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3.xml" ContentType="application/vnd.openxmlformats-officedocument.spreadsheetml.comments+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comments4.xml" ContentType="application/vnd.openxmlformats-officedocument.spreadsheetml.comments+xml"/>
  <Override PartName="/xl/drawings/drawing1.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d.docs.live.net/a6b6e93479a12220/Fell/Winter 2025_26/Lockton Limping/"/>
    </mc:Choice>
  </mc:AlternateContent>
  <xr:revisionPtr revIDLastSave="0" documentId="8_{1B5210D9-8023-5948-973D-C55656938456}" xr6:coauthVersionLast="47" xr6:coauthVersionMax="47" xr10:uidLastSave="{00000000-0000-0000-0000-000000000000}"/>
  <bookViews>
    <workbookView xWindow="195" yWindow="210" windowWidth="14130" windowHeight="15180" firstSheet="5" activeTab="7" xr2:uid="{00000000-000D-0000-FFFF-FFFF00000000}"/>
  </bookViews>
  <sheets>
    <sheet name="Read Me" sheetId="28" r:id="rId1"/>
    <sheet name="Entries" sheetId="23" r:id="rId2"/>
    <sheet name="Finish order" sheetId="3" r:id="rId3"/>
    <sheet name="Results 10 year vets" sheetId="24" r:id="rId4"/>
    <sheet name="Results 5 year vets" sheetId="26" r:id="rId5"/>
    <sheet name="Female Team" sheetId="29" r:id="rId6"/>
    <sheet name="Male Team" sheetId="25" r:id="rId7"/>
    <sheet name="Published format" sheetId="22" r:id="rId8"/>
    <sheet name="Format for FRA" sheetId="30" r:id="rId9"/>
    <sheet name="Format for resultsfra@aol.com" sheetId="32" r:id="rId10"/>
    <sheet name="Format for TablePress" sheetId="31" r:id="rId11"/>
  </sheets>
  <definedNames>
    <definedName name="_xlnm._FilterDatabase" localSheetId="2" hidden="1">'Finish order'!$A$1:$L$1</definedName>
    <definedName name="_xlnm._FilterDatabase" localSheetId="7" hidden="1">'Published format'!$A$3:$G$100</definedName>
  </definedNames>
  <calcPr calcId="191029" calcMode="manual"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01" i="23" l="1"/>
  <c r="M201" i="3"/>
  <c r="D201" i="3"/>
  <c r="B201" i="3"/>
  <c r="B501" i="3"/>
  <c r="D501" i="3"/>
  <c r="M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K654" i="3"/>
  <c r="L654" i="3"/>
  <c r="K655" i="3"/>
  <c r="K656" i="3"/>
  <c r="L656" i="3"/>
  <c r="K657" i="3"/>
  <c r="L657" i="3"/>
  <c r="K658" i="3"/>
  <c r="L658" i="3"/>
  <c r="K659" i="3"/>
  <c r="L659" i="3"/>
  <c r="K660" i="3"/>
  <c r="L660" i="3"/>
  <c r="K661" i="3"/>
  <c r="L661" i="3"/>
  <c r="K662" i="3"/>
  <c r="L662" i="3"/>
  <c r="K663" i="3"/>
  <c r="L663" i="3"/>
  <c r="K664" i="3"/>
  <c r="L664" i="3"/>
  <c r="K665" i="3"/>
  <c r="L665" i="3"/>
  <c r="K666" i="3"/>
  <c r="L666" i="3"/>
  <c r="K667" i="3"/>
  <c r="L667" i="3"/>
  <c r="K668" i="3"/>
  <c r="L668" i="3"/>
  <c r="K669" i="3"/>
  <c r="L669" i="3"/>
  <c r="K670" i="3"/>
  <c r="L670" i="3"/>
  <c r="K671" i="3"/>
  <c r="L671" i="3"/>
  <c r="K672" i="3"/>
  <c r="L672" i="3"/>
  <c r="K673" i="3"/>
  <c r="L673" i="3"/>
  <c r="K674" i="3"/>
  <c r="L674" i="3"/>
  <c r="K675" i="3"/>
  <c r="L675" i="3"/>
  <c r="K676" i="3"/>
  <c r="L676" i="3"/>
  <c r="K677" i="3"/>
  <c r="L677" i="3"/>
  <c r="K678" i="3"/>
  <c r="L678" i="3"/>
  <c r="K679" i="3"/>
  <c r="L679" i="3"/>
  <c r="K680" i="3"/>
  <c r="L680" i="3"/>
  <c r="K681" i="3"/>
  <c r="L681" i="3"/>
  <c r="K682" i="3"/>
  <c r="L682" i="3"/>
  <c r="K683" i="3"/>
  <c r="L683" i="3"/>
  <c r="K684" i="3"/>
  <c r="L684" i="3"/>
  <c r="K685" i="3"/>
  <c r="L685" i="3"/>
  <c r="K686" i="3"/>
  <c r="L686" i="3"/>
  <c r="K687" i="3"/>
  <c r="L687" i="3"/>
  <c r="K688" i="3"/>
  <c r="L688" i="3"/>
  <c r="K689" i="3"/>
  <c r="L689" i="3"/>
  <c r="K690" i="3"/>
  <c r="L690" i="3"/>
  <c r="K691" i="3"/>
  <c r="L691" i="3"/>
  <c r="K692" i="3"/>
  <c r="L692" i="3"/>
  <c r="K693" i="3"/>
  <c r="L693" i="3"/>
  <c r="K694" i="3"/>
  <c r="L694" i="3"/>
  <c r="K695" i="3"/>
  <c r="L695" i="3"/>
  <c r="K696" i="3"/>
  <c r="L696" i="3"/>
  <c r="K697" i="3"/>
  <c r="L697" i="3"/>
  <c r="K698" i="3"/>
  <c r="L698" i="3"/>
  <c r="K699" i="3"/>
  <c r="L699" i="3"/>
  <c r="K700" i="3"/>
  <c r="L700" i="3"/>
  <c r="K701" i="3"/>
  <c r="L701" i="3"/>
  <c r="K702" i="3"/>
  <c r="L702" i="3"/>
  <c r="K703" i="3"/>
  <c r="L703" i="3"/>
  <c r="K704" i="3"/>
  <c r="L704" i="3"/>
  <c r="K705" i="3"/>
  <c r="L705" i="3"/>
  <c r="K706" i="3"/>
  <c r="L706" i="3"/>
  <c r="K707" i="3"/>
  <c r="L707" i="3"/>
  <c r="K708" i="3"/>
  <c r="L708" i="3"/>
  <c r="K709" i="3"/>
  <c r="L709" i="3"/>
  <c r="K710" i="3"/>
  <c r="L710" i="3"/>
  <c r="K711" i="3"/>
  <c r="L711" i="3"/>
  <c r="K712" i="3"/>
  <c r="L712" i="3"/>
  <c r="K713" i="3"/>
  <c r="L713" i="3"/>
  <c r="K714" i="3"/>
  <c r="L714" i="3"/>
  <c r="K715" i="3"/>
  <c r="L715" i="3"/>
  <c r="K716" i="3"/>
  <c r="L716" i="3"/>
  <c r="K717" i="3"/>
  <c r="L717" i="3"/>
  <c r="K718" i="3"/>
  <c r="L718" i="3"/>
  <c r="K719" i="3"/>
  <c r="L719" i="3"/>
  <c r="K720" i="3"/>
  <c r="L720" i="3"/>
  <c r="K721" i="3"/>
  <c r="L721" i="3"/>
  <c r="K722" i="3"/>
  <c r="L722" i="3"/>
  <c r="K723" i="3"/>
  <c r="L723" i="3"/>
  <c r="K724" i="3"/>
  <c r="L724" i="3"/>
  <c r="K725" i="3"/>
  <c r="L725" i="3"/>
  <c r="K726" i="3"/>
  <c r="L726" i="3"/>
  <c r="K727" i="3"/>
  <c r="L727" i="3"/>
  <c r="K728" i="3"/>
  <c r="L728" i="3"/>
  <c r="K729" i="3"/>
  <c r="L729" i="3"/>
  <c r="K730" i="3"/>
  <c r="L730" i="3"/>
  <c r="K731" i="3"/>
  <c r="L731" i="3"/>
  <c r="K732" i="3"/>
  <c r="L732" i="3"/>
  <c r="K733" i="3"/>
  <c r="L733" i="3"/>
  <c r="K734" i="3"/>
  <c r="L734" i="3"/>
  <c r="K735" i="3"/>
  <c r="L735" i="3"/>
  <c r="K736" i="3"/>
  <c r="L736" i="3"/>
  <c r="K737" i="3"/>
  <c r="L737" i="3"/>
  <c r="K738" i="3"/>
  <c r="L738" i="3"/>
  <c r="K739" i="3"/>
  <c r="L739" i="3"/>
  <c r="K740" i="3"/>
  <c r="L740" i="3"/>
  <c r="K741" i="3"/>
  <c r="L741" i="3"/>
  <c r="K742" i="3"/>
  <c r="L742" i="3"/>
  <c r="K743" i="3"/>
  <c r="L743" i="3"/>
  <c r="K744" i="3"/>
  <c r="L744" i="3"/>
  <c r="K745" i="3"/>
  <c r="L745" i="3"/>
  <c r="K746" i="3"/>
  <c r="L746" i="3"/>
  <c r="K747" i="3"/>
  <c r="L747" i="3"/>
  <c r="K748" i="3"/>
  <c r="L748" i="3"/>
  <c r="K749" i="3"/>
  <c r="L749" i="3"/>
  <c r="K750" i="3"/>
  <c r="L750" i="3"/>
  <c r="K751" i="3"/>
  <c r="L751" i="3"/>
  <c r="K752" i="3"/>
  <c r="L752" i="3"/>
  <c r="K753" i="3"/>
  <c r="L753" i="3"/>
  <c r="K754" i="3"/>
  <c r="L754" i="3"/>
  <c r="K755" i="3"/>
  <c r="L755" i="3"/>
  <c r="K756" i="3"/>
  <c r="L756" i="3"/>
  <c r="K757" i="3"/>
  <c r="L757" i="3"/>
  <c r="K758" i="3"/>
  <c r="L758" i="3"/>
  <c r="K759" i="3"/>
  <c r="L759" i="3"/>
  <c r="K760" i="3"/>
  <c r="L760" i="3"/>
  <c r="K761" i="3"/>
  <c r="L761" i="3"/>
  <c r="K762" i="3"/>
  <c r="L762" i="3"/>
  <c r="K763" i="3"/>
  <c r="L763" i="3"/>
  <c r="K764" i="3"/>
  <c r="L764" i="3"/>
  <c r="K765" i="3"/>
  <c r="L765" i="3"/>
  <c r="K766" i="3"/>
  <c r="L766" i="3"/>
  <c r="K767" i="3"/>
  <c r="L767" i="3"/>
  <c r="K768" i="3"/>
  <c r="L768" i="3"/>
  <c r="K769" i="3"/>
  <c r="L769" i="3"/>
  <c r="K770" i="3"/>
  <c r="L770" i="3"/>
  <c r="K771" i="3"/>
  <c r="L771" i="3"/>
  <c r="K772" i="3"/>
  <c r="L772" i="3"/>
  <c r="K773" i="3"/>
  <c r="L773" i="3"/>
  <c r="K774" i="3"/>
  <c r="L774" i="3"/>
  <c r="K775" i="3"/>
  <c r="L775" i="3"/>
  <c r="K776" i="3"/>
  <c r="L776" i="3"/>
  <c r="K777" i="3"/>
  <c r="L777" i="3"/>
  <c r="K778" i="3"/>
  <c r="L778" i="3"/>
  <c r="K779" i="3"/>
  <c r="L779" i="3"/>
  <c r="K780" i="3"/>
  <c r="L780" i="3"/>
  <c r="K781" i="3"/>
  <c r="L781" i="3"/>
  <c r="K782" i="3"/>
  <c r="L782" i="3"/>
  <c r="K783" i="3"/>
  <c r="L783" i="3"/>
  <c r="K784" i="3"/>
  <c r="L784" i="3"/>
  <c r="K785" i="3"/>
  <c r="L785" i="3"/>
  <c r="K786" i="3"/>
  <c r="L786" i="3"/>
  <c r="K787" i="3"/>
  <c r="L787" i="3"/>
  <c r="K788" i="3"/>
  <c r="L788" i="3"/>
  <c r="K789" i="3"/>
  <c r="L789" i="3"/>
  <c r="K790" i="3"/>
  <c r="L790" i="3"/>
  <c r="K791" i="3"/>
  <c r="L791" i="3"/>
  <c r="K792" i="3"/>
  <c r="L792" i="3"/>
  <c r="K793" i="3"/>
  <c r="L793" i="3"/>
  <c r="K794" i="3"/>
  <c r="L794" i="3"/>
  <c r="K795" i="3"/>
  <c r="L795" i="3"/>
  <c r="K796" i="3"/>
  <c r="L796" i="3"/>
  <c r="K797" i="3"/>
  <c r="L797" i="3"/>
  <c r="K798" i="3"/>
  <c r="L798" i="3"/>
  <c r="K799" i="3"/>
  <c r="L799" i="3"/>
  <c r="K800" i="3"/>
  <c r="L800" i="3"/>
  <c r="K801" i="3"/>
  <c r="L801" i="3"/>
  <c r="K802" i="3"/>
  <c r="L802" i="3"/>
  <c r="K803" i="3"/>
  <c r="L803" i="3"/>
  <c r="K804" i="3"/>
  <c r="L804" i="3"/>
  <c r="K805" i="3"/>
  <c r="L805" i="3"/>
  <c r="K806" i="3"/>
  <c r="L806" i="3"/>
  <c r="K807" i="3"/>
  <c r="L807" i="3"/>
  <c r="K808" i="3"/>
  <c r="L808" i="3"/>
  <c r="K809" i="3"/>
  <c r="L809" i="3"/>
  <c r="K810" i="3"/>
  <c r="L810" i="3"/>
  <c r="K811" i="3"/>
  <c r="L811" i="3"/>
  <c r="K812" i="3"/>
  <c r="L812" i="3"/>
  <c r="K813" i="3"/>
  <c r="L813" i="3"/>
  <c r="K814" i="3"/>
  <c r="L814" i="3"/>
  <c r="K815" i="3"/>
  <c r="L815" i="3"/>
  <c r="K816" i="3"/>
  <c r="L816" i="3"/>
  <c r="K817" i="3"/>
  <c r="L817" i="3"/>
  <c r="K818" i="3"/>
  <c r="L818" i="3"/>
  <c r="K819" i="3"/>
  <c r="L819" i="3"/>
  <c r="K820" i="3"/>
  <c r="L820" i="3"/>
  <c r="K821" i="3"/>
  <c r="L821" i="3"/>
  <c r="K822" i="3"/>
  <c r="L822" i="3"/>
  <c r="K823" i="3"/>
  <c r="L823" i="3"/>
  <c r="K824" i="3"/>
  <c r="L824" i="3"/>
  <c r="K825" i="3"/>
  <c r="L825" i="3"/>
  <c r="K826" i="3"/>
  <c r="L826" i="3"/>
  <c r="K827" i="3"/>
  <c r="L827" i="3"/>
  <c r="K828" i="3"/>
  <c r="L828" i="3"/>
  <c r="K829" i="3"/>
  <c r="L829" i="3"/>
  <c r="K830" i="3"/>
  <c r="L830" i="3"/>
  <c r="K831" i="3"/>
  <c r="L831" i="3"/>
  <c r="K832" i="3"/>
  <c r="L832" i="3"/>
  <c r="K833" i="3"/>
  <c r="L833" i="3"/>
  <c r="K834" i="3"/>
  <c r="L834" i="3"/>
  <c r="K835" i="3"/>
  <c r="L835" i="3"/>
  <c r="K836" i="3"/>
  <c r="L836" i="3"/>
  <c r="K837" i="3"/>
  <c r="L837" i="3"/>
  <c r="K838" i="3"/>
  <c r="L838" i="3"/>
  <c r="K839" i="3"/>
  <c r="L839" i="3"/>
  <c r="K840" i="3"/>
  <c r="L840" i="3"/>
  <c r="K841" i="3"/>
  <c r="L841" i="3"/>
  <c r="K842" i="3"/>
  <c r="L842" i="3"/>
  <c r="K843" i="3"/>
  <c r="L843" i="3"/>
  <c r="K844" i="3"/>
  <c r="L844" i="3"/>
  <c r="K845" i="3"/>
  <c r="L845" i="3"/>
  <c r="K846" i="3"/>
  <c r="L846" i="3"/>
  <c r="K847" i="3"/>
  <c r="L847" i="3"/>
  <c r="K848" i="3"/>
  <c r="L848" i="3"/>
  <c r="K849" i="3"/>
  <c r="L849" i="3"/>
  <c r="K850" i="3"/>
  <c r="L850" i="3"/>
  <c r="K851" i="3"/>
  <c r="L851" i="3"/>
  <c r="K852" i="3"/>
  <c r="L852" i="3"/>
  <c r="K853" i="3"/>
  <c r="L853" i="3"/>
  <c r="K854" i="3"/>
  <c r="L854" i="3"/>
  <c r="K855" i="3"/>
  <c r="L855" i="3"/>
  <c r="K856" i="3"/>
  <c r="L856" i="3"/>
  <c r="K857" i="3"/>
  <c r="L857" i="3"/>
  <c r="K858" i="3"/>
  <c r="L858" i="3"/>
  <c r="K859" i="3"/>
  <c r="L859" i="3"/>
  <c r="K860" i="3"/>
  <c r="L860" i="3"/>
  <c r="K861" i="3"/>
  <c r="L861" i="3"/>
  <c r="K862" i="3"/>
  <c r="L862" i="3"/>
  <c r="K863" i="3"/>
  <c r="L863" i="3"/>
  <c r="K864" i="3"/>
  <c r="L864" i="3"/>
  <c r="K865" i="3"/>
  <c r="L865" i="3"/>
  <c r="K866" i="3"/>
  <c r="L866" i="3"/>
  <c r="K867" i="3"/>
  <c r="L867" i="3"/>
  <c r="K868" i="3"/>
  <c r="L868" i="3"/>
  <c r="K869" i="3"/>
  <c r="L869" i="3"/>
  <c r="K870" i="3"/>
  <c r="L870" i="3"/>
  <c r="K871" i="3"/>
  <c r="L871" i="3"/>
  <c r="K872" i="3"/>
  <c r="L872" i="3"/>
  <c r="K873" i="3"/>
  <c r="L873" i="3"/>
  <c r="K874" i="3"/>
  <c r="L874" i="3"/>
  <c r="K875" i="3"/>
  <c r="L875" i="3"/>
  <c r="K876" i="3"/>
  <c r="L876" i="3"/>
  <c r="K877" i="3"/>
  <c r="L877" i="3"/>
  <c r="K878" i="3"/>
  <c r="L878" i="3"/>
  <c r="K879" i="3"/>
  <c r="L879" i="3"/>
  <c r="K880" i="3"/>
  <c r="L880" i="3"/>
  <c r="K881" i="3"/>
  <c r="L881" i="3"/>
  <c r="K882" i="3"/>
  <c r="L882" i="3"/>
  <c r="K883" i="3"/>
  <c r="L883" i="3"/>
  <c r="K884" i="3"/>
  <c r="L884" i="3"/>
  <c r="K885" i="3"/>
  <c r="L885" i="3"/>
  <c r="K886" i="3"/>
  <c r="L886" i="3"/>
  <c r="K887" i="3"/>
  <c r="L887" i="3"/>
  <c r="K888" i="3"/>
  <c r="L888" i="3"/>
  <c r="K889" i="3"/>
  <c r="L889" i="3"/>
  <c r="K890" i="3"/>
  <c r="L890" i="3"/>
  <c r="K891" i="3"/>
  <c r="L891" i="3"/>
  <c r="K892" i="3"/>
  <c r="L892" i="3"/>
  <c r="K893" i="3"/>
  <c r="L893" i="3"/>
  <c r="K894" i="3"/>
  <c r="L894" i="3"/>
  <c r="K895" i="3"/>
  <c r="L895" i="3"/>
  <c r="K896" i="3"/>
  <c r="L896" i="3"/>
  <c r="K897" i="3"/>
  <c r="L897" i="3"/>
  <c r="K898" i="3"/>
  <c r="L898" i="3"/>
  <c r="K899" i="3"/>
  <c r="L899" i="3"/>
  <c r="K900" i="3"/>
  <c r="L900" i="3"/>
  <c r="K901" i="3"/>
  <c r="L901" i="3"/>
  <c r="K902" i="3"/>
  <c r="L902" i="3"/>
  <c r="K903" i="3"/>
  <c r="L903" i="3"/>
  <c r="K904" i="3"/>
  <c r="L904" i="3"/>
  <c r="K905" i="3"/>
  <c r="L905" i="3"/>
  <c r="K906" i="3"/>
  <c r="L906" i="3"/>
  <c r="K907" i="3"/>
  <c r="L907" i="3"/>
  <c r="K908" i="3"/>
  <c r="L908" i="3"/>
  <c r="K909" i="3"/>
  <c r="L909" i="3"/>
  <c r="K910" i="3"/>
  <c r="L910" i="3"/>
  <c r="K911" i="3"/>
  <c r="L911" i="3"/>
  <c r="K912" i="3"/>
  <c r="L912" i="3"/>
  <c r="K913" i="3"/>
  <c r="L913" i="3"/>
  <c r="K914" i="3"/>
  <c r="L914" i="3"/>
  <c r="K915" i="3"/>
  <c r="L915" i="3"/>
  <c r="K916" i="3"/>
  <c r="L916" i="3"/>
  <c r="K917" i="3"/>
  <c r="L917" i="3"/>
  <c r="K918" i="3"/>
  <c r="L918" i="3"/>
  <c r="K919" i="3"/>
  <c r="L919" i="3"/>
  <c r="K920" i="3"/>
  <c r="L920" i="3"/>
  <c r="K921" i="3"/>
  <c r="L921" i="3"/>
  <c r="K922" i="3"/>
  <c r="L922" i="3"/>
  <c r="K923" i="3"/>
  <c r="L923" i="3"/>
  <c r="K924" i="3"/>
  <c r="L924" i="3"/>
  <c r="K925" i="3"/>
  <c r="L925" i="3"/>
  <c r="K926" i="3"/>
  <c r="L926" i="3"/>
  <c r="K927" i="3"/>
  <c r="L927" i="3"/>
  <c r="K928" i="3"/>
  <c r="L928" i="3"/>
  <c r="K929" i="3"/>
  <c r="L929" i="3"/>
  <c r="K930" i="3"/>
  <c r="L930" i="3"/>
  <c r="K931" i="3"/>
  <c r="L931" i="3"/>
  <c r="K932" i="3"/>
  <c r="L932" i="3"/>
  <c r="K933" i="3"/>
  <c r="L933" i="3"/>
  <c r="K934" i="3"/>
  <c r="L934" i="3"/>
  <c r="K935" i="3"/>
  <c r="L935" i="3"/>
  <c r="K936" i="3"/>
  <c r="L936" i="3"/>
  <c r="K937" i="3"/>
  <c r="L937" i="3"/>
  <c r="K938" i="3"/>
  <c r="L938" i="3"/>
  <c r="K939" i="3"/>
  <c r="L939" i="3"/>
  <c r="K940" i="3"/>
  <c r="L940" i="3"/>
  <c r="K941" i="3"/>
  <c r="L941" i="3"/>
  <c r="K942" i="3"/>
  <c r="L942" i="3"/>
  <c r="K943" i="3"/>
  <c r="L943" i="3"/>
  <c r="K944" i="3"/>
  <c r="L944" i="3"/>
  <c r="K945" i="3"/>
  <c r="L945" i="3"/>
  <c r="K946" i="3"/>
  <c r="L946" i="3"/>
  <c r="K947" i="3"/>
  <c r="L947" i="3"/>
  <c r="K948" i="3"/>
  <c r="L948" i="3"/>
  <c r="K949" i="3"/>
  <c r="L949" i="3"/>
  <c r="K950" i="3"/>
  <c r="L950" i="3"/>
  <c r="K951" i="3"/>
  <c r="L951" i="3"/>
  <c r="K952" i="3"/>
  <c r="L952" i="3"/>
  <c r="K953" i="3"/>
  <c r="L953" i="3"/>
  <c r="K954" i="3"/>
  <c r="L954" i="3"/>
  <c r="K955" i="3"/>
  <c r="L955" i="3"/>
  <c r="K956" i="3"/>
  <c r="L956" i="3"/>
  <c r="K957" i="3"/>
  <c r="L957" i="3"/>
  <c r="K958" i="3"/>
  <c r="L958" i="3"/>
  <c r="K959" i="3"/>
  <c r="L959" i="3"/>
  <c r="K960" i="3"/>
  <c r="L960" i="3"/>
  <c r="K961" i="3"/>
  <c r="L961" i="3"/>
  <c r="K962" i="3"/>
  <c r="L962" i="3"/>
  <c r="K963" i="3"/>
  <c r="L963" i="3"/>
  <c r="K964" i="3"/>
  <c r="L964" i="3"/>
  <c r="K965" i="3"/>
  <c r="L965" i="3"/>
  <c r="K966" i="3"/>
  <c r="L966" i="3"/>
  <c r="K967" i="3"/>
  <c r="L967" i="3"/>
  <c r="K968" i="3"/>
  <c r="L968" i="3"/>
  <c r="K969" i="3"/>
  <c r="L969" i="3"/>
  <c r="K970" i="3"/>
  <c r="L970" i="3"/>
  <c r="K971" i="3"/>
  <c r="L971" i="3"/>
  <c r="K972" i="3"/>
  <c r="L972" i="3"/>
  <c r="K973" i="3"/>
  <c r="L973" i="3"/>
  <c r="K974" i="3"/>
  <c r="L974" i="3"/>
  <c r="K975" i="3"/>
  <c r="L975" i="3"/>
  <c r="K976" i="3"/>
  <c r="L976" i="3"/>
  <c r="K977" i="3"/>
  <c r="L977" i="3"/>
  <c r="K978" i="3"/>
  <c r="L978" i="3"/>
  <c r="K979" i="3"/>
  <c r="L979" i="3"/>
  <c r="K980" i="3"/>
  <c r="L980" i="3"/>
  <c r="K981" i="3"/>
  <c r="L981" i="3"/>
  <c r="K982" i="3"/>
  <c r="L982" i="3"/>
  <c r="K983" i="3"/>
  <c r="L983" i="3"/>
  <c r="K984" i="3"/>
  <c r="L984" i="3"/>
  <c r="K985" i="3"/>
  <c r="L985" i="3"/>
  <c r="K986" i="3"/>
  <c r="L986" i="3"/>
  <c r="K987" i="3"/>
  <c r="L987" i="3"/>
  <c r="K988" i="3"/>
  <c r="L988" i="3"/>
  <c r="K989" i="3"/>
  <c r="L989" i="3"/>
  <c r="K990" i="3"/>
  <c r="L990" i="3"/>
  <c r="K991" i="3"/>
  <c r="L991" i="3"/>
  <c r="K992" i="3"/>
  <c r="L992" i="3"/>
  <c r="K993" i="3"/>
  <c r="L993" i="3"/>
  <c r="K994" i="3"/>
  <c r="L994" i="3"/>
  <c r="K995" i="3"/>
  <c r="L995" i="3"/>
  <c r="K996" i="3"/>
  <c r="L996" i="3"/>
  <c r="K997" i="3"/>
  <c r="L997" i="3"/>
  <c r="K998" i="3"/>
  <c r="L998" i="3"/>
  <c r="K999" i="3"/>
  <c r="L999" i="3"/>
  <c r="K1000" i="3"/>
  <c r="L1000" i="3"/>
  <c r="K1001" i="3"/>
  <c r="L1001" i="3"/>
  <c r="K1002" i="3"/>
  <c r="L1002" i="3"/>
  <c r="K1003" i="3"/>
  <c r="L1003" i="3"/>
  <c r="K1004" i="3"/>
  <c r="L1004" i="3"/>
  <c r="K1005" i="3"/>
  <c r="L1005" i="3"/>
  <c r="K1006" i="3"/>
  <c r="L1006" i="3"/>
  <c r="K1007" i="3"/>
  <c r="L1007" i="3"/>
  <c r="K1008" i="3"/>
  <c r="L1008" i="3"/>
  <c r="K1009" i="3"/>
  <c r="L1009" i="3"/>
  <c r="K1010" i="3"/>
  <c r="L1010" i="3"/>
  <c r="K1011" i="3"/>
  <c r="L1011" i="3"/>
  <c r="K1012" i="3"/>
  <c r="L1012" i="3"/>
  <c r="K1013" i="3"/>
  <c r="L1013" i="3"/>
  <c r="K1014" i="3"/>
  <c r="L1014" i="3"/>
  <c r="K1015" i="3"/>
  <c r="L1015" i="3"/>
  <c r="K1016" i="3"/>
  <c r="L1016" i="3"/>
  <c r="K1017" i="3"/>
  <c r="L1017" i="3"/>
  <c r="K1018" i="3"/>
  <c r="L1018" i="3"/>
  <c r="K1019" i="3"/>
  <c r="L1019" i="3"/>
  <c r="K1020" i="3"/>
  <c r="L1020" i="3"/>
  <c r="K1021" i="3"/>
  <c r="L1021" i="3"/>
  <c r="K1022" i="3"/>
  <c r="L1022" i="3"/>
  <c r="K1023" i="3"/>
  <c r="L1023" i="3"/>
  <c r="K1024" i="3"/>
  <c r="L1024" i="3"/>
  <c r="K1025" i="3"/>
  <c r="L1025" i="3"/>
  <c r="K1026" i="3"/>
  <c r="L1026" i="3"/>
  <c r="K1027" i="3"/>
  <c r="L1027" i="3"/>
  <c r="K1028" i="3"/>
  <c r="L1028" i="3"/>
  <c r="K1029" i="3"/>
  <c r="L1029" i="3"/>
  <c r="K1030" i="3"/>
  <c r="L1030" i="3"/>
  <c r="K1031" i="3"/>
  <c r="L1031" i="3"/>
  <c r="K1032" i="3"/>
  <c r="L1032" i="3"/>
  <c r="K1033" i="3"/>
  <c r="L1033" i="3"/>
  <c r="K1034" i="3"/>
  <c r="L1034" i="3"/>
  <c r="K1035" i="3"/>
  <c r="L1035" i="3"/>
  <c r="K1036" i="3"/>
  <c r="L1036" i="3"/>
  <c r="K1037" i="3"/>
  <c r="L1037" i="3"/>
  <c r="K1038" i="3"/>
  <c r="L1038" i="3"/>
  <c r="K1039" i="3"/>
  <c r="L1039" i="3"/>
  <c r="K1040" i="3"/>
  <c r="L1040" i="3"/>
  <c r="K1041" i="3"/>
  <c r="L1041" i="3"/>
  <c r="K1042" i="3"/>
  <c r="L1042" i="3"/>
  <c r="K1043" i="3"/>
  <c r="L1043" i="3"/>
  <c r="K1044" i="3"/>
  <c r="L1044" i="3"/>
  <c r="K1045" i="3"/>
  <c r="L1045" i="3"/>
  <c r="K1046" i="3"/>
  <c r="L1046" i="3"/>
  <c r="K1047" i="3"/>
  <c r="L1047" i="3"/>
  <c r="K1048" i="3"/>
  <c r="L1048" i="3"/>
  <c r="K1049" i="3"/>
  <c r="L1049" i="3"/>
  <c r="K1050" i="3"/>
  <c r="L1050" i="3"/>
  <c r="K1051" i="3"/>
  <c r="L1051" i="3"/>
  <c r="K1052" i="3"/>
  <c r="L1052" i="3"/>
  <c r="K1053" i="3"/>
  <c r="L1053" i="3"/>
  <c r="K1054" i="3"/>
  <c r="L1054" i="3"/>
  <c r="K1055" i="3"/>
  <c r="L1055" i="3"/>
  <c r="K1056" i="3"/>
  <c r="L1056" i="3"/>
  <c r="K1057" i="3"/>
  <c r="L1057" i="3"/>
  <c r="K1058" i="3"/>
  <c r="L1058" i="3"/>
  <c r="K1059" i="3"/>
  <c r="L1059" i="3"/>
  <c r="K1060" i="3"/>
  <c r="L1060" i="3"/>
  <c r="K1061" i="3"/>
  <c r="L1061" i="3"/>
  <c r="K1062" i="3"/>
  <c r="L1062" i="3"/>
  <c r="K1063" i="3"/>
  <c r="L1063" i="3"/>
  <c r="K1064" i="3"/>
  <c r="L1064" i="3"/>
  <c r="K1065" i="3"/>
  <c r="L1065" i="3"/>
  <c r="K1066" i="3"/>
  <c r="L1066" i="3"/>
  <c r="K1067" i="3"/>
  <c r="L1067" i="3"/>
  <c r="K1068" i="3"/>
  <c r="L1068" i="3"/>
  <c r="K1069" i="3"/>
  <c r="L1069" i="3"/>
  <c r="K1070" i="3"/>
  <c r="L1070" i="3"/>
  <c r="K1071" i="3"/>
  <c r="L1071" i="3"/>
  <c r="K1072" i="3"/>
  <c r="L1072" i="3"/>
  <c r="K1073" i="3"/>
  <c r="L1073" i="3"/>
  <c r="K1074" i="3"/>
  <c r="L1074" i="3"/>
  <c r="K1075" i="3"/>
  <c r="L1075" i="3"/>
  <c r="K1076" i="3"/>
  <c r="L1076" i="3"/>
  <c r="K1077" i="3"/>
  <c r="L1077" i="3"/>
  <c r="K1078" i="3"/>
  <c r="L1078" i="3"/>
  <c r="K1079" i="3"/>
  <c r="L1079" i="3"/>
  <c r="K1080" i="3"/>
  <c r="L1080" i="3"/>
  <c r="K1081" i="3"/>
  <c r="L1081" i="3"/>
  <c r="K1082" i="3"/>
  <c r="L1082" i="3"/>
  <c r="K1083" i="3"/>
  <c r="L1083" i="3"/>
  <c r="K1084" i="3"/>
  <c r="L1084" i="3"/>
  <c r="K1085" i="3"/>
  <c r="L1085" i="3"/>
  <c r="K1086" i="3"/>
  <c r="L1086" i="3"/>
  <c r="K1087" i="3"/>
  <c r="L1087" i="3"/>
  <c r="K1088" i="3"/>
  <c r="L1088" i="3"/>
  <c r="K1089" i="3"/>
  <c r="L1089" i="3"/>
  <c r="K1090" i="3"/>
  <c r="L1090" i="3"/>
  <c r="K1091" i="3"/>
  <c r="L1091" i="3"/>
  <c r="K1092" i="3"/>
  <c r="L1092" i="3"/>
  <c r="K1093" i="3"/>
  <c r="L1093" i="3"/>
  <c r="K1094" i="3"/>
  <c r="L1094" i="3"/>
  <c r="K1095" i="3"/>
  <c r="L1095" i="3"/>
  <c r="K1096" i="3"/>
  <c r="L1096" i="3"/>
  <c r="K1097" i="3"/>
  <c r="L1097" i="3"/>
  <c r="K1098" i="3"/>
  <c r="L1098" i="3"/>
  <c r="K1099" i="3"/>
  <c r="L1099" i="3"/>
  <c r="K1100" i="3"/>
  <c r="L1100" i="3"/>
  <c r="K1101" i="3"/>
  <c r="L1101" i="3"/>
  <c r="K1102" i="3"/>
  <c r="L1102" i="3"/>
  <c r="K1103" i="3"/>
  <c r="L1103" i="3"/>
  <c r="K1104" i="3"/>
  <c r="L1104" i="3"/>
  <c r="K1105" i="3"/>
  <c r="L1105" i="3"/>
  <c r="K1106" i="3"/>
  <c r="L1106" i="3"/>
  <c r="K1107" i="3"/>
  <c r="K1108" i="3"/>
  <c r="L1108" i="3"/>
  <c r="K1109" i="3"/>
  <c r="L1109" i="3"/>
  <c r="K1110" i="3"/>
  <c r="L1110" i="3"/>
  <c r="K1111" i="3"/>
  <c r="L1111" i="3"/>
  <c r="K1112" i="3"/>
  <c r="L1112" i="3"/>
  <c r="K1113" i="3"/>
  <c r="L1113" i="3"/>
  <c r="K1114" i="3"/>
  <c r="L1114" i="3"/>
  <c r="K1115" i="3"/>
  <c r="L1115" i="3"/>
  <c r="K1116" i="3"/>
  <c r="L1116" i="3"/>
  <c r="K1117" i="3"/>
  <c r="L1117" i="3"/>
  <c r="K1118" i="3"/>
  <c r="L1118" i="3"/>
  <c r="K1119" i="3"/>
  <c r="L1119" i="3"/>
  <c r="K1120" i="3"/>
  <c r="L1120" i="3"/>
  <c r="K1121" i="3"/>
  <c r="L1121" i="3"/>
  <c r="K1122" i="3"/>
  <c r="L1122" i="3"/>
  <c r="K1123" i="3"/>
  <c r="L1123" i="3"/>
  <c r="K1124" i="3"/>
  <c r="L1124" i="3"/>
  <c r="K1125" i="3"/>
  <c r="L1125" i="3"/>
  <c r="K1126" i="3"/>
  <c r="L1126" i="3"/>
  <c r="K1127" i="3"/>
  <c r="L1127" i="3"/>
  <c r="K1128" i="3"/>
  <c r="L1128" i="3"/>
  <c r="K1129" i="3"/>
  <c r="L1129" i="3"/>
  <c r="K1130" i="3"/>
  <c r="L1130" i="3"/>
  <c r="K1131" i="3"/>
  <c r="L1131" i="3"/>
  <c r="K1132" i="3"/>
  <c r="L1132" i="3"/>
  <c r="K1133" i="3"/>
  <c r="L1133" i="3"/>
  <c r="K1134" i="3"/>
  <c r="L1134" i="3"/>
  <c r="K1135" i="3"/>
  <c r="L1135" i="3"/>
  <c r="K1136" i="3"/>
  <c r="L1136" i="3"/>
  <c r="K1137" i="3"/>
  <c r="L1137" i="3"/>
  <c r="K1138" i="3"/>
  <c r="L1138" i="3"/>
  <c r="K1139" i="3"/>
  <c r="L1139" i="3"/>
  <c r="K1140" i="3"/>
  <c r="L1140" i="3"/>
  <c r="K1141" i="3"/>
  <c r="L1141" i="3"/>
  <c r="K1142" i="3"/>
  <c r="L1142" i="3"/>
  <c r="K1143" i="3"/>
  <c r="L1143" i="3"/>
  <c r="K1144" i="3"/>
  <c r="L1144" i="3"/>
  <c r="K1145" i="3"/>
  <c r="L1145" i="3"/>
  <c r="K1146" i="3"/>
  <c r="L1146" i="3"/>
  <c r="K1147" i="3"/>
  <c r="L1147" i="3"/>
  <c r="K1148" i="3"/>
  <c r="L1148" i="3"/>
  <c r="K1149" i="3"/>
  <c r="L1149" i="3"/>
  <c r="K1150" i="3"/>
  <c r="L1150" i="3"/>
  <c r="K1151" i="3"/>
  <c r="L1151" i="3"/>
  <c r="K1152" i="3"/>
  <c r="L1152" i="3"/>
  <c r="K1153" i="3"/>
  <c r="L1153" i="3"/>
  <c r="K1154" i="3"/>
  <c r="L1154" i="3"/>
  <c r="K1155" i="3"/>
  <c r="L1155" i="3"/>
  <c r="K1156" i="3"/>
  <c r="L1156" i="3"/>
  <c r="K1157" i="3"/>
  <c r="L1157" i="3"/>
  <c r="K1158" i="3"/>
  <c r="L1158" i="3"/>
  <c r="K1159" i="3"/>
  <c r="L1159" i="3"/>
  <c r="K1160" i="3"/>
  <c r="L1160" i="3"/>
  <c r="K1161" i="3"/>
  <c r="L1161" i="3"/>
  <c r="K1162" i="3"/>
  <c r="L1162" i="3"/>
  <c r="K1163" i="3"/>
  <c r="L1163" i="3"/>
  <c r="K1164" i="3"/>
  <c r="L1164" i="3"/>
  <c r="K1165" i="3"/>
  <c r="L1165" i="3"/>
  <c r="K1166" i="3"/>
  <c r="L1166" i="3"/>
  <c r="K1167" i="3"/>
  <c r="L1167" i="3"/>
  <c r="K1168" i="3"/>
  <c r="L1168" i="3"/>
  <c r="K1169" i="3"/>
  <c r="L1169" i="3"/>
  <c r="K1170" i="3"/>
  <c r="L1170" i="3"/>
  <c r="K1171" i="3"/>
  <c r="L1171" i="3"/>
  <c r="K1172" i="3"/>
  <c r="L1172" i="3"/>
  <c r="K1173" i="3"/>
  <c r="L1173" i="3"/>
  <c r="K1174" i="3"/>
  <c r="L1174" i="3"/>
  <c r="K1175" i="3"/>
  <c r="L1175" i="3"/>
  <c r="K1176" i="3"/>
  <c r="L1176" i="3"/>
  <c r="K1177" i="3"/>
  <c r="L1177" i="3"/>
  <c r="K1178" i="3"/>
  <c r="L1178" i="3"/>
  <c r="K1179" i="3"/>
  <c r="L1179" i="3"/>
  <c r="K1180" i="3"/>
  <c r="L1180" i="3"/>
  <c r="K1181" i="3"/>
  <c r="L1181" i="3"/>
  <c r="K1182" i="3"/>
  <c r="L1182" i="3"/>
  <c r="K1183" i="3"/>
  <c r="L1183" i="3"/>
  <c r="K1184" i="3"/>
  <c r="L1184" i="3"/>
  <c r="K1185" i="3"/>
  <c r="L1185" i="3"/>
  <c r="K1186" i="3"/>
  <c r="L1186" i="3"/>
  <c r="K1187" i="3"/>
  <c r="L1187" i="3"/>
  <c r="K1188" i="3"/>
  <c r="L1188" i="3"/>
  <c r="K1189" i="3"/>
  <c r="L1189" i="3"/>
  <c r="K1190" i="3"/>
  <c r="L1190" i="3"/>
  <c r="K1191" i="3"/>
  <c r="L1191" i="3"/>
  <c r="K1192" i="3"/>
  <c r="L1192" i="3"/>
  <c r="K1193" i="3"/>
  <c r="L1193" i="3"/>
  <c r="K1194" i="3"/>
  <c r="L1194" i="3"/>
  <c r="K1195" i="3"/>
  <c r="L1195" i="3"/>
  <c r="K1196" i="3"/>
  <c r="L1196" i="3"/>
  <c r="K1197" i="3"/>
  <c r="L1197" i="3"/>
  <c r="K1198" i="3"/>
  <c r="L1198" i="3"/>
  <c r="K1199" i="3"/>
  <c r="L1199" i="3"/>
  <c r="K1200" i="3"/>
  <c r="L1200" i="3"/>
  <c r="K1201" i="3"/>
  <c r="L1201" i="3"/>
  <c r="K1202" i="3"/>
  <c r="L1202" i="3"/>
  <c r="K1203" i="3"/>
  <c r="L1203" i="3"/>
  <c r="K1204" i="3"/>
  <c r="L1204" i="3"/>
  <c r="K1205" i="3"/>
  <c r="L1205" i="3"/>
  <c r="K1206" i="3"/>
  <c r="L1206" i="3"/>
  <c r="K1207" i="3"/>
  <c r="L1207" i="3"/>
  <c r="K1208" i="3"/>
  <c r="L1208" i="3"/>
  <c r="K1209" i="3"/>
  <c r="L1209" i="3"/>
  <c r="K1210" i="3"/>
  <c r="L1210" i="3"/>
  <c r="K1211" i="3"/>
  <c r="L1211" i="3"/>
  <c r="K1212" i="3"/>
  <c r="L1212" i="3"/>
  <c r="K1213" i="3"/>
  <c r="L1213" i="3"/>
  <c r="K1214" i="3"/>
  <c r="L1214" i="3"/>
  <c r="K1215" i="3"/>
  <c r="L1215" i="3"/>
  <c r="K1216" i="3"/>
  <c r="L1216" i="3"/>
  <c r="K1217" i="3"/>
  <c r="L1217" i="3"/>
  <c r="K1218" i="3"/>
  <c r="L1218" i="3"/>
  <c r="K1219" i="3"/>
  <c r="L1219" i="3"/>
  <c r="K1220" i="3"/>
  <c r="L1220" i="3"/>
  <c r="K1221" i="3"/>
  <c r="L1221" i="3"/>
  <c r="K1222" i="3"/>
  <c r="L1222" i="3"/>
  <c r="K1223" i="3"/>
  <c r="L1223" i="3"/>
  <c r="K1224" i="3"/>
  <c r="L1224" i="3"/>
  <c r="K1225" i="3"/>
  <c r="L1225" i="3"/>
  <c r="K1226" i="3"/>
  <c r="L1226" i="3"/>
  <c r="K1227" i="3"/>
  <c r="L1227" i="3"/>
  <c r="K1228" i="3"/>
  <c r="L1228" i="3"/>
  <c r="K1229" i="3"/>
  <c r="L1229" i="3"/>
  <c r="K1230" i="3"/>
  <c r="L1230" i="3"/>
  <c r="K1231" i="3"/>
  <c r="L1231" i="3"/>
  <c r="K1232" i="3"/>
  <c r="L1232" i="3"/>
  <c r="K1233" i="3"/>
  <c r="L1233" i="3"/>
  <c r="K1234" i="3"/>
  <c r="L1234" i="3"/>
  <c r="K1235" i="3"/>
  <c r="L1235" i="3"/>
  <c r="K1236" i="3"/>
  <c r="L1236" i="3"/>
  <c r="K1237" i="3"/>
  <c r="L1237" i="3"/>
  <c r="K1238" i="3"/>
  <c r="L1238" i="3"/>
  <c r="K1239" i="3"/>
  <c r="L1239" i="3"/>
  <c r="K1240" i="3"/>
  <c r="L1240" i="3"/>
  <c r="K1241" i="3"/>
  <c r="L1241" i="3"/>
  <c r="K1242" i="3"/>
  <c r="L1242" i="3"/>
  <c r="K1243" i="3"/>
  <c r="L1243" i="3"/>
  <c r="K1244" i="3"/>
  <c r="L1244" i="3"/>
  <c r="K1245" i="3"/>
  <c r="L1245" i="3"/>
  <c r="K1246" i="3"/>
  <c r="L1246" i="3"/>
  <c r="K1247" i="3"/>
  <c r="L1247" i="3"/>
  <c r="K1248" i="3"/>
  <c r="L1248" i="3"/>
  <c r="K1249" i="3"/>
  <c r="L1249" i="3"/>
  <c r="K1250" i="3"/>
  <c r="L1250" i="3"/>
  <c r="K1251" i="3"/>
  <c r="L1251" i="3"/>
  <c r="K1252" i="3"/>
  <c r="L1252" i="3"/>
  <c r="K1253" i="3"/>
  <c r="L1253" i="3"/>
  <c r="K1254" i="3"/>
  <c r="L1254" i="3"/>
  <c r="K1255" i="3"/>
  <c r="L1255" i="3"/>
  <c r="K1256" i="3"/>
  <c r="L1256" i="3"/>
  <c r="K1257" i="3"/>
  <c r="L1257" i="3"/>
  <c r="K1258" i="3"/>
  <c r="L1258" i="3"/>
  <c r="K1259" i="3"/>
  <c r="L1259" i="3"/>
  <c r="K1260" i="3"/>
  <c r="L1260" i="3"/>
  <c r="K1261" i="3"/>
  <c r="L1261" i="3"/>
  <c r="K1262" i="3"/>
  <c r="L1262" i="3"/>
  <c r="K1263" i="3"/>
  <c r="L1263" i="3"/>
  <c r="K1264" i="3"/>
  <c r="L1264" i="3"/>
  <c r="K1265" i="3"/>
  <c r="L1265" i="3"/>
  <c r="K1266" i="3"/>
  <c r="L1266" i="3"/>
  <c r="K1267" i="3"/>
  <c r="L1267" i="3"/>
  <c r="K1268" i="3"/>
  <c r="L1268" i="3"/>
  <c r="K1269" i="3"/>
  <c r="L1269" i="3"/>
  <c r="K1270" i="3"/>
  <c r="L1270" i="3"/>
  <c r="K1271" i="3"/>
  <c r="L1271" i="3"/>
  <c r="K1272" i="3"/>
  <c r="L1272" i="3"/>
  <c r="K1273" i="3"/>
  <c r="L1273" i="3"/>
  <c r="K1274" i="3"/>
  <c r="L1274" i="3"/>
  <c r="K1275" i="3"/>
  <c r="L1275" i="3"/>
  <c r="K1276" i="3"/>
  <c r="L1276" i="3"/>
  <c r="K1277" i="3"/>
  <c r="L1277" i="3"/>
  <c r="K1278" i="3"/>
  <c r="L1278" i="3"/>
  <c r="K1279" i="3"/>
  <c r="L1279" i="3"/>
  <c r="K1280" i="3"/>
  <c r="L1280" i="3"/>
  <c r="K1281" i="3"/>
  <c r="L1281" i="3"/>
  <c r="K1282" i="3"/>
  <c r="L1282" i="3"/>
  <c r="K1283" i="3"/>
  <c r="L1283" i="3"/>
  <c r="K1284" i="3"/>
  <c r="L1284" i="3"/>
  <c r="K1285" i="3"/>
  <c r="L1285" i="3"/>
  <c r="K1286" i="3"/>
  <c r="L1286" i="3"/>
  <c r="K1287" i="3"/>
  <c r="L1287" i="3"/>
  <c r="K1288" i="3"/>
  <c r="L1288" i="3"/>
  <c r="K1289" i="3"/>
  <c r="L1289" i="3"/>
  <c r="K1290" i="3"/>
  <c r="L1290" i="3"/>
  <c r="K1291" i="3"/>
  <c r="L1291" i="3"/>
  <c r="K1292" i="3"/>
  <c r="L1292" i="3"/>
  <c r="K1293" i="3"/>
  <c r="L1293" i="3"/>
  <c r="K1294" i="3"/>
  <c r="L1294" i="3"/>
  <c r="K1295" i="3"/>
  <c r="L1295" i="3"/>
  <c r="K1296" i="3"/>
  <c r="L1296" i="3"/>
  <c r="K1297" i="3"/>
  <c r="L1297" i="3"/>
  <c r="K1298" i="3"/>
  <c r="L1298" i="3"/>
  <c r="K1299" i="3"/>
  <c r="L1299" i="3"/>
  <c r="K1300" i="3"/>
  <c r="L1300" i="3"/>
  <c r="K1301" i="3"/>
  <c r="L1301" i="3"/>
  <c r="K1302" i="3"/>
  <c r="L1302" i="3"/>
  <c r="K1303" i="3"/>
  <c r="L1303" i="3"/>
  <c r="K1304" i="3"/>
  <c r="L1304" i="3"/>
  <c r="K1305" i="3"/>
  <c r="L1305" i="3"/>
  <c r="K1306" i="3"/>
  <c r="L1306" i="3"/>
  <c r="K1307" i="3"/>
  <c r="L1307" i="3"/>
  <c r="K1308" i="3"/>
  <c r="L1308" i="3"/>
  <c r="K1309" i="3"/>
  <c r="L1309" i="3"/>
  <c r="K1310" i="3"/>
  <c r="L1310" i="3"/>
  <c r="K1311" i="3"/>
  <c r="L1311" i="3"/>
  <c r="K1312" i="3"/>
  <c r="L1312" i="3"/>
  <c r="K1313" i="3"/>
  <c r="L1313" i="3"/>
  <c r="K1314" i="3"/>
  <c r="L1314" i="3"/>
  <c r="K1315" i="3"/>
  <c r="L1315" i="3"/>
  <c r="K1316" i="3"/>
  <c r="L1316" i="3"/>
  <c r="K1317" i="3"/>
  <c r="L1317" i="3"/>
  <c r="K1318" i="3"/>
  <c r="L1318" i="3"/>
  <c r="K1319" i="3"/>
  <c r="L1319" i="3"/>
  <c r="K1320" i="3"/>
  <c r="L1320" i="3"/>
  <c r="K1321" i="3"/>
  <c r="L1321" i="3"/>
  <c r="K1322" i="3"/>
  <c r="L1322" i="3"/>
  <c r="K1323" i="3"/>
  <c r="L1323" i="3"/>
  <c r="K1324" i="3"/>
  <c r="L1324" i="3"/>
  <c r="K1325" i="3"/>
  <c r="L1325" i="3"/>
  <c r="K1326" i="3"/>
  <c r="L1326" i="3"/>
  <c r="K1327" i="3"/>
  <c r="L1327" i="3"/>
  <c r="K1328" i="3"/>
  <c r="L1328" i="3"/>
  <c r="K1329" i="3"/>
  <c r="L1329" i="3"/>
  <c r="K1330" i="3"/>
  <c r="L1330" i="3"/>
  <c r="K1331" i="3"/>
  <c r="L1331" i="3"/>
  <c r="K1332" i="3"/>
  <c r="L1332" i="3"/>
  <c r="K1333" i="3"/>
  <c r="L1333" i="3"/>
  <c r="K1334" i="3"/>
  <c r="L1334" i="3"/>
  <c r="K1335" i="3"/>
  <c r="L1335" i="3"/>
  <c r="K1336" i="3"/>
  <c r="L1336" i="3"/>
  <c r="K1337" i="3"/>
  <c r="L1337" i="3"/>
  <c r="K1338" i="3"/>
  <c r="L1338" i="3"/>
  <c r="K1339" i="3"/>
  <c r="L1339" i="3"/>
  <c r="K1340" i="3"/>
  <c r="L1340" i="3"/>
  <c r="K1341" i="3"/>
  <c r="L1341" i="3"/>
  <c r="K1342" i="3"/>
  <c r="L1342" i="3"/>
  <c r="K1343" i="3"/>
  <c r="L1343" i="3"/>
  <c r="K1344" i="3"/>
  <c r="L1344" i="3"/>
  <c r="K1345" i="3"/>
  <c r="L1345" i="3"/>
  <c r="K1346" i="3"/>
  <c r="L1346" i="3"/>
  <c r="K1347" i="3"/>
  <c r="L1347" i="3"/>
  <c r="K1348" i="3"/>
  <c r="L1348" i="3"/>
  <c r="K1349" i="3"/>
  <c r="L1349" i="3"/>
  <c r="K1350" i="3"/>
  <c r="L1350" i="3"/>
  <c r="K1351" i="3"/>
  <c r="L1351" i="3"/>
  <c r="K1352" i="3"/>
  <c r="L1352" i="3"/>
  <c r="K1353" i="3"/>
  <c r="L1353" i="3"/>
  <c r="K1354" i="3"/>
  <c r="L1354" i="3"/>
  <c r="K1355" i="3"/>
  <c r="L1355" i="3"/>
  <c r="K1356" i="3"/>
  <c r="L1356" i="3"/>
  <c r="K1357" i="3"/>
  <c r="L1357" i="3"/>
  <c r="K1358" i="3"/>
  <c r="L1358" i="3"/>
  <c r="K1359" i="3"/>
  <c r="L1359" i="3"/>
  <c r="K1360" i="3"/>
  <c r="L1360" i="3"/>
  <c r="K1361" i="3"/>
  <c r="L1361" i="3"/>
  <c r="K1362" i="3"/>
  <c r="L1362" i="3"/>
  <c r="K1363" i="3"/>
  <c r="L1363" i="3"/>
  <c r="K1364" i="3"/>
  <c r="L1364" i="3"/>
  <c r="K1365" i="3"/>
  <c r="L1365" i="3"/>
  <c r="K1366" i="3"/>
  <c r="L1366" i="3"/>
  <c r="K1367" i="3"/>
  <c r="L1367" i="3"/>
  <c r="K1368" i="3"/>
  <c r="L1368" i="3"/>
  <c r="K1369" i="3"/>
  <c r="L1369" i="3"/>
  <c r="K1370" i="3"/>
  <c r="L1370" i="3"/>
  <c r="K1371" i="3"/>
  <c r="L1371" i="3"/>
  <c r="K1372" i="3"/>
  <c r="L1372" i="3"/>
  <c r="K1373" i="3"/>
  <c r="L1373" i="3"/>
  <c r="K1374" i="3"/>
  <c r="L1374" i="3"/>
  <c r="K1375" i="3"/>
  <c r="L1375" i="3"/>
  <c r="K1376" i="3"/>
  <c r="L1376" i="3"/>
  <c r="K1377" i="3"/>
  <c r="L1377" i="3"/>
  <c r="K1378" i="3"/>
  <c r="L1378" i="3"/>
  <c r="K1379" i="3"/>
  <c r="L1379" i="3"/>
  <c r="K1380" i="3"/>
  <c r="L1380" i="3"/>
  <c r="K1381" i="3"/>
  <c r="L1381" i="3"/>
  <c r="K1382" i="3"/>
  <c r="L1382" i="3"/>
  <c r="K1383" i="3"/>
  <c r="L1383" i="3"/>
  <c r="K1384" i="3"/>
  <c r="L1384" i="3"/>
  <c r="K1385" i="3"/>
  <c r="L1385" i="3"/>
  <c r="K1386" i="3"/>
  <c r="L1386" i="3"/>
  <c r="K1387" i="3"/>
  <c r="L1387" i="3"/>
  <c r="K1388" i="3"/>
  <c r="L1388" i="3"/>
  <c r="K1389" i="3"/>
  <c r="L1389" i="3"/>
  <c r="K1390" i="3"/>
  <c r="L1390" i="3"/>
  <c r="K1391" i="3"/>
  <c r="L1391" i="3"/>
  <c r="K1392" i="3"/>
  <c r="L1392" i="3"/>
  <c r="K1393" i="3"/>
  <c r="L1393" i="3"/>
  <c r="K1394" i="3"/>
  <c r="L1394" i="3"/>
  <c r="K1395" i="3"/>
  <c r="L1395" i="3"/>
  <c r="K1396" i="3"/>
  <c r="L1396" i="3"/>
  <c r="K1397" i="3"/>
  <c r="L1397" i="3"/>
  <c r="K1398" i="3"/>
  <c r="L1398" i="3"/>
  <c r="K1399" i="3"/>
  <c r="L1399" i="3"/>
  <c r="K1400" i="3"/>
  <c r="L1400" i="3"/>
  <c r="K1401" i="3"/>
  <c r="L1401" i="3"/>
  <c r="K1402" i="3"/>
  <c r="L1402" i="3"/>
  <c r="K1403" i="3"/>
  <c r="L1403" i="3"/>
  <c r="K1404" i="3"/>
  <c r="L1404" i="3"/>
  <c r="K1405" i="3"/>
  <c r="L1405" i="3"/>
  <c r="K1406" i="3"/>
  <c r="L1406" i="3"/>
  <c r="K1407" i="3"/>
  <c r="L1407" i="3"/>
  <c r="K1408" i="3"/>
  <c r="L1408" i="3"/>
  <c r="K1409" i="3"/>
  <c r="L1409" i="3"/>
  <c r="K1410" i="3"/>
  <c r="L1410" i="3"/>
  <c r="K1411" i="3"/>
  <c r="L1411" i="3"/>
  <c r="K1412" i="3"/>
  <c r="L1412" i="3"/>
  <c r="K1413" i="3"/>
  <c r="L1413" i="3"/>
  <c r="K1414" i="3"/>
  <c r="L1414" i="3"/>
  <c r="K1415" i="3"/>
  <c r="L1415" i="3"/>
  <c r="K1416" i="3"/>
  <c r="L1416" i="3"/>
  <c r="K1417" i="3"/>
  <c r="L1417" i="3"/>
  <c r="K1418" i="3"/>
  <c r="L1418" i="3"/>
  <c r="K1419" i="3"/>
  <c r="L1419" i="3"/>
  <c r="K1420" i="3"/>
  <c r="L1420" i="3"/>
  <c r="K1421" i="3"/>
  <c r="L1421" i="3"/>
  <c r="K1422" i="3"/>
  <c r="L1422" i="3"/>
  <c r="K1423" i="3"/>
  <c r="L1423" i="3"/>
  <c r="K1424" i="3"/>
  <c r="L1424" i="3"/>
  <c r="K1425" i="3"/>
  <c r="L1425" i="3"/>
  <c r="K1426" i="3"/>
  <c r="L1426" i="3"/>
  <c r="K1427" i="3"/>
  <c r="L1427" i="3"/>
  <c r="K1428" i="3"/>
  <c r="L1428" i="3"/>
  <c r="K1429" i="3"/>
  <c r="L1429" i="3"/>
  <c r="K1430" i="3"/>
  <c r="L1430" i="3"/>
  <c r="K1431" i="3"/>
  <c r="L1431" i="3"/>
  <c r="K1432" i="3"/>
  <c r="L1432" i="3"/>
  <c r="K1433" i="3"/>
  <c r="L1433" i="3"/>
  <c r="K1434" i="3"/>
  <c r="L1434" i="3"/>
  <c r="K1435" i="3"/>
  <c r="L1435" i="3"/>
  <c r="K1436" i="3"/>
  <c r="L1436" i="3"/>
  <c r="K1437" i="3"/>
  <c r="L1437" i="3"/>
  <c r="K1438" i="3"/>
  <c r="L1438" i="3"/>
  <c r="K1439" i="3"/>
  <c r="L1439" i="3"/>
  <c r="K1440" i="3"/>
  <c r="L1440" i="3"/>
  <c r="K1441" i="3"/>
  <c r="L1441" i="3"/>
  <c r="K1442" i="3"/>
  <c r="L1442" i="3"/>
  <c r="K1443" i="3"/>
  <c r="L1443" i="3"/>
  <c r="K1444" i="3"/>
  <c r="L1444" i="3"/>
  <c r="K1445" i="3"/>
  <c r="L1445" i="3"/>
  <c r="K1446" i="3"/>
  <c r="L1446" i="3"/>
  <c r="K1447" i="3"/>
  <c r="L1447" i="3"/>
  <c r="K1448" i="3"/>
  <c r="L1448" i="3"/>
  <c r="K1449" i="3"/>
  <c r="L1449" i="3"/>
  <c r="K1450" i="3"/>
  <c r="L1450" i="3"/>
  <c r="K1451" i="3"/>
  <c r="L1451" i="3"/>
  <c r="K1452" i="3"/>
  <c r="L1452" i="3"/>
  <c r="K1453" i="3"/>
  <c r="L1453" i="3"/>
  <c r="K1454" i="3"/>
  <c r="L1454" i="3"/>
  <c r="K1455" i="3"/>
  <c r="L1455" i="3"/>
  <c r="K1456" i="3"/>
  <c r="L1456" i="3"/>
  <c r="K1457" i="3"/>
  <c r="L1457" i="3"/>
  <c r="K1458" i="3"/>
  <c r="L1458" i="3"/>
  <c r="K1459" i="3"/>
  <c r="L1459" i="3"/>
  <c r="K1460" i="3"/>
  <c r="L1460" i="3"/>
  <c r="K1461" i="3"/>
  <c r="L1461" i="3"/>
  <c r="K1462" i="3"/>
  <c r="L1462" i="3"/>
  <c r="K1463" i="3"/>
  <c r="L1463" i="3"/>
  <c r="K1464" i="3"/>
  <c r="L1464" i="3"/>
  <c r="K1465" i="3"/>
  <c r="L1465" i="3"/>
  <c r="K1466" i="3"/>
  <c r="L1466" i="3"/>
  <c r="K1467" i="3"/>
  <c r="L1467" i="3"/>
  <c r="K1468" i="3"/>
  <c r="L1468" i="3"/>
  <c r="K1469" i="3"/>
  <c r="L1469" i="3"/>
  <c r="K1470" i="3"/>
  <c r="L1470" i="3"/>
  <c r="K1471" i="3"/>
  <c r="L1471" i="3"/>
  <c r="K1472" i="3"/>
  <c r="L1472" i="3"/>
  <c r="K1473" i="3"/>
  <c r="L1473" i="3"/>
  <c r="K1474" i="3"/>
  <c r="L1474" i="3"/>
  <c r="K1475" i="3"/>
  <c r="L1475" i="3"/>
  <c r="K1476" i="3"/>
  <c r="L1476" i="3"/>
  <c r="K1477" i="3"/>
  <c r="L1477" i="3"/>
  <c r="K1478" i="3"/>
  <c r="L1478" i="3"/>
  <c r="K1479" i="3"/>
  <c r="L1479" i="3"/>
  <c r="K1480" i="3"/>
  <c r="L1480" i="3"/>
  <c r="K1481" i="3"/>
  <c r="L1481" i="3"/>
  <c r="K1482" i="3"/>
  <c r="L1482" i="3"/>
  <c r="K1483" i="3"/>
  <c r="L1483" i="3"/>
  <c r="K1484" i="3"/>
  <c r="L1484" i="3"/>
  <c r="K1485" i="3"/>
  <c r="L1485" i="3"/>
  <c r="K1486" i="3"/>
  <c r="L1486" i="3"/>
  <c r="K1487" i="3"/>
  <c r="L1487" i="3"/>
  <c r="K1488" i="3"/>
  <c r="L1488" i="3"/>
  <c r="K1489" i="3"/>
  <c r="L1489" i="3"/>
  <c r="K1490" i="3"/>
  <c r="K1491" i="3"/>
  <c r="L1491" i="3"/>
  <c r="K1492" i="3"/>
  <c r="L1492" i="3"/>
  <c r="K1493" i="3"/>
  <c r="L1493" i="3"/>
  <c r="K1494" i="3"/>
  <c r="L1494" i="3"/>
  <c r="K1495" i="3"/>
  <c r="L1495" i="3"/>
  <c r="K1496" i="3"/>
  <c r="L1496" i="3"/>
  <c r="K1497" i="3"/>
  <c r="L1497" i="3"/>
  <c r="K1498" i="3"/>
  <c r="L1498" i="3"/>
  <c r="K1499" i="3"/>
  <c r="L1499" i="3"/>
  <c r="K1500" i="3"/>
  <c r="L1500" i="3"/>
  <c r="K1501" i="3"/>
  <c r="L1501" i="3"/>
  <c r="K1502" i="3"/>
  <c r="L1502" i="3"/>
  <c r="K1503" i="3"/>
  <c r="L1503" i="3"/>
  <c r="K1504" i="3"/>
  <c r="L1504" i="3"/>
  <c r="K1505" i="3"/>
  <c r="L1505" i="3"/>
  <c r="K1506" i="3"/>
  <c r="L1506" i="3"/>
  <c r="K1507" i="3"/>
  <c r="L1507" i="3"/>
  <c r="K1508" i="3"/>
  <c r="L1508" i="3"/>
  <c r="K1509" i="3"/>
  <c r="L1509" i="3"/>
  <c r="K1510" i="3"/>
  <c r="L1510" i="3"/>
  <c r="L655" i="3"/>
  <c r="L1107" i="3"/>
  <c r="L1490"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99" i="23"/>
  <c r="G300" i="23"/>
  <c r="G301" i="23"/>
  <c r="G302" i="23"/>
  <c r="G303" i="23"/>
  <c r="G304" i="23"/>
  <c r="G305" i="23"/>
  <c r="G306" i="23"/>
  <c r="G307" i="23"/>
  <c r="G308" i="23"/>
  <c r="G309" i="23"/>
  <c r="G310" i="23"/>
  <c r="G311" i="23"/>
  <c r="G312" i="23"/>
  <c r="G313" i="23"/>
  <c r="G314" i="23"/>
  <c r="G315" i="23"/>
  <c r="G316" i="23"/>
  <c r="G317" i="23"/>
  <c r="G318" i="23"/>
  <c r="G319" i="23"/>
  <c r="G320" i="23"/>
  <c r="G321" i="23"/>
  <c r="G322" i="23"/>
  <c r="G323" i="23"/>
  <c r="G324" i="23"/>
  <c r="G325" i="23"/>
  <c r="G326" i="23"/>
  <c r="G327" i="23"/>
  <c r="G328" i="23"/>
  <c r="G329" i="23"/>
  <c r="G330" i="23"/>
  <c r="G331" i="23"/>
  <c r="G332" i="23"/>
  <c r="G333" i="23"/>
  <c r="G334" i="23"/>
  <c r="G335" i="23"/>
  <c r="G336" i="23"/>
  <c r="G337" i="23"/>
  <c r="G338" i="23"/>
  <c r="G339" i="23"/>
  <c r="G340" i="23"/>
  <c r="G341" i="23"/>
  <c r="G342" i="23"/>
  <c r="G343" i="23"/>
  <c r="G344" i="23"/>
  <c r="G345" i="23"/>
  <c r="G346" i="23"/>
  <c r="G347" i="23"/>
  <c r="G348" i="23"/>
  <c r="G349" i="23"/>
  <c r="G350" i="23"/>
  <c r="G351" i="23"/>
  <c r="G352" i="23"/>
  <c r="G353" i="23"/>
  <c r="G354" i="23"/>
  <c r="G355" i="23"/>
  <c r="G356" i="23"/>
  <c r="G357" i="23"/>
  <c r="G358" i="23"/>
  <c r="G359" i="23"/>
  <c r="G360" i="23"/>
  <c r="G361" i="23"/>
  <c r="G362" i="23"/>
  <c r="G363" i="23"/>
  <c r="G364" i="23"/>
  <c r="G365" i="23"/>
  <c r="G366" i="23"/>
  <c r="G367" i="23"/>
  <c r="G368" i="23"/>
  <c r="G369" i="23"/>
  <c r="G370" i="23"/>
  <c r="G371" i="23"/>
  <c r="G372" i="23"/>
  <c r="G373" i="23"/>
  <c r="G374" i="23"/>
  <c r="G375" i="23"/>
  <c r="G376" i="23"/>
  <c r="G377" i="23"/>
  <c r="G378" i="23"/>
  <c r="G379" i="23"/>
  <c r="G380" i="23"/>
  <c r="G381" i="23"/>
  <c r="G382" i="23"/>
  <c r="G383" i="23"/>
  <c r="G384" i="23"/>
  <c r="G385" i="23"/>
  <c r="G386" i="23"/>
  <c r="G387" i="23"/>
  <c r="G388" i="23"/>
  <c r="G389" i="23"/>
  <c r="G390" i="23"/>
  <c r="G391" i="23"/>
  <c r="G392" i="23"/>
  <c r="G393" i="23"/>
  <c r="G394" i="23"/>
  <c r="G395" i="23"/>
  <c r="G396" i="23"/>
  <c r="G397" i="23"/>
  <c r="G398" i="23"/>
  <c r="G399" i="23"/>
  <c r="G400" i="23"/>
  <c r="G401" i="23"/>
  <c r="G402" i="23"/>
  <c r="G403" i="23"/>
  <c r="G404" i="23"/>
  <c r="G405" i="23"/>
  <c r="G406" i="23"/>
  <c r="G407" i="23"/>
  <c r="G408" i="23"/>
  <c r="G409" i="23"/>
  <c r="G410" i="23"/>
  <c r="G411" i="23"/>
  <c r="G412" i="23"/>
  <c r="G413" i="23"/>
  <c r="G414" i="23"/>
  <c r="G415" i="23"/>
  <c r="G416" i="23"/>
  <c r="G417" i="23"/>
  <c r="G418" i="23"/>
  <c r="G419" i="23"/>
  <c r="G420" i="23"/>
  <c r="G421" i="23"/>
  <c r="G422" i="23"/>
  <c r="G423" i="23"/>
  <c r="G424" i="23"/>
  <c r="G425" i="23"/>
  <c r="G426" i="23"/>
  <c r="G427" i="23"/>
  <c r="G428" i="23"/>
  <c r="G429" i="23"/>
  <c r="G430" i="23"/>
  <c r="G431" i="23"/>
  <c r="G432" i="23"/>
  <c r="G433" i="23"/>
  <c r="G434" i="23"/>
  <c r="G435" i="23"/>
  <c r="G436" i="23"/>
  <c r="G437" i="23"/>
  <c r="G438" i="23"/>
  <c r="G439" i="23"/>
  <c r="G440" i="23"/>
  <c r="G441" i="23"/>
  <c r="G442" i="23"/>
  <c r="G443" i="23"/>
  <c r="G444" i="23"/>
  <c r="G445" i="23"/>
  <c r="G446" i="23"/>
  <c r="G447" i="23"/>
  <c r="G448" i="23"/>
  <c r="G449" i="23"/>
  <c r="G450" i="23"/>
  <c r="G451" i="23"/>
  <c r="G452" i="23"/>
  <c r="G453" i="23"/>
  <c r="G454" i="23"/>
  <c r="G455" i="23"/>
  <c r="G456" i="23"/>
  <c r="G457" i="23"/>
  <c r="G458" i="23"/>
  <c r="G459" i="23"/>
  <c r="G460" i="23"/>
  <c r="G461" i="23"/>
  <c r="G462" i="23"/>
  <c r="G463" i="23"/>
  <c r="G464" i="23"/>
  <c r="G465" i="23"/>
  <c r="G466" i="23"/>
  <c r="G467" i="23"/>
  <c r="G468" i="23"/>
  <c r="G469" i="23"/>
  <c r="G470" i="23"/>
  <c r="G471" i="23"/>
  <c r="G472" i="23"/>
  <c r="G473" i="23"/>
  <c r="G474" i="23"/>
  <c r="G475" i="23"/>
  <c r="G476" i="23"/>
  <c r="G477" i="23"/>
  <c r="G478" i="23"/>
  <c r="G479" i="23"/>
  <c r="G480" i="23"/>
  <c r="G481" i="23"/>
  <c r="G482" i="23"/>
  <c r="G483" i="23"/>
  <c r="G484" i="23"/>
  <c r="G485" i="23"/>
  <c r="G486" i="23"/>
  <c r="G487" i="23"/>
  <c r="G488" i="23"/>
  <c r="G489" i="23"/>
  <c r="G490" i="23"/>
  <c r="G491" i="23"/>
  <c r="G492" i="23"/>
  <c r="G493" i="23"/>
  <c r="G494" i="23"/>
  <c r="G495" i="23"/>
  <c r="G496" i="23"/>
  <c r="G497" i="23"/>
  <c r="G498" i="23"/>
  <c r="G499" i="23"/>
  <c r="G500" i="23"/>
  <c r="G501" i="23"/>
  <c r="G502" i="23"/>
  <c r="G503" i="23"/>
  <c r="G504" i="23"/>
  <c r="G505" i="23"/>
  <c r="G506" i="23"/>
  <c r="G507" i="23"/>
  <c r="G508" i="23"/>
  <c r="G509" i="23"/>
  <c r="G510" i="23"/>
  <c r="G511" i="23"/>
  <c r="G512" i="23"/>
  <c r="G513" i="23"/>
  <c r="G514" i="23"/>
  <c r="G515" i="23"/>
  <c r="G516" i="23"/>
  <c r="G517" i="23"/>
  <c r="G518" i="23"/>
  <c r="G519" i="23"/>
  <c r="G520" i="23"/>
  <c r="G521" i="23"/>
  <c r="G522" i="23"/>
  <c r="G523" i="23"/>
  <c r="G524" i="23"/>
  <c r="G525" i="23"/>
  <c r="G526" i="23"/>
  <c r="G527" i="23"/>
  <c r="G528" i="23"/>
  <c r="G529" i="23"/>
  <c r="G530" i="23"/>
  <c r="G531" i="23"/>
  <c r="G532" i="23"/>
  <c r="G533" i="23"/>
  <c r="G534" i="23"/>
  <c r="G535" i="23"/>
  <c r="G536" i="23"/>
  <c r="G537" i="23"/>
  <c r="G538" i="23"/>
  <c r="G539" i="23"/>
  <c r="G540" i="23"/>
  <c r="G541" i="23"/>
  <c r="G542" i="23"/>
  <c r="G543" i="23"/>
  <c r="G544" i="23"/>
  <c r="G545" i="23"/>
  <c r="G546" i="23"/>
  <c r="G547" i="23"/>
  <c r="G548" i="23"/>
  <c r="G549" i="23"/>
  <c r="G550" i="23"/>
  <c r="G551" i="23"/>
  <c r="G552" i="23"/>
  <c r="G553" i="23"/>
  <c r="G554" i="23"/>
  <c r="G555" i="23"/>
  <c r="G556" i="23"/>
  <c r="G557" i="23"/>
  <c r="G558" i="23"/>
  <c r="G559" i="23"/>
  <c r="G560" i="23"/>
  <c r="G561" i="23"/>
  <c r="G562" i="23"/>
  <c r="G563" i="23"/>
  <c r="G564" i="23"/>
  <c r="G565" i="23"/>
  <c r="G566" i="23"/>
  <c r="G567" i="23"/>
  <c r="G568" i="23"/>
  <c r="G569" i="23"/>
  <c r="G570" i="23"/>
  <c r="G571" i="23"/>
  <c r="G572" i="23"/>
  <c r="G573" i="23"/>
  <c r="G574" i="23"/>
  <c r="G575" i="23"/>
  <c r="G576" i="23"/>
  <c r="G577" i="23"/>
  <c r="G578" i="23"/>
  <c r="G579" i="23"/>
  <c r="G580" i="23"/>
  <c r="G581" i="23"/>
  <c r="G582" i="23"/>
  <c r="G583" i="23"/>
  <c r="G584" i="23"/>
  <c r="G585" i="23"/>
  <c r="G586" i="23"/>
  <c r="G587" i="23"/>
  <c r="G588" i="23"/>
  <c r="G589" i="23"/>
  <c r="G590" i="23"/>
  <c r="G591" i="23"/>
  <c r="G592" i="23"/>
  <c r="G593" i="23"/>
  <c r="G594" i="23"/>
  <c r="G595" i="23"/>
  <c r="G596" i="23"/>
  <c r="G597" i="23"/>
  <c r="G598" i="23"/>
  <c r="G599" i="23"/>
  <c r="G600" i="23"/>
  <c r="G601" i="23"/>
  <c r="G602" i="23"/>
  <c r="G603" i="23"/>
  <c r="G604" i="23"/>
  <c r="G605" i="23"/>
  <c r="G606" i="23"/>
  <c r="G607" i="23"/>
  <c r="G608" i="23"/>
  <c r="G609" i="23"/>
  <c r="G610" i="23"/>
  <c r="G611" i="23"/>
  <c r="G612" i="23"/>
  <c r="G613" i="23"/>
  <c r="G614" i="23"/>
  <c r="G615" i="23"/>
  <c r="G616" i="23"/>
  <c r="G617" i="23"/>
  <c r="G618" i="23"/>
  <c r="G619" i="23"/>
  <c r="G620" i="23"/>
  <c r="G621" i="23"/>
  <c r="G622" i="23"/>
  <c r="G623" i="23"/>
  <c r="G624" i="23"/>
  <c r="G625" i="23"/>
  <c r="G626" i="23"/>
  <c r="G627" i="23"/>
  <c r="G628" i="23"/>
  <c r="G629" i="23"/>
  <c r="G630" i="23"/>
  <c r="G631" i="23"/>
  <c r="G632" i="23"/>
  <c r="G633" i="23"/>
  <c r="G634" i="23"/>
  <c r="G635" i="23"/>
  <c r="G636" i="23"/>
  <c r="G637" i="23"/>
  <c r="G638" i="23"/>
  <c r="G639" i="23"/>
  <c r="G640" i="23"/>
  <c r="G641" i="23"/>
  <c r="G642" i="23"/>
  <c r="G643" i="23"/>
  <c r="G644" i="23"/>
  <c r="G645" i="23"/>
  <c r="G646" i="23"/>
  <c r="G647" i="23"/>
  <c r="G648" i="23"/>
  <c r="G649" i="23"/>
  <c r="G650" i="23"/>
  <c r="G651" i="23"/>
  <c r="G652" i="23"/>
  <c r="G653" i="23"/>
  <c r="G654" i="23"/>
  <c r="G655" i="23"/>
  <c r="G656" i="23"/>
  <c r="G657" i="23"/>
  <c r="G658" i="23"/>
  <c r="G659" i="23"/>
  <c r="G660" i="23"/>
  <c r="G661" i="23"/>
  <c r="G662" i="23"/>
  <c r="G663" i="23"/>
  <c r="G664" i="23"/>
  <c r="G665" i="23"/>
  <c r="G666" i="23"/>
  <c r="G667" i="23"/>
  <c r="G668" i="23"/>
  <c r="G669" i="23"/>
  <c r="G670" i="23"/>
  <c r="G671" i="23"/>
  <c r="G672" i="23"/>
  <c r="G673" i="23"/>
  <c r="G674" i="23"/>
  <c r="G675" i="23"/>
  <c r="G676" i="23"/>
  <c r="G677" i="23"/>
  <c r="G678" i="23"/>
  <c r="G679" i="23"/>
  <c r="G680" i="23"/>
  <c r="G681" i="23"/>
  <c r="G682" i="23"/>
  <c r="G683" i="23"/>
  <c r="G684" i="23"/>
  <c r="G685" i="23"/>
  <c r="G686" i="23"/>
  <c r="G687" i="23"/>
  <c r="G688" i="23"/>
  <c r="G689" i="23"/>
  <c r="G690" i="23"/>
  <c r="G691" i="23"/>
  <c r="G692" i="23"/>
  <c r="G693" i="23"/>
  <c r="G694" i="23"/>
  <c r="G695" i="23"/>
  <c r="G696" i="23"/>
  <c r="G697" i="23"/>
  <c r="G698" i="23"/>
  <c r="G699" i="23"/>
  <c r="G700" i="23"/>
  <c r="G701" i="23"/>
  <c r="G702" i="23"/>
  <c r="G703" i="23"/>
  <c r="G704" i="23"/>
  <c r="G705" i="23"/>
  <c r="G706" i="23"/>
  <c r="G707" i="23"/>
  <c r="G708" i="23"/>
  <c r="G709" i="23"/>
  <c r="G710" i="23"/>
  <c r="G711" i="23"/>
  <c r="G712" i="23"/>
  <c r="G713" i="23"/>
  <c r="G714" i="23"/>
  <c r="G715" i="23"/>
  <c r="G716" i="23"/>
  <c r="G717" i="23"/>
  <c r="G718" i="23"/>
  <c r="G719" i="23"/>
  <c r="G720" i="23"/>
  <c r="G721" i="23"/>
  <c r="G722" i="23"/>
  <c r="G723" i="23"/>
  <c r="G724" i="23"/>
  <c r="G725" i="23"/>
  <c r="G726" i="23"/>
  <c r="G727" i="23"/>
  <c r="G728" i="23"/>
  <c r="G729" i="23"/>
  <c r="G730" i="23"/>
  <c r="G731" i="23"/>
  <c r="G732" i="23"/>
  <c r="G733" i="23"/>
  <c r="G734" i="23"/>
  <c r="G735" i="23"/>
  <c r="G736" i="23"/>
  <c r="G737" i="23"/>
  <c r="G738" i="23"/>
  <c r="G739" i="23"/>
  <c r="G740" i="23"/>
  <c r="G741" i="23"/>
  <c r="G742" i="23"/>
  <c r="G743" i="23"/>
  <c r="G744" i="23"/>
  <c r="G745" i="23"/>
  <c r="G746" i="23"/>
  <c r="G747" i="23"/>
  <c r="G748" i="23"/>
  <c r="G749" i="23"/>
  <c r="G750" i="23"/>
  <c r="G751" i="23"/>
  <c r="G752" i="23"/>
  <c r="G753" i="23"/>
  <c r="G754" i="23"/>
  <c r="G755" i="23"/>
  <c r="G756" i="23"/>
  <c r="G757" i="23"/>
  <c r="G758" i="23"/>
  <c r="G759" i="23"/>
  <c r="G760" i="23"/>
  <c r="G761" i="23"/>
  <c r="G762" i="23"/>
  <c r="G763" i="23"/>
  <c r="G764" i="23"/>
  <c r="G765" i="23"/>
  <c r="G766" i="23"/>
  <c r="G767" i="23"/>
  <c r="G768" i="23"/>
  <c r="G769" i="23"/>
  <c r="G770" i="23"/>
  <c r="G771" i="23"/>
  <c r="G772" i="23"/>
  <c r="G773" i="23"/>
  <c r="G774" i="23"/>
  <c r="G775" i="23"/>
  <c r="G776" i="23"/>
  <c r="G777" i="23"/>
  <c r="G778" i="23"/>
  <c r="G779" i="23"/>
  <c r="G780" i="23"/>
  <c r="G781" i="23"/>
  <c r="G782" i="23"/>
  <c r="G783" i="23"/>
  <c r="G784" i="23"/>
  <c r="G785" i="23"/>
  <c r="G786" i="23"/>
  <c r="G787" i="23"/>
  <c r="G788" i="23"/>
  <c r="G789" i="23"/>
  <c r="G790" i="23"/>
  <c r="G791" i="23"/>
  <c r="G792" i="23"/>
  <c r="G793" i="23"/>
  <c r="G794" i="23"/>
  <c r="G795" i="23"/>
  <c r="G796" i="23"/>
  <c r="G797" i="23"/>
  <c r="G798" i="23"/>
  <c r="G799" i="23"/>
  <c r="G800" i="23"/>
  <c r="G801" i="23"/>
  <c r="G802" i="23"/>
  <c r="G803" i="23"/>
  <c r="G804" i="23"/>
  <c r="G805" i="23"/>
  <c r="G806" i="23"/>
  <c r="G807" i="23"/>
  <c r="G808" i="23"/>
  <c r="G809" i="23"/>
  <c r="G810" i="23"/>
  <c r="G811" i="23"/>
  <c r="G812" i="23"/>
  <c r="G813" i="23"/>
  <c r="G814" i="23"/>
  <c r="G815" i="23"/>
  <c r="G816" i="23"/>
  <c r="G817" i="23"/>
  <c r="G818" i="23"/>
  <c r="G819" i="23"/>
  <c r="G820" i="23"/>
  <c r="G821" i="23"/>
  <c r="G822" i="23"/>
  <c r="G823" i="23"/>
  <c r="G824" i="23"/>
  <c r="G825" i="23"/>
  <c r="G826" i="23"/>
  <c r="G827" i="23"/>
  <c r="G828" i="23"/>
  <c r="G829" i="23"/>
  <c r="G830" i="23"/>
  <c r="G831" i="23"/>
  <c r="G832" i="23"/>
  <c r="G833" i="23"/>
  <c r="G834" i="23"/>
  <c r="G835" i="23"/>
  <c r="G836" i="23"/>
  <c r="G837" i="23"/>
  <c r="G838" i="23"/>
  <c r="G839" i="23"/>
  <c r="G840" i="23"/>
  <c r="G841" i="23"/>
  <c r="G842" i="23"/>
  <c r="G843" i="23"/>
  <c r="G844" i="23"/>
  <c r="G845" i="23"/>
  <c r="G846" i="23"/>
  <c r="G847" i="23"/>
  <c r="G848" i="23"/>
  <c r="G849" i="23"/>
  <c r="G850" i="23"/>
  <c r="G851" i="23"/>
  <c r="G852" i="23"/>
  <c r="G853" i="23"/>
  <c r="G854" i="23"/>
  <c r="G855" i="23"/>
  <c r="G856" i="23"/>
  <c r="G857" i="23"/>
  <c r="G858" i="23"/>
  <c r="G859" i="23"/>
  <c r="G860" i="23"/>
  <c r="G861" i="23"/>
  <c r="G862" i="23"/>
  <c r="G863" i="23"/>
  <c r="G864" i="23"/>
  <c r="G865" i="23"/>
  <c r="G866" i="23"/>
  <c r="G867" i="23"/>
  <c r="G868" i="23"/>
  <c r="G869" i="23"/>
  <c r="G870" i="23"/>
  <c r="G871" i="23"/>
  <c r="G872" i="23"/>
  <c r="G873" i="23"/>
  <c r="G874" i="23"/>
  <c r="G875" i="23"/>
  <c r="G876" i="23"/>
  <c r="G877" i="23"/>
  <c r="G878" i="23"/>
  <c r="G879" i="23"/>
  <c r="G880" i="23"/>
  <c r="G881" i="23"/>
  <c r="G882" i="23"/>
  <c r="G883" i="23"/>
  <c r="G884" i="23"/>
  <c r="G885" i="23"/>
  <c r="G886" i="23"/>
  <c r="G887" i="23"/>
  <c r="G888" i="23"/>
  <c r="G889" i="23"/>
  <c r="G890" i="23"/>
  <c r="G891" i="23"/>
  <c r="G892" i="23"/>
  <c r="G893" i="23"/>
  <c r="G894" i="23"/>
  <c r="G895" i="23"/>
  <c r="G896" i="23"/>
  <c r="G897" i="23"/>
  <c r="G898" i="23"/>
  <c r="G899" i="23"/>
  <c r="G900" i="23"/>
  <c r="G901" i="23"/>
  <c r="G902" i="23"/>
  <c r="G903" i="23"/>
  <c r="G904" i="23"/>
  <c r="G905" i="23"/>
  <c r="G906" i="23"/>
  <c r="G907" i="23"/>
  <c r="G908" i="23"/>
  <c r="G909" i="23"/>
  <c r="G910" i="23"/>
  <c r="G911" i="23"/>
  <c r="G912" i="23"/>
  <c r="G913" i="23"/>
  <c r="G914" i="23"/>
  <c r="G915" i="23"/>
  <c r="G916" i="23"/>
  <c r="G917" i="23"/>
  <c r="G918" i="23"/>
  <c r="G919" i="23"/>
  <c r="G920" i="23"/>
  <c r="G921" i="23"/>
  <c r="G922" i="23"/>
  <c r="G923" i="23"/>
  <c r="G924" i="23"/>
  <c r="G925" i="23"/>
  <c r="G926" i="23"/>
  <c r="G927" i="23"/>
  <c r="G928" i="23"/>
  <c r="G929" i="23"/>
  <c r="G930" i="23"/>
  <c r="G931" i="23"/>
  <c r="G932" i="23"/>
  <c r="G933" i="23"/>
  <c r="G934" i="23"/>
  <c r="G935" i="23"/>
  <c r="G936" i="23"/>
  <c r="G937" i="23"/>
  <c r="G938" i="23"/>
  <c r="G939" i="23"/>
  <c r="G940" i="23"/>
  <c r="G941" i="23"/>
  <c r="G942" i="23"/>
  <c r="G943" i="23"/>
  <c r="G944" i="23"/>
  <c r="G945" i="23"/>
  <c r="G946" i="23"/>
  <c r="G947" i="23"/>
  <c r="G948" i="23"/>
  <c r="G949" i="23"/>
  <c r="G950" i="23"/>
  <c r="G951" i="23"/>
  <c r="G952" i="23"/>
  <c r="G953" i="23"/>
  <c r="G954" i="23"/>
  <c r="G955" i="23"/>
  <c r="G956" i="23"/>
  <c r="G957" i="23"/>
  <c r="G958" i="23"/>
  <c r="G959" i="23"/>
  <c r="G960" i="23"/>
  <c r="G961" i="23"/>
  <c r="G962" i="23"/>
  <c r="G963" i="23"/>
  <c r="G964" i="23"/>
  <c r="G965" i="23"/>
  <c r="G966" i="23"/>
  <c r="G967" i="23"/>
  <c r="G968" i="23"/>
  <c r="G969" i="23"/>
  <c r="G970" i="23"/>
  <c r="G971" i="23"/>
  <c r="G972" i="23"/>
  <c r="G973" i="23"/>
  <c r="G974" i="23"/>
  <c r="G975" i="23"/>
  <c r="G976" i="23"/>
  <c r="G977" i="23"/>
  <c r="G978" i="23"/>
  <c r="G979" i="23"/>
  <c r="G980" i="23"/>
  <c r="G981" i="23"/>
  <c r="G982" i="23"/>
  <c r="G983" i="23"/>
  <c r="G984" i="23"/>
  <c r="G985" i="23"/>
  <c r="G986" i="23"/>
  <c r="G987" i="23"/>
  <c r="G988" i="23"/>
  <c r="G989" i="23"/>
  <c r="G990" i="23"/>
  <c r="G991" i="23"/>
  <c r="G992" i="23"/>
  <c r="G993" i="23"/>
  <c r="G994" i="23"/>
  <c r="G995" i="23"/>
  <c r="G996" i="23"/>
  <c r="G997" i="23"/>
  <c r="G998" i="23"/>
  <c r="G999" i="23"/>
  <c r="G1000" i="23"/>
  <c r="G1001" i="23"/>
  <c r="G1002" i="23"/>
  <c r="G1003" i="23"/>
  <c r="G1004" i="23"/>
  <c r="G1005" i="23"/>
  <c r="G1006" i="23"/>
  <c r="G1007" i="23"/>
  <c r="G1008" i="23"/>
  <c r="G1009" i="23"/>
  <c r="G1010" i="23"/>
  <c r="G1011" i="23"/>
  <c r="G1012" i="23"/>
  <c r="G1013" i="23"/>
  <c r="G1014" i="23"/>
  <c r="G1015" i="23"/>
  <c r="G1016" i="23"/>
  <c r="G1017" i="23"/>
  <c r="G1018" i="23"/>
  <c r="G1019" i="23"/>
  <c r="G1020" i="23"/>
  <c r="G1021" i="23"/>
  <c r="G1022" i="23"/>
  <c r="G1023" i="23"/>
  <c r="G1024" i="23"/>
  <c r="G1025" i="23"/>
  <c r="G1026" i="23"/>
  <c r="G1027" i="23"/>
  <c r="G1028" i="23"/>
  <c r="G1029" i="23"/>
  <c r="G1030" i="23"/>
  <c r="G1031" i="23"/>
  <c r="G1032" i="23"/>
  <c r="G1033" i="23"/>
  <c r="G1034" i="23"/>
  <c r="G1035" i="23"/>
  <c r="G1036" i="23"/>
  <c r="G1037" i="23"/>
  <c r="G1038" i="23"/>
  <c r="G1039" i="23"/>
  <c r="G1040" i="23"/>
  <c r="G1041" i="23"/>
  <c r="G1042" i="23"/>
  <c r="G1043" i="23"/>
  <c r="G1044" i="23"/>
  <c r="G1045" i="23"/>
  <c r="G1046" i="23"/>
  <c r="G1047" i="23"/>
  <c r="G1048" i="23"/>
  <c r="G1049" i="23"/>
  <c r="G1050" i="23"/>
  <c r="G1051" i="23"/>
  <c r="G1052" i="23"/>
  <c r="G1053" i="23"/>
  <c r="G1054" i="23"/>
  <c r="G1055" i="23"/>
  <c r="G1056" i="23"/>
  <c r="G1057" i="23"/>
  <c r="G1058" i="23"/>
  <c r="G1059" i="23"/>
  <c r="G1060" i="23"/>
  <c r="G1061" i="23"/>
  <c r="G1062" i="23"/>
  <c r="G1063" i="23"/>
  <c r="G1064" i="23"/>
  <c r="G1065" i="23"/>
  <c r="G1066" i="23"/>
  <c r="G1067" i="23"/>
  <c r="G1068" i="23"/>
  <c r="G1069" i="23"/>
  <c r="G1070" i="23"/>
  <c r="G1071" i="23"/>
  <c r="G1072" i="23"/>
  <c r="G1073" i="23"/>
  <c r="G1074" i="23"/>
  <c r="G1075" i="23"/>
  <c r="G1076" i="23"/>
  <c r="G1077" i="23"/>
  <c r="G1078" i="23"/>
  <c r="G1079" i="23"/>
  <c r="G1080" i="23"/>
  <c r="G1081" i="23"/>
  <c r="G1082" i="23"/>
  <c r="G1083" i="23"/>
  <c r="G1084" i="23"/>
  <c r="G1085" i="23"/>
  <c r="G1086" i="23"/>
  <c r="G1087" i="23"/>
  <c r="G1088" i="23"/>
  <c r="G1089" i="23"/>
  <c r="G1090" i="23"/>
  <c r="G1091" i="23"/>
  <c r="G1092" i="23"/>
  <c r="G1093" i="23"/>
  <c r="G1094" i="23"/>
  <c r="G1095" i="23"/>
  <c r="G1096" i="23"/>
  <c r="G1097" i="23"/>
  <c r="G1098" i="23"/>
  <c r="G1099" i="23"/>
  <c r="G1100" i="23"/>
  <c r="G1101" i="23"/>
  <c r="G1102" i="23"/>
  <c r="G1103" i="23"/>
  <c r="G1104" i="23"/>
  <c r="G1105" i="23"/>
  <c r="G1106" i="23"/>
  <c r="G1107" i="23"/>
  <c r="G1108" i="23"/>
  <c r="G1109" i="23"/>
  <c r="G1110" i="23"/>
  <c r="G1111" i="23"/>
  <c r="G1112" i="23"/>
  <c r="G1113" i="23"/>
  <c r="G1114" i="23"/>
  <c r="G1115" i="23"/>
  <c r="G1116" i="23"/>
  <c r="G1117" i="23"/>
  <c r="G1118" i="23"/>
  <c r="G1119" i="23"/>
  <c r="G1120" i="23"/>
  <c r="G1121" i="23"/>
  <c r="G1122" i="23"/>
  <c r="G1123" i="23"/>
  <c r="G1124" i="23"/>
  <c r="G1125" i="23"/>
  <c r="G1126" i="23"/>
  <c r="G1127" i="23"/>
  <c r="G1128" i="23"/>
  <c r="G1129" i="23"/>
  <c r="G1130" i="23"/>
  <c r="G1131" i="23"/>
  <c r="G1132" i="23"/>
  <c r="G1133" i="23"/>
  <c r="G1134" i="23"/>
  <c r="G1135" i="23"/>
  <c r="G1136" i="23"/>
  <c r="G1137" i="23"/>
  <c r="G1138" i="23"/>
  <c r="G1139" i="23"/>
  <c r="G1140" i="23"/>
  <c r="G1141" i="23"/>
  <c r="G1142" i="23"/>
  <c r="G1143" i="23"/>
  <c r="G1144" i="23"/>
  <c r="G1145" i="23"/>
  <c r="G1146" i="23"/>
  <c r="G1147" i="23"/>
  <c r="G1148" i="23"/>
  <c r="G1149" i="23"/>
  <c r="G1150" i="23"/>
  <c r="G1151" i="23"/>
  <c r="G1152" i="23"/>
  <c r="G1153" i="23"/>
  <c r="G1154" i="23"/>
  <c r="G1155" i="23"/>
  <c r="G1156" i="23"/>
  <c r="G1157" i="23"/>
  <c r="G1158" i="23"/>
  <c r="G1159" i="23"/>
  <c r="G1160" i="23"/>
  <c r="G1161" i="23"/>
  <c r="G1162" i="23"/>
  <c r="G1163" i="23"/>
  <c r="G1164" i="23"/>
  <c r="G1165" i="23"/>
  <c r="G1166" i="23"/>
  <c r="G1167" i="23"/>
  <c r="G1168" i="23"/>
  <c r="G1169" i="23"/>
  <c r="G1170" i="23"/>
  <c r="G1171" i="23"/>
  <c r="G1172" i="23"/>
  <c r="G1173" i="23"/>
  <c r="G1174" i="23"/>
  <c r="G1175" i="23"/>
  <c r="G1176" i="23"/>
  <c r="G1177" i="23"/>
  <c r="G1178" i="23"/>
  <c r="G1179" i="23"/>
  <c r="G1180" i="23"/>
  <c r="G1181" i="23"/>
  <c r="G1182" i="23"/>
  <c r="G1183" i="23"/>
  <c r="G1184" i="23"/>
  <c r="G1185" i="23"/>
  <c r="G1186" i="23"/>
  <c r="G1187" i="23"/>
  <c r="G1188" i="23"/>
  <c r="G1189" i="23"/>
  <c r="G1190" i="23"/>
  <c r="G1191" i="23"/>
  <c r="G1192" i="23"/>
  <c r="G1193" i="23"/>
  <c r="G1194" i="23"/>
  <c r="G1195" i="23"/>
  <c r="G1196" i="23"/>
  <c r="G1197" i="23"/>
  <c r="G1198" i="23"/>
  <c r="G1199" i="23"/>
  <c r="G1200" i="23"/>
  <c r="G1201" i="23"/>
  <c r="G1202" i="23"/>
  <c r="G1203" i="23"/>
  <c r="G1204" i="23"/>
  <c r="G1205" i="23"/>
  <c r="G1206" i="23"/>
  <c r="G1207" i="23"/>
  <c r="G1208" i="23"/>
  <c r="G1209" i="23"/>
  <c r="G1210" i="23"/>
  <c r="G1211" i="23"/>
  <c r="G1212" i="23"/>
  <c r="G1213" i="23"/>
  <c r="G1214" i="23"/>
  <c r="G1215" i="23"/>
  <c r="G1216" i="23"/>
  <c r="G1217" i="23"/>
  <c r="G1218" i="23"/>
  <c r="G1219" i="23"/>
  <c r="G1220" i="23"/>
  <c r="G1221" i="23"/>
  <c r="G1222" i="23"/>
  <c r="G1223" i="23"/>
  <c r="G1224" i="23"/>
  <c r="G1225" i="23"/>
  <c r="G1226" i="23"/>
  <c r="G1227" i="23"/>
  <c r="G1228" i="23"/>
  <c r="G1229" i="23"/>
  <c r="G1230" i="23"/>
  <c r="G1231" i="23"/>
  <c r="G1232" i="23"/>
  <c r="G1233" i="23"/>
  <c r="G1234" i="23"/>
  <c r="G1235" i="23"/>
  <c r="G1236" i="23"/>
  <c r="G1237" i="23"/>
  <c r="G1238" i="23"/>
  <c r="G1239" i="23"/>
  <c r="G1240" i="23"/>
  <c r="G1241" i="23"/>
  <c r="G1242" i="23"/>
  <c r="G1243" i="23"/>
  <c r="G1244" i="23"/>
  <c r="G1245" i="23"/>
  <c r="G1246" i="23"/>
  <c r="G1247" i="23"/>
  <c r="G1248" i="23"/>
  <c r="G1249" i="23"/>
  <c r="G1250" i="23"/>
  <c r="G1251" i="23"/>
  <c r="G1252" i="23"/>
  <c r="G1253" i="23"/>
  <c r="G1254" i="23"/>
  <c r="G1255" i="23"/>
  <c r="G1256" i="23"/>
  <c r="G1257" i="23"/>
  <c r="G1258" i="23"/>
  <c r="G1259" i="23"/>
  <c r="G1260" i="23"/>
  <c r="G1261" i="23"/>
  <c r="G1262" i="23"/>
  <c r="G1263" i="23"/>
  <c r="G1264" i="23"/>
  <c r="G1265" i="23"/>
  <c r="G1266" i="23"/>
  <c r="G1267" i="23"/>
  <c r="G1268" i="23"/>
  <c r="G1269" i="23"/>
  <c r="G1270" i="23"/>
  <c r="G1271" i="23"/>
  <c r="G1272" i="23"/>
  <c r="G1273" i="23"/>
  <c r="G1274" i="23"/>
  <c r="G1275" i="23"/>
  <c r="G1276" i="23"/>
  <c r="G1277" i="23"/>
  <c r="G1278" i="23"/>
  <c r="G1279" i="23"/>
  <c r="G1280" i="23"/>
  <c r="G1281" i="23"/>
  <c r="G1282" i="23"/>
  <c r="G1283" i="23"/>
  <c r="G1284" i="23"/>
  <c r="G1285" i="23"/>
  <c r="G1286" i="23"/>
  <c r="G1287" i="23"/>
  <c r="G1288" i="23"/>
  <c r="G1289" i="23"/>
  <c r="G1290" i="23"/>
  <c r="G1291" i="23"/>
  <c r="G1292" i="23"/>
  <c r="G1293" i="23"/>
  <c r="G1294" i="23"/>
  <c r="G1295" i="23"/>
  <c r="G1296" i="23"/>
  <c r="G1297" i="23"/>
  <c r="G1298" i="23"/>
  <c r="G1299" i="23"/>
  <c r="G1300" i="23"/>
  <c r="G1301" i="23"/>
  <c r="G1302" i="23"/>
  <c r="G1303" i="23"/>
  <c r="G1304" i="23"/>
  <c r="G1305" i="23"/>
  <c r="G1306" i="23"/>
  <c r="G1307" i="23"/>
  <c r="G1308" i="23"/>
  <c r="G1309" i="23"/>
  <c r="G1310" i="23"/>
  <c r="G1311" i="23"/>
  <c r="G1312" i="23"/>
  <c r="G1313" i="23"/>
  <c r="G1314" i="23"/>
  <c r="G1315" i="23"/>
  <c r="G1316" i="23"/>
  <c r="G1317" i="23"/>
  <c r="G1318" i="23"/>
  <c r="G1319" i="23"/>
  <c r="G1320" i="23"/>
  <c r="G1321" i="23"/>
  <c r="G1322" i="23"/>
  <c r="G1323" i="23"/>
  <c r="G1324" i="23"/>
  <c r="G1325" i="23"/>
  <c r="G1326" i="23"/>
  <c r="G1327" i="23"/>
  <c r="G1328" i="23"/>
  <c r="G1329" i="23"/>
  <c r="G1330" i="23"/>
  <c r="G1331" i="23"/>
  <c r="G1332" i="23"/>
  <c r="G1333" i="23"/>
  <c r="G1334" i="23"/>
  <c r="G1335" i="23"/>
  <c r="G1336" i="23"/>
  <c r="G1337" i="23"/>
  <c r="G1338" i="23"/>
  <c r="G1339" i="23"/>
  <c r="G1340" i="23"/>
  <c r="G1341" i="23"/>
  <c r="G1342" i="23"/>
  <c r="G1343" i="23"/>
  <c r="G1344" i="23"/>
  <c r="G1345" i="23"/>
  <c r="G1346" i="23"/>
  <c r="G1347" i="23"/>
  <c r="G1348" i="23"/>
  <c r="G1349" i="23"/>
  <c r="G1350" i="23"/>
  <c r="G1351" i="23"/>
  <c r="G1352" i="23"/>
  <c r="G1353" i="23"/>
  <c r="G1354" i="23"/>
  <c r="G1355" i="23"/>
  <c r="G1356" i="23"/>
  <c r="G1357" i="23"/>
  <c r="G1358" i="23"/>
  <c r="G1359" i="23"/>
  <c r="G1360" i="23"/>
  <c r="G1361" i="23"/>
  <c r="G1362" i="23"/>
  <c r="G1363" i="23"/>
  <c r="G1364" i="23"/>
  <c r="G1365" i="23"/>
  <c r="G1366" i="23"/>
  <c r="G1367" i="23"/>
  <c r="G1368" i="23"/>
  <c r="G1369" i="23"/>
  <c r="G1370" i="23"/>
  <c r="G1371" i="23"/>
  <c r="G1372" i="23"/>
  <c r="G1373" i="23"/>
  <c r="G1374" i="23"/>
  <c r="G1375" i="23"/>
  <c r="G1376" i="23"/>
  <c r="G1377" i="23"/>
  <c r="G1378" i="23"/>
  <c r="G1379" i="23"/>
  <c r="G1380" i="23"/>
  <c r="G1381" i="23"/>
  <c r="G1382" i="23"/>
  <c r="G1383" i="23"/>
  <c r="G1384" i="23"/>
  <c r="G1385" i="23"/>
  <c r="G1386" i="23"/>
  <c r="G1387" i="23"/>
  <c r="G1388" i="23"/>
  <c r="G1389" i="23"/>
  <c r="G1390" i="23"/>
  <c r="G1391" i="23"/>
  <c r="G1392" i="23"/>
  <c r="G1393" i="23"/>
  <c r="G1394" i="23"/>
  <c r="G1395" i="23"/>
  <c r="G1396" i="23"/>
  <c r="G1397" i="23"/>
  <c r="G1398" i="23"/>
  <c r="G1399" i="23"/>
  <c r="G1400" i="23"/>
  <c r="G1401" i="23"/>
  <c r="G1402" i="23"/>
  <c r="G1403" i="23"/>
  <c r="G1404" i="23"/>
  <c r="G1405" i="23"/>
  <c r="G1406" i="23"/>
  <c r="G1407" i="23"/>
  <c r="G1408" i="23"/>
  <c r="G1409" i="23"/>
  <c r="G1410" i="23"/>
  <c r="G1411" i="23"/>
  <c r="G1412" i="23"/>
  <c r="G1413" i="23"/>
  <c r="G1414" i="23"/>
  <c r="G1415" i="23"/>
  <c r="G1416" i="23"/>
  <c r="G1417" i="23"/>
  <c r="G1418" i="23"/>
  <c r="G1419" i="23"/>
  <c r="G1420" i="23"/>
  <c r="G1421" i="23"/>
  <c r="G1422" i="23"/>
  <c r="G1423" i="23"/>
  <c r="G1424" i="23"/>
  <c r="G1425" i="23"/>
  <c r="G1426" i="23"/>
  <c r="G1427" i="23"/>
  <c r="G1428" i="23"/>
  <c r="G1429" i="23"/>
  <c r="G1430" i="23"/>
  <c r="G1431" i="23"/>
  <c r="G1432" i="23"/>
  <c r="G1433" i="23"/>
  <c r="G1434" i="23"/>
  <c r="G1435" i="23"/>
  <c r="G1436" i="23"/>
  <c r="G1437" i="23"/>
  <c r="G1438" i="23"/>
  <c r="G1439" i="23"/>
  <c r="G1440" i="23"/>
  <c r="G1441" i="23"/>
  <c r="G1442" i="23"/>
  <c r="G1443" i="23"/>
  <c r="G1444" i="23"/>
  <c r="G1445" i="23"/>
  <c r="G1446" i="23"/>
  <c r="G1447" i="23"/>
  <c r="G1448" i="23"/>
  <c r="G1449" i="23"/>
  <c r="G1450" i="23"/>
  <c r="G1451" i="23"/>
  <c r="G1452" i="23"/>
  <c r="G1453" i="23"/>
  <c r="G1454" i="23"/>
  <c r="G1455" i="23"/>
  <c r="G1456" i="23"/>
  <c r="G1457" i="23"/>
  <c r="G1458" i="23"/>
  <c r="G1459" i="23"/>
  <c r="G1460" i="23"/>
  <c r="G1461" i="23"/>
  <c r="G1462" i="23"/>
  <c r="G1463" i="23"/>
  <c r="G1464" i="23"/>
  <c r="G1465" i="23"/>
  <c r="G1466" i="23"/>
  <c r="G1467" i="23"/>
  <c r="G1468" i="23"/>
  <c r="G1469" i="23"/>
  <c r="G1470" i="23"/>
  <c r="G1471" i="23"/>
  <c r="G1472" i="23"/>
  <c r="G1473" i="23"/>
  <c r="G1474" i="23"/>
  <c r="G1475" i="23"/>
  <c r="G1476" i="23"/>
  <c r="G1477" i="23"/>
  <c r="G1478" i="23"/>
  <c r="G1479" i="23"/>
  <c r="G1480" i="23"/>
  <c r="G1481" i="23"/>
  <c r="G1482" i="23"/>
  <c r="G1483" i="23"/>
  <c r="G1484" i="23"/>
  <c r="G1485" i="23"/>
  <c r="G1486" i="23"/>
  <c r="G1487" i="23"/>
  <c r="G1488" i="23"/>
  <c r="G1489" i="23"/>
  <c r="G1490" i="23"/>
  <c r="G1491" i="23"/>
  <c r="G1492" i="23"/>
  <c r="G1493" i="23"/>
  <c r="G1494" i="23"/>
  <c r="G1495" i="23"/>
  <c r="G1496" i="23"/>
  <c r="G1497" i="23"/>
  <c r="G1498" i="23"/>
  <c r="G1499" i="23"/>
  <c r="G1500" i="23"/>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F32" i="22"/>
  <c r="K31" i="3"/>
  <c r="K32" i="3"/>
  <c r="K33" i="3"/>
  <c r="F35" i="22"/>
  <c r="K34" i="3"/>
  <c r="F36" i="22"/>
  <c r="K35" i="3"/>
  <c r="K36" i="3"/>
  <c r="K37" i="3"/>
  <c r="F39" i="22"/>
  <c r="K38" i="3"/>
  <c r="K39" i="3"/>
  <c r="F41" i="22"/>
  <c r="K40" i="3"/>
  <c r="K41" i="3"/>
  <c r="K42" i="3"/>
  <c r="K43" i="3"/>
  <c r="K44" i="3"/>
  <c r="K45" i="3"/>
  <c r="K46" i="3"/>
  <c r="K47" i="3"/>
  <c r="F49" i="22"/>
  <c r="K48" i="3"/>
  <c r="K49" i="3"/>
  <c r="F51" i="22"/>
  <c r="K50" i="3"/>
  <c r="F52" i="22"/>
  <c r="K51" i="3"/>
  <c r="F53" i="22"/>
  <c r="K52" i="3"/>
  <c r="F54" i="22"/>
  <c r="K53" i="3"/>
  <c r="K54" i="3"/>
  <c r="K55" i="3"/>
  <c r="K56" i="3"/>
  <c r="K57" i="3"/>
  <c r="K58" i="3"/>
  <c r="K59" i="3"/>
  <c r="K60" i="3"/>
  <c r="K61" i="3"/>
  <c r="K62" i="3"/>
  <c r="K63" i="3"/>
  <c r="K64" i="3"/>
  <c r="K65" i="3"/>
  <c r="K66" i="3"/>
  <c r="K67" i="3"/>
  <c r="F69" i="22"/>
  <c r="K68" i="3"/>
  <c r="F70" i="22"/>
  <c r="K69" i="3"/>
  <c r="F71" i="22"/>
  <c r="K70" i="3"/>
  <c r="F72" i="22"/>
  <c r="K71" i="3"/>
  <c r="K72" i="3"/>
  <c r="F74" i="22"/>
  <c r="K73" i="3"/>
  <c r="F75" i="22"/>
  <c r="K74" i="3"/>
  <c r="F76" i="22"/>
  <c r="K75" i="3"/>
  <c r="F77" i="22"/>
  <c r="K76" i="3"/>
  <c r="K77" i="3"/>
  <c r="F79" i="22"/>
  <c r="K78" i="3"/>
  <c r="F80" i="22"/>
  <c r="K79" i="3"/>
  <c r="K80" i="3"/>
  <c r="K81" i="3"/>
  <c r="K82" i="3"/>
  <c r="K83" i="3"/>
  <c r="K84" i="3"/>
  <c r="K85" i="3"/>
  <c r="K86" i="3"/>
  <c r="K87" i="3"/>
  <c r="K88" i="3"/>
  <c r="K89" i="3"/>
  <c r="K90" i="3"/>
  <c r="F92" i="22"/>
  <c r="K91" i="3"/>
  <c r="F93" i="22"/>
  <c r="K92" i="3"/>
  <c r="F94" i="22"/>
  <c r="K93" i="3"/>
  <c r="F95" i="22"/>
  <c r="K94" i="3"/>
  <c r="F96" i="22"/>
  <c r="K95" i="3"/>
  <c r="K96" i="3"/>
  <c r="K97" i="3"/>
  <c r="K98" i="3"/>
  <c r="K99" i="3"/>
  <c r="K100" i="3"/>
  <c r="K101" i="3"/>
  <c r="F103" i="22"/>
  <c r="K102" i="3"/>
  <c r="F104" i="22"/>
  <c r="K103" i="3"/>
  <c r="K104" i="3"/>
  <c r="K105" i="3"/>
  <c r="F107" i="22"/>
  <c r="K106" i="3"/>
  <c r="F108" i="22"/>
  <c r="K107" i="3"/>
  <c r="K108" i="3"/>
  <c r="K109" i="3"/>
  <c r="K110" i="3"/>
  <c r="F112" i="22"/>
  <c r="K111" i="3"/>
  <c r="F113" i="22"/>
  <c r="K112" i="3"/>
  <c r="K113" i="3"/>
  <c r="K114" i="3"/>
  <c r="F116" i="22"/>
  <c r="K115" i="3"/>
  <c r="K116" i="3"/>
  <c r="K117" i="3"/>
  <c r="K118" i="3"/>
  <c r="K119" i="3"/>
  <c r="K120" i="3"/>
  <c r="F122" i="22"/>
  <c r="K121" i="3"/>
  <c r="K122" i="3"/>
  <c r="F124" i="22"/>
  <c r="K123" i="3"/>
  <c r="F125" i="22"/>
  <c r="K124" i="3"/>
  <c r="F126" i="22"/>
  <c r="K125" i="3"/>
  <c r="F127" i="22"/>
  <c r="K126" i="3"/>
  <c r="F128" i="22"/>
  <c r="K127" i="3"/>
  <c r="F129" i="22"/>
  <c r="K128" i="3"/>
  <c r="F130" i="22"/>
  <c r="K129" i="3"/>
  <c r="F131" i="22"/>
  <c r="K130" i="3"/>
  <c r="F132" i="22"/>
  <c r="K131" i="3"/>
  <c r="K132" i="3"/>
  <c r="F134" i="22"/>
  <c r="K133" i="3"/>
  <c r="F135" i="22"/>
  <c r="K134" i="3"/>
  <c r="F136" i="22"/>
  <c r="K135" i="3"/>
  <c r="F137" i="22"/>
  <c r="K136" i="3"/>
  <c r="F138" i="22"/>
  <c r="K137" i="3"/>
  <c r="F139" i="22"/>
  <c r="K138" i="3"/>
  <c r="F140" i="22"/>
  <c r="K139" i="3"/>
  <c r="F141" i="22"/>
  <c r="K140" i="3"/>
  <c r="K141" i="3"/>
  <c r="F143" i="22"/>
  <c r="K142" i="3"/>
  <c r="F144" i="22"/>
  <c r="K143" i="3"/>
  <c r="F145" i="22"/>
  <c r="K144" i="3"/>
  <c r="F146" i="22"/>
  <c r="K145" i="3"/>
  <c r="F147" i="22"/>
  <c r="K146" i="3"/>
  <c r="F148" i="22"/>
  <c r="K147" i="3"/>
  <c r="K148" i="3"/>
  <c r="F150" i="22"/>
  <c r="K149" i="3"/>
  <c r="F151" i="22"/>
  <c r="K150" i="3"/>
  <c r="F152" i="22"/>
  <c r="K151" i="3"/>
  <c r="K152" i="3"/>
  <c r="F154" i="22"/>
  <c r="K153" i="3"/>
  <c r="F155" i="22"/>
  <c r="K154" i="3"/>
  <c r="F156" i="22"/>
  <c r="K155" i="3"/>
  <c r="F157" i="22"/>
  <c r="K156" i="3"/>
  <c r="F158" i="22"/>
  <c r="K157" i="3"/>
  <c r="F159" i="22"/>
  <c r="K158" i="3"/>
  <c r="F160" i="22"/>
  <c r="K159" i="3"/>
  <c r="K160" i="3"/>
  <c r="F162" i="22"/>
  <c r="K161" i="3"/>
  <c r="F163" i="22"/>
  <c r="K162" i="3"/>
  <c r="F164" i="22"/>
  <c r="K163" i="3"/>
  <c r="K164" i="3"/>
  <c r="F166" i="22"/>
  <c r="K165" i="3"/>
  <c r="F167" i="22"/>
  <c r="K166" i="3"/>
  <c r="F168" i="22"/>
  <c r="K167" i="3"/>
  <c r="K168" i="3"/>
  <c r="F170" i="22"/>
  <c r="K169" i="3"/>
  <c r="F171" i="22"/>
  <c r="K170" i="3"/>
  <c r="F172" i="22"/>
  <c r="K171" i="3"/>
  <c r="F173" i="22"/>
  <c r="K172" i="3"/>
  <c r="F174" i="22"/>
  <c r="K173" i="3"/>
  <c r="K174" i="3"/>
  <c r="F176" i="22"/>
  <c r="K175" i="3"/>
  <c r="F177" i="22"/>
  <c r="K176" i="3"/>
  <c r="F178" i="22"/>
  <c r="K177" i="3"/>
  <c r="F179" i="22"/>
  <c r="K178" i="3"/>
  <c r="F180" i="22"/>
  <c r="K179" i="3"/>
  <c r="F181" i="22"/>
  <c r="K180" i="3"/>
  <c r="F182" i="22"/>
  <c r="K181" i="3"/>
  <c r="F183" i="22"/>
  <c r="K182" i="3"/>
  <c r="F184" i="22"/>
  <c r="K183" i="3"/>
  <c r="K184" i="3"/>
  <c r="F186" i="22"/>
  <c r="K185" i="3"/>
  <c r="F187" i="22"/>
  <c r="K186" i="3"/>
  <c r="F188" i="22"/>
  <c r="K187" i="3"/>
  <c r="F189" i="22"/>
  <c r="K188" i="3"/>
  <c r="F190" i="22"/>
  <c r="K189" i="3"/>
  <c r="F191" i="22"/>
  <c r="K190" i="3"/>
  <c r="F192" i="22"/>
  <c r="F190" i="31"/>
  <c r="K191" i="3"/>
  <c r="F193" i="22"/>
  <c r="F191" i="31"/>
  <c r="K192" i="3"/>
  <c r="F194" i="22"/>
  <c r="F192" i="31"/>
  <c r="K193" i="3"/>
  <c r="F195" i="22"/>
  <c r="F193" i="31"/>
  <c r="K194" i="3"/>
  <c r="F196" i="22"/>
  <c r="F194" i="31"/>
  <c r="K195" i="3"/>
  <c r="K196" i="3"/>
  <c r="F198" i="22"/>
  <c r="F196" i="31"/>
  <c r="K197" i="3"/>
  <c r="F199" i="22"/>
  <c r="F197" i="31"/>
  <c r="K198" i="3"/>
  <c r="F200" i="22"/>
  <c r="F198" i="31"/>
  <c r="K199" i="3"/>
  <c r="K200" i="3"/>
  <c r="F202" i="22"/>
  <c r="F200" i="31"/>
  <c r="K201" i="3"/>
  <c r="F203" i="22"/>
  <c r="K202" i="3"/>
  <c r="F204" i="22"/>
  <c r="K203" i="3"/>
  <c r="L203" i="3"/>
  <c r="K204" i="3"/>
  <c r="F206" i="22"/>
  <c r="K205" i="3"/>
  <c r="F207" i="22"/>
  <c r="K206" i="3"/>
  <c r="F208" i="22"/>
  <c r="K207" i="3"/>
  <c r="L207" i="3"/>
  <c r="K208" i="3"/>
  <c r="F210" i="22"/>
  <c r="K209" i="3"/>
  <c r="F211" i="22"/>
  <c r="K210" i="3"/>
  <c r="F212" i="22"/>
  <c r="K211" i="3"/>
  <c r="F213" i="22"/>
  <c r="K212" i="3"/>
  <c r="F214" i="22"/>
  <c r="K213" i="3"/>
  <c r="F215" i="22"/>
  <c r="K214" i="3"/>
  <c r="F216" i="22"/>
  <c r="K215" i="3"/>
  <c r="F217" i="22"/>
  <c r="K216" i="3"/>
  <c r="F218" i="22"/>
  <c r="K217" i="3"/>
  <c r="F219" i="22"/>
  <c r="K218" i="3"/>
  <c r="F220" i="22"/>
  <c r="K219" i="3"/>
  <c r="F221" i="22"/>
  <c r="K220" i="3"/>
  <c r="F222" i="22"/>
  <c r="K221" i="3"/>
  <c r="F223" i="22"/>
  <c r="K222" i="3"/>
  <c r="F224" i="22"/>
  <c r="K223" i="3"/>
  <c r="F225" i="22"/>
  <c r="K224" i="3"/>
  <c r="F226" i="22"/>
  <c r="K225" i="3"/>
  <c r="F227" i="22"/>
  <c r="K226" i="3"/>
  <c r="F228" i="22"/>
  <c r="K227" i="3"/>
  <c r="K228" i="3"/>
  <c r="F230" i="22"/>
  <c r="K229" i="3"/>
  <c r="L229" i="3"/>
  <c r="K230" i="3"/>
  <c r="F232" i="22"/>
  <c r="K231" i="3"/>
  <c r="F233" i="22"/>
  <c r="K232" i="3"/>
  <c r="F234" i="22"/>
  <c r="K233" i="3"/>
  <c r="F235" i="22"/>
  <c r="K234" i="3"/>
  <c r="F236" i="22"/>
  <c r="K235" i="3"/>
  <c r="K236" i="3"/>
  <c r="F238" i="22"/>
  <c r="K237" i="3"/>
  <c r="F239" i="22"/>
  <c r="K238" i="3"/>
  <c r="F240" i="22"/>
  <c r="K239" i="3"/>
  <c r="F241" i="22"/>
  <c r="K240" i="3"/>
  <c r="F242" i="22"/>
  <c r="K241" i="3"/>
  <c r="F243" i="22"/>
  <c r="K242" i="3"/>
  <c r="F244" i="22"/>
  <c r="K243" i="3"/>
  <c r="F245" i="22"/>
  <c r="K244" i="3"/>
  <c r="F246" i="22"/>
  <c r="K245" i="3"/>
  <c r="F247" i="22"/>
  <c r="K246" i="3"/>
  <c r="F248" i="22"/>
  <c r="K247" i="3"/>
  <c r="F249" i="22"/>
  <c r="K248" i="3"/>
  <c r="F250" i="22"/>
  <c r="K249" i="3"/>
  <c r="F251" i="22"/>
  <c r="K250" i="3"/>
  <c r="F252" i="22"/>
  <c r="K251" i="3"/>
  <c r="F253" i="22"/>
  <c r="K252" i="3"/>
  <c r="F254" i="22"/>
  <c r="K253" i="3"/>
  <c r="F255" i="22"/>
  <c r="K254" i="3"/>
  <c r="F256" i="22"/>
  <c r="K255" i="3"/>
  <c r="F257" i="22"/>
  <c r="K256" i="3"/>
  <c r="F258" i="22"/>
  <c r="K257" i="3"/>
  <c r="F259" i="22"/>
  <c r="K258" i="3"/>
  <c r="F260" i="22"/>
  <c r="K259" i="3"/>
  <c r="F261" i="22"/>
  <c r="K260" i="3"/>
  <c r="F262" i="22"/>
  <c r="K261" i="3"/>
  <c r="F263" i="22"/>
  <c r="K262" i="3"/>
  <c r="F264" i="22"/>
  <c r="K263" i="3"/>
  <c r="F265" i="22"/>
  <c r="K264" i="3"/>
  <c r="F266" i="22"/>
  <c r="K265" i="3"/>
  <c r="F267" i="22"/>
  <c r="K266" i="3"/>
  <c r="F268" i="22"/>
  <c r="K267" i="3"/>
  <c r="F269" i="22"/>
  <c r="K268" i="3"/>
  <c r="F270" i="22"/>
  <c r="K269" i="3"/>
  <c r="F271" i="22"/>
  <c r="K270" i="3"/>
  <c r="F272" i="22"/>
  <c r="K271" i="3"/>
  <c r="F273" i="22"/>
  <c r="K272" i="3"/>
  <c r="F274" i="22"/>
  <c r="K273" i="3"/>
  <c r="F275" i="22"/>
  <c r="K274" i="3"/>
  <c r="F276" i="22"/>
  <c r="K275" i="3"/>
  <c r="F277" i="22"/>
  <c r="K276" i="3"/>
  <c r="F278" i="22"/>
  <c r="K277" i="3"/>
  <c r="F279" i="22"/>
  <c r="K278" i="3"/>
  <c r="F280" i="22"/>
  <c r="K279" i="3"/>
  <c r="K280" i="3"/>
  <c r="F282" i="22"/>
  <c r="K281" i="3"/>
  <c r="F283" i="22"/>
  <c r="K282" i="3"/>
  <c r="F284" i="22"/>
  <c r="K283" i="3"/>
  <c r="F285" i="22"/>
  <c r="K284" i="3"/>
  <c r="F286" i="22"/>
  <c r="K285" i="3"/>
  <c r="F287" i="22"/>
  <c r="K286" i="3"/>
  <c r="F288" i="22"/>
  <c r="K287" i="3"/>
  <c r="F289" i="22"/>
  <c r="K288" i="3"/>
  <c r="F290" i="22"/>
  <c r="K289" i="3"/>
  <c r="F291" i="22"/>
  <c r="K290" i="3"/>
  <c r="F292" i="22"/>
  <c r="K291" i="3"/>
  <c r="F293" i="22"/>
  <c r="K292" i="3"/>
  <c r="F294" i="22"/>
  <c r="K293" i="3"/>
  <c r="F295" i="22"/>
  <c r="K294" i="3"/>
  <c r="F296" i="22"/>
  <c r="K295" i="3"/>
  <c r="F297" i="22"/>
  <c r="K296" i="3"/>
  <c r="F298" i="22"/>
  <c r="K297" i="3"/>
  <c r="F299" i="22"/>
  <c r="K298" i="3"/>
  <c r="F300" i="22"/>
  <c r="K299" i="3"/>
  <c r="K300" i="3"/>
  <c r="F302" i="22"/>
  <c r="K301" i="3"/>
  <c r="F303" i="22"/>
  <c r="K302" i="3"/>
  <c r="F304" i="22"/>
  <c r="K303" i="3"/>
  <c r="F305" i="22"/>
  <c r="K304" i="3"/>
  <c r="F306" i="22"/>
  <c r="K305" i="3"/>
  <c r="F307" i="22"/>
  <c r="K306" i="3"/>
  <c r="F308" i="22"/>
  <c r="K307" i="3"/>
  <c r="F309" i="22"/>
  <c r="K308" i="3"/>
  <c r="F310" i="22"/>
  <c r="K309" i="3"/>
  <c r="F311" i="22"/>
  <c r="K310" i="3"/>
  <c r="F312" i="22"/>
  <c r="K311" i="3"/>
  <c r="K312" i="3"/>
  <c r="F314" i="22"/>
  <c r="K313" i="3"/>
  <c r="F315" i="22"/>
  <c r="K314" i="3"/>
  <c r="F316" i="22"/>
  <c r="K315" i="3"/>
  <c r="F317" i="22"/>
  <c r="K316" i="3"/>
  <c r="F318" i="22"/>
  <c r="K317" i="3"/>
  <c r="F319" i="22"/>
  <c r="K318" i="3"/>
  <c r="F320" i="22"/>
  <c r="K319" i="3"/>
  <c r="K320" i="3"/>
  <c r="F322" i="22"/>
  <c r="K321" i="3"/>
  <c r="F323" i="22"/>
  <c r="K322" i="3"/>
  <c r="F324" i="22"/>
  <c r="K323" i="3"/>
  <c r="F325" i="22"/>
  <c r="K324" i="3"/>
  <c r="F326" i="22"/>
  <c r="K325" i="3"/>
  <c r="F327" i="22"/>
  <c r="K326" i="3"/>
  <c r="F328" i="22"/>
  <c r="K327" i="3"/>
  <c r="F329" i="22"/>
  <c r="K328" i="3"/>
  <c r="F330" i="22"/>
  <c r="K329" i="3"/>
  <c r="F331" i="22"/>
  <c r="K330" i="3"/>
  <c r="F332" i="22"/>
  <c r="K331" i="3"/>
  <c r="K332" i="3"/>
  <c r="F334" i="22"/>
  <c r="K333" i="3"/>
  <c r="F335" i="22"/>
  <c r="K334" i="3"/>
  <c r="F336" i="22"/>
  <c r="K335" i="3"/>
  <c r="F337" i="22"/>
  <c r="K336" i="3"/>
  <c r="F338" i="22"/>
  <c r="K337" i="3"/>
  <c r="F339" i="22"/>
  <c r="K338" i="3"/>
  <c r="F340" i="22"/>
  <c r="K339" i="3"/>
  <c r="F341" i="22"/>
  <c r="K340" i="3"/>
  <c r="F342" i="22"/>
  <c r="K341" i="3"/>
  <c r="F343" i="22"/>
  <c r="K342" i="3"/>
  <c r="F344" i="22"/>
  <c r="K343" i="3"/>
  <c r="K344" i="3"/>
  <c r="F346" i="22"/>
  <c r="K345" i="3"/>
  <c r="F347" i="22"/>
  <c r="K346" i="3"/>
  <c r="F348" i="22"/>
  <c r="K347" i="3"/>
  <c r="K348" i="3"/>
  <c r="F350" i="22"/>
  <c r="K349" i="3"/>
  <c r="F351" i="22"/>
  <c r="K350" i="3"/>
  <c r="F352" i="22"/>
  <c r="K351" i="3"/>
  <c r="F353" i="22"/>
  <c r="K352" i="3"/>
  <c r="F354" i="22"/>
  <c r="K353" i="3"/>
  <c r="F355" i="22"/>
  <c r="K354" i="3"/>
  <c r="F356" i="22"/>
  <c r="K355" i="3"/>
  <c r="F357" i="22"/>
  <c r="K356" i="3"/>
  <c r="F358" i="22"/>
  <c r="K357" i="3"/>
  <c r="F359" i="22"/>
  <c r="K358" i="3"/>
  <c r="F360" i="22"/>
  <c r="K359" i="3"/>
  <c r="K360" i="3"/>
  <c r="F362" i="22"/>
  <c r="K361" i="3"/>
  <c r="F363" i="22"/>
  <c r="K362" i="3"/>
  <c r="F364" i="22"/>
  <c r="K363" i="3"/>
  <c r="F365" i="22"/>
  <c r="K364" i="3"/>
  <c r="F366" i="22"/>
  <c r="K365" i="3"/>
  <c r="F367" i="22"/>
  <c r="K366" i="3"/>
  <c r="F368" i="22"/>
  <c r="K367" i="3"/>
  <c r="F369" i="22"/>
  <c r="K368" i="3"/>
  <c r="K369" i="3"/>
  <c r="F371" i="22"/>
  <c r="K370" i="3"/>
  <c r="F372" i="22"/>
  <c r="K371" i="3"/>
  <c r="F373" i="22"/>
  <c r="K372" i="3"/>
  <c r="F374" i="22"/>
  <c r="K373" i="3"/>
  <c r="F375" i="22"/>
  <c r="K374" i="3"/>
  <c r="F376" i="22"/>
  <c r="K375" i="3"/>
  <c r="F377" i="22"/>
  <c r="K376" i="3"/>
  <c r="F378" i="22"/>
  <c r="K377" i="3"/>
  <c r="F379" i="22"/>
  <c r="K378" i="3"/>
  <c r="F380" i="22"/>
  <c r="K379" i="3"/>
  <c r="F381" i="22"/>
  <c r="K380" i="3"/>
  <c r="F382" i="22"/>
  <c r="K381" i="3"/>
  <c r="F383" i="22"/>
  <c r="K382" i="3"/>
  <c r="F384" i="22"/>
  <c r="K383" i="3"/>
  <c r="F385" i="22"/>
  <c r="K384" i="3"/>
  <c r="F386" i="22"/>
  <c r="K385" i="3"/>
  <c r="F387" i="22"/>
  <c r="K386" i="3"/>
  <c r="F388" i="22"/>
  <c r="K387" i="3"/>
  <c r="K388" i="3"/>
  <c r="F390" i="22"/>
  <c r="K389" i="3"/>
  <c r="F391" i="22"/>
  <c r="K390" i="3"/>
  <c r="F392" i="22"/>
  <c r="K391" i="3"/>
  <c r="F393" i="22"/>
  <c r="K392" i="3"/>
  <c r="F394" i="22"/>
  <c r="K393" i="3"/>
  <c r="F395" i="22"/>
  <c r="K394" i="3"/>
  <c r="F396" i="22"/>
  <c r="K395" i="3"/>
  <c r="F397" i="22"/>
  <c r="K396" i="3"/>
  <c r="F398" i="22"/>
  <c r="K397" i="3"/>
  <c r="F399" i="22"/>
  <c r="K398" i="3"/>
  <c r="F400" i="22"/>
  <c r="K399" i="3"/>
  <c r="K400" i="3"/>
  <c r="F402" i="22"/>
  <c r="K401" i="3"/>
  <c r="F403" i="22"/>
  <c r="K402" i="3"/>
  <c r="F404" i="22"/>
  <c r="K403" i="3"/>
  <c r="F405" i="22"/>
  <c r="K404" i="3"/>
  <c r="F406" i="22"/>
  <c r="K405" i="3"/>
  <c r="F407" i="22"/>
  <c r="K406" i="3"/>
  <c r="F408" i="22"/>
  <c r="K407" i="3"/>
  <c r="F409" i="22"/>
  <c r="K408" i="3"/>
  <c r="F410" i="22"/>
  <c r="K409" i="3"/>
  <c r="F411" i="22"/>
  <c r="K410" i="3"/>
  <c r="F412" i="22"/>
  <c r="K411" i="3"/>
  <c r="F413" i="22"/>
  <c r="K412" i="3"/>
  <c r="F414" i="22"/>
  <c r="K413" i="3"/>
  <c r="F415" i="22"/>
  <c r="K414" i="3"/>
  <c r="F416" i="22"/>
  <c r="K415" i="3"/>
  <c r="F417" i="22"/>
  <c r="K416" i="3"/>
  <c r="F418" i="22"/>
  <c r="K417" i="3"/>
  <c r="F419" i="22"/>
  <c r="K418" i="3"/>
  <c r="F420" i="22"/>
  <c r="K419" i="3"/>
  <c r="F421" i="22"/>
  <c r="K420" i="3"/>
  <c r="F422" i="22"/>
  <c r="K421" i="3"/>
  <c r="F423" i="22"/>
  <c r="K422" i="3"/>
  <c r="F424" i="22"/>
  <c r="K423" i="3"/>
  <c r="K424" i="3"/>
  <c r="F426" i="22"/>
  <c r="K425" i="3"/>
  <c r="F427" i="22"/>
  <c r="K426" i="3"/>
  <c r="F428" i="22"/>
  <c r="K427" i="3"/>
  <c r="K428" i="3"/>
  <c r="F430" i="22"/>
  <c r="K429" i="3"/>
  <c r="F431" i="22"/>
  <c r="K430" i="3"/>
  <c r="F432" i="22"/>
  <c r="K431" i="3"/>
  <c r="F433" i="22"/>
  <c r="K432" i="3"/>
  <c r="F434" i="22"/>
  <c r="K433" i="3"/>
  <c r="F435" i="22"/>
  <c r="K434" i="3"/>
  <c r="F436" i="22"/>
  <c r="K435" i="3"/>
  <c r="F437" i="22"/>
  <c r="K436" i="3"/>
  <c r="F438" i="22"/>
  <c r="K437" i="3"/>
  <c r="F439" i="22"/>
  <c r="K438" i="3"/>
  <c r="F440" i="22"/>
  <c r="K439" i="3"/>
  <c r="F441" i="22"/>
  <c r="K440" i="3"/>
  <c r="F442" i="22"/>
  <c r="K441" i="3"/>
  <c r="F443" i="22"/>
  <c r="K442" i="3"/>
  <c r="F444" i="22"/>
  <c r="K443" i="3"/>
  <c r="K444" i="3"/>
  <c r="F446" i="22"/>
  <c r="K445" i="3"/>
  <c r="F447" i="22"/>
  <c r="K446" i="3"/>
  <c r="F448" i="22"/>
  <c r="K447" i="3"/>
  <c r="K448" i="3"/>
  <c r="F450" i="22"/>
  <c r="K449" i="3"/>
  <c r="F451" i="22"/>
  <c r="K450" i="3"/>
  <c r="F452" i="22"/>
  <c r="K451" i="3"/>
  <c r="F453" i="22"/>
  <c r="K452" i="3"/>
  <c r="F454" i="22"/>
  <c r="K453" i="3"/>
  <c r="F455" i="22"/>
  <c r="K454" i="3"/>
  <c r="F456" i="22"/>
  <c r="K455" i="3"/>
  <c r="F457" i="22"/>
  <c r="K456" i="3"/>
  <c r="F458" i="22"/>
  <c r="K457" i="3"/>
  <c r="F459" i="22"/>
  <c r="K458" i="3"/>
  <c r="F460" i="22"/>
  <c r="K459" i="3"/>
  <c r="K460" i="3"/>
  <c r="F462" i="22"/>
  <c r="K461" i="3"/>
  <c r="F463" i="22"/>
  <c r="K462" i="3"/>
  <c r="F464" i="22"/>
  <c r="K463" i="3"/>
  <c r="F465" i="22"/>
  <c r="K464" i="3"/>
  <c r="F466" i="22"/>
  <c r="K465" i="3"/>
  <c r="F467" i="22"/>
  <c r="K466" i="3"/>
  <c r="F468" i="22"/>
  <c r="K467" i="3"/>
  <c r="K468" i="3"/>
  <c r="F470" i="22"/>
  <c r="K469" i="3"/>
  <c r="F471" i="22"/>
  <c r="K470" i="3"/>
  <c r="F472" i="22"/>
  <c r="K471" i="3"/>
  <c r="F473" i="22"/>
  <c r="K472" i="3"/>
  <c r="F474" i="22"/>
  <c r="K473" i="3"/>
  <c r="F475" i="22"/>
  <c r="K474" i="3"/>
  <c r="F476" i="22"/>
  <c r="K475" i="3"/>
  <c r="K476" i="3"/>
  <c r="F478" i="22"/>
  <c r="K477" i="3"/>
  <c r="F479" i="22"/>
  <c r="K478" i="3"/>
  <c r="F480" i="22"/>
  <c r="K479" i="3"/>
  <c r="F481" i="22"/>
  <c r="K480" i="3"/>
  <c r="F482" i="22"/>
  <c r="K481" i="3"/>
  <c r="F483" i="22"/>
  <c r="K482" i="3"/>
  <c r="F484" i="22"/>
  <c r="K483" i="3"/>
  <c r="F485" i="22"/>
  <c r="K484" i="3"/>
  <c r="F486" i="22"/>
  <c r="K485" i="3"/>
  <c r="F487" i="22"/>
  <c r="K486" i="3"/>
  <c r="F488" i="22"/>
  <c r="K487" i="3"/>
  <c r="K488" i="3"/>
  <c r="F490" i="22"/>
  <c r="K489" i="3"/>
  <c r="F491" i="22"/>
  <c r="K490" i="3"/>
  <c r="F492" i="22"/>
  <c r="K491" i="3"/>
  <c r="K492" i="3"/>
  <c r="F494" i="22"/>
  <c r="K493" i="3"/>
  <c r="F495" i="22"/>
  <c r="K494" i="3"/>
  <c r="F496" i="22"/>
  <c r="K495" i="3"/>
  <c r="F497" i="22"/>
  <c r="K496" i="3"/>
  <c r="F498" i="22"/>
  <c r="K497" i="3"/>
  <c r="F499" i="22"/>
  <c r="K498" i="3"/>
  <c r="F500" i="22"/>
  <c r="K499" i="3"/>
  <c r="K500" i="3"/>
  <c r="F502" i="22"/>
  <c r="K501" i="3"/>
  <c r="F503" i="22"/>
  <c r="J2" i="3"/>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I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E32" i="22"/>
  <c r="I31" i="3"/>
  <c r="E33" i="22"/>
  <c r="I32" i="3"/>
  <c r="E34" i="22"/>
  <c r="I33" i="3"/>
  <c r="I34" i="3"/>
  <c r="E36" i="22"/>
  <c r="I35" i="3"/>
  <c r="E37" i="22"/>
  <c r="I36" i="3"/>
  <c r="I37" i="3"/>
  <c r="I38" i="3"/>
  <c r="I39" i="3"/>
  <c r="I40" i="3"/>
  <c r="E42" i="22"/>
  <c r="I41" i="3"/>
  <c r="I42" i="3"/>
  <c r="I43" i="3"/>
  <c r="I44" i="3"/>
  <c r="I45" i="3"/>
  <c r="I46" i="3"/>
  <c r="I47" i="3"/>
  <c r="I48" i="3"/>
  <c r="E50" i="22"/>
  <c r="I49" i="3"/>
  <c r="E51" i="22"/>
  <c r="I50" i="3"/>
  <c r="I51" i="3"/>
  <c r="E53" i="22"/>
  <c r="I52" i="3"/>
  <c r="E54" i="22"/>
  <c r="I53" i="3"/>
  <c r="I54" i="3"/>
  <c r="I55" i="3"/>
  <c r="I56" i="3"/>
  <c r="E58" i="22"/>
  <c r="I57" i="3"/>
  <c r="I58" i="3"/>
  <c r="I59" i="3"/>
  <c r="I60" i="3"/>
  <c r="I61" i="3"/>
  <c r="I62" i="3"/>
  <c r="I63" i="3"/>
  <c r="I64" i="3"/>
  <c r="I65" i="3"/>
  <c r="I66" i="3"/>
  <c r="I67" i="3"/>
  <c r="E69" i="22"/>
  <c r="I68" i="3"/>
  <c r="E70" i="22"/>
  <c r="I69" i="3"/>
  <c r="E71" i="22"/>
  <c r="I70" i="3"/>
  <c r="E72" i="22"/>
  <c r="I71" i="3"/>
  <c r="E73" i="22"/>
  <c r="I72" i="3"/>
  <c r="E74" i="22"/>
  <c r="I73" i="3"/>
  <c r="E75" i="22"/>
  <c r="I74" i="3"/>
  <c r="E76" i="22"/>
  <c r="I75" i="3"/>
  <c r="I76" i="3"/>
  <c r="E78" i="22"/>
  <c r="I77" i="3"/>
  <c r="E79" i="22"/>
  <c r="I78" i="3"/>
  <c r="I79" i="3"/>
  <c r="I80" i="3"/>
  <c r="I81" i="3"/>
  <c r="E83" i="22"/>
  <c r="I82" i="3"/>
  <c r="I83" i="3"/>
  <c r="E85" i="22"/>
  <c r="I84" i="3"/>
  <c r="I85" i="3"/>
  <c r="I86" i="3"/>
  <c r="I87" i="3"/>
  <c r="I88" i="3"/>
  <c r="I89" i="3"/>
  <c r="I90" i="3"/>
  <c r="E92" i="22"/>
  <c r="I91" i="3"/>
  <c r="E93" i="22"/>
  <c r="I92" i="3"/>
  <c r="E94" i="22"/>
  <c r="I93" i="3"/>
  <c r="E95" i="22"/>
  <c r="I94" i="3"/>
  <c r="I95" i="3"/>
  <c r="I96" i="3"/>
  <c r="E98" i="22"/>
  <c r="I97" i="3"/>
  <c r="I98" i="3"/>
  <c r="I99" i="3"/>
  <c r="I100" i="3"/>
  <c r="I101" i="3"/>
  <c r="E103" i="22"/>
  <c r="I102" i="3"/>
  <c r="E104" i="22"/>
  <c r="I103" i="3"/>
  <c r="E105" i="22"/>
  <c r="I104" i="3"/>
  <c r="E106" i="22"/>
  <c r="I105" i="3"/>
  <c r="I106" i="3"/>
  <c r="I107" i="3"/>
  <c r="I108" i="3"/>
  <c r="I109" i="3"/>
  <c r="I110" i="3"/>
  <c r="E112" i="22"/>
  <c r="I111" i="3"/>
  <c r="E113" i="22"/>
  <c r="I112" i="3"/>
  <c r="E114" i="22"/>
  <c r="I113" i="3"/>
  <c r="E115" i="22"/>
  <c r="I114" i="3"/>
  <c r="I115" i="3"/>
  <c r="E117" i="22"/>
  <c r="I116" i="3"/>
  <c r="I117" i="3"/>
  <c r="I118" i="3"/>
  <c r="I119" i="3"/>
  <c r="I120" i="3"/>
  <c r="E122" i="22"/>
  <c r="I121" i="3"/>
  <c r="I122" i="3"/>
  <c r="E124" i="22"/>
  <c r="I123" i="3"/>
  <c r="I124" i="3"/>
  <c r="E126" i="22"/>
  <c r="I125" i="3"/>
  <c r="E127" i="22"/>
  <c r="I126" i="3"/>
  <c r="E128" i="22"/>
  <c r="I127" i="3"/>
  <c r="E129" i="22"/>
  <c r="I128" i="3"/>
  <c r="E130" i="22"/>
  <c r="I129" i="3"/>
  <c r="E131" i="22"/>
  <c r="I130" i="3"/>
  <c r="E132" i="22"/>
  <c r="I131" i="3"/>
  <c r="E133" i="22"/>
  <c r="I132" i="3"/>
  <c r="E134" i="22"/>
  <c r="I133" i="3"/>
  <c r="E135" i="22"/>
  <c r="I134" i="3"/>
  <c r="E136" i="22"/>
  <c r="I135" i="3"/>
  <c r="I136" i="3"/>
  <c r="E138" i="22"/>
  <c r="I137" i="3"/>
  <c r="E139" i="22"/>
  <c r="I138" i="3"/>
  <c r="E140" i="22"/>
  <c r="I139" i="3"/>
  <c r="E141" i="22"/>
  <c r="I140" i="3"/>
  <c r="E142" i="22"/>
  <c r="I141" i="3"/>
  <c r="E143" i="22"/>
  <c r="I142" i="3"/>
  <c r="E144" i="22"/>
  <c r="I143" i="3"/>
  <c r="E145" i="22"/>
  <c r="I144" i="3"/>
  <c r="E146" i="22"/>
  <c r="I145" i="3"/>
  <c r="E147" i="22"/>
  <c r="I146" i="3"/>
  <c r="E148" i="22"/>
  <c r="I147" i="3"/>
  <c r="I148" i="3"/>
  <c r="E150" i="22"/>
  <c r="I149" i="3"/>
  <c r="E151" i="22"/>
  <c r="I150" i="3"/>
  <c r="E152" i="22"/>
  <c r="I151" i="3"/>
  <c r="E153" i="22"/>
  <c r="I152" i="3"/>
  <c r="E154" i="22"/>
  <c r="I153" i="3"/>
  <c r="E155" i="22"/>
  <c r="I154" i="3"/>
  <c r="E156" i="22"/>
  <c r="I155" i="3"/>
  <c r="E157" i="22"/>
  <c r="I156" i="3"/>
  <c r="E158" i="22"/>
  <c r="I157" i="3"/>
  <c r="E159" i="22"/>
  <c r="I158" i="3"/>
  <c r="I159" i="3"/>
  <c r="E161" i="22"/>
  <c r="I160" i="3"/>
  <c r="E162" i="22"/>
  <c r="I161" i="3"/>
  <c r="E163" i="22"/>
  <c r="I162" i="3"/>
  <c r="I163" i="3"/>
  <c r="I164" i="3"/>
  <c r="E166" i="22"/>
  <c r="I165" i="3"/>
  <c r="E167" i="22"/>
  <c r="I166" i="3"/>
  <c r="E168" i="22"/>
  <c r="I167" i="3"/>
  <c r="E169" i="22"/>
  <c r="I168" i="3"/>
  <c r="E170" i="22"/>
  <c r="I169" i="3"/>
  <c r="E171" i="22"/>
  <c r="I170" i="3"/>
  <c r="E172" i="22"/>
  <c r="I171" i="3"/>
  <c r="I172" i="3"/>
  <c r="E174" i="22"/>
  <c r="I173" i="3"/>
  <c r="E175" i="22"/>
  <c r="I174" i="3"/>
  <c r="I175" i="3"/>
  <c r="E177" i="22"/>
  <c r="I176" i="3"/>
  <c r="E178" i="22"/>
  <c r="I177" i="3"/>
  <c r="E179" i="22"/>
  <c r="I178" i="3"/>
  <c r="E180" i="22"/>
  <c r="I179" i="3"/>
  <c r="E181" i="22"/>
  <c r="I180" i="3"/>
  <c r="E182" i="22"/>
  <c r="I181" i="3"/>
  <c r="E183" i="22"/>
  <c r="I182" i="3"/>
  <c r="I183" i="3"/>
  <c r="E185" i="22"/>
  <c r="I184" i="3"/>
  <c r="E186" i="22"/>
  <c r="I185" i="3"/>
  <c r="E187" i="22"/>
  <c r="I186" i="3"/>
  <c r="E188" i="22"/>
  <c r="I187" i="3"/>
  <c r="E189" i="22"/>
  <c r="I188" i="3"/>
  <c r="E190" i="22"/>
  <c r="I189" i="3"/>
  <c r="E191" i="22"/>
  <c r="I190" i="3"/>
  <c r="E192" i="22"/>
  <c r="I191" i="3"/>
  <c r="E193" i="22"/>
  <c r="I192" i="3"/>
  <c r="E194" i="22"/>
  <c r="I193" i="3"/>
  <c r="E195" i="22"/>
  <c r="I194" i="3"/>
  <c r="E196" i="22"/>
  <c r="I195" i="3"/>
  <c r="E197" i="22"/>
  <c r="I196" i="3"/>
  <c r="E198" i="22"/>
  <c r="I197" i="3"/>
  <c r="E199" i="22"/>
  <c r="I198" i="3"/>
  <c r="E200" i="22"/>
  <c r="I199" i="3"/>
  <c r="I200" i="3"/>
  <c r="E202" i="22"/>
  <c r="I201" i="3"/>
  <c r="E203" i="22"/>
  <c r="I202" i="3"/>
  <c r="E204" i="22"/>
  <c r="I203" i="3"/>
  <c r="E205" i="22"/>
  <c r="I204" i="3"/>
  <c r="E206" i="22"/>
  <c r="I205" i="3"/>
  <c r="E207" i="22"/>
  <c r="I206" i="3"/>
  <c r="E208" i="22"/>
  <c r="I207" i="3"/>
  <c r="E209" i="22"/>
  <c r="I208" i="3"/>
  <c r="E210" i="22"/>
  <c r="I209" i="3"/>
  <c r="E211" i="22"/>
  <c r="I210" i="3"/>
  <c r="E212" i="22"/>
  <c r="I211" i="3"/>
  <c r="I212" i="3"/>
  <c r="E214" i="22"/>
  <c r="I213" i="3"/>
  <c r="E215" i="22"/>
  <c r="I214" i="3"/>
  <c r="E216" i="22"/>
  <c r="I215" i="3"/>
  <c r="E217" i="22"/>
  <c r="I216" i="3"/>
  <c r="E218" i="22"/>
  <c r="I217" i="3"/>
  <c r="E219" i="22"/>
  <c r="I218" i="3"/>
  <c r="E220" i="22"/>
  <c r="I219" i="3"/>
  <c r="I220" i="3"/>
  <c r="E222" i="22"/>
  <c r="I221" i="3"/>
  <c r="E223" i="22"/>
  <c r="I222" i="3"/>
  <c r="E224" i="22"/>
  <c r="I223" i="3"/>
  <c r="E225" i="22"/>
  <c r="I224" i="3"/>
  <c r="E226" i="22"/>
  <c r="I225" i="3"/>
  <c r="E227" i="22"/>
  <c r="I226" i="3"/>
  <c r="E228" i="22"/>
  <c r="I227" i="3"/>
  <c r="E229" i="22"/>
  <c r="I228" i="3"/>
  <c r="E230" i="22"/>
  <c r="I229" i="3"/>
  <c r="E231" i="22"/>
  <c r="I230" i="3"/>
  <c r="E232" i="22"/>
  <c r="I231" i="3"/>
  <c r="E233" i="22"/>
  <c r="I232" i="3"/>
  <c r="E234" i="22"/>
  <c r="I233" i="3"/>
  <c r="E235" i="22"/>
  <c r="I234" i="3"/>
  <c r="E236" i="22"/>
  <c r="I235" i="3"/>
  <c r="E237" i="22"/>
  <c r="I236" i="3"/>
  <c r="E238" i="22"/>
  <c r="I237" i="3"/>
  <c r="E239" i="22"/>
  <c r="I238" i="3"/>
  <c r="E240" i="22"/>
  <c r="I239" i="3"/>
  <c r="I240" i="3"/>
  <c r="E242" i="22"/>
  <c r="I241" i="3"/>
  <c r="E243" i="22"/>
  <c r="I242" i="3"/>
  <c r="E244" i="22"/>
  <c r="I243" i="3"/>
  <c r="E245" i="22"/>
  <c r="I244" i="3"/>
  <c r="E246" i="22"/>
  <c r="I245" i="3"/>
  <c r="E247" i="22"/>
  <c r="I246" i="3"/>
  <c r="E248" i="22"/>
  <c r="I247" i="3"/>
  <c r="E249" i="22"/>
  <c r="I248" i="3"/>
  <c r="E250" i="22"/>
  <c r="I249" i="3"/>
  <c r="E251" i="22"/>
  <c r="I250" i="3"/>
  <c r="E252" i="22"/>
  <c r="I251" i="3"/>
  <c r="I252" i="3"/>
  <c r="E254" i="22"/>
  <c r="I253" i="3"/>
  <c r="E255" i="22"/>
  <c r="I254" i="3"/>
  <c r="E256" i="22"/>
  <c r="I255" i="3"/>
  <c r="E257" i="22"/>
  <c r="I256" i="3"/>
  <c r="E258" i="22"/>
  <c r="I257" i="3"/>
  <c r="E259" i="22"/>
  <c r="I258" i="3"/>
  <c r="E260" i="22"/>
  <c r="I259" i="3"/>
  <c r="I260" i="3"/>
  <c r="E262" i="22"/>
  <c r="I261" i="3"/>
  <c r="E263" i="22"/>
  <c r="I262" i="3"/>
  <c r="E264" i="22"/>
  <c r="I263" i="3"/>
  <c r="E265" i="22"/>
  <c r="I264" i="3"/>
  <c r="E266" i="22"/>
  <c r="I265" i="3"/>
  <c r="E267" i="22"/>
  <c r="I266" i="3"/>
  <c r="E268" i="22"/>
  <c r="I267" i="3"/>
  <c r="E269" i="22"/>
  <c r="I268" i="3"/>
  <c r="E270" i="22"/>
  <c r="I269" i="3"/>
  <c r="E271" i="22"/>
  <c r="I270" i="3"/>
  <c r="E272" i="22"/>
  <c r="I271" i="3"/>
  <c r="E273" i="22"/>
  <c r="I272" i="3"/>
  <c r="E274" i="22"/>
  <c r="I273" i="3"/>
  <c r="E275" i="22"/>
  <c r="I274" i="3"/>
  <c r="E276" i="22"/>
  <c r="I275" i="3"/>
  <c r="E277" i="22"/>
  <c r="I276" i="3"/>
  <c r="E278" i="22"/>
  <c r="I277" i="3"/>
  <c r="E279" i="22"/>
  <c r="I278" i="3"/>
  <c r="E280" i="22"/>
  <c r="I279" i="3"/>
  <c r="E281" i="22"/>
  <c r="I280" i="3"/>
  <c r="E282" i="22"/>
  <c r="I281" i="3"/>
  <c r="E283" i="22"/>
  <c r="I282" i="3"/>
  <c r="E284" i="22"/>
  <c r="I283" i="3"/>
  <c r="I284" i="3"/>
  <c r="E286" i="22"/>
  <c r="I285" i="3"/>
  <c r="E287" i="22"/>
  <c r="I286" i="3"/>
  <c r="E288" i="22"/>
  <c r="I287" i="3"/>
  <c r="E289" i="22"/>
  <c r="I288" i="3"/>
  <c r="E290" i="22"/>
  <c r="I289" i="3"/>
  <c r="E291" i="22"/>
  <c r="I290" i="3"/>
  <c r="E292" i="22"/>
  <c r="I291" i="3"/>
  <c r="I292" i="3"/>
  <c r="E294" i="22"/>
  <c r="I293" i="3"/>
  <c r="E295" i="22"/>
  <c r="I294" i="3"/>
  <c r="E296" i="22"/>
  <c r="I295" i="3"/>
  <c r="E297" i="22"/>
  <c r="I296" i="3"/>
  <c r="E298" i="22"/>
  <c r="I297" i="3"/>
  <c r="E299" i="22"/>
  <c r="I298" i="3"/>
  <c r="E300" i="22"/>
  <c r="I299" i="3"/>
  <c r="I300" i="3"/>
  <c r="E302" i="22"/>
  <c r="I301" i="3"/>
  <c r="E303" i="22"/>
  <c r="I302" i="3"/>
  <c r="E304" i="22"/>
  <c r="I303" i="3"/>
  <c r="E305" i="22"/>
  <c r="I304" i="3"/>
  <c r="E306" i="22"/>
  <c r="I305" i="3"/>
  <c r="E307" i="22"/>
  <c r="I306" i="3"/>
  <c r="E308" i="22"/>
  <c r="I307" i="3"/>
  <c r="E309" i="22"/>
  <c r="I308" i="3"/>
  <c r="E310" i="22"/>
  <c r="I309" i="3"/>
  <c r="E311" i="22"/>
  <c r="I310" i="3"/>
  <c r="E312" i="22"/>
  <c r="I311" i="3"/>
  <c r="E313" i="22"/>
  <c r="I312" i="3"/>
  <c r="E314" i="22"/>
  <c r="I313" i="3"/>
  <c r="E315" i="22"/>
  <c r="I314" i="3"/>
  <c r="E316" i="22"/>
  <c r="I315" i="3"/>
  <c r="E317" i="22"/>
  <c r="I316" i="3"/>
  <c r="E318" i="22"/>
  <c r="I317" i="3"/>
  <c r="E319" i="22"/>
  <c r="I318" i="3"/>
  <c r="E320" i="22"/>
  <c r="I319" i="3"/>
  <c r="E321" i="22"/>
  <c r="I320" i="3"/>
  <c r="E322" i="22"/>
  <c r="I321" i="3"/>
  <c r="E323" i="22"/>
  <c r="I322" i="3"/>
  <c r="E324" i="22"/>
  <c r="I323" i="3"/>
  <c r="E325" i="22"/>
  <c r="I324" i="3"/>
  <c r="E326" i="22"/>
  <c r="I325" i="3"/>
  <c r="E327" i="22"/>
  <c r="I326" i="3"/>
  <c r="E328" i="22"/>
  <c r="I327" i="3"/>
  <c r="E329" i="22"/>
  <c r="I328" i="3"/>
  <c r="E330" i="22"/>
  <c r="I329" i="3"/>
  <c r="E331" i="22"/>
  <c r="I330" i="3"/>
  <c r="E332" i="22"/>
  <c r="I331" i="3"/>
  <c r="E333" i="22"/>
  <c r="I332" i="3"/>
  <c r="E334" i="22"/>
  <c r="I333" i="3"/>
  <c r="E335" i="22"/>
  <c r="I334" i="3"/>
  <c r="E336" i="22"/>
  <c r="I335" i="3"/>
  <c r="E337" i="22"/>
  <c r="I336" i="3"/>
  <c r="E338" i="22"/>
  <c r="I337" i="3"/>
  <c r="E339" i="22"/>
  <c r="I338" i="3"/>
  <c r="E340" i="22"/>
  <c r="I339" i="3"/>
  <c r="E341" i="22"/>
  <c r="I340" i="3"/>
  <c r="E342" i="22"/>
  <c r="I341" i="3"/>
  <c r="E343" i="22"/>
  <c r="I342" i="3"/>
  <c r="E344" i="22"/>
  <c r="I343" i="3"/>
  <c r="E345" i="22"/>
  <c r="I344" i="3"/>
  <c r="E346" i="22"/>
  <c r="I345" i="3"/>
  <c r="E347" i="22"/>
  <c r="I346" i="3"/>
  <c r="E348" i="22"/>
  <c r="I347" i="3"/>
  <c r="E349" i="22"/>
  <c r="I348" i="3"/>
  <c r="E350" i="22"/>
  <c r="I349" i="3"/>
  <c r="E351" i="22"/>
  <c r="I350" i="3"/>
  <c r="E352" i="22"/>
  <c r="I351" i="3"/>
  <c r="E353" i="22"/>
  <c r="I352" i="3"/>
  <c r="E354" i="22"/>
  <c r="I353" i="3"/>
  <c r="E355" i="22"/>
  <c r="I354" i="3"/>
  <c r="E356" i="22"/>
  <c r="I355" i="3"/>
  <c r="E357" i="22"/>
  <c r="I356" i="3"/>
  <c r="E358" i="22"/>
  <c r="I357" i="3"/>
  <c r="E359" i="22"/>
  <c r="I358" i="3"/>
  <c r="E360" i="22"/>
  <c r="I359" i="3"/>
  <c r="E361" i="22"/>
  <c r="I360" i="3"/>
  <c r="E362" i="22"/>
  <c r="I361" i="3"/>
  <c r="E363" i="22"/>
  <c r="I362" i="3"/>
  <c r="E364" i="22"/>
  <c r="I363" i="3"/>
  <c r="E365" i="22"/>
  <c r="I364" i="3"/>
  <c r="E366" i="22"/>
  <c r="I365" i="3"/>
  <c r="E367" i="22"/>
  <c r="I366" i="3"/>
  <c r="E368" i="22"/>
  <c r="I367" i="3"/>
  <c r="E369" i="22"/>
  <c r="I368" i="3"/>
  <c r="E370" i="22"/>
  <c r="I369" i="3"/>
  <c r="E371" i="22"/>
  <c r="I370" i="3"/>
  <c r="E372" i="22"/>
  <c r="I371" i="3"/>
  <c r="E373" i="22"/>
  <c r="I372" i="3"/>
  <c r="E374" i="22"/>
  <c r="I373" i="3"/>
  <c r="E375" i="22"/>
  <c r="I374" i="3"/>
  <c r="E376" i="22"/>
  <c r="I375" i="3"/>
  <c r="E377" i="22"/>
  <c r="I376" i="3"/>
  <c r="E378" i="22"/>
  <c r="I377" i="3"/>
  <c r="E379" i="22"/>
  <c r="I378" i="3"/>
  <c r="E380" i="22"/>
  <c r="I379" i="3"/>
  <c r="E381" i="22"/>
  <c r="I380" i="3"/>
  <c r="E382" i="22"/>
  <c r="I381" i="3"/>
  <c r="E383" i="22"/>
  <c r="I382" i="3"/>
  <c r="E384" i="22"/>
  <c r="I383" i="3"/>
  <c r="I384" i="3"/>
  <c r="E386" i="22"/>
  <c r="I385" i="3"/>
  <c r="E387" i="22"/>
  <c r="I386" i="3"/>
  <c r="E388" i="22"/>
  <c r="I387" i="3"/>
  <c r="E389" i="22"/>
  <c r="I388" i="3"/>
  <c r="E390" i="22"/>
  <c r="I389" i="3"/>
  <c r="E391" i="22"/>
  <c r="I390" i="3"/>
  <c r="E392" i="22"/>
  <c r="I391" i="3"/>
  <c r="E393" i="22"/>
  <c r="I392" i="3"/>
  <c r="E394" i="22"/>
  <c r="I393" i="3"/>
  <c r="E395" i="22"/>
  <c r="I394" i="3"/>
  <c r="E396" i="22"/>
  <c r="I395" i="3"/>
  <c r="E397" i="22"/>
  <c r="I396" i="3"/>
  <c r="E398" i="22"/>
  <c r="I397" i="3"/>
  <c r="E399" i="22"/>
  <c r="I398" i="3"/>
  <c r="E400" i="22"/>
  <c r="I399" i="3"/>
  <c r="E401" i="22"/>
  <c r="I400" i="3"/>
  <c r="E402" i="22"/>
  <c r="I401" i="3"/>
  <c r="E403" i="22"/>
  <c r="I402" i="3"/>
  <c r="E404" i="22"/>
  <c r="I403" i="3"/>
  <c r="E405" i="22"/>
  <c r="I404" i="3"/>
  <c r="E406" i="22"/>
  <c r="I405" i="3"/>
  <c r="E407" i="22"/>
  <c r="I406" i="3"/>
  <c r="E408" i="22"/>
  <c r="I407" i="3"/>
  <c r="E409" i="22"/>
  <c r="I408" i="3"/>
  <c r="E410" i="22"/>
  <c r="I409" i="3"/>
  <c r="E411" i="22"/>
  <c r="I410" i="3"/>
  <c r="E412" i="22"/>
  <c r="I411" i="3"/>
  <c r="E413" i="22"/>
  <c r="I412" i="3"/>
  <c r="E414" i="22"/>
  <c r="I413" i="3"/>
  <c r="E415" i="22"/>
  <c r="I414" i="3"/>
  <c r="E416" i="22"/>
  <c r="I415" i="3"/>
  <c r="E417" i="22"/>
  <c r="I416" i="3"/>
  <c r="E418" i="22"/>
  <c r="I417" i="3"/>
  <c r="E419" i="22"/>
  <c r="I418" i="3"/>
  <c r="E420" i="22"/>
  <c r="I419" i="3"/>
  <c r="E421" i="22"/>
  <c r="I420" i="3"/>
  <c r="E422" i="22"/>
  <c r="I421" i="3"/>
  <c r="E423" i="22"/>
  <c r="I422" i="3"/>
  <c r="E424" i="22"/>
  <c r="I423" i="3"/>
  <c r="E425" i="22"/>
  <c r="I424" i="3"/>
  <c r="E426" i="22"/>
  <c r="I425" i="3"/>
  <c r="E427" i="22"/>
  <c r="I426" i="3"/>
  <c r="E428" i="22"/>
  <c r="I427" i="3"/>
  <c r="E429" i="22"/>
  <c r="I428" i="3"/>
  <c r="E430" i="22"/>
  <c r="I429" i="3"/>
  <c r="E431" i="22"/>
  <c r="I430" i="3"/>
  <c r="E432" i="22"/>
  <c r="I431" i="3"/>
  <c r="E433" i="22"/>
  <c r="I432" i="3"/>
  <c r="E434" i="22"/>
  <c r="I433" i="3"/>
  <c r="E435" i="22"/>
  <c r="I434" i="3"/>
  <c r="E436" i="22"/>
  <c r="I435" i="3"/>
  <c r="E437" i="22"/>
  <c r="I436" i="3"/>
  <c r="E438" i="22"/>
  <c r="I437" i="3"/>
  <c r="E439" i="22"/>
  <c r="I438" i="3"/>
  <c r="E440" i="22"/>
  <c r="I439" i="3"/>
  <c r="E441" i="22"/>
  <c r="I440" i="3"/>
  <c r="E442" i="22"/>
  <c r="I441" i="3"/>
  <c r="E443" i="22"/>
  <c r="I442" i="3"/>
  <c r="E444" i="22"/>
  <c r="I443" i="3"/>
  <c r="E445" i="22"/>
  <c r="I444" i="3"/>
  <c r="E446" i="22"/>
  <c r="I445" i="3"/>
  <c r="E447" i="22"/>
  <c r="I446" i="3"/>
  <c r="E448" i="22"/>
  <c r="I447" i="3"/>
  <c r="E449" i="22"/>
  <c r="I448" i="3"/>
  <c r="E450" i="22"/>
  <c r="I449" i="3"/>
  <c r="E451" i="22"/>
  <c r="I450" i="3"/>
  <c r="E452" i="22"/>
  <c r="I451" i="3"/>
  <c r="E453" i="22"/>
  <c r="I452" i="3"/>
  <c r="E454" i="22"/>
  <c r="I453" i="3"/>
  <c r="E455" i="22"/>
  <c r="I454" i="3"/>
  <c r="E456" i="22"/>
  <c r="I455" i="3"/>
  <c r="E457" i="22"/>
  <c r="I456" i="3"/>
  <c r="E458" i="22"/>
  <c r="I457" i="3"/>
  <c r="E459" i="22"/>
  <c r="I458" i="3"/>
  <c r="E460" i="22"/>
  <c r="I459" i="3"/>
  <c r="E461" i="22"/>
  <c r="I460" i="3"/>
  <c r="E462" i="22"/>
  <c r="I461" i="3"/>
  <c r="E463" i="22"/>
  <c r="I462" i="3"/>
  <c r="E464" i="22"/>
  <c r="I463" i="3"/>
  <c r="E465" i="22"/>
  <c r="I464" i="3"/>
  <c r="E466" i="22"/>
  <c r="I465" i="3"/>
  <c r="E467" i="22"/>
  <c r="I466" i="3"/>
  <c r="E468" i="22"/>
  <c r="I467" i="3"/>
  <c r="E469" i="22"/>
  <c r="I468" i="3"/>
  <c r="E470" i="22"/>
  <c r="I469" i="3"/>
  <c r="E471" i="22"/>
  <c r="I470" i="3"/>
  <c r="E472" i="22"/>
  <c r="I471" i="3"/>
  <c r="E473" i="22"/>
  <c r="I472" i="3"/>
  <c r="E474" i="22"/>
  <c r="I473" i="3"/>
  <c r="E475" i="22"/>
  <c r="I474" i="3"/>
  <c r="E476" i="22"/>
  <c r="I475" i="3"/>
  <c r="E477" i="22"/>
  <c r="I476" i="3"/>
  <c r="E478" i="22"/>
  <c r="I477" i="3"/>
  <c r="E479" i="22"/>
  <c r="I478" i="3"/>
  <c r="E480" i="22"/>
  <c r="I479" i="3"/>
  <c r="E481" i="22"/>
  <c r="I480" i="3"/>
  <c r="E482" i="22"/>
  <c r="I481" i="3"/>
  <c r="E483" i="22"/>
  <c r="I482" i="3"/>
  <c r="E484" i="22"/>
  <c r="I483" i="3"/>
  <c r="E485" i="22"/>
  <c r="I484" i="3"/>
  <c r="E486" i="22"/>
  <c r="I485" i="3"/>
  <c r="E487" i="22"/>
  <c r="I486" i="3"/>
  <c r="E488" i="22"/>
  <c r="I487" i="3"/>
  <c r="E489" i="22"/>
  <c r="I488" i="3"/>
  <c r="E490" i="22"/>
  <c r="I489" i="3"/>
  <c r="E491" i="22"/>
  <c r="I490" i="3"/>
  <c r="E492" i="22"/>
  <c r="I491" i="3"/>
  <c r="E493" i="22"/>
  <c r="I492" i="3"/>
  <c r="E494" i="22"/>
  <c r="I493" i="3"/>
  <c r="E495" i="22"/>
  <c r="I494" i="3"/>
  <c r="E496" i="22"/>
  <c r="I495" i="3"/>
  <c r="E497" i="22"/>
  <c r="I496" i="3"/>
  <c r="E498" i="22"/>
  <c r="I497" i="3"/>
  <c r="E499" i="22"/>
  <c r="I498" i="3"/>
  <c r="E500" i="22"/>
  <c r="I499" i="3"/>
  <c r="E501" i="22"/>
  <c r="I500" i="3"/>
  <c r="E502" i="22"/>
  <c r="I501" i="3"/>
  <c r="E503" i="22"/>
  <c r="H2" i="3"/>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D204" i="22"/>
  <c r="H203" i="3"/>
  <c r="H204" i="3"/>
  <c r="D206" i="22"/>
  <c r="H205" i="3"/>
  <c r="D207" i="22"/>
  <c r="H206" i="3"/>
  <c r="D208" i="22"/>
  <c r="H207" i="3"/>
  <c r="D209" i="22"/>
  <c r="H208" i="3"/>
  <c r="D210" i="22"/>
  <c r="H209" i="3"/>
  <c r="D211" i="22"/>
  <c r="H210" i="3"/>
  <c r="D212" i="22"/>
  <c r="H211" i="3"/>
  <c r="D213" i="22"/>
  <c r="H212" i="3"/>
  <c r="D214" i="22"/>
  <c r="H213" i="3"/>
  <c r="D215" i="22"/>
  <c r="H214" i="3"/>
  <c r="H215" i="3"/>
  <c r="D217" i="22"/>
  <c r="H216" i="3"/>
  <c r="D218" i="22"/>
  <c r="H217" i="3"/>
  <c r="D219" i="22"/>
  <c r="H218" i="3"/>
  <c r="D220" i="22"/>
  <c r="H219" i="3"/>
  <c r="D221" i="22"/>
  <c r="H220" i="3"/>
  <c r="D222" i="22"/>
  <c r="H221" i="3"/>
  <c r="D223" i="22"/>
  <c r="H222" i="3"/>
  <c r="D224" i="22"/>
  <c r="H223" i="3"/>
  <c r="D225" i="22"/>
  <c r="H224" i="3"/>
  <c r="D226" i="22"/>
  <c r="H225" i="3"/>
  <c r="D227" i="22"/>
  <c r="H226" i="3"/>
  <c r="D228" i="22"/>
  <c r="H227" i="3"/>
  <c r="D229" i="22"/>
  <c r="H228" i="3"/>
  <c r="D230" i="22"/>
  <c r="H229" i="3"/>
  <c r="D231" i="22"/>
  <c r="H230" i="3"/>
  <c r="D232" i="22"/>
  <c r="H231" i="3"/>
  <c r="D233" i="22"/>
  <c r="H232" i="3"/>
  <c r="D234" i="22"/>
  <c r="H233" i="3"/>
  <c r="D235" i="22"/>
  <c r="H234" i="3"/>
  <c r="D236" i="22"/>
  <c r="H235" i="3"/>
  <c r="D237" i="22"/>
  <c r="H236" i="3"/>
  <c r="D238" i="22"/>
  <c r="H237" i="3"/>
  <c r="D239" i="22"/>
  <c r="H238" i="3"/>
  <c r="D240" i="22"/>
  <c r="H239" i="3"/>
  <c r="D241" i="22"/>
  <c r="H240" i="3"/>
  <c r="D242" i="22"/>
  <c r="H241" i="3"/>
  <c r="D243" i="22"/>
  <c r="H242" i="3"/>
  <c r="D244" i="22"/>
  <c r="H243" i="3"/>
  <c r="D245" i="22"/>
  <c r="H244" i="3"/>
  <c r="D246" i="22"/>
  <c r="H245" i="3"/>
  <c r="D247" i="22"/>
  <c r="H246" i="3"/>
  <c r="D248" i="22"/>
  <c r="H247" i="3"/>
  <c r="D249" i="22"/>
  <c r="H248" i="3"/>
  <c r="D250" i="22"/>
  <c r="H249" i="3"/>
  <c r="D251" i="22"/>
  <c r="H250" i="3"/>
  <c r="D252" i="22"/>
  <c r="H251" i="3"/>
  <c r="D253" i="22"/>
  <c r="H252" i="3"/>
  <c r="D254" i="22"/>
  <c r="H253" i="3"/>
  <c r="D255" i="22"/>
  <c r="H254" i="3"/>
  <c r="D256" i="22"/>
  <c r="H255" i="3"/>
  <c r="D257" i="22"/>
  <c r="H256" i="3"/>
  <c r="D258" i="22"/>
  <c r="H257" i="3"/>
  <c r="D259" i="22"/>
  <c r="H258" i="3"/>
  <c r="D260" i="22"/>
  <c r="H259" i="3"/>
  <c r="D261" i="22"/>
  <c r="H260" i="3"/>
  <c r="D262" i="22"/>
  <c r="H261" i="3"/>
  <c r="D263" i="22"/>
  <c r="H262" i="3"/>
  <c r="D264" i="22"/>
  <c r="H263" i="3"/>
  <c r="D265" i="22"/>
  <c r="H264" i="3"/>
  <c r="D266" i="22"/>
  <c r="H265" i="3"/>
  <c r="D267" i="22"/>
  <c r="H266" i="3"/>
  <c r="D268" i="22"/>
  <c r="H267" i="3"/>
  <c r="D269" i="22"/>
  <c r="H268" i="3"/>
  <c r="D270" i="22"/>
  <c r="H269" i="3"/>
  <c r="D271" i="22"/>
  <c r="H270" i="3"/>
  <c r="D272" i="22"/>
  <c r="H271" i="3"/>
  <c r="D273" i="22"/>
  <c r="H272" i="3"/>
  <c r="D274" i="22"/>
  <c r="H273" i="3"/>
  <c r="D275" i="22"/>
  <c r="H274" i="3"/>
  <c r="D276" i="22"/>
  <c r="H275" i="3"/>
  <c r="D277" i="22"/>
  <c r="H276" i="3"/>
  <c r="D278" i="22"/>
  <c r="H277" i="3"/>
  <c r="D279" i="22"/>
  <c r="H278" i="3"/>
  <c r="D280" i="22"/>
  <c r="H279" i="3"/>
  <c r="D281" i="22"/>
  <c r="H280" i="3"/>
  <c r="D282" i="22"/>
  <c r="H281" i="3"/>
  <c r="D283" i="22"/>
  <c r="H282" i="3"/>
  <c r="D284" i="22"/>
  <c r="H283" i="3"/>
  <c r="D285" i="22"/>
  <c r="H284" i="3"/>
  <c r="D286" i="22"/>
  <c r="H285" i="3"/>
  <c r="D287" i="22"/>
  <c r="H286" i="3"/>
  <c r="D288" i="22"/>
  <c r="H287" i="3"/>
  <c r="D289" i="22"/>
  <c r="H288" i="3"/>
  <c r="D290" i="22"/>
  <c r="H289" i="3"/>
  <c r="D291" i="22"/>
  <c r="H290" i="3"/>
  <c r="D292" i="22"/>
  <c r="H291" i="3"/>
  <c r="D293" i="22"/>
  <c r="H292" i="3"/>
  <c r="D294" i="22"/>
  <c r="H293" i="3"/>
  <c r="D295" i="22"/>
  <c r="H294" i="3"/>
  <c r="D296" i="22"/>
  <c r="H295" i="3"/>
  <c r="D297" i="22"/>
  <c r="H296" i="3"/>
  <c r="D298" i="22"/>
  <c r="H297" i="3"/>
  <c r="D299" i="22"/>
  <c r="H298" i="3"/>
  <c r="D300" i="22"/>
  <c r="H299" i="3"/>
  <c r="D301" i="22"/>
  <c r="H300" i="3"/>
  <c r="D302" i="22"/>
  <c r="H301" i="3"/>
  <c r="D303" i="22"/>
  <c r="H302" i="3"/>
  <c r="D304" i="22"/>
  <c r="H303" i="3"/>
  <c r="D305" i="22"/>
  <c r="H304" i="3"/>
  <c r="D306" i="22"/>
  <c r="H305" i="3"/>
  <c r="D307" i="22"/>
  <c r="H306" i="3"/>
  <c r="D308" i="22"/>
  <c r="H307" i="3"/>
  <c r="D309" i="22"/>
  <c r="H308" i="3"/>
  <c r="D310" i="22"/>
  <c r="H309" i="3"/>
  <c r="D311" i="22"/>
  <c r="H310" i="3"/>
  <c r="D312" i="22"/>
  <c r="H311" i="3"/>
  <c r="D313" i="22"/>
  <c r="H312" i="3"/>
  <c r="D314" i="22"/>
  <c r="H313" i="3"/>
  <c r="D315" i="22"/>
  <c r="H314" i="3"/>
  <c r="D316" i="22"/>
  <c r="H315" i="3"/>
  <c r="D317" i="22"/>
  <c r="H316" i="3"/>
  <c r="D318" i="22"/>
  <c r="H317" i="3"/>
  <c r="D319" i="22"/>
  <c r="H318" i="3"/>
  <c r="D320" i="22"/>
  <c r="H319" i="3"/>
  <c r="D321" i="22"/>
  <c r="H320" i="3"/>
  <c r="D322" i="22"/>
  <c r="H321" i="3"/>
  <c r="D323" i="22"/>
  <c r="H322" i="3"/>
  <c r="D324" i="22"/>
  <c r="H323" i="3"/>
  <c r="D325" i="22"/>
  <c r="H324" i="3"/>
  <c r="D326" i="22"/>
  <c r="H325" i="3"/>
  <c r="D327" i="22"/>
  <c r="H326" i="3"/>
  <c r="D328" i="22"/>
  <c r="H327" i="3"/>
  <c r="D329" i="22"/>
  <c r="H328" i="3"/>
  <c r="D330" i="22"/>
  <c r="H329" i="3"/>
  <c r="D331" i="22"/>
  <c r="H330" i="3"/>
  <c r="D332" i="22"/>
  <c r="H331" i="3"/>
  <c r="D333" i="22"/>
  <c r="H332" i="3"/>
  <c r="D334" i="22"/>
  <c r="H333" i="3"/>
  <c r="D335" i="22"/>
  <c r="H334" i="3"/>
  <c r="D336" i="22"/>
  <c r="H335" i="3"/>
  <c r="D337" i="22"/>
  <c r="H336" i="3"/>
  <c r="D338" i="22"/>
  <c r="H337" i="3"/>
  <c r="D339" i="22"/>
  <c r="H338" i="3"/>
  <c r="D340" i="22"/>
  <c r="H339" i="3"/>
  <c r="D341" i="22"/>
  <c r="H340" i="3"/>
  <c r="D342" i="22"/>
  <c r="H341" i="3"/>
  <c r="D343" i="22"/>
  <c r="H342" i="3"/>
  <c r="D344" i="22"/>
  <c r="H343" i="3"/>
  <c r="D345" i="22"/>
  <c r="H344" i="3"/>
  <c r="D346" i="22"/>
  <c r="H345" i="3"/>
  <c r="D347" i="22"/>
  <c r="H346" i="3"/>
  <c r="D348" i="22"/>
  <c r="H347" i="3"/>
  <c r="D349" i="22"/>
  <c r="H348" i="3"/>
  <c r="D350" i="22"/>
  <c r="H349" i="3"/>
  <c r="D351" i="22"/>
  <c r="H350" i="3"/>
  <c r="D352" i="22"/>
  <c r="H351" i="3"/>
  <c r="D353" i="22"/>
  <c r="H352" i="3"/>
  <c r="D354" i="22"/>
  <c r="H353" i="3"/>
  <c r="D355" i="22"/>
  <c r="H354" i="3"/>
  <c r="D356" i="22"/>
  <c r="H355" i="3"/>
  <c r="D357" i="22"/>
  <c r="H356" i="3"/>
  <c r="D358" i="22"/>
  <c r="H357" i="3"/>
  <c r="D359" i="22"/>
  <c r="H358" i="3"/>
  <c r="D360" i="22"/>
  <c r="H359" i="3"/>
  <c r="D361" i="22"/>
  <c r="H360" i="3"/>
  <c r="D362" i="22"/>
  <c r="H361" i="3"/>
  <c r="D363" i="22"/>
  <c r="H362" i="3"/>
  <c r="D364" i="22"/>
  <c r="H363" i="3"/>
  <c r="D365" i="22"/>
  <c r="H364" i="3"/>
  <c r="D366" i="22"/>
  <c r="H365" i="3"/>
  <c r="D367" i="22"/>
  <c r="H366" i="3"/>
  <c r="D368" i="22"/>
  <c r="H367" i="3"/>
  <c r="D369" i="22"/>
  <c r="H368" i="3"/>
  <c r="D370" i="22"/>
  <c r="H369" i="3"/>
  <c r="D371" i="22"/>
  <c r="H370" i="3"/>
  <c r="D372" i="22"/>
  <c r="H371" i="3"/>
  <c r="D373" i="22"/>
  <c r="H372" i="3"/>
  <c r="D374" i="22"/>
  <c r="H373" i="3"/>
  <c r="D375" i="22"/>
  <c r="H374" i="3"/>
  <c r="D376" i="22"/>
  <c r="H375" i="3"/>
  <c r="D377" i="22"/>
  <c r="H376" i="3"/>
  <c r="D378" i="22"/>
  <c r="H377" i="3"/>
  <c r="D379" i="22"/>
  <c r="H378" i="3"/>
  <c r="D380" i="22"/>
  <c r="H379" i="3"/>
  <c r="D381" i="22"/>
  <c r="H380" i="3"/>
  <c r="D382" i="22"/>
  <c r="H381" i="3"/>
  <c r="D383" i="22"/>
  <c r="H382" i="3"/>
  <c r="D384" i="22"/>
  <c r="H383" i="3"/>
  <c r="D385" i="22"/>
  <c r="H384" i="3"/>
  <c r="D386" i="22"/>
  <c r="H385" i="3"/>
  <c r="D387" i="22"/>
  <c r="H386" i="3"/>
  <c r="D388" i="22"/>
  <c r="H387" i="3"/>
  <c r="D389" i="22"/>
  <c r="H388" i="3"/>
  <c r="D390" i="22"/>
  <c r="H389" i="3"/>
  <c r="D391" i="22"/>
  <c r="H390" i="3"/>
  <c r="D392" i="22"/>
  <c r="H391" i="3"/>
  <c r="D393" i="22"/>
  <c r="H392" i="3"/>
  <c r="D394" i="22"/>
  <c r="H393" i="3"/>
  <c r="D395" i="22"/>
  <c r="H394" i="3"/>
  <c r="D396" i="22"/>
  <c r="H395" i="3"/>
  <c r="D397" i="22"/>
  <c r="H396" i="3"/>
  <c r="D398" i="22"/>
  <c r="H397" i="3"/>
  <c r="D399" i="22"/>
  <c r="H398" i="3"/>
  <c r="D400" i="22"/>
  <c r="H399" i="3"/>
  <c r="D401" i="22"/>
  <c r="H400" i="3"/>
  <c r="D402" i="22"/>
  <c r="H401" i="3"/>
  <c r="D403" i="22"/>
  <c r="H402" i="3"/>
  <c r="D404" i="22"/>
  <c r="H403" i="3"/>
  <c r="D405" i="22"/>
  <c r="H404" i="3"/>
  <c r="D406" i="22"/>
  <c r="H405" i="3"/>
  <c r="D407" i="22"/>
  <c r="H406" i="3"/>
  <c r="D408" i="22"/>
  <c r="H407" i="3"/>
  <c r="D409" i="22"/>
  <c r="H408" i="3"/>
  <c r="D410" i="22"/>
  <c r="H409" i="3"/>
  <c r="D411" i="22"/>
  <c r="H410" i="3"/>
  <c r="D412" i="22"/>
  <c r="H411" i="3"/>
  <c r="D413" i="22"/>
  <c r="H412" i="3"/>
  <c r="D414" i="22"/>
  <c r="H413" i="3"/>
  <c r="D415" i="22"/>
  <c r="H414" i="3"/>
  <c r="D416" i="22"/>
  <c r="H415" i="3"/>
  <c r="D417" i="22"/>
  <c r="H416" i="3"/>
  <c r="D418" i="22"/>
  <c r="H417" i="3"/>
  <c r="D419" i="22"/>
  <c r="H418" i="3"/>
  <c r="H419" i="3"/>
  <c r="D421" i="22"/>
  <c r="H420" i="3"/>
  <c r="D422" i="22"/>
  <c r="H421" i="3"/>
  <c r="D423" i="22"/>
  <c r="H422" i="3"/>
  <c r="D424" i="22"/>
  <c r="H423" i="3"/>
  <c r="D425" i="22"/>
  <c r="H424" i="3"/>
  <c r="D426" i="22"/>
  <c r="H425" i="3"/>
  <c r="D427" i="22"/>
  <c r="H426" i="3"/>
  <c r="D428" i="22"/>
  <c r="H427" i="3"/>
  <c r="D429" i="22"/>
  <c r="H428" i="3"/>
  <c r="D430" i="22"/>
  <c r="H429" i="3"/>
  <c r="D431" i="22"/>
  <c r="H430" i="3"/>
  <c r="D432" i="22"/>
  <c r="H431" i="3"/>
  <c r="D433" i="22"/>
  <c r="H432" i="3"/>
  <c r="D434" i="22"/>
  <c r="H433" i="3"/>
  <c r="D435" i="22"/>
  <c r="H434" i="3"/>
  <c r="D436" i="22"/>
  <c r="H435" i="3"/>
  <c r="D437" i="22"/>
  <c r="H436" i="3"/>
  <c r="D438" i="22"/>
  <c r="H437" i="3"/>
  <c r="D439" i="22"/>
  <c r="H438" i="3"/>
  <c r="D440" i="22"/>
  <c r="H439" i="3"/>
  <c r="D441" i="22"/>
  <c r="H440" i="3"/>
  <c r="D442" i="22"/>
  <c r="H441" i="3"/>
  <c r="D443" i="22"/>
  <c r="H442" i="3"/>
  <c r="D444" i="22"/>
  <c r="H443" i="3"/>
  <c r="D445" i="22"/>
  <c r="H444" i="3"/>
  <c r="D446" i="22"/>
  <c r="H445" i="3"/>
  <c r="D447" i="22"/>
  <c r="H446" i="3"/>
  <c r="D448" i="22"/>
  <c r="H447" i="3"/>
  <c r="D449" i="22"/>
  <c r="H448" i="3"/>
  <c r="D450" i="22"/>
  <c r="H449" i="3"/>
  <c r="D451" i="22"/>
  <c r="H450" i="3"/>
  <c r="D452" i="22"/>
  <c r="H451" i="3"/>
  <c r="D453" i="22"/>
  <c r="H452" i="3"/>
  <c r="D454" i="22"/>
  <c r="H453" i="3"/>
  <c r="D455" i="22"/>
  <c r="H454" i="3"/>
  <c r="D456" i="22"/>
  <c r="H455" i="3"/>
  <c r="D457" i="22"/>
  <c r="H456" i="3"/>
  <c r="D458" i="22"/>
  <c r="H457" i="3"/>
  <c r="D459" i="22"/>
  <c r="H458" i="3"/>
  <c r="D460" i="22"/>
  <c r="H459" i="3"/>
  <c r="D461" i="22"/>
  <c r="H460" i="3"/>
  <c r="D462" i="22"/>
  <c r="H461" i="3"/>
  <c r="D463" i="22"/>
  <c r="H462" i="3"/>
  <c r="D464" i="22"/>
  <c r="H463" i="3"/>
  <c r="D465" i="22"/>
  <c r="H464" i="3"/>
  <c r="D466" i="22"/>
  <c r="H465" i="3"/>
  <c r="D467" i="22"/>
  <c r="H466" i="3"/>
  <c r="D468" i="22"/>
  <c r="H467" i="3"/>
  <c r="D469" i="22"/>
  <c r="H468" i="3"/>
  <c r="D470" i="22"/>
  <c r="H469" i="3"/>
  <c r="D471" i="22"/>
  <c r="H470" i="3"/>
  <c r="D472" i="22"/>
  <c r="H471" i="3"/>
  <c r="D473" i="22"/>
  <c r="H472" i="3"/>
  <c r="D474" i="22"/>
  <c r="H473" i="3"/>
  <c r="D475" i="22"/>
  <c r="H474" i="3"/>
  <c r="D476" i="22"/>
  <c r="H475" i="3"/>
  <c r="D477" i="22"/>
  <c r="H476" i="3"/>
  <c r="D478" i="22"/>
  <c r="H477" i="3"/>
  <c r="D479" i="22"/>
  <c r="H478" i="3"/>
  <c r="D480" i="22"/>
  <c r="H479" i="3"/>
  <c r="D481" i="22"/>
  <c r="H480" i="3"/>
  <c r="D482" i="22"/>
  <c r="H481" i="3"/>
  <c r="D483" i="22"/>
  <c r="H482" i="3"/>
  <c r="D484" i="22"/>
  <c r="H483" i="3"/>
  <c r="D485" i="22"/>
  <c r="H484" i="3"/>
  <c r="D486" i="22"/>
  <c r="H485" i="3"/>
  <c r="D487" i="22"/>
  <c r="H486" i="3"/>
  <c r="D488" i="22"/>
  <c r="H487" i="3"/>
  <c r="D489" i="22"/>
  <c r="H488" i="3"/>
  <c r="D490" i="22"/>
  <c r="H489" i="3"/>
  <c r="D491" i="22"/>
  <c r="H490" i="3"/>
  <c r="D492" i="22"/>
  <c r="H491" i="3"/>
  <c r="D493" i="22"/>
  <c r="H492" i="3"/>
  <c r="D494" i="22"/>
  <c r="H493" i="3"/>
  <c r="D495" i="22"/>
  <c r="H494" i="3"/>
  <c r="D496" i="22"/>
  <c r="H495" i="3"/>
  <c r="D497" i="22"/>
  <c r="H496" i="3"/>
  <c r="D498" i="22"/>
  <c r="H497" i="3"/>
  <c r="D499" i="22"/>
  <c r="H498" i="3"/>
  <c r="D500" i="22"/>
  <c r="H499" i="3"/>
  <c r="D501" i="22"/>
  <c r="H500" i="3"/>
  <c r="D502" i="22"/>
  <c r="H501" i="3"/>
  <c r="D503" i="22"/>
  <c r="A201" i="31"/>
  <c r="G201" i="31"/>
  <c r="A202" i="31"/>
  <c r="G202" i="31"/>
  <c r="A203" i="31"/>
  <c r="G203" i="31"/>
  <c r="A204" i="31"/>
  <c r="G204" i="31"/>
  <c r="A205" i="31"/>
  <c r="G205" i="31"/>
  <c r="A206" i="31"/>
  <c r="G206" i="31"/>
  <c r="A207" i="31"/>
  <c r="G207" i="31"/>
  <c r="A208" i="31"/>
  <c r="G208" i="31"/>
  <c r="A209" i="31"/>
  <c r="G209" i="31"/>
  <c r="A210" i="31"/>
  <c r="G210" i="31"/>
  <c r="A211" i="31"/>
  <c r="G211" i="31"/>
  <c r="A212" i="31"/>
  <c r="G212" i="31"/>
  <c r="A213" i="31"/>
  <c r="G213" i="31"/>
  <c r="A214" i="31"/>
  <c r="G214" i="31"/>
  <c r="A215" i="31"/>
  <c r="G215" i="31"/>
  <c r="A216" i="31"/>
  <c r="G216" i="31"/>
  <c r="A217" i="31"/>
  <c r="G217" i="31"/>
  <c r="A218" i="31"/>
  <c r="G218" i="31"/>
  <c r="A219" i="31"/>
  <c r="G219" i="31"/>
  <c r="A220" i="31"/>
  <c r="G220" i="31"/>
  <c r="A221" i="31"/>
  <c r="G221" i="31"/>
  <c r="A222" i="31"/>
  <c r="G222" i="31"/>
  <c r="A223" i="31"/>
  <c r="G223" i="31"/>
  <c r="A224" i="31"/>
  <c r="G224" i="31"/>
  <c r="A225" i="31"/>
  <c r="G225" i="31"/>
  <c r="A226" i="31"/>
  <c r="G226" i="31"/>
  <c r="A227" i="31"/>
  <c r="G227" i="31"/>
  <c r="A228" i="31"/>
  <c r="G228" i="31"/>
  <c r="A229" i="31"/>
  <c r="G229" i="31"/>
  <c r="A230" i="31"/>
  <c r="G230" i="31"/>
  <c r="A231" i="31"/>
  <c r="G231" i="31"/>
  <c r="A232" i="31"/>
  <c r="G232" i="31"/>
  <c r="A233" i="31"/>
  <c r="G233" i="31"/>
  <c r="A234" i="31"/>
  <c r="G234" i="31"/>
  <c r="A235" i="31"/>
  <c r="G235" i="31"/>
  <c r="A236" i="31"/>
  <c r="G236" i="31"/>
  <c r="A237" i="31"/>
  <c r="G237" i="31"/>
  <c r="A238" i="31"/>
  <c r="G238" i="31"/>
  <c r="A239" i="31"/>
  <c r="G239" i="31"/>
  <c r="A240" i="31"/>
  <c r="G240" i="31"/>
  <c r="A241" i="31"/>
  <c r="G241" i="31"/>
  <c r="A242" i="31"/>
  <c r="G242" i="31"/>
  <c r="A243" i="31"/>
  <c r="G243" i="31"/>
  <c r="A244" i="31"/>
  <c r="G244" i="31"/>
  <c r="A245" i="31"/>
  <c r="G245" i="31"/>
  <c r="A246" i="31"/>
  <c r="G246" i="31"/>
  <c r="A247" i="31"/>
  <c r="G247" i="31"/>
  <c r="A248" i="31"/>
  <c r="G248" i="31"/>
  <c r="A249" i="31"/>
  <c r="G249" i="31"/>
  <c r="A250" i="31"/>
  <c r="G250" i="31"/>
  <c r="A251" i="31"/>
  <c r="G251" i="31"/>
  <c r="A252" i="31"/>
  <c r="G252" i="31"/>
  <c r="A253" i="31"/>
  <c r="G253" i="31"/>
  <c r="A254" i="31"/>
  <c r="G254" i="31"/>
  <c r="A255" i="31"/>
  <c r="G255" i="31"/>
  <c r="A256" i="31"/>
  <c r="G256" i="31"/>
  <c r="A257" i="31"/>
  <c r="G257" i="31"/>
  <c r="A258" i="31"/>
  <c r="G258" i="31"/>
  <c r="A259" i="31"/>
  <c r="G259" i="31"/>
  <c r="A260" i="31"/>
  <c r="G260" i="31"/>
  <c r="A261" i="31"/>
  <c r="G261" i="31"/>
  <c r="A262" i="31"/>
  <c r="G262" i="31"/>
  <c r="A263" i="31"/>
  <c r="G263" i="31"/>
  <c r="A264" i="31"/>
  <c r="G264" i="31"/>
  <c r="A265" i="31"/>
  <c r="G265" i="31"/>
  <c r="A266" i="31"/>
  <c r="G266" i="31"/>
  <c r="A267" i="31"/>
  <c r="G267" i="31"/>
  <c r="A268" i="31"/>
  <c r="G268" i="31"/>
  <c r="A269" i="31"/>
  <c r="G269" i="31"/>
  <c r="A270" i="31"/>
  <c r="G270" i="31"/>
  <c r="A271" i="31"/>
  <c r="G271" i="31"/>
  <c r="A272" i="31"/>
  <c r="G272" i="31"/>
  <c r="A273" i="31"/>
  <c r="G273" i="31"/>
  <c r="A274" i="31"/>
  <c r="G274" i="31"/>
  <c r="A275" i="31"/>
  <c r="G275" i="31"/>
  <c r="A276" i="31"/>
  <c r="G276" i="31"/>
  <c r="A277" i="31"/>
  <c r="G277" i="31"/>
  <c r="A278" i="31"/>
  <c r="G278" i="31"/>
  <c r="A279" i="31"/>
  <c r="G279" i="31"/>
  <c r="A280" i="31"/>
  <c r="G280" i="31"/>
  <c r="A281" i="31"/>
  <c r="G281" i="31"/>
  <c r="A282" i="31"/>
  <c r="G282" i="31"/>
  <c r="A283" i="31"/>
  <c r="G283" i="31"/>
  <c r="A284" i="31"/>
  <c r="G284" i="31"/>
  <c r="A285" i="31"/>
  <c r="G285" i="31"/>
  <c r="A286" i="31"/>
  <c r="G286" i="31"/>
  <c r="A287" i="31"/>
  <c r="G287" i="31"/>
  <c r="A288" i="31"/>
  <c r="G288" i="31"/>
  <c r="A289" i="31"/>
  <c r="G289" i="31"/>
  <c r="A290" i="31"/>
  <c r="G290" i="31"/>
  <c r="A291" i="31"/>
  <c r="G291" i="31"/>
  <c r="A292" i="31"/>
  <c r="G292" i="31"/>
  <c r="A293" i="31"/>
  <c r="G293" i="31"/>
  <c r="A294" i="31"/>
  <c r="G294" i="31"/>
  <c r="A295" i="31"/>
  <c r="G295" i="31"/>
  <c r="A296" i="31"/>
  <c r="G296" i="31"/>
  <c r="A297" i="31"/>
  <c r="G297" i="31"/>
  <c r="A298" i="31"/>
  <c r="G298" i="31"/>
  <c r="A299" i="31"/>
  <c r="G299" i="31"/>
  <c r="A300" i="31"/>
  <c r="G300" i="31"/>
  <c r="A301" i="31"/>
  <c r="G301" i="31"/>
  <c r="A302" i="31"/>
  <c r="G302" i="31"/>
  <c r="A303" i="31"/>
  <c r="G303" i="31"/>
  <c r="A304" i="31"/>
  <c r="G304" i="31"/>
  <c r="A305" i="31"/>
  <c r="G305" i="31"/>
  <c r="A306" i="31"/>
  <c r="G306" i="31"/>
  <c r="A307" i="31"/>
  <c r="G307" i="31"/>
  <c r="A308" i="31"/>
  <c r="G308" i="31"/>
  <c r="A309" i="31"/>
  <c r="G309" i="31"/>
  <c r="A310" i="31"/>
  <c r="G310" i="31"/>
  <c r="A311" i="31"/>
  <c r="G311" i="31"/>
  <c r="A312" i="31"/>
  <c r="G312" i="31"/>
  <c r="A313" i="31"/>
  <c r="G313" i="31"/>
  <c r="A314" i="31"/>
  <c r="G314" i="31"/>
  <c r="A315" i="31"/>
  <c r="G315" i="31"/>
  <c r="A316" i="31"/>
  <c r="G316" i="31"/>
  <c r="A317" i="31"/>
  <c r="G317" i="31"/>
  <c r="A318" i="31"/>
  <c r="G318" i="31"/>
  <c r="A319" i="31"/>
  <c r="G319" i="31"/>
  <c r="A320" i="31"/>
  <c r="G320" i="31"/>
  <c r="A321" i="31"/>
  <c r="G321" i="31"/>
  <c r="A322" i="31"/>
  <c r="G322" i="31"/>
  <c r="A323" i="31"/>
  <c r="G323" i="31"/>
  <c r="A324" i="31"/>
  <c r="G324" i="31"/>
  <c r="A325" i="31"/>
  <c r="G325" i="31"/>
  <c r="A326" i="31"/>
  <c r="G326" i="31"/>
  <c r="A327" i="31"/>
  <c r="G327" i="31"/>
  <c r="A328" i="31"/>
  <c r="G328" i="31"/>
  <c r="A329" i="31"/>
  <c r="G329" i="31"/>
  <c r="A330" i="31"/>
  <c r="G330" i="31"/>
  <c r="A331" i="31"/>
  <c r="G331" i="31"/>
  <c r="A332" i="31"/>
  <c r="G332" i="31"/>
  <c r="A333" i="31"/>
  <c r="G333" i="31"/>
  <c r="A334" i="31"/>
  <c r="G334" i="31"/>
  <c r="A335" i="31"/>
  <c r="G335" i="31"/>
  <c r="A336" i="31"/>
  <c r="G336" i="31"/>
  <c r="A337" i="31"/>
  <c r="G337" i="31"/>
  <c r="A338" i="31"/>
  <c r="G338" i="31"/>
  <c r="A339" i="31"/>
  <c r="G339" i="31"/>
  <c r="A340" i="31"/>
  <c r="G340" i="31"/>
  <c r="A341" i="31"/>
  <c r="G341" i="31"/>
  <c r="A342" i="31"/>
  <c r="G342" i="31"/>
  <c r="A343" i="31"/>
  <c r="G343" i="31"/>
  <c r="A344" i="31"/>
  <c r="G344" i="31"/>
  <c r="A345" i="31"/>
  <c r="G345" i="31"/>
  <c r="A346" i="31"/>
  <c r="G346" i="31"/>
  <c r="A347" i="31"/>
  <c r="G347" i="31"/>
  <c r="A348" i="31"/>
  <c r="G348" i="31"/>
  <c r="A349" i="31"/>
  <c r="G349" i="31"/>
  <c r="A350" i="31"/>
  <c r="G350" i="31"/>
  <c r="A351" i="31"/>
  <c r="G351" i="31"/>
  <c r="A352" i="31"/>
  <c r="G352" i="31"/>
  <c r="A353" i="31"/>
  <c r="G353" i="31"/>
  <c r="A354" i="31"/>
  <c r="G354" i="31"/>
  <c r="A355" i="31"/>
  <c r="G355" i="31"/>
  <c r="A356" i="31"/>
  <c r="G356" i="31"/>
  <c r="A357" i="31"/>
  <c r="G357" i="31"/>
  <c r="A358" i="31"/>
  <c r="G358" i="31"/>
  <c r="A359" i="31"/>
  <c r="G359" i="31"/>
  <c r="A360" i="31"/>
  <c r="G360" i="31"/>
  <c r="A361" i="31"/>
  <c r="G361" i="31"/>
  <c r="A362" i="31"/>
  <c r="G362" i="31"/>
  <c r="A363" i="31"/>
  <c r="G363" i="31"/>
  <c r="A364" i="31"/>
  <c r="G364" i="31"/>
  <c r="A365" i="31"/>
  <c r="G365" i="31"/>
  <c r="A366" i="31"/>
  <c r="G366" i="31"/>
  <c r="A367" i="31"/>
  <c r="G367" i="31"/>
  <c r="A368" i="31"/>
  <c r="G368" i="31"/>
  <c r="A369" i="31"/>
  <c r="G369" i="31"/>
  <c r="A370" i="31"/>
  <c r="G370" i="31"/>
  <c r="A371" i="31"/>
  <c r="G371" i="31"/>
  <c r="A372" i="31"/>
  <c r="G372" i="31"/>
  <c r="A373" i="31"/>
  <c r="G373" i="31"/>
  <c r="A374" i="31"/>
  <c r="G374" i="31"/>
  <c r="A375" i="31"/>
  <c r="G375" i="31"/>
  <c r="A376" i="31"/>
  <c r="G376" i="31"/>
  <c r="A377" i="31"/>
  <c r="G377" i="31"/>
  <c r="A378" i="31"/>
  <c r="G378" i="31"/>
  <c r="A379" i="31"/>
  <c r="G379" i="31"/>
  <c r="A380" i="31"/>
  <c r="G380" i="31"/>
  <c r="A381" i="31"/>
  <c r="G381" i="31"/>
  <c r="A382" i="31"/>
  <c r="G382" i="31"/>
  <c r="A383" i="31"/>
  <c r="G383" i="31"/>
  <c r="A384" i="31"/>
  <c r="G384" i="31"/>
  <c r="A385" i="31"/>
  <c r="G385" i="31"/>
  <c r="A386" i="31"/>
  <c r="G386" i="31"/>
  <c r="A387" i="31"/>
  <c r="G387" i="31"/>
  <c r="A388" i="31"/>
  <c r="G388" i="31"/>
  <c r="A389" i="31"/>
  <c r="G389" i="31"/>
  <c r="A390" i="31"/>
  <c r="G390" i="31"/>
  <c r="A391" i="31"/>
  <c r="G391" i="31"/>
  <c r="A392" i="31"/>
  <c r="G392" i="31"/>
  <c r="A393" i="31"/>
  <c r="G393" i="31"/>
  <c r="A394" i="31"/>
  <c r="G394" i="31"/>
  <c r="A395" i="31"/>
  <c r="G395" i="31"/>
  <c r="A396" i="31"/>
  <c r="G396" i="31"/>
  <c r="A397" i="31"/>
  <c r="G397" i="31"/>
  <c r="A398" i="31"/>
  <c r="G398" i="31"/>
  <c r="A399" i="31"/>
  <c r="G399" i="31"/>
  <c r="A400" i="31"/>
  <c r="G400" i="31"/>
  <c r="A401" i="31"/>
  <c r="G401" i="31"/>
  <c r="A402" i="31"/>
  <c r="G402" i="31"/>
  <c r="A403" i="31"/>
  <c r="G403" i="31"/>
  <c r="A404" i="31"/>
  <c r="G404" i="31"/>
  <c r="A405" i="31"/>
  <c r="G405" i="31"/>
  <c r="A406" i="31"/>
  <c r="G406" i="31"/>
  <c r="A407" i="31"/>
  <c r="G407" i="31"/>
  <c r="A408" i="31"/>
  <c r="G408" i="31"/>
  <c r="A409" i="31"/>
  <c r="G409" i="31"/>
  <c r="A410" i="31"/>
  <c r="G410" i="31"/>
  <c r="A411" i="31"/>
  <c r="G411" i="31"/>
  <c r="A412" i="31"/>
  <c r="G412" i="31"/>
  <c r="A413" i="31"/>
  <c r="G413" i="31"/>
  <c r="A414" i="31"/>
  <c r="G414" i="31"/>
  <c r="A415" i="31"/>
  <c r="G415" i="31"/>
  <c r="A416" i="31"/>
  <c r="G416" i="31"/>
  <c r="A417" i="31"/>
  <c r="G417" i="31"/>
  <c r="A418" i="31"/>
  <c r="G418" i="31"/>
  <c r="A419" i="31"/>
  <c r="G419" i="31"/>
  <c r="A420" i="31"/>
  <c r="G420" i="31"/>
  <c r="A421" i="31"/>
  <c r="G421" i="31"/>
  <c r="A422" i="31"/>
  <c r="G422" i="31"/>
  <c r="A423" i="31"/>
  <c r="G423" i="31"/>
  <c r="A424" i="31"/>
  <c r="G424" i="31"/>
  <c r="A425" i="31"/>
  <c r="G425" i="31"/>
  <c r="A426" i="31"/>
  <c r="G426" i="31"/>
  <c r="A427" i="31"/>
  <c r="G427" i="31"/>
  <c r="A428" i="31"/>
  <c r="G428" i="31"/>
  <c r="A429" i="31"/>
  <c r="G429" i="31"/>
  <c r="A430" i="31"/>
  <c r="G430" i="31"/>
  <c r="A431" i="31"/>
  <c r="G431" i="31"/>
  <c r="A432" i="31"/>
  <c r="G432" i="31"/>
  <c r="A433" i="31"/>
  <c r="G433" i="31"/>
  <c r="A434" i="31"/>
  <c r="G434" i="31"/>
  <c r="A435" i="31"/>
  <c r="G435" i="31"/>
  <c r="A436" i="31"/>
  <c r="G436" i="31"/>
  <c r="A437" i="31"/>
  <c r="G437" i="31"/>
  <c r="A438" i="31"/>
  <c r="G438" i="31"/>
  <c r="A439" i="31"/>
  <c r="G439" i="31"/>
  <c r="A440" i="31"/>
  <c r="G440" i="31"/>
  <c r="A441" i="31"/>
  <c r="G441" i="31"/>
  <c r="A442" i="31"/>
  <c r="G442" i="31"/>
  <c r="A443" i="31"/>
  <c r="G443" i="31"/>
  <c r="A444" i="31"/>
  <c r="G444" i="31"/>
  <c r="A445" i="31"/>
  <c r="G445" i="31"/>
  <c r="A446" i="31"/>
  <c r="G446" i="31"/>
  <c r="A447" i="31"/>
  <c r="G447" i="31"/>
  <c r="A448" i="31"/>
  <c r="G448" i="31"/>
  <c r="A449" i="31"/>
  <c r="G449" i="31"/>
  <c r="A450" i="31"/>
  <c r="G450" i="31"/>
  <c r="A451" i="31"/>
  <c r="G451" i="31"/>
  <c r="A452" i="31"/>
  <c r="G452" i="31"/>
  <c r="A453" i="31"/>
  <c r="G453" i="31"/>
  <c r="A454" i="31"/>
  <c r="G454" i="31"/>
  <c r="A455" i="31"/>
  <c r="G455" i="31"/>
  <c r="A456" i="31"/>
  <c r="G456" i="31"/>
  <c r="A457" i="31"/>
  <c r="G457" i="31"/>
  <c r="A458" i="31"/>
  <c r="G458" i="31"/>
  <c r="A459" i="31"/>
  <c r="G459" i="31"/>
  <c r="A460" i="31"/>
  <c r="G460" i="31"/>
  <c r="A461" i="31"/>
  <c r="G461" i="31"/>
  <c r="A462" i="31"/>
  <c r="G462" i="31"/>
  <c r="A463" i="31"/>
  <c r="G463" i="31"/>
  <c r="A464" i="31"/>
  <c r="G464" i="31"/>
  <c r="A465" i="31"/>
  <c r="G465" i="31"/>
  <c r="A466" i="31"/>
  <c r="G466" i="31"/>
  <c r="A467" i="31"/>
  <c r="G467" i="31"/>
  <c r="A468" i="31"/>
  <c r="G468" i="31"/>
  <c r="A469" i="31"/>
  <c r="G469" i="31"/>
  <c r="A470" i="31"/>
  <c r="G470" i="31"/>
  <c r="A471" i="31"/>
  <c r="G471" i="31"/>
  <c r="A472" i="31"/>
  <c r="G472" i="31"/>
  <c r="A473" i="31"/>
  <c r="G473" i="31"/>
  <c r="A474" i="31"/>
  <c r="G474" i="31"/>
  <c r="A475" i="31"/>
  <c r="G475" i="31"/>
  <c r="A476" i="31"/>
  <c r="G476" i="31"/>
  <c r="A477" i="31"/>
  <c r="G477" i="31"/>
  <c r="A478" i="31"/>
  <c r="G478" i="31"/>
  <c r="A479" i="31"/>
  <c r="G479" i="31"/>
  <c r="A480" i="31"/>
  <c r="G480" i="31"/>
  <c r="A481" i="31"/>
  <c r="G481" i="31"/>
  <c r="A482" i="31"/>
  <c r="G482" i="31"/>
  <c r="A483" i="31"/>
  <c r="G483" i="31"/>
  <c r="A484" i="31"/>
  <c r="G484" i="31"/>
  <c r="A485" i="31"/>
  <c r="G485" i="31"/>
  <c r="A486" i="31"/>
  <c r="G486" i="31"/>
  <c r="A487" i="31"/>
  <c r="G487" i="31"/>
  <c r="A488" i="31"/>
  <c r="G488" i="31"/>
  <c r="A489" i="31"/>
  <c r="G489" i="31"/>
  <c r="A490" i="31"/>
  <c r="G490" i="31"/>
  <c r="A491" i="31"/>
  <c r="G491" i="31"/>
  <c r="A492" i="31"/>
  <c r="G492" i="31"/>
  <c r="A493" i="31"/>
  <c r="G493" i="31"/>
  <c r="A494" i="31"/>
  <c r="G494" i="31"/>
  <c r="A495" i="31"/>
  <c r="G495" i="31"/>
  <c r="A496" i="31"/>
  <c r="G496" i="31"/>
  <c r="A497" i="31"/>
  <c r="G497" i="31"/>
  <c r="A498" i="31"/>
  <c r="G498" i="31"/>
  <c r="A499" i="31"/>
  <c r="G499" i="31"/>
  <c r="A500" i="31"/>
  <c r="G500" i="31"/>
  <c r="A501" i="31"/>
  <c r="G501" i="31"/>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A204" i="22"/>
  <c r="B204" i="22"/>
  <c r="B202" i="31"/>
  <c r="C204" i="22"/>
  <c r="C202" i="31"/>
  <c r="G204" i="22"/>
  <c r="A205" i="22"/>
  <c r="B205" i="22"/>
  <c r="B203" i="31"/>
  <c r="C205" i="22"/>
  <c r="C203" i="31"/>
  <c r="G205" i="22"/>
  <c r="A206" i="22"/>
  <c r="B206" i="22"/>
  <c r="B204" i="31"/>
  <c r="C206" i="22"/>
  <c r="C204" i="31"/>
  <c r="G206" i="22"/>
  <c r="A207" i="22"/>
  <c r="B207" i="22"/>
  <c r="B205" i="31"/>
  <c r="C207" i="22"/>
  <c r="C205" i="31"/>
  <c r="G207" i="22"/>
  <c r="A208" i="22"/>
  <c r="B208" i="22"/>
  <c r="B206" i="31"/>
  <c r="C208" i="22"/>
  <c r="C206" i="31"/>
  <c r="G208" i="22"/>
  <c r="A209" i="22"/>
  <c r="B209" i="22"/>
  <c r="B207" i="31"/>
  <c r="C209" i="22"/>
  <c r="C207" i="31"/>
  <c r="G209" i="22"/>
  <c r="A210" i="22"/>
  <c r="B210" i="22"/>
  <c r="B208" i="31"/>
  <c r="C210" i="22"/>
  <c r="C208" i="31"/>
  <c r="G210" i="22"/>
  <c r="A211" i="22"/>
  <c r="B211" i="22"/>
  <c r="B209" i="31"/>
  <c r="C211" i="22"/>
  <c r="C209" i="31"/>
  <c r="G211" i="22"/>
  <c r="A212" i="22"/>
  <c r="B212" i="22"/>
  <c r="B210" i="31"/>
  <c r="C212" i="22"/>
  <c r="C210" i="31"/>
  <c r="G212" i="22"/>
  <c r="A213" i="22"/>
  <c r="B213" i="22"/>
  <c r="B211" i="31"/>
  <c r="C213" i="22"/>
  <c r="C211" i="31"/>
  <c r="G213" i="22"/>
  <c r="A214" i="22"/>
  <c r="B214" i="22"/>
  <c r="B212" i="31"/>
  <c r="C214" i="22"/>
  <c r="C212" i="31"/>
  <c r="G214" i="22"/>
  <c r="A215" i="22"/>
  <c r="B215" i="22"/>
  <c r="B213" i="31"/>
  <c r="C215" i="22"/>
  <c r="C213" i="31"/>
  <c r="G215" i="22"/>
  <c r="A216" i="22"/>
  <c r="B216" i="22"/>
  <c r="B214" i="31"/>
  <c r="C216" i="22"/>
  <c r="C214" i="31"/>
  <c r="G216" i="22"/>
  <c r="A217" i="22"/>
  <c r="B217" i="22"/>
  <c r="B215" i="31"/>
  <c r="C217" i="22"/>
  <c r="C215" i="31"/>
  <c r="G217" i="22"/>
  <c r="A218" i="22"/>
  <c r="B218" i="22"/>
  <c r="B216" i="31"/>
  <c r="C218" i="22"/>
  <c r="C216" i="31"/>
  <c r="G218" i="22"/>
  <c r="A219" i="22"/>
  <c r="B219" i="22"/>
  <c r="B217" i="31"/>
  <c r="C219" i="22"/>
  <c r="C217" i="31"/>
  <c r="G219" i="22"/>
  <c r="A220" i="22"/>
  <c r="B220" i="22"/>
  <c r="B218" i="31"/>
  <c r="C220" i="22"/>
  <c r="C218" i="31"/>
  <c r="G220" i="22"/>
  <c r="A221" i="22"/>
  <c r="B221" i="22"/>
  <c r="B219" i="31"/>
  <c r="C221" i="22"/>
  <c r="C219" i="31"/>
  <c r="G221" i="22"/>
  <c r="A222" i="22"/>
  <c r="B222" i="22"/>
  <c r="B220" i="31"/>
  <c r="C222" i="22"/>
  <c r="C220" i="31"/>
  <c r="G222" i="22"/>
  <c r="A223" i="22"/>
  <c r="B223" i="22"/>
  <c r="B221" i="31"/>
  <c r="C223" i="22"/>
  <c r="C221" i="31"/>
  <c r="G223" i="22"/>
  <c r="A224" i="22"/>
  <c r="B224" i="22"/>
  <c r="B222" i="31"/>
  <c r="C224" i="22"/>
  <c r="C222" i="31"/>
  <c r="G224" i="22"/>
  <c r="A225" i="22"/>
  <c r="B225" i="22"/>
  <c r="B223" i="31"/>
  <c r="C225" i="22"/>
  <c r="C223" i="31"/>
  <c r="G225" i="22"/>
  <c r="A226" i="22"/>
  <c r="B226" i="22"/>
  <c r="B224" i="31"/>
  <c r="C226" i="22"/>
  <c r="C224" i="31"/>
  <c r="G226" i="22"/>
  <c r="A227" i="22"/>
  <c r="B227" i="22"/>
  <c r="B225" i="31"/>
  <c r="C227" i="22"/>
  <c r="C225" i="31"/>
  <c r="G227" i="22"/>
  <c r="A228" i="22"/>
  <c r="B228" i="22"/>
  <c r="B226" i="31"/>
  <c r="C228" i="22"/>
  <c r="C226" i="31"/>
  <c r="G228" i="22"/>
  <c r="A229" i="22"/>
  <c r="B229" i="22"/>
  <c r="B227" i="31"/>
  <c r="C229" i="22"/>
  <c r="C227" i="31"/>
  <c r="G229" i="22"/>
  <c r="A230" i="22"/>
  <c r="B230" i="22"/>
  <c r="B228" i="31"/>
  <c r="C230" i="22"/>
  <c r="C228" i="31"/>
  <c r="G230" i="22"/>
  <c r="A231" i="22"/>
  <c r="B231" i="22"/>
  <c r="B229" i="31"/>
  <c r="C231" i="22"/>
  <c r="C229" i="31"/>
  <c r="G231" i="22"/>
  <c r="A232" i="22"/>
  <c r="B232" i="22"/>
  <c r="B230" i="31"/>
  <c r="C232" i="22"/>
  <c r="C230" i="31"/>
  <c r="G232" i="22"/>
  <c r="A233" i="22"/>
  <c r="B233" i="22"/>
  <c r="B231" i="31"/>
  <c r="C233" i="22"/>
  <c r="C231" i="31"/>
  <c r="G233" i="22"/>
  <c r="A234" i="22"/>
  <c r="B234" i="22"/>
  <c r="B232" i="31"/>
  <c r="C234" i="22"/>
  <c r="C232" i="31"/>
  <c r="G234" i="22"/>
  <c r="A235" i="22"/>
  <c r="B235" i="22"/>
  <c r="B233" i="31"/>
  <c r="C235" i="22"/>
  <c r="C233" i="31"/>
  <c r="G235" i="22"/>
  <c r="A236" i="22"/>
  <c r="B236" i="22"/>
  <c r="B234" i="31"/>
  <c r="C236" i="22"/>
  <c r="C234" i="31"/>
  <c r="G236" i="22"/>
  <c r="A237" i="22"/>
  <c r="B237" i="22"/>
  <c r="B235" i="31"/>
  <c r="C237" i="22"/>
  <c r="C235" i="31"/>
  <c r="G237" i="22"/>
  <c r="A238" i="22"/>
  <c r="B238" i="22"/>
  <c r="B236" i="31"/>
  <c r="C238" i="22"/>
  <c r="C236" i="31"/>
  <c r="G238" i="22"/>
  <c r="A239" i="22"/>
  <c r="B239" i="22"/>
  <c r="B237" i="31"/>
  <c r="C239" i="22"/>
  <c r="C237" i="31"/>
  <c r="G239" i="22"/>
  <c r="A240" i="22"/>
  <c r="B240" i="22"/>
  <c r="B238" i="31"/>
  <c r="C240" i="22"/>
  <c r="C238" i="31"/>
  <c r="G240" i="22"/>
  <c r="A241" i="22"/>
  <c r="B241" i="22"/>
  <c r="B239" i="31"/>
  <c r="C241" i="22"/>
  <c r="C239" i="31"/>
  <c r="G241" i="22"/>
  <c r="A242" i="22"/>
  <c r="B242" i="22"/>
  <c r="B240" i="31"/>
  <c r="C242" i="22"/>
  <c r="C240" i="31"/>
  <c r="G242" i="22"/>
  <c r="A243" i="22"/>
  <c r="B243" i="22"/>
  <c r="B241" i="31"/>
  <c r="C243" i="22"/>
  <c r="C241" i="31"/>
  <c r="G243" i="22"/>
  <c r="A244" i="22"/>
  <c r="B244" i="22"/>
  <c r="B242" i="31"/>
  <c r="C244" i="22"/>
  <c r="C242" i="31"/>
  <c r="G244" i="22"/>
  <c r="A245" i="22"/>
  <c r="B245" i="22"/>
  <c r="B243" i="31"/>
  <c r="C245" i="22"/>
  <c r="C243" i="31"/>
  <c r="G245" i="22"/>
  <c r="A246" i="22"/>
  <c r="B246" i="22"/>
  <c r="B244" i="31"/>
  <c r="C246" i="22"/>
  <c r="C244" i="31"/>
  <c r="G246" i="22"/>
  <c r="A247" i="22"/>
  <c r="B247" i="22"/>
  <c r="B245" i="31"/>
  <c r="C247" i="22"/>
  <c r="C245" i="31"/>
  <c r="G247" i="22"/>
  <c r="A248" i="22"/>
  <c r="B248" i="22"/>
  <c r="B246" i="31"/>
  <c r="C248" i="22"/>
  <c r="C246" i="31"/>
  <c r="G248" i="22"/>
  <c r="A249" i="22"/>
  <c r="B249" i="22"/>
  <c r="B247" i="31"/>
  <c r="C249" i="22"/>
  <c r="C247" i="31"/>
  <c r="G249" i="22"/>
  <c r="A250" i="22"/>
  <c r="B250" i="22"/>
  <c r="B248" i="31"/>
  <c r="C250" i="22"/>
  <c r="C248" i="31"/>
  <c r="G250" i="22"/>
  <c r="A251" i="22"/>
  <c r="B251" i="22"/>
  <c r="B249" i="31"/>
  <c r="C251" i="22"/>
  <c r="C249" i="31"/>
  <c r="G251" i="22"/>
  <c r="A252" i="22"/>
  <c r="B252" i="22"/>
  <c r="B250" i="31"/>
  <c r="C252" i="22"/>
  <c r="C250" i="31"/>
  <c r="G252" i="22"/>
  <c r="A253" i="22"/>
  <c r="B253" i="22"/>
  <c r="B251" i="31"/>
  <c r="C253" i="22"/>
  <c r="C251" i="31"/>
  <c r="G253" i="22"/>
  <c r="A254" i="22"/>
  <c r="B254" i="22"/>
  <c r="B252" i="31"/>
  <c r="C254" i="22"/>
  <c r="C252" i="31"/>
  <c r="G254" i="22"/>
  <c r="A255" i="22"/>
  <c r="B255" i="22"/>
  <c r="B253" i="31"/>
  <c r="C255" i="22"/>
  <c r="C253" i="31"/>
  <c r="G255" i="22"/>
  <c r="A256" i="22"/>
  <c r="B256" i="22"/>
  <c r="B254" i="31"/>
  <c r="C256" i="22"/>
  <c r="C254" i="31"/>
  <c r="G256" i="22"/>
  <c r="A257" i="22"/>
  <c r="B257" i="22"/>
  <c r="B255" i="31"/>
  <c r="C257" i="22"/>
  <c r="C255" i="31"/>
  <c r="G257" i="22"/>
  <c r="A258" i="22"/>
  <c r="B258" i="22"/>
  <c r="B256" i="31"/>
  <c r="C258" i="22"/>
  <c r="C256" i="31"/>
  <c r="G258" i="22"/>
  <c r="A259" i="22"/>
  <c r="B259" i="22"/>
  <c r="B257" i="31"/>
  <c r="C259" i="22"/>
  <c r="C257" i="31"/>
  <c r="G259" i="22"/>
  <c r="A260" i="22"/>
  <c r="B260" i="22"/>
  <c r="B258" i="31"/>
  <c r="C260" i="22"/>
  <c r="C258" i="31"/>
  <c r="G260" i="22"/>
  <c r="A261" i="22"/>
  <c r="B261" i="22"/>
  <c r="B259" i="31"/>
  <c r="C261" i="22"/>
  <c r="C259" i="31"/>
  <c r="G261" i="22"/>
  <c r="A262" i="22"/>
  <c r="B262" i="22"/>
  <c r="B260" i="31"/>
  <c r="C262" i="22"/>
  <c r="C260" i="31"/>
  <c r="G262" i="22"/>
  <c r="A263" i="22"/>
  <c r="B263" i="22"/>
  <c r="B261" i="31"/>
  <c r="C263" i="22"/>
  <c r="C261" i="31"/>
  <c r="G263" i="22"/>
  <c r="A264" i="22"/>
  <c r="B264" i="22"/>
  <c r="B262" i="31"/>
  <c r="C264" i="22"/>
  <c r="C262" i="31"/>
  <c r="G264" i="22"/>
  <c r="A265" i="22"/>
  <c r="B265" i="22"/>
  <c r="B263" i="31"/>
  <c r="C265" i="22"/>
  <c r="C263" i="31"/>
  <c r="G265" i="22"/>
  <c r="A266" i="22"/>
  <c r="B266" i="22"/>
  <c r="B264" i="31"/>
  <c r="C266" i="22"/>
  <c r="C264" i="31"/>
  <c r="G266" i="22"/>
  <c r="A267" i="22"/>
  <c r="B267" i="22"/>
  <c r="B265" i="31"/>
  <c r="C267" i="22"/>
  <c r="C265" i="31"/>
  <c r="G267" i="22"/>
  <c r="A268" i="22"/>
  <c r="B268" i="22"/>
  <c r="B266" i="31"/>
  <c r="C268" i="22"/>
  <c r="C266" i="31"/>
  <c r="G268" i="22"/>
  <c r="A269" i="22"/>
  <c r="B269" i="22"/>
  <c r="B267" i="31"/>
  <c r="C269" i="22"/>
  <c r="C267" i="31"/>
  <c r="G269" i="22"/>
  <c r="A270" i="22"/>
  <c r="B270" i="22"/>
  <c r="B268" i="31"/>
  <c r="C270" i="22"/>
  <c r="C268" i="31"/>
  <c r="G270" i="22"/>
  <c r="A271" i="22"/>
  <c r="B271" i="22"/>
  <c r="B269" i="31"/>
  <c r="C271" i="22"/>
  <c r="C269" i="31"/>
  <c r="G271" i="22"/>
  <c r="A272" i="22"/>
  <c r="B272" i="22"/>
  <c r="B270" i="31"/>
  <c r="C272" i="22"/>
  <c r="C270" i="31"/>
  <c r="G272" i="22"/>
  <c r="A273" i="22"/>
  <c r="B273" i="22"/>
  <c r="B271" i="31"/>
  <c r="C273" i="22"/>
  <c r="C271" i="31"/>
  <c r="G273" i="22"/>
  <c r="A274" i="22"/>
  <c r="B274" i="22"/>
  <c r="B272" i="31"/>
  <c r="C274" i="22"/>
  <c r="C272" i="31"/>
  <c r="G274" i="22"/>
  <c r="A275" i="22"/>
  <c r="B275" i="22"/>
  <c r="B273" i="31"/>
  <c r="C275" i="22"/>
  <c r="C273" i="31"/>
  <c r="G275" i="22"/>
  <c r="A276" i="22"/>
  <c r="B276" i="22"/>
  <c r="B274" i="31"/>
  <c r="C276" i="22"/>
  <c r="C274" i="31"/>
  <c r="G276" i="22"/>
  <c r="A277" i="22"/>
  <c r="B277" i="22"/>
  <c r="B275" i="31"/>
  <c r="C277" i="22"/>
  <c r="C275" i="31"/>
  <c r="G277" i="22"/>
  <c r="A278" i="22"/>
  <c r="B278" i="22"/>
  <c r="B276" i="31"/>
  <c r="C278" i="22"/>
  <c r="C276" i="31"/>
  <c r="G278" i="22"/>
  <c r="A279" i="22"/>
  <c r="B279" i="22"/>
  <c r="B277" i="31"/>
  <c r="C279" i="22"/>
  <c r="C277" i="31"/>
  <c r="G279" i="22"/>
  <c r="A280" i="22"/>
  <c r="B280" i="22"/>
  <c r="B278" i="31"/>
  <c r="C280" i="22"/>
  <c r="C278" i="31"/>
  <c r="G280" i="22"/>
  <c r="A281" i="22"/>
  <c r="B281" i="22"/>
  <c r="B279" i="31"/>
  <c r="C281" i="22"/>
  <c r="C279" i="31"/>
  <c r="G281" i="22"/>
  <c r="A282" i="22"/>
  <c r="B282" i="22"/>
  <c r="B280" i="31"/>
  <c r="C282" i="22"/>
  <c r="C280" i="31"/>
  <c r="G282" i="22"/>
  <c r="A283" i="22"/>
  <c r="B283" i="22"/>
  <c r="B281" i="31"/>
  <c r="C283" i="22"/>
  <c r="C281" i="31"/>
  <c r="G283" i="22"/>
  <c r="A284" i="22"/>
  <c r="B284" i="22"/>
  <c r="B282" i="31"/>
  <c r="C284" i="22"/>
  <c r="C282" i="31"/>
  <c r="G284" i="22"/>
  <c r="A285" i="22"/>
  <c r="B285" i="22"/>
  <c r="B283" i="31"/>
  <c r="C285" i="22"/>
  <c r="C283" i="31"/>
  <c r="G285" i="22"/>
  <c r="A286" i="22"/>
  <c r="B286" i="22"/>
  <c r="B284" i="31"/>
  <c r="C286" i="22"/>
  <c r="C284" i="31"/>
  <c r="G286" i="22"/>
  <c r="A287" i="22"/>
  <c r="B287" i="22"/>
  <c r="B285" i="31"/>
  <c r="C287" i="22"/>
  <c r="C285" i="31"/>
  <c r="G287" i="22"/>
  <c r="A288" i="22"/>
  <c r="B288" i="22"/>
  <c r="B286" i="31"/>
  <c r="C288" i="22"/>
  <c r="C286" i="31"/>
  <c r="G288" i="22"/>
  <c r="A289" i="22"/>
  <c r="B289" i="22"/>
  <c r="B287" i="31"/>
  <c r="C289" i="22"/>
  <c r="C287" i="31"/>
  <c r="G289" i="22"/>
  <c r="A290" i="22"/>
  <c r="B290" i="22"/>
  <c r="B288" i="31"/>
  <c r="C290" i="22"/>
  <c r="C288" i="31"/>
  <c r="G290" i="22"/>
  <c r="A291" i="22"/>
  <c r="B291" i="22"/>
  <c r="B289" i="31"/>
  <c r="C291" i="22"/>
  <c r="C289" i="31"/>
  <c r="G291" i="22"/>
  <c r="A292" i="22"/>
  <c r="B292" i="22"/>
  <c r="B290" i="31"/>
  <c r="C292" i="22"/>
  <c r="C290" i="31"/>
  <c r="G292" i="22"/>
  <c r="A293" i="22"/>
  <c r="B293" i="22"/>
  <c r="B291" i="31"/>
  <c r="C293" i="22"/>
  <c r="C291" i="31"/>
  <c r="G293" i="22"/>
  <c r="A294" i="22"/>
  <c r="B294" i="22"/>
  <c r="B292" i="31"/>
  <c r="C294" i="22"/>
  <c r="C292" i="31"/>
  <c r="G294" i="22"/>
  <c r="A295" i="22"/>
  <c r="B295" i="22"/>
  <c r="B293" i="31"/>
  <c r="C295" i="22"/>
  <c r="C293" i="31"/>
  <c r="G295" i="22"/>
  <c r="A296" i="22"/>
  <c r="B296" i="22"/>
  <c r="B294" i="31"/>
  <c r="C296" i="22"/>
  <c r="C294" i="31"/>
  <c r="G296" i="22"/>
  <c r="A297" i="22"/>
  <c r="B297" i="22"/>
  <c r="B295" i="31"/>
  <c r="C297" i="22"/>
  <c r="C295" i="31"/>
  <c r="G297" i="22"/>
  <c r="A298" i="22"/>
  <c r="B298" i="22"/>
  <c r="B296" i="31"/>
  <c r="C298" i="22"/>
  <c r="C296" i="31"/>
  <c r="G298" i="22"/>
  <c r="A299" i="22"/>
  <c r="B299" i="22"/>
  <c r="B297" i="31"/>
  <c r="C299" i="22"/>
  <c r="C297" i="31"/>
  <c r="G299" i="22"/>
  <c r="A300" i="22"/>
  <c r="B300" i="22"/>
  <c r="B298" i="31"/>
  <c r="C300" i="22"/>
  <c r="C298" i="31"/>
  <c r="G300" i="22"/>
  <c r="A301" i="22"/>
  <c r="B301" i="22"/>
  <c r="B299" i="31"/>
  <c r="C301" i="22"/>
  <c r="C299" i="31"/>
  <c r="G301" i="22"/>
  <c r="A302" i="22"/>
  <c r="B302" i="22"/>
  <c r="B300" i="31"/>
  <c r="C302" i="22"/>
  <c r="C300" i="31"/>
  <c r="G302" i="22"/>
  <c r="A303" i="22"/>
  <c r="B303" i="22"/>
  <c r="B301" i="31"/>
  <c r="C303" i="22"/>
  <c r="C301" i="31"/>
  <c r="G303" i="22"/>
  <c r="A304" i="22"/>
  <c r="B304" i="22"/>
  <c r="B302" i="31"/>
  <c r="C304" i="22"/>
  <c r="C302" i="31"/>
  <c r="G304" i="22"/>
  <c r="A305" i="22"/>
  <c r="B305" i="22"/>
  <c r="B303" i="31"/>
  <c r="C305" i="22"/>
  <c r="C303" i="31"/>
  <c r="G305" i="22"/>
  <c r="A306" i="22"/>
  <c r="B306" i="22"/>
  <c r="B304" i="31"/>
  <c r="C306" i="22"/>
  <c r="C304" i="31"/>
  <c r="G306" i="22"/>
  <c r="A307" i="22"/>
  <c r="B307" i="22"/>
  <c r="B305" i="31"/>
  <c r="C307" i="22"/>
  <c r="C305" i="31"/>
  <c r="G307" i="22"/>
  <c r="A308" i="22"/>
  <c r="B308" i="22"/>
  <c r="B306" i="31"/>
  <c r="C308" i="22"/>
  <c r="C306" i="31"/>
  <c r="G308" i="22"/>
  <c r="A309" i="22"/>
  <c r="B309" i="22"/>
  <c r="B307" i="31"/>
  <c r="C309" i="22"/>
  <c r="C307" i="31"/>
  <c r="G309" i="22"/>
  <c r="A310" i="22"/>
  <c r="B310" i="22"/>
  <c r="B308" i="31"/>
  <c r="C310" i="22"/>
  <c r="C308" i="31"/>
  <c r="G310" i="22"/>
  <c r="A311" i="22"/>
  <c r="B311" i="22"/>
  <c r="B309" i="31"/>
  <c r="C311" i="22"/>
  <c r="C309" i="31"/>
  <c r="G311" i="22"/>
  <c r="A312" i="22"/>
  <c r="B312" i="22"/>
  <c r="B310" i="31"/>
  <c r="C312" i="22"/>
  <c r="C310" i="31"/>
  <c r="G312" i="22"/>
  <c r="A313" i="22"/>
  <c r="B313" i="22"/>
  <c r="B311" i="31"/>
  <c r="C313" i="22"/>
  <c r="C311" i="31"/>
  <c r="G313" i="22"/>
  <c r="A314" i="22"/>
  <c r="B314" i="22"/>
  <c r="B312" i="31"/>
  <c r="C314" i="22"/>
  <c r="C312" i="31"/>
  <c r="G314" i="22"/>
  <c r="A315" i="22"/>
  <c r="B315" i="22"/>
  <c r="B313" i="31"/>
  <c r="C315" i="22"/>
  <c r="C313" i="31"/>
  <c r="G315" i="22"/>
  <c r="A316" i="22"/>
  <c r="B316" i="22"/>
  <c r="B314" i="31"/>
  <c r="C316" i="22"/>
  <c r="C314" i="31"/>
  <c r="G316" i="22"/>
  <c r="A317" i="22"/>
  <c r="B317" i="22"/>
  <c r="B315" i="31"/>
  <c r="C317" i="22"/>
  <c r="C315" i="31"/>
  <c r="G317" i="22"/>
  <c r="A318" i="22"/>
  <c r="B318" i="22"/>
  <c r="B316" i="31"/>
  <c r="C318" i="22"/>
  <c r="C316" i="31"/>
  <c r="G318" i="22"/>
  <c r="A319" i="22"/>
  <c r="B319" i="22"/>
  <c r="B317" i="31"/>
  <c r="C319" i="22"/>
  <c r="C317" i="31"/>
  <c r="G319" i="22"/>
  <c r="A320" i="22"/>
  <c r="B320" i="22"/>
  <c r="B318" i="31"/>
  <c r="C320" i="22"/>
  <c r="C318" i="31"/>
  <c r="G320" i="22"/>
  <c r="A321" i="22"/>
  <c r="B321" i="22"/>
  <c r="B319" i="31"/>
  <c r="C321" i="22"/>
  <c r="C319" i="31"/>
  <c r="G321" i="22"/>
  <c r="A322" i="22"/>
  <c r="B322" i="22"/>
  <c r="B320" i="31"/>
  <c r="C322" i="22"/>
  <c r="C320" i="31"/>
  <c r="G322" i="22"/>
  <c r="A323" i="22"/>
  <c r="B323" i="22"/>
  <c r="B321" i="31"/>
  <c r="C323" i="22"/>
  <c r="C321" i="31"/>
  <c r="G323" i="22"/>
  <c r="A324" i="22"/>
  <c r="B324" i="22"/>
  <c r="B322" i="31"/>
  <c r="C324" i="22"/>
  <c r="C322" i="31"/>
  <c r="G324" i="22"/>
  <c r="A325" i="22"/>
  <c r="B325" i="22"/>
  <c r="B323" i="31"/>
  <c r="C325" i="22"/>
  <c r="C323" i="31"/>
  <c r="G325" i="22"/>
  <c r="A326" i="22"/>
  <c r="B326" i="22"/>
  <c r="B324" i="31"/>
  <c r="C326" i="22"/>
  <c r="C324" i="31"/>
  <c r="G326" i="22"/>
  <c r="A327" i="22"/>
  <c r="B327" i="22"/>
  <c r="B325" i="31"/>
  <c r="C327" i="22"/>
  <c r="C325" i="31"/>
  <c r="G327" i="22"/>
  <c r="A328" i="22"/>
  <c r="B328" i="22"/>
  <c r="B326" i="31"/>
  <c r="C328" i="22"/>
  <c r="C326" i="31"/>
  <c r="G328" i="22"/>
  <c r="A329" i="22"/>
  <c r="B329" i="22"/>
  <c r="B327" i="31"/>
  <c r="C329" i="22"/>
  <c r="C327" i="31"/>
  <c r="G329" i="22"/>
  <c r="A330" i="22"/>
  <c r="B330" i="22"/>
  <c r="B328" i="31"/>
  <c r="C330" i="22"/>
  <c r="C328" i="31"/>
  <c r="G330" i="22"/>
  <c r="A331" i="22"/>
  <c r="B331" i="22"/>
  <c r="B329" i="31"/>
  <c r="C331" i="22"/>
  <c r="C329" i="31"/>
  <c r="G331" i="22"/>
  <c r="A332" i="22"/>
  <c r="B332" i="22"/>
  <c r="B330" i="31"/>
  <c r="C332" i="22"/>
  <c r="C330" i="31"/>
  <c r="G332" i="22"/>
  <c r="A333" i="22"/>
  <c r="B333" i="22"/>
  <c r="B331" i="31"/>
  <c r="C333" i="22"/>
  <c r="C331" i="31"/>
  <c r="G333" i="22"/>
  <c r="A334" i="22"/>
  <c r="B334" i="22"/>
  <c r="B332" i="31"/>
  <c r="C334" i="22"/>
  <c r="C332" i="31"/>
  <c r="G334" i="22"/>
  <c r="A335" i="22"/>
  <c r="B335" i="22"/>
  <c r="B333" i="31"/>
  <c r="C335" i="22"/>
  <c r="C333" i="31"/>
  <c r="G335" i="22"/>
  <c r="A336" i="22"/>
  <c r="B336" i="22"/>
  <c r="B334" i="31"/>
  <c r="C336" i="22"/>
  <c r="C334" i="31"/>
  <c r="G336" i="22"/>
  <c r="A337" i="22"/>
  <c r="B337" i="22"/>
  <c r="B335" i="31"/>
  <c r="C337" i="22"/>
  <c r="C335" i="31"/>
  <c r="G337" i="22"/>
  <c r="A338" i="22"/>
  <c r="B338" i="22"/>
  <c r="B336" i="31"/>
  <c r="C338" i="22"/>
  <c r="C336" i="31"/>
  <c r="G338" i="22"/>
  <c r="A339" i="22"/>
  <c r="B339" i="22"/>
  <c r="B337" i="31"/>
  <c r="C339" i="22"/>
  <c r="C337" i="31"/>
  <c r="G339" i="22"/>
  <c r="A340" i="22"/>
  <c r="B340" i="22"/>
  <c r="B338" i="31"/>
  <c r="C340" i="22"/>
  <c r="C338" i="31"/>
  <c r="G340" i="22"/>
  <c r="A341" i="22"/>
  <c r="B341" i="22"/>
  <c r="B339" i="31"/>
  <c r="C341" i="22"/>
  <c r="C339" i="31"/>
  <c r="G341" i="22"/>
  <c r="A342" i="22"/>
  <c r="B342" i="22"/>
  <c r="B340" i="31"/>
  <c r="C342" i="22"/>
  <c r="C340" i="31"/>
  <c r="G342" i="22"/>
  <c r="A343" i="22"/>
  <c r="B343" i="22"/>
  <c r="B341" i="31"/>
  <c r="C343" i="22"/>
  <c r="C341" i="31"/>
  <c r="G343" i="22"/>
  <c r="A344" i="22"/>
  <c r="B344" i="22"/>
  <c r="B342" i="31"/>
  <c r="C344" i="22"/>
  <c r="C342" i="31"/>
  <c r="G344" i="22"/>
  <c r="A345" i="22"/>
  <c r="B345" i="22"/>
  <c r="B343" i="31"/>
  <c r="C345" i="22"/>
  <c r="C343" i="31"/>
  <c r="G345" i="22"/>
  <c r="A346" i="22"/>
  <c r="B346" i="22"/>
  <c r="B344" i="31"/>
  <c r="C346" i="22"/>
  <c r="C344" i="31"/>
  <c r="G346" i="22"/>
  <c r="A347" i="22"/>
  <c r="B347" i="22"/>
  <c r="B345" i="31"/>
  <c r="C347" i="22"/>
  <c r="C345" i="31"/>
  <c r="G347" i="22"/>
  <c r="A348" i="22"/>
  <c r="B348" i="22"/>
  <c r="B346" i="31"/>
  <c r="C348" i="22"/>
  <c r="C346" i="31"/>
  <c r="G348" i="22"/>
  <c r="A349" i="22"/>
  <c r="B349" i="22"/>
  <c r="B347" i="31"/>
  <c r="C349" i="22"/>
  <c r="C347" i="31"/>
  <c r="G349" i="22"/>
  <c r="A350" i="22"/>
  <c r="B350" i="22"/>
  <c r="B348" i="31"/>
  <c r="C350" i="22"/>
  <c r="C348" i="31"/>
  <c r="G350" i="22"/>
  <c r="A351" i="22"/>
  <c r="B351" i="22"/>
  <c r="B349" i="31"/>
  <c r="C351" i="22"/>
  <c r="C349" i="31"/>
  <c r="G351" i="22"/>
  <c r="A352" i="22"/>
  <c r="B352" i="22"/>
  <c r="B350" i="31"/>
  <c r="C352" i="22"/>
  <c r="C350" i="31"/>
  <c r="G352" i="22"/>
  <c r="A353" i="22"/>
  <c r="B353" i="22"/>
  <c r="B351" i="31"/>
  <c r="C353" i="22"/>
  <c r="C351" i="31"/>
  <c r="G353" i="22"/>
  <c r="A354" i="22"/>
  <c r="B354" i="22"/>
  <c r="B352" i="31"/>
  <c r="C354" i="22"/>
  <c r="C352" i="31"/>
  <c r="G354" i="22"/>
  <c r="A355" i="22"/>
  <c r="B355" i="22"/>
  <c r="B353" i="31"/>
  <c r="C355" i="22"/>
  <c r="C353" i="31"/>
  <c r="G355" i="22"/>
  <c r="A356" i="22"/>
  <c r="B356" i="22"/>
  <c r="B354" i="31"/>
  <c r="C356" i="22"/>
  <c r="C354" i="31"/>
  <c r="G356" i="22"/>
  <c r="A357" i="22"/>
  <c r="B357" i="22"/>
  <c r="B355" i="31"/>
  <c r="C357" i="22"/>
  <c r="C355" i="31"/>
  <c r="G357" i="22"/>
  <c r="A358" i="22"/>
  <c r="B358" i="22"/>
  <c r="B356" i="31"/>
  <c r="C358" i="22"/>
  <c r="C356" i="31"/>
  <c r="G358" i="22"/>
  <c r="A359" i="22"/>
  <c r="B359" i="22"/>
  <c r="B357" i="31"/>
  <c r="C359" i="22"/>
  <c r="C357" i="31"/>
  <c r="G359" i="22"/>
  <c r="A360" i="22"/>
  <c r="B360" i="22"/>
  <c r="B358" i="31"/>
  <c r="C360" i="22"/>
  <c r="C358" i="31"/>
  <c r="G360" i="22"/>
  <c r="A361" i="22"/>
  <c r="B361" i="22"/>
  <c r="B359" i="31"/>
  <c r="C361" i="22"/>
  <c r="C359" i="31"/>
  <c r="G361" i="22"/>
  <c r="A362" i="22"/>
  <c r="B362" i="22"/>
  <c r="B360" i="31"/>
  <c r="C362" i="22"/>
  <c r="C360" i="31"/>
  <c r="G362" i="22"/>
  <c r="A363" i="22"/>
  <c r="B363" i="22"/>
  <c r="B361" i="31"/>
  <c r="C363" i="22"/>
  <c r="C361" i="31"/>
  <c r="G363" i="22"/>
  <c r="A364" i="22"/>
  <c r="B364" i="22"/>
  <c r="B362" i="31"/>
  <c r="C364" i="22"/>
  <c r="C362" i="31"/>
  <c r="G364" i="22"/>
  <c r="A365" i="22"/>
  <c r="B365" i="22"/>
  <c r="B363" i="31"/>
  <c r="C365" i="22"/>
  <c r="C363" i="31"/>
  <c r="G365" i="22"/>
  <c r="A366" i="22"/>
  <c r="B366" i="22"/>
  <c r="B364" i="31"/>
  <c r="C366" i="22"/>
  <c r="C364" i="31"/>
  <c r="G366" i="22"/>
  <c r="A367" i="22"/>
  <c r="B367" i="22"/>
  <c r="B365" i="31"/>
  <c r="C367" i="22"/>
  <c r="C365" i="31"/>
  <c r="G367" i="22"/>
  <c r="A368" i="22"/>
  <c r="B368" i="22"/>
  <c r="B366" i="31"/>
  <c r="C368" i="22"/>
  <c r="C366" i="31"/>
  <c r="G368" i="22"/>
  <c r="A369" i="22"/>
  <c r="B369" i="22"/>
  <c r="B367" i="31"/>
  <c r="C369" i="22"/>
  <c r="C367" i="31"/>
  <c r="G369" i="22"/>
  <c r="A370" i="22"/>
  <c r="B370" i="22"/>
  <c r="B368" i="31"/>
  <c r="C370" i="22"/>
  <c r="C368" i="31"/>
  <c r="G370" i="22"/>
  <c r="A371" i="22"/>
  <c r="B371" i="22"/>
  <c r="B369" i="31"/>
  <c r="C371" i="22"/>
  <c r="C369" i="31"/>
  <c r="G371" i="22"/>
  <c r="A372" i="22"/>
  <c r="B372" i="22"/>
  <c r="B370" i="31"/>
  <c r="C372" i="22"/>
  <c r="C370" i="31"/>
  <c r="G372" i="22"/>
  <c r="A373" i="22"/>
  <c r="B373" i="22"/>
  <c r="B371" i="31"/>
  <c r="C373" i="22"/>
  <c r="C371" i="31"/>
  <c r="G373" i="22"/>
  <c r="A374" i="22"/>
  <c r="B374" i="22"/>
  <c r="B372" i="31"/>
  <c r="C374" i="22"/>
  <c r="C372" i="31"/>
  <c r="G374" i="22"/>
  <c r="A375" i="22"/>
  <c r="B375" i="22"/>
  <c r="B373" i="31"/>
  <c r="C375" i="22"/>
  <c r="C373" i="31"/>
  <c r="G375" i="22"/>
  <c r="A376" i="22"/>
  <c r="B376" i="22"/>
  <c r="B374" i="31"/>
  <c r="C376" i="22"/>
  <c r="C374" i="31"/>
  <c r="G376" i="22"/>
  <c r="A377" i="22"/>
  <c r="B377" i="22"/>
  <c r="B375" i="31"/>
  <c r="C377" i="22"/>
  <c r="C375" i="31"/>
  <c r="G377" i="22"/>
  <c r="A378" i="22"/>
  <c r="B378" i="22"/>
  <c r="B376" i="31"/>
  <c r="C378" i="22"/>
  <c r="C376" i="31"/>
  <c r="G378" i="22"/>
  <c r="A379" i="22"/>
  <c r="B379" i="22"/>
  <c r="B377" i="31"/>
  <c r="C379" i="22"/>
  <c r="C377" i="31"/>
  <c r="G379" i="22"/>
  <c r="A380" i="22"/>
  <c r="B380" i="22"/>
  <c r="B378" i="31"/>
  <c r="C380" i="22"/>
  <c r="C378" i="31"/>
  <c r="G380" i="22"/>
  <c r="A381" i="22"/>
  <c r="B381" i="22"/>
  <c r="B379" i="31"/>
  <c r="C381" i="22"/>
  <c r="C379" i="31"/>
  <c r="G381" i="22"/>
  <c r="A382" i="22"/>
  <c r="B382" i="22"/>
  <c r="B380" i="31"/>
  <c r="C382" i="22"/>
  <c r="C380" i="31"/>
  <c r="G382" i="22"/>
  <c r="A383" i="22"/>
  <c r="B383" i="22"/>
  <c r="B381" i="31"/>
  <c r="C383" i="22"/>
  <c r="C381" i="31"/>
  <c r="G383" i="22"/>
  <c r="A384" i="22"/>
  <c r="B384" i="22"/>
  <c r="B382" i="31"/>
  <c r="C384" i="22"/>
  <c r="C382" i="31"/>
  <c r="G384" i="22"/>
  <c r="A385" i="22"/>
  <c r="B385" i="22"/>
  <c r="B383" i="31"/>
  <c r="C385" i="22"/>
  <c r="C383" i="31"/>
  <c r="G385" i="22"/>
  <c r="A386" i="22"/>
  <c r="B386" i="22"/>
  <c r="B384" i="31"/>
  <c r="C386" i="22"/>
  <c r="C384" i="31"/>
  <c r="G386" i="22"/>
  <c r="A387" i="22"/>
  <c r="B387" i="22"/>
  <c r="B385" i="31"/>
  <c r="C387" i="22"/>
  <c r="C385" i="31"/>
  <c r="G387" i="22"/>
  <c r="A388" i="22"/>
  <c r="B388" i="22"/>
  <c r="B386" i="31"/>
  <c r="C388" i="22"/>
  <c r="C386" i="31"/>
  <c r="G388" i="22"/>
  <c r="A389" i="22"/>
  <c r="B389" i="22"/>
  <c r="B387" i="31"/>
  <c r="C389" i="22"/>
  <c r="C387" i="31"/>
  <c r="G389" i="22"/>
  <c r="A390" i="22"/>
  <c r="B390" i="22"/>
  <c r="B388" i="31"/>
  <c r="C390" i="22"/>
  <c r="C388" i="31"/>
  <c r="G390" i="22"/>
  <c r="A391" i="22"/>
  <c r="B391" i="22"/>
  <c r="B389" i="31"/>
  <c r="C391" i="22"/>
  <c r="C389" i="31"/>
  <c r="G391" i="22"/>
  <c r="A392" i="22"/>
  <c r="B392" i="22"/>
  <c r="B390" i="31"/>
  <c r="C392" i="22"/>
  <c r="C390" i="31"/>
  <c r="G392" i="22"/>
  <c r="A393" i="22"/>
  <c r="B393" i="22"/>
  <c r="B391" i="31"/>
  <c r="C393" i="22"/>
  <c r="C391" i="31"/>
  <c r="G393" i="22"/>
  <c r="A394" i="22"/>
  <c r="B394" i="22"/>
  <c r="B392" i="31"/>
  <c r="C394" i="22"/>
  <c r="C392" i="31"/>
  <c r="G394" i="22"/>
  <c r="A395" i="22"/>
  <c r="B395" i="22"/>
  <c r="B393" i="31"/>
  <c r="C395" i="22"/>
  <c r="C393" i="31"/>
  <c r="G395" i="22"/>
  <c r="A396" i="22"/>
  <c r="B396" i="22"/>
  <c r="B394" i="31"/>
  <c r="C396" i="22"/>
  <c r="C394" i="31"/>
  <c r="G396" i="22"/>
  <c r="A397" i="22"/>
  <c r="B397" i="22"/>
  <c r="B395" i="31"/>
  <c r="C397" i="22"/>
  <c r="C395" i="31"/>
  <c r="G397" i="22"/>
  <c r="A398" i="22"/>
  <c r="B398" i="22"/>
  <c r="B396" i="31"/>
  <c r="C398" i="22"/>
  <c r="C396" i="31"/>
  <c r="G398" i="22"/>
  <c r="A399" i="22"/>
  <c r="B399" i="22"/>
  <c r="B397" i="31"/>
  <c r="C399" i="22"/>
  <c r="C397" i="31"/>
  <c r="G399" i="22"/>
  <c r="A400" i="22"/>
  <c r="B400" i="22"/>
  <c r="B398" i="31"/>
  <c r="C400" i="22"/>
  <c r="C398" i="31"/>
  <c r="G400" i="22"/>
  <c r="A401" i="22"/>
  <c r="B401" i="22"/>
  <c r="B399" i="31"/>
  <c r="C401" i="22"/>
  <c r="C399" i="31"/>
  <c r="G401" i="22"/>
  <c r="A402" i="22"/>
  <c r="B402" i="22"/>
  <c r="B400" i="31"/>
  <c r="C402" i="22"/>
  <c r="C400" i="31"/>
  <c r="G402" i="22"/>
  <c r="A403" i="22"/>
  <c r="B403" i="22"/>
  <c r="B401" i="31"/>
  <c r="C403" i="22"/>
  <c r="C401" i="31"/>
  <c r="G403" i="22"/>
  <c r="A404" i="22"/>
  <c r="B404" i="22"/>
  <c r="B402" i="31"/>
  <c r="C404" i="22"/>
  <c r="C402" i="31"/>
  <c r="G404" i="22"/>
  <c r="A405" i="22"/>
  <c r="B405" i="22"/>
  <c r="B403" i="31"/>
  <c r="C405" i="22"/>
  <c r="C403" i="31"/>
  <c r="G405" i="22"/>
  <c r="A406" i="22"/>
  <c r="B406" i="22"/>
  <c r="B404" i="31"/>
  <c r="C406" i="22"/>
  <c r="C404" i="31"/>
  <c r="G406" i="22"/>
  <c r="A407" i="22"/>
  <c r="B407" i="22"/>
  <c r="B405" i="31"/>
  <c r="C407" i="22"/>
  <c r="C405" i="31"/>
  <c r="G407" i="22"/>
  <c r="A408" i="22"/>
  <c r="B408" i="22"/>
  <c r="B406" i="31"/>
  <c r="C408" i="22"/>
  <c r="C406" i="31"/>
  <c r="G408" i="22"/>
  <c r="A409" i="22"/>
  <c r="B409" i="22"/>
  <c r="B407" i="31"/>
  <c r="C409" i="22"/>
  <c r="C407" i="31"/>
  <c r="G409" i="22"/>
  <c r="A410" i="22"/>
  <c r="B410" i="22"/>
  <c r="B408" i="31"/>
  <c r="C410" i="22"/>
  <c r="C408" i="31"/>
  <c r="G410" i="22"/>
  <c r="A411" i="22"/>
  <c r="B411" i="22"/>
  <c r="B409" i="31"/>
  <c r="C411" i="22"/>
  <c r="C409" i="31"/>
  <c r="G411" i="22"/>
  <c r="A412" i="22"/>
  <c r="B412" i="22"/>
  <c r="B410" i="31"/>
  <c r="C412" i="22"/>
  <c r="C410" i="31"/>
  <c r="G412" i="22"/>
  <c r="A413" i="22"/>
  <c r="B413" i="22"/>
  <c r="B411" i="31"/>
  <c r="C413" i="22"/>
  <c r="C411" i="31"/>
  <c r="G413" i="22"/>
  <c r="A414" i="22"/>
  <c r="B414" i="22"/>
  <c r="B412" i="31"/>
  <c r="C414" i="22"/>
  <c r="C412" i="31"/>
  <c r="G414" i="22"/>
  <c r="A415" i="22"/>
  <c r="B415" i="22"/>
  <c r="B413" i="31"/>
  <c r="C415" i="22"/>
  <c r="C413" i="31"/>
  <c r="G415" i="22"/>
  <c r="A416" i="22"/>
  <c r="B416" i="22"/>
  <c r="B414" i="31"/>
  <c r="C416" i="22"/>
  <c r="C414" i="31"/>
  <c r="G416" i="22"/>
  <c r="A417" i="22"/>
  <c r="B417" i="22"/>
  <c r="B415" i="31"/>
  <c r="C417" i="22"/>
  <c r="C415" i="31"/>
  <c r="G417" i="22"/>
  <c r="A418" i="22"/>
  <c r="B418" i="22"/>
  <c r="B416" i="31"/>
  <c r="C418" i="22"/>
  <c r="C416" i="31"/>
  <c r="G418" i="22"/>
  <c r="A419" i="22"/>
  <c r="B419" i="22"/>
  <c r="B417" i="31"/>
  <c r="C419" i="22"/>
  <c r="C417" i="31"/>
  <c r="G419" i="22"/>
  <c r="A420" i="22"/>
  <c r="B420" i="22"/>
  <c r="B418" i="31"/>
  <c r="C420" i="22"/>
  <c r="C418" i="31"/>
  <c r="G420" i="22"/>
  <c r="A421" i="22"/>
  <c r="B421" i="22"/>
  <c r="B419" i="31"/>
  <c r="C421" i="22"/>
  <c r="C419" i="31"/>
  <c r="G421" i="22"/>
  <c r="A422" i="22"/>
  <c r="B422" i="22"/>
  <c r="B420" i="31"/>
  <c r="C422" i="22"/>
  <c r="C420" i="31"/>
  <c r="G422" i="22"/>
  <c r="A423" i="22"/>
  <c r="B423" i="22"/>
  <c r="B421" i="31"/>
  <c r="C423" i="22"/>
  <c r="C421" i="31"/>
  <c r="G423" i="22"/>
  <c r="A424" i="22"/>
  <c r="B424" i="22"/>
  <c r="B422" i="31"/>
  <c r="C424" i="22"/>
  <c r="C422" i="31"/>
  <c r="G424" i="22"/>
  <c r="A425" i="22"/>
  <c r="B425" i="22"/>
  <c r="B423" i="31"/>
  <c r="C425" i="22"/>
  <c r="C423" i="31"/>
  <c r="G425" i="22"/>
  <c r="A426" i="22"/>
  <c r="B426" i="22"/>
  <c r="B424" i="31"/>
  <c r="C426" i="22"/>
  <c r="C424" i="31"/>
  <c r="G426" i="22"/>
  <c r="A427" i="22"/>
  <c r="B427" i="22"/>
  <c r="B425" i="31"/>
  <c r="C427" i="22"/>
  <c r="C425" i="31"/>
  <c r="G427" i="22"/>
  <c r="A428" i="22"/>
  <c r="B428" i="22"/>
  <c r="B426" i="31"/>
  <c r="C428" i="22"/>
  <c r="C426" i="31"/>
  <c r="G428" i="22"/>
  <c r="A429" i="22"/>
  <c r="B429" i="22"/>
  <c r="B427" i="31"/>
  <c r="C429" i="22"/>
  <c r="C427" i="31"/>
  <c r="G429" i="22"/>
  <c r="A430" i="22"/>
  <c r="B430" i="22"/>
  <c r="B428" i="31"/>
  <c r="C430" i="22"/>
  <c r="C428" i="31"/>
  <c r="G430" i="22"/>
  <c r="A431" i="22"/>
  <c r="B431" i="22"/>
  <c r="B429" i="31"/>
  <c r="C431" i="22"/>
  <c r="C429" i="31"/>
  <c r="G431" i="22"/>
  <c r="A432" i="22"/>
  <c r="B432" i="22"/>
  <c r="B430" i="31"/>
  <c r="C432" i="22"/>
  <c r="C430" i="31"/>
  <c r="G432" i="22"/>
  <c r="A433" i="22"/>
  <c r="B433" i="22"/>
  <c r="B431" i="31"/>
  <c r="C433" i="22"/>
  <c r="C431" i="31"/>
  <c r="G433" i="22"/>
  <c r="A434" i="22"/>
  <c r="B434" i="22"/>
  <c r="B432" i="31"/>
  <c r="C434" i="22"/>
  <c r="C432" i="31"/>
  <c r="G434" i="22"/>
  <c r="A435" i="22"/>
  <c r="B435" i="22"/>
  <c r="B433" i="31"/>
  <c r="C435" i="22"/>
  <c r="C433" i="31"/>
  <c r="G435" i="22"/>
  <c r="A436" i="22"/>
  <c r="B436" i="22"/>
  <c r="B434" i="31"/>
  <c r="C436" i="22"/>
  <c r="C434" i="31"/>
  <c r="G436" i="22"/>
  <c r="A437" i="22"/>
  <c r="B437" i="22"/>
  <c r="B435" i="31"/>
  <c r="C437" i="22"/>
  <c r="C435" i="31"/>
  <c r="G437" i="22"/>
  <c r="A438" i="22"/>
  <c r="B438" i="22"/>
  <c r="B436" i="31"/>
  <c r="C438" i="22"/>
  <c r="C436" i="31"/>
  <c r="G438" i="22"/>
  <c r="A439" i="22"/>
  <c r="B439" i="22"/>
  <c r="B437" i="31"/>
  <c r="C439" i="22"/>
  <c r="C437" i="31"/>
  <c r="G439" i="22"/>
  <c r="A440" i="22"/>
  <c r="B440" i="22"/>
  <c r="B438" i="31"/>
  <c r="C440" i="22"/>
  <c r="C438" i="31"/>
  <c r="G440" i="22"/>
  <c r="A441" i="22"/>
  <c r="B441" i="22"/>
  <c r="B439" i="31"/>
  <c r="C441" i="22"/>
  <c r="C439" i="31"/>
  <c r="G441" i="22"/>
  <c r="A442" i="22"/>
  <c r="B442" i="22"/>
  <c r="B440" i="31"/>
  <c r="C442" i="22"/>
  <c r="C440" i="31"/>
  <c r="G442" i="22"/>
  <c r="A443" i="22"/>
  <c r="B443" i="22"/>
  <c r="B441" i="31"/>
  <c r="C443" i="22"/>
  <c r="C441" i="31"/>
  <c r="G443" i="22"/>
  <c r="A444" i="22"/>
  <c r="B444" i="22"/>
  <c r="B442" i="31"/>
  <c r="C444" i="22"/>
  <c r="C442" i="31"/>
  <c r="G444" i="22"/>
  <c r="A445" i="22"/>
  <c r="B445" i="22"/>
  <c r="B443" i="31"/>
  <c r="C445" i="22"/>
  <c r="C443" i="31"/>
  <c r="G445" i="22"/>
  <c r="A446" i="22"/>
  <c r="B446" i="22"/>
  <c r="B444" i="31"/>
  <c r="C446" i="22"/>
  <c r="C444" i="31"/>
  <c r="G446" i="22"/>
  <c r="A447" i="22"/>
  <c r="B447" i="22"/>
  <c r="B445" i="31"/>
  <c r="C447" i="22"/>
  <c r="C445" i="31"/>
  <c r="G447" i="22"/>
  <c r="A448" i="22"/>
  <c r="B448" i="22"/>
  <c r="B446" i="31"/>
  <c r="C448" i="22"/>
  <c r="C446" i="31"/>
  <c r="G448" i="22"/>
  <c r="A449" i="22"/>
  <c r="B449" i="22"/>
  <c r="B447" i="31"/>
  <c r="C449" i="22"/>
  <c r="C447" i="31"/>
  <c r="G449" i="22"/>
  <c r="A450" i="22"/>
  <c r="B450" i="22"/>
  <c r="B448" i="31"/>
  <c r="C450" i="22"/>
  <c r="C448" i="31"/>
  <c r="G450" i="22"/>
  <c r="A451" i="22"/>
  <c r="B451" i="22"/>
  <c r="B449" i="31"/>
  <c r="C451" i="22"/>
  <c r="C449" i="31"/>
  <c r="G451" i="22"/>
  <c r="A452" i="22"/>
  <c r="B452" i="22"/>
  <c r="B450" i="31"/>
  <c r="C452" i="22"/>
  <c r="C450" i="31"/>
  <c r="G452" i="22"/>
  <c r="A453" i="22"/>
  <c r="B453" i="22"/>
  <c r="B451" i="31"/>
  <c r="C453" i="22"/>
  <c r="C451" i="31"/>
  <c r="G453" i="22"/>
  <c r="A454" i="22"/>
  <c r="B454" i="22"/>
  <c r="B452" i="31"/>
  <c r="C454" i="22"/>
  <c r="C452" i="31"/>
  <c r="G454" i="22"/>
  <c r="A455" i="22"/>
  <c r="B455" i="22"/>
  <c r="B453" i="31"/>
  <c r="C455" i="22"/>
  <c r="C453" i="31"/>
  <c r="G455" i="22"/>
  <c r="A456" i="22"/>
  <c r="B456" i="22"/>
  <c r="B454" i="31"/>
  <c r="C456" i="22"/>
  <c r="C454" i="31"/>
  <c r="G456" i="22"/>
  <c r="A457" i="22"/>
  <c r="B457" i="22"/>
  <c r="B455" i="31"/>
  <c r="C457" i="22"/>
  <c r="C455" i="31"/>
  <c r="G457" i="22"/>
  <c r="A458" i="22"/>
  <c r="B458" i="22"/>
  <c r="B456" i="31"/>
  <c r="C458" i="22"/>
  <c r="C456" i="31"/>
  <c r="G458" i="22"/>
  <c r="A459" i="22"/>
  <c r="B459" i="22"/>
  <c r="B457" i="31"/>
  <c r="C459" i="22"/>
  <c r="C457" i="31"/>
  <c r="G459" i="22"/>
  <c r="A460" i="22"/>
  <c r="B460" i="22"/>
  <c r="B458" i="31"/>
  <c r="C460" i="22"/>
  <c r="C458" i="31"/>
  <c r="G460" i="22"/>
  <c r="A461" i="22"/>
  <c r="B461" i="22"/>
  <c r="B459" i="31"/>
  <c r="C461" i="22"/>
  <c r="C459" i="31"/>
  <c r="G461" i="22"/>
  <c r="A462" i="22"/>
  <c r="B462" i="22"/>
  <c r="B460" i="31"/>
  <c r="C462" i="22"/>
  <c r="C460" i="31"/>
  <c r="G462" i="22"/>
  <c r="A463" i="22"/>
  <c r="B463" i="22"/>
  <c r="B461" i="31"/>
  <c r="C463" i="22"/>
  <c r="C461" i="31"/>
  <c r="G463" i="22"/>
  <c r="A464" i="22"/>
  <c r="B464" i="22"/>
  <c r="B462" i="31"/>
  <c r="C464" i="22"/>
  <c r="C462" i="31"/>
  <c r="G464" i="22"/>
  <c r="A465" i="22"/>
  <c r="B465" i="22"/>
  <c r="B463" i="31"/>
  <c r="C465" i="22"/>
  <c r="C463" i="31"/>
  <c r="G465" i="22"/>
  <c r="A466" i="22"/>
  <c r="B466" i="22"/>
  <c r="B464" i="31"/>
  <c r="C466" i="22"/>
  <c r="C464" i="31"/>
  <c r="G466" i="22"/>
  <c r="A467" i="22"/>
  <c r="B467" i="22"/>
  <c r="B465" i="31"/>
  <c r="C467" i="22"/>
  <c r="C465" i="31"/>
  <c r="G467" i="22"/>
  <c r="A468" i="22"/>
  <c r="B468" i="22"/>
  <c r="B466" i="31"/>
  <c r="C468" i="22"/>
  <c r="C466" i="31"/>
  <c r="G468" i="22"/>
  <c r="A469" i="22"/>
  <c r="B469" i="22"/>
  <c r="B467" i="31"/>
  <c r="C469" i="22"/>
  <c r="C467" i="31"/>
  <c r="G469" i="22"/>
  <c r="A470" i="22"/>
  <c r="B470" i="22"/>
  <c r="B468" i="31"/>
  <c r="C470" i="22"/>
  <c r="C468" i="31"/>
  <c r="G470" i="22"/>
  <c r="A471" i="22"/>
  <c r="B471" i="22"/>
  <c r="B469" i="31"/>
  <c r="C471" i="22"/>
  <c r="C469" i="31"/>
  <c r="G471" i="22"/>
  <c r="A472" i="22"/>
  <c r="B472" i="22"/>
  <c r="B470" i="31"/>
  <c r="C472" i="22"/>
  <c r="C470" i="31"/>
  <c r="G472" i="22"/>
  <c r="A473" i="22"/>
  <c r="B473" i="22"/>
  <c r="B471" i="31"/>
  <c r="C473" i="22"/>
  <c r="C471" i="31"/>
  <c r="G473" i="22"/>
  <c r="A474" i="22"/>
  <c r="B474" i="22"/>
  <c r="B472" i="31"/>
  <c r="C474" i="22"/>
  <c r="C472" i="31"/>
  <c r="G474" i="22"/>
  <c r="A475" i="22"/>
  <c r="B475" i="22"/>
  <c r="B473" i="31"/>
  <c r="C475" i="22"/>
  <c r="C473" i="31"/>
  <c r="G475" i="22"/>
  <c r="A476" i="22"/>
  <c r="B476" i="22"/>
  <c r="B474" i="31"/>
  <c r="C476" i="22"/>
  <c r="C474" i="31"/>
  <c r="G476" i="22"/>
  <c r="A477" i="22"/>
  <c r="B477" i="22"/>
  <c r="B475" i="31"/>
  <c r="C477" i="22"/>
  <c r="C475" i="31"/>
  <c r="G477" i="22"/>
  <c r="A478" i="22"/>
  <c r="B478" i="22"/>
  <c r="B476" i="31"/>
  <c r="C478" i="22"/>
  <c r="C476" i="31"/>
  <c r="G478" i="22"/>
  <c r="A479" i="22"/>
  <c r="B479" i="22"/>
  <c r="B477" i="31"/>
  <c r="C479" i="22"/>
  <c r="C477" i="31"/>
  <c r="G479" i="22"/>
  <c r="A480" i="22"/>
  <c r="B480" i="22"/>
  <c r="B478" i="31"/>
  <c r="C480" i="22"/>
  <c r="C478" i="31"/>
  <c r="G480" i="22"/>
  <c r="A481" i="22"/>
  <c r="B481" i="22"/>
  <c r="B479" i="31"/>
  <c r="C481" i="22"/>
  <c r="C479" i="31"/>
  <c r="G481" i="22"/>
  <c r="A482" i="22"/>
  <c r="B482" i="22"/>
  <c r="B480" i="31"/>
  <c r="C482" i="22"/>
  <c r="C480" i="31"/>
  <c r="G482" i="22"/>
  <c r="A483" i="22"/>
  <c r="B483" i="22"/>
  <c r="B481" i="31"/>
  <c r="C483" i="22"/>
  <c r="C481" i="31"/>
  <c r="G483" i="22"/>
  <c r="A484" i="22"/>
  <c r="B484" i="22"/>
  <c r="B482" i="31"/>
  <c r="C484" i="22"/>
  <c r="C482" i="31"/>
  <c r="G484" i="22"/>
  <c r="A485" i="22"/>
  <c r="B485" i="22"/>
  <c r="B483" i="31"/>
  <c r="C485" i="22"/>
  <c r="C483" i="31"/>
  <c r="G485" i="22"/>
  <c r="A486" i="22"/>
  <c r="B486" i="22"/>
  <c r="B484" i="31"/>
  <c r="C486" i="22"/>
  <c r="C484" i="31"/>
  <c r="G486" i="22"/>
  <c r="A487" i="22"/>
  <c r="B487" i="22"/>
  <c r="B485" i="31"/>
  <c r="C487" i="22"/>
  <c r="C485" i="31"/>
  <c r="G487" i="22"/>
  <c r="A488" i="22"/>
  <c r="B488" i="22"/>
  <c r="B486" i="31"/>
  <c r="C488" i="22"/>
  <c r="C486" i="31"/>
  <c r="G488" i="22"/>
  <c r="A489" i="22"/>
  <c r="B489" i="22"/>
  <c r="B487" i="31"/>
  <c r="C489" i="22"/>
  <c r="C487" i="31"/>
  <c r="G489" i="22"/>
  <c r="A490" i="22"/>
  <c r="B490" i="22"/>
  <c r="B488" i="31"/>
  <c r="C490" i="22"/>
  <c r="C488" i="31"/>
  <c r="G490" i="22"/>
  <c r="A491" i="22"/>
  <c r="B491" i="22"/>
  <c r="B489" i="31"/>
  <c r="C491" i="22"/>
  <c r="C489" i="31"/>
  <c r="G491" i="22"/>
  <c r="A492" i="22"/>
  <c r="B492" i="22"/>
  <c r="B490" i="31"/>
  <c r="C492" i="22"/>
  <c r="C490" i="31"/>
  <c r="G492" i="22"/>
  <c r="A493" i="22"/>
  <c r="B493" i="22"/>
  <c r="B491" i="31"/>
  <c r="C493" i="22"/>
  <c r="C491" i="31"/>
  <c r="G493" i="22"/>
  <c r="A494" i="22"/>
  <c r="B494" i="22"/>
  <c r="B492" i="31"/>
  <c r="C494" i="22"/>
  <c r="C492" i="31"/>
  <c r="G494" i="22"/>
  <c r="A495" i="22"/>
  <c r="B495" i="22"/>
  <c r="B493" i="31"/>
  <c r="C495" i="22"/>
  <c r="C493" i="31"/>
  <c r="G495" i="22"/>
  <c r="A496" i="22"/>
  <c r="B496" i="22"/>
  <c r="B494" i="31"/>
  <c r="C496" i="22"/>
  <c r="C494" i="31"/>
  <c r="G496" i="22"/>
  <c r="A497" i="22"/>
  <c r="B497" i="22"/>
  <c r="B495" i="31"/>
  <c r="C497" i="22"/>
  <c r="C495" i="31"/>
  <c r="G497" i="22"/>
  <c r="A498" i="22"/>
  <c r="B498" i="22"/>
  <c r="B496" i="31"/>
  <c r="C498" i="22"/>
  <c r="C496" i="31"/>
  <c r="G498" i="22"/>
  <c r="A499" i="22"/>
  <c r="B499" i="22"/>
  <c r="B497" i="31"/>
  <c r="C499" i="22"/>
  <c r="C497" i="31"/>
  <c r="G499" i="22"/>
  <c r="A500" i="22"/>
  <c r="B500" i="22"/>
  <c r="B498" i="31"/>
  <c r="C500" i="22"/>
  <c r="C498" i="31"/>
  <c r="G500" i="22"/>
  <c r="A501" i="22"/>
  <c r="B501" i="22"/>
  <c r="B499" i="31"/>
  <c r="C501" i="22"/>
  <c r="C499" i="31"/>
  <c r="G501" i="22"/>
  <c r="A502" i="22"/>
  <c r="B502" i="22"/>
  <c r="B500" i="31"/>
  <c r="C502" i="22"/>
  <c r="C500" i="31"/>
  <c r="G502" i="22"/>
  <c r="A503" i="22"/>
  <c r="B503" i="22"/>
  <c r="B501" i="31"/>
  <c r="C503" i="22"/>
  <c r="C501" i="31"/>
  <c r="G503" i="22"/>
  <c r="B202" i="3"/>
  <c r="C202" i="3"/>
  <c r="D202" i="3"/>
  <c r="E202" i="3"/>
  <c r="M202" i="3"/>
  <c r="N202" i="3"/>
  <c r="B203" i="3"/>
  <c r="C203" i="3"/>
  <c r="D203" i="3"/>
  <c r="E203" i="3"/>
  <c r="D205" i="22"/>
  <c r="M203" i="3"/>
  <c r="N203" i="3"/>
  <c r="B204" i="3"/>
  <c r="C204" i="3"/>
  <c r="D204" i="3"/>
  <c r="E204" i="3"/>
  <c r="M204" i="3"/>
  <c r="N204" i="3"/>
  <c r="B205" i="3"/>
  <c r="C205" i="3"/>
  <c r="D205" i="3"/>
  <c r="E205" i="3"/>
  <c r="M205" i="3"/>
  <c r="N205" i="3"/>
  <c r="B206" i="3"/>
  <c r="C206" i="3"/>
  <c r="D206" i="3"/>
  <c r="E206" i="3"/>
  <c r="M206" i="3"/>
  <c r="N206" i="3"/>
  <c r="B207" i="3"/>
  <c r="C207" i="3"/>
  <c r="D207" i="3"/>
  <c r="E207" i="3"/>
  <c r="M207" i="3"/>
  <c r="N207" i="3"/>
  <c r="B208" i="3"/>
  <c r="C208" i="3"/>
  <c r="D208" i="3"/>
  <c r="E208" i="3"/>
  <c r="M208" i="3"/>
  <c r="N208" i="3"/>
  <c r="B209" i="3"/>
  <c r="C209" i="3"/>
  <c r="D209" i="3"/>
  <c r="E209" i="3"/>
  <c r="M209" i="3"/>
  <c r="N209" i="3"/>
  <c r="B210" i="3"/>
  <c r="C210" i="3"/>
  <c r="D210" i="3"/>
  <c r="E210" i="3"/>
  <c r="M210" i="3"/>
  <c r="N210" i="3"/>
  <c r="B211" i="3"/>
  <c r="C211" i="3"/>
  <c r="D211" i="3"/>
  <c r="E211" i="3"/>
  <c r="E213" i="22"/>
  <c r="M211" i="3"/>
  <c r="N211" i="3"/>
  <c r="B212" i="3"/>
  <c r="C212" i="3"/>
  <c r="D212" i="3"/>
  <c r="E212" i="3"/>
  <c r="M212" i="3"/>
  <c r="N212" i="3"/>
  <c r="B213" i="3"/>
  <c r="C213" i="3"/>
  <c r="D213" i="3"/>
  <c r="E213" i="3"/>
  <c r="M213" i="3"/>
  <c r="N213" i="3"/>
  <c r="B214" i="3"/>
  <c r="C214" i="3"/>
  <c r="D214" i="3"/>
  <c r="E214" i="3"/>
  <c r="D216" i="22"/>
  <c r="M214" i="3"/>
  <c r="N214" i="3"/>
  <c r="B215" i="3"/>
  <c r="C215" i="3"/>
  <c r="D215" i="3"/>
  <c r="E215" i="3"/>
  <c r="M215" i="3"/>
  <c r="N215" i="3"/>
  <c r="B216" i="3"/>
  <c r="C216" i="3"/>
  <c r="D216" i="3"/>
  <c r="E216" i="3"/>
  <c r="M216" i="3"/>
  <c r="N216" i="3"/>
  <c r="B217" i="3"/>
  <c r="C217" i="3"/>
  <c r="D217" i="3"/>
  <c r="E217" i="3"/>
  <c r="M217" i="3"/>
  <c r="N217" i="3"/>
  <c r="B218" i="3"/>
  <c r="C218" i="3"/>
  <c r="D218" i="3"/>
  <c r="E218" i="3"/>
  <c r="M218" i="3"/>
  <c r="N218" i="3"/>
  <c r="B219" i="3"/>
  <c r="C219" i="3"/>
  <c r="D219" i="3"/>
  <c r="E219" i="3"/>
  <c r="E221" i="22"/>
  <c r="M219" i="3"/>
  <c r="N219" i="3"/>
  <c r="B220" i="3"/>
  <c r="C220" i="3"/>
  <c r="D220" i="3"/>
  <c r="E220" i="3"/>
  <c r="M220" i="3"/>
  <c r="N220" i="3"/>
  <c r="B221" i="3"/>
  <c r="C221" i="3"/>
  <c r="D221" i="3"/>
  <c r="E221" i="3"/>
  <c r="M221" i="3"/>
  <c r="N221" i="3"/>
  <c r="B222" i="3"/>
  <c r="C222" i="3"/>
  <c r="D222" i="3"/>
  <c r="E222" i="3"/>
  <c r="M222" i="3"/>
  <c r="N222" i="3"/>
  <c r="B223" i="3"/>
  <c r="C223" i="3"/>
  <c r="D223" i="3"/>
  <c r="E223" i="3"/>
  <c r="M223" i="3"/>
  <c r="N223" i="3"/>
  <c r="B224" i="3"/>
  <c r="C224" i="3"/>
  <c r="D224" i="3"/>
  <c r="E224" i="3"/>
  <c r="M224" i="3"/>
  <c r="N224" i="3"/>
  <c r="B225" i="3"/>
  <c r="C225" i="3"/>
  <c r="D225" i="3"/>
  <c r="E225" i="3"/>
  <c r="M225" i="3"/>
  <c r="N225" i="3"/>
  <c r="B226" i="3"/>
  <c r="C226" i="3"/>
  <c r="D226" i="3"/>
  <c r="E226" i="3"/>
  <c r="M226" i="3"/>
  <c r="N226" i="3"/>
  <c r="B227" i="3"/>
  <c r="C227" i="3"/>
  <c r="D227" i="3"/>
  <c r="E227" i="3"/>
  <c r="F229" i="22"/>
  <c r="M227" i="3"/>
  <c r="N227" i="3"/>
  <c r="B228" i="3"/>
  <c r="C228" i="3"/>
  <c r="D228" i="3"/>
  <c r="E228" i="3"/>
  <c r="M228" i="3"/>
  <c r="N228" i="3"/>
  <c r="B229" i="3"/>
  <c r="C229" i="3"/>
  <c r="D229" i="3"/>
  <c r="E229" i="3"/>
  <c r="M229" i="3"/>
  <c r="N229" i="3"/>
  <c r="B230" i="3"/>
  <c r="C230" i="3"/>
  <c r="D230" i="3"/>
  <c r="E230" i="3"/>
  <c r="M230" i="3"/>
  <c r="N230" i="3"/>
  <c r="B231" i="3"/>
  <c r="C231" i="3"/>
  <c r="D231" i="3"/>
  <c r="E231" i="3"/>
  <c r="M231" i="3"/>
  <c r="N231" i="3"/>
  <c r="B232" i="3"/>
  <c r="C232" i="3"/>
  <c r="D232" i="3"/>
  <c r="E232" i="3"/>
  <c r="M232" i="3"/>
  <c r="N232" i="3"/>
  <c r="B233" i="3"/>
  <c r="C233" i="3"/>
  <c r="D233" i="3"/>
  <c r="E233" i="3"/>
  <c r="M233" i="3"/>
  <c r="N233" i="3"/>
  <c r="B234" i="3"/>
  <c r="C234" i="3"/>
  <c r="D234" i="3"/>
  <c r="E234" i="3"/>
  <c r="M234" i="3"/>
  <c r="N234" i="3"/>
  <c r="B235" i="3"/>
  <c r="C235" i="3"/>
  <c r="D235" i="3"/>
  <c r="E235" i="3"/>
  <c r="F237" i="22"/>
  <c r="M235" i="3"/>
  <c r="N235" i="3"/>
  <c r="B236" i="3"/>
  <c r="C236" i="3"/>
  <c r="D236" i="3"/>
  <c r="E236" i="3"/>
  <c r="M236" i="3"/>
  <c r="N236" i="3"/>
  <c r="B237" i="3"/>
  <c r="C237" i="3"/>
  <c r="D237" i="3"/>
  <c r="E237" i="3"/>
  <c r="M237" i="3"/>
  <c r="N237" i="3"/>
  <c r="B238" i="3"/>
  <c r="C238" i="3"/>
  <c r="D238" i="3"/>
  <c r="E238" i="3"/>
  <c r="M238" i="3"/>
  <c r="N238" i="3"/>
  <c r="B239" i="3"/>
  <c r="C239" i="3"/>
  <c r="D239" i="3"/>
  <c r="E239" i="3"/>
  <c r="E241" i="22"/>
  <c r="M239" i="3"/>
  <c r="N239" i="3"/>
  <c r="B240" i="3"/>
  <c r="C240" i="3"/>
  <c r="D240" i="3"/>
  <c r="E240" i="3"/>
  <c r="M240" i="3"/>
  <c r="N240" i="3"/>
  <c r="B241" i="3"/>
  <c r="C241" i="3"/>
  <c r="D241" i="3"/>
  <c r="E241" i="3"/>
  <c r="M241" i="3"/>
  <c r="N241" i="3"/>
  <c r="B242" i="3"/>
  <c r="C242" i="3"/>
  <c r="D242" i="3"/>
  <c r="E242" i="3"/>
  <c r="M242" i="3"/>
  <c r="N242" i="3"/>
  <c r="B243" i="3"/>
  <c r="C243" i="3"/>
  <c r="D243" i="3"/>
  <c r="E243" i="3"/>
  <c r="M243" i="3"/>
  <c r="N243" i="3"/>
  <c r="B244" i="3"/>
  <c r="C244" i="3"/>
  <c r="D244" i="3"/>
  <c r="E244" i="3"/>
  <c r="M244" i="3"/>
  <c r="N244" i="3"/>
  <c r="B245" i="3"/>
  <c r="C245" i="3"/>
  <c r="D245" i="3"/>
  <c r="E245" i="3"/>
  <c r="M245" i="3"/>
  <c r="N245" i="3"/>
  <c r="B246" i="3"/>
  <c r="C246" i="3"/>
  <c r="D246" i="3"/>
  <c r="E246" i="3"/>
  <c r="M246" i="3"/>
  <c r="N246" i="3"/>
  <c r="B247" i="3"/>
  <c r="C247" i="3"/>
  <c r="D247" i="3"/>
  <c r="E247" i="3"/>
  <c r="M247" i="3"/>
  <c r="N247" i="3"/>
  <c r="B248" i="3"/>
  <c r="C248" i="3"/>
  <c r="D248" i="3"/>
  <c r="E248" i="3"/>
  <c r="M248" i="3"/>
  <c r="N248" i="3"/>
  <c r="B249" i="3"/>
  <c r="C249" i="3"/>
  <c r="D249" i="3"/>
  <c r="E249" i="3"/>
  <c r="M249" i="3"/>
  <c r="N249" i="3"/>
  <c r="B250" i="3"/>
  <c r="C250" i="3"/>
  <c r="D250" i="3"/>
  <c r="E250" i="3"/>
  <c r="M250" i="3"/>
  <c r="N250" i="3"/>
  <c r="B251" i="3"/>
  <c r="C251" i="3"/>
  <c r="D251" i="3"/>
  <c r="E251" i="3"/>
  <c r="E253" i="22"/>
  <c r="M251" i="3"/>
  <c r="N251" i="3"/>
  <c r="B252" i="3"/>
  <c r="C252" i="3"/>
  <c r="D252" i="3"/>
  <c r="E252" i="3"/>
  <c r="M252" i="3"/>
  <c r="N252" i="3"/>
  <c r="B253" i="3"/>
  <c r="C253" i="3"/>
  <c r="D253" i="3"/>
  <c r="E253" i="3"/>
  <c r="M253" i="3"/>
  <c r="N253" i="3"/>
  <c r="B254" i="3"/>
  <c r="C254" i="3"/>
  <c r="D254" i="3"/>
  <c r="E254" i="3"/>
  <c r="M254" i="3"/>
  <c r="N254" i="3"/>
  <c r="B255" i="3"/>
  <c r="C255" i="3"/>
  <c r="D255" i="3"/>
  <c r="E255" i="3"/>
  <c r="M255" i="3"/>
  <c r="N255" i="3"/>
  <c r="B256" i="3"/>
  <c r="C256" i="3"/>
  <c r="D256" i="3"/>
  <c r="E256" i="3"/>
  <c r="M256" i="3"/>
  <c r="N256" i="3"/>
  <c r="B257" i="3"/>
  <c r="C257" i="3"/>
  <c r="D257" i="3"/>
  <c r="E257" i="3"/>
  <c r="M257" i="3"/>
  <c r="N257" i="3"/>
  <c r="B258" i="3"/>
  <c r="C258" i="3"/>
  <c r="D258" i="3"/>
  <c r="E258" i="3"/>
  <c r="M258" i="3"/>
  <c r="N258" i="3"/>
  <c r="B259" i="3"/>
  <c r="C259" i="3"/>
  <c r="D259" i="3"/>
  <c r="E259" i="3"/>
  <c r="E261" i="22"/>
  <c r="M259" i="3"/>
  <c r="N259" i="3"/>
  <c r="B260" i="3"/>
  <c r="C260" i="3"/>
  <c r="D260" i="3"/>
  <c r="E260" i="3"/>
  <c r="M260" i="3"/>
  <c r="N260" i="3"/>
  <c r="B261" i="3"/>
  <c r="C261" i="3"/>
  <c r="D261" i="3"/>
  <c r="E261" i="3"/>
  <c r="M261" i="3"/>
  <c r="N261" i="3"/>
  <c r="B262" i="3"/>
  <c r="C262" i="3"/>
  <c r="D262" i="3"/>
  <c r="E262" i="3"/>
  <c r="M262" i="3"/>
  <c r="N262" i="3"/>
  <c r="B263" i="3"/>
  <c r="C263" i="3"/>
  <c r="D263" i="3"/>
  <c r="E263" i="3"/>
  <c r="M263" i="3"/>
  <c r="N263" i="3"/>
  <c r="B264" i="3"/>
  <c r="C264" i="3"/>
  <c r="D264" i="3"/>
  <c r="E264" i="3"/>
  <c r="M264" i="3"/>
  <c r="N264" i="3"/>
  <c r="B265" i="3"/>
  <c r="C265" i="3"/>
  <c r="D265" i="3"/>
  <c r="E265" i="3"/>
  <c r="M265" i="3"/>
  <c r="N265" i="3"/>
  <c r="B266" i="3"/>
  <c r="C266" i="3"/>
  <c r="D266" i="3"/>
  <c r="E266" i="3"/>
  <c r="M266" i="3"/>
  <c r="N266" i="3"/>
  <c r="B267" i="3"/>
  <c r="C267" i="3"/>
  <c r="D267" i="3"/>
  <c r="E267" i="3"/>
  <c r="M267" i="3"/>
  <c r="N267" i="3"/>
  <c r="B268" i="3"/>
  <c r="C268" i="3"/>
  <c r="D268" i="3"/>
  <c r="E268" i="3"/>
  <c r="M268" i="3"/>
  <c r="N268" i="3"/>
  <c r="B269" i="3"/>
  <c r="C269" i="3"/>
  <c r="D269" i="3"/>
  <c r="E269" i="3"/>
  <c r="M269" i="3"/>
  <c r="N269" i="3"/>
  <c r="B270" i="3"/>
  <c r="C270" i="3"/>
  <c r="D270" i="3"/>
  <c r="E270" i="3"/>
  <c r="M270" i="3"/>
  <c r="N270" i="3"/>
  <c r="B271" i="3"/>
  <c r="C271" i="3"/>
  <c r="D271" i="3"/>
  <c r="E271" i="3"/>
  <c r="M271" i="3"/>
  <c r="N271" i="3"/>
  <c r="B272" i="3"/>
  <c r="C272" i="3"/>
  <c r="D272" i="3"/>
  <c r="E272" i="3"/>
  <c r="M272" i="3"/>
  <c r="N272" i="3"/>
  <c r="B273" i="3"/>
  <c r="C273" i="3"/>
  <c r="D273" i="3"/>
  <c r="E273" i="3"/>
  <c r="M273" i="3"/>
  <c r="N273" i="3"/>
  <c r="B274" i="3"/>
  <c r="C274" i="3"/>
  <c r="D274" i="3"/>
  <c r="E274" i="3"/>
  <c r="M274" i="3"/>
  <c r="N274" i="3"/>
  <c r="B275" i="3"/>
  <c r="C275" i="3"/>
  <c r="D275" i="3"/>
  <c r="E275" i="3"/>
  <c r="M275" i="3"/>
  <c r="N275" i="3"/>
  <c r="B276" i="3"/>
  <c r="C276" i="3"/>
  <c r="D276" i="3"/>
  <c r="E276" i="3"/>
  <c r="M276" i="3"/>
  <c r="N276" i="3"/>
  <c r="B277" i="3"/>
  <c r="C277" i="3"/>
  <c r="D277" i="3"/>
  <c r="E277" i="3"/>
  <c r="M277" i="3"/>
  <c r="N277" i="3"/>
  <c r="B278" i="3"/>
  <c r="C278" i="3"/>
  <c r="D278" i="3"/>
  <c r="E278" i="3"/>
  <c r="M278" i="3"/>
  <c r="N278" i="3"/>
  <c r="B279" i="3"/>
  <c r="C279" i="3"/>
  <c r="D279" i="3"/>
  <c r="E279" i="3"/>
  <c r="F281" i="22"/>
  <c r="M279" i="3"/>
  <c r="N279" i="3"/>
  <c r="B280" i="3"/>
  <c r="C280" i="3"/>
  <c r="D280" i="3"/>
  <c r="E280" i="3"/>
  <c r="M280" i="3"/>
  <c r="N280" i="3"/>
  <c r="B281" i="3"/>
  <c r="C281" i="3"/>
  <c r="D281" i="3"/>
  <c r="E281" i="3"/>
  <c r="M281" i="3"/>
  <c r="N281" i="3"/>
  <c r="B282" i="3"/>
  <c r="C282" i="3"/>
  <c r="D282" i="3"/>
  <c r="E282" i="3"/>
  <c r="M282" i="3"/>
  <c r="N282" i="3"/>
  <c r="B283" i="3"/>
  <c r="C283" i="3"/>
  <c r="D283" i="3"/>
  <c r="E283" i="3"/>
  <c r="E285" i="22"/>
  <c r="M283" i="3"/>
  <c r="N283" i="3"/>
  <c r="B284" i="3"/>
  <c r="C284" i="3"/>
  <c r="D284" i="3"/>
  <c r="E284" i="3"/>
  <c r="M284" i="3"/>
  <c r="N284" i="3"/>
  <c r="B285" i="3"/>
  <c r="C285" i="3"/>
  <c r="D285" i="3"/>
  <c r="E285" i="3"/>
  <c r="M285" i="3"/>
  <c r="N285" i="3"/>
  <c r="B286" i="3"/>
  <c r="C286" i="3"/>
  <c r="D286" i="3"/>
  <c r="E286" i="3"/>
  <c r="M286" i="3"/>
  <c r="N286" i="3"/>
  <c r="B287" i="3"/>
  <c r="C287" i="3"/>
  <c r="D287" i="3"/>
  <c r="E287" i="3"/>
  <c r="M287" i="3"/>
  <c r="N287" i="3"/>
  <c r="B288" i="3"/>
  <c r="C288" i="3"/>
  <c r="D288" i="3"/>
  <c r="E288" i="3"/>
  <c r="M288" i="3"/>
  <c r="N288" i="3"/>
  <c r="B289" i="3"/>
  <c r="C289" i="3"/>
  <c r="D289" i="3"/>
  <c r="E289" i="3"/>
  <c r="M289" i="3"/>
  <c r="N289" i="3"/>
  <c r="B290" i="3"/>
  <c r="C290" i="3"/>
  <c r="D290" i="3"/>
  <c r="E290" i="3"/>
  <c r="M290" i="3"/>
  <c r="N290" i="3"/>
  <c r="B291" i="3"/>
  <c r="C291" i="3"/>
  <c r="D291" i="3"/>
  <c r="E291" i="3"/>
  <c r="E293" i="22"/>
  <c r="M291" i="3"/>
  <c r="N291" i="3"/>
  <c r="B292" i="3"/>
  <c r="C292" i="3"/>
  <c r="D292" i="3"/>
  <c r="E292" i="3"/>
  <c r="M292" i="3"/>
  <c r="N292" i="3"/>
  <c r="B293" i="3"/>
  <c r="C293" i="3"/>
  <c r="D293" i="3"/>
  <c r="E293" i="3"/>
  <c r="M293" i="3"/>
  <c r="N293" i="3"/>
  <c r="B294" i="3"/>
  <c r="C294" i="3"/>
  <c r="D294" i="3"/>
  <c r="E294" i="3"/>
  <c r="M294" i="3"/>
  <c r="N294" i="3"/>
  <c r="B295" i="3"/>
  <c r="C295" i="3"/>
  <c r="D295" i="3"/>
  <c r="E295" i="3"/>
  <c r="M295" i="3"/>
  <c r="N295" i="3"/>
  <c r="B296" i="3"/>
  <c r="C296" i="3"/>
  <c r="D296" i="3"/>
  <c r="E296" i="3"/>
  <c r="M296" i="3"/>
  <c r="N296" i="3"/>
  <c r="B297" i="3"/>
  <c r="C297" i="3"/>
  <c r="D297" i="3"/>
  <c r="E297" i="3"/>
  <c r="M297" i="3"/>
  <c r="N297" i="3"/>
  <c r="B298" i="3"/>
  <c r="C298" i="3"/>
  <c r="D298" i="3"/>
  <c r="E298" i="3"/>
  <c r="M298" i="3"/>
  <c r="N298" i="3"/>
  <c r="B299" i="3"/>
  <c r="C299" i="3"/>
  <c r="D299" i="3"/>
  <c r="E299" i="3"/>
  <c r="E301" i="22"/>
  <c r="F301" i="22"/>
  <c r="M299" i="3"/>
  <c r="N299" i="3"/>
  <c r="B300" i="3"/>
  <c r="C300" i="3"/>
  <c r="D300" i="3"/>
  <c r="E300" i="3"/>
  <c r="M300" i="3"/>
  <c r="N300" i="3"/>
  <c r="B301" i="3"/>
  <c r="C301" i="3"/>
  <c r="D301" i="3"/>
  <c r="E301" i="3"/>
  <c r="M301" i="3"/>
  <c r="N301" i="3"/>
  <c r="B302" i="3"/>
  <c r="C302" i="3"/>
  <c r="D302" i="3"/>
  <c r="E302" i="3"/>
  <c r="M302" i="3"/>
  <c r="N302" i="3"/>
  <c r="B303" i="3"/>
  <c r="C303" i="3"/>
  <c r="D303" i="3"/>
  <c r="E303" i="3"/>
  <c r="M303" i="3"/>
  <c r="N303" i="3"/>
  <c r="B304" i="3"/>
  <c r="C304" i="3"/>
  <c r="D304" i="3"/>
  <c r="E304" i="3"/>
  <c r="M304" i="3"/>
  <c r="N304" i="3"/>
  <c r="B305" i="3"/>
  <c r="C305" i="3"/>
  <c r="D305" i="3"/>
  <c r="E305" i="3"/>
  <c r="M305" i="3"/>
  <c r="N305" i="3"/>
  <c r="B306" i="3"/>
  <c r="C306" i="3"/>
  <c r="D306" i="3"/>
  <c r="E306" i="3"/>
  <c r="M306" i="3"/>
  <c r="N306" i="3"/>
  <c r="B307" i="3"/>
  <c r="C307" i="3"/>
  <c r="D307" i="3"/>
  <c r="E307" i="3"/>
  <c r="M307" i="3"/>
  <c r="N307" i="3"/>
  <c r="B308" i="3"/>
  <c r="C308" i="3"/>
  <c r="D308" i="3"/>
  <c r="E308" i="3"/>
  <c r="M308" i="3"/>
  <c r="N308" i="3"/>
  <c r="B309" i="3"/>
  <c r="C309" i="3"/>
  <c r="D309" i="3"/>
  <c r="E309" i="3"/>
  <c r="M309" i="3"/>
  <c r="N309" i="3"/>
  <c r="B310" i="3"/>
  <c r="C310" i="3"/>
  <c r="D310" i="3"/>
  <c r="E310" i="3"/>
  <c r="M310" i="3"/>
  <c r="N310" i="3"/>
  <c r="B311" i="3"/>
  <c r="C311" i="3"/>
  <c r="D311" i="3"/>
  <c r="E311" i="3"/>
  <c r="F313" i="22"/>
  <c r="M311" i="3"/>
  <c r="N311" i="3"/>
  <c r="B312" i="3"/>
  <c r="C312" i="3"/>
  <c r="D312" i="3"/>
  <c r="E312" i="3"/>
  <c r="M312" i="3"/>
  <c r="N312" i="3"/>
  <c r="B313" i="3"/>
  <c r="C313" i="3"/>
  <c r="D313" i="3"/>
  <c r="E313" i="3"/>
  <c r="M313" i="3"/>
  <c r="N313" i="3"/>
  <c r="B314" i="3"/>
  <c r="C314" i="3"/>
  <c r="D314" i="3"/>
  <c r="E314" i="3"/>
  <c r="M314" i="3"/>
  <c r="N314" i="3"/>
  <c r="B315" i="3"/>
  <c r="C315" i="3"/>
  <c r="D315" i="3"/>
  <c r="E315" i="3"/>
  <c r="M315" i="3"/>
  <c r="N315" i="3"/>
  <c r="B316" i="3"/>
  <c r="C316" i="3"/>
  <c r="D316" i="3"/>
  <c r="E316" i="3"/>
  <c r="M316" i="3"/>
  <c r="N316" i="3"/>
  <c r="B317" i="3"/>
  <c r="C317" i="3"/>
  <c r="D317" i="3"/>
  <c r="E317" i="3"/>
  <c r="M317" i="3"/>
  <c r="N317" i="3"/>
  <c r="B318" i="3"/>
  <c r="C318" i="3"/>
  <c r="D318" i="3"/>
  <c r="E318" i="3"/>
  <c r="M318" i="3"/>
  <c r="N318" i="3"/>
  <c r="B319" i="3"/>
  <c r="C319" i="3"/>
  <c r="D319" i="3"/>
  <c r="E319" i="3"/>
  <c r="F321" i="22"/>
  <c r="M319" i="3"/>
  <c r="N319" i="3"/>
  <c r="B320" i="3"/>
  <c r="C320" i="3"/>
  <c r="D320" i="3"/>
  <c r="E320" i="3"/>
  <c r="M320" i="3"/>
  <c r="N320" i="3"/>
  <c r="B321" i="3"/>
  <c r="C321" i="3"/>
  <c r="D321" i="3"/>
  <c r="E321" i="3"/>
  <c r="M321" i="3"/>
  <c r="N321" i="3"/>
  <c r="B322" i="3"/>
  <c r="C322" i="3"/>
  <c r="D322" i="3"/>
  <c r="E322" i="3"/>
  <c r="M322" i="3"/>
  <c r="N322" i="3"/>
  <c r="B323" i="3"/>
  <c r="C323" i="3"/>
  <c r="D323" i="3"/>
  <c r="E323" i="3"/>
  <c r="M323" i="3"/>
  <c r="N323" i="3"/>
  <c r="B324" i="3"/>
  <c r="C324" i="3"/>
  <c r="D324" i="3"/>
  <c r="E324" i="3"/>
  <c r="M324" i="3"/>
  <c r="N324" i="3"/>
  <c r="B325" i="3"/>
  <c r="C325" i="3"/>
  <c r="D325" i="3"/>
  <c r="E325" i="3"/>
  <c r="M325" i="3"/>
  <c r="N325" i="3"/>
  <c r="B326" i="3"/>
  <c r="C326" i="3"/>
  <c r="D326" i="3"/>
  <c r="E326" i="3"/>
  <c r="M326" i="3"/>
  <c r="N326" i="3"/>
  <c r="B327" i="3"/>
  <c r="C327" i="3"/>
  <c r="D327" i="3"/>
  <c r="E327" i="3"/>
  <c r="M327" i="3"/>
  <c r="N327" i="3"/>
  <c r="B328" i="3"/>
  <c r="C328" i="3"/>
  <c r="D328" i="3"/>
  <c r="E328" i="3"/>
  <c r="M328" i="3"/>
  <c r="N328" i="3"/>
  <c r="B329" i="3"/>
  <c r="C329" i="3"/>
  <c r="D329" i="3"/>
  <c r="E329" i="3"/>
  <c r="M329" i="3"/>
  <c r="N329" i="3"/>
  <c r="B330" i="3"/>
  <c r="C330" i="3"/>
  <c r="D330" i="3"/>
  <c r="E330" i="3"/>
  <c r="M330" i="3"/>
  <c r="N330" i="3"/>
  <c r="B331" i="3"/>
  <c r="C331" i="3"/>
  <c r="D331" i="3"/>
  <c r="E331" i="3"/>
  <c r="F333" i="22"/>
  <c r="M331" i="3"/>
  <c r="N331" i="3"/>
  <c r="B332" i="3"/>
  <c r="C332" i="3"/>
  <c r="D332" i="3"/>
  <c r="E332" i="3"/>
  <c r="M332" i="3"/>
  <c r="N332" i="3"/>
  <c r="B333" i="3"/>
  <c r="C333" i="3"/>
  <c r="D333" i="3"/>
  <c r="E333" i="3"/>
  <c r="M333" i="3"/>
  <c r="N333" i="3"/>
  <c r="B334" i="3"/>
  <c r="C334" i="3"/>
  <c r="D334" i="3"/>
  <c r="E334" i="3"/>
  <c r="M334" i="3"/>
  <c r="N334" i="3"/>
  <c r="B335" i="3"/>
  <c r="C335" i="3"/>
  <c r="D335" i="3"/>
  <c r="E335" i="3"/>
  <c r="M335" i="3"/>
  <c r="N335" i="3"/>
  <c r="B336" i="3"/>
  <c r="C336" i="3"/>
  <c r="D336" i="3"/>
  <c r="E336" i="3"/>
  <c r="M336" i="3"/>
  <c r="N336" i="3"/>
  <c r="B337" i="3"/>
  <c r="C337" i="3"/>
  <c r="D337" i="3"/>
  <c r="E337" i="3"/>
  <c r="M337" i="3"/>
  <c r="N337" i="3"/>
  <c r="B338" i="3"/>
  <c r="C338" i="3"/>
  <c r="D338" i="3"/>
  <c r="E338" i="3"/>
  <c r="M338" i="3"/>
  <c r="N338" i="3"/>
  <c r="B339" i="3"/>
  <c r="C339" i="3"/>
  <c r="D339" i="3"/>
  <c r="E339" i="3"/>
  <c r="M339" i="3"/>
  <c r="N339" i="3"/>
  <c r="B340" i="3"/>
  <c r="C340" i="3"/>
  <c r="D340" i="3"/>
  <c r="E340" i="3"/>
  <c r="M340" i="3"/>
  <c r="N340" i="3"/>
  <c r="B341" i="3"/>
  <c r="C341" i="3"/>
  <c r="D341" i="3"/>
  <c r="E341" i="3"/>
  <c r="M341" i="3"/>
  <c r="N341" i="3"/>
  <c r="B342" i="3"/>
  <c r="C342" i="3"/>
  <c r="D342" i="3"/>
  <c r="E342" i="3"/>
  <c r="M342" i="3"/>
  <c r="N342" i="3"/>
  <c r="B343" i="3"/>
  <c r="C343" i="3"/>
  <c r="D343" i="3"/>
  <c r="E343" i="3"/>
  <c r="F345" i="22"/>
  <c r="M343" i="3"/>
  <c r="N343" i="3"/>
  <c r="B344" i="3"/>
  <c r="C344" i="3"/>
  <c r="D344" i="3"/>
  <c r="E344" i="3"/>
  <c r="M344" i="3"/>
  <c r="N344" i="3"/>
  <c r="B345" i="3"/>
  <c r="C345" i="3"/>
  <c r="D345" i="3"/>
  <c r="E345" i="3"/>
  <c r="M345" i="3"/>
  <c r="N345" i="3"/>
  <c r="B346" i="3"/>
  <c r="C346" i="3"/>
  <c r="D346" i="3"/>
  <c r="E346" i="3"/>
  <c r="M346" i="3"/>
  <c r="N346" i="3"/>
  <c r="B347" i="3"/>
  <c r="C347" i="3"/>
  <c r="D347" i="3"/>
  <c r="E347" i="3"/>
  <c r="F349" i="22"/>
  <c r="M347" i="3"/>
  <c r="N347" i="3"/>
  <c r="B348" i="3"/>
  <c r="C348" i="3"/>
  <c r="D348" i="3"/>
  <c r="E348" i="3"/>
  <c r="M348" i="3"/>
  <c r="N348" i="3"/>
  <c r="B349" i="3"/>
  <c r="C349" i="3"/>
  <c r="D349" i="3"/>
  <c r="E349" i="3"/>
  <c r="M349" i="3"/>
  <c r="N349" i="3"/>
  <c r="B350" i="3"/>
  <c r="C350" i="3"/>
  <c r="D350" i="3"/>
  <c r="E350" i="3"/>
  <c r="M350" i="3"/>
  <c r="N350" i="3"/>
  <c r="B351" i="3"/>
  <c r="C351" i="3"/>
  <c r="D351" i="3"/>
  <c r="E351" i="3"/>
  <c r="M351" i="3"/>
  <c r="N351" i="3"/>
  <c r="B352" i="3"/>
  <c r="C352" i="3"/>
  <c r="D352" i="3"/>
  <c r="E352" i="3"/>
  <c r="M352" i="3"/>
  <c r="N352" i="3"/>
  <c r="B353" i="3"/>
  <c r="C353" i="3"/>
  <c r="D353" i="3"/>
  <c r="E353" i="3"/>
  <c r="M353" i="3"/>
  <c r="N353" i="3"/>
  <c r="B354" i="3"/>
  <c r="C354" i="3"/>
  <c r="D354" i="3"/>
  <c r="E354" i="3"/>
  <c r="M354" i="3"/>
  <c r="N354" i="3"/>
  <c r="B355" i="3"/>
  <c r="C355" i="3"/>
  <c r="D355" i="3"/>
  <c r="E355" i="3"/>
  <c r="M355" i="3"/>
  <c r="N355" i="3"/>
  <c r="B356" i="3"/>
  <c r="C356" i="3"/>
  <c r="D356" i="3"/>
  <c r="E356" i="3"/>
  <c r="M356" i="3"/>
  <c r="N356" i="3"/>
  <c r="B357" i="3"/>
  <c r="C357" i="3"/>
  <c r="D357" i="3"/>
  <c r="E357" i="3"/>
  <c r="M357" i="3"/>
  <c r="N357" i="3"/>
  <c r="B358" i="3"/>
  <c r="C358" i="3"/>
  <c r="D358" i="3"/>
  <c r="E358" i="3"/>
  <c r="M358" i="3"/>
  <c r="N358" i="3"/>
  <c r="B359" i="3"/>
  <c r="C359" i="3"/>
  <c r="D359" i="3"/>
  <c r="E359" i="3"/>
  <c r="F361" i="22"/>
  <c r="M359" i="3"/>
  <c r="N359" i="3"/>
  <c r="B360" i="3"/>
  <c r="C360" i="3"/>
  <c r="D360" i="3"/>
  <c r="E360" i="3"/>
  <c r="M360" i="3"/>
  <c r="N360" i="3"/>
  <c r="B361" i="3"/>
  <c r="C361" i="3"/>
  <c r="D361" i="3"/>
  <c r="E361" i="3"/>
  <c r="M361" i="3"/>
  <c r="N361" i="3"/>
  <c r="B362" i="3"/>
  <c r="C362" i="3"/>
  <c r="D362" i="3"/>
  <c r="E362" i="3"/>
  <c r="M362" i="3"/>
  <c r="N362" i="3"/>
  <c r="B363" i="3"/>
  <c r="C363" i="3"/>
  <c r="D363" i="3"/>
  <c r="E363" i="3"/>
  <c r="M363" i="3"/>
  <c r="N363" i="3"/>
  <c r="B364" i="3"/>
  <c r="C364" i="3"/>
  <c r="D364" i="3"/>
  <c r="E364" i="3"/>
  <c r="M364" i="3"/>
  <c r="N364" i="3"/>
  <c r="B365" i="3"/>
  <c r="C365" i="3"/>
  <c r="D365" i="3"/>
  <c r="E365" i="3"/>
  <c r="M365" i="3"/>
  <c r="N365" i="3"/>
  <c r="B366" i="3"/>
  <c r="C366" i="3"/>
  <c r="D366" i="3"/>
  <c r="E366" i="3"/>
  <c r="M366" i="3"/>
  <c r="N366" i="3"/>
  <c r="B367" i="3"/>
  <c r="C367" i="3"/>
  <c r="D367" i="3"/>
  <c r="E367" i="3"/>
  <c r="M367" i="3"/>
  <c r="N367" i="3"/>
  <c r="B368" i="3"/>
  <c r="C368" i="3"/>
  <c r="D368" i="3"/>
  <c r="E368" i="3"/>
  <c r="F370" i="22"/>
  <c r="M368" i="3"/>
  <c r="N368" i="3"/>
  <c r="B369" i="3"/>
  <c r="C369" i="3"/>
  <c r="D369" i="3"/>
  <c r="E369" i="3"/>
  <c r="M369" i="3"/>
  <c r="N369" i="3"/>
  <c r="B370" i="3"/>
  <c r="C370" i="3"/>
  <c r="D370" i="3"/>
  <c r="E370" i="3"/>
  <c r="M370" i="3"/>
  <c r="N370" i="3"/>
  <c r="B371" i="3"/>
  <c r="C371" i="3"/>
  <c r="D371" i="3"/>
  <c r="E371" i="3"/>
  <c r="M371" i="3"/>
  <c r="N371" i="3"/>
  <c r="B372" i="3"/>
  <c r="C372" i="3"/>
  <c r="D372" i="3"/>
  <c r="E372" i="3"/>
  <c r="M372" i="3"/>
  <c r="N372" i="3"/>
  <c r="B373" i="3"/>
  <c r="C373" i="3"/>
  <c r="D373" i="3"/>
  <c r="E373" i="3"/>
  <c r="M373" i="3"/>
  <c r="N373" i="3"/>
  <c r="B374" i="3"/>
  <c r="C374" i="3"/>
  <c r="D374" i="3"/>
  <c r="E374" i="3"/>
  <c r="M374" i="3"/>
  <c r="N374" i="3"/>
  <c r="B375" i="3"/>
  <c r="C375" i="3"/>
  <c r="D375" i="3"/>
  <c r="E375" i="3"/>
  <c r="M375" i="3"/>
  <c r="N375" i="3"/>
  <c r="B376" i="3"/>
  <c r="C376" i="3"/>
  <c r="D376" i="3"/>
  <c r="E376" i="3"/>
  <c r="M376" i="3"/>
  <c r="N376" i="3"/>
  <c r="B377" i="3"/>
  <c r="C377" i="3"/>
  <c r="D377" i="3"/>
  <c r="E377" i="3"/>
  <c r="M377" i="3"/>
  <c r="N377" i="3"/>
  <c r="B378" i="3"/>
  <c r="C378" i="3"/>
  <c r="D378" i="3"/>
  <c r="E378" i="3"/>
  <c r="M378" i="3"/>
  <c r="N378" i="3"/>
  <c r="B379" i="3"/>
  <c r="C379" i="3"/>
  <c r="D379" i="3"/>
  <c r="E379" i="3"/>
  <c r="M379" i="3"/>
  <c r="N379" i="3"/>
  <c r="B380" i="3"/>
  <c r="C380" i="3"/>
  <c r="D380" i="3"/>
  <c r="E380" i="3"/>
  <c r="M380" i="3"/>
  <c r="N380" i="3"/>
  <c r="B381" i="3"/>
  <c r="C381" i="3"/>
  <c r="D381" i="3"/>
  <c r="E381" i="3"/>
  <c r="M381" i="3"/>
  <c r="N381" i="3"/>
  <c r="B382" i="3"/>
  <c r="C382" i="3"/>
  <c r="D382" i="3"/>
  <c r="E382" i="3"/>
  <c r="M382" i="3"/>
  <c r="N382" i="3"/>
  <c r="B383" i="3"/>
  <c r="C383" i="3"/>
  <c r="D383" i="3"/>
  <c r="E383" i="3"/>
  <c r="E385" i="22"/>
  <c r="M383" i="3"/>
  <c r="N383" i="3"/>
  <c r="B384" i="3"/>
  <c r="C384" i="3"/>
  <c r="D384" i="3"/>
  <c r="E384" i="3"/>
  <c r="M384" i="3"/>
  <c r="N384" i="3"/>
  <c r="B385" i="3"/>
  <c r="C385" i="3"/>
  <c r="D385" i="3"/>
  <c r="E385" i="3"/>
  <c r="M385" i="3"/>
  <c r="N385" i="3"/>
  <c r="B386" i="3"/>
  <c r="C386" i="3"/>
  <c r="D386" i="3"/>
  <c r="E386" i="3"/>
  <c r="M386" i="3"/>
  <c r="N386" i="3"/>
  <c r="B387" i="3"/>
  <c r="C387" i="3"/>
  <c r="D387" i="3"/>
  <c r="E387" i="3"/>
  <c r="F389" i="22"/>
  <c r="M387" i="3"/>
  <c r="N387" i="3"/>
  <c r="B388" i="3"/>
  <c r="C388" i="3"/>
  <c r="D388" i="3"/>
  <c r="E388" i="3"/>
  <c r="M388" i="3"/>
  <c r="N388" i="3"/>
  <c r="B389" i="3"/>
  <c r="C389" i="3"/>
  <c r="D389" i="3"/>
  <c r="E389" i="3"/>
  <c r="M389" i="3"/>
  <c r="N389" i="3"/>
  <c r="B390" i="3"/>
  <c r="C390" i="3"/>
  <c r="D390" i="3"/>
  <c r="E390" i="3"/>
  <c r="M390" i="3"/>
  <c r="N390" i="3"/>
  <c r="B391" i="3"/>
  <c r="C391" i="3"/>
  <c r="D391" i="3"/>
  <c r="E391" i="3"/>
  <c r="M391" i="3"/>
  <c r="N391" i="3"/>
  <c r="B392" i="3"/>
  <c r="C392" i="3"/>
  <c r="D392" i="3"/>
  <c r="E392" i="3"/>
  <c r="M392" i="3"/>
  <c r="N392" i="3"/>
  <c r="B393" i="3"/>
  <c r="C393" i="3"/>
  <c r="D393" i="3"/>
  <c r="E393" i="3"/>
  <c r="M393" i="3"/>
  <c r="N393" i="3"/>
  <c r="B394" i="3"/>
  <c r="C394" i="3"/>
  <c r="D394" i="3"/>
  <c r="E394" i="3"/>
  <c r="M394" i="3"/>
  <c r="N394" i="3"/>
  <c r="B395" i="3"/>
  <c r="C395" i="3"/>
  <c r="D395" i="3"/>
  <c r="E395" i="3"/>
  <c r="M395" i="3"/>
  <c r="N395" i="3"/>
  <c r="B396" i="3"/>
  <c r="C396" i="3"/>
  <c r="D396" i="3"/>
  <c r="E396" i="3"/>
  <c r="M396" i="3"/>
  <c r="N396" i="3"/>
  <c r="B397" i="3"/>
  <c r="C397" i="3"/>
  <c r="D397" i="3"/>
  <c r="E397" i="3"/>
  <c r="M397" i="3"/>
  <c r="N397" i="3"/>
  <c r="B398" i="3"/>
  <c r="C398" i="3"/>
  <c r="D398" i="3"/>
  <c r="E398" i="3"/>
  <c r="M398" i="3"/>
  <c r="N398" i="3"/>
  <c r="B399" i="3"/>
  <c r="C399" i="3"/>
  <c r="D399" i="3"/>
  <c r="E399" i="3"/>
  <c r="F401" i="22"/>
  <c r="M399" i="3"/>
  <c r="N399" i="3"/>
  <c r="B400" i="3"/>
  <c r="C400" i="3"/>
  <c r="D400" i="3"/>
  <c r="E400" i="3"/>
  <c r="M400" i="3"/>
  <c r="N400" i="3"/>
  <c r="B401" i="3"/>
  <c r="C401" i="3"/>
  <c r="D401" i="3"/>
  <c r="E401" i="3"/>
  <c r="M401" i="3"/>
  <c r="N401" i="3"/>
  <c r="B402" i="3"/>
  <c r="C402" i="3"/>
  <c r="D402" i="3"/>
  <c r="E402" i="3"/>
  <c r="M402" i="3"/>
  <c r="N402" i="3"/>
  <c r="B403" i="3"/>
  <c r="C403" i="3"/>
  <c r="D403" i="3"/>
  <c r="E403" i="3"/>
  <c r="M403" i="3"/>
  <c r="N403" i="3"/>
  <c r="B404" i="3"/>
  <c r="C404" i="3"/>
  <c r="D404" i="3"/>
  <c r="E404" i="3"/>
  <c r="M404" i="3"/>
  <c r="N404" i="3"/>
  <c r="B405" i="3"/>
  <c r="C405" i="3"/>
  <c r="D405" i="3"/>
  <c r="E405" i="3"/>
  <c r="M405" i="3"/>
  <c r="N405" i="3"/>
  <c r="B406" i="3"/>
  <c r="C406" i="3"/>
  <c r="D406" i="3"/>
  <c r="E406" i="3"/>
  <c r="M406" i="3"/>
  <c r="N406" i="3"/>
  <c r="B407" i="3"/>
  <c r="C407" i="3"/>
  <c r="D407" i="3"/>
  <c r="E407" i="3"/>
  <c r="M407" i="3"/>
  <c r="N407" i="3"/>
  <c r="B408" i="3"/>
  <c r="C408" i="3"/>
  <c r="D408" i="3"/>
  <c r="E408" i="3"/>
  <c r="M408" i="3"/>
  <c r="N408" i="3"/>
  <c r="B409" i="3"/>
  <c r="C409" i="3"/>
  <c r="D409" i="3"/>
  <c r="E409" i="3"/>
  <c r="M409" i="3"/>
  <c r="N409" i="3"/>
  <c r="B410" i="3"/>
  <c r="C410" i="3"/>
  <c r="D410" i="3"/>
  <c r="E410" i="3"/>
  <c r="M410" i="3"/>
  <c r="N410" i="3"/>
  <c r="B411" i="3"/>
  <c r="C411" i="3"/>
  <c r="D411" i="3"/>
  <c r="E411" i="3"/>
  <c r="M411" i="3"/>
  <c r="N411" i="3"/>
  <c r="B412" i="3"/>
  <c r="C412" i="3"/>
  <c r="D412" i="3"/>
  <c r="E412" i="3"/>
  <c r="M412" i="3"/>
  <c r="N412" i="3"/>
  <c r="B413" i="3"/>
  <c r="C413" i="3"/>
  <c r="D413" i="3"/>
  <c r="E413" i="3"/>
  <c r="M413" i="3"/>
  <c r="N413" i="3"/>
  <c r="B414" i="3"/>
  <c r="C414" i="3"/>
  <c r="D414" i="3"/>
  <c r="E414" i="3"/>
  <c r="M414" i="3"/>
  <c r="N414" i="3"/>
  <c r="B415" i="3"/>
  <c r="C415" i="3"/>
  <c r="D415" i="3"/>
  <c r="E415" i="3"/>
  <c r="M415" i="3"/>
  <c r="N415" i="3"/>
  <c r="B416" i="3"/>
  <c r="C416" i="3"/>
  <c r="D416" i="3"/>
  <c r="E416" i="3"/>
  <c r="M416" i="3"/>
  <c r="N416" i="3"/>
  <c r="B417" i="3"/>
  <c r="C417" i="3"/>
  <c r="D417" i="3"/>
  <c r="E417" i="3"/>
  <c r="M417" i="3"/>
  <c r="N417" i="3"/>
  <c r="B418" i="3"/>
  <c r="C418" i="3"/>
  <c r="D418" i="3"/>
  <c r="E418" i="3"/>
  <c r="D420" i="22"/>
  <c r="M418" i="3"/>
  <c r="N418" i="3"/>
  <c r="B419" i="3"/>
  <c r="C419" i="3"/>
  <c r="D419" i="3"/>
  <c r="E419" i="3"/>
  <c r="M419" i="3"/>
  <c r="N419" i="3"/>
  <c r="B420" i="3"/>
  <c r="C420" i="3"/>
  <c r="D420" i="3"/>
  <c r="E420" i="3"/>
  <c r="M420" i="3"/>
  <c r="N420" i="3"/>
  <c r="B421" i="3"/>
  <c r="C421" i="3"/>
  <c r="D421" i="3"/>
  <c r="E421" i="3"/>
  <c r="M421" i="3"/>
  <c r="N421" i="3"/>
  <c r="B422" i="3"/>
  <c r="C422" i="3"/>
  <c r="D422" i="3"/>
  <c r="E422" i="3"/>
  <c r="M422" i="3"/>
  <c r="N422" i="3"/>
  <c r="B423" i="3"/>
  <c r="C423" i="3"/>
  <c r="D423" i="3"/>
  <c r="E423" i="3"/>
  <c r="F425" i="22"/>
  <c r="M423" i="3"/>
  <c r="N423" i="3"/>
  <c r="B424" i="3"/>
  <c r="C424" i="3"/>
  <c r="D424" i="3"/>
  <c r="E424" i="3"/>
  <c r="M424" i="3"/>
  <c r="N424" i="3"/>
  <c r="B425" i="3"/>
  <c r="C425" i="3"/>
  <c r="D425" i="3"/>
  <c r="E425" i="3"/>
  <c r="M425" i="3"/>
  <c r="N425" i="3"/>
  <c r="B426" i="3"/>
  <c r="C426" i="3"/>
  <c r="D426" i="3"/>
  <c r="E426" i="3"/>
  <c r="M426" i="3"/>
  <c r="N426" i="3"/>
  <c r="B427" i="3"/>
  <c r="C427" i="3"/>
  <c r="D427" i="3"/>
  <c r="E427" i="3"/>
  <c r="F429" i="22"/>
  <c r="M427" i="3"/>
  <c r="N427" i="3"/>
  <c r="B428" i="3"/>
  <c r="C428" i="3"/>
  <c r="D428" i="3"/>
  <c r="E428" i="3"/>
  <c r="M428" i="3"/>
  <c r="N428" i="3"/>
  <c r="B429" i="3"/>
  <c r="C429" i="3"/>
  <c r="D429" i="3"/>
  <c r="E429" i="3"/>
  <c r="M429" i="3"/>
  <c r="N429" i="3"/>
  <c r="B430" i="3"/>
  <c r="C430" i="3"/>
  <c r="D430" i="3"/>
  <c r="E430" i="3"/>
  <c r="M430" i="3"/>
  <c r="N430" i="3"/>
  <c r="B431" i="3"/>
  <c r="C431" i="3"/>
  <c r="D431" i="3"/>
  <c r="E431" i="3"/>
  <c r="M431" i="3"/>
  <c r="N431" i="3"/>
  <c r="B432" i="3"/>
  <c r="C432" i="3"/>
  <c r="D432" i="3"/>
  <c r="E432" i="3"/>
  <c r="M432" i="3"/>
  <c r="N432" i="3"/>
  <c r="B433" i="3"/>
  <c r="C433" i="3"/>
  <c r="D433" i="3"/>
  <c r="E433" i="3"/>
  <c r="M433" i="3"/>
  <c r="N433" i="3"/>
  <c r="B434" i="3"/>
  <c r="C434" i="3"/>
  <c r="D434" i="3"/>
  <c r="E434" i="3"/>
  <c r="M434" i="3"/>
  <c r="N434" i="3"/>
  <c r="B435" i="3"/>
  <c r="C435" i="3"/>
  <c r="D435" i="3"/>
  <c r="E435" i="3"/>
  <c r="M435" i="3"/>
  <c r="N435" i="3"/>
  <c r="B436" i="3"/>
  <c r="C436" i="3"/>
  <c r="D436" i="3"/>
  <c r="E436" i="3"/>
  <c r="M436" i="3"/>
  <c r="N436" i="3"/>
  <c r="B437" i="3"/>
  <c r="C437" i="3"/>
  <c r="D437" i="3"/>
  <c r="E437" i="3"/>
  <c r="M437" i="3"/>
  <c r="N437" i="3"/>
  <c r="B438" i="3"/>
  <c r="C438" i="3"/>
  <c r="D438" i="3"/>
  <c r="E438" i="3"/>
  <c r="M438" i="3"/>
  <c r="N438" i="3"/>
  <c r="B439" i="3"/>
  <c r="C439" i="3"/>
  <c r="D439" i="3"/>
  <c r="E439" i="3"/>
  <c r="M439" i="3"/>
  <c r="N439" i="3"/>
  <c r="B440" i="3"/>
  <c r="C440" i="3"/>
  <c r="D440" i="3"/>
  <c r="E440" i="3"/>
  <c r="M440" i="3"/>
  <c r="N440" i="3"/>
  <c r="B441" i="3"/>
  <c r="C441" i="3"/>
  <c r="D441" i="3"/>
  <c r="E441" i="3"/>
  <c r="M441" i="3"/>
  <c r="N441" i="3"/>
  <c r="B442" i="3"/>
  <c r="C442" i="3"/>
  <c r="D442" i="3"/>
  <c r="E442" i="3"/>
  <c r="M442" i="3"/>
  <c r="N442" i="3"/>
  <c r="B443" i="3"/>
  <c r="C443" i="3"/>
  <c r="D443" i="3"/>
  <c r="E443" i="3"/>
  <c r="F445" i="22"/>
  <c r="M443" i="3"/>
  <c r="N443" i="3"/>
  <c r="B444" i="3"/>
  <c r="C444" i="3"/>
  <c r="D444" i="3"/>
  <c r="E444" i="3"/>
  <c r="M444" i="3"/>
  <c r="N444" i="3"/>
  <c r="B445" i="3"/>
  <c r="C445" i="3"/>
  <c r="D445" i="3"/>
  <c r="E445" i="3"/>
  <c r="M445" i="3"/>
  <c r="N445" i="3"/>
  <c r="B446" i="3"/>
  <c r="C446" i="3"/>
  <c r="D446" i="3"/>
  <c r="E446" i="3"/>
  <c r="M446" i="3"/>
  <c r="N446" i="3"/>
  <c r="B447" i="3"/>
  <c r="C447" i="3"/>
  <c r="D447" i="3"/>
  <c r="E447" i="3"/>
  <c r="F449" i="22"/>
  <c r="M447" i="3"/>
  <c r="N447" i="3"/>
  <c r="B448" i="3"/>
  <c r="C448" i="3"/>
  <c r="D448" i="3"/>
  <c r="E448" i="3"/>
  <c r="M448" i="3"/>
  <c r="N448" i="3"/>
  <c r="B449" i="3"/>
  <c r="C449" i="3"/>
  <c r="D449" i="3"/>
  <c r="E449" i="3"/>
  <c r="M449" i="3"/>
  <c r="N449" i="3"/>
  <c r="B450" i="3"/>
  <c r="C450" i="3"/>
  <c r="D450" i="3"/>
  <c r="E450" i="3"/>
  <c r="M450" i="3"/>
  <c r="N450" i="3"/>
  <c r="B451" i="3"/>
  <c r="C451" i="3"/>
  <c r="D451" i="3"/>
  <c r="E451" i="3"/>
  <c r="M451" i="3"/>
  <c r="N451" i="3"/>
  <c r="B452" i="3"/>
  <c r="C452" i="3"/>
  <c r="D452" i="3"/>
  <c r="E452" i="3"/>
  <c r="M452" i="3"/>
  <c r="N452" i="3"/>
  <c r="B453" i="3"/>
  <c r="C453" i="3"/>
  <c r="D453" i="3"/>
  <c r="E453" i="3"/>
  <c r="M453" i="3"/>
  <c r="N453" i="3"/>
  <c r="B454" i="3"/>
  <c r="C454" i="3"/>
  <c r="D454" i="3"/>
  <c r="E454" i="3"/>
  <c r="M454" i="3"/>
  <c r="N454" i="3"/>
  <c r="B455" i="3"/>
  <c r="C455" i="3"/>
  <c r="D455" i="3"/>
  <c r="E455" i="3"/>
  <c r="M455" i="3"/>
  <c r="N455" i="3"/>
  <c r="B456" i="3"/>
  <c r="C456" i="3"/>
  <c r="D456" i="3"/>
  <c r="E456" i="3"/>
  <c r="M456" i="3"/>
  <c r="N456" i="3"/>
  <c r="B457" i="3"/>
  <c r="C457" i="3"/>
  <c r="D457" i="3"/>
  <c r="E457" i="3"/>
  <c r="M457" i="3"/>
  <c r="N457" i="3"/>
  <c r="B458" i="3"/>
  <c r="C458" i="3"/>
  <c r="D458" i="3"/>
  <c r="E458" i="3"/>
  <c r="M458" i="3"/>
  <c r="N458" i="3"/>
  <c r="B459" i="3"/>
  <c r="C459" i="3"/>
  <c r="D459" i="3"/>
  <c r="E459" i="3"/>
  <c r="F461" i="22"/>
  <c r="M459" i="3"/>
  <c r="N459" i="3"/>
  <c r="B460" i="3"/>
  <c r="C460" i="3"/>
  <c r="D460" i="3"/>
  <c r="E460" i="3"/>
  <c r="M460" i="3"/>
  <c r="N460" i="3"/>
  <c r="B461" i="3"/>
  <c r="C461" i="3"/>
  <c r="D461" i="3"/>
  <c r="E461" i="3"/>
  <c r="M461" i="3"/>
  <c r="N461" i="3"/>
  <c r="B462" i="3"/>
  <c r="C462" i="3"/>
  <c r="D462" i="3"/>
  <c r="E462" i="3"/>
  <c r="M462" i="3"/>
  <c r="N462" i="3"/>
  <c r="B463" i="3"/>
  <c r="C463" i="3"/>
  <c r="D463" i="3"/>
  <c r="E463" i="3"/>
  <c r="M463" i="3"/>
  <c r="N463" i="3"/>
  <c r="B464" i="3"/>
  <c r="C464" i="3"/>
  <c r="D464" i="3"/>
  <c r="E464" i="3"/>
  <c r="M464" i="3"/>
  <c r="N464" i="3"/>
  <c r="B465" i="3"/>
  <c r="C465" i="3"/>
  <c r="D465" i="3"/>
  <c r="E465" i="3"/>
  <c r="M465" i="3"/>
  <c r="N465" i="3"/>
  <c r="B466" i="3"/>
  <c r="C466" i="3"/>
  <c r="D466" i="3"/>
  <c r="E466" i="3"/>
  <c r="M466" i="3"/>
  <c r="N466" i="3"/>
  <c r="B467" i="3"/>
  <c r="C467" i="3"/>
  <c r="D467" i="3"/>
  <c r="E467" i="3"/>
  <c r="F469" i="22"/>
  <c r="M467" i="3"/>
  <c r="N467" i="3"/>
  <c r="B468" i="3"/>
  <c r="C468" i="3"/>
  <c r="D468" i="3"/>
  <c r="E468" i="3"/>
  <c r="M468" i="3"/>
  <c r="N468" i="3"/>
  <c r="B469" i="3"/>
  <c r="C469" i="3"/>
  <c r="D469" i="3"/>
  <c r="E469" i="3"/>
  <c r="M469" i="3"/>
  <c r="N469" i="3"/>
  <c r="B470" i="3"/>
  <c r="C470" i="3"/>
  <c r="D470" i="3"/>
  <c r="E470" i="3"/>
  <c r="M470" i="3"/>
  <c r="N470" i="3"/>
  <c r="B471" i="3"/>
  <c r="C471" i="3"/>
  <c r="D471" i="3"/>
  <c r="E471" i="3"/>
  <c r="M471" i="3"/>
  <c r="N471" i="3"/>
  <c r="B472" i="3"/>
  <c r="C472" i="3"/>
  <c r="D472" i="3"/>
  <c r="E472" i="3"/>
  <c r="M472" i="3"/>
  <c r="N472" i="3"/>
  <c r="B473" i="3"/>
  <c r="C473" i="3"/>
  <c r="D473" i="3"/>
  <c r="E473" i="3"/>
  <c r="M473" i="3"/>
  <c r="N473" i="3"/>
  <c r="B474" i="3"/>
  <c r="C474" i="3"/>
  <c r="D474" i="3"/>
  <c r="E474" i="3"/>
  <c r="M474" i="3"/>
  <c r="N474" i="3"/>
  <c r="B475" i="3"/>
  <c r="C475" i="3"/>
  <c r="D475" i="3"/>
  <c r="E475" i="3"/>
  <c r="F477" i="22"/>
  <c r="M475" i="3"/>
  <c r="N475" i="3"/>
  <c r="B476" i="3"/>
  <c r="C476" i="3"/>
  <c r="D476" i="3"/>
  <c r="E476" i="3"/>
  <c r="M476" i="3"/>
  <c r="N476" i="3"/>
  <c r="B477" i="3"/>
  <c r="C477" i="3"/>
  <c r="D477" i="3"/>
  <c r="E477" i="3"/>
  <c r="M477" i="3"/>
  <c r="N477" i="3"/>
  <c r="B478" i="3"/>
  <c r="C478" i="3"/>
  <c r="D478" i="3"/>
  <c r="E478" i="3"/>
  <c r="M478" i="3"/>
  <c r="N478" i="3"/>
  <c r="B479" i="3"/>
  <c r="C479" i="3"/>
  <c r="D479" i="3"/>
  <c r="E479" i="3"/>
  <c r="M479" i="3"/>
  <c r="N479" i="3"/>
  <c r="B480" i="3"/>
  <c r="C480" i="3"/>
  <c r="D480" i="3"/>
  <c r="E480" i="3"/>
  <c r="M480" i="3"/>
  <c r="N480" i="3"/>
  <c r="B481" i="3"/>
  <c r="C481" i="3"/>
  <c r="D481" i="3"/>
  <c r="E481" i="3"/>
  <c r="M481" i="3"/>
  <c r="N481" i="3"/>
  <c r="B482" i="3"/>
  <c r="C482" i="3"/>
  <c r="D482" i="3"/>
  <c r="E482" i="3"/>
  <c r="M482" i="3"/>
  <c r="N482" i="3"/>
  <c r="B483" i="3"/>
  <c r="C483" i="3"/>
  <c r="D483" i="3"/>
  <c r="E483" i="3"/>
  <c r="M483" i="3"/>
  <c r="N483" i="3"/>
  <c r="B484" i="3"/>
  <c r="C484" i="3"/>
  <c r="D484" i="3"/>
  <c r="E484" i="3"/>
  <c r="M484" i="3"/>
  <c r="N484" i="3"/>
  <c r="B485" i="3"/>
  <c r="C485" i="3"/>
  <c r="D485" i="3"/>
  <c r="E485" i="3"/>
  <c r="M485" i="3"/>
  <c r="N485" i="3"/>
  <c r="B486" i="3"/>
  <c r="C486" i="3"/>
  <c r="D486" i="3"/>
  <c r="E486" i="3"/>
  <c r="M486" i="3"/>
  <c r="N486" i="3"/>
  <c r="B487" i="3"/>
  <c r="C487" i="3"/>
  <c r="D487" i="3"/>
  <c r="E487" i="3"/>
  <c r="F489" i="22"/>
  <c r="M487" i="3"/>
  <c r="N487" i="3"/>
  <c r="B488" i="3"/>
  <c r="C488" i="3"/>
  <c r="D488" i="3"/>
  <c r="E488" i="3"/>
  <c r="M488" i="3"/>
  <c r="N488" i="3"/>
  <c r="B489" i="3"/>
  <c r="C489" i="3"/>
  <c r="D489" i="3"/>
  <c r="E489" i="3"/>
  <c r="M489" i="3"/>
  <c r="N489" i="3"/>
  <c r="B490" i="3"/>
  <c r="C490" i="3"/>
  <c r="D490" i="3"/>
  <c r="E490" i="3"/>
  <c r="M490" i="3"/>
  <c r="N490" i="3"/>
  <c r="B491" i="3"/>
  <c r="C491" i="3"/>
  <c r="D491" i="3"/>
  <c r="E491" i="3"/>
  <c r="F493" i="22"/>
  <c r="M491" i="3"/>
  <c r="N491" i="3"/>
  <c r="B492" i="3"/>
  <c r="C492" i="3"/>
  <c r="D492" i="3"/>
  <c r="E492" i="3"/>
  <c r="M492" i="3"/>
  <c r="N492" i="3"/>
  <c r="B493" i="3"/>
  <c r="C493" i="3"/>
  <c r="D493" i="3"/>
  <c r="E493" i="3"/>
  <c r="M493" i="3"/>
  <c r="N493" i="3"/>
  <c r="B494" i="3"/>
  <c r="C494" i="3"/>
  <c r="D494" i="3"/>
  <c r="E494" i="3"/>
  <c r="M494" i="3"/>
  <c r="N494" i="3"/>
  <c r="B495" i="3"/>
  <c r="C495" i="3"/>
  <c r="D495" i="3"/>
  <c r="E495" i="3"/>
  <c r="M495" i="3"/>
  <c r="N495" i="3"/>
  <c r="B496" i="3"/>
  <c r="C496" i="3"/>
  <c r="D496" i="3"/>
  <c r="E496" i="3"/>
  <c r="M496" i="3"/>
  <c r="N496" i="3"/>
  <c r="B497" i="3"/>
  <c r="C497" i="3"/>
  <c r="D497" i="3"/>
  <c r="E497" i="3"/>
  <c r="M497" i="3"/>
  <c r="N497" i="3"/>
  <c r="B498" i="3"/>
  <c r="C498" i="3"/>
  <c r="D498" i="3"/>
  <c r="E498" i="3"/>
  <c r="M498" i="3"/>
  <c r="N498" i="3"/>
  <c r="B499" i="3"/>
  <c r="C499" i="3"/>
  <c r="D499" i="3"/>
  <c r="E499" i="3"/>
  <c r="F501" i="22"/>
  <c r="M499" i="3"/>
  <c r="N499" i="3"/>
  <c r="B500" i="3"/>
  <c r="C500" i="3"/>
  <c r="D500" i="3"/>
  <c r="E500" i="3"/>
  <c r="M500" i="3"/>
  <c r="N500" i="3"/>
  <c r="C501" i="3"/>
  <c r="E501" i="3"/>
  <c r="N501"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M177" i="3"/>
  <c r="M178" i="3"/>
  <c r="M179" i="3"/>
  <c r="M180" i="3"/>
  <c r="M181" i="3"/>
  <c r="M182" i="3"/>
  <c r="M183" i="3"/>
  <c r="M184" i="3"/>
  <c r="M185" i="3"/>
  <c r="M186" i="3"/>
  <c r="M187" i="3"/>
  <c r="M188" i="3"/>
  <c r="M189" i="3"/>
  <c r="M190" i="3"/>
  <c r="M191" i="3"/>
  <c r="M192" i="3"/>
  <c r="M193" i="3"/>
  <c r="M194" i="3"/>
  <c r="M195" i="3"/>
  <c r="M196" i="3"/>
  <c r="M197" i="3"/>
  <c r="M198" i="3"/>
  <c r="M199" i="3"/>
  <c r="M200" i="3"/>
  <c r="AB684" i="24"/>
  <c r="AA684" i="24"/>
  <c r="Z684" i="24"/>
  <c r="AB683" i="24"/>
  <c r="AA683" i="24"/>
  <c r="Z683" i="24"/>
  <c r="AB682" i="24"/>
  <c r="AA682" i="24"/>
  <c r="Z682" i="24"/>
  <c r="AB681" i="24"/>
  <c r="AA681" i="24"/>
  <c r="Z681" i="24"/>
  <c r="AB680" i="24"/>
  <c r="AA680" i="24"/>
  <c r="Z680" i="24"/>
  <c r="AB679" i="24"/>
  <c r="AA679" i="24"/>
  <c r="Z679" i="24"/>
  <c r="AB678" i="24"/>
  <c r="AA678" i="24"/>
  <c r="Z678" i="24"/>
  <c r="AB677" i="24"/>
  <c r="AA677" i="24"/>
  <c r="Z677" i="24"/>
  <c r="AB676" i="24"/>
  <c r="AA676" i="24"/>
  <c r="Z676" i="24"/>
  <c r="AB675" i="24"/>
  <c r="AA675" i="24"/>
  <c r="Z675" i="24"/>
  <c r="AB674" i="24"/>
  <c r="AA674" i="24"/>
  <c r="Z674" i="24"/>
  <c r="AB673" i="24"/>
  <c r="AA673" i="24"/>
  <c r="Z673" i="24"/>
  <c r="AB672" i="24"/>
  <c r="AA672" i="24"/>
  <c r="Z672" i="24"/>
  <c r="AB671" i="24"/>
  <c r="AA671" i="24"/>
  <c r="Z671" i="24"/>
  <c r="AB670" i="24"/>
  <c r="AA670" i="24"/>
  <c r="Z670" i="24"/>
  <c r="AB669" i="24"/>
  <c r="AA669" i="24"/>
  <c r="Z669" i="24"/>
  <c r="AB668" i="24"/>
  <c r="AA668" i="24"/>
  <c r="Z668" i="24"/>
  <c r="AB667" i="24"/>
  <c r="AA667" i="24"/>
  <c r="Z667" i="24"/>
  <c r="AB666" i="24"/>
  <c r="AA666" i="24"/>
  <c r="Z666" i="24"/>
  <c r="AB665" i="24"/>
  <c r="AA665" i="24"/>
  <c r="Z665" i="24"/>
  <c r="AB664" i="24"/>
  <c r="AA664" i="24"/>
  <c r="Z664" i="24"/>
  <c r="AB663" i="24"/>
  <c r="AA663" i="24"/>
  <c r="Z663" i="24"/>
  <c r="AB662" i="24"/>
  <c r="AA662" i="24"/>
  <c r="Z662" i="24"/>
  <c r="AB661" i="24"/>
  <c r="AA661" i="24"/>
  <c r="Z661" i="24"/>
  <c r="AB660" i="24"/>
  <c r="AA660" i="24"/>
  <c r="Z660" i="24"/>
  <c r="AB659" i="24"/>
  <c r="AA659" i="24"/>
  <c r="Z659" i="24"/>
  <c r="AB658" i="24"/>
  <c r="AA658" i="24"/>
  <c r="Z658" i="24"/>
  <c r="AB657" i="24"/>
  <c r="AA657" i="24"/>
  <c r="Z657" i="24"/>
  <c r="AB656" i="24"/>
  <c r="AA656" i="24"/>
  <c r="Z656" i="24"/>
  <c r="AB655" i="24"/>
  <c r="AA655" i="24"/>
  <c r="Z655" i="24"/>
  <c r="AB654" i="24"/>
  <c r="AA654" i="24"/>
  <c r="Z654" i="24"/>
  <c r="AB653" i="24"/>
  <c r="AA653" i="24"/>
  <c r="Z653" i="24"/>
  <c r="AB652" i="24"/>
  <c r="AA652" i="24"/>
  <c r="Z652" i="24"/>
  <c r="AB651" i="24"/>
  <c r="AA651" i="24"/>
  <c r="Z651" i="24"/>
  <c r="AB650" i="24"/>
  <c r="AA650" i="24"/>
  <c r="Z650" i="24"/>
  <c r="AB649" i="24"/>
  <c r="AA649" i="24"/>
  <c r="Z649" i="24"/>
  <c r="AB648" i="24"/>
  <c r="AA648" i="24"/>
  <c r="Z648" i="24"/>
  <c r="AB647" i="24"/>
  <c r="AA647" i="24"/>
  <c r="Z647" i="24"/>
  <c r="AB646" i="24"/>
  <c r="AA646" i="24"/>
  <c r="Z646" i="24"/>
  <c r="AB645" i="24"/>
  <c r="AA645" i="24"/>
  <c r="Z645" i="24"/>
  <c r="AB644" i="24"/>
  <c r="AA644" i="24"/>
  <c r="Z644" i="24"/>
  <c r="AB643" i="24"/>
  <c r="AA643" i="24"/>
  <c r="Z643" i="24"/>
  <c r="AB642" i="24"/>
  <c r="AA642" i="24"/>
  <c r="Z642" i="24"/>
  <c r="AB641" i="24"/>
  <c r="AA641" i="24"/>
  <c r="Z641" i="24"/>
  <c r="AB640" i="24"/>
  <c r="AA640" i="24"/>
  <c r="Z640" i="24"/>
  <c r="AB639" i="24"/>
  <c r="AA639" i="24"/>
  <c r="Z639" i="24"/>
  <c r="AB638" i="24"/>
  <c r="AA638" i="24"/>
  <c r="Z638" i="24"/>
  <c r="AB637" i="24"/>
  <c r="AA637" i="24"/>
  <c r="Z637" i="24"/>
  <c r="AB636" i="24"/>
  <c r="AA636" i="24"/>
  <c r="Z636" i="24"/>
  <c r="AB635" i="24"/>
  <c r="AA635" i="24"/>
  <c r="Z635" i="24"/>
  <c r="AB634" i="24"/>
  <c r="AA634" i="24"/>
  <c r="Z634" i="24"/>
  <c r="AB633" i="24"/>
  <c r="AA633" i="24"/>
  <c r="Z633" i="24"/>
  <c r="AB632" i="24"/>
  <c r="AA632" i="24"/>
  <c r="Z632" i="24"/>
  <c r="AB631" i="24"/>
  <c r="AA631" i="24"/>
  <c r="Z631" i="24"/>
  <c r="AB630" i="24"/>
  <c r="AA630" i="24"/>
  <c r="Z630" i="24"/>
  <c r="AB629" i="24"/>
  <c r="AA629" i="24"/>
  <c r="Z629" i="24"/>
  <c r="AB628" i="24"/>
  <c r="AA628" i="24"/>
  <c r="Z628" i="24"/>
  <c r="AB627" i="24"/>
  <c r="AA627" i="24"/>
  <c r="Z627" i="24"/>
  <c r="AB626" i="24"/>
  <c r="AA626" i="24"/>
  <c r="Z626" i="24"/>
  <c r="AB625" i="24"/>
  <c r="AA625" i="24"/>
  <c r="Z625" i="24"/>
  <c r="AB624" i="24"/>
  <c r="AA624" i="24"/>
  <c r="Z624" i="24"/>
  <c r="AB623" i="24"/>
  <c r="AA623" i="24"/>
  <c r="Z623" i="24"/>
  <c r="AB622" i="24"/>
  <c r="AA622" i="24"/>
  <c r="Z622" i="24"/>
  <c r="AB621" i="24"/>
  <c r="AA621" i="24"/>
  <c r="Z621" i="24"/>
  <c r="AB620" i="24"/>
  <c r="AA620" i="24"/>
  <c r="Z620" i="24"/>
  <c r="AB619" i="24"/>
  <c r="AA619" i="24"/>
  <c r="Z619" i="24"/>
  <c r="AB618" i="24"/>
  <c r="AA618" i="24"/>
  <c r="Z618" i="24"/>
  <c r="AB617" i="24"/>
  <c r="AA617" i="24"/>
  <c r="Z617" i="24"/>
  <c r="AB616" i="24"/>
  <c r="AA616" i="24"/>
  <c r="Z616" i="24"/>
  <c r="AB615" i="24"/>
  <c r="AA615" i="24"/>
  <c r="Z615" i="24"/>
  <c r="AB614" i="24"/>
  <c r="AA614" i="24"/>
  <c r="Z614" i="24"/>
  <c r="AB613" i="24"/>
  <c r="AA613" i="24"/>
  <c r="Z613" i="24"/>
  <c r="AB612" i="24"/>
  <c r="AA612" i="24"/>
  <c r="Z612" i="24"/>
  <c r="AB611" i="24"/>
  <c r="AA611" i="24"/>
  <c r="Z611" i="24"/>
  <c r="AB610" i="24"/>
  <c r="AA610" i="24"/>
  <c r="Z610" i="24"/>
  <c r="AB609" i="24"/>
  <c r="AA609" i="24"/>
  <c r="Z609" i="24"/>
  <c r="AB608" i="24"/>
  <c r="AA608" i="24"/>
  <c r="Z608" i="24"/>
  <c r="AB607" i="24"/>
  <c r="AA607" i="24"/>
  <c r="Z607" i="24"/>
  <c r="AB606" i="24"/>
  <c r="AA606" i="24"/>
  <c r="Z606" i="24"/>
  <c r="AB605" i="24"/>
  <c r="AA605" i="24"/>
  <c r="Z605" i="24"/>
  <c r="AB604" i="24"/>
  <c r="AA604" i="24"/>
  <c r="Z604" i="24"/>
  <c r="AB603" i="24"/>
  <c r="AA603" i="24"/>
  <c r="Z603" i="24"/>
  <c r="AB602" i="24"/>
  <c r="AA602" i="24"/>
  <c r="Z602" i="24"/>
  <c r="AB601" i="24"/>
  <c r="AA601" i="24"/>
  <c r="Z601" i="24"/>
  <c r="AB600" i="24"/>
  <c r="AA600" i="24"/>
  <c r="Z600" i="24"/>
  <c r="AB599" i="24"/>
  <c r="AA599" i="24"/>
  <c r="Z599" i="24"/>
  <c r="AB598" i="24"/>
  <c r="AA598" i="24"/>
  <c r="Z598" i="24"/>
  <c r="AB597" i="24"/>
  <c r="AA597" i="24"/>
  <c r="Z597" i="24"/>
  <c r="AB596" i="24"/>
  <c r="AA596" i="24"/>
  <c r="Z596" i="24"/>
  <c r="AB595" i="24"/>
  <c r="AA595" i="24"/>
  <c r="Z595" i="24"/>
  <c r="AB594" i="24"/>
  <c r="AA594" i="24"/>
  <c r="Z594" i="24"/>
  <c r="AB593" i="24"/>
  <c r="AA593" i="24"/>
  <c r="Z593" i="24"/>
  <c r="AB592" i="24"/>
  <c r="AA592" i="24"/>
  <c r="Z592" i="24"/>
  <c r="AB591" i="24"/>
  <c r="AA591" i="24"/>
  <c r="Z591" i="24"/>
  <c r="AB590" i="24"/>
  <c r="AA590" i="24"/>
  <c r="Z590" i="24"/>
  <c r="AB589" i="24"/>
  <c r="AA589" i="24"/>
  <c r="Z589" i="24"/>
  <c r="AB588" i="24"/>
  <c r="AA588" i="24"/>
  <c r="Z588" i="24"/>
  <c r="AB587" i="24"/>
  <c r="AA587" i="24"/>
  <c r="Z587" i="24"/>
  <c r="AB586" i="24"/>
  <c r="AA586" i="24"/>
  <c r="Z586" i="24"/>
  <c r="AB585" i="24"/>
  <c r="AA585" i="24"/>
  <c r="Z585" i="24"/>
  <c r="AB584" i="24"/>
  <c r="AA584" i="24"/>
  <c r="Z584" i="24"/>
  <c r="AB583" i="24"/>
  <c r="AA583" i="24"/>
  <c r="Z583" i="24"/>
  <c r="AB582" i="24"/>
  <c r="AA582" i="24"/>
  <c r="Z582" i="24"/>
  <c r="AB581" i="24"/>
  <c r="AA581" i="24"/>
  <c r="Z581" i="24"/>
  <c r="AB580" i="24"/>
  <c r="AA580" i="24"/>
  <c r="Z580" i="24"/>
  <c r="AB579" i="24"/>
  <c r="AA579" i="24"/>
  <c r="Z579" i="24"/>
  <c r="AB578" i="24"/>
  <c r="AA578" i="24"/>
  <c r="Z578" i="24"/>
  <c r="AB577" i="24"/>
  <c r="AA577" i="24"/>
  <c r="Z577" i="24"/>
  <c r="AB576" i="24"/>
  <c r="AA576" i="24"/>
  <c r="Z576" i="24"/>
  <c r="AB575" i="24"/>
  <c r="AA575" i="24"/>
  <c r="Z575" i="24"/>
  <c r="AB574" i="24"/>
  <c r="AA574" i="24"/>
  <c r="Z574" i="24"/>
  <c r="AB573" i="24"/>
  <c r="AA573" i="24"/>
  <c r="Z573" i="24"/>
  <c r="AB572" i="24"/>
  <c r="AA572" i="24"/>
  <c r="Z572" i="24"/>
  <c r="AB571" i="24"/>
  <c r="AA571" i="24"/>
  <c r="Z571" i="24"/>
  <c r="AB570" i="24"/>
  <c r="AA570" i="24"/>
  <c r="Z570" i="24"/>
  <c r="AB569" i="24"/>
  <c r="AA569" i="24"/>
  <c r="Z569" i="24"/>
  <c r="AB568" i="24"/>
  <c r="AA568" i="24"/>
  <c r="Z568" i="24"/>
  <c r="AB567" i="24"/>
  <c r="AA567" i="24"/>
  <c r="Z567" i="24"/>
  <c r="AB566" i="24"/>
  <c r="AA566" i="24"/>
  <c r="Z566" i="24"/>
  <c r="AB565" i="24"/>
  <c r="AA565" i="24"/>
  <c r="Z565" i="24"/>
  <c r="AB564" i="24"/>
  <c r="AA564" i="24"/>
  <c r="Z564" i="24"/>
  <c r="AB563" i="24"/>
  <c r="AA563" i="24"/>
  <c r="Z563" i="24"/>
  <c r="AB562" i="24"/>
  <c r="AA562" i="24"/>
  <c r="Z562" i="24"/>
  <c r="AB561" i="24"/>
  <c r="AA561" i="24"/>
  <c r="Z561" i="24"/>
  <c r="AB560" i="24"/>
  <c r="AA560" i="24"/>
  <c r="Z560" i="24"/>
  <c r="AB559" i="24"/>
  <c r="AA559" i="24"/>
  <c r="Z559" i="24"/>
  <c r="AB558" i="24"/>
  <c r="AA558" i="24"/>
  <c r="Z558" i="24"/>
  <c r="AB557" i="24"/>
  <c r="AA557" i="24"/>
  <c r="Z557" i="24"/>
  <c r="AB556" i="24"/>
  <c r="AA556" i="24"/>
  <c r="Z556" i="24"/>
  <c r="AB555" i="24"/>
  <c r="AA555" i="24"/>
  <c r="Z555" i="24"/>
  <c r="AB554" i="24"/>
  <c r="AA554" i="24"/>
  <c r="Z554" i="24"/>
  <c r="AB553" i="24"/>
  <c r="AA553" i="24"/>
  <c r="Z553" i="24"/>
  <c r="AB552" i="24"/>
  <c r="AA552" i="24"/>
  <c r="Z552" i="24"/>
  <c r="AB551" i="24"/>
  <c r="AA551" i="24"/>
  <c r="Z551" i="24"/>
  <c r="AB550" i="24"/>
  <c r="AA550" i="24"/>
  <c r="Z550" i="24"/>
  <c r="AB549" i="24"/>
  <c r="AA549" i="24"/>
  <c r="Z549" i="24"/>
  <c r="AB548" i="24"/>
  <c r="AA548" i="24"/>
  <c r="Z548" i="24"/>
  <c r="AB547" i="24"/>
  <c r="AA547" i="24"/>
  <c r="Z547" i="24"/>
  <c r="AB546" i="24"/>
  <c r="AA546" i="24"/>
  <c r="Z546" i="24"/>
  <c r="AB545" i="24"/>
  <c r="AA545" i="24"/>
  <c r="Z545" i="24"/>
  <c r="AB544" i="24"/>
  <c r="AA544" i="24"/>
  <c r="Z544" i="24"/>
  <c r="AB543" i="24"/>
  <c r="AA543" i="24"/>
  <c r="Z543" i="24"/>
  <c r="AB542" i="24"/>
  <c r="AA542" i="24"/>
  <c r="Z542" i="24"/>
  <c r="AB541" i="24"/>
  <c r="AA541" i="24"/>
  <c r="Z541" i="24"/>
  <c r="AB540" i="24"/>
  <c r="AA540" i="24"/>
  <c r="Z540" i="24"/>
  <c r="AB539" i="24"/>
  <c r="AA539" i="24"/>
  <c r="Z539" i="24"/>
  <c r="AB538" i="24"/>
  <c r="AA538" i="24"/>
  <c r="Z538" i="24"/>
  <c r="AB537" i="24"/>
  <c r="AA537" i="24"/>
  <c r="Z537" i="24"/>
  <c r="AB536" i="24"/>
  <c r="AA536" i="24"/>
  <c r="Z536" i="24"/>
  <c r="AB535" i="24"/>
  <c r="AA535" i="24"/>
  <c r="Z535" i="24"/>
  <c r="AB534" i="24"/>
  <c r="AA534" i="24"/>
  <c r="Z534" i="24"/>
  <c r="AB533" i="24"/>
  <c r="AA533" i="24"/>
  <c r="Z533" i="24"/>
  <c r="AB532" i="24"/>
  <c r="AA532" i="24"/>
  <c r="Z532" i="24"/>
  <c r="AB531" i="24"/>
  <c r="AA531" i="24"/>
  <c r="Z531" i="24"/>
  <c r="AB530" i="24"/>
  <c r="AA530" i="24"/>
  <c r="Z530" i="24"/>
  <c r="AB529" i="24"/>
  <c r="AA529" i="24"/>
  <c r="Z529" i="24"/>
  <c r="AB528" i="24"/>
  <c r="AA528" i="24"/>
  <c r="Z528" i="24"/>
  <c r="AB527" i="24"/>
  <c r="AA527" i="24"/>
  <c r="Z527" i="24"/>
  <c r="AB526" i="24"/>
  <c r="AA526" i="24"/>
  <c r="Z526" i="24"/>
  <c r="AB525" i="24"/>
  <c r="AA525" i="24"/>
  <c r="Z525" i="24"/>
  <c r="AB524" i="24"/>
  <c r="AA524" i="24"/>
  <c r="Z524" i="24"/>
  <c r="AB523" i="24"/>
  <c r="AA523" i="24"/>
  <c r="Z523" i="24"/>
  <c r="AB522" i="24"/>
  <c r="AA522" i="24"/>
  <c r="Z522" i="24"/>
  <c r="AB521" i="24"/>
  <c r="AA521" i="24"/>
  <c r="Z521" i="24"/>
  <c r="AB520" i="24"/>
  <c r="AA520" i="24"/>
  <c r="Z520" i="24"/>
  <c r="AB519" i="24"/>
  <c r="AA519" i="24"/>
  <c r="Z519" i="24"/>
  <c r="AB518" i="24"/>
  <c r="AA518" i="24"/>
  <c r="Z518" i="24"/>
  <c r="AB517" i="24"/>
  <c r="AA517" i="24"/>
  <c r="Z517" i="24"/>
  <c r="AB516" i="24"/>
  <c r="AA516" i="24"/>
  <c r="Z516" i="24"/>
  <c r="AB515" i="24"/>
  <c r="AA515" i="24"/>
  <c r="Z515" i="24"/>
  <c r="AB514" i="24"/>
  <c r="AA514" i="24"/>
  <c r="Z514" i="24"/>
  <c r="E201" i="3"/>
  <c r="E200" i="3"/>
  <c r="E199" i="3"/>
  <c r="E198" i="3"/>
  <c r="E197" i="3"/>
  <c r="E196" i="3"/>
  <c r="E195" i="3"/>
  <c r="E194" i="3"/>
  <c r="E193" i="3"/>
  <c r="E192" i="3"/>
  <c r="E191" i="3"/>
  <c r="E190" i="3"/>
  <c r="E189" i="3"/>
  <c r="E188" i="3"/>
  <c r="E187" i="3"/>
  <c r="E186" i="3"/>
  <c r="E185" i="3"/>
  <c r="E184" i="3"/>
  <c r="E183" i="3"/>
  <c r="E182" i="3"/>
  <c r="E181" i="3"/>
  <c r="E180" i="3"/>
  <c r="E179" i="3"/>
  <c r="E178" i="3"/>
  <c r="E177" i="3"/>
  <c r="C174"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D174" i="3"/>
  <c r="E174" i="3"/>
  <c r="D175" i="3"/>
  <c r="E175" i="3"/>
  <c r="D176" i="3"/>
  <c r="E176" i="3"/>
  <c r="D177" i="3"/>
  <c r="D178" i="3"/>
  <c r="D179" i="3"/>
  <c r="D180" i="3"/>
  <c r="D181" i="3"/>
  <c r="D182" i="3"/>
  <c r="D183" i="3"/>
  <c r="D184" i="3"/>
  <c r="D185" i="3"/>
  <c r="D186" i="3"/>
  <c r="D187" i="3"/>
  <c r="D188" i="3"/>
  <c r="D189" i="3"/>
  <c r="D190" i="3"/>
  <c r="D191" i="3"/>
  <c r="D192" i="3"/>
  <c r="D193" i="3"/>
  <c r="D194" i="3"/>
  <c r="D195" i="3"/>
  <c r="D196" i="3"/>
  <c r="D197" i="3"/>
  <c r="D198" i="3"/>
  <c r="D199" i="3"/>
  <c r="D200" i="3"/>
  <c r="B174" i="3"/>
  <c r="B175" i="3"/>
  <c r="C175" i="3"/>
  <c r="B176" i="3"/>
  <c r="C176" i="3"/>
  <c r="B177" i="3"/>
  <c r="B178" i="3"/>
  <c r="B179" i="3"/>
  <c r="B180" i="3"/>
  <c r="B181" i="3"/>
  <c r="B182" i="3"/>
  <c r="B183" i="3"/>
  <c r="B184" i="3"/>
  <c r="B185" i="3"/>
  <c r="B186" i="3"/>
  <c r="B187" i="3"/>
  <c r="B188" i="3"/>
  <c r="B189" i="3"/>
  <c r="B190" i="3"/>
  <c r="B191" i="3"/>
  <c r="B192" i="3"/>
  <c r="B193" i="3"/>
  <c r="B194" i="3"/>
  <c r="B195" i="3"/>
  <c r="B196" i="3"/>
  <c r="B197" i="3"/>
  <c r="B198" i="3"/>
  <c r="B199" i="3"/>
  <c r="B200" i="3"/>
  <c r="G197" i="23"/>
  <c r="G198" i="23"/>
  <c r="G2" i="23"/>
  <c r="G199" i="23"/>
  <c r="G175" i="23"/>
  <c r="G3" i="23"/>
  <c r="G4" i="23"/>
  <c r="G5" i="23"/>
  <c r="G6" i="23"/>
  <c r="G7" i="23"/>
  <c r="G8" i="23"/>
  <c r="G9" i="23"/>
  <c r="G10" i="23"/>
  <c r="G174" i="23"/>
  <c r="G176" i="23"/>
  <c r="G11" i="23"/>
  <c r="G12" i="23"/>
  <c r="G13" i="23"/>
  <c r="G14" i="23"/>
  <c r="G15" i="23"/>
  <c r="G16" i="23"/>
  <c r="G17" i="23"/>
  <c r="G200" i="23"/>
  <c r="G193" i="23"/>
  <c r="G18" i="23"/>
  <c r="G19" i="23"/>
  <c r="G20" i="23"/>
  <c r="G21" i="23"/>
  <c r="G22" i="23"/>
  <c r="G23" i="23"/>
  <c r="G24" i="23"/>
  <c r="G25" i="23"/>
  <c r="G26" i="23"/>
  <c r="G27" i="23"/>
  <c r="G180" i="23"/>
  <c r="G28" i="23"/>
  <c r="G29" i="23"/>
  <c r="G201" i="23"/>
  <c r="G30" i="23"/>
  <c r="G31" i="23"/>
  <c r="G32" i="23"/>
  <c r="G202" i="23"/>
  <c r="G33" i="23"/>
  <c r="G34" i="23"/>
  <c r="G35" i="23"/>
  <c r="G36" i="23"/>
  <c r="G37" i="23"/>
  <c r="G178" i="23"/>
  <c r="G183" i="23"/>
  <c r="G38" i="23"/>
  <c r="G39" i="23"/>
  <c r="G40" i="23"/>
  <c r="G41" i="23"/>
  <c r="G42" i="23"/>
  <c r="G43" i="23"/>
  <c r="G44" i="23"/>
  <c r="G203" i="23"/>
  <c r="G45" i="23"/>
  <c r="G46" i="23"/>
  <c r="G47" i="23"/>
  <c r="G179" i="23"/>
  <c r="G48" i="23"/>
  <c r="G49" i="23"/>
  <c r="G204" i="23"/>
  <c r="G50" i="23"/>
  <c r="G51" i="23"/>
  <c r="G52" i="23"/>
  <c r="G53" i="23"/>
  <c r="G194" i="23"/>
  <c r="G205" i="23"/>
  <c r="G54" i="23"/>
  <c r="G55" i="23"/>
  <c r="G206" i="23"/>
  <c r="G56" i="23"/>
  <c r="G207" i="23"/>
  <c r="G57" i="23"/>
  <c r="G188" i="23"/>
  <c r="G58" i="23"/>
  <c r="G59" i="23"/>
  <c r="G60" i="23"/>
  <c r="G61" i="23"/>
  <c r="G62" i="23"/>
  <c r="G63" i="23"/>
  <c r="G64" i="23"/>
  <c r="G65" i="23"/>
  <c r="G66" i="23"/>
  <c r="G67" i="23"/>
  <c r="G184" i="23"/>
  <c r="G68" i="23"/>
  <c r="G69" i="23"/>
  <c r="G70" i="23"/>
  <c r="G71" i="23"/>
  <c r="G72" i="23"/>
  <c r="G73" i="23"/>
  <c r="G74" i="23"/>
  <c r="G75" i="23"/>
  <c r="G76" i="23"/>
  <c r="G77" i="23"/>
  <c r="G78" i="23"/>
  <c r="G185" i="23"/>
  <c r="G195" i="23"/>
  <c r="G79" i="23"/>
  <c r="G80" i="23"/>
  <c r="G81" i="23"/>
  <c r="G82" i="23"/>
  <c r="G196" i="23"/>
  <c r="G83" i="23"/>
  <c r="G84" i="23"/>
  <c r="G85" i="23"/>
  <c r="G186" i="23"/>
  <c r="G86" i="23"/>
  <c r="G87" i="23"/>
  <c r="G88" i="23"/>
  <c r="G89" i="23"/>
  <c r="G90" i="23"/>
  <c r="G91" i="23"/>
  <c r="G192" i="23"/>
  <c r="G92" i="23"/>
  <c r="G93" i="23"/>
  <c r="G94" i="23"/>
  <c r="G95" i="23"/>
  <c r="G96" i="23"/>
  <c r="G97" i="23"/>
  <c r="G98" i="23"/>
  <c r="G208" i="23"/>
  <c r="G99" i="23"/>
  <c r="G100" i="23"/>
  <c r="G101" i="23"/>
  <c r="G102" i="23"/>
  <c r="G103" i="23"/>
  <c r="G104" i="23"/>
  <c r="G105" i="23"/>
  <c r="G106" i="23"/>
  <c r="G107" i="23"/>
  <c r="G108" i="23"/>
  <c r="G109" i="23"/>
  <c r="G190" i="23"/>
  <c r="G110" i="23"/>
  <c r="G111" i="23"/>
  <c r="G112" i="23"/>
  <c r="G113" i="23"/>
  <c r="G177" i="23"/>
  <c r="G114" i="23"/>
  <c r="G115" i="23"/>
  <c r="G116" i="23"/>
  <c r="G117" i="23"/>
  <c r="G118" i="23"/>
  <c r="G209" i="23"/>
  <c r="G119" i="23"/>
  <c r="G120" i="23"/>
  <c r="G121" i="23"/>
  <c r="G122" i="23"/>
  <c r="G191" i="23"/>
  <c r="G182" i="23"/>
  <c r="G123" i="23"/>
  <c r="G124" i="23"/>
  <c r="G125" i="23"/>
  <c r="G126" i="23"/>
  <c r="G127" i="23"/>
  <c r="G128" i="23"/>
  <c r="G129" i="23"/>
  <c r="G130" i="23"/>
  <c r="G131" i="23"/>
  <c r="G132" i="23"/>
  <c r="G133" i="23"/>
  <c r="G134" i="23"/>
  <c r="G135" i="23"/>
  <c r="G136" i="23"/>
  <c r="G137" i="23"/>
  <c r="G138" i="23"/>
  <c r="G139" i="23"/>
  <c r="G140" i="23"/>
  <c r="G141" i="23"/>
  <c r="G210" i="23"/>
  <c r="G142" i="23"/>
  <c r="G143" i="23"/>
  <c r="G187" i="23"/>
  <c r="G144" i="23"/>
  <c r="G181" i="23"/>
  <c r="G145" i="23"/>
  <c r="G146" i="23"/>
  <c r="G147" i="23"/>
  <c r="G148" i="23"/>
  <c r="G149" i="23"/>
  <c r="G150" i="23"/>
  <c r="G151" i="23"/>
  <c r="G152" i="23"/>
  <c r="G211" i="23"/>
  <c r="G153" i="23"/>
  <c r="G154" i="23"/>
  <c r="G189" i="23"/>
  <c r="G155" i="23"/>
  <c r="G156" i="23"/>
  <c r="G157" i="23"/>
  <c r="G158" i="23"/>
  <c r="G159" i="23"/>
  <c r="G160" i="23"/>
  <c r="G161" i="23"/>
  <c r="G212" i="23"/>
  <c r="G162" i="23"/>
  <c r="G163" i="23"/>
  <c r="G164" i="23"/>
  <c r="G165" i="23"/>
  <c r="G166" i="23"/>
  <c r="G167" i="23"/>
  <c r="G168" i="23"/>
  <c r="G169" i="23"/>
  <c r="G170" i="23"/>
  <c r="G171" i="23"/>
  <c r="G213" i="23"/>
  <c r="G173" i="23"/>
  <c r="G172"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F33" i="22"/>
  <c r="F37" i="22"/>
  <c r="F73" i="22"/>
  <c r="F97" i="22"/>
  <c r="F105" i="22"/>
  <c r="F117" i="22"/>
  <c r="F133" i="22"/>
  <c r="F142" i="22"/>
  <c r="F149" i="22"/>
  <c r="F153" i="22"/>
  <c r="F165" i="22"/>
  <c r="F169" i="22"/>
  <c r="F185" i="22"/>
  <c r="F197" i="22"/>
  <c r="F195" i="31"/>
  <c r="F201" i="22"/>
  <c r="F199" i="31"/>
  <c r="E49" i="22"/>
  <c r="E77" i="22"/>
  <c r="E97" i="22"/>
  <c r="E125" i="22"/>
  <c r="E137" i="22"/>
  <c r="E149" i="22"/>
  <c r="E165" i="22"/>
  <c r="E173" i="22"/>
  <c r="E201" i="22"/>
  <c r="F205" i="22"/>
  <c r="F209" i="22"/>
  <c r="F231" i="22"/>
  <c r="L206" i="3"/>
  <c r="L204" i="3"/>
  <c r="L475" i="3"/>
  <c r="L488" i="3"/>
  <c r="L403" i="3"/>
  <c r="L466" i="3"/>
  <c r="L395" i="3"/>
  <c r="L491" i="3"/>
  <c r="L484" i="3"/>
  <c r="L363" i="3"/>
  <c r="L323" i="3"/>
  <c r="L314" i="3"/>
  <c r="L427" i="3"/>
  <c r="L355" i="3"/>
  <c r="L330" i="3"/>
  <c r="L315" i="3"/>
  <c r="L339" i="3"/>
  <c r="L500" i="3"/>
  <c r="L459" i="3"/>
  <c r="L387" i="3"/>
  <c r="L299" i="3"/>
  <c r="L220" i="3"/>
  <c r="L259" i="3"/>
  <c r="L490" i="3"/>
  <c r="L487" i="3"/>
  <c r="L478" i="3"/>
  <c r="L467" i="3"/>
  <c r="L419" i="3"/>
  <c r="L371" i="3"/>
  <c r="L331" i="3"/>
  <c r="L298" i="3"/>
  <c r="L243" i="3"/>
  <c r="L223" i="3"/>
  <c r="L216" i="3"/>
  <c r="L233" i="3"/>
  <c r="L226" i="3"/>
  <c r="L451" i="3"/>
  <c r="L283" i="3"/>
  <c r="L257" i="3"/>
  <c r="L241" i="3"/>
  <c r="L494" i="3"/>
  <c r="L474" i="3"/>
  <c r="L458" i="3"/>
  <c r="L443" i="3"/>
  <c r="L411" i="3"/>
  <c r="L379" i="3"/>
  <c r="L347" i="3"/>
  <c r="L338" i="3"/>
  <c r="L322" i="3"/>
  <c r="L306" i="3"/>
  <c r="L290" i="3"/>
  <c r="L271" i="3"/>
  <c r="L251" i="3"/>
  <c r="L235" i="3"/>
  <c r="L230" i="3"/>
  <c r="L227" i="3"/>
  <c r="L219" i="3"/>
  <c r="L210" i="3"/>
  <c r="L435" i="3"/>
  <c r="L307" i="3"/>
  <c r="L291" i="3"/>
  <c r="L267" i="3"/>
  <c r="L249" i="3"/>
  <c r="L498" i="3"/>
  <c r="L495" i="3"/>
  <c r="L492" i="3"/>
  <c r="L482" i="3"/>
  <c r="L479" i="3"/>
  <c r="L476" i="3"/>
  <c r="L470" i="3"/>
  <c r="L462" i="3"/>
  <c r="L454" i="3"/>
  <c r="L446" i="3"/>
  <c r="L438" i="3"/>
  <c r="L430" i="3"/>
  <c r="L422" i="3"/>
  <c r="L414" i="3"/>
  <c r="L406" i="3"/>
  <c r="L398" i="3"/>
  <c r="L390" i="3"/>
  <c r="L382" i="3"/>
  <c r="L374" i="3"/>
  <c r="L366" i="3"/>
  <c r="L358" i="3"/>
  <c r="L350" i="3"/>
  <c r="L342" i="3"/>
  <c r="L334" i="3"/>
  <c r="L326" i="3"/>
  <c r="L318" i="3"/>
  <c r="L310" i="3"/>
  <c r="L302" i="3"/>
  <c r="L294" i="3"/>
  <c r="L286" i="3"/>
  <c r="L279" i="3"/>
  <c r="L263" i="3"/>
  <c r="L255" i="3"/>
  <c r="L247" i="3"/>
  <c r="L239" i="3"/>
  <c r="L231" i="3"/>
  <c r="L221" i="3"/>
  <c r="L214" i="3"/>
  <c r="L211" i="3"/>
  <c r="L208" i="3"/>
  <c r="L499" i="3"/>
  <c r="L496" i="3"/>
  <c r="L486" i="3"/>
  <c r="L483" i="3"/>
  <c r="L480" i="3"/>
  <c r="L471" i="3"/>
  <c r="L463" i="3"/>
  <c r="L455" i="3"/>
  <c r="L447" i="3"/>
  <c r="L439" i="3"/>
  <c r="L431" i="3"/>
  <c r="L423" i="3"/>
  <c r="L415" i="3"/>
  <c r="L407" i="3"/>
  <c r="L399" i="3"/>
  <c r="L391" i="3"/>
  <c r="L383" i="3"/>
  <c r="L375" i="3"/>
  <c r="L367" i="3"/>
  <c r="L359" i="3"/>
  <c r="L351" i="3"/>
  <c r="L343" i="3"/>
  <c r="L335" i="3"/>
  <c r="L327" i="3"/>
  <c r="L319" i="3"/>
  <c r="L311" i="3"/>
  <c r="L303" i="3"/>
  <c r="L295" i="3"/>
  <c r="L287" i="3"/>
  <c r="L275" i="3"/>
  <c r="L261" i="3"/>
  <c r="L253" i="3"/>
  <c r="L245" i="3"/>
  <c r="L237" i="3"/>
  <c r="L225" i="3"/>
  <c r="L222" i="3"/>
  <c r="L218" i="3"/>
  <c r="L215" i="3"/>
  <c r="L212" i="3"/>
  <c r="L202" i="3"/>
  <c r="L450" i="3"/>
  <c r="L442" i="3"/>
  <c r="L434" i="3"/>
  <c r="L426" i="3"/>
  <c r="L418" i="3"/>
  <c r="L410" i="3"/>
  <c r="L402" i="3"/>
  <c r="L394" i="3"/>
  <c r="L386" i="3"/>
  <c r="L378" i="3"/>
  <c r="L370" i="3"/>
  <c r="L362" i="3"/>
  <c r="L354" i="3"/>
  <c r="L346" i="3"/>
  <c r="B201" i="30"/>
  <c r="F201" i="31"/>
  <c r="L501" i="3"/>
  <c r="D501" i="31"/>
  <c r="A501" i="30"/>
  <c r="F500" i="31"/>
  <c r="B500" i="30"/>
  <c r="E498" i="31"/>
  <c r="C498" i="30"/>
  <c r="L497" i="3"/>
  <c r="D497" i="31"/>
  <c r="A497" i="30"/>
  <c r="F496" i="31"/>
  <c r="B496" i="30"/>
  <c r="E494" i="31"/>
  <c r="C494" i="30"/>
  <c r="L493" i="3"/>
  <c r="D493" i="31"/>
  <c r="A493" i="30"/>
  <c r="F492" i="31"/>
  <c r="B492" i="30"/>
  <c r="E490" i="31"/>
  <c r="C490" i="30"/>
  <c r="L489" i="3"/>
  <c r="D489" i="31"/>
  <c r="A489" i="30"/>
  <c r="F488" i="31"/>
  <c r="B488" i="30"/>
  <c r="E486" i="31"/>
  <c r="C486" i="30"/>
  <c r="L485" i="3"/>
  <c r="D485" i="31"/>
  <c r="A485" i="30"/>
  <c r="F484" i="31"/>
  <c r="B484" i="30"/>
  <c r="E482" i="31"/>
  <c r="C482" i="30"/>
  <c r="L481" i="3"/>
  <c r="A481" i="30"/>
  <c r="D481" i="31"/>
  <c r="F480" i="31"/>
  <c r="B480" i="30"/>
  <c r="E478" i="31"/>
  <c r="C478" i="30"/>
  <c r="L477" i="3"/>
  <c r="D477" i="31"/>
  <c r="A477" i="30"/>
  <c r="F476" i="31"/>
  <c r="B476" i="30"/>
  <c r="E474" i="31"/>
  <c r="C474" i="30"/>
  <c r="L473" i="3"/>
  <c r="A473" i="30"/>
  <c r="D473" i="31"/>
  <c r="F472" i="31"/>
  <c r="B472" i="30"/>
  <c r="E470" i="31"/>
  <c r="C470" i="30"/>
  <c r="L469" i="3"/>
  <c r="D469" i="31"/>
  <c r="A469" i="30"/>
  <c r="F468" i="31"/>
  <c r="B468" i="30"/>
  <c r="E466" i="31"/>
  <c r="C466" i="30"/>
  <c r="L465" i="3"/>
  <c r="A465" i="30"/>
  <c r="D465" i="31"/>
  <c r="F464" i="31"/>
  <c r="B464" i="30"/>
  <c r="E462" i="31"/>
  <c r="C462" i="30"/>
  <c r="L461" i="3"/>
  <c r="D461" i="31"/>
  <c r="A461" i="30"/>
  <c r="F460" i="31"/>
  <c r="B460" i="30"/>
  <c r="E458" i="31"/>
  <c r="C458" i="30"/>
  <c r="L457" i="3"/>
  <c r="D457" i="31"/>
  <c r="A457" i="30"/>
  <c r="F456" i="31"/>
  <c r="B456" i="30"/>
  <c r="E454" i="31"/>
  <c r="C454" i="30"/>
  <c r="L453" i="3"/>
  <c r="D453" i="31"/>
  <c r="A453" i="30"/>
  <c r="F452" i="31"/>
  <c r="B452" i="30"/>
  <c r="E450" i="31"/>
  <c r="C450" i="30"/>
  <c r="L449" i="3"/>
  <c r="D449" i="31"/>
  <c r="A449" i="30"/>
  <c r="F448" i="31"/>
  <c r="B448" i="30"/>
  <c r="E446" i="31"/>
  <c r="C446" i="30"/>
  <c r="L445" i="3"/>
  <c r="D445" i="31"/>
  <c r="A445" i="30"/>
  <c r="F444" i="31"/>
  <c r="B444" i="30"/>
  <c r="E442" i="31"/>
  <c r="C442" i="30"/>
  <c r="L441" i="3"/>
  <c r="D441" i="31"/>
  <c r="A441" i="30"/>
  <c r="F440" i="31"/>
  <c r="B440" i="30"/>
  <c r="E438" i="31"/>
  <c r="C438" i="30"/>
  <c r="L437" i="3"/>
  <c r="D437" i="31"/>
  <c r="A437" i="30"/>
  <c r="F436" i="31"/>
  <c r="B436" i="30"/>
  <c r="E434" i="31"/>
  <c r="C434" i="30"/>
  <c r="L433" i="3"/>
  <c r="D433" i="31"/>
  <c r="A433" i="30"/>
  <c r="F432" i="31"/>
  <c r="B432" i="30"/>
  <c r="E430" i="31"/>
  <c r="C430" i="30"/>
  <c r="L429" i="3"/>
  <c r="D429" i="31"/>
  <c r="A429" i="30"/>
  <c r="F428" i="31"/>
  <c r="B428" i="30"/>
  <c r="E426" i="31"/>
  <c r="C426" i="30"/>
  <c r="L425" i="3"/>
  <c r="D425" i="31"/>
  <c r="A425" i="30"/>
  <c r="F424" i="31"/>
  <c r="B424" i="30"/>
  <c r="E422" i="31"/>
  <c r="C422" i="30"/>
  <c r="L421" i="3"/>
  <c r="D421" i="31"/>
  <c r="A421" i="30"/>
  <c r="F420" i="31"/>
  <c r="B420" i="30"/>
  <c r="E418" i="31"/>
  <c r="C418" i="30"/>
  <c r="L417" i="3"/>
  <c r="D417" i="31"/>
  <c r="A417" i="30"/>
  <c r="F416" i="31"/>
  <c r="B416" i="30"/>
  <c r="E414" i="31"/>
  <c r="C414" i="30"/>
  <c r="L413" i="3"/>
  <c r="D413" i="31"/>
  <c r="A413" i="30"/>
  <c r="F412" i="31"/>
  <c r="B412" i="30"/>
  <c r="E410" i="31"/>
  <c r="C410" i="30"/>
  <c r="L409" i="3"/>
  <c r="D409" i="31"/>
  <c r="A409" i="30"/>
  <c r="F408" i="31"/>
  <c r="B408" i="30"/>
  <c r="E406" i="31"/>
  <c r="C406" i="30"/>
  <c r="L405" i="3"/>
  <c r="D405" i="31"/>
  <c r="A405" i="30"/>
  <c r="F404" i="31"/>
  <c r="B404" i="30"/>
  <c r="E402" i="31"/>
  <c r="C402" i="30"/>
  <c r="L401" i="3"/>
  <c r="D401" i="31"/>
  <c r="A401" i="30"/>
  <c r="F400" i="31"/>
  <c r="B400" i="30"/>
  <c r="E398" i="31"/>
  <c r="C398" i="30"/>
  <c r="L397" i="3"/>
  <c r="D397" i="31"/>
  <c r="A397" i="30"/>
  <c r="F396" i="31"/>
  <c r="B396" i="30"/>
  <c r="E394" i="31"/>
  <c r="C394" i="30"/>
  <c r="L393" i="3"/>
  <c r="D393" i="31"/>
  <c r="A393" i="30"/>
  <c r="F392" i="31"/>
  <c r="B392" i="30"/>
  <c r="E390" i="31"/>
  <c r="C390" i="30"/>
  <c r="L389" i="3"/>
  <c r="D389" i="31"/>
  <c r="A389" i="30"/>
  <c r="F388" i="31"/>
  <c r="B388" i="30"/>
  <c r="E386" i="31"/>
  <c r="C386" i="30"/>
  <c r="L385" i="3"/>
  <c r="D385" i="31"/>
  <c r="A385" i="30"/>
  <c r="F384" i="31"/>
  <c r="B384" i="30"/>
  <c r="E382" i="31"/>
  <c r="C382" i="30"/>
  <c r="L381" i="3"/>
  <c r="D381" i="31"/>
  <c r="A381" i="30"/>
  <c r="F380" i="31"/>
  <c r="B380" i="30"/>
  <c r="E378" i="31"/>
  <c r="C378" i="30"/>
  <c r="L377" i="3"/>
  <c r="D377" i="31"/>
  <c r="A377" i="30"/>
  <c r="F376" i="31"/>
  <c r="B376" i="30"/>
  <c r="E374" i="31"/>
  <c r="C374" i="30"/>
  <c r="L373" i="3"/>
  <c r="D373" i="31"/>
  <c r="A373" i="30"/>
  <c r="F372" i="31"/>
  <c r="B372" i="30"/>
  <c r="E370" i="31"/>
  <c r="C370" i="30"/>
  <c r="L369" i="3"/>
  <c r="D369" i="31"/>
  <c r="A369" i="30"/>
  <c r="F368" i="31"/>
  <c r="B368" i="30"/>
  <c r="E366" i="31"/>
  <c r="C366" i="30"/>
  <c r="L365" i="3"/>
  <c r="D365" i="31"/>
  <c r="A365" i="30"/>
  <c r="F364" i="31"/>
  <c r="B364" i="30"/>
  <c r="E362" i="31"/>
  <c r="C362" i="30"/>
  <c r="L361" i="3"/>
  <c r="D361" i="31"/>
  <c r="A361" i="30"/>
  <c r="F360" i="31"/>
  <c r="B360" i="30"/>
  <c r="E358" i="31"/>
  <c r="C358" i="30"/>
  <c r="L357" i="3"/>
  <c r="D357" i="31"/>
  <c r="A357" i="30"/>
  <c r="F356" i="31"/>
  <c r="B356" i="30"/>
  <c r="E354" i="31"/>
  <c r="C354" i="30"/>
  <c r="L353" i="3"/>
  <c r="D353" i="31"/>
  <c r="A353" i="30"/>
  <c r="F352" i="31"/>
  <c r="B352" i="30"/>
  <c r="E350" i="31"/>
  <c r="C350" i="30"/>
  <c r="L349" i="3"/>
  <c r="D349" i="31"/>
  <c r="A349" i="30"/>
  <c r="F348" i="31"/>
  <c r="B348" i="30"/>
  <c r="E346" i="31"/>
  <c r="C346" i="30"/>
  <c r="L345" i="3"/>
  <c r="D345" i="31"/>
  <c r="A345" i="30"/>
  <c r="F344" i="31"/>
  <c r="B344" i="30"/>
  <c r="E342" i="31"/>
  <c r="C342" i="30"/>
  <c r="L341" i="3"/>
  <c r="D341" i="31"/>
  <c r="A341" i="30"/>
  <c r="F340" i="31"/>
  <c r="B340" i="30"/>
  <c r="E338" i="31"/>
  <c r="C338" i="30"/>
  <c r="L337" i="3"/>
  <c r="D337" i="31"/>
  <c r="A337" i="30"/>
  <c r="F336" i="31"/>
  <c r="B336" i="30"/>
  <c r="E334" i="31"/>
  <c r="C334" i="30"/>
  <c r="L333" i="3"/>
  <c r="D333" i="31"/>
  <c r="A333" i="30"/>
  <c r="F332" i="31"/>
  <c r="B332" i="30"/>
  <c r="E330" i="31"/>
  <c r="C330" i="30"/>
  <c r="L329" i="3"/>
  <c r="D329" i="31"/>
  <c r="A329" i="30"/>
  <c r="F328" i="31"/>
  <c r="B328" i="30"/>
  <c r="E326" i="31"/>
  <c r="C326" i="30"/>
  <c r="L325" i="3"/>
  <c r="D325" i="31"/>
  <c r="A325" i="30"/>
  <c r="F324" i="31"/>
  <c r="B324" i="30"/>
  <c r="E322" i="31"/>
  <c r="C322" i="30"/>
  <c r="L321" i="3"/>
  <c r="D321" i="31"/>
  <c r="A321" i="30"/>
  <c r="F320" i="31"/>
  <c r="B320" i="30"/>
  <c r="E318" i="31"/>
  <c r="C318" i="30"/>
  <c r="L317" i="3"/>
  <c r="D317" i="31"/>
  <c r="A317" i="30"/>
  <c r="F316" i="31"/>
  <c r="B316" i="30"/>
  <c r="E314" i="31"/>
  <c r="C314" i="30"/>
  <c r="L313" i="3"/>
  <c r="D313" i="31"/>
  <c r="A313" i="30"/>
  <c r="F312" i="31"/>
  <c r="B312" i="30"/>
  <c r="E310" i="31"/>
  <c r="C310" i="30"/>
  <c r="L309" i="3"/>
  <c r="D309" i="31"/>
  <c r="A309" i="30"/>
  <c r="F308" i="31"/>
  <c r="B308" i="30"/>
  <c r="E306" i="31"/>
  <c r="C306" i="30"/>
  <c r="L305" i="3"/>
  <c r="D305" i="31"/>
  <c r="A305" i="30"/>
  <c r="F304" i="31"/>
  <c r="B304" i="30"/>
  <c r="E302" i="31"/>
  <c r="C302" i="30"/>
  <c r="L301" i="3"/>
  <c r="D301" i="31"/>
  <c r="A301" i="30"/>
  <c r="F300" i="31"/>
  <c r="B300" i="30"/>
  <c r="E298" i="31"/>
  <c r="C298" i="30"/>
  <c r="L297" i="3"/>
  <c r="D297" i="31"/>
  <c r="A297" i="30"/>
  <c r="F296" i="31"/>
  <c r="B296" i="30"/>
  <c r="E294" i="31"/>
  <c r="C294" i="30"/>
  <c r="L293" i="3"/>
  <c r="D293" i="31"/>
  <c r="A293" i="30"/>
  <c r="F292" i="31"/>
  <c r="B292" i="30"/>
  <c r="E290" i="31"/>
  <c r="C290" i="30"/>
  <c r="L289" i="3"/>
  <c r="D289" i="31"/>
  <c r="A289" i="30"/>
  <c r="F288" i="31"/>
  <c r="B288" i="30"/>
  <c r="E286" i="31"/>
  <c r="C286" i="30"/>
  <c r="L285" i="3"/>
  <c r="D285" i="31"/>
  <c r="A285" i="30"/>
  <c r="F284" i="31"/>
  <c r="B284" i="30"/>
  <c r="E282" i="31"/>
  <c r="C282" i="30"/>
  <c r="L281" i="3"/>
  <c r="D281" i="31"/>
  <c r="A281" i="30"/>
  <c r="F280" i="31"/>
  <c r="B280" i="30"/>
  <c r="E278" i="31"/>
  <c r="C278" i="30"/>
  <c r="L277" i="3"/>
  <c r="D277" i="31"/>
  <c r="A277" i="30"/>
  <c r="F276" i="31"/>
  <c r="B276" i="30"/>
  <c r="E274" i="31"/>
  <c r="C274" i="30"/>
  <c r="L273" i="3"/>
  <c r="D273" i="31"/>
  <c r="A273" i="30"/>
  <c r="F272" i="31"/>
  <c r="B272" i="30"/>
  <c r="E270" i="31"/>
  <c r="C270" i="30"/>
  <c r="L269" i="3"/>
  <c r="D269" i="31"/>
  <c r="A269" i="30"/>
  <c r="F268" i="31"/>
  <c r="B268" i="30"/>
  <c r="E266" i="31"/>
  <c r="C266" i="30"/>
  <c r="L265" i="3"/>
  <c r="D265" i="31"/>
  <c r="A265" i="30"/>
  <c r="F264" i="31"/>
  <c r="B264" i="30"/>
  <c r="E262" i="31"/>
  <c r="C262" i="30"/>
  <c r="D261" i="31"/>
  <c r="A261" i="30"/>
  <c r="F260" i="31"/>
  <c r="B260" i="30"/>
  <c r="E258" i="31"/>
  <c r="C258" i="30"/>
  <c r="D257" i="31"/>
  <c r="A257" i="30"/>
  <c r="F256" i="31"/>
  <c r="B256" i="30"/>
  <c r="E254" i="31"/>
  <c r="C254" i="30"/>
  <c r="D253" i="31"/>
  <c r="A253" i="30"/>
  <c r="F252" i="31"/>
  <c r="B252" i="30"/>
  <c r="E250" i="31"/>
  <c r="C250" i="30"/>
  <c r="D249" i="31"/>
  <c r="A249" i="30"/>
  <c r="F248" i="31"/>
  <c r="B248" i="30"/>
  <c r="E246" i="31"/>
  <c r="C246" i="30"/>
  <c r="D245" i="31"/>
  <c r="A245" i="30"/>
  <c r="F244" i="31"/>
  <c r="B244" i="30"/>
  <c r="E242" i="31"/>
  <c r="C242" i="30"/>
  <c r="D241" i="31"/>
  <c r="A241" i="30"/>
  <c r="F240" i="31"/>
  <c r="B240" i="30"/>
  <c r="E238" i="31"/>
  <c r="C238" i="30"/>
  <c r="D237" i="31"/>
  <c r="A237" i="30"/>
  <c r="F236" i="31"/>
  <c r="B236" i="30"/>
  <c r="E234" i="31"/>
  <c r="C234" i="30"/>
  <c r="D233" i="31"/>
  <c r="A233" i="30"/>
  <c r="F232" i="31"/>
  <c r="B232" i="30"/>
  <c r="E230" i="31"/>
  <c r="C230" i="30"/>
  <c r="D229" i="31"/>
  <c r="A229" i="30"/>
  <c r="F228" i="31"/>
  <c r="B228" i="30"/>
  <c r="E226" i="31"/>
  <c r="C226" i="30"/>
  <c r="D225" i="31"/>
  <c r="A225" i="30"/>
  <c r="F224" i="31"/>
  <c r="B224" i="30"/>
  <c r="E222" i="31"/>
  <c r="C222" i="30"/>
  <c r="D221" i="31"/>
  <c r="A221" i="30"/>
  <c r="F220" i="31"/>
  <c r="B220" i="30"/>
  <c r="E218" i="31"/>
  <c r="C218" i="30"/>
  <c r="L217" i="3"/>
  <c r="D217" i="31"/>
  <c r="A217" i="30"/>
  <c r="F216" i="31"/>
  <c r="B216" i="30"/>
  <c r="E214" i="31"/>
  <c r="C214" i="30"/>
  <c r="L213" i="3"/>
  <c r="D213" i="31"/>
  <c r="A213" i="30"/>
  <c r="F212" i="31"/>
  <c r="B212" i="30"/>
  <c r="E210" i="31"/>
  <c r="C210" i="30"/>
  <c r="L209" i="3"/>
  <c r="D209" i="31"/>
  <c r="A209" i="30"/>
  <c r="F208" i="31"/>
  <c r="B208" i="30"/>
  <c r="E206" i="31"/>
  <c r="C206" i="30"/>
  <c r="L205" i="3"/>
  <c r="D205" i="31"/>
  <c r="A205" i="30"/>
  <c r="F204" i="31"/>
  <c r="B204" i="30"/>
  <c r="E202" i="31"/>
  <c r="C202" i="30"/>
  <c r="C201" i="30"/>
  <c r="E201" i="31"/>
  <c r="F501" i="31"/>
  <c r="B501" i="30"/>
  <c r="E499" i="31"/>
  <c r="C499" i="30"/>
  <c r="D498" i="31"/>
  <c r="A498" i="30"/>
  <c r="F497" i="31"/>
  <c r="B497" i="30"/>
  <c r="E495" i="31"/>
  <c r="C495" i="30"/>
  <c r="D494" i="31"/>
  <c r="A494" i="30"/>
  <c r="F493" i="31"/>
  <c r="B493" i="30"/>
  <c r="E491" i="31"/>
  <c r="C491" i="30"/>
  <c r="D490" i="31"/>
  <c r="A490" i="30"/>
  <c r="F489" i="31"/>
  <c r="B489" i="30"/>
  <c r="E487" i="31"/>
  <c r="C487" i="30"/>
  <c r="D486" i="31"/>
  <c r="A486" i="30"/>
  <c r="F485" i="31"/>
  <c r="B485" i="30"/>
  <c r="E483" i="31"/>
  <c r="C483" i="30"/>
  <c r="D482" i="31"/>
  <c r="A482" i="30"/>
  <c r="F481" i="31"/>
  <c r="B481" i="30"/>
  <c r="E479" i="31"/>
  <c r="C479" i="30"/>
  <c r="D478" i="31"/>
  <c r="A478" i="30"/>
  <c r="F477" i="31"/>
  <c r="B477" i="30"/>
  <c r="E475" i="31"/>
  <c r="C475" i="30"/>
  <c r="D474" i="31"/>
  <c r="A474" i="30"/>
  <c r="F473" i="31"/>
  <c r="B473" i="30"/>
  <c r="E471" i="31"/>
  <c r="C471" i="30"/>
  <c r="D470" i="31"/>
  <c r="A470" i="30"/>
  <c r="F469" i="31"/>
  <c r="B469" i="30"/>
  <c r="E467" i="31"/>
  <c r="C467" i="30"/>
  <c r="D466" i="31"/>
  <c r="A466" i="30"/>
  <c r="F465" i="31"/>
  <c r="B465" i="30"/>
  <c r="E463" i="31"/>
  <c r="C463" i="30"/>
  <c r="D462" i="31"/>
  <c r="A462" i="30"/>
  <c r="F461" i="31"/>
  <c r="B461" i="30"/>
  <c r="E459" i="31"/>
  <c r="C459" i="30"/>
  <c r="D458" i="31"/>
  <c r="A458" i="30"/>
  <c r="F457" i="31"/>
  <c r="B457" i="30"/>
  <c r="E455" i="31"/>
  <c r="C455" i="30"/>
  <c r="D454" i="31"/>
  <c r="A454" i="30"/>
  <c r="F453" i="31"/>
  <c r="B453" i="30"/>
  <c r="E451" i="31"/>
  <c r="C451" i="30"/>
  <c r="D450" i="31"/>
  <c r="A450" i="30"/>
  <c r="F449" i="31"/>
  <c r="B449" i="30"/>
  <c r="E447" i="31"/>
  <c r="C447" i="30"/>
  <c r="D446" i="31"/>
  <c r="A446" i="30"/>
  <c r="F445" i="31"/>
  <c r="B445" i="30"/>
  <c r="E443" i="31"/>
  <c r="C443" i="30"/>
  <c r="D442" i="31"/>
  <c r="A442" i="30"/>
  <c r="F441" i="31"/>
  <c r="B441" i="30"/>
  <c r="E439" i="31"/>
  <c r="C439" i="30"/>
  <c r="D438" i="31"/>
  <c r="A438" i="30"/>
  <c r="F437" i="31"/>
  <c r="B437" i="30"/>
  <c r="E435" i="31"/>
  <c r="C435" i="30"/>
  <c r="D434" i="31"/>
  <c r="A434" i="30"/>
  <c r="F433" i="31"/>
  <c r="B433" i="30"/>
  <c r="E431" i="31"/>
  <c r="C431" i="30"/>
  <c r="D430" i="31"/>
  <c r="A430" i="30"/>
  <c r="F429" i="31"/>
  <c r="B429" i="30"/>
  <c r="E427" i="31"/>
  <c r="C427" i="30"/>
  <c r="D426" i="31"/>
  <c r="A426" i="30"/>
  <c r="F425" i="31"/>
  <c r="B425" i="30"/>
  <c r="E423" i="31"/>
  <c r="C423" i="30"/>
  <c r="D422" i="31"/>
  <c r="A422" i="30"/>
  <c r="F421" i="31"/>
  <c r="B421" i="30"/>
  <c r="E419" i="31"/>
  <c r="C419" i="30"/>
  <c r="D418" i="31"/>
  <c r="A418" i="30"/>
  <c r="F417" i="31"/>
  <c r="B417" i="30"/>
  <c r="E415" i="31"/>
  <c r="C415" i="30"/>
  <c r="D414" i="31"/>
  <c r="A414" i="30"/>
  <c r="F413" i="31"/>
  <c r="B413" i="30"/>
  <c r="E411" i="31"/>
  <c r="C411" i="30"/>
  <c r="D410" i="31"/>
  <c r="A410" i="30"/>
  <c r="F409" i="31"/>
  <c r="B409" i="30"/>
  <c r="E407" i="31"/>
  <c r="C407" i="30"/>
  <c r="D406" i="31"/>
  <c r="A406" i="30"/>
  <c r="F405" i="31"/>
  <c r="B405" i="30"/>
  <c r="E403" i="31"/>
  <c r="C403" i="30"/>
  <c r="D402" i="31"/>
  <c r="A402" i="30"/>
  <c r="F401" i="31"/>
  <c r="B401" i="30"/>
  <c r="E399" i="31"/>
  <c r="C399" i="30"/>
  <c r="D398" i="31"/>
  <c r="A398" i="30"/>
  <c r="F397" i="31"/>
  <c r="B397" i="30"/>
  <c r="E395" i="31"/>
  <c r="C395" i="30"/>
  <c r="D394" i="31"/>
  <c r="A394" i="30"/>
  <c r="F393" i="31"/>
  <c r="B393" i="30"/>
  <c r="E391" i="31"/>
  <c r="C391" i="30"/>
  <c r="D390" i="31"/>
  <c r="A390" i="30"/>
  <c r="F389" i="31"/>
  <c r="B389" i="30"/>
  <c r="E387" i="31"/>
  <c r="C387" i="30"/>
  <c r="D386" i="31"/>
  <c r="A386" i="30"/>
  <c r="F385" i="31"/>
  <c r="B385" i="30"/>
  <c r="E383" i="31"/>
  <c r="C383" i="30"/>
  <c r="D382" i="31"/>
  <c r="A382" i="30"/>
  <c r="F381" i="31"/>
  <c r="B381" i="30"/>
  <c r="E379" i="31"/>
  <c r="C379" i="30"/>
  <c r="D378" i="31"/>
  <c r="A378" i="30"/>
  <c r="F377" i="31"/>
  <c r="B377" i="30"/>
  <c r="E375" i="31"/>
  <c r="C375" i="30"/>
  <c r="D374" i="31"/>
  <c r="A374" i="30"/>
  <c r="F373" i="31"/>
  <c r="B373" i="30"/>
  <c r="E371" i="31"/>
  <c r="C371" i="30"/>
  <c r="D370" i="31"/>
  <c r="A370" i="30"/>
  <c r="F369" i="31"/>
  <c r="B369" i="30"/>
  <c r="E367" i="31"/>
  <c r="C367" i="30"/>
  <c r="D366" i="31"/>
  <c r="A366" i="30"/>
  <c r="F365" i="31"/>
  <c r="B365" i="30"/>
  <c r="E363" i="31"/>
  <c r="C363" i="30"/>
  <c r="D362" i="31"/>
  <c r="A362" i="30"/>
  <c r="F361" i="31"/>
  <c r="B361" i="30"/>
  <c r="E359" i="31"/>
  <c r="C359" i="30"/>
  <c r="D358" i="31"/>
  <c r="A358" i="30"/>
  <c r="F357" i="31"/>
  <c r="B357" i="30"/>
  <c r="E355" i="31"/>
  <c r="C355" i="30"/>
  <c r="D354" i="31"/>
  <c r="A354" i="30"/>
  <c r="F353" i="31"/>
  <c r="B353" i="30"/>
  <c r="E351" i="31"/>
  <c r="C351" i="30"/>
  <c r="D350" i="31"/>
  <c r="A350" i="30"/>
  <c r="F349" i="31"/>
  <c r="B349" i="30"/>
  <c r="E347" i="31"/>
  <c r="C347" i="30"/>
  <c r="D346" i="31"/>
  <c r="A346" i="30"/>
  <c r="F345" i="31"/>
  <c r="B345" i="30"/>
  <c r="E343" i="31"/>
  <c r="C343" i="30"/>
  <c r="D342" i="31"/>
  <c r="A342" i="30"/>
  <c r="F341" i="31"/>
  <c r="B341" i="30"/>
  <c r="E339" i="31"/>
  <c r="C339" i="30"/>
  <c r="D338" i="31"/>
  <c r="A338" i="30"/>
  <c r="F337" i="31"/>
  <c r="B337" i="30"/>
  <c r="E335" i="31"/>
  <c r="C335" i="30"/>
  <c r="D334" i="31"/>
  <c r="A334" i="30"/>
  <c r="F333" i="31"/>
  <c r="B333" i="30"/>
  <c r="E331" i="31"/>
  <c r="C331" i="30"/>
  <c r="D330" i="31"/>
  <c r="A330" i="30"/>
  <c r="F329" i="31"/>
  <c r="B329" i="30"/>
  <c r="E327" i="31"/>
  <c r="C327" i="30"/>
  <c r="D326" i="31"/>
  <c r="A326" i="30"/>
  <c r="F325" i="31"/>
  <c r="B325" i="30"/>
  <c r="E323" i="31"/>
  <c r="C323" i="30"/>
  <c r="D322" i="31"/>
  <c r="A322" i="30"/>
  <c r="F321" i="31"/>
  <c r="B321" i="30"/>
  <c r="E319" i="31"/>
  <c r="C319" i="30"/>
  <c r="D318" i="31"/>
  <c r="A318" i="30"/>
  <c r="F317" i="31"/>
  <c r="B317" i="30"/>
  <c r="E315" i="31"/>
  <c r="C315" i="30"/>
  <c r="D314" i="31"/>
  <c r="A314" i="30"/>
  <c r="F313" i="31"/>
  <c r="B313" i="30"/>
  <c r="E311" i="31"/>
  <c r="C311" i="30"/>
  <c r="D310" i="31"/>
  <c r="A310" i="30"/>
  <c r="F309" i="31"/>
  <c r="B309" i="30"/>
  <c r="E307" i="31"/>
  <c r="C307" i="30"/>
  <c r="D306" i="31"/>
  <c r="A306" i="30"/>
  <c r="F305" i="31"/>
  <c r="B305" i="30"/>
  <c r="E303" i="31"/>
  <c r="C303" i="30"/>
  <c r="D302" i="31"/>
  <c r="A302" i="30"/>
  <c r="F301" i="31"/>
  <c r="B301" i="30"/>
  <c r="E299" i="31"/>
  <c r="C299" i="30"/>
  <c r="D298" i="31"/>
  <c r="A298" i="30"/>
  <c r="F297" i="31"/>
  <c r="B297" i="30"/>
  <c r="E295" i="31"/>
  <c r="C295" i="30"/>
  <c r="D294" i="31"/>
  <c r="A294" i="30"/>
  <c r="F293" i="31"/>
  <c r="B293" i="30"/>
  <c r="E291" i="31"/>
  <c r="C291" i="30"/>
  <c r="D290" i="31"/>
  <c r="A290" i="30"/>
  <c r="F289" i="31"/>
  <c r="B289" i="30"/>
  <c r="E287" i="31"/>
  <c r="C287" i="30"/>
  <c r="D286" i="31"/>
  <c r="A286" i="30"/>
  <c r="F285" i="31"/>
  <c r="B285" i="30"/>
  <c r="E283" i="31"/>
  <c r="C283" i="30"/>
  <c r="L282" i="3"/>
  <c r="D282" i="31"/>
  <c r="A282" i="30"/>
  <c r="F281" i="31"/>
  <c r="B281" i="30"/>
  <c r="E279" i="31"/>
  <c r="C279" i="30"/>
  <c r="L278" i="3"/>
  <c r="D278" i="31"/>
  <c r="A278" i="30"/>
  <c r="F277" i="31"/>
  <c r="B277" i="30"/>
  <c r="E275" i="31"/>
  <c r="C275" i="30"/>
  <c r="L274" i="3"/>
  <c r="D274" i="31"/>
  <c r="A274" i="30"/>
  <c r="F273" i="31"/>
  <c r="B273" i="30"/>
  <c r="E271" i="31"/>
  <c r="C271" i="30"/>
  <c r="L270" i="3"/>
  <c r="D270" i="31"/>
  <c r="A270" i="30"/>
  <c r="F269" i="31"/>
  <c r="B269" i="30"/>
  <c r="E267" i="31"/>
  <c r="C267" i="30"/>
  <c r="L266" i="3"/>
  <c r="D266" i="31"/>
  <c r="A266" i="30"/>
  <c r="F265" i="31"/>
  <c r="B265" i="30"/>
  <c r="E263" i="31"/>
  <c r="C263" i="30"/>
  <c r="L262" i="3"/>
  <c r="D262" i="31"/>
  <c r="A262" i="30"/>
  <c r="F261" i="31"/>
  <c r="B261" i="30"/>
  <c r="E259" i="31"/>
  <c r="C259" i="30"/>
  <c r="L258" i="3"/>
  <c r="D258" i="31"/>
  <c r="A258" i="30"/>
  <c r="F257" i="31"/>
  <c r="B257" i="30"/>
  <c r="E255" i="31"/>
  <c r="C255" i="30"/>
  <c r="L254" i="3"/>
  <c r="D254" i="31"/>
  <c r="A254" i="30"/>
  <c r="F253" i="31"/>
  <c r="B253" i="30"/>
  <c r="E251" i="31"/>
  <c r="C251" i="30"/>
  <c r="L250" i="3"/>
  <c r="D250" i="31"/>
  <c r="A250" i="30"/>
  <c r="F249" i="31"/>
  <c r="B249" i="30"/>
  <c r="E247" i="31"/>
  <c r="C247" i="30"/>
  <c r="L246" i="3"/>
  <c r="D246" i="31"/>
  <c r="A246" i="30"/>
  <c r="F245" i="31"/>
  <c r="B245" i="30"/>
  <c r="E243" i="31"/>
  <c r="C243" i="30"/>
  <c r="L242" i="3"/>
  <c r="D242" i="31"/>
  <c r="A242" i="30"/>
  <c r="F241" i="31"/>
  <c r="B241" i="30"/>
  <c r="E239" i="31"/>
  <c r="C239" i="30"/>
  <c r="L238" i="3"/>
  <c r="D238" i="31"/>
  <c r="A238" i="30"/>
  <c r="F237" i="31"/>
  <c r="B237" i="30"/>
  <c r="E235" i="31"/>
  <c r="C235" i="30"/>
  <c r="L234" i="3"/>
  <c r="D234" i="31"/>
  <c r="A234" i="30"/>
  <c r="F233" i="31"/>
  <c r="B233" i="30"/>
  <c r="E231" i="31"/>
  <c r="C231" i="30"/>
  <c r="D230" i="31"/>
  <c r="A230" i="30"/>
  <c r="F229" i="31"/>
  <c r="B229" i="30"/>
  <c r="E227" i="31"/>
  <c r="C227" i="30"/>
  <c r="D226" i="31"/>
  <c r="A226" i="30"/>
  <c r="F225" i="31"/>
  <c r="B225" i="30"/>
  <c r="E223" i="31"/>
  <c r="C223" i="30"/>
  <c r="D222" i="31"/>
  <c r="A222" i="30"/>
  <c r="F221" i="31"/>
  <c r="B221" i="30"/>
  <c r="E219" i="31"/>
  <c r="C219" i="30"/>
  <c r="D218" i="31"/>
  <c r="A218" i="30"/>
  <c r="F217" i="31"/>
  <c r="B217" i="30"/>
  <c r="E215" i="31"/>
  <c r="C215" i="30"/>
  <c r="D214" i="31"/>
  <c r="A214" i="30"/>
  <c r="F213" i="31"/>
  <c r="B213" i="30"/>
  <c r="E211" i="31"/>
  <c r="C211" i="30"/>
  <c r="D210" i="31"/>
  <c r="A210" i="30"/>
  <c r="F209" i="31"/>
  <c r="B209" i="30"/>
  <c r="E207" i="31"/>
  <c r="C207" i="30"/>
  <c r="D206" i="31"/>
  <c r="A206" i="30"/>
  <c r="F205" i="31"/>
  <c r="B205" i="30"/>
  <c r="E203" i="31"/>
  <c r="C203" i="30"/>
  <c r="D202" i="31"/>
  <c r="A202" i="30"/>
  <c r="E500" i="31"/>
  <c r="C500" i="30"/>
  <c r="D499" i="31"/>
  <c r="A499" i="30"/>
  <c r="F498" i="31"/>
  <c r="B498" i="30"/>
  <c r="E496" i="31"/>
  <c r="C496" i="30"/>
  <c r="D495" i="31"/>
  <c r="A495" i="30"/>
  <c r="F494" i="31"/>
  <c r="B494" i="30"/>
  <c r="E492" i="31"/>
  <c r="C492" i="30"/>
  <c r="D491" i="31"/>
  <c r="A491" i="30"/>
  <c r="F490" i="31"/>
  <c r="B490" i="30"/>
  <c r="E488" i="31"/>
  <c r="C488" i="30"/>
  <c r="D487" i="31"/>
  <c r="A487" i="30"/>
  <c r="F486" i="31"/>
  <c r="B486" i="30"/>
  <c r="E484" i="31"/>
  <c r="C484" i="30"/>
  <c r="D483" i="31"/>
  <c r="A483" i="30"/>
  <c r="F482" i="31"/>
  <c r="B482" i="30"/>
  <c r="E480" i="31"/>
  <c r="C480" i="30"/>
  <c r="D479" i="31"/>
  <c r="A479" i="30"/>
  <c r="F478" i="31"/>
  <c r="B478" i="30"/>
  <c r="E476" i="31"/>
  <c r="C476" i="30"/>
  <c r="D475" i="31"/>
  <c r="A475" i="30"/>
  <c r="F474" i="31"/>
  <c r="B474" i="30"/>
  <c r="E472" i="31"/>
  <c r="C472" i="30"/>
  <c r="D471" i="31"/>
  <c r="A471" i="30"/>
  <c r="F470" i="31"/>
  <c r="B470" i="30"/>
  <c r="E468" i="31"/>
  <c r="C468" i="30"/>
  <c r="D467" i="31"/>
  <c r="A467" i="30"/>
  <c r="F466" i="31"/>
  <c r="B466" i="30"/>
  <c r="E464" i="31"/>
  <c r="C464" i="30"/>
  <c r="D463" i="31"/>
  <c r="A463" i="30"/>
  <c r="F462" i="31"/>
  <c r="B462" i="30"/>
  <c r="E460" i="31"/>
  <c r="C460" i="30"/>
  <c r="D459" i="31"/>
  <c r="A459" i="30"/>
  <c r="F458" i="31"/>
  <c r="B458" i="30"/>
  <c r="E456" i="31"/>
  <c r="C456" i="30"/>
  <c r="D455" i="31"/>
  <c r="A455" i="30"/>
  <c r="F454" i="31"/>
  <c r="B454" i="30"/>
  <c r="E452" i="31"/>
  <c r="C452" i="30"/>
  <c r="D451" i="31"/>
  <c r="A451" i="30"/>
  <c r="F450" i="31"/>
  <c r="B450" i="30"/>
  <c r="E448" i="31"/>
  <c r="C448" i="30"/>
  <c r="D447" i="31"/>
  <c r="A447" i="30"/>
  <c r="F446" i="31"/>
  <c r="B446" i="30"/>
  <c r="E444" i="31"/>
  <c r="C444" i="30"/>
  <c r="D443" i="31"/>
  <c r="A443" i="30"/>
  <c r="F442" i="31"/>
  <c r="B442" i="30"/>
  <c r="E440" i="31"/>
  <c r="C440" i="30"/>
  <c r="D439" i="31"/>
  <c r="A439" i="30"/>
  <c r="F438" i="31"/>
  <c r="B438" i="30"/>
  <c r="E436" i="31"/>
  <c r="C436" i="30"/>
  <c r="D435" i="31"/>
  <c r="A435" i="30"/>
  <c r="F434" i="31"/>
  <c r="B434" i="30"/>
  <c r="E432" i="31"/>
  <c r="C432" i="30"/>
  <c r="D431" i="31"/>
  <c r="A431" i="30"/>
  <c r="F430" i="31"/>
  <c r="B430" i="30"/>
  <c r="E428" i="31"/>
  <c r="C428" i="30"/>
  <c r="D427" i="31"/>
  <c r="A427" i="30"/>
  <c r="F426" i="31"/>
  <c r="B426" i="30"/>
  <c r="E424" i="31"/>
  <c r="C424" i="30"/>
  <c r="D423" i="31"/>
  <c r="A423" i="30"/>
  <c r="F422" i="31"/>
  <c r="B422" i="30"/>
  <c r="E420" i="31"/>
  <c r="C420" i="30"/>
  <c r="D419" i="31"/>
  <c r="A419" i="30"/>
  <c r="F418" i="31"/>
  <c r="B418" i="30"/>
  <c r="E416" i="31"/>
  <c r="C416" i="30"/>
  <c r="D415" i="31"/>
  <c r="A415" i="30"/>
  <c r="F414" i="31"/>
  <c r="B414" i="30"/>
  <c r="E412" i="31"/>
  <c r="C412" i="30"/>
  <c r="D411" i="31"/>
  <c r="A411" i="30"/>
  <c r="F410" i="31"/>
  <c r="B410" i="30"/>
  <c r="E408" i="31"/>
  <c r="C408" i="30"/>
  <c r="D407" i="31"/>
  <c r="A407" i="30"/>
  <c r="F406" i="31"/>
  <c r="B406" i="30"/>
  <c r="E404" i="31"/>
  <c r="C404" i="30"/>
  <c r="D403" i="31"/>
  <c r="A403" i="30"/>
  <c r="F402" i="31"/>
  <c r="B402" i="30"/>
  <c r="E400" i="31"/>
  <c r="C400" i="30"/>
  <c r="D399" i="31"/>
  <c r="A399" i="30"/>
  <c r="F398" i="31"/>
  <c r="B398" i="30"/>
  <c r="E396" i="31"/>
  <c r="C396" i="30"/>
  <c r="D395" i="31"/>
  <c r="A395" i="30"/>
  <c r="F394" i="31"/>
  <c r="B394" i="30"/>
  <c r="E392" i="31"/>
  <c r="C392" i="30"/>
  <c r="D391" i="31"/>
  <c r="A391" i="30"/>
  <c r="F390" i="31"/>
  <c r="B390" i="30"/>
  <c r="E388" i="31"/>
  <c r="C388" i="30"/>
  <c r="D387" i="31"/>
  <c r="A387" i="30"/>
  <c r="F386" i="31"/>
  <c r="B386" i="30"/>
  <c r="E384" i="31"/>
  <c r="C384" i="30"/>
  <c r="D383" i="31"/>
  <c r="A383" i="30"/>
  <c r="F382" i="31"/>
  <c r="B382" i="30"/>
  <c r="E380" i="31"/>
  <c r="C380" i="30"/>
  <c r="D379" i="31"/>
  <c r="A379" i="30"/>
  <c r="F378" i="31"/>
  <c r="B378" i="30"/>
  <c r="E376" i="31"/>
  <c r="C376" i="30"/>
  <c r="D375" i="31"/>
  <c r="A375" i="30"/>
  <c r="F374" i="31"/>
  <c r="B374" i="30"/>
  <c r="E372" i="31"/>
  <c r="C372" i="30"/>
  <c r="D371" i="31"/>
  <c r="A371" i="30"/>
  <c r="F370" i="31"/>
  <c r="B370" i="30"/>
  <c r="E368" i="31"/>
  <c r="C368" i="30"/>
  <c r="D367" i="31"/>
  <c r="A367" i="30"/>
  <c r="F366" i="31"/>
  <c r="B366" i="30"/>
  <c r="E364" i="31"/>
  <c r="C364" i="30"/>
  <c r="D363" i="31"/>
  <c r="A363" i="30"/>
  <c r="F362" i="31"/>
  <c r="B362" i="30"/>
  <c r="E360" i="31"/>
  <c r="C360" i="30"/>
  <c r="D359" i="31"/>
  <c r="A359" i="30"/>
  <c r="F358" i="31"/>
  <c r="B358" i="30"/>
  <c r="E356" i="31"/>
  <c r="C356" i="30"/>
  <c r="D355" i="31"/>
  <c r="A355" i="30"/>
  <c r="F354" i="31"/>
  <c r="B354" i="30"/>
  <c r="E352" i="31"/>
  <c r="C352" i="30"/>
  <c r="D351" i="31"/>
  <c r="A351" i="30"/>
  <c r="F350" i="31"/>
  <c r="B350" i="30"/>
  <c r="E348" i="31"/>
  <c r="C348" i="30"/>
  <c r="D347" i="31"/>
  <c r="A347" i="30"/>
  <c r="F346" i="31"/>
  <c r="B346" i="30"/>
  <c r="E344" i="31"/>
  <c r="C344" i="30"/>
  <c r="D343" i="31"/>
  <c r="A343" i="30"/>
  <c r="F342" i="31"/>
  <c r="B342" i="30"/>
  <c r="E340" i="31"/>
  <c r="C340" i="30"/>
  <c r="D339" i="31"/>
  <c r="A339" i="30"/>
  <c r="F338" i="31"/>
  <c r="B338" i="30"/>
  <c r="E336" i="31"/>
  <c r="C336" i="30"/>
  <c r="D335" i="31"/>
  <c r="A335" i="30"/>
  <c r="F334" i="31"/>
  <c r="B334" i="30"/>
  <c r="E332" i="31"/>
  <c r="C332" i="30"/>
  <c r="D331" i="31"/>
  <c r="A331" i="30"/>
  <c r="F330" i="31"/>
  <c r="B330" i="30"/>
  <c r="E328" i="31"/>
  <c r="C328" i="30"/>
  <c r="D327" i="31"/>
  <c r="A327" i="30"/>
  <c r="F326" i="31"/>
  <c r="B326" i="30"/>
  <c r="E324" i="31"/>
  <c r="C324" i="30"/>
  <c r="D323" i="31"/>
  <c r="A323" i="30"/>
  <c r="F322" i="31"/>
  <c r="B322" i="30"/>
  <c r="E320" i="31"/>
  <c r="C320" i="30"/>
  <c r="D319" i="31"/>
  <c r="A319" i="30"/>
  <c r="F318" i="31"/>
  <c r="B318" i="30"/>
  <c r="E316" i="31"/>
  <c r="C316" i="30"/>
  <c r="D315" i="31"/>
  <c r="A315" i="30"/>
  <c r="F314" i="31"/>
  <c r="B314" i="30"/>
  <c r="E312" i="31"/>
  <c r="C312" i="30"/>
  <c r="D311" i="31"/>
  <c r="A311" i="30"/>
  <c r="F310" i="31"/>
  <c r="B310" i="30"/>
  <c r="E308" i="31"/>
  <c r="C308" i="30"/>
  <c r="D307" i="31"/>
  <c r="A307" i="30"/>
  <c r="F306" i="31"/>
  <c r="B306" i="30"/>
  <c r="E304" i="31"/>
  <c r="C304" i="30"/>
  <c r="D303" i="31"/>
  <c r="A303" i="30"/>
  <c r="F302" i="31"/>
  <c r="B302" i="30"/>
  <c r="E300" i="31"/>
  <c r="C300" i="30"/>
  <c r="D299" i="31"/>
  <c r="A299" i="30"/>
  <c r="F298" i="31"/>
  <c r="B298" i="30"/>
  <c r="E296" i="31"/>
  <c r="C296" i="30"/>
  <c r="D295" i="31"/>
  <c r="A295" i="30"/>
  <c r="F294" i="31"/>
  <c r="B294" i="30"/>
  <c r="E292" i="31"/>
  <c r="C292" i="30"/>
  <c r="D291" i="31"/>
  <c r="A291" i="30"/>
  <c r="F290" i="31"/>
  <c r="B290" i="30"/>
  <c r="E288" i="31"/>
  <c r="C288" i="30"/>
  <c r="D287" i="31"/>
  <c r="A287" i="30"/>
  <c r="F286" i="31"/>
  <c r="B286" i="30"/>
  <c r="E284" i="31"/>
  <c r="C284" i="30"/>
  <c r="D283" i="31"/>
  <c r="A283" i="30"/>
  <c r="F282" i="31"/>
  <c r="B282" i="30"/>
  <c r="E280" i="31"/>
  <c r="C280" i="30"/>
  <c r="D279" i="31"/>
  <c r="A279" i="30"/>
  <c r="F278" i="31"/>
  <c r="B278" i="30"/>
  <c r="E276" i="31"/>
  <c r="C276" i="30"/>
  <c r="D275" i="31"/>
  <c r="A275" i="30"/>
  <c r="F274" i="31"/>
  <c r="B274" i="30"/>
  <c r="E272" i="31"/>
  <c r="C272" i="30"/>
  <c r="D271" i="31"/>
  <c r="A271" i="30"/>
  <c r="F270" i="31"/>
  <c r="B270" i="30"/>
  <c r="E268" i="31"/>
  <c r="C268" i="30"/>
  <c r="D267" i="31"/>
  <c r="A267" i="30"/>
  <c r="F266" i="31"/>
  <c r="B266" i="30"/>
  <c r="E264" i="31"/>
  <c r="C264" i="30"/>
  <c r="D263" i="31"/>
  <c r="A263" i="30"/>
  <c r="F262" i="31"/>
  <c r="B262" i="30"/>
  <c r="E260" i="31"/>
  <c r="C260" i="30"/>
  <c r="D259" i="31"/>
  <c r="A259" i="30"/>
  <c r="F258" i="31"/>
  <c r="B258" i="30"/>
  <c r="E256" i="31"/>
  <c r="C256" i="30"/>
  <c r="D255" i="31"/>
  <c r="A255" i="30"/>
  <c r="F254" i="31"/>
  <c r="B254" i="30"/>
  <c r="E252" i="31"/>
  <c r="C252" i="30"/>
  <c r="D251" i="31"/>
  <c r="A251" i="30"/>
  <c r="F250" i="31"/>
  <c r="B250" i="30"/>
  <c r="E248" i="31"/>
  <c r="C248" i="30"/>
  <c r="D247" i="31"/>
  <c r="A247" i="30"/>
  <c r="F246" i="31"/>
  <c r="B246" i="30"/>
  <c r="E244" i="31"/>
  <c r="C244" i="30"/>
  <c r="D243" i="31"/>
  <c r="A243" i="30"/>
  <c r="F242" i="31"/>
  <c r="B242" i="30"/>
  <c r="E240" i="31"/>
  <c r="C240" i="30"/>
  <c r="D239" i="31"/>
  <c r="A239" i="30"/>
  <c r="F238" i="31"/>
  <c r="B238" i="30"/>
  <c r="E236" i="31"/>
  <c r="C236" i="30"/>
  <c r="D235" i="31"/>
  <c r="A235" i="30"/>
  <c r="F234" i="31"/>
  <c r="B234" i="30"/>
  <c r="E232" i="31"/>
  <c r="C232" i="30"/>
  <c r="D231" i="31"/>
  <c r="A231" i="30"/>
  <c r="F230" i="31"/>
  <c r="B230" i="30"/>
  <c r="E228" i="31"/>
  <c r="C228" i="30"/>
  <c r="D227" i="31"/>
  <c r="A227" i="30"/>
  <c r="F226" i="31"/>
  <c r="B226" i="30"/>
  <c r="E224" i="31"/>
  <c r="C224" i="30"/>
  <c r="D223" i="31"/>
  <c r="A223" i="30"/>
  <c r="F222" i="31"/>
  <c r="B222" i="30"/>
  <c r="E220" i="31"/>
  <c r="C220" i="30"/>
  <c r="D219" i="31"/>
  <c r="A219" i="30"/>
  <c r="F218" i="31"/>
  <c r="B218" i="30"/>
  <c r="E216" i="31"/>
  <c r="C216" i="30"/>
  <c r="D215" i="31"/>
  <c r="A215" i="30"/>
  <c r="F214" i="31"/>
  <c r="B214" i="30"/>
  <c r="E212" i="31"/>
  <c r="C212" i="30"/>
  <c r="D211" i="31"/>
  <c r="A211" i="30"/>
  <c r="F210" i="31"/>
  <c r="B210" i="30"/>
  <c r="E208" i="31"/>
  <c r="C208" i="30"/>
  <c r="D207" i="31"/>
  <c r="A207" i="30"/>
  <c r="F206" i="31"/>
  <c r="B206" i="30"/>
  <c r="E204" i="31"/>
  <c r="C204" i="30"/>
  <c r="D203" i="31"/>
  <c r="A203" i="30"/>
  <c r="F202" i="31"/>
  <c r="B202" i="30"/>
  <c r="E501" i="31"/>
  <c r="C501" i="30"/>
  <c r="D500" i="31"/>
  <c r="A500" i="30"/>
  <c r="F499" i="31"/>
  <c r="B499" i="30"/>
  <c r="E497" i="31"/>
  <c r="C497" i="30"/>
  <c r="D496" i="31"/>
  <c r="A496" i="30"/>
  <c r="F495" i="31"/>
  <c r="B495" i="30"/>
  <c r="E493" i="31"/>
  <c r="C493" i="30"/>
  <c r="D492" i="31"/>
  <c r="A492" i="30"/>
  <c r="F491" i="31"/>
  <c r="B491" i="30"/>
  <c r="E489" i="31"/>
  <c r="C489" i="30"/>
  <c r="D488" i="31"/>
  <c r="A488" i="30"/>
  <c r="F487" i="31"/>
  <c r="B487" i="30"/>
  <c r="E485" i="31"/>
  <c r="C485" i="30"/>
  <c r="D484" i="31"/>
  <c r="A484" i="30"/>
  <c r="F483" i="31"/>
  <c r="B483" i="30"/>
  <c r="E481" i="31"/>
  <c r="C481" i="30"/>
  <c r="D480" i="31"/>
  <c r="A480" i="30"/>
  <c r="F479" i="31"/>
  <c r="B479" i="30"/>
  <c r="E477" i="31"/>
  <c r="C477" i="30"/>
  <c r="D476" i="31"/>
  <c r="A476" i="30"/>
  <c r="F475" i="31"/>
  <c r="B475" i="30"/>
  <c r="E473" i="31"/>
  <c r="C473" i="30"/>
  <c r="L472" i="3"/>
  <c r="D472" i="31"/>
  <c r="A472" i="30"/>
  <c r="F471" i="31"/>
  <c r="B471" i="30"/>
  <c r="E469" i="31"/>
  <c r="C469" i="30"/>
  <c r="L468" i="3"/>
  <c r="D468" i="31"/>
  <c r="A468" i="30"/>
  <c r="F467" i="31"/>
  <c r="B467" i="30"/>
  <c r="E465" i="31"/>
  <c r="C465" i="30"/>
  <c r="L464" i="3"/>
  <c r="D464" i="31"/>
  <c r="A464" i="30"/>
  <c r="F463" i="31"/>
  <c r="B463" i="30"/>
  <c r="E461" i="31"/>
  <c r="C461" i="30"/>
  <c r="L460" i="3"/>
  <c r="D460" i="31"/>
  <c r="A460" i="30"/>
  <c r="F459" i="31"/>
  <c r="B459" i="30"/>
  <c r="E457" i="31"/>
  <c r="C457" i="30"/>
  <c r="L456" i="3"/>
  <c r="D456" i="31"/>
  <c r="A456" i="30"/>
  <c r="F455" i="31"/>
  <c r="B455" i="30"/>
  <c r="E453" i="31"/>
  <c r="C453" i="30"/>
  <c r="L452" i="3"/>
  <c r="D452" i="31"/>
  <c r="A452" i="30"/>
  <c r="F451" i="31"/>
  <c r="B451" i="30"/>
  <c r="E449" i="31"/>
  <c r="C449" i="30"/>
  <c r="L448" i="3"/>
  <c r="D448" i="31"/>
  <c r="A448" i="30"/>
  <c r="F447" i="31"/>
  <c r="B447" i="30"/>
  <c r="E445" i="31"/>
  <c r="C445" i="30"/>
  <c r="L444" i="3"/>
  <c r="D444" i="31"/>
  <c r="A444" i="30"/>
  <c r="F443" i="31"/>
  <c r="B443" i="30"/>
  <c r="E441" i="31"/>
  <c r="C441" i="30"/>
  <c r="L440" i="3"/>
  <c r="D440" i="31"/>
  <c r="A440" i="30"/>
  <c r="F439" i="31"/>
  <c r="B439" i="30"/>
  <c r="E437" i="31"/>
  <c r="C437" i="30"/>
  <c r="L436" i="3"/>
  <c r="D436" i="31"/>
  <c r="A436" i="30"/>
  <c r="F435" i="31"/>
  <c r="B435" i="30"/>
  <c r="E433" i="31"/>
  <c r="C433" i="30"/>
  <c r="L432" i="3"/>
  <c r="D432" i="31"/>
  <c r="A432" i="30"/>
  <c r="F431" i="31"/>
  <c r="B431" i="30"/>
  <c r="E429" i="31"/>
  <c r="C429" i="30"/>
  <c r="L428" i="3"/>
  <c r="D428" i="31"/>
  <c r="A428" i="30"/>
  <c r="F427" i="31"/>
  <c r="B427" i="30"/>
  <c r="E425" i="31"/>
  <c r="C425" i="30"/>
  <c r="L424" i="3"/>
  <c r="D424" i="31"/>
  <c r="A424" i="30"/>
  <c r="F423" i="31"/>
  <c r="B423" i="30"/>
  <c r="E421" i="31"/>
  <c r="C421" i="30"/>
  <c r="L420" i="3"/>
  <c r="D420" i="31"/>
  <c r="A420" i="30"/>
  <c r="F419" i="31"/>
  <c r="B419" i="30"/>
  <c r="E417" i="31"/>
  <c r="C417" i="30"/>
  <c r="L416" i="3"/>
  <c r="D416" i="31"/>
  <c r="A416" i="30"/>
  <c r="F415" i="31"/>
  <c r="B415" i="30"/>
  <c r="E413" i="31"/>
  <c r="C413" i="30"/>
  <c r="L412" i="3"/>
  <c r="D412" i="31"/>
  <c r="A412" i="30"/>
  <c r="F411" i="31"/>
  <c r="B411" i="30"/>
  <c r="E409" i="31"/>
  <c r="C409" i="30"/>
  <c r="L408" i="3"/>
  <c r="D408" i="31"/>
  <c r="A408" i="30"/>
  <c r="F407" i="31"/>
  <c r="B407" i="30"/>
  <c r="E405" i="31"/>
  <c r="C405" i="30"/>
  <c r="L404" i="3"/>
  <c r="D404" i="31"/>
  <c r="A404" i="30"/>
  <c r="F403" i="31"/>
  <c r="B403" i="30"/>
  <c r="E401" i="31"/>
  <c r="C401" i="30"/>
  <c r="L400" i="3"/>
  <c r="D400" i="31"/>
  <c r="A400" i="30"/>
  <c r="F399" i="31"/>
  <c r="B399" i="30"/>
  <c r="E397" i="31"/>
  <c r="C397" i="30"/>
  <c r="L396" i="3"/>
  <c r="D396" i="31"/>
  <c r="A396" i="30"/>
  <c r="F395" i="31"/>
  <c r="B395" i="30"/>
  <c r="E393" i="31"/>
  <c r="C393" i="30"/>
  <c r="L392" i="3"/>
  <c r="D392" i="31"/>
  <c r="A392" i="30"/>
  <c r="F391" i="31"/>
  <c r="B391" i="30"/>
  <c r="E389" i="31"/>
  <c r="C389" i="30"/>
  <c r="L388" i="3"/>
  <c r="D388" i="31"/>
  <c r="A388" i="30"/>
  <c r="F387" i="31"/>
  <c r="B387" i="30"/>
  <c r="E385" i="31"/>
  <c r="C385" i="30"/>
  <c r="L384" i="3"/>
  <c r="D384" i="31"/>
  <c r="A384" i="30"/>
  <c r="F383" i="31"/>
  <c r="B383" i="30"/>
  <c r="E381" i="31"/>
  <c r="C381" i="30"/>
  <c r="L380" i="3"/>
  <c r="D380" i="31"/>
  <c r="A380" i="30"/>
  <c r="F379" i="31"/>
  <c r="B379" i="30"/>
  <c r="E377" i="31"/>
  <c r="C377" i="30"/>
  <c r="L376" i="3"/>
  <c r="D376" i="31"/>
  <c r="A376" i="30"/>
  <c r="F375" i="31"/>
  <c r="B375" i="30"/>
  <c r="E373" i="31"/>
  <c r="C373" i="30"/>
  <c r="L372" i="3"/>
  <c r="D372" i="31"/>
  <c r="A372" i="30"/>
  <c r="F371" i="31"/>
  <c r="B371" i="30"/>
  <c r="E369" i="31"/>
  <c r="C369" i="30"/>
  <c r="L368" i="3"/>
  <c r="D368" i="31"/>
  <c r="A368" i="30"/>
  <c r="F367" i="31"/>
  <c r="B367" i="30"/>
  <c r="E365" i="31"/>
  <c r="C365" i="30"/>
  <c r="L364" i="3"/>
  <c r="D364" i="31"/>
  <c r="A364" i="30"/>
  <c r="F363" i="31"/>
  <c r="B363" i="30"/>
  <c r="E361" i="31"/>
  <c r="C361" i="30"/>
  <c r="L360" i="3"/>
  <c r="D360" i="31"/>
  <c r="A360" i="30"/>
  <c r="F359" i="31"/>
  <c r="B359" i="30"/>
  <c r="E357" i="31"/>
  <c r="C357" i="30"/>
  <c r="L356" i="3"/>
  <c r="D356" i="31"/>
  <c r="A356" i="30"/>
  <c r="F355" i="31"/>
  <c r="B355" i="30"/>
  <c r="E353" i="31"/>
  <c r="C353" i="30"/>
  <c r="L352" i="3"/>
  <c r="D352" i="31"/>
  <c r="A352" i="30"/>
  <c r="F351" i="31"/>
  <c r="B351" i="30"/>
  <c r="E349" i="31"/>
  <c r="C349" i="30"/>
  <c r="L348" i="3"/>
  <c r="D348" i="31"/>
  <c r="A348" i="30"/>
  <c r="F347" i="31"/>
  <c r="B347" i="30"/>
  <c r="E345" i="31"/>
  <c r="C345" i="30"/>
  <c r="L344" i="3"/>
  <c r="D344" i="31"/>
  <c r="A344" i="30"/>
  <c r="F343" i="31"/>
  <c r="B343" i="30"/>
  <c r="E341" i="31"/>
  <c r="C341" i="30"/>
  <c r="L340" i="3"/>
  <c r="D340" i="31"/>
  <c r="A340" i="30"/>
  <c r="F339" i="31"/>
  <c r="B339" i="30"/>
  <c r="E337" i="31"/>
  <c r="C337" i="30"/>
  <c r="L336" i="3"/>
  <c r="D336" i="31"/>
  <c r="A336" i="30"/>
  <c r="F335" i="31"/>
  <c r="B335" i="30"/>
  <c r="E333" i="31"/>
  <c r="C333" i="30"/>
  <c r="L332" i="3"/>
  <c r="D332" i="31"/>
  <c r="A332" i="30"/>
  <c r="F331" i="31"/>
  <c r="B331" i="30"/>
  <c r="E329" i="31"/>
  <c r="C329" i="30"/>
  <c r="L328" i="3"/>
  <c r="D328" i="31"/>
  <c r="A328" i="30"/>
  <c r="F327" i="31"/>
  <c r="B327" i="30"/>
  <c r="E325" i="31"/>
  <c r="C325" i="30"/>
  <c r="L324" i="3"/>
  <c r="D324" i="31"/>
  <c r="A324" i="30"/>
  <c r="F323" i="31"/>
  <c r="B323" i="30"/>
  <c r="E321" i="31"/>
  <c r="C321" i="30"/>
  <c r="L320" i="3"/>
  <c r="D320" i="31"/>
  <c r="A320" i="30"/>
  <c r="F319" i="31"/>
  <c r="B319" i="30"/>
  <c r="E317" i="31"/>
  <c r="C317" i="30"/>
  <c r="L316" i="3"/>
  <c r="D316" i="31"/>
  <c r="A316" i="30"/>
  <c r="F315" i="31"/>
  <c r="B315" i="30"/>
  <c r="E313" i="31"/>
  <c r="C313" i="30"/>
  <c r="L312" i="3"/>
  <c r="D312" i="31"/>
  <c r="A312" i="30"/>
  <c r="F311" i="31"/>
  <c r="B311" i="30"/>
  <c r="E309" i="31"/>
  <c r="C309" i="30"/>
  <c r="L308" i="3"/>
  <c r="D308" i="31"/>
  <c r="A308" i="30"/>
  <c r="F307" i="31"/>
  <c r="B307" i="30"/>
  <c r="E305" i="31"/>
  <c r="C305" i="30"/>
  <c r="L304" i="3"/>
  <c r="D304" i="31"/>
  <c r="A304" i="30"/>
  <c r="F303" i="31"/>
  <c r="B303" i="30"/>
  <c r="E301" i="31"/>
  <c r="C301" i="30"/>
  <c r="L300" i="3"/>
  <c r="D300" i="31"/>
  <c r="A300" i="30"/>
  <c r="F299" i="31"/>
  <c r="B299" i="30"/>
  <c r="E297" i="31"/>
  <c r="C297" i="30"/>
  <c r="L296" i="3"/>
  <c r="D296" i="31"/>
  <c r="A296" i="30"/>
  <c r="F295" i="31"/>
  <c r="B295" i="30"/>
  <c r="E293" i="31"/>
  <c r="C293" i="30"/>
  <c r="L292" i="3"/>
  <c r="D292" i="31"/>
  <c r="A292" i="30"/>
  <c r="F291" i="31"/>
  <c r="B291" i="30"/>
  <c r="E289" i="31"/>
  <c r="C289" i="30"/>
  <c r="L288" i="3"/>
  <c r="D288" i="31"/>
  <c r="A288" i="30"/>
  <c r="F287" i="31"/>
  <c r="B287" i="30"/>
  <c r="E285" i="31"/>
  <c r="C285" i="30"/>
  <c r="L284" i="3"/>
  <c r="D284" i="31"/>
  <c r="A284" i="30"/>
  <c r="F283" i="31"/>
  <c r="B283" i="30"/>
  <c r="E281" i="31"/>
  <c r="C281" i="30"/>
  <c r="L280" i="3"/>
  <c r="D280" i="31"/>
  <c r="A280" i="30"/>
  <c r="F279" i="31"/>
  <c r="B279" i="30"/>
  <c r="E277" i="31"/>
  <c r="C277" i="30"/>
  <c r="L276" i="3"/>
  <c r="D276" i="31"/>
  <c r="A276" i="30"/>
  <c r="F275" i="31"/>
  <c r="B275" i="30"/>
  <c r="E273" i="31"/>
  <c r="C273" i="30"/>
  <c r="L272" i="3"/>
  <c r="D272" i="31"/>
  <c r="A272" i="30"/>
  <c r="F271" i="31"/>
  <c r="B271" i="30"/>
  <c r="E269" i="31"/>
  <c r="C269" i="30"/>
  <c r="L268" i="3"/>
  <c r="D268" i="31"/>
  <c r="A268" i="30"/>
  <c r="F267" i="31"/>
  <c r="B267" i="30"/>
  <c r="E265" i="31"/>
  <c r="C265" i="30"/>
  <c r="L264" i="3"/>
  <c r="D264" i="31"/>
  <c r="A264" i="30"/>
  <c r="F263" i="31"/>
  <c r="B263" i="30"/>
  <c r="E261" i="31"/>
  <c r="C261" i="30"/>
  <c r="L260" i="3"/>
  <c r="D260" i="31"/>
  <c r="A260" i="30"/>
  <c r="F259" i="31"/>
  <c r="B259" i="30"/>
  <c r="E257" i="31"/>
  <c r="C257" i="30"/>
  <c r="L256" i="3"/>
  <c r="D256" i="31"/>
  <c r="A256" i="30"/>
  <c r="F255" i="31"/>
  <c r="B255" i="30"/>
  <c r="E253" i="31"/>
  <c r="C253" i="30"/>
  <c r="L252" i="3"/>
  <c r="D252" i="31"/>
  <c r="A252" i="30"/>
  <c r="F251" i="31"/>
  <c r="B251" i="30"/>
  <c r="E249" i="31"/>
  <c r="C249" i="30"/>
  <c r="L248" i="3"/>
  <c r="D248" i="31"/>
  <c r="A248" i="30"/>
  <c r="F247" i="31"/>
  <c r="B247" i="30"/>
  <c r="E245" i="31"/>
  <c r="C245" i="30"/>
  <c r="L244" i="3"/>
  <c r="D244" i="31"/>
  <c r="A244" i="30"/>
  <c r="F243" i="31"/>
  <c r="B243" i="30"/>
  <c r="E241" i="31"/>
  <c r="C241" i="30"/>
  <c r="L240" i="3"/>
  <c r="D240" i="31"/>
  <c r="A240" i="30"/>
  <c r="F239" i="31"/>
  <c r="B239" i="30"/>
  <c r="E237" i="31"/>
  <c r="C237" i="30"/>
  <c r="L236" i="3"/>
  <c r="D236" i="31"/>
  <c r="A236" i="30"/>
  <c r="F235" i="31"/>
  <c r="B235" i="30"/>
  <c r="E233" i="31"/>
  <c r="C233" i="30"/>
  <c r="L232" i="3"/>
  <c r="D232" i="31"/>
  <c r="A232" i="30"/>
  <c r="F231" i="31"/>
  <c r="B231" i="30"/>
  <c r="E229" i="31"/>
  <c r="C229" i="30"/>
  <c r="L228" i="3"/>
  <c r="D228" i="31"/>
  <c r="A228" i="30"/>
  <c r="F227" i="31"/>
  <c r="B227" i="30"/>
  <c r="E225" i="31"/>
  <c r="C225" i="30"/>
  <c r="L224" i="3"/>
  <c r="D224" i="31"/>
  <c r="A224" i="30"/>
  <c r="F223" i="31"/>
  <c r="B223" i="30"/>
  <c r="E221" i="31"/>
  <c r="C221" i="30"/>
  <c r="D220" i="31"/>
  <c r="A220" i="30"/>
  <c r="F219" i="31"/>
  <c r="B219" i="30"/>
  <c r="E217" i="31"/>
  <c r="C217" i="30"/>
  <c r="D216" i="31"/>
  <c r="A216" i="30"/>
  <c r="F215" i="31"/>
  <c r="B215" i="30"/>
  <c r="E213" i="31"/>
  <c r="C213" i="30"/>
  <c r="D212" i="31"/>
  <c r="A212" i="30"/>
  <c r="F211" i="31"/>
  <c r="B211" i="30"/>
  <c r="E209" i="31"/>
  <c r="C209" i="30"/>
  <c r="D208" i="31"/>
  <c r="A208" i="30"/>
  <c r="F207" i="31"/>
  <c r="B207" i="30"/>
  <c r="E205" i="31"/>
  <c r="C205" i="30"/>
  <c r="D204" i="31"/>
  <c r="A204" i="30"/>
  <c r="F203" i="31"/>
  <c r="B203" i="30"/>
  <c r="E118" i="22"/>
  <c r="E110" i="22"/>
  <c r="C108" i="30"/>
  <c r="E102" i="22"/>
  <c r="C100" i="30"/>
  <c r="E90" i="22"/>
  <c r="E86" i="22"/>
  <c r="E82" i="22"/>
  <c r="C80" i="30"/>
  <c r="E66" i="22"/>
  <c r="E64" i="31"/>
  <c r="E62" i="22"/>
  <c r="E121" i="22"/>
  <c r="E119" i="31"/>
  <c r="E109" i="22"/>
  <c r="C107" i="30"/>
  <c r="E101" i="22"/>
  <c r="E99" i="31"/>
  <c r="E89" i="22"/>
  <c r="E81" i="22"/>
  <c r="E79" i="31"/>
  <c r="E65" i="22"/>
  <c r="E63" i="31"/>
  <c r="E61" i="22"/>
  <c r="E59" i="31"/>
  <c r="E57" i="22"/>
  <c r="E45" i="22"/>
  <c r="E43" i="31"/>
  <c r="E41" i="22"/>
  <c r="C39" i="30"/>
  <c r="E184" i="22"/>
  <c r="E182" i="31"/>
  <c r="E176" i="22"/>
  <c r="E164" i="22"/>
  <c r="E160" i="22"/>
  <c r="E158" i="31"/>
  <c r="E120" i="22"/>
  <c r="E118" i="31"/>
  <c r="E116" i="22"/>
  <c r="E108" i="22"/>
  <c r="E100" i="22"/>
  <c r="E98" i="31"/>
  <c r="E96" i="22"/>
  <c r="E94" i="31"/>
  <c r="E88" i="22"/>
  <c r="E84" i="22"/>
  <c r="E82" i="31"/>
  <c r="E80" i="22"/>
  <c r="C78" i="30"/>
  <c r="E123" i="22"/>
  <c r="E121" i="31"/>
  <c r="E119" i="22"/>
  <c r="E111" i="22"/>
  <c r="C109" i="30"/>
  <c r="E107" i="22"/>
  <c r="C105" i="30"/>
  <c r="E99" i="22"/>
  <c r="E97" i="31"/>
  <c r="E91" i="22"/>
  <c r="E87" i="22"/>
  <c r="C85" i="30"/>
  <c r="E67" i="22"/>
  <c r="E65" i="31"/>
  <c r="E63" i="22"/>
  <c r="E61" i="31"/>
  <c r="E46" i="22"/>
  <c r="C44" i="30"/>
  <c r="E38" i="22"/>
  <c r="E30" i="22"/>
  <c r="E28" i="31"/>
  <c r="E26" i="22"/>
  <c r="E24" i="31"/>
  <c r="E22" i="22"/>
  <c r="C20" i="30"/>
  <c r="E18" i="22"/>
  <c r="C16" i="30"/>
  <c r="E14" i="22"/>
  <c r="E12" i="31"/>
  <c r="E10" i="22"/>
  <c r="D9" i="32"/>
  <c r="E6" i="22"/>
  <c r="D5" i="32"/>
  <c r="F161" i="22"/>
  <c r="F121" i="22"/>
  <c r="B119" i="30"/>
  <c r="F109" i="22"/>
  <c r="B107" i="30"/>
  <c r="F101" i="22"/>
  <c r="F89" i="22"/>
  <c r="F85" i="22"/>
  <c r="B83" i="30"/>
  <c r="F81" i="22"/>
  <c r="F79" i="31"/>
  <c r="F65" i="22"/>
  <c r="F61" i="22"/>
  <c r="F57" i="22"/>
  <c r="B55" i="30"/>
  <c r="F45" i="22"/>
  <c r="B43" i="30"/>
  <c r="F29" i="22"/>
  <c r="B27" i="30"/>
  <c r="F25" i="22"/>
  <c r="F23" i="31"/>
  <c r="F21" i="22"/>
  <c r="C20" i="32"/>
  <c r="F17" i="22"/>
  <c r="C16" i="32"/>
  <c r="F13" i="22"/>
  <c r="B11" i="30"/>
  <c r="F9" i="22"/>
  <c r="C8" i="32"/>
  <c r="F4" i="22"/>
  <c r="C3" i="32"/>
  <c r="E29" i="22"/>
  <c r="E27" i="31"/>
  <c r="E25" i="22"/>
  <c r="E23" i="31"/>
  <c r="E21" i="22"/>
  <c r="C19" i="30"/>
  <c r="E17" i="22"/>
  <c r="E15" i="31"/>
  <c r="E13" i="22"/>
  <c r="D12" i="32"/>
  <c r="E9" i="22"/>
  <c r="E7" i="31"/>
  <c r="E5" i="22"/>
  <c r="E3" i="31"/>
  <c r="F120" i="22"/>
  <c r="F118" i="31"/>
  <c r="F100" i="22"/>
  <c r="F98" i="31"/>
  <c r="F88" i="22"/>
  <c r="B86" i="30"/>
  <c r="F84" i="22"/>
  <c r="B82" i="30"/>
  <c r="F68" i="22"/>
  <c r="F66" i="31"/>
  <c r="F64" i="22"/>
  <c r="B62" i="30"/>
  <c r="F60" i="22"/>
  <c r="B58" i="30"/>
  <c r="F56" i="22"/>
  <c r="F54" i="31"/>
  <c r="F48" i="22"/>
  <c r="F46" i="31"/>
  <c r="F44" i="22"/>
  <c r="F42" i="31"/>
  <c r="F40" i="22"/>
  <c r="B38" i="30"/>
  <c r="F28" i="22"/>
  <c r="F26" i="31"/>
  <c r="F24" i="22"/>
  <c r="F22" i="31"/>
  <c r="F20" i="22"/>
  <c r="C19" i="32"/>
  <c r="F16" i="22"/>
  <c r="B14" i="30"/>
  <c r="F12" i="22"/>
  <c r="C11" i="32"/>
  <c r="F8" i="22"/>
  <c r="F6" i="31"/>
  <c r="F7" i="22"/>
  <c r="C6" i="32"/>
  <c r="E68" i="22"/>
  <c r="C66" i="30"/>
  <c r="E64" i="22"/>
  <c r="E62" i="31"/>
  <c r="E60" i="22"/>
  <c r="E58" i="31"/>
  <c r="E56" i="22"/>
  <c r="E54" i="31"/>
  <c r="E52" i="22"/>
  <c r="C50" i="30"/>
  <c r="E48" i="22"/>
  <c r="E46" i="31"/>
  <c r="E44" i="22"/>
  <c r="E42" i="31"/>
  <c r="E40" i="22"/>
  <c r="C38" i="30"/>
  <c r="E28" i="22"/>
  <c r="C26" i="30"/>
  <c r="E24" i="22"/>
  <c r="C22" i="30"/>
  <c r="E20" i="22"/>
  <c r="E18" i="31"/>
  <c r="E16" i="22"/>
  <c r="E14" i="31"/>
  <c r="E12" i="22"/>
  <c r="C10" i="30"/>
  <c r="E8" i="22"/>
  <c r="C6" i="30"/>
  <c r="E4" i="22"/>
  <c r="C2" i="30"/>
  <c r="F175" i="22"/>
  <c r="B173" i="30"/>
  <c r="F123" i="22"/>
  <c r="F121" i="31"/>
  <c r="F119" i="22"/>
  <c r="B117" i="30"/>
  <c r="F115" i="22"/>
  <c r="F113" i="31"/>
  <c r="F111" i="22"/>
  <c r="B109" i="30"/>
  <c r="F99" i="22"/>
  <c r="B97" i="30"/>
  <c r="F91" i="22"/>
  <c r="F89" i="31"/>
  <c r="F87" i="22"/>
  <c r="F85" i="31"/>
  <c r="F83" i="22"/>
  <c r="F81" i="31"/>
  <c r="F67" i="22"/>
  <c r="B65" i="30"/>
  <c r="F63" i="22"/>
  <c r="F59" i="22"/>
  <c r="B57" i="30"/>
  <c r="F55" i="22"/>
  <c r="B53" i="30"/>
  <c r="F47" i="22"/>
  <c r="B45" i="30"/>
  <c r="F43" i="22"/>
  <c r="F41" i="31"/>
  <c r="F31" i="22"/>
  <c r="F29" i="31"/>
  <c r="F27" i="22"/>
  <c r="F25" i="31"/>
  <c r="F23" i="22"/>
  <c r="C22" i="32"/>
  <c r="F19" i="22"/>
  <c r="C18" i="32"/>
  <c r="F15" i="22"/>
  <c r="C14" i="32"/>
  <c r="F11" i="22"/>
  <c r="C10" i="32"/>
  <c r="F6" i="22"/>
  <c r="B4" i="30"/>
  <c r="E59" i="22"/>
  <c r="C57" i="30"/>
  <c r="E55" i="22"/>
  <c r="C53" i="30"/>
  <c r="E47" i="22"/>
  <c r="E45" i="31"/>
  <c r="E43" i="22"/>
  <c r="E41" i="31"/>
  <c r="E39" i="22"/>
  <c r="E37" i="31"/>
  <c r="E35" i="22"/>
  <c r="E33" i="31"/>
  <c r="E31" i="22"/>
  <c r="E29" i="31"/>
  <c r="E27" i="22"/>
  <c r="C25" i="30"/>
  <c r="E23" i="22"/>
  <c r="D22" i="32"/>
  <c r="E19" i="22"/>
  <c r="C17" i="30"/>
  <c r="E15" i="22"/>
  <c r="E13" i="31"/>
  <c r="E11" i="22"/>
  <c r="E9" i="31"/>
  <c r="E7" i="22"/>
  <c r="D6" i="32"/>
  <c r="F118" i="22"/>
  <c r="F116" i="31"/>
  <c r="F114" i="22"/>
  <c r="B112" i="30"/>
  <c r="F110" i="22"/>
  <c r="F108" i="31"/>
  <c r="F106" i="22"/>
  <c r="B104" i="30"/>
  <c r="F102" i="22"/>
  <c r="F100" i="31"/>
  <c r="F98" i="22"/>
  <c r="B96" i="30"/>
  <c r="F90" i="22"/>
  <c r="B88" i="30"/>
  <c r="F86" i="22"/>
  <c r="F84" i="31"/>
  <c r="F82" i="22"/>
  <c r="B80" i="30"/>
  <c r="F78" i="22"/>
  <c r="F76" i="31"/>
  <c r="F66" i="22"/>
  <c r="B64" i="30"/>
  <c r="F62" i="22"/>
  <c r="F60" i="31"/>
  <c r="F58" i="22"/>
  <c r="B56" i="30"/>
  <c r="F50" i="22"/>
  <c r="B48" i="30"/>
  <c r="F46" i="22"/>
  <c r="F44" i="31"/>
  <c r="F42" i="22"/>
  <c r="F40" i="31"/>
  <c r="F38" i="22"/>
  <c r="B36" i="30"/>
  <c r="F34" i="22"/>
  <c r="B32" i="30"/>
  <c r="F30" i="22"/>
  <c r="B28" i="30"/>
  <c r="F26" i="22"/>
  <c r="F24" i="31"/>
  <c r="F22" i="22"/>
  <c r="C21" i="32"/>
  <c r="F18" i="22"/>
  <c r="F16" i="31"/>
  <c r="F14" i="22"/>
  <c r="B12" i="30"/>
  <c r="F10" i="22"/>
  <c r="F8" i="31"/>
  <c r="F5" i="22"/>
  <c r="C4" i="32"/>
  <c r="D2" i="3"/>
  <c r="E2" i="3"/>
  <c r="L200" i="3"/>
  <c r="L196" i="3"/>
  <c r="L192" i="3"/>
  <c r="L188" i="3"/>
  <c r="L184" i="3"/>
  <c r="L180" i="3"/>
  <c r="L176" i="3"/>
  <c r="L172" i="3"/>
  <c r="L168" i="3"/>
  <c r="L164" i="3"/>
  <c r="L160" i="3"/>
  <c r="L156" i="3"/>
  <c r="L152" i="3"/>
  <c r="L148" i="3"/>
  <c r="L144" i="3"/>
  <c r="L140" i="3"/>
  <c r="L136" i="3"/>
  <c r="L132" i="3"/>
  <c r="L128" i="3"/>
  <c r="L124" i="3"/>
  <c r="L120" i="3"/>
  <c r="L116" i="3"/>
  <c r="L112" i="3"/>
  <c r="L108" i="3"/>
  <c r="L104" i="3"/>
  <c r="L100" i="3"/>
  <c r="L96" i="3"/>
  <c r="L92" i="3"/>
  <c r="L88" i="3"/>
  <c r="L84" i="3"/>
  <c r="L80" i="3"/>
  <c r="L76" i="3"/>
  <c r="L72" i="3"/>
  <c r="L68" i="3"/>
  <c r="L64" i="3"/>
  <c r="L60" i="3"/>
  <c r="L56" i="3"/>
  <c r="L52" i="3"/>
  <c r="L48" i="3"/>
  <c r="L44" i="3"/>
  <c r="L40" i="3"/>
  <c r="L36" i="3"/>
  <c r="L32" i="3"/>
  <c r="L28" i="3"/>
  <c r="L24" i="3"/>
  <c r="L20" i="3"/>
  <c r="L16" i="3"/>
  <c r="L12" i="3"/>
  <c r="L8" i="3"/>
  <c r="L4" i="3"/>
  <c r="L199" i="3"/>
  <c r="L195" i="3"/>
  <c r="L191" i="3"/>
  <c r="L187" i="3"/>
  <c r="L183" i="3"/>
  <c r="L179" i="3"/>
  <c r="L175" i="3"/>
  <c r="L171" i="3"/>
  <c r="L167" i="3"/>
  <c r="L163" i="3"/>
  <c r="L159" i="3"/>
  <c r="L155" i="3"/>
  <c r="L151" i="3"/>
  <c r="L147" i="3"/>
  <c r="L143" i="3"/>
  <c r="L139" i="3"/>
  <c r="L135" i="3"/>
  <c r="L131" i="3"/>
  <c r="L127" i="3"/>
  <c r="L123" i="3"/>
  <c r="L119" i="3"/>
  <c r="L115" i="3"/>
  <c r="L111" i="3"/>
  <c r="L107" i="3"/>
  <c r="L103" i="3"/>
  <c r="L99" i="3"/>
  <c r="L95" i="3"/>
  <c r="L91" i="3"/>
  <c r="L87" i="3"/>
  <c r="L83" i="3"/>
  <c r="L79" i="3"/>
  <c r="L75" i="3"/>
  <c r="L71" i="3"/>
  <c r="L67" i="3"/>
  <c r="L63" i="3"/>
  <c r="L59" i="3"/>
  <c r="L55" i="3"/>
  <c r="L51" i="3"/>
  <c r="L47" i="3"/>
  <c r="L43" i="3"/>
  <c r="L39" i="3"/>
  <c r="L35" i="3"/>
  <c r="L31" i="3"/>
  <c r="L27" i="3"/>
  <c r="L23" i="3"/>
  <c r="L19" i="3"/>
  <c r="L15" i="3"/>
  <c r="L11" i="3"/>
  <c r="L7" i="3"/>
  <c r="L3" i="3"/>
  <c r="L198" i="3"/>
  <c r="L194" i="3"/>
  <c r="L190" i="3"/>
  <c r="L186" i="3"/>
  <c r="L182" i="3"/>
  <c r="L178" i="3"/>
  <c r="L174" i="3"/>
  <c r="L170" i="3"/>
  <c r="L166" i="3"/>
  <c r="L162" i="3"/>
  <c r="L158" i="3"/>
  <c r="L154" i="3"/>
  <c r="L150" i="3"/>
  <c r="L146" i="3"/>
  <c r="L142" i="3"/>
  <c r="L138" i="3"/>
  <c r="L134" i="3"/>
  <c r="L130" i="3"/>
  <c r="L126" i="3"/>
  <c r="L122" i="3"/>
  <c r="L118" i="3"/>
  <c r="L114" i="3"/>
  <c r="L110" i="3"/>
  <c r="L106" i="3"/>
  <c r="L102" i="3"/>
  <c r="L98" i="3"/>
  <c r="L94" i="3"/>
  <c r="L90" i="3"/>
  <c r="L86" i="3"/>
  <c r="L82" i="3"/>
  <c r="L78" i="3"/>
  <c r="L74" i="3"/>
  <c r="L70" i="3"/>
  <c r="L66" i="3"/>
  <c r="L62" i="3"/>
  <c r="L58" i="3"/>
  <c r="L54" i="3"/>
  <c r="L50" i="3"/>
  <c r="L46" i="3"/>
  <c r="L42" i="3"/>
  <c r="L38" i="3"/>
  <c r="L34" i="3"/>
  <c r="L30" i="3"/>
  <c r="L26" i="3"/>
  <c r="L22" i="3"/>
  <c r="L18" i="3"/>
  <c r="L14" i="3"/>
  <c r="L10" i="3"/>
  <c r="L6" i="3"/>
  <c r="L2" i="3"/>
  <c r="L201" i="3"/>
  <c r="L197" i="3"/>
  <c r="L193" i="3"/>
  <c r="L189" i="3"/>
  <c r="L185" i="3"/>
  <c r="L181" i="3"/>
  <c r="L177" i="3"/>
  <c r="L173" i="3"/>
  <c r="L169" i="3"/>
  <c r="L165" i="3"/>
  <c r="L161" i="3"/>
  <c r="L157" i="3"/>
  <c r="L153" i="3"/>
  <c r="L149" i="3"/>
  <c r="L145" i="3"/>
  <c r="L141" i="3"/>
  <c r="L137" i="3"/>
  <c r="L133" i="3"/>
  <c r="L129" i="3"/>
  <c r="L125" i="3"/>
  <c r="L121" i="3"/>
  <c r="L117" i="3"/>
  <c r="L113" i="3"/>
  <c r="L109" i="3"/>
  <c r="L105" i="3"/>
  <c r="L101" i="3"/>
  <c r="L97" i="3"/>
  <c r="L93" i="3"/>
  <c r="L89" i="3"/>
  <c r="L85" i="3"/>
  <c r="L81" i="3"/>
  <c r="L77" i="3"/>
  <c r="L73" i="3"/>
  <c r="L69" i="3"/>
  <c r="L65" i="3"/>
  <c r="L61" i="3"/>
  <c r="L57" i="3"/>
  <c r="L53" i="3"/>
  <c r="L49" i="3"/>
  <c r="L45" i="3"/>
  <c r="L41" i="3"/>
  <c r="L37" i="3"/>
  <c r="L33" i="3"/>
  <c r="L29" i="3"/>
  <c r="L25" i="3"/>
  <c r="L21" i="3"/>
  <c r="L17" i="3"/>
  <c r="L13" i="3"/>
  <c r="L9" i="3"/>
  <c r="L5" i="3"/>
  <c r="E190" i="31"/>
  <c r="C190" i="30"/>
  <c r="E178" i="31"/>
  <c r="C178" i="30"/>
  <c r="E166" i="31"/>
  <c r="C166" i="30"/>
  <c r="E146" i="31"/>
  <c r="C146" i="30"/>
  <c r="E142" i="31"/>
  <c r="C142" i="30"/>
  <c r="E134" i="31"/>
  <c r="C134" i="30"/>
  <c r="E122" i="31"/>
  <c r="C122" i="30"/>
  <c r="E110" i="31"/>
  <c r="C110" i="30"/>
  <c r="E102" i="31"/>
  <c r="C102" i="30"/>
  <c r="E90" i="31"/>
  <c r="C90" i="30"/>
  <c r="E70" i="31"/>
  <c r="C70" i="30"/>
  <c r="E200" i="31"/>
  <c r="C200" i="30"/>
  <c r="E199" i="31"/>
  <c r="C199" i="30"/>
  <c r="E195" i="31"/>
  <c r="C195" i="30"/>
  <c r="E191" i="31"/>
  <c r="C191" i="30"/>
  <c r="E187" i="31"/>
  <c r="C187" i="30"/>
  <c r="E183" i="31"/>
  <c r="C183" i="30"/>
  <c r="E179" i="31"/>
  <c r="C179" i="30"/>
  <c r="E175" i="31"/>
  <c r="C175" i="30"/>
  <c r="E171" i="31"/>
  <c r="C171" i="30"/>
  <c r="E167" i="31"/>
  <c r="C167" i="30"/>
  <c r="E163" i="31"/>
  <c r="C163" i="30"/>
  <c r="E159" i="31"/>
  <c r="C159" i="30"/>
  <c r="E155" i="31"/>
  <c r="C155" i="30"/>
  <c r="E151" i="31"/>
  <c r="C151" i="30"/>
  <c r="E147" i="31"/>
  <c r="C147" i="30"/>
  <c r="E143" i="31"/>
  <c r="C143" i="30"/>
  <c r="E139" i="31"/>
  <c r="C139" i="30"/>
  <c r="E135" i="31"/>
  <c r="C135" i="30"/>
  <c r="E131" i="31"/>
  <c r="C131" i="30"/>
  <c r="E127" i="31"/>
  <c r="C127" i="30"/>
  <c r="E123" i="31"/>
  <c r="C123" i="30"/>
  <c r="C119" i="30"/>
  <c r="E115" i="31"/>
  <c r="C115" i="30"/>
  <c r="E111" i="31"/>
  <c r="C111" i="30"/>
  <c r="E103" i="31"/>
  <c r="C103" i="30"/>
  <c r="E95" i="31"/>
  <c r="C95" i="30"/>
  <c r="E91" i="31"/>
  <c r="C91" i="30"/>
  <c r="E87" i="31"/>
  <c r="C87" i="30"/>
  <c r="E83" i="31"/>
  <c r="C83" i="30"/>
  <c r="C79" i="30"/>
  <c r="E75" i="31"/>
  <c r="C75" i="30"/>
  <c r="E71" i="31"/>
  <c r="C71" i="30"/>
  <c r="E67" i="31"/>
  <c r="C67" i="30"/>
  <c r="E51" i="31"/>
  <c r="C51" i="30"/>
  <c r="E47" i="31"/>
  <c r="C47" i="30"/>
  <c r="C43" i="30"/>
  <c r="E35" i="31"/>
  <c r="C35" i="30"/>
  <c r="E31" i="31"/>
  <c r="C31" i="30"/>
  <c r="E19" i="31"/>
  <c r="E194" i="31"/>
  <c r="C194" i="30"/>
  <c r="E170" i="31"/>
  <c r="C170" i="30"/>
  <c r="E150" i="31"/>
  <c r="C150" i="30"/>
  <c r="E138" i="31"/>
  <c r="C138" i="30"/>
  <c r="E126" i="31"/>
  <c r="C126" i="30"/>
  <c r="E114" i="31"/>
  <c r="C114" i="30"/>
  <c r="C82" i="30"/>
  <c r="E30" i="31"/>
  <c r="C30" i="30"/>
  <c r="E197" i="31"/>
  <c r="C197" i="30"/>
  <c r="E193" i="31"/>
  <c r="C193" i="30"/>
  <c r="E189" i="31"/>
  <c r="C189" i="30"/>
  <c r="E185" i="31"/>
  <c r="C185" i="30"/>
  <c r="E181" i="31"/>
  <c r="C181" i="30"/>
  <c r="E177" i="31"/>
  <c r="C177" i="30"/>
  <c r="E173" i="31"/>
  <c r="C173" i="30"/>
  <c r="E169" i="31"/>
  <c r="C169" i="30"/>
  <c r="E165" i="31"/>
  <c r="C165" i="30"/>
  <c r="E161" i="31"/>
  <c r="C161" i="30"/>
  <c r="E157" i="31"/>
  <c r="C157" i="30"/>
  <c r="E153" i="31"/>
  <c r="C153" i="30"/>
  <c r="E149" i="31"/>
  <c r="C149" i="30"/>
  <c r="E145" i="31"/>
  <c r="C145" i="30"/>
  <c r="E141" i="31"/>
  <c r="C141" i="30"/>
  <c r="E137" i="31"/>
  <c r="C137" i="30"/>
  <c r="E133" i="31"/>
  <c r="C133" i="30"/>
  <c r="E129" i="31"/>
  <c r="C129" i="30"/>
  <c r="E125" i="31"/>
  <c r="C125" i="30"/>
  <c r="E117" i="31"/>
  <c r="C117" i="30"/>
  <c r="E113" i="31"/>
  <c r="C113" i="30"/>
  <c r="E109" i="31"/>
  <c r="E101" i="31"/>
  <c r="C101" i="30"/>
  <c r="E93" i="31"/>
  <c r="C93" i="30"/>
  <c r="E89" i="31"/>
  <c r="C89" i="30"/>
  <c r="E85" i="31"/>
  <c r="E81" i="31"/>
  <c r="C81" i="30"/>
  <c r="E77" i="31"/>
  <c r="C77" i="30"/>
  <c r="E73" i="31"/>
  <c r="C73" i="30"/>
  <c r="E69" i="31"/>
  <c r="C69" i="30"/>
  <c r="E198" i="31"/>
  <c r="C198" i="30"/>
  <c r="E186" i="31"/>
  <c r="C186" i="30"/>
  <c r="E174" i="31"/>
  <c r="C174" i="30"/>
  <c r="E162" i="31"/>
  <c r="C162" i="30"/>
  <c r="E154" i="31"/>
  <c r="C154" i="30"/>
  <c r="E130" i="31"/>
  <c r="C130" i="30"/>
  <c r="E106" i="31"/>
  <c r="C106" i="30"/>
  <c r="E86" i="31"/>
  <c r="C86" i="30"/>
  <c r="E74" i="31"/>
  <c r="C74" i="30"/>
  <c r="D11" i="32"/>
  <c r="E196" i="31"/>
  <c r="C196" i="30"/>
  <c r="E192" i="31"/>
  <c r="C192" i="30"/>
  <c r="E188" i="31"/>
  <c r="C188" i="30"/>
  <c r="E184" i="31"/>
  <c r="C184" i="30"/>
  <c r="E180" i="31"/>
  <c r="C180" i="30"/>
  <c r="E176" i="31"/>
  <c r="C176" i="30"/>
  <c r="E172" i="31"/>
  <c r="C172" i="30"/>
  <c r="E168" i="31"/>
  <c r="C168" i="30"/>
  <c r="E164" i="31"/>
  <c r="C164" i="30"/>
  <c r="E160" i="31"/>
  <c r="C160" i="30"/>
  <c r="E156" i="31"/>
  <c r="C156" i="30"/>
  <c r="E152" i="31"/>
  <c r="C152" i="30"/>
  <c r="E148" i="31"/>
  <c r="C148" i="30"/>
  <c r="E144" i="31"/>
  <c r="C144" i="30"/>
  <c r="E140" i="31"/>
  <c r="C140" i="30"/>
  <c r="E136" i="31"/>
  <c r="C136" i="30"/>
  <c r="E132" i="31"/>
  <c r="C132" i="30"/>
  <c r="E128" i="31"/>
  <c r="C128" i="30"/>
  <c r="E124" i="31"/>
  <c r="C124" i="30"/>
  <c r="E120" i="31"/>
  <c r="C120" i="30"/>
  <c r="E116" i="31"/>
  <c r="C116" i="30"/>
  <c r="E112" i="31"/>
  <c r="C112" i="30"/>
  <c r="E104" i="31"/>
  <c r="C104" i="30"/>
  <c r="E96" i="31"/>
  <c r="C96" i="30"/>
  <c r="E92" i="31"/>
  <c r="C92" i="30"/>
  <c r="E88" i="31"/>
  <c r="C88" i="30"/>
  <c r="E84" i="31"/>
  <c r="C84" i="30"/>
  <c r="E80" i="31"/>
  <c r="E76" i="31"/>
  <c r="C76" i="30"/>
  <c r="E72" i="31"/>
  <c r="C72" i="30"/>
  <c r="E68" i="31"/>
  <c r="C68" i="30"/>
  <c r="C64" i="30"/>
  <c r="E60" i="31"/>
  <c r="C60" i="30"/>
  <c r="E56" i="31"/>
  <c r="C56" i="30"/>
  <c r="E52" i="31"/>
  <c r="C52" i="30"/>
  <c r="E48" i="31"/>
  <c r="C48" i="30"/>
  <c r="E40" i="31"/>
  <c r="C40" i="30"/>
  <c r="E36" i="31"/>
  <c r="C36" i="30"/>
  <c r="E32" i="31"/>
  <c r="C32" i="30"/>
  <c r="E20" i="31"/>
  <c r="D17" i="32"/>
  <c r="E4" i="31"/>
  <c r="C4" i="30"/>
  <c r="F187" i="31"/>
  <c r="B187" i="30"/>
  <c r="F183" i="31"/>
  <c r="B183" i="30"/>
  <c r="F179" i="31"/>
  <c r="B179" i="30"/>
  <c r="F175" i="31"/>
  <c r="B175" i="30"/>
  <c r="F171" i="31"/>
  <c r="B171" i="30"/>
  <c r="F167" i="31"/>
  <c r="B167" i="30"/>
  <c r="F163" i="31"/>
  <c r="B163" i="30"/>
  <c r="F159" i="31"/>
  <c r="B159" i="30"/>
  <c r="F155" i="31"/>
  <c r="B155" i="30"/>
  <c r="F151" i="31"/>
  <c r="B151" i="30"/>
  <c r="F147" i="31"/>
  <c r="B147" i="30"/>
  <c r="F143" i="31"/>
  <c r="B143" i="30"/>
  <c r="F139" i="31"/>
  <c r="B139" i="30"/>
  <c r="F135" i="31"/>
  <c r="B135" i="30"/>
  <c r="F131" i="31"/>
  <c r="B131" i="30"/>
  <c r="F127" i="31"/>
  <c r="B127" i="30"/>
  <c r="F123" i="31"/>
  <c r="B123" i="30"/>
  <c r="F115" i="31"/>
  <c r="B115" i="30"/>
  <c r="F111" i="31"/>
  <c r="B111" i="30"/>
  <c r="F103" i="31"/>
  <c r="B103" i="30"/>
  <c r="F99" i="31"/>
  <c r="B99" i="30"/>
  <c r="F95" i="31"/>
  <c r="B95" i="30"/>
  <c r="F91" i="31"/>
  <c r="B91" i="30"/>
  <c r="F87" i="31"/>
  <c r="B87" i="30"/>
  <c r="F83" i="31"/>
  <c r="F75" i="31"/>
  <c r="B75" i="30"/>
  <c r="F71" i="31"/>
  <c r="B71" i="30"/>
  <c r="F67" i="31"/>
  <c r="B67" i="30"/>
  <c r="F63" i="31"/>
  <c r="B63" i="30"/>
  <c r="F59" i="31"/>
  <c r="B59" i="30"/>
  <c r="F51" i="31"/>
  <c r="B51" i="30"/>
  <c r="F47" i="31"/>
  <c r="B47" i="30"/>
  <c r="F39" i="31"/>
  <c r="B39" i="30"/>
  <c r="F35" i="31"/>
  <c r="B35" i="30"/>
  <c r="F31" i="31"/>
  <c r="B31" i="30"/>
  <c r="F27" i="31"/>
  <c r="C12" i="32"/>
  <c r="F7" i="31"/>
  <c r="B194" i="30"/>
  <c r="B190" i="30"/>
  <c r="E55" i="31"/>
  <c r="C55" i="30"/>
  <c r="C23" i="30"/>
  <c r="F186" i="31"/>
  <c r="B186" i="30"/>
  <c r="F182" i="31"/>
  <c r="B182" i="30"/>
  <c r="F178" i="31"/>
  <c r="B178" i="30"/>
  <c r="F174" i="31"/>
  <c r="B174" i="30"/>
  <c r="F170" i="31"/>
  <c r="B170" i="30"/>
  <c r="F166" i="31"/>
  <c r="B166" i="30"/>
  <c r="F162" i="31"/>
  <c r="B162" i="30"/>
  <c r="F158" i="31"/>
  <c r="B158" i="30"/>
  <c r="F154" i="31"/>
  <c r="B154" i="30"/>
  <c r="F150" i="31"/>
  <c r="B150" i="30"/>
  <c r="F146" i="31"/>
  <c r="B146" i="30"/>
  <c r="F142" i="31"/>
  <c r="B142" i="30"/>
  <c r="F138" i="31"/>
  <c r="B138" i="30"/>
  <c r="F134" i="31"/>
  <c r="B134" i="30"/>
  <c r="F130" i="31"/>
  <c r="B130" i="30"/>
  <c r="F126" i="31"/>
  <c r="B126" i="30"/>
  <c r="F122" i="31"/>
  <c r="B122" i="30"/>
  <c r="F114" i="31"/>
  <c r="B114" i="30"/>
  <c r="F110" i="31"/>
  <c r="B110" i="30"/>
  <c r="F106" i="31"/>
  <c r="B106" i="30"/>
  <c r="F102" i="31"/>
  <c r="B102" i="30"/>
  <c r="F94" i="31"/>
  <c r="B94" i="30"/>
  <c r="F90" i="31"/>
  <c r="B90" i="30"/>
  <c r="F82" i="31"/>
  <c r="F78" i="31"/>
  <c r="B78" i="30"/>
  <c r="F74" i="31"/>
  <c r="B74" i="30"/>
  <c r="F70" i="31"/>
  <c r="B70" i="30"/>
  <c r="F50" i="31"/>
  <c r="B50" i="30"/>
  <c r="F34" i="31"/>
  <c r="B34" i="30"/>
  <c r="F30" i="31"/>
  <c r="B30" i="30"/>
  <c r="B26" i="30"/>
  <c r="B10" i="30"/>
  <c r="B6" i="30"/>
  <c r="B200" i="30"/>
  <c r="B199" i="30"/>
  <c r="B198" i="30"/>
  <c r="B197" i="30"/>
  <c r="B196" i="30"/>
  <c r="B195" i="30"/>
  <c r="B191" i="30"/>
  <c r="E34" i="31"/>
  <c r="C34" i="30"/>
  <c r="F189" i="31"/>
  <c r="B189" i="30"/>
  <c r="F185" i="31"/>
  <c r="B185" i="30"/>
  <c r="F181" i="31"/>
  <c r="B181" i="30"/>
  <c r="F177" i="31"/>
  <c r="B177" i="30"/>
  <c r="F169" i="31"/>
  <c r="B169" i="30"/>
  <c r="F165" i="31"/>
  <c r="B165" i="30"/>
  <c r="F161" i="31"/>
  <c r="B161" i="30"/>
  <c r="F157" i="31"/>
  <c r="B157" i="30"/>
  <c r="F153" i="31"/>
  <c r="B153" i="30"/>
  <c r="F149" i="31"/>
  <c r="B149" i="30"/>
  <c r="F145" i="31"/>
  <c r="B145" i="30"/>
  <c r="F141" i="31"/>
  <c r="B141" i="30"/>
  <c r="F137" i="31"/>
  <c r="B137" i="30"/>
  <c r="F133" i="31"/>
  <c r="B133" i="30"/>
  <c r="F129" i="31"/>
  <c r="B129" i="30"/>
  <c r="F125" i="31"/>
  <c r="B125" i="30"/>
  <c r="F117" i="31"/>
  <c r="B113" i="30"/>
  <c r="F105" i="31"/>
  <c r="B105" i="30"/>
  <c r="F101" i="31"/>
  <c r="B101" i="30"/>
  <c r="F93" i="31"/>
  <c r="B93" i="30"/>
  <c r="F77" i="31"/>
  <c r="B77" i="30"/>
  <c r="F73" i="31"/>
  <c r="B73" i="30"/>
  <c r="F69" i="31"/>
  <c r="B69" i="30"/>
  <c r="F65" i="31"/>
  <c r="F61" i="31"/>
  <c r="B61" i="30"/>
  <c r="F49" i="31"/>
  <c r="B49" i="30"/>
  <c r="F45" i="31"/>
  <c r="F37" i="31"/>
  <c r="B37" i="30"/>
  <c r="F33" i="31"/>
  <c r="B33" i="30"/>
  <c r="F17" i="31"/>
  <c r="B192" i="30"/>
  <c r="C61" i="30"/>
  <c r="E49" i="31"/>
  <c r="C49" i="30"/>
  <c r="C41" i="30"/>
  <c r="C37" i="30"/>
  <c r="F188" i="31"/>
  <c r="B188" i="30"/>
  <c r="F184" i="31"/>
  <c r="B184" i="30"/>
  <c r="F180" i="31"/>
  <c r="B180" i="30"/>
  <c r="F176" i="31"/>
  <c r="B176" i="30"/>
  <c r="F172" i="31"/>
  <c r="B172" i="30"/>
  <c r="F168" i="31"/>
  <c r="B168" i="30"/>
  <c r="F164" i="31"/>
  <c r="B164" i="30"/>
  <c r="F160" i="31"/>
  <c r="B160" i="30"/>
  <c r="F156" i="31"/>
  <c r="B156" i="30"/>
  <c r="F152" i="31"/>
  <c r="B152" i="30"/>
  <c r="F148" i="31"/>
  <c r="B148" i="30"/>
  <c r="F144" i="31"/>
  <c r="B144" i="30"/>
  <c r="F140" i="31"/>
  <c r="B140" i="30"/>
  <c r="F136" i="31"/>
  <c r="B136" i="30"/>
  <c r="F132" i="31"/>
  <c r="B132" i="30"/>
  <c r="F128" i="31"/>
  <c r="B128" i="30"/>
  <c r="F124" i="31"/>
  <c r="B124" i="30"/>
  <c r="F120" i="31"/>
  <c r="B120" i="30"/>
  <c r="F96" i="31"/>
  <c r="F92" i="31"/>
  <c r="B92" i="30"/>
  <c r="B84" i="30"/>
  <c r="F72" i="31"/>
  <c r="B72" i="30"/>
  <c r="F68" i="31"/>
  <c r="B68" i="30"/>
  <c r="F52" i="31"/>
  <c r="B52" i="30"/>
  <c r="B40" i="30"/>
  <c r="C9" i="32"/>
  <c r="B193" i="30"/>
  <c r="D173" i="3"/>
  <c r="E173" i="3"/>
  <c r="D169" i="3"/>
  <c r="E169" i="3"/>
  <c r="D165" i="3"/>
  <c r="D161" i="3"/>
  <c r="E161" i="3"/>
  <c r="D157" i="3"/>
  <c r="E157" i="3"/>
  <c r="D153" i="3"/>
  <c r="E153" i="3"/>
  <c r="D149" i="3"/>
  <c r="D145" i="3"/>
  <c r="D141" i="3"/>
  <c r="E141" i="3"/>
  <c r="D137" i="3"/>
  <c r="E137" i="3"/>
  <c r="D133" i="3"/>
  <c r="E133" i="3"/>
  <c r="D129" i="3"/>
  <c r="E129" i="3"/>
  <c r="D125" i="3"/>
  <c r="E125" i="3"/>
  <c r="D121" i="3"/>
  <c r="E121" i="3"/>
  <c r="D117" i="3"/>
  <c r="D113" i="3"/>
  <c r="E113" i="3"/>
  <c r="D109" i="3"/>
  <c r="E109" i="3"/>
  <c r="D105" i="3"/>
  <c r="E105" i="3"/>
  <c r="D101" i="3"/>
  <c r="D97" i="3"/>
  <c r="E97" i="3"/>
  <c r="D93" i="3"/>
  <c r="E93" i="3"/>
  <c r="D89" i="3"/>
  <c r="E89" i="3"/>
  <c r="D85" i="3"/>
  <c r="E85" i="3"/>
  <c r="D81" i="3"/>
  <c r="D77" i="3"/>
  <c r="E77" i="3"/>
  <c r="D73" i="3"/>
  <c r="E73" i="3"/>
  <c r="D69" i="3"/>
  <c r="E69" i="3"/>
  <c r="D65" i="3"/>
  <c r="E65" i="3"/>
  <c r="D61" i="3"/>
  <c r="E61" i="3"/>
  <c r="D57" i="3"/>
  <c r="D53" i="3"/>
  <c r="C55" i="22"/>
  <c r="C53" i="31"/>
  <c r="D49" i="3"/>
  <c r="E49" i="3"/>
  <c r="D45" i="3"/>
  <c r="E45" i="3"/>
  <c r="D41" i="3"/>
  <c r="D37" i="3"/>
  <c r="D33" i="3"/>
  <c r="E33" i="3"/>
  <c r="D29" i="3"/>
  <c r="E29" i="3"/>
  <c r="D25" i="3"/>
  <c r="E25" i="3"/>
  <c r="D21" i="3"/>
  <c r="E21" i="3"/>
  <c r="D17" i="3"/>
  <c r="E17" i="3"/>
  <c r="D13" i="3"/>
  <c r="E13" i="3"/>
  <c r="D9" i="3"/>
  <c r="E9" i="3"/>
  <c r="B172" i="3"/>
  <c r="B168" i="3"/>
  <c r="C168" i="3"/>
  <c r="B163" i="3"/>
  <c r="C163" i="3"/>
  <c r="B155" i="3"/>
  <c r="C155" i="3"/>
  <c r="B147" i="3"/>
  <c r="B139" i="3"/>
  <c r="B131" i="3"/>
  <c r="C131" i="3"/>
  <c r="B123" i="3"/>
  <c r="C123" i="3"/>
  <c r="B115" i="3"/>
  <c r="C115" i="3"/>
  <c r="B107" i="3"/>
  <c r="C107" i="3"/>
  <c r="B99" i="3"/>
  <c r="C99" i="3"/>
  <c r="B91" i="3"/>
  <c r="B83" i="3"/>
  <c r="C83" i="3"/>
  <c r="B75" i="3"/>
  <c r="B67" i="3"/>
  <c r="C67" i="3"/>
  <c r="B59" i="3"/>
  <c r="B51" i="3"/>
  <c r="C51" i="3"/>
  <c r="B43" i="3"/>
  <c r="C43" i="3"/>
  <c r="B35" i="3"/>
  <c r="C35" i="3"/>
  <c r="B27" i="3"/>
  <c r="C27" i="3"/>
  <c r="B19" i="3"/>
  <c r="C19" i="3"/>
  <c r="B11" i="3"/>
  <c r="C11" i="3"/>
  <c r="B3" i="3"/>
  <c r="C3" i="3"/>
  <c r="B171" i="3"/>
  <c r="B164" i="3"/>
  <c r="C164" i="3"/>
  <c r="D8" i="3"/>
  <c r="E8" i="3"/>
  <c r="B173" i="3"/>
  <c r="C173" i="3"/>
  <c r="B169" i="3"/>
  <c r="C169" i="3"/>
  <c r="B165" i="3"/>
  <c r="C165" i="3"/>
  <c r="B161" i="3"/>
  <c r="C161" i="3"/>
  <c r="B157" i="3"/>
  <c r="C157" i="3"/>
  <c r="B153" i="3"/>
  <c r="C153" i="3"/>
  <c r="B149" i="3"/>
  <c r="C149" i="3"/>
  <c r="B145" i="3"/>
  <c r="C145" i="3"/>
  <c r="B141" i="3"/>
  <c r="C141" i="3"/>
  <c r="B137" i="3"/>
  <c r="C137" i="3"/>
  <c r="B133" i="3"/>
  <c r="C133" i="3"/>
  <c r="B129" i="3"/>
  <c r="C129" i="3"/>
  <c r="B125" i="3"/>
  <c r="C125" i="3"/>
  <c r="B121" i="3"/>
  <c r="C121" i="3"/>
  <c r="B117" i="3"/>
  <c r="C117" i="3"/>
  <c r="B113" i="3"/>
  <c r="C113" i="3"/>
  <c r="B109" i="3"/>
  <c r="C109" i="3"/>
  <c r="B105" i="3"/>
  <c r="C105" i="3"/>
  <c r="B101" i="3"/>
  <c r="C101" i="3"/>
  <c r="B97" i="3"/>
  <c r="C97" i="3"/>
  <c r="B93" i="3"/>
  <c r="C93" i="3"/>
  <c r="B89" i="3"/>
  <c r="C89" i="3"/>
  <c r="B85" i="3"/>
  <c r="C85" i="3"/>
  <c r="B81" i="3"/>
  <c r="C81" i="3"/>
  <c r="B77" i="3"/>
  <c r="C77" i="3"/>
  <c r="B73" i="3"/>
  <c r="C73" i="3"/>
  <c r="B69" i="3"/>
  <c r="C69" i="3"/>
  <c r="B65" i="3"/>
  <c r="C65" i="3"/>
  <c r="B61" i="3"/>
  <c r="C61" i="3"/>
  <c r="B57" i="3"/>
  <c r="C57" i="3"/>
  <c r="B53" i="3"/>
  <c r="C53" i="3"/>
  <c r="B49" i="3"/>
  <c r="C49" i="3"/>
  <c r="B45" i="3"/>
  <c r="C45" i="3"/>
  <c r="B41" i="3"/>
  <c r="C41" i="3"/>
  <c r="B37" i="3"/>
  <c r="C37" i="3"/>
  <c r="B33" i="3"/>
  <c r="C33" i="3"/>
  <c r="B29" i="3"/>
  <c r="C29" i="3"/>
  <c r="B25" i="3"/>
  <c r="C25" i="3"/>
  <c r="B21" i="3"/>
  <c r="C21" i="3"/>
  <c r="B17" i="3"/>
  <c r="C17" i="3"/>
  <c r="B13" i="3"/>
  <c r="C13" i="3"/>
  <c r="B9" i="3"/>
  <c r="C9" i="3"/>
  <c r="B5" i="3"/>
  <c r="C5" i="3"/>
  <c r="B160" i="3"/>
  <c r="C160" i="3"/>
  <c r="B156" i="3"/>
  <c r="C156" i="3"/>
  <c r="B152" i="3"/>
  <c r="C152" i="3"/>
  <c r="B148" i="3"/>
  <c r="C148" i="3"/>
  <c r="B144" i="3"/>
  <c r="C144" i="3"/>
  <c r="B140" i="3"/>
  <c r="C140" i="3"/>
  <c r="B136" i="3"/>
  <c r="C136" i="3"/>
  <c r="B132" i="3"/>
  <c r="C132" i="3"/>
  <c r="B128" i="3"/>
  <c r="C128" i="3"/>
  <c r="B124" i="3"/>
  <c r="C124" i="3"/>
  <c r="B120" i="3"/>
  <c r="C120" i="3"/>
  <c r="B116" i="3"/>
  <c r="C116" i="3"/>
  <c r="B112" i="3"/>
  <c r="C112" i="3"/>
  <c r="B108" i="3"/>
  <c r="C108" i="3"/>
  <c r="B104" i="3"/>
  <c r="C104" i="3"/>
  <c r="B100" i="3"/>
  <c r="C100" i="3"/>
  <c r="B96" i="3"/>
  <c r="C96" i="3"/>
  <c r="B92" i="3"/>
  <c r="C92" i="3"/>
  <c r="B88" i="3"/>
  <c r="C88" i="3"/>
  <c r="B84" i="3"/>
  <c r="C84" i="3"/>
  <c r="B80" i="3"/>
  <c r="C80" i="3"/>
  <c r="B76" i="3"/>
  <c r="C76" i="3"/>
  <c r="B72" i="3"/>
  <c r="C72" i="3"/>
  <c r="B68" i="3"/>
  <c r="C68" i="3"/>
  <c r="B64" i="3"/>
  <c r="C64" i="3"/>
  <c r="B60" i="3"/>
  <c r="C60" i="3"/>
  <c r="B56" i="3"/>
  <c r="C56" i="3"/>
  <c r="B52" i="3"/>
  <c r="C52" i="3"/>
  <c r="B48" i="3"/>
  <c r="C48" i="3"/>
  <c r="B44" i="3"/>
  <c r="C44" i="3"/>
  <c r="B40" i="3"/>
  <c r="C40" i="3"/>
  <c r="B36" i="3"/>
  <c r="C36" i="3"/>
  <c r="B32" i="3"/>
  <c r="C32" i="3"/>
  <c r="B28" i="3"/>
  <c r="C28" i="3"/>
  <c r="B24" i="3"/>
  <c r="C24" i="3"/>
  <c r="B20" i="3"/>
  <c r="C20" i="3"/>
  <c r="B16" i="3"/>
  <c r="C16" i="3"/>
  <c r="B12" i="3"/>
  <c r="C12" i="3"/>
  <c r="B8" i="3"/>
  <c r="C8" i="3"/>
  <c r="B4" i="3"/>
  <c r="C4" i="3"/>
  <c r="D172" i="3"/>
  <c r="E172" i="3"/>
  <c r="D168" i="3"/>
  <c r="E168" i="3"/>
  <c r="D164" i="3"/>
  <c r="E164" i="3"/>
  <c r="D160" i="3"/>
  <c r="E160" i="3"/>
  <c r="D156" i="3"/>
  <c r="E156" i="3"/>
  <c r="D152" i="3"/>
  <c r="E152" i="3"/>
  <c r="D148" i="3"/>
  <c r="E148" i="3"/>
  <c r="D144" i="3"/>
  <c r="E144" i="3"/>
  <c r="D140" i="3"/>
  <c r="E140" i="3"/>
  <c r="D136" i="3"/>
  <c r="E136" i="3"/>
  <c r="D132" i="3"/>
  <c r="E132" i="3"/>
  <c r="D128" i="3"/>
  <c r="E128" i="3"/>
  <c r="D124" i="3"/>
  <c r="E124" i="3"/>
  <c r="D120" i="3"/>
  <c r="E120" i="3"/>
  <c r="D116" i="3"/>
  <c r="E116" i="3"/>
  <c r="D112" i="3"/>
  <c r="E112" i="3"/>
  <c r="D108" i="3"/>
  <c r="E108" i="3"/>
  <c r="D104" i="3"/>
  <c r="E104" i="3"/>
  <c r="D100" i="3"/>
  <c r="E100" i="3"/>
  <c r="D96" i="3"/>
  <c r="E96" i="3"/>
  <c r="D92" i="3"/>
  <c r="E92" i="3"/>
  <c r="D88" i="3"/>
  <c r="E88" i="3"/>
  <c r="D84" i="3"/>
  <c r="E84" i="3"/>
  <c r="D80" i="3"/>
  <c r="E80" i="3"/>
  <c r="D76" i="3"/>
  <c r="E76" i="3"/>
  <c r="D72" i="3"/>
  <c r="E72" i="3"/>
  <c r="D68" i="3"/>
  <c r="E68" i="3"/>
  <c r="D64" i="3"/>
  <c r="E64" i="3"/>
  <c r="D60" i="3"/>
  <c r="E60" i="3"/>
  <c r="D56" i="3"/>
  <c r="E56" i="3"/>
  <c r="D52" i="3"/>
  <c r="E52" i="3"/>
  <c r="D48" i="3"/>
  <c r="E48" i="3"/>
  <c r="D44" i="3"/>
  <c r="E44" i="3"/>
  <c r="D40" i="3"/>
  <c r="E40" i="3"/>
  <c r="D36" i="3"/>
  <c r="E36" i="3"/>
  <c r="D32" i="3"/>
  <c r="E32" i="3"/>
  <c r="D28" i="3"/>
  <c r="E28" i="3"/>
  <c r="D24" i="3"/>
  <c r="E24" i="3"/>
  <c r="D20" i="3"/>
  <c r="E20" i="3"/>
  <c r="D16" i="3"/>
  <c r="E16" i="3"/>
  <c r="D12" i="3"/>
  <c r="E12" i="3"/>
  <c r="D7" i="3"/>
  <c r="E7" i="3"/>
  <c r="C171" i="3"/>
  <c r="C147" i="3"/>
  <c r="C139" i="3"/>
  <c r="C172" i="3"/>
  <c r="D6" i="3"/>
  <c r="E6" i="3"/>
  <c r="B167" i="3"/>
  <c r="C167" i="3"/>
  <c r="B159" i="3"/>
  <c r="C159" i="3"/>
  <c r="B151" i="3"/>
  <c r="C151" i="3"/>
  <c r="B143" i="3"/>
  <c r="C143" i="3"/>
  <c r="B135" i="3"/>
  <c r="C135" i="3"/>
  <c r="B127" i="3"/>
  <c r="C127" i="3"/>
  <c r="B119" i="3"/>
  <c r="C119" i="3"/>
  <c r="B111" i="3"/>
  <c r="C111" i="3"/>
  <c r="B103" i="3"/>
  <c r="C103" i="3"/>
  <c r="B95" i="3"/>
  <c r="C95" i="3"/>
  <c r="B87" i="3"/>
  <c r="C87" i="3"/>
  <c r="B79" i="3"/>
  <c r="C79" i="3"/>
  <c r="B71" i="3"/>
  <c r="C71" i="3"/>
  <c r="B63" i="3"/>
  <c r="C63" i="3"/>
  <c r="B55" i="3"/>
  <c r="C55" i="3"/>
  <c r="B47" i="3"/>
  <c r="C47" i="3"/>
  <c r="B39" i="3"/>
  <c r="C39" i="3"/>
  <c r="B31" i="3"/>
  <c r="C31" i="3"/>
  <c r="B23" i="3"/>
  <c r="C23" i="3"/>
  <c r="B15" i="3"/>
  <c r="C15" i="3"/>
  <c r="B7" i="3"/>
  <c r="C7" i="3"/>
  <c r="D171" i="3"/>
  <c r="E171" i="3"/>
  <c r="D167" i="3"/>
  <c r="E167" i="3"/>
  <c r="D163" i="3"/>
  <c r="E163" i="3"/>
  <c r="D159" i="3"/>
  <c r="E159" i="3"/>
  <c r="D155" i="3"/>
  <c r="E155" i="3"/>
  <c r="D151" i="3"/>
  <c r="E151" i="3"/>
  <c r="D147" i="3"/>
  <c r="E147" i="3"/>
  <c r="D143" i="3"/>
  <c r="E143" i="3"/>
  <c r="D139" i="3"/>
  <c r="E139" i="3"/>
  <c r="D135" i="3"/>
  <c r="E135" i="3"/>
  <c r="D131" i="3"/>
  <c r="E131" i="3"/>
  <c r="D127" i="3"/>
  <c r="E127" i="3"/>
  <c r="D123" i="3"/>
  <c r="E123" i="3"/>
  <c r="D119" i="3"/>
  <c r="E119" i="3"/>
  <c r="D115" i="3"/>
  <c r="E115" i="3"/>
  <c r="D111" i="3"/>
  <c r="E111" i="3"/>
  <c r="D107" i="3"/>
  <c r="E107" i="3"/>
  <c r="D103" i="3"/>
  <c r="E103" i="3"/>
  <c r="D99" i="3"/>
  <c r="E99" i="3"/>
  <c r="D95" i="3"/>
  <c r="E95" i="3"/>
  <c r="D91" i="3"/>
  <c r="E91" i="3"/>
  <c r="D87" i="3"/>
  <c r="E87" i="3"/>
  <c r="D83" i="3"/>
  <c r="E83" i="3"/>
  <c r="D79" i="3"/>
  <c r="E79" i="3"/>
  <c r="D75" i="3"/>
  <c r="E75" i="3"/>
  <c r="D71" i="3"/>
  <c r="E71" i="3"/>
  <c r="D67" i="3"/>
  <c r="E67" i="3"/>
  <c r="D63" i="3"/>
  <c r="E63" i="3"/>
  <c r="D59" i="3"/>
  <c r="E59" i="3"/>
  <c r="D55" i="3"/>
  <c r="E55" i="3"/>
  <c r="D51" i="3"/>
  <c r="E51" i="3"/>
  <c r="D47" i="3"/>
  <c r="E47" i="3"/>
  <c r="D43" i="3"/>
  <c r="E43" i="3"/>
  <c r="D39" i="3"/>
  <c r="E39" i="3"/>
  <c r="D35" i="3"/>
  <c r="E35" i="3"/>
  <c r="D31" i="3"/>
  <c r="E31" i="3"/>
  <c r="D27" i="3"/>
  <c r="E27" i="3"/>
  <c r="D23" i="3"/>
  <c r="E23" i="3"/>
  <c r="D19" i="3"/>
  <c r="E19" i="3"/>
  <c r="D15" i="3"/>
  <c r="E15" i="3"/>
  <c r="D11" i="3"/>
  <c r="E11" i="3"/>
  <c r="D5" i="3"/>
  <c r="E5" i="3"/>
  <c r="E165" i="3"/>
  <c r="E149" i="3"/>
  <c r="E145" i="3"/>
  <c r="E117" i="3"/>
  <c r="E101" i="3"/>
  <c r="E53" i="3"/>
  <c r="E37" i="3"/>
  <c r="D4" i="3"/>
  <c r="E4" i="3"/>
  <c r="B2" i="3"/>
  <c r="C2" i="3"/>
  <c r="B170" i="3"/>
  <c r="C170" i="3"/>
  <c r="B166" i="3"/>
  <c r="C166" i="3"/>
  <c r="B162" i="3"/>
  <c r="C162" i="3"/>
  <c r="B158" i="3"/>
  <c r="C158" i="3"/>
  <c r="B154" i="3"/>
  <c r="C154" i="3"/>
  <c r="B150" i="3"/>
  <c r="C150" i="3"/>
  <c r="B146" i="3"/>
  <c r="C146" i="3"/>
  <c r="B142" i="3"/>
  <c r="C142" i="3"/>
  <c r="B138" i="3"/>
  <c r="C138" i="3"/>
  <c r="B134" i="3"/>
  <c r="C134" i="3"/>
  <c r="B130" i="3"/>
  <c r="C130" i="3"/>
  <c r="B126" i="3"/>
  <c r="C126" i="3"/>
  <c r="B122" i="3"/>
  <c r="C122" i="3"/>
  <c r="B118" i="3"/>
  <c r="C118" i="3"/>
  <c r="B114" i="3"/>
  <c r="C114" i="3"/>
  <c r="B110" i="3"/>
  <c r="C110" i="3"/>
  <c r="B106" i="3"/>
  <c r="C106" i="3"/>
  <c r="B102" i="3"/>
  <c r="C102" i="3"/>
  <c r="B98" i="3"/>
  <c r="C98" i="3"/>
  <c r="B94" i="3"/>
  <c r="C94" i="3"/>
  <c r="B90" i="3"/>
  <c r="C90" i="3"/>
  <c r="B86" i="3"/>
  <c r="C86" i="3"/>
  <c r="B82" i="3"/>
  <c r="C82" i="3"/>
  <c r="B78" i="3"/>
  <c r="C78" i="3"/>
  <c r="B74" i="3"/>
  <c r="C74" i="3"/>
  <c r="B70" i="3"/>
  <c r="C70" i="3"/>
  <c r="B66" i="3"/>
  <c r="C66" i="3"/>
  <c r="B62" i="3"/>
  <c r="C62" i="3"/>
  <c r="B58" i="3"/>
  <c r="C58" i="3"/>
  <c r="B54" i="3"/>
  <c r="C54" i="3"/>
  <c r="B50" i="3"/>
  <c r="C50" i="3"/>
  <c r="B46" i="3"/>
  <c r="C46" i="3"/>
  <c r="B42" i="3"/>
  <c r="C42" i="3"/>
  <c r="B38" i="3"/>
  <c r="C38" i="3"/>
  <c r="B34" i="3"/>
  <c r="C34" i="3"/>
  <c r="B30" i="3"/>
  <c r="C30" i="3"/>
  <c r="B26" i="3"/>
  <c r="C26" i="3"/>
  <c r="B22" i="3"/>
  <c r="C22" i="3"/>
  <c r="B18" i="3"/>
  <c r="C18" i="3"/>
  <c r="B14" i="3"/>
  <c r="C14" i="3"/>
  <c r="B10" i="3"/>
  <c r="C10" i="3"/>
  <c r="B6" i="3"/>
  <c r="C6" i="3"/>
  <c r="D170" i="3"/>
  <c r="E170" i="3"/>
  <c r="D166" i="3"/>
  <c r="E166" i="3"/>
  <c r="D162" i="3"/>
  <c r="E162" i="3"/>
  <c r="D158" i="3"/>
  <c r="E158" i="3"/>
  <c r="D154" i="3"/>
  <c r="E154" i="3"/>
  <c r="D150" i="3"/>
  <c r="E150" i="3"/>
  <c r="D146" i="3"/>
  <c r="E146" i="3"/>
  <c r="D142" i="3"/>
  <c r="E142" i="3"/>
  <c r="D138" i="3"/>
  <c r="E138" i="3"/>
  <c r="D134" i="3"/>
  <c r="E134" i="3"/>
  <c r="D130" i="3"/>
  <c r="E130" i="3"/>
  <c r="D126" i="3"/>
  <c r="E126" i="3"/>
  <c r="D122" i="3"/>
  <c r="E122" i="3"/>
  <c r="D118" i="3"/>
  <c r="E118" i="3"/>
  <c r="D114" i="3"/>
  <c r="E114" i="3"/>
  <c r="D110" i="3"/>
  <c r="E110" i="3"/>
  <c r="D106" i="3"/>
  <c r="E106" i="3"/>
  <c r="D102" i="3"/>
  <c r="E102" i="3"/>
  <c r="D98" i="3"/>
  <c r="E98" i="3"/>
  <c r="D94" i="3"/>
  <c r="E94" i="3"/>
  <c r="D90" i="3"/>
  <c r="E90" i="3"/>
  <c r="D86" i="3"/>
  <c r="E86" i="3"/>
  <c r="D82" i="3"/>
  <c r="E82" i="3"/>
  <c r="D78" i="3"/>
  <c r="E78" i="3"/>
  <c r="D74" i="3"/>
  <c r="E74" i="3"/>
  <c r="D70" i="3"/>
  <c r="E70" i="3"/>
  <c r="D66" i="3"/>
  <c r="E66" i="3"/>
  <c r="D62" i="3"/>
  <c r="E62" i="3"/>
  <c r="D58" i="3"/>
  <c r="E58" i="3"/>
  <c r="D54" i="3"/>
  <c r="E54" i="3"/>
  <c r="D50" i="3"/>
  <c r="E50" i="3"/>
  <c r="D46" i="3"/>
  <c r="E46" i="3"/>
  <c r="D42" i="3"/>
  <c r="E42" i="3"/>
  <c r="D38" i="3"/>
  <c r="E38" i="3"/>
  <c r="D34" i="3"/>
  <c r="E34" i="3"/>
  <c r="D30" i="3"/>
  <c r="E30" i="3"/>
  <c r="D26" i="3"/>
  <c r="E26" i="3"/>
  <c r="D22" i="3"/>
  <c r="E22" i="3"/>
  <c r="D18" i="3"/>
  <c r="E18" i="3"/>
  <c r="D14" i="3"/>
  <c r="E14" i="3"/>
  <c r="D10" i="3"/>
  <c r="E10" i="3"/>
  <c r="D3" i="3"/>
  <c r="E3" i="3"/>
  <c r="A25" i="22"/>
  <c r="A23" i="31"/>
  <c r="G25" i="22"/>
  <c r="A26" i="22"/>
  <c r="A24" i="31"/>
  <c r="G26" i="22"/>
  <c r="A27" i="22"/>
  <c r="A25" i="31"/>
  <c r="G27" i="22"/>
  <c r="A28" i="22"/>
  <c r="A26" i="31"/>
  <c r="G28" i="22"/>
  <c r="A29" i="22"/>
  <c r="A27" i="31"/>
  <c r="G29" i="22"/>
  <c r="A30" i="22"/>
  <c r="A28" i="31"/>
  <c r="G30" i="22"/>
  <c r="A31" i="22"/>
  <c r="A29" i="31"/>
  <c r="G31" i="22"/>
  <c r="A32" i="22"/>
  <c r="A30" i="31"/>
  <c r="G32" i="22"/>
  <c r="A33" i="22"/>
  <c r="A31" i="31"/>
  <c r="G33" i="22"/>
  <c r="A34" i="22"/>
  <c r="A32" i="31"/>
  <c r="G34" i="22"/>
  <c r="A35" i="22"/>
  <c r="A33" i="31"/>
  <c r="G35" i="22"/>
  <c r="A36" i="22"/>
  <c r="A34" i="31"/>
  <c r="G36" i="22"/>
  <c r="A37" i="22"/>
  <c r="A35" i="31"/>
  <c r="G37" i="22"/>
  <c r="A38" i="22"/>
  <c r="A36" i="31"/>
  <c r="G38" i="22"/>
  <c r="A39" i="22"/>
  <c r="A37" i="31"/>
  <c r="G39" i="22"/>
  <c r="A40" i="22"/>
  <c r="A38" i="31"/>
  <c r="G40" i="22"/>
  <c r="A41" i="22"/>
  <c r="A39" i="31"/>
  <c r="G41" i="22"/>
  <c r="A42" i="22"/>
  <c r="A40" i="31"/>
  <c r="G42" i="22"/>
  <c r="A43" i="22"/>
  <c r="A41" i="31"/>
  <c r="G43" i="22"/>
  <c r="A44" i="22"/>
  <c r="A42" i="31"/>
  <c r="G44" i="22"/>
  <c r="A45" i="22"/>
  <c r="A43" i="31"/>
  <c r="G45" i="22"/>
  <c r="A46" i="22"/>
  <c r="A44" i="31"/>
  <c r="G46" i="22"/>
  <c r="A47" i="22"/>
  <c r="A45" i="31"/>
  <c r="G47" i="22"/>
  <c r="A48" i="22"/>
  <c r="A46" i="31"/>
  <c r="G48" i="22"/>
  <c r="A49" i="22"/>
  <c r="A47" i="31"/>
  <c r="G49" i="22"/>
  <c r="A50" i="22"/>
  <c r="A48" i="31"/>
  <c r="G50" i="22"/>
  <c r="A51" i="22"/>
  <c r="A49" i="31"/>
  <c r="G51" i="22"/>
  <c r="A52" i="22"/>
  <c r="A50" i="31"/>
  <c r="G52" i="22"/>
  <c r="A53" i="22"/>
  <c r="A51" i="31"/>
  <c r="G53" i="22"/>
  <c r="A54" i="22"/>
  <c r="A52" i="31"/>
  <c r="G54" i="22"/>
  <c r="A55" i="22"/>
  <c r="A53" i="31"/>
  <c r="G55" i="22"/>
  <c r="A56" i="22"/>
  <c r="A54" i="31"/>
  <c r="G56" i="22"/>
  <c r="A57" i="22"/>
  <c r="A55" i="31"/>
  <c r="G57" i="22"/>
  <c r="A58" i="22"/>
  <c r="A56" i="31"/>
  <c r="G58" i="22"/>
  <c r="A59" i="22"/>
  <c r="A57" i="31"/>
  <c r="G59" i="22"/>
  <c r="A60" i="22"/>
  <c r="A58" i="31"/>
  <c r="G60" i="22"/>
  <c r="A61" i="22"/>
  <c r="A59" i="31"/>
  <c r="G61" i="22"/>
  <c r="A62" i="22"/>
  <c r="A60" i="31"/>
  <c r="G62" i="22"/>
  <c r="A63" i="22"/>
  <c r="A61" i="31"/>
  <c r="G63" i="22"/>
  <c r="A64" i="22"/>
  <c r="A62" i="31"/>
  <c r="G64" i="22"/>
  <c r="A65" i="22"/>
  <c r="A63" i="31"/>
  <c r="G65" i="22"/>
  <c r="A66" i="22"/>
  <c r="A64" i="31"/>
  <c r="G66" i="22"/>
  <c r="A67" i="22"/>
  <c r="A65" i="31"/>
  <c r="G67" i="22"/>
  <c r="A68" i="22"/>
  <c r="A66" i="31"/>
  <c r="G68" i="22"/>
  <c r="A69" i="22"/>
  <c r="A67" i="31"/>
  <c r="G69" i="22"/>
  <c r="A70" i="22"/>
  <c r="A68" i="31"/>
  <c r="G70" i="22"/>
  <c r="A71" i="22"/>
  <c r="A69" i="31"/>
  <c r="G71" i="22"/>
  <c r="A72" i="22"/>
  <c r="A70" i="31"/>
  <c r="G72" i="22"/>
  <c r="A73" i="22"/>
  <c r="A71" i="31"/>
  <c r="G73" i="22"/>
  <c r="A74" i="22"/>
  <c r="A72" i="31"/>
  <c r="G74" i="22"/>
  <c r="A75" i="22"/>
  <c r="A73" i="31"/>
  <c r="G75" i="22"/>
  <c r="A76" i="22"/>
  <c r="A74" i="31"/>
  <c r="G76" i="22"/>
  <c r="A77" i="22"/>
  <c r="A75" i="31"/>
  <c r="G77" i="22"/>
  <c r="A78" i="22"/>
  <c r="A76" i="31"/>
  <c r="G78" i="22"/>
  <c r="A79" i="22"/>
  <c r="A77" i="31"/>
  <c r="G79" i="22"/>
  <c r="A80" i="22"/>
  <c r="A78" i="31"/>
  <c r="G80" i="22"/>
  <c r="A81" i="22"/>
  <c r="A79" i="31"/>
  <c r="G81" i="22"/>
  <c r="A82" i="22"/>
  <c r="A80" i="31"/>
  <c r="G82" i="22"/>
  <c r="A83" i="22"/>
  <c r="A81" i="31"/>
  <c r="G83" i="22"/>
  <c r="A84" i="22"/>
  <c r="A82" i="31"/>
  <c r="G84" i="22"/>
  <c r="A85" i="22"/>
  <c r="A83" i="31"/>
  <c r="G85" i="22"/>
  <c r="A86" i="22"/>
  <c r="A84" i="31"/>
  <c r="G86" i="22"/>
  <c r="A87" i="22"/>
  <c r="A85" i="31"/>
  <c r="G87" i="22"/>
  <c r="A88" i="22"/>
  <c r="A86" i="31"/>
  <c r="G88" i="22"/>
  <c r="A89" i="22"/>
  <c r="A87" i="31"/>
  <c r="G89" i="22"/>
  <c r="A90" i="22"/>
  <c r="A88" i="31"/>
  <c r="G90" i="22"/>
  <c r="A91" i="22"/>
  <c r="A89" i="31"/>
  <c r="G91" i="22"/>
  <c r="A92" i="22"/>
  <c r="A90" i="31"/>
  <c r="G92" i="22"/>
  <c r="A93" i="22"/>
  <c r="A91" i="31"/>
  <c r="G93" i="22"/>
  <c r="A94" i="22"/>
  <c r="A92" i="31"/>
  <c r="G94" i="22"/>
  <c r="A95" i="22"/>
  <c r="A93" i="31"/>
  <c r="G95" i="22"/>
  <c r="A96" i="22"/>
  <c r="A94" i="31"/>
  <c r="G96" i="22"/>
  <c r="A97" i="22"/>
  <c r="A95" i="31"/>
  <c r="G97" i="22"/>
  <c r="A98" i="22"/>
  <c r="A96" i="31"/>
  <c r="G98" i="22"/>
  <c r="A99" i="22"/>
  <c r="A97" i="31"/>
  <c r="G99" i="22"/>
  <c r="A100" i="22"/>
  <c r="A98" i="31"/>
  <c r="G100" i="22"/>
  <c r="A101" i="22"/>
  <c r="A99" i="31"/>
  <c r="G101" i="22"/>
  <c r="A102" i="22"/>
  <c r="A100" i="31"/>
  <c r="G102" i="22"/>
  <c r="A103" i="22"/>
  <c r="A101" i="31"/>
  <c r="G103" i="22"/>
  <c r="A104" i="22"/>
  <c r="A102" i="31"/>
  <c r="G104" i="22"/>
  <c r="A105" i="22"/>
  <c r="A103" i="31"/>
  <c r="G105" i="22"/>
  <c r="A106" i="22"/>
  <c r="A104" i="31"/>
  <c r="G106" i="22"/>
  <c r="A107" i="22"/>
  <c r="A105" i="31"/>
  <c r="G107" i="22"/>
  <c r="A108" i="22"/>
  <c r="A106" i="31"/>
  <c r="G108" i="22"/>
  <c r="A109" i="22"/>
  <c r="A107" i="31"/>
  <c r="G109" i="22"/>
  <c r="A110" i="22"/>
  <c r="A108" i="31"/>
  <c r="G110" i="22"/>
  <c r="A111" i="22"/>
  <c r="A109" i="31"/>
  <c r="G111" i="22"/>
  <c r="A112" i="22"/>
  <c r="A110" i="31"/>
  <c r="G112" i="22"/>
  <c r="A113" i="22"/>
  <c r="A111" i="31"/>
  <c r="G113" i="22"/>
  <c r="A114" i="22"/>
  <c r="A112" i="31"/>
  <c r="G114" i="22"/>
  <c r="A115" i="22"/>
  <c r="A113" i="31"/>
  <c r="G115" i="22"/>
  <c r="A116" i="22"/>
  <c r="A114" i="31"/>
  <c r="G116" i="22"/>
  <c r="A117" i="22"/>
  <c r="A115" i="31"/>
  <c r="G117" i="22"/>
  <c r="A118" i="22"/>
  <c r="A116" i="31"/>
  <c r="G118" i="22"/>
  <c r="A119" i="22"/>
  <c r="A117" i="31"/>
  <c r="G119" i="22"/>
  <c r="A120" i="22"/>
  <c r="A118" i="31"/>
  <c r="G120" i="22"/>
  <c r="A121" i="22"/>
  <c r="A119" i="31"/>
  <c r="G121" i="22"/>
  <c r="A122" i="22"/>
  <c r="A120" i="31"/>
  <c r="G122" i="22"/>
  <c r="A123" i="22"/>
  <c r="A121" i="31"/>
  <c r="G123" i="22"/>
  <c r="A124" i="22"/>
  <c r="A122" i="31"/>
  <c r="G124" i="22"/>
  <c r="A125" i="22"/>
  <c r="A123" i="31"/>
  <c r="G125" i="22"/>
  <c r="A126" i="22"/>
  <c r="A124" i="31"/>
  <c r="G126" i="22"/>
  <c r="A127" i="22"/>
  <c r="A125" i="31"/>
  <c r="G127" i="22"/>
  <c r="A128" i="22"/>
  <c r="A126" i="31"/>
  <c r="G128" i="22"/>
  <c r="A129" i="22"/>
  <c r="A127" i="31"/>
  <c r="G129" i="22"/>
  <c r="A130" i="22"/>
  <c r="A128" i="31"/>
  <c r="G130" i="22"/>
  <c r="A131" i="22"/>
  <c r="A129" i="31"/>
  <c r="G131" i="22"/>
  <c r="A132" i="22"/>
  <c r="A130" i="31"/>
  <c r="G132" i="22"/>
  <c r="A133" i="22"/>
  <c r="A131" i="31"/>
  <c r="G133" i="22"/>
  <c r="A134" i="22"/>
  <c r="A132" i="31"/>
  <c r="G134" i="22"/>
  <c r="A135" i="22"/>
  <c r="A133" i="31"/>
  <c r="G135" i="22"/>
  <c r="A136" i="22"/>
  <c r="A134" i="31"/>
  <c r="G136" i="22"/>
  <c r="A137" i="22"/>
  <c r="A135" i="31"/>
  <c r="G137" i="22"/>
  <c r="A138" i="22"/>
  <c r="A136" i="31"/>
  <c r="G138" i="22"/>
  <c r="A139" i="22"/>
  <c r="A137" i="31"/>
  <c r="G139" i="22"/>
  <c r="A140" i="22"/>
  <c r="A138" i="31"/>
  <c r="G140" i="22"/>
  <c r="A141" i="22"/>
  <c r="A139" i="31"/>
  <c r="G141" i="22"/>
  <c r="A142" i="22"/>
  <c r="A140" i="31"/>
  <c r="G142" i="22"/>
  <c r="A143" i="22"/>
  <c r="A141" i="31"/>
  <c r="G143" i="22"/>
  <c r="A144" i="22"/>
  <c r="A142" i="31"/>
  <c r="G144" i="22"/>
  <c r="A145" i="22"/>
  <c r="A143" i="31"/>
  <c r="G145" i="22"/>
  <c r="A146" i="22"/>
  <c r="A144" i="31"/>
  <c r="G146" i="22"/>
  <c r="A147" i="22"/>
  <c r="A145" i="31"/>
  <c r="G147" i="22"/>
  <c r="A148" i="22"/>
  <c r="A146" i="31"/>
  <c r="G148" i="22"/>
  <c r="A149" i="22"/>
  <c r="A147" i="31"/>
  <c r="G149" i="22"/>
  <c r="A150" i="22"/>
  <c r="A148" i="31"/>
  <c r="G150" i="22"/>
  <c r="A151" i="22"/>
  <c r="A149" i="31"/>
  <c r="G151" i="22"/>
  <c r="A152" i="22"/>
  <c r="A150" i="31"/>
  <c r="G152" i="22"/>
  <c r="A153" i="22"/>
  <c r="A151" i="31"/>
  <c r="G153" i="22"/>
  <c r="A154" i="22"/>
  <c r="A152" i="31"/>
  <c r="G154" i="22"/>
  <c r="A155" i="22"/>
  <c r="A153" i="31"/>
  <c r="G155" i="22"/>
  <c r="A156" i="22"/>
  <c r="A154" i="31"/>
  <c r="G156" i="22"/>
  <c r="A157" i="22"/>
  <c r="A155" i="31"/>
  <c r="G157" i="22"/>
  <c r="A158" i="22"/>
  <c r="A156" i="31"/>
  <c r="G158" i="22"/>
  <c r="A159" i="22"/>
  <c r="A157" i="31"/>
  <c r="G159" i="22"/>
  <c r="A160" i="22"/>
  <c r="A158" i="31"/>
  <c r="G160" i="22"/>
  <c r="A161" i="22"/>
  <c r="A159" i="31"/>
  <c r="G161" i="22"/>
  <c r="A162" i="22"/>
  <c r="A160" i="31"/>
  <c r="G162" i="22"/>
  <c r="A163" i="22"/>
  <c r="A161" i="31"/>
  <c r="G163" i="22"/>
  <c r="A164" i="22"/>
  <c r="A162" i="31"/>
  <c r="G164" i="22"/>
  <c r="A165" i="22"/>
  <c r="A163" i="31"/>
  <c r="G165" i="22"/>
  <c r="A166" i="22"/>
  <c r="A164" i="31"/>
  <c r="G166" i="22"/>
  <c r="A167" i="22"/>
  <c r="A165" i="31"/>
  <c r="G167" i="22"/>
  <c r="A168" i="22"/>
  <c r="A166" i="31"/>
  <c r="G168" i="22"/>
  <c r="A169" i="22"/>
  <c r="A167" i="31"/>
  <c r="G169" i="22"/>
  <c r="A170" i="22"/>
  <c r="A168" i="31"/>
  <c r="G170" i="22"/>
  <c r="A171" i="22"/>
  <c r="A169" i="31"/>
  <c r="G171" i="22"/>
  <c r="A172" i="22"/>
  <c r="A170" i="31"/>
  <c r="G172" i="22"/>
  <c r="A173" i="22"/>
  <c r="A171" i="31"/>
  <c r="G173" i="22"/>
  <c r="A174" i="22"/>
  <c r="A172" i="31"/>
  <c r="G174" i="22"/>
  <c r="A175" i="22"/>
  <c r="A173" i="31"/>
  <c r="G175" i="22"/>
  <c r="A176" i="22"/>
  <c r="A174" i="31"/>
  <c r="B176" i="22"/>
  <c r="B174" i="31"/>
  <c r="C176" i="22"/>
  <c r="C174" i="31"/>
  <c r="G176" i="22"/>
  <c r="A177" i="22"/>
  <c r="A175" i="31"/>
  <c r="B177" i="22"/>
  <c r="B175" i="31"/>
  <c r="C177" i="22"/>
  <c r="C175" i="31"/>
  <c r="G177" i="22"/>
  <c r="A178" i="22"/>
  <c r="A176" i="31"/>
  <c r="B178" i="22"/>
  <c r="B176" i="31"/>
  <c r="C178" i="22"/>
  <c r="C176" i="31"/>
  <c r="G178" i="22"/>
  <c r="A179" i="22"/>
  <c r="A177" i="31"/>
  <c r="B179" i="22"/>
  <c r="B177" i="31"/>
  <c r="C179" i="22"/>
  <c r="C177" i="31"/>
  <c r="G179" i="22"/>
  <c r="A180" i="22"/>
  <c r="A178" i="31"/>
  <c r="B180" i="22"/>
  <c r="B178" i="31"/>
  <c r="C180" i="22"/>
  <c r="C178" i="31"/>
  <c r="G180" i="22"/>
  <c r="A181" i="22"/>
  <c r="A179" i="31"/>
  <c r="B181" i="22"/>
  <c r="B179" i="31"/>
  <c r="C181" i="22"/>
  <c r="C179" i="31"/>
  <c r="G181" i="22"/>
  <c r="A182" i="22"/>
  <c r="A180" i="31"/>
  <c r="B182" i="22"/>
  <c r="B180" i="31"/>
  <c r="C182" i="22"/>
  <c r="C180" i="31"/>
  <c r="G182" i="22"/>
  <c r="A183" i="22"/>
  <c r="A181" i="31"/>
  <c r="B183" i="22"/>
  <c r="B181" i="31"/>
  <c r="C183" i="22"/>
  <c r="C181" i="31"/>
  <c r="G183" i="22"/>
  <c r="A184" i="22"/>
  <c r="A182" i="31"/>
  <c r="B184" i="22"/>
  <c r="B182" i="31"/>
  <c r="C184" i="22"/>
  <c r="C182" i="31"/>
  <c r="G184" i="22"/>
  <c r="A185" i="22"/>
  <c r="A183" i="31"/>
  <c r="B185" i="22"/>
  <c r="B183" i="31"/>
  <c r="C185" i="22"/>
  <c r="C183" i="31"/>
  <c r="G185" i="22"/>
  <c r="A186" i="22"/>
  <c r="A184" i="31"/>
  <c r="B186" i="22"/>
  <c r="B184" i="31"/>
  <c r="C186" i="22"/>
  <c r="C184" i="31"/>
  <c r="G186" i="22"/>
  <c r="A187" i="22"/>
  <c r="A185" i="31"/>
  <c r="B187" i="22"/>
  <c r="B185" i="31"/>
  <c r="C187" i="22"/>
  <c r="C185" i="31"/>
  <c r="G187" i="22"/>
  <c r="A188" i="22"/>
  <c r="A186" i="31"/>
  <c r="B188" i="22"/>
  <c r="B186" i="31"/>
  <c r="C188" i="22"/>
  <c r="C186" i="31"/>
  <c r="G188" i="22"/>
  <c r="A189" i="22"/>
  <c r="A187" i="31"/>
  <c r="B189" i="22"/>
  <c r="B187" i="31"/>
  <c r="C189" i="22"/>
  <c r="C187" i="31"/>
  <c r="G189" i="22"/>
  <c r="A190" i="22"/>
  <c r="A188" i="31"/>
  <c r="B190" i="22"/>
  <c r="B188" i="31"/>
  <c r="C190" i="22"/>
  <c r="C188" i="31"/>
  <c r="G190" i="22"/>
  <c r="A191" i="22"/>
  <c r="A189" i="31"/>
  <c r="B191" i="22"/>
  <c r="B189" i="31"/>
  <c r="C191" i="22"/>
  <c r="C189" i="31"/>
  <c r="G191" i="22"/>
  <c r="A192" i="22"/>
  <c r="A190" i="31"/>
  <c r="B192" i="22"/>
  <c r="B190" i="31"/>
  <c r="C192" i="22"/>
  <c r="C190" i="31"/>
  <c r="G192" i="22"/>
  <c r="A193" i="22"/>
  <c r="A191" i="31"/>
  <c r="B193" i="22"/>
  <c r="B191" i="31"/>
  <c r="C193" i="22"/>
  <c r="C191" i="31"/>
  <c r="G193" i="22"/>
  <c r="A194" i="22"/>
  <c r="A192" i="31"/>
  <c r="B194" i="22"/>
  <c r="B192" i="31"/>
  <c r="C194" i="22"/>
  <c r="C192" i="31"/>
  <c r="G194" i="22"/>
  <c r="A195" i="22"/>
  <c r="A193" i="31"/>
  <c r="B195" i="22"/>
  <c r="B193" i="31"/>
  <c r="C195" i="22"/>
  <c r="C193" i="31"/>
  <c r="G195" i="22"/>
  <c r="A196" i="22"/>
  <c r="A194" i="31"/>
  <c r="B196" i="22"/>
  <c r="B194" i="31"/>
  <c r="C196" i="22"/>
  <c r="C194" i="31"/>
  <c r="G196" i="22"/>
  <c r="A197" i="22"/>
  <c r="A195" i="31"/>
  <c r="B197" i="22"/>
  <c r="B195" i="31"/>
  <c r="C197" i="22"/>
  <c r="C195" i="31"/>
  <c r="G197" i="22"/>
  <c r="A198" i="22"/>
  <c r="A196" i="31"/>
  <c r="B198" i="22"/>
  <c r="B196" i="31"/>
  <c r="C198" i="22"/>
  <c r="C196" i="31"/>
  <c r="G198" i="22"/>
  <c r="A199" i="22"/>
  <c r="A197" i="31"/>
  <c r="B199" i="22"/>
  <c r="B197" i="31"/>
  <c r="C199" i="22"/>
  <c r="C197" i="31"/>
  <c r="G199" i="22"/>
  <c r="A200" i="22"/>
  <c r="A198" i="31"/>
  <c r="B200" i="22"/>
  <c r="B198" i="31"/>
  <c r="C200" i="22"/>
  <c r="C198" i="31"/>
  <c r="G200" i="22"/>
  <c r="A201" i="22"/>
  <c r="A199" i="31"/>
  <c r="B201" i="22"/>
  <c r="B199" i="31"/>
  <c r="C201" i="22"/>
  <c r="C199" i="31"/>
  <c r="G201" i="22"/>
  <c r="A202" i="22"/>
  <c r="A200" i="31"/>
  <c r="B202" i="22"/>
  <c r="B200" i="31"/>
  <c r="C202" i="22"/>
  <c r="C200" i="31"/>
  <c r="G202" i="22"/>
  <c r="A203" i="22"/>
  <c r="B203" i="22"/>
  <c r="B201" i="31"/>
  <c r="C203" i="22"/>
  <c r="C201" i="31"/>
  <c r="G203" i="22"/>
  <c r="D201" i="30"/>
  <c r="D37" i="22"/>
  <c r="D38" i="22"/>
  <c r="D42" i="22"/>
  <c r="D45" i="22"/>
  <c r="D53" i="22"/>
  <c r="D54" i="22"/>
  <c r="D61" i="22"/>
  <c r="D65" i="22"/>
  <c r="D66" i="22"/>
  <c r="D70" i="22"/>
  <c r="D72" i="22"/>
  <c r="D75" i="22"/>
  <c r="D76" i="22"/>
  <c r="D77" i="22"/>
  <c r="D78" i="22"/>
  <c r="D79" i="22"/>
  <c r="D80" i="22"/>
  <c r="D82" i="22"/>
  <c r="B82" i="22"/>
  <c r="B80" i="31"/>
  <c r="D85" i="22"/>
  <c r="D88" i="22"/>
  <c r="D92" i="22"/>
  <c r="D93" i="22"/>
  <c r="D94" i="22"/>
  <c r="B94" i="22"/>
  <c r="B92" i="31"/>
  <c r="D95" i="22"/>
  <c r="D96" i="22"/>
  <c r="D100" i="22"/>
  <c r="B102" i="22"/>
  <c r="B100" i="31"/>
  <c r="D104" i="22"/>
  <c r="D105" i="22"/>
  <c r="D106" i="22"/>
  <c r="D112" i="22"/>
  <c r="D113" i="22"/>
  <c r="D114" i="22"/>
  <c r="D115" i="22"/>
  <c r="D116" i="22"/>
  <c r="D119" i="22"/>
  <c r="D120" i="22"/>
  <c r="D121" i="22"/>
  <c r="D123" i="22"/>
  <c r="D127" i="22"/>
  <c r="D128" i="22"/>
  <c r="D129" i="22"/>
  <c r="D132" i="22"/>
  <c r="D136" i="22"/>
  <c r="D137" i="22"/>
  <c r="D139" i="22"/>
  <c r="D140" i="22"/>
  <c r="D141" i="22"/>
  <c r="D142" i="22"/>
  <c r="D143" i="22"/>
  <c r="D144" i="22"/>
  <c r="D145" i="22"/>
  <c r="D146" i="22"/>
  <c r="D147" i="22"/>
  <c r="D148" i="22"/>
  <c r="D149" i="22"/>
  <c r="D150" i="22"/>
  <c r="D151" i="22"/>
  <c r="D152" i="22"/>
  <c r="D153" i="22"/>
  <c r="D155" i="22"/>
  <c r="D156" i="22"/>
  <c r="D157" i="22"/>
  <c r="D158" i="22"/>
  <c r="D159" i="22"/>
  <c r="D160" i="22"/>
  <c r="D163" i="22"/>
  <c r="D165" i="22"/>
  <c r="D166" i="22"/>
  <c r="D167" i="22"/>
  <c r="D168" i="22"/>
  <c r="D169" i="22"/>
  <c r="D171" i="22"/>
  <c r="D172" i="22"/>
  <c r="D173" i="22"/>
  <c r="D174" i="22"/>
  <c r="D175" i="22"/>
  <c r="D176" i="22"/>
  <c r="D177" i="22"/>
  <c r="D181" i="22"/>
  <c r="D183" i="22"/>
  <c r="D184" i="22"/>
  <c r="D185" i="22"/>
  <c r="D186" i="22"/>
  <c r="D187" i="22"/>
  <c r="D188" i="22"/>
  <c r="D189" i="22"/>
  <c r="D190" i="22"/>
  <c r="D191" i="22"/>
  <c r="D192" i="22"/>
  <c r="D193" i="22"/>
  <c r="D195" i="22"/>
  <c r="D196" i="22"/>
  <c r="D197" i="22"/>
  <c r="D199" i="22"/>
  <c r="D200" i="22"/>
  <c r="D203" i="22"/>
  <c r="A4" i="22"/>
  <c r="A2" i="31"/>
  <c r="A5" i="22"/>
  <c r="A3" i="31"/>
  <c r="A6" i="22"/>
  <c r="A4" i="31"/>
  <c r="A7" i="22"/>
  <c r="A5" i="31"/>
  <c r="A8" i="22"/>
  <c r="A6" i="31"/>
  <c r="A9" i="22"/>
  <c r="A7" i="31"/>
  <c r="A10" i="22"/>
  <c r="A8" i="31"/>
  <c r="A11" i="22"/>
  <c r="A9" i="31"/>
  <c r="A12" i="22"/>
  <c r="A10" i="31"/>
  <c r="A13" i="22"/>
  <c r="A11" i="31"/>
  <c r="A14" i="22"/>
  <c r="A12" i="31"/>
  <c r="A15" i="22"/>
  <c r="A13" i="31"/>
  <c r="A16" i="22"/>
  <c r="A14" i="31"/>
  <c r="A17" i="22"/>
  <c r="A15" i="31"/>
  <c r="A18" i="22"/>
  <c r="A16" i="31"/>
  <c r="A19" i="22"/>
  <c r="A17" i="31"/>
  <c r="A20" i="22"/>
  <c r="A18" i="31"/>
  <c r="A21" i="22"/>
  <c r="A19" i="31"/>
  <c r="A22" i="22"/>
  <c r="A20" i="31"/>
  <c r="A23" i="22"/>
  <c r="A21" i="31"/>
  <c r="A24" i="22"/>
  <c r="A22" i="31"/>
  <c r="G5" i="22"/>
  <c r="G6" i="22"/>
  <c r="G7" i="22"/>
  <c r="G8" i="22"/>
  <c r="G9" i="22"/>
  <c r="G10" i="22"/>
  <c r="G11" i="22"/>
  <c r="G12" i="22"/>
  <c r="G13" i="22"/>
  <c r="G14" i="22"/>
  <c r="G15" i="22"/>
  <c r="G16" i="22"/>
  <c r="G17" i="22"/>
  <c r="G18" i="22"/>
  <c r="G19" i="22"/>
  <c r="G20" i="22"/>
  <c r="G21" i="22"/>
  <c r="G22" i="22"/>
  <c r="G23" i="22"/>
  <c r="G24" i="22"/>
  <c r="G4" i="22"/>
  <c r="C50" i="22"/>
  <c r="C48" i="31"/>
  <c r="C60" i="22"/>
  <c r="C58" i="31"/>
  <c r="C63" i="22"/>
  <c r="C61" i="31"/>
  <c r="C71" i="22"/>
  <c r="C69" i="31"/>
  <c r="C77" i="22"/>
  <c r="C75" i="31"/>
  <c r="C87" i="22"/>
  <c r="C85" i="31"/>
  <c r="B54" i="22"/>
  <c r="B52" i="31"/>
  <c r="H502" i="3"/>
  <c r="I502" i="3"/>
  <c r="H503" i="3"/>
  <c r="I503" i="3"/>
  <c r="H504" i="3"/>
  <c r="I504" i="3"/>
  <c r="H505" i="3"/>
  <c r="I505" i="3"/>
  <c r="H506" i="3"/>
  <c r="I506" i="3"/>
  <c r="H507" i="3"/>
  <c r="I507" i="3"/>
  <c r="H508" i="3"/>
  <c r="I508" i="3"/>
  <c r="H509" i="3"/>
  <c r="I509" i="3"/>
  <c r="H510" i="3"/>
  <c r="I510" i="3"/>
  <c r="H511" i="3"/>
  <c r="I511" i="3"/>
  <c r="H512" i="3"/>
  <c r="I512" i="3"/>
  <c r="H513" i="3"/>
  <c r="I513" i="3"/>
  <c r="H514" i="3"/>
  <c r="I514" i="3"/>
  <c r="H515" i="3"/>
  <c r="I515" i="3"/>
  <c r="H516" i="3"/>
  <c r="I516" i="3"/>
  <c r="H517" i="3"/>
  <c r="I517" i="3"/>
  <c r="H518" i="3"/>
  <c r="I518" i="3"/>
  <c r="H519" i="3"/>
  <c r="I519" i="3"/>
  <c r="H520" i="3"/>
  <c r="I520" i="3"/>
  <c r="H521" i="3"/>
  <c r="I521" i="3"/>
  <c r="H522" i="3"/>
  <c r="I522" i="3"/>
  <c r="H523" i="3"/>
  <c r="I523" i="3"/>
  <c r="H524" i="3"/>
  <c r="I524" i="3"/>
  <c r="H525" i="3"/>
  <c r="I525" i="3"/>
  <c r="H526" i="3"/>
  <c r="I526" i="3"/>
  <c r="H527" i="3"/>
  <c r="I527" i="3"/>
  <c r="H528" i="3"/>
  <c r="I528" i="3"/>
  <c r="H529" i="3"/>
  <c r="I529" i="3"/>
  <c r="H530" i="3"/>
  <c r="I530" i="3"/>
  <c r="H531" i="3"/>
  <c r="I531" i="3"/>
  <c r="H532" i="3"/>
  <c r="I532" i="3"/>
  <c r="H533" i="3"/>
  <c r="I533" i="3"/>
  <c r="H534" i="3"/>
  <c r="I534" i="3"/>
  <c r="H535" i="3"/>
  <c r="I535" i="3"/>
  <c r="H536" i="3"/>
  <c r="I536" i="3"/>
  <c r="H537" i="3"/>
  <c r="I537" i="3"/>
  <c r="H538" i="3"/>
  <c r="I538" i="3"/>
  <c r="H539" i="3"/>
  <c r="I539" i="3"/>
  <c r="H540" i="3"/>
  <c r="I540" i="3"/>
  <c r="H541" i="3"/>
  <c r="I541" i="3"/>
  <c r="H542" i="3"/>
  <c r="I542" i="3"/>
  <c r="H543" i="3"/>
  <c r="I543" i="3"/>
  <c r="H544" i="3"/>
  <c r="I544" i="3"/>
  <c r="H545" i="3"/>
  <c r="I545" i="3"/>
  <c r="H546" i="3"/>
  <c r="I546" i="3"/>
  <c r="H547" i="3"/>
  <c r="I547" i="3"/>
  <c r="H548" i="3"/>
  <c r="I548" i="3"/>
  <c r="H549" i="3"/>
  <c r="I549" i="3"/>
  <c r="H550" i="3"/>
  <c r="I550" i="3"/>
  <c r="H551" i="3"/>
  <c r="I551" i="3"/>
  <c r="H552" i="3"/>
  <c r="I552" i="3"/>
  <c r="H553" i="3"/>
  <c r="I553" i="3"/>
  <c r="H554" i="3"/>
  <c r="I554" i="3"/>
  <c r="H555" i="3"/>
  <c r="I555" i="3"/>
  <c r="H556" i="3"/>
  <c r="I556" i="3"/>
  <c r="H557" i="3"/>
  <c r="I557" i="3"/>
  <c r="H558" i="3"/>
  <c r="I558" i="3"/>
  <c r="H559" i="3"/>
  <c r="I559" i="3"/>
  <c r="H560" i="3"/>
  <c r="I560" i="3"/>
  <c r="H561" i="3"/>
  <c r="I561" i="3"/>
  <c r="H562" i="3"/>
  <c r="I562" i="3"/>
  <c r="H563" i="3"/>
  <c r="I563" i="3"/>
  <c r="H564" i="3"/>
  <c r="I564" i="3"/>
  <c r="H565" i="3"/>
  <c r="I565" i="3"/>
  <c r="H566" i="3"/>
  <c r="I566" i="3"/>
  <c r="H567" i="3"/>
  <c r="I567" i="3"/>
  <c r="H568" i="3"/>
  <c r="I568" i="3"/>
  <c r="H569" i="3"/>
  <c r="I569" i="3"/>
  <c r="H570" i="3"/>
  <c r="I570" i="3"/>
  <c r="H571" i="3"/>
  <c r="I571" i="3"/>
  <c r="H572" i="3"/>
  <c r="I572" i="3"/>
  <c r="H573" i="3"/>
  <c r="I573" i="3"/>
  <c r="H574" i="3"/>
  <c r="I574" i="3"/>
  <c r="H575" i="3"/>
  <c r="I575" i="3"/>
  <c r="H576" i="3"/>
  <c r="I576" i="3"/>
  <c r="H577" i="3"/>
  <c r="I577" i="3"/>
  <c r="H578" i="3"/>
  <c r="I578" i="3"/>
  <c r="H579" i="3"/>
  <c r="I579" i="3"/>
  <c r="H580" i="3"/>
  <c r="I580" i="3"/>
  <c r="H581" i="3"/>
  <c r="I581" i="3"/>
  <c r="H582" i="3"/>
  <c r="I582" i="3"/>
  <c r="H583" i="3"/>
  <c r="I583" i="3"/>
  <c r="H584" i="3"/>
  <c r="I584" i="3"/>
  <c r="H585" i="3"/>
  <c r="I585" i="3"/>
  <c r="H586" i="3"/>
  <c r="I586" i="3"/>
  <c r="H587" i="3"/>
  <c r="I587" i="3"/>
  <c r="H588" i="3"/>
  <c r="I588" i="3"/>
  <c r="H589" i="3"/>
  <c r="I589" i="3"/>
  <c r="H590" i="3"/>
  <c r="I590" i="3"/>
  <c r="H591" i="3"/>
  <c r="I591" i="3"/>
  <c r="H592" i="3"/>
  <c r="I592" i="3"/>
  <c r="H593" i="3"/>
  <c r="I593" i="3"/>
  <c r="H594" i="3"/>
  <c r="I594" i="3"/>
  <c r="H595" i="3"/>
  <c r="I595" i="3"/>
  <c r="H596" i="3"/>
  <c r="I596" i="3"/>
  <c r="H597" i="3"/>
  <c r="I597" i="3"/>
  <c r="H598" i="3"/>
  <c r="I598" i="3"/>
  <c r="H599" i="3"/>
  <c r="I599" i="3"/>
  <c r="H600" i="3"/>
  <c r="I600" i="3"/>
  <c r="H601" i="3"/>
  <c r="I601" i="3"/>
  <c r="H602" i="3"/>
  <c r="I602" i="3"/>
  <c r="H603" i="3"/>
  <c r="I603" i="3"/>
  <c r="H604" i="3"/>
  <c r="I604" i="3"/>
  <c r="H605" i="3"/>
  <c r="I605" i="3"/>
  <c r="H606" i="3"/>
  <c r="I606" i="3"/>
  <c r="H607" i="3"/>
  <c r="I607" i="3"/>
  <c r="H608" i="3"/>
  <c r="I608" i="3"/>
  <c r="H609" i="3"/>
  <c r="I609" i="3"/>
  <c r="H610" i="3"/>
  <c r="I610" i="3"/>
  <c r="H611" i="3"/>
  <c r="I611" i="3"/>
  <c r="H612" i="3"/>
  <c r="I612" i="3"/>
  <c r="H613" i="3"/>
  <c r="I613" i="3"/>
  <c r="H614" i="3"/>
  <c r="I614" i="3"/>
  <c r="H615" i="3"/>
  <c r="I615" i="3"/>
  <c r="H616" i="3"/>
  <c r="I616" i="3"/>
  <c r="H617" i="3"/>
  <c r="I617" i="3"/>
  <c r="H618" i="3"/>
  <c r="I618" i="3"/>
  <c r="H619" i="3"/>
  <c r="I619" i="3"/>
  <c r="H620" i="3"/>
  <c r="I620" i="3"/>
  <c r="H621" i="3"/>
  <c r="I621" i="3"/>
  <c r="H622" i="3"/>
  <c r="I622" i="3"/>
  <c r="H623" i="3"/>
  <c r="I623" i="3"/>
  <c r="H624" i="3"/>
  <c r="I624" i="3"/>
  <c r="H625" i="3"/>
  <c r="I625" i="3"/>
  <c r="H626" i="3"/>
  <c r="I626" i="3"/>
  <c r="H627" i="3"/>
  <c r="I627" i="3"/>
  <c r="H628" i="3"/>
  <c r="I628" i="3"/>
  <c r="H629" i="3"/>
  <c r="I629" i="3"/>
  <c r="H630" i="3"/>
  <c r="I630" i="3"/>
  <c r="H631" i="3"/>
  <c r="I631" i="3"/>
  <c r="H632" i="3"/>
  <c r="I632" i="3"/>
  <c r="H633" i="3"/>
  <c r="I633" i="3"/>
  <c r="H634" i="3"/>
  <c r="I634" i="3"/>
  <c r="H635" i="3"/>
  <c r="I635" i="3"/>
  <c r="H636" i="3"/>
  <c r="I636" i="3"/>
  <c r="H637" i="3"/>
  <c r="I637" i="3"/>
  <c r="H638" i="3"/>
  <c r="I638" i="3"/>
  <c r="H639" i="3"/>
  <c r="I639" i="3"/>
  <c r="H640" i="3"/>
  <c r="I640" i="3"/>
  <c r="H641" i="3"/>
  <c r="I641" i="3"/>
  <c r="H642" i="3"/>
  <c r="I642" i="3"/>
  <c r="H643" i="3"/>
  <c r="I643" i="3"/>
  <c r="H644" i="3"/>
  <c r="I644" i="3"/>
  <c r="H645" i="3"/>
  <c r="I645" i="3"/>
  <c r="H646" i="3"/>
  <c r="I646" i="3"/>
  <c r="H647" i="3"/>
  <c r="I647" i="3"/>
  <c r="H648" i="3"/>
  <c r="I648" i="3"/>
  <c r="H649" i="3"/>
  <c r="I649" i="3"/>
  <c r="H650" i="3"/>
  <c r="I650" i="3"/>
  <c r="H651" i="3"/>
  <c r="I651" i="3"/>
  <c r="H652" i="3"/>
  <c r="I652" i="3"/>
  <c r="H653" i="3"/>
  <c r="I653" i="3"/>
  <c r="D5" i="22"/>
  <c r="J502" i="3"/>
  <c r="K502" i="3"/>
  <c r="L502" i="3"/>
  <c r="J503" i="3"/>
  <c r="K503" i="3"/>
  <c r="L503" i="3"/>
  <c r="J504" i="3"/>
  <c r="K504" i="3"/>
  <c r="L504" i="3"/>
  <c r="J505" i="3"/>
  <c r="K505" i="3"/>
  <c r="L505" i="3"/>
  <c r="J506" i="3"/>
  <c r="K506" i="3"/>
  <c r="L506" i="3"/>
  <c r="J507" i="3"/>
  <c r="K507" i="3"/>
  <c r="L507" i="3"/>
  <c r="J508" i="3"/>
  <c r="K508" i="3"/>
  <c r="L508" i="3"/>
  <c r="J509" i="3"/>
  <c r="K509" i="3"/>
  <c r="L509" i="3"/>
  <c r="J510" i="3"/>
  <c r="K510" i="3"/>
  <c r="L510" i="3"/>
  <c r="J511" i="3"/>
  <c r="K511" i="3"/>
  <c r="L511" i="3"/>
  <c r="J512" i="3"/>
  <c r="K512" i="3"/>
  <c r="L512" i="3"/>
  <c r="J513" i="3"/>
  <c r="K513" i="3"/>
  <c r="L513" i="3"/>
  <c r="J514" i="3"/>
  <c r="K514" i="3"/>
  <c r="L514" i="3"/>
  <c r="J515" i="3"/>
  <c r="K515" i="3"/>
  <c r="L515" i="3"/>
  <c r="J516" i="3"/>
  <c r="K516" i="3"/>
  <c r="L516" i="3"/>
  <c r="J517" i="3"/>
  <c r="K517" i="3"/>
  <c r="L517" i="3"/>
  <c r="J518" i="3"/>
  <c r="K518" i="3"/>
  <c r="L518" i="3"/>
  <c r="J519" i="3"/>
  <c r="K519" i="3"/>
  <c r="L519" i="3"/>
  <c r="J520" i="3"/>
  <c r="K520" i="3"/>
  <c r="L520" i="3"/>
  <c r="J521" i="3"/>
  <c r="K521" i="3"/>
  <c r="L521" i="3"/>
  <c r="J522" i="3"/>
  <c r="K522" i="3"/>
  <c r="L522" i="3"/>
  <c r="J523" i="3"/>
  <c r="K523" i="3"/>
  <c r="L523" i="3"/>
  <c r="J524" i="3"/>
  <c r="K524" i="3"/>
  <c r="L524" i="3"/>
  <c r="J525" i="3"/>
  <c r="K525" i="3"/>
  <c r="L525" i="3"/>
  <c r="J526" i="3"/>
  <c r="K526" i="3"/>
  <c r="L526" i="3"/>
  <c r="J527" i="3"/>
  <c r="K527" i="3"/>
  <c r="L527" i="3"/>
  <c r="J528" i="3"/>
  <c r="K528" i="3"/>
  <c r="L528" i="3"/>
  <c r="J529" i="3"/>
  <c r="K529" i="3"/>
  <c r="L529" i="3"/>
  <c r="J530" i="3"/>
  <c r="K530" i="3"/>
  <c r="L530" i="3"/>
  <c r="J531" i="3"/>
  <c r="K531" i="3"/>
  <c r="L531" i="3"/>
  <c r="J532" i="3"/>
  <c r="K532" i="3"/>
  <c r="L532" i="3"/>
  <c r="J533" i="3"/>
  <c r="K533" i="3"/>
  <c r="L533" i="3"/>
  <c r="J534" i="3"/>
  <c r="K534" i="3"/>
  <c r="L534" i="3"/>
  <c r="J535" i="3"/>
  <c r="K535" i="3"/>
  <c r="L535" i="3"/>
  <c r="J536" i="3"/>
  <c r="K536" i="3"/>
  <c r="L536" i="3"/>
  <c r="J537" i="3"/>
  <c r="K537" i="3"/>
  <c r="L537" i="3"/>
  <c r="J538" i="3"/>
  <c r="K538" i="3"/>
  <c r="L538" i="3"/>
  <c r="J539" i="3"/>
  <c r="K539" i="3"/>
  <c r="L539" i="3"/>
  <c r="J540" i="3"/>
  <c r="K540" i="3"/>
  <c r="L540" i="3"/>
  <c r="J541" i="3"/>
  <c r="K541" i="3"/>
  <c r="L541" i="3"/>
  <c r="J542" i="3"/>
  <c r="K542" i="3"/>
  <c r="L542" i="3"/>
  <c r="J543" i="3"/>
  <c r="K543" i="3"/>
  <c r="L543" i="3"/>
  <c r="J544" i="3"/>
  <c r="K544" i="3"/>
  <c r="L544" i="3"/>
  <c r="J545" i="3"/>
  <c r="K545" i="3"/>
  <c r="L545" i="3"/>
  <c r="J546" i="3"/>
  <c r="K546" i="3"/>
  <c r="L546" i="3"/>
  <c r="J547" i="3"/>
  <c r="K547" i="3"/>
  <c r="L547" i="3"/>
  <c r="J548" i="3"/>
  <c r="K548" i="3"/>
  <c r="L548" i="3"/>
  <c r="J549" i="3"/>
  <c r="K549" i="3"/>
  <c r="L549" i="3"/>
  <c r="J550" i="3"/>
  <c r="K550" i="3"/>
  <c r="L550" i="3"/>
  <c r="J551" i="3"/>
  <c r="K551" i="3"/>
  <c r="L551" i="3"/>
  <c r="J552" i="3"/>
  <c r="K552" i="3"/>
  <c r="L552" i="3"/>
  <c r="J553" i="3"/>
  <c r="K553" i="3"/>
  <c r="L553" i="3"/>
  <c r="J554" i="3"/>
  <c r="K554" i="3"/>
  <c r="L554" i="3"/>
  <c r="J555" i="3"/>
  <c r="K555" i="3"/>
  <c r="L555" i="3"/>
  <c r="J556" i="3"/>
  <c r="K556" i="3"/>
  <c r="L556" i="3"/>
  <c r="J557" i="3"/>
  <c r="K557" i="3"/>
  <c r="L557" i="3"/>
  <c r="J558" i="3"/>
  <c r="K558" i="3"/>
  <c r="L558" i="3"/>
  <c r="J559" i="3"/>
  <c r="K559" i="3"/>
  <c r="L559" i="3"/>
  <c r="J560" i="3"/>
  <c r="K560" i="3"/>
  <c r="L560" i="3"/>
  <c r="J561" i="3"/>
  <c r="K561" i="3"/>
  <c r="L561" i="3"/>
  <c r="J562" i="3"/>
  <c r="K562" i="3"/>
  <c r="L562" i="3"/>
  <c r="J563" i="3"/>
  <c r="K563" i="3"/>
  <c r="L563" i="3"/>
  <c r="J564" i="3"/>
  <c r="K564" i="3"/>
  <c r="L564" i="3"/>
  <c r="J565" i="3"/>
  <c r="K565" i="3"/>
  <c r="L565" i="3"/>
  <c r="J566" i="3"/>
  <c r="K566" i="3"/>
  <c r="L566" i="3"/>
  <c r="J567" i="3"/>
  <c r="K567" i="3"/>
  <c r="L567" i="3"/>
  <c r="J568" i="3"/>
  <c r="K568" i="3"/>
  <c r="L568" i="3"/>
  <c r="J569" i="3"/>
  <c r="K569" i="3"/>
  <c r="L569" i="3"/>
  <c r="J570" i="3"/>
  <c r="K570" i="3"/>
  <c r="L570" i="3"/>
  <c r="J571" i="3"/>
  <c r="K571" i="3"/>
  <c r="L571" i="3"/>
  <c r="J572" i="3"/>
  <c r="K572" i="3"/>
  <c r="L572" i="3"/>
  <c r="J573" i="3"/>
  <c r="K573" i="3"/>
  <c r="L573" i="3"/>
  <c r="J574" i="3"/>
  <c r="K574" i="3"/>
  <c r="L574" i="3"/>
  <c r="J575" i="3"/>
  <c r="K575" i="3"/>
  <c r="L575" i="3"/>
  <c r="J576" i="3"/>
  <c r="K576" i="3"/>
  <c r="L576" i="3"/>
  <c r="J577" i="3"/>
  <c r="K577" i="3"/>
  <c r="L577" i="3"/>
  <c r="J578" i="3"/>
  <c r="K578" i="3"/>
  <c r="L578" i="3"/>
  <c r="J579" i="3"/>
  <c r="K579" i="3"/>
  <c r="L579" i="3"/>
  <c r="J580" i="3"/>
  <c r="K580" i="3"/>
  <c r="L580" i="3"/>
  <c r="J581" i="3"/>
  <c r="K581" i="3"/>
  <c r="L581" i="3"/>
  <c r="J582" i="3"/>
  <c r="K582" i="3"/>
  <c r="L582" i="3"/>
  <c r="J583" i="3"/>
  <c r="K583" i="3"/>
  <c r="L583" i="3"/>
  <c r="J584" i="3"/>
  <c r="K584" i="3"/>
  <c r="L584" i="3"/>
  <c r="J585" i="3"/>
  <c r="K585" i="3"/>
  <c r="L585" i="3"/>
  <c r="J586" i="3"/>
  <c r="K586" i="3"/>
  <c r="L586" i="3"/>
  <c r="J587" i="3"/>
  <c r="K587" i="3"/>
  <c r="L587" i="3"/>
  <c r="J588" i="3"/>
  <c r="K588" i="3"/>
  <c r="L588" i="3"/>
  <c r="J589" i="3"/>
  <c r="K589" i="3"/>
  <c r="L589" i="3"/>
  <c r="J590" i="3"/>
  <c r="K590" i="3"/>
  <c r="L590" i="3"/>
  <c r="J591" i="3"/>
  <c r="K591" i="3"/>
  <c r="L591" i="3"/>
  <c r="J592" i="3"/>
  <c r="K592" i="3"/>
  <c r="L592" i="3"/>
  <c r="J593" i="3"/>
  <c r="K593" i="3"/>
  <c r="L593" i="3"/>
  <c r="J594" i="3"/>
  <c r="K594" i="3"/>
  <c r="L594" i="3"/>
  <c r="J595" i="3"/>
  <c r="K595" i="3"/>
  <c r="L595" i="3"/>
  <c r="J596" i="3"/>
  <c r="K596" i="3"/>
  <c r="L596" i="3"/>
  <c r="J597" i="3"/>
  <c r="K597" i="3"/>
  <c r="L597" i="3"/>
  <c r="J598" i="3"/>
  <c r="K598" i="3"/>
  <c r="L598" i="3"/>
  <c r="J599" i="3"/>
  <c r="K599" i="3"/>
  <c r="L599" i="3"/>
  <c r="J600" i="3"/>
  <c r="K600" i="3"/>
  <c r="L600" i="3"/>
  <c r="J601" i="3"/>
  <c r="K601" i="3"/>
  <c r="L601" i="3"/>
  <c r="J602" i="3"/>
  <c r="K602" i="3"/>
  <c r="L602" i="3"/>
  <c r="J603" i="3"/>
  <c r="K603" i="3"/>
  <c r="L603" i="3"/>
  <c r="J604" i="3"/>
  <c r="K604" i="3"/>
  <c r="L604" i="3"/>
  <c r="J605" i="3"/>
  <c r="K605" i="3"/>
  <c r="L605" i="3"/>
  <c r="J606" i="3"/>
  <c r="K606" i="3"/>
  <c r="L606" i="3"/>
  <c r="J607" i="3"/>
  <c r="K607" i="3"/>
  <c r="L607" i="3"/>
  <c r="J608" i="3"/>
  <c r="K608" i="3"/>
  <c r="L608" i="3"/>
  <c r="J609" i="3"/>
  <c r="K609" i="3"/>
  <c r="L609" i="3"/>
  <c r="J610" i="3"/>
  <c r="K610" i="3"/>
  <c r="L610" i="3"/>
  <c r="J611" i="3"/>
  <c r="K611" i="3"/>
  <c r="L611" i="3"/>
  <c r="J612" i="3"/>
  <c r="K612" i="3"/>
  <c r="L612" i="3"/>
  <c r="J613" i="3"/>
  <c r="K613" i="3"/>
  <c r="L613" i="3"/>
  <c r="J614" i="3"/>
  <c r="K614" i="3"/>
  <c r="L614" i="3"/>
  <c r="J615" i="3"/>
  <c r="K615" i="3"/>
  <c r="L615" i="3"/>
  <c r="J616" i="3"/>
  <c r="K616" i="3"/>
  <c r="L616" i="3"/>
  <c r="J617" i="3"/>
  <c r="K617" i="3"/>
  <c r="L617" i="3"/>
  <c r="J618" i="3"/>
  <c r="K618" i="3"/>
  <c r="L618" i="3"/>
  <c r="J619" i="3"/>
  <c r="K619" i="3"/>
  <c r="L619" i="3"/>
  <c r="J620" i="3"/>
  <c r="K620" i="3"/>
  <c r="L620" i="3"/>
  <c r="J621" i="3"/>
  <c r="K621" i="3"/>
  <c r="L621" i="3"/>
  <c r="J622" i="3"/>
  <c r="K622" i="3"/>
  <c r="L622" i="3"/>
  <c r="J623" i="3"/>
  <c r="K623" i="3"/>
  <c r="L623" i="3"/>
  <c r="J624" i="3"/>
  <c r="K624" i="3"/>
  <c r="L624" i="3"/>
  <c r="J625" i="3"/>
  <c r="K625" i="3"/>
  <c r="L625" i="3"/>
  <c r="J626" i="3"/>
  <c r="K626" i="3"/>
  <c r="L626" i="3"/>
  <c r="J627" i="3"/>
  <c r="K627" i="3"/>
  <c r="L627" i="3"/>
  <c r="J628" i="3"/>
  <c r="K628" i="3"/>
  <c r="L628" i="3"/>
  <c r="J629" i="3"/>
  <c r="K629" i="3"/>
  <c r="L629" i="3"/>
  <c r="J630" i="3"/>
  <c r="K630" i="3"/>
  <c r="L630" i="3"/>
  <c r="J631" i="3"/>
  <c r="K631" i="3"/>
  <c r="L631" i="3"/>
  <c r="J632" i="3"/>
  <c r="K632" i="3"/>
  <c r="L632" i="3"/>
  <c r="J633" i="3"/>
  <c r="K633" i="3"/>
  <c r="L633" i="3"/>
  <c r="J634" i="3"/>
  <c r="K634" i="3"/>
  <c r="L634" i="3"/>
  <c r="J635" i="3"/>
  <c r="K635" i="3"/>
  <c r="L635" i="3"/>
  <c r="J636" i="3"/>
  <c r="K636" i="3"/>
  <c r="L636" i="3"/>
  <c r="J637" i="3"/>
  <c r="K637" i="3"/>
  <c r="L637" i="3"/>
  <c r="J638" i="3"/>
  <c r="K638" i="3"/>
  <c r="L638" i="3"/>
  <c r="J639" i="3"/>
  <c r="K639" i="3"/>
  <c r="L639" i="3"/>
  <c r="J640" i="3"/>
  <c r="K640" i="3"/>
  <c r="L640" i="3"/>
  <c r="J641" i="3"/>
  <c r="K641" i="3"/>
  <c r="L641" i="3"/>
  <c r="J642" i="3"/>
  <c r="K642" i="3"/>
  <c r="L642" i="3"/>
  <c r="J643" i="3"/>
  <c r="K643" i="3"/>
  <c r="L643" i="3"/>
  <c r="J644" i="3"/>
  <c r="K644" i="3"/>
  <c r="L644" i="3"/>
  <c r="J645" i="3"/>
  <c r="K645" i="3"/>
  <c r="L645" i="3"/>
  <c r="J646" i="3"/>
  <c r="K646" i="3"/>
  <c r="L646" i="3"/>
  <c r="J647" i="3"/>
  <c r="K647" i="3"/>
  <c r="L647" i="3"/>
  <c r="J648" i="3"/>
  <c r="K648" i="3"/>
  <c r="L648" i="3"/>
  <c r="J649" i="3"/>
  <c r="K649" i="3"/>
  <c r="L649" i="3"/>
  <c r="J650" i="3"/>
  <c r="K650" i="3"/>
  <c r="L650" i="3"/>
  <c r="J651" i="3"/>
  <c r="K651" i="3"/>
  <c r="L651" i="3"/>
  <c r="J652" i="3"/>
  <c r="K652" i="3"/>
  <c r="L652" i="3"/>
  <c r="J653" i="3"/>
  <c r="K653" i="3"/>
  <c r="L653" i="3"/>
  <c r="D6" i="22"/>
  <c r="D10" i="22"/>
  <c r="D11" i="22"/>
  <c r="D14" i="22"/>
  <c r="D15" i="22"/>
  <c r="D18" i="22"/>
  <c r="D19" i="22"/>
  <c r="D21" i="22"/>
  <c r="D22" i="22"/>
  <c r="D23" i="22"/>
  <c r="D2" i="24"/>
  <c r="B4" i="24"/>
  <c r="C5" i="24"/>
  <c r="D6" i="24"/>
  <c r="B10" i="24"/>
  <c r="B14" i="24"/>
  <c r="B18" i="24"/>
  <c r="B22" i="24"/>
  <c r="B26" i="24"/>
  <c r="B30" i="24"/>
  <c r="B34" i="24"/>
  <c r="B38" i="24"/>
  <c r="B42" i="24"/>
  <c r="B46" i="24"/>
  <c r="B50" i="24"/>
  <c r="B3" i="24"/>
  <c r="C4" i="24"/>
  <c r="D5" i="24"/>
  <c r="B7" i="24"/>
  <c r="B11" i="24"/>
  <c r="B15" i="24"/>
  <c r="B19" i="24"/>
  <c r="B23" i="24"/>
  <c r="B27" i="24"/>
  <c r="B31" i="24"/>
  <c r="B35" i="24"/>
  <c r="B39" i="24"/>
  <c r="B43" i="24"/>
  <c r="B47" i="24"/>
  <c r="B51" i="24"/>
  <c r="B2" i="24"/>
  <c r="C3" i="24"/>
  <c r="D4" i="24"/>
  <c r="B6" i="24"/>
  <c r="B8" i="24"/>
  <c r="B12" i="24"/>
  <c r="B16" i="24"/>
  <c r="B20" i="24"/>
  <c r="B24" i="24"/>
  <c r="B28" i="24"/>
  <c r="B32" i="24"/>
  <c r="B36" i="24"/>
  <c r="B40" i="24"/>
  <c r="B44" i="24"/>
  <c r="B48" i="24"/>
  <c r="B52" i="24"/>
  <c r="C2" i="24"/>
  <c r="D3" i="24"/>
  <c r="B5" i="24"/>
  <c r="C6" i="24"/>
  <c r="B9" i="24"/>
  <c r="B13" i="24"/>
  <c r="B17" i="24"/>
  <c r="B21" i="24"/>
  <c r="B25" i="24"/>
  <c r="B29" i="24"/>
  <c r="B33" i="24"/>
  <c r="B37" i="24"/>
  <c r="B41" i="24"/>
  <c r="B45" i="24"/>
  <c r="B49" i="24"/>
  <c r="B124" i="22"/>
  <c r="B122" i="31"/>
  <c r="C44" i="22"/>
  <c r="C42" i="31"/>
  <c r="B100" i="30"/>
  <c r="B29" i="30"/>
  <c r="B65" i="22"/>
  <c r="B63" i="31"/>
  <c r="B115" i="22"/>
  <c r="B113" i="31"/>
  <c r="B116" i="30"/>
  <c r="C65" i="30"/>
  <c r="B85" i="30"/>
  <c r="F55" i="31"/>
  <c r="C58" i="30"/>
  <c r="E107" i="31"/>
  <c r="C46" i="22"/>
  <c r="C44" i="31"/>
  <c r="B109" i="22"/>
  <c r="B107" i="31"/>
  <c r="F36" i="31"/>
  <c r="F56" i="31"/>
  <c r="C33" i="30"/>
  <c r="E2" i="31"/>
  <c r="B66" i="30"/>
  <c r="B118" i="30"/>
  <c r="E39" i="31"/>
  <c r="C28" i="30"/>
  <c r="C62" i="22"/>
  <c r="C60" i="31"/>
  <c r="F80" i="31"/>
  <c r="E53" i="31"/>
  <c r="B46" i="30"/>
  <c r="F2" i="31"/>
  <c r="F119" i="31"/>
  <c r="E108" i="31"/>
  <c r="E105" i="31"/>
  <c r="F104" i="31"/>
  <c r="E57" i="31"/>
  <c r="C46" i="30"/>
  <c r="D4" i="32"/>
  <c r="C82" i="22"/>
  <c r="C80" i="31"/>
  <c r="C67" i="22"/>
  <c r="C65" i="31"/>
  <c r="B86" i="22"/>
  <c r="B84" i="31"/>
  <c r="B24" i="30"/>
  <c r="B60" i="30"/>
  <c r="C5" i="30"/>
  <c r="B41" i="30"/>
  <c r="B89" i="30"/>
  <c r="B54" i="30"/>
  <c r="B23" i="30"/>
  <c r="C98" i="30"/>
  <c r="C78" i="22"/>
  <c r="C76" i="31"/>
  <c r="C66" i="22"/>
  <c r="C64" i="31"/>
  <c r="B85" i="22"/>
  <c r="B83" i="31"/>
  <c r="B80" i="22"/>
  <c r="B78" i="31"/>
  <c r="B71" i="22"/>
  <c r="B69" i="31"/>
  <c r="C21" i="30"/>
  <c r="F57" i="31"/>
  <c r="B7" i="30"/>
  <c r="C42" i="30"/>
  <c r="C158" i="30"/>
  <c r="C63" i="30"/>
  <c r="B2" i="30"/>
  <c r="D16" i="32"/>
  <c r="E78" i="31"/>
  <c r="C12" i="30"/>
  <c r="B44" i="30"/>
  <c r="F88" i="31"/>
  <c r="B108" i="30"/>
  <c r="C9" i="30"/>
  <c r="F21" i="31"/>
  <c r="B121" i="30"/>
  <c r="F86" i="31"/>
  <c r="E66" i="31"/>
  <c r="C13" i="32"/>
  <c r="C5" i="32"/>
  <c r="C15" i="32"/>
  <c r="C7" i="30"/>
  <c r="B21" i="30"/>
  <c r="F97" i="31"/>
  <c r="B22" i="30"/>
  <c r="E22" i="31"/>
  <c r="D19" i="32"/>
  <c r="B19" i="30"/>
  <c r="E17" i="31"/>
  <c r="E21" i="31"/>
  <c r="B17" i="30"/>
  <c r="E16" i="31"/>
  <c r="B20" i="30"/>
  <c r="B13" i="30"/>
  <c r="F19" i="31"/>
  <c r="F20" i="31"/>
  <c r="F13" i="31"/>
  <c r="C18" i="30"/>
  <c r="D13" i="32"/>
  <c r="C15" i="30"/>
  <c r="D18" i="32"/>
  <c r="D21" i="32"/>
  <c r="F10" i="31"/>
  <c r="B8" i="30"/>
  <c r="C7" i="32"/>
  <c r="E6" i="31"/>
  <c r="E5" i="31"/>
  <c r="B3" i="30"/>
  <c r="F3" i="31"/>
  <c r="C3" i="30"/>
  <c r="D3" i="32"/>
  <c r="B57" i="22"/>
  <c r="B55" i="31"/>
  <c r="B72" i="22"/>
  <c r="B70" i="31"/>
  <c r="F48" i="31"/>
  <c r="C45" i="30"/>
  <c r="B9" i="30"/>
  <c r="F62" i="31"/>
  <c r="F15" i="31"/>
  <c r="C24" i="30"/>
  <c r="C182" i="30"/>
  <c r="C59" i="30"/>
  <c r="F112" i="31"/>
  <c r="B25" i="30"/>
  <c r="B5" i="30"/>
  <c r="B18" i="30"/>
  <c r="F43" i="31"/>
  <c r="E11" i="31"/>
  <c r="B42" i="22"/>
  <c r="B40" i="31"/>
  <c r="C91" i="22"/>
  <c r="C89" i="31"/>
  <c r="F32" i="31"/>
  <c r="C29" i="30"/>
  <c r="B81" i="30"/>
  <c r="F107" i="31"/>
  <c r="E8" i="31"/>
  <c r="C27" i="30"/>
  <c r="C99" i="30"/>
  <c r="M176" i="3"/>
  <c r="N176" i="3"/>
  <c r="M175" i="3"/>
  <c r="N175" i="3"/>
  <c r="M174" i="3"/>
  <c r="N174" i="3"/>
  <c r="F12" i="31"/>
  <c r="F28" i="31"/>
  <c r="F64" i="31"/>
  <c r="D10" i="32"/>
  <c r="E25" i="31"/>
  <c r="F4" i="31"/>
  <c r="E50" i="31"/>
  <c r="F14" i="31"/>
  <c r="F38" i="31"/>
  <c r="F58" i="31"/>
  <c r="D8" i="32"/>
  <c r="F11" i="31"/>
  <c r="E44" i="31"/>
  <c r="E10" i="31"/>
  <c r="E26" i="31"/>
  <c r="E38" i="31"/>
  <c r="C17" i="32"/>
  <c r="D14" i="32"/>
  <c r="F53" i="31"/>
  <c r="F109" i="31"/>
  <c r="F173" i="31"/>
  <c r="B15" i="30"/>
  <c r="C8" i="30"/>
  <c r="E100" i="31"/>
  <c r="D15" i="32"/>
  <c r="C11" i="30"/>
  <c r="D20" i="32"/>
  <c r="C62" i="30"/>
  <c r="B16" i="30"/>
  <c r="B76" i="30"/>
  <c r="C13" i="30"/>
  <c r="F9" i="31"/>
  <c r="F5" i="31"/>
  <c r="F18" i="31"/>
  <c r="B42" i="30"/>
  <c r="B98" i="30"/>
  <c r="B79" i="30"/>
  <c r="C94" i="30"/>
  <c r="C118" i="30"/>
  <c r="C97" i="30"/>
  <c r="C121" i="30"/>
  <c r="C14" i="30"/>
  <c r="C54" i="30"/>
  <c r="D7" i="32"/>
  <c r="A201" i="30"/>
  <c r="D201" i="31"/>
  <c r="D135" i="22"/>
  <c r="D133" i="31"/>
  <c r="D4" i="22"/>
  <c r="D179" i="22"/>
  <c r="D177" i="31"/>
  <c r="D7" i="22"/>
  <c r="D24" i="22"/>
  <c r="D20" i="22"/>
  <c r="D18" i="31"/>
  <c r="D16" i="22"/>
  <c r="D14" i="31"/>
  <c r="D12" i="22"/>
  <c r="A10" i="30"/>
  <c r="D201" i="22"/>
  <c r="D180" i="22"/>
  <c r="D178" i="31"/>
  <c r="D8" i="22"/>
  <c r="D164" i="22"/>
  <c r="D124" i="22"/>
  <c r="D131" i="22"/>
  <c r="D129" i="31"/>
  <c r="D109" i="22"/>
  <c r="A107" i="30"/>
  <c r="D102" i="22"/>
  <c r="D17" i="22"/>
  <c r="D13" i="22"/>
  <c r="D11" i="31"/>
  <c r="D202" i="22"/>
  <c r="D200" i="31"/>
  <c r="D198" i="22"/>
  <c r="D194" i="22"/>
  <c r="D182" i="22"/>
  <c r="D180" i="31"/>
  <c r="D178" i="22"/>
  <c r="A176" i="30"/>
  <c r="D170" i="22"/>
  <c r="D162" i="22"/>
  <c r="D154" i="22"/>
  <c r="A152" i="30"/>
  <c r="D138" i="22"/>
  <c r="A136" i="30"/>
  <c r="D134" i="22"/>
  <c r="D130" i="22"/>
  <c r="D126" i="22"/>
  <c r="A124" i="30"/>
  <c r="D122" i="22"/>
  <c r="A120" i="30"/>
  <c r="D118" i="22"/>
  <c r="D111" i="22"/>
  <c r="D109" i="31"/>
  <c r="D108" i="22"/>
  <c r="D106" i="31"/>
  <c r="D101" i="22"/>
  <c r="D99" i="31"/>
  <c r="D97" i="22"/>
  <c r="D90" i="22"/>
  <c r="D84" i="22"/>
  <c r="D82" i="31"/>
  <c r="D81" i="22"/>
  <c r="D79" i="31"/>
  <c r="D74" i="22"/>
  <c r="D68" i="22"/>
  <c r="D64" i="22"/>
  <c r="D62" i="31"/>
  <c r="D60" i="22"/>
  <c r="A58" i="30"/>
  <c r="D56" i="22"/>
  <c r="D52" i="22"/>
  <c r="D48" i="22"/>
  <c r="A46" i="30"/>
  <c r="D44" i="22"/>
  <c r="A42" i="30"/>
  <c r="D40" i="22"/>
  <c r="D36" i="22"/>
  <c r="D34" i="31"/>
  <c r="D32" i="22"/>
  <c r="D30" i="31"/>
  <c r="D28" i="22"/>
  <c r="A26" i="30"/>
  <c r="M13" i="3"/>
  <c r="N13" i="3"/>
  <c r="M2" i="3"/>
  <c r="N2" i="3"/>
  <c r="D161" i="22"/>
  <c r="A159" i="30"/>
  <c r="D133" i="22"/>
  <c r="A131" i="30"/>
  <c r="D125" i="22"/>
  <c r="D117" i="22"/>
  <c r="D110" i="22"/>
  <c r="D108" i="31"/>
  <c r="D107" i="22"/>
  <c r="D105" i="31"/>
  <c r="D103" i="22"/>
  <c r="D89" i="22"/>
  <c r="D86" i="22"/>
  <c r="D84" i="31"/>
  <c r="D83" i="22"/>
  <c r="D81" i="31"/>
  <c r="D73" i="22"/>
  <c r="D71" i="22"/>
  <c r="D67" i="22"/>
  <c r="D65" i="31"/>
  <c r="D63" i="22"/>
  <c r="A61" i="30"/>
  <c r="D59" i="22"/>
  <c r="D55" i="22"/>
  <c r="D51" i="22"/>
  <c r="A49" i="30"/>
  <c r="D47" i="22"/>
  <c r="D45" i="31"/>
  <c r="D43" i="22"/>
  <c r="D39" i="22"/>
  <c r="A37" i="30"/>
  <c r="D35" i="22"/>
  <c r="D33" i="31"/>
  <c r="D31" i="22"/>
  <c r="A29" i="30"/>
  <c r="D27" i="22"/>
  <c r="B77" i="22"/>
  <c r="B75" i="31"/>
  <c r="C83" i="22"/>
  <c r="C81" i="31"/>
  <c r="D99" i="22"/>
  <c r="D97" i="31"/>
  <c r="D62" i="22"/>
  <c r="D58" i="22"/>
  <c r="D50" i="22"/>
  <c r="D48" i="31"/>
  <c r="D46" i="22"/>
  <c r="A44" i="30"/>
  <c r="D34" i="22"/>
  <c r="D30" i="22"/>
  <c r="D26" i="22"/>
  <c r="A24" i="30"/>
  <c r="M5" i="3"/>
  <c r="N5" i="3"/>
  <c r="D98" i="22"/>
  <c r="D91" i="22"/>
  <c r="D87" i="22"/>
  <c r="A85" i="30"/>
  <c r="D69" i="22"/>
  <c r="D67" i="31"/>
  <c r="D57" i="22"/>
  <c r="A55" i="30"/>
  <c r="D49" i="22"/>
  <c r="D41" i="22"/>
  <c r="A39" i="30"/>
  <c r="D33" i="22"/>
  <c r="A31" i="30"/>
  <c r="D29" i="22"/>
  <c r="D27" i="31"/>
  <c r="D25" i="22"/>
  <c r="B61" i="22"/>
  <c r="B59" i="31"/>
  <c r="B93" i="22"/>
  <c r="B91" i="31"/>
  <c r="C43" i="22"/>
  <c r="C41" i="31"/>
  <c r="C59" i="22"/>
  <c r="C57" i="31"/>
  <c r="M9" i="3"/>
  <c r="N9" i="3"/>
  <c r="D9" i="22"/>
  <c r="M25" i="3"/>
  <c r="N25" i="3"/>
  <c r="M41" i="3"/>
  <c r="N41" i="3"/>
  <c r="M57" i="3"/>
  <c r="N57" i="3"/>
  <c r="M73" i="3"/>
  <c r="N73" i="3"/>
  <c r="M89" i="3"/>
  <c r="N89" i="3"/>
  <c r="M105" i="3"/>
  <c r="N105" i="3"/>
  <c r="M121" i="3"/>
  <c r="N121" i="3"/>
  <c r="M137" i="3"/>
  <c r="N137" i="3"/>
  <c r="M153" i="3"/>
  <c r="N153" i="3"/>
  <c r="M169" i="3"/>
  <c r="N169" i="3"/>
  <c r="M14" i="3"/>
  <c r="N14" i="3"/>
  <c r="M30" i="3"/>
  <c r="N30" i="3"/>
  <c r="M46" i="3"/>
  <c r="N46" i="3"/>
  <c r="M62" i="3"/>
  <c r="N62" i="3"/>
  <c r="M78" i="3"/>
  <c r="N78" i="3"/>
  <c r="M94" i="3"/>
  <c r="N94" i="3"/>
  <c r="M110" i="3"/>
  <c r="N110" i="3"/>
  <c r="M126" i="3"/>
  <c r="N126" i="3"/>
  <c r="M142" i="3"/>
  <c r="N142" i="3"/>
  <c r="M158" i="3"/>
  <c r="N158" i="3"/>
  <c r="M7" i="3"/>
  <c r="N7" i="3"/>
  <c r="M23" i="3"/>
  <c r="N23" i="3"/>
  <c r="M39" i="3"/>
  <c r="N39" i="3"/>
  <c r="M55" i="3"/>
  <c r="N55" i="3"/>
  <c r="M71" i="3"/>
  <c r="N71" i="3"/>
  <c r="M87" i="3"/>
  <c r="N87" i="3"/>
  <c r="M103" i="3"/>
  <c r="N103" i="3"/>
  <c r="M119" i="3"/>
  <c r="N119" i="3"/>
  <c r="M135" i="3"/>
  <c r="N135" i="3"/>
  <c r="M151" i="3"/>
  <c r="N151" i="3"/>
  <c r="M167" i="3"/>
  <c r="N167" i="3"/>
  <c r="M16" i="3"/>
  <c r="N16" i="3"/>
  <c r="M32" i="3"/>
  <c r="N32" i="3"/>
  <c r="M48" i="3"/>
  <c r="N48" i="3"/>
  <c r="M64" i="3"/>
  <c r="N64" i="3"/>
  <c r="M80" i="3"/>
  <c r="N80" i="3"/>
  <c r="M96" i="3"/>
  <c r="N96" i="3"/>
  <c r="M112" i="3"/>
  <c r="N112" i="3"/>
  <c r="M128" i="3"/>
  <c r="N128" i="3"/>
  <c r="M144" i="3"/>
  <c r="N144" i="3"/>
  <c r="M160" i="3"/>
  <c r="N160" i="3"/>
  <c r="M29" i="3"/>
  <c r="N29" i="3"/>
  <c r="M45" i="3"/>
  <c r="N45" i="3"/>
  <c r="M61" i="3"/>
  <c r="N61" i="3"/>
  <c r="M77" i="3"/>
  <c r="N77" i="3"/>
  <c r="M93" i="3"/>
  <c r="N93" i="3"/>
  <c r="M109" i="3"/>
  <c r="N109" i="3"/>
  <c r="M125" i="3"/>
  <c r="N125" i="3"/>
  <c r="M141" i="3"/>
  <c r="N141" i="3"/>
  <c r="M157" i="3"/>
  <c r="N157" i="3"/>
  <c r="M173" i="3"/>
  <c r="N173" i="3"/>
  <c r="M18" i="3"/>
  <c r="N18" i="3"/>
  <c r="M34" i="3"/>
  <c r="N34" i="3"/>
  <c r="M50" i="3"/>
  <c r="N50" i="3"/>
  <c r="M66" i="3"/>
  <c r="N66" i="3"/>
  <c r="M82" i="3"/>
  <c r="N82" i="3"/>
  <c r="M98" i="3"/>
  <c r="N98" i="3"/>
  <c r="M114" i="3"/>
  <c r="N114" i="3"/>
  <c r="M130" i="3"/>
  <c r="N130" i="3"/>
  <c r="M146" i="3"/>
  <c r="N146" i="3"/>
  <c r="M162" i="3"/>
  <c r="N162" i="3"/>
  <c r="M11" i="3"/>
  <c r="N11" i="3"/>
  <c r="M27" i="3"/>
  <c r="N27" i="3"/>
  <c r="M43" i="3"/>
  <c r="N43" i="3"/>
  <c r="M59" i="3"/>
  <c r="N59" i="3"/>
  <c r="M75" i="3"/>
  <c r="N75" i="3"/>
  <c r="M91" i="3"/>
  <c r="N91" i="3"/>
  <c r="M107" i="3"/>
  <c r="N107" i="3"/>
  <c r="M123" i="3"/>
  <c r="N123" i="3"/>
  <c r="M139" i="3"/>
  <c r="N139" i="3"/>
  <c r="M155" i="3"/>
  <c r="N155" i="3"/>
  <c r="M171" i="3"/>
  <c r="N171" i="3"/>
  <c r="M4" i="3"/>
  <c r="N4" i="3"/>
  <c r="M20" i="3"/>
  <c r="N20" i="3"/>
  <c r="M36" i="3"/>
  <c r="N36" i="3"/>
  <c r="M52" i="3"/>
  <c r="N52" i="3"/>
  <c r="M68" i="3"/>
  <c r="N68" i="3"/>
  <c r="M84" i="3"/>
  <c r="N84" i="3"/>
  <c r="M100" i="3"/>
  <c r="N100" i="3"/>
  <c r="M116" i="3"/>
  <c r="N116" i="3"/>
  <c r="M132" i="3"/>
  <c r="N132" i="3"/>
  <c r="M148" i="3"/>
  <c r="N148" i="3"/>
  <c r="M164" i="3"/>
  <c r="N164" i="3"/>
  <c r="M17" i="3"/>
  <c r="N17" i="3"/>
  <c r="M33" i="3"/>
  <c r="N33" i="3"/>
  <c r="M49" i="3"/>
  <c r="N49" i="3"/>
  <c r="M65" i="3"/>
  <c r="N65" i="3"/>
  <c r="M81" i="3"/>
  <c r="N81" i="3"/>
  <c r="M97" i="3"/>
  <c r="N97" i="3"/>
  <c r="M113" i="3"/>
  <c r="N113" i="3"/>
  <c r="M129" i="3"/>
  <c r="N129" i="3"/>
  <c r="M145" i="3"/>
  <c r="N145" i="3"/>
  <c r="M161" i="3"/>
  <c r="N161" i="3"/>
  <c r="M6" i="3"/>
  <c r="N6" i="3"/>
  <c r="M22" i="3"/>
  <c r="N22" i="3"/>
  <c r="M38" i="3"/>
  <c r="N38" i="3"/>
  <c r="M54" i="3"/>
  <c r="N54" i="3"/>
  <c r="M70" i="3"/>
  <c r="N70" i="3"/>
  <c r="M86" i="3"/>
  <c r="N86" i="3"/>
  <c r="M102" i="3"/>
  <c r="N102" i="3"/>
  <c r="M118" i="3"/>
  <c r="N118" i="3"/>
  <c r="M134" i="3"/>
  <c r="N134" i="3"/>
  <c r="M150" i="3"/>
  <c r="N150" i="3"/>
  <c r="M166" i="3"/>
  <c r="N166" i="3"/>
  <c r="M15" i="3"/>
  <c r="N15" i="3"/>
  <c r="M31" i="3"/>
  <c r="N31" i="3"/>
  <c r="M47" i="3"/>
  <c r="N47" i="3"/>
  <c r="M63" i="3"/>
  <c r="N63" i="3"/>
  <c r="M79" i="3"/>
  <c r="N79" i="3"/>
  <c r="M95" i="3"/>
  <c r="N95" i="3"/>
  <c r="M111" i="3"/>
  <c r="N111" i="3"/>
  <c r="M127" i="3"/>
  <c r="N127" i="3"/>
  <c r="M143" i="3"/>
  <c r="N143" i="3"/>
  <c r="M159" i="3"/>
  <c r="N159" i="3"/>
  <c r="M8" i="3"/>
  <c r="N8" i="3"/>
  <c r="M24" i="3"/>
  <c r="N24" i="3"/>
  <c r="M40" i="3"/>
  <c r="N40" i="3"/>
  <c r="M56" i="3"/>
  <c r="N56" i="3"/>
  <c r="M72" i="3"/>
  <c r="N72" i="3"/>
  <c r="M88" i="3"/>
  <c r="N88" i="3"/>
  <c r="M104" i="3"/>
  <c r="N104" i="3"/>
  <c r="M120" i="3"/>
  <c r="N120" i="3"/>
  <c r="M136" i="3"/>
  <c r="N136" i="3"/>
  <c r="M152" i="3"/>
  <c r="N152" i="3"/>
  <c r="M168" i="3"/>
  <c r="N168" i="3"/>
  <c r="M21" i="3"/>
  <c r="N21" i="3"/>
  <c r="M37" i="3"/>
  <c r="N37" i="3"/>
  <c r="M53" i="3"/>
  <c r="N53" i="3"/>
  <c r="M69" i="3"/>
  <c r="N69" i="3"/>
  <c r="M85" i="3"/>
  <c r="N85" i="3"/>
  <c r="M101" i="3"/>
  <c r="N101" i="3"/>
  <c r="M117" i="3"/>
  <c r="N117" i="3"/>
  <c r="M133" i="3"/>
  <c r="N133" i="3"/>
  <c r="M149" i="3"/>
  <c r="N149" i="3"/>
  <c r="M165" i="3"/>
  <c r="N165" i="3"/>
  <c r="M10" i="3"/>
  <c r="N10" i="3"/>
  <c r="M26" i="3"/>
  <c r="N26" i="3"/>
  <c r="M42" i="3"/>
  <c r="N42" i="3"/>
  <c r="M58" i="3"/>
  <c r="N58" i="3"/>
  <c r="M74" i="3"/>
  <c r="N74" i="3"/>
  <c r="M90" i="3"/>
  <c r="N90" i="3"/>
  <c r="M106" i="3"/>
  <c r="N106" i="3"/>
  <c r="M122" i="3"/>
  <c r="N122" i="3"/>
  <c r="M138" i="3"/>
  <c r="N138" i="3"/>
  <c r="M154" i="3"/>
  <c r="N154" i="3"/>
  <c r="M170" i="3"/>
  <c r="N170" i="3"/>
  <c r="M3" i="3"/>
  <c r="N3" i="3"/>
  <c r="M19" i="3"/>
  <c r="N19" i="3"/>
  <c r="M35" i="3"/>
  <c r="N35" i="3"/>
  <c r="M51" i="3"/>
  <c r="N51" i="3"/>
  <c r="M67" i="3"/>
  <c r="N67" i="3"/>
  <c r="M83" i="3"/>
  <c r="N83" i="3"/>
  <c r="M99" i="3"/>
  <c r="N99" i="3"/>
  <c r="M115" i="3"/>
  <c r="N115" i="3"/>
  <c r="M131" i="3"/>
  <c r="N131" i="3"/>
  <c r="M147" i="3"/>
  <c r="N147" i="3"/>
  <c r="M163" i="3"/>
  <c r="N163" i="3"/>
  <c r="M12" i="3"/>
  <c r="N12" i="3"/>
  <c r="M28" i="3"/>
  <c r="N28" i="3"/>
  <c r="M44" i="3"/>
  <c r="N44" i="3"/>
  <c r="M60" i="3"/>
  <c r="N60" i="3"/>
  <c r="M76" i="3"/>
  <c r="N76" i="3"/>
  <c r="M92" i="3"/>
  <c r="N92" i="3"/>
  <c r="M108" i="3"/>
  <c r="N108" i="3"/>
  <c r="M124" i="3"/>
  <c r="N124" i="3"/>
  <c r="M140" i="3"/>
  <c r="N140" i="3"/>
  <c r="M156" i="3"/>
  <c r="N156" i="3"/>
  <c r="M172" i="3"/>
  <c r="N172" i="3"/>
  <c r="E81" i="3"/>
  <c r="B51" i="22"/>
  <c r="B49" i="31"/>
  <c r="C74" i="22"/>
  <c r="C72" i="31"/>
  <c r="B114" i="22"/>
  <c r="B112" i="31"/>
  <c r="B89" i="22"/>
  <c r="B87" i="31"/>
  <c r="C75" i="3"/>
  <c r="B50" i="22"/>
  <c r="B48" i="31"/>
  <c r="C73" i="22"/>
  <c r="C71" i="31"/>
  <c r="B110" i="22"/>
  <c r="B108" i="31"/>
  <c r="B101" i="22"/>
  <c r="B99" i="31"/>
  <c r="B98" i="22"/>
  <c r="B96" i="31"/>
  <c r="G116" i="31"/>
  <c r="D116" i="30"/>
  <c r="D112" i="30"/>
  <c r="G112" i="31"/>
  <c r="G106" i="31"/>
  <c r="D106" i="30"/>
  <c r="G102" i="31"/>
  <c r="D102" i="30"/>
  <c r="G98" i="31"/>
  <c r="D98" i="30"/>
  <c r="G94" i="31"/>
  <c r="D94" i="30"/>
  <c r="D92" i="30"/>
  <c r="G92" i="31"/>
  <c r="G88" i="31"/>
  <c r="D88" i="30"/>
  <c r="G84" i="31"/>
  <c r="D84" i="30"/>
  <c r="D76" i="30"/>
  <c r="G76" i="31"/>
  <c r="G72" i="31"/>
  <c r="D72" i="30"/>
  <c r="G68" i="31"/>
  <c r="D68" i="30"/>
  <c r="D64" i="30"/>
  <c r="G64" i="31"/>
  <c r="G60" i="31"/>
  <c r="D60" i="30"/>
  <c r="D56" i="30"/>
  <c r="G56" i="31"/>
  <c r="G52" i="31"/>
  <c r="D52" i="30"/>
  <c r="D48" i="30"/>
  <c r="G48" i="31"/>
  <c r="G42" i="31"/>
  <c r="D42" i="30"/>
  <c r="G28" i="31"/>
  <c r="D28" i="30"/>
  <c r="B43" i="22"/>
  <c r="B41" i="31"/>
  <c r="G20" i="31"/>
  <c r="E21" i="32"/>
  <c r="D20" i="30"/>
  <c r="E17" i="32"/>
  <c r="G16" i="31"/>
  <c r="D16" i="30"/>
  <c r="E13" i="32"/>
  <c r="G12" i="31"/>
  <c r="D12" i="30"/>
  <c r="E9" i="32"/>
  <c r="D8" i="30"/>
  <c r="G8" i="31"/>
  <c r="E5" i="32"/>
  <c r="G4" i="31"/>
  <c r="D4" i="30"/>
  <c r="G121" i="31"/>
  <c r="D121" i="30"/>
  <c r="D119" i="30"/>
  <c r="G119" i="31"/>
  <c r="G117" i="31"/>
  <c r="D117" i="30"/>
  <c r="D115" i="30"/>
  <c r="G115" i="31"/>
  <c r="G113" i="31"/>
  <c r="D113" i="30"/>
  <c r="G111" i="31"/>
  <c r="D111" i="30"/>
  <c r="G109" i="31"/>
  <c r="D109" i="30"/>
  <c r="D107" i="30"/>
  <c r="G107" i="31"/>
  <c r="G105" i="31"/>
  <c r="D105" i="30"/>
  <c r="D103" i="30"/>
  <c r="G103" i="31"/>
  <c r="G101" i="31"/>
  <c r="D101" i="30"/>
  <c r="D99" i="30"/>
  <c r="G99" i="31"/>
  <c r="G97" i="31"/>
  <c r="D97" i="30"/>
  <c r="G95" i="31"/>
  <c r="D95" i="30"/>
  <c r="G93" i="31"/>
  <c r="D93" i="30"/>
  <c r="D91" i="30"/>
  <c r="G91" i="31"/>
  <c r="G89" i="31"/>
  <c r="D89" i="30"/>
  <c r="D87" i="30"/>
  <c r="G87" i="31"/>
  <c r="G85" i="31"/>
  <c r="D85" i="30"/>
  <c r="D83" i="30"/>
  <c r="G83" i="31"/>
  <c r="G81" i="31"/>
  <c r="D81" i="30"/>
  <c r="G79" i="31"/>
  <c r="D79" i="30"/>
  <c r="G77" i="31"/>
  <c r="D77" i="30"/>
  <c r="D75" i="30"/>
  <c r="G75" i="31"/>
  <c r="G73" i="31"/>
  <c r="D73" i="30"/>
  <c r="D71" i="30"/>
  <c r="G71" i="31"/>
  <c r="G69" i="31"/>
  <c r="D69" i="30"/>
  <c r="D67" i="30"/>
  <c r="G67" i="31"/>
  <c r="G65" i="31"/>
  <c r="D65" i="30"/>
  <c r="G63" i="31"/>
  <c r="D63" i="30"/>
  <c r="G61" i="31"/>
  <c r="D61" i="30"/>
  <c r="D59" i="30"/>
  <c r="G59" i="31"/>
  <c r="G57" i="31"/>
  <c r="D57" i="30"/>
  <c r="D55" i="30"/>
  <c r="G55" i="31"/>
  <c r="G53" i="31"/>
  <c r="D53" i="30"/>
  <c r="D51" i="30"/>
  <c r="G51" i="31"/>
  <c r="G49" i="31"/>
  <c r="D49" i="30"/>
  <c r="G47" i="31"/>
  <c r="D47" i="30"/>
  <c r="G45" i="31"/>
  <c r="D45" i="30"/>
  <c r="D43" i="30"/>
  <c r="G43" i="31"/>
  <c r="G41" i="31"/>
  <c r="D41" i="30"/>
  <c r="D39" i="30"/>
  <c r="G39" i="31"/>
  <c r="G37" i="31"/>
  <c r="D37" i="30"/>
  <c r="D35" i="30"/>
  <c r="G35" i="31"/>
  <c r="G33" i="31"/>
  <c r="D33" i="30"/>
  <c r="G31" i="31"/>
  <c r="D31" i="30"/>
  <c r="G29" i="31"/>
  <c r="D29" i="30"/>
  <c r="D27" i="30"/>
  <c r="G27" i="31"/>
  <c r="G25" i="31"/>
  <c r="D25" i="30"/>
  <c r="G23" i="31"/>
  <c r="D23" i="30"/>
  <c r="E3" i="32"/>
  <c r="G2" i="31"/>
  <c r="D2" i="30"/>
  <c r="D19" i="30"/>
  <c r="E20" i="32"/>
  <c r="G19" i="31"/>
  <c r="D15" i="30"/>
  <c r="E16" i="32"/>
  <c r="G15" i="31"/>
  <c r="D11" i="30"/>
  <c r="G11" i="31"/>
  <c r="E12" i="32"/>
  <c r="G7" i="31"/>
  <c r="D7" i="30"/>
  <c r="E8" i="32"/>
  <c r="G3" i="31"/>
  <c r="D3" i="30"/>
  <c r="E4" i="32"/>
  <c r="G22" i="31"/>
  <c r="D22" i="30"/>
  <c r="E19" i="32"/>
  <c r="G18" i="31"/>
  <c r="D18" i="30"/>
  <c r="E15" i="32"/>
  <c r="G14" i="31"/>
  <c r="D14" i="30"/>
  <c r="E11" i="32"/>
  <c r="G10" i="31"/>
  <c r="D10" i="30"/>
  <c r="E7" i="32"/>
  <c r="D6" i="30"/>
  <c r="G6" i="31"/>
  <c r="G118" i="31"/>
  <c r="D118" i="30"/>
  <c r="G110" i="31"/>
  <c r="D110" i="30"/>
  <c r="G80" i="31"/>
  <c r="D80" i="30"/>
  <c r="G172" i="31"/>
  <c r="D172" i="30"/>
  <c r="G170" i="31"/>
  <c r="D170" i="30"/>
  <c r="D168" i="30"/>
  <c r="G168" i="31"/>
  <c r="G166" i="31"/>
  <c r="D166" i="30"/>
  <c r="G164" i="31"/>
  <c r="D164" i="30"/>
  <c r="G162" i="31"/>
  <c r="D162" i="30"/>
  <c r="D160" i="30"/>
  <c r="G160" i="31"/>
  <c r="G158" i="31"/>
  <c r="D158" i="30"/>
  <c r="D156" i="30"/>
  <c r="G156" i="31"/>
  <c r="G154" i="31"/>
  <c r="D154" i="30"/>
  <c r="G152" i="31"/>
  <c r="D152" i="30"/>
  <c r="D150" i="30"/>
  <c r="G150" i="31"/>
  <c r="G148" i="31"/>
  <c r="D148" i="30"/>
  <c r="D146" i="30"/>
  <c r="G146" i="31"/>
  <c r="G144" i="31"/>
  <c r="D144" i="30"/>
  <c r="G142" i="31"/>
  <c r="D142" i="30"/>
  <c r="D140" i="30"/>
  <c r="G140" i="31"/>
  <c r="G138" i="31"/>
  <c r="D138" i="30"/>
  <c r="G136" i="31"/>
  <c r="D136" i="30"/>
  <c r="D134" i="30"/>
  <c r="G134" i="31"/>
  <c r="G132" i="31"/>
  <c r="D132" i="30"/>
  <c r="G130" i="31"/>
  <c r="D130" i="30"/>
  <c r="D128" i="30"/>
  <c r="G128" i="31"/>
  <c r="G126" i="31"/>
  <c r="D126" i="30"/>
  <c r="G124" i="31"/>
  <c r="D124" i="30"/>
  <c r="G122" i="31"/>
  <c r="D122" i="30"/>
  <c r="B104" i="22"/>
  <c r="B102" i="31"/>
  <c r="D120" i="30"/>
  <c r="G120" i="31"/>
  <c r="D114" i="30"/>
  <c r="G114" i="31"/>
  <c r="G108" i="31"/>
  <c r="D108" i="30"/>
  <c r="D104" i="30"/>
  <c r="G104" i="31"/>
  <c r="G100" i="31"/>
  <c r="D100" i="30"/>
  <c r="D96" i="30"/>
  <c r="G96" i="31"/>
  <c r="G90" i="31"/>
  <c r="D90" i="30"/>
  <c r="D86" i="30"/>
  <c r="G86" i="31"/>
  <c r="G82" i="31"/>
  <c r="D82" i="30"/>
  <c r="G78" i="31"/>
  <c r="D78" i="30"/>
  <c r="G74" i="31"/>
  <c r="D74" i="30"/>
  <c r="D70" i="30"/>
  <c r="G70" i="31"/>
  <c r="G66" i="31"/>
  <c r="D66" i="30"/>
  <c r="G62" i="31"/>
  <c r="D62" i="30"/>
  <c r="G58" i="31"/>
  <c r="D58" i="30"/>
  <c r="G54" i="31"/>
  <c r="D54" i="30"/>
  <c r="D50" i="30"/>
  <c r="G50" i="31"/>
  <c r="G46" i="31"/>
  <c r="D46" i="30"/>
  <c r="G44" i="31"/>
  <c r="D44" i="30"/>
  <c r="G40" i="31"/>
  <c r="D40" i="30"/>
  <c r="G38" i="31"/>
  <c r="D38" i="30"/>
  <c r="G36" i="31"/>
  <c r="D36" i="30"/>
  <c r="G34" i="31"/>
  <c r="D34" i="30"/>
  <c r="D32" i="30"/>
  <c r="G32" i="31"/>
  <c r="G30" i="31"/>
  <c r="D30" i="30"/>
  <c r="D26" i="30"/>
  <c r="G26" i="31"/>
  <c r="G24" i="31"/>
  <c r="D24" i="30"/>
  <c r="C86" i="22"/>
  <c r="C84" i="31"/>
  <c r="C68" i="22"/>
  <c r="C66" i="31"/>
  <c r="G21" i="31"/>
  <c r="E22" i="32"/>
  <c r="D21" i="30"/>
  <c r="G17" i="31"/>
  <c r="E18" i="32"/>
  <c r="D17" i="30"/>
  <c r="G13" i="31"/>
  <c r="E14" i="32"/>
  <c r="D13" i="30"/>
  <c r="E10" i="32"/>
  <c r="G9" i="31"/>
  <c r="D9" i="30"/>
  <c r="E6" i="32"/>
  <c r="G5" i="31"/>
  <c r="D5" i="30"/>
  <c r="G200" i="31"/>
  <c r="D200" i="30"/>
  <c r="G199" i="31"/>
  <c r="D199" i="30"/>
  <c r="D198" i="30"/>
  <c r="G198" i="31"/>
  <c r="G197" i="31"/>
  <c r="D197" i="30"/>
  <c r="G196" i="31"/>
  <c r="D196" i="30"/>
  <c r="G195" i="31"/>
  <c r="D195" i="30"/>
  <c r="G194" i="31"/>
  <c r="D194" i="30"/>
  <c r="G193" i="31"/>
  <c r="D193" i="30"/>
  <c r="D192" i="30"/>
  <c r="G192" i="31"/>
  <c r="G191" i="31"/>
  <c r="D191" i="30"/>
  <c r="G190" i="31"/>
  <c r="D190" i="30"/>
  <c r="G189" i="31"/>
  <c r="D189" i="30"/>
  <c r="G188" i="31"/>
  <c r="D188" i="30"/>
  <c r="D187" i="30"/>
  <c r="G187" i="31"/>
  <c r="G186" i="31"/>
  <c r="D186" i="30"/>
  <c r="G185" i="31"/>
  <c r="D185" i="30"/>
  <c r="D184" i="30"/>
  <c r="G184" i="31"/>
  <c r="D183" i="30"/>
  <c r="G183" i="31"/>
  <c r="G182" i="31"/>
  <c r="D182" i="30"/>
  <c r="G181" i="31"/>
  <c r="D181" i="30"/>
  <c r="G180" i="31"/>
  <c r="D180" i="30"/>
  <c r="D179" i="30"/>
  <c r="G179" i="31"/>
  <c r="D178" i="30"/>
  <c r="G178" i="31"/>
  <c r="G177" i="31"/>
  <c r="D177" i="30"/>
  <c r="D176" i="30"/>
  <c r="G176" i="31"/>
  <c r="G175" i="31"/>
  <c r="D175" i="30"/>
  <c r="G174" i="31"/>
  <c r="D174" i="30"/>
  <c r="G173" i="31"/>
  <c r="D173" i="30"/>
  <c r="D171" i="30"/>
  <c r="G171" i="31"/>
  <c r="G169" i="31"/>
  <c r="D169" i="30"/>
  <c r="D167" i="30"/>
  <c r="G167" i="31"/>
  <c r="G165" i="31"/>
  <c r="D165" i="30"/>
  <c r="D163" i="30"/>
  <c r="G163" i="31"/>
  <c r="G161" i="31"/>
  <c r="D161" i="30"/>
  <c r="G159" i="31"/>
  <c r="D159" i="30"/>
  <c r="G157" i="31"/>
  <c r="D157" i="30"/>
  <c r="D155" i="30"/>
  <c r="G155" i="31"/>
  <c r="G153" i="31"/>
  <c r="D153" i="30"/>
  <c r="D151" i="30"/>
  <c r="G151" i="31"/>
  <c r="G149" i="31"/>
  <c r="D149" i="30"/>
  <c r="D147" i="30"/>
  <c r="G147" i="31"/>
  <c r="G145" i="31"/>
  <c r="D145" i="30"/>
  <c r="G143" i="31"/>
  <c r="D143" i="30"/>
  <c r="G141" i="31"/>
  <c r="D141" i="30"/>
  <c r="D139" i="30"/>
  <c r="G139" i="31"/>
  <c r="G137" i="31"/>
  <c r="D137" i="30"/>
  <c r="D135" i="30"/>
  <c r="G135" i="31"/>
  <c r="G133" i="31"/>
  <c r="D133" i="30"/>
  <c r="D131" i="30"/>
  <c r="G131" i="31"/>
  <c r="G129" i="31"/>
  <c r="D129" i="30"/>
  <c r="G127" i="31"/>
  <c r="D127" i="30"/>
  <c r="G125" i="31"/>
  <c r="D125" i="30"/>
  <c r="D123" i="30"/>
  <c r="G123" i="31"/>
  <c r="E57" i="3"/>
  <c r="B76" i="22"/>
  <c r="B74" i="31"/>
  <c r="B10" i="32"/>
  <c r="D9" i="31"/>
  <c r="A9" i="30"/>
  <c r="B17" i="32"/>
  <c r="D16" i="31"/>
  <c r="A16" i="30"/>
  <c r="B9" i="32"/>
  <c r="D8" i="31"/>
  <c r="A8" i="30"/>
  <c r="D197" i="31"/>
  <c r="A197" i="30"/>
  <c r="D193" i="31"/>
  <c r="A193" i="30"/>
  <c r="D189" i="31"/>
  <c r="A189" i="30"/>
  <c r="D185" i="31"/>
  <c r="A185" i="30"/>
  <c r="D181" i="31"/>
  <c r="A181" i="30"/>
  <c r="D173" i="31"/>
  <c r="A173" i="30"/>
  <c r="D169" i="31"/>
  <c r="A169" i="30"/>
  <c r="D165" i="31"/>
  <c r="A165" i="30"/>
  <c r="D161" i="31"/>
  <c r="A161" i="30"/>
  <c r="D157" i="31"/>
  <c r="A157" i="30"/>
  <c r="D153" i="31"/>
  <c r="A153" i="30"/>
  <c r="D149" i="31"/>
  <c r="A149" i="30"/>
  <c r="D145" i="31"/>
  <c r="A145" i="30"/>
  <c r="D141" i="31"/>
  <c r="A141" i="30"/>
  <c r="D137" i="31"/>
  <c r="A137" i="30"/>
  <c r="D125" i="31"/>
  <c r="A125" i="30"/>
  <c r="D121" i="31"/>
  <c r="A121" i="30"/>
  <c r="D117" i="31"/>
  <c r="A117" i="30"/>
  <c r="D111" i="31"/>
  <c r="A111" i="30"/>
  <c r="D102" i="31"/>
  <c r="A102" i="30"/>
  <c r="D93" i="31"/>
  <c r="A93" i="30"/>
  <c r="D90" i="31"/>
  <c r="A90" i="30"/>
  <c r="A81" i="30"/>
  <c r="D73" i="31"/>
  <c r="A73" i="30"/>
  <c r="D70" i="31"/>
  <c r="A70" i="30"/>
  <c r="D63" i="31"/>
  <c r="A63" i="30"/>
  <c r="D59" i="31"/>
  <c r="A59" i="30"/>
  <c r="D55" i="31"/>
  <c r="D51" i="31"/>
  <c r="A51" i="30"/>
  <c r="D43" i="31"/>
  <c r="A43" i="30"/>
  <c r="D35" i="31"/>
  <c r="A35" i="30"/>
  <c r="D31" i="31"/>
  <c r="A27" i="30"/>
  <c r="B11" i="32"/>
  <c r="D10" i="31"/>
  <c r="B22" i="32"/>
  <c r="A21" i="30"/>
  <c r="D21" i="31"/>
  <c r="B18" i="32"/>
  <c r="D17" i="31"/>
  <c r="A17" i="30"/>
  <c r="B21" i="32"/>
  <c r="D20" i="31"/>
  <c r="A20" i="30"/>
  <c r="B13" i="32"/>
  <c r="A12" i="30"/>
  <c r="D12" i="31"/>
  <c r="B20" i="32"/>
  <c r="D19" i="31"/>
  <c r="A19" i="30"/>
  <c r="B5" i="32"/>
  <c r="D4" i="31"/>
  <c r="A4" i="30"/>
  <c r="D196" i="31"/>
  <c r="A196" i="30"/>
  <c r="D188" i="31"/>
  <c r="A188" i="30"/>
  <c r="D184" i="31"/>
  <c r="A184" i="30"/>
  <c r="D172" i="31"/>
  <c r="A172" i="30"/>
  <c r="D168" i="31"/>
  <c r="A168" i="30"/>
  <c r="D164" i="31"/>
  <c r="A164" i="30"/>
  <c r="D156" i="31"/>
  <c r="A156" i="30"/>
  <c r="D152" i="31"/>
  <c r="D148" i="31"/>
  <c r="A148" i="30"/>
  <c r="D144" i="31"/>
  <c r="A144" i="30"/>
  <c r="D140" i="31"/>
  <c r="A140" i="30"/>
  <c r="D136" i="31"/>
  <c r="D132" i="31"/>
  <c r="A132" i="30"/>
  <c r="D116" i="31"/>
  <c r="A116" i="30"/>
  <c r="D113" i="31"/>
  <c r="A113" i="30"/>
  <c r="D110" i="31"/>
  <c r="A110" i="30"/>
  <c r="D104" i="31"/>
  <c r="A104" i="30"/>
  <c r="D101" i="31"/>
  <c r="A101" i="30"/>
  <c r="D96" i="31"/>
  <c r="A96" i="30"/>
  <c r="D86" i="31"/>
  <c r="A86" i="30"/>
  <c r="D78" i="31"/>
  <c r="A78" i="30"/>
  <c r="D75" i="31"/>
  <c r="A75" i="30"/>
  <c r="D72" i="31"/>
  <c r="A72" i="30"/>
  <c r="D58" i="31"/>
  <c r="D54" i="31"/>
  <c r="A54" i="30"/>
  <c r="D38" i="31"/>
  <c r="A38" i="30"/>
  <c r="D26" i="31"/>
  <c r="B4" i="32"/>
  <c r="D3" i="31"/>
  <c r="A3" i="30"/>
  <c r="D195" i="31"/>
  <c r="A195" i="30"/>
  <c r="D191" i="31"/>
  <c r="A191" i="30"/>
  <c r="D187" i="31"/>
  <c r="A187" i="30"/>
  <c r="D183" i="31"/>
  <c r="A183" i="30"/>
  <c r="D179" i="31"/>
  <c r="A179" i="30"/>
  <c r="D175" i="31"/>
  <c r="A175" i="30"/>
  <c r="D171" i="31"/>
  <c r="A171" i="30"/>
  <c r="D167" i="31"/>
  <c r="A167" i="30"/>
  <c r="D163" i="31"/>
  <c r="A163" i="30"/>
  <c r="D155" i="31"/>
  <c r="A155" i="30"/>
  <c r="D151" i="31"/>
  <c r="A151" i="30"/>
  <c r="D147" i="31"/>
  <c r="A147" i="30"/>
  <c r="D143" i="31"/>
  <c r="A143" i="30"/>
  <c r="D139" i="31"/>
  <c r="A139" i="30"/>
  <c r="D135" i="31"/>
  <c r="A135" i="30"/>
  <c r="D127" i="31"/>
  <c r="A127" i="30"/>
  <c r="D123" i="31"/>
  <c r="A123" i="30"/>
  <c r="D119" i="31"/>
  <c r="A119" i="30"/>
  <c r="D103" i="31"/>
  <c r="A103" i="30"/>
  <c r="D98" i="31"/>
  <c r="A98" i="30"/>
  <c r="D95" i="31"/>
  <c r="A95" i="30"/>
  <c r="D92" i="31"/>
  <c r="A92" i="30"/>
  <c r="D85" i="31"/>
  <c r="D83" i="31"/>
  <c r="A83" i="30"/>
  <c r="D80" i="31"/>
  <c r="A80" i="30"/>
  <c r="D77" i="31"/>
  <c r="A77" i="30"/>
  <c r="D71" i="31"/>
  <c r="A71" i="30"/>
  <c r="D61" i="31"/>
  <c r="D57" i="31"/>
  <c r="A57" i="30"/>
  <c r="D41" i="31"/>
  <c r="A41" i="30"/>
  <c r="A33" i="30"/>
  <c r="D29" i="31"/>
  <c r="D25" i="31"/>
  <c r="A25" i="30"/>
  <c r="B14" i="32"/>
  <c r="D13" i="31"/>
  <c r="A13" i="30"/>
  <c r="D198" i="31"/>
  <c r="A198" i="30"/>
  <c r="D194" i="31"/>
  <c r="A194" i="30"/>
  <c r="D190" i="31"/>
  <c r="A190" i="30"/>
  <c r="D186" i="31"/>
  <c r="A186" i="30"/>
  <c r="D182" i="31"/>
  <c r="A182" i="30"/>
  <c r="D174" i="31"/>
  <c r="A174" i="30"/>
  <c r="D170" i="31"/>
  <c r="A170" i="30"/>
  <c r="D166" i="31"/>
  <c r="A166" i="30"/>
  <c r="D162" i="31"/>
  <c r="A162" i="30"/>
  <c r="D158" i="31"/>
  <c r="A158" i="30"/>
  <c r="D154" i="31"/>
  <c r="A154" i="30"/>
  <c r="D150" i="31"/>
  <c r="A150" i="30"/>
  <c r="D146" i="31"/>
  <c r="A146" i="30"/>
  <c r="D142" i="31"/>
  <c r="A142" i="30"/>
  <c r="D138" i="31"/>
  <c r="A138" i="30"/>
  <c r="D134" i="31"/>
  <c r="A134" i="30"/>
  <c r="D130" i="31"/>
  <c r="A130" i="30"/>
  <c r="D126" i="31"/>
  <c r="A126" i="30"/>
  <c r="D118" i="31"/>
  <c r="A118" i="30"/>
  <c r="D114" i="31"/>
  <c r="A114" i="30"/>
  <c r="D112" i="31"/>
  <c r="A112" i="30"/>
  <c r="D100" i="31"/>
  <c r="A100" i="30"/>
  <c r="A97" i="30"/>
  <c r="D94" i="31"/>
  <c r="A94" i="30"/>
  <c r="D91" i="31"/>
  <c r="A91" i="30"/>
  <c r="A79" i="30"/>
  <c r="D76" i="31"/>
  <c r="A76" i="30"/>
  <c r="D74" i="31"/>
  <c r="A74" i="30"/>
  <c r="D68" i="31"/>
  <c r="A68" i="30"/>
  <c r="D64" i="31"/>
  <c r="A64" i="30"/>
  <c r="D60" i="31"/>
  <c r="A60" i="30"/>
  <c r="D52" i="31"/>
  <c r="A52" i="30"/>
  <c r="D44" i="31"/>
  <c r="D40" i="31"/>
  <c r="A40" i="30"/>
  <c r="D36" i="31"/>
  <c r="A36" i="30"/>
  <c r="D32" i="31"/>
  <c r="A32" i="30"/>
  <c r="C81" i="22"/>
  <c r="C79" i="31"/>
  <c r="B40" i="22"/>
  <c r="B38" i="31"/>
  <c r="B56" i="22"/>
  <c r="B54" i="31"/>
  <c r="C84" i="22"/>
  <c r="C82" i="31"/>
  <c r="C52" i="22"/>
  <c r="C50" i="31"/>
  <c r="B107" i="22"/>
  <c r="B105" i="31"/>
  <c r="B105" i="22"/>
  <c r="B103" i="31"/>
  <c r="B73" i="22"/>
  <c r="B71" i="31"/>
  <c r="E41" i="3"/>
  <c r="C91" i="3"/>
  <c r="B108" i="22"/>
  <c r="B106" i="31"/>
  <c r="C59" i="3"/>
  <c r="C54" i="22"/>
  <c r="C52" i="31"/>
  <c r="C75" i="22"/>
  <c r="C73" i="31"/>
  <c r="C70" i="22"/>
  <c r="C68" i="31"/>
  <c r="C65" i="22"/>
  <c r="C63" i="31"/>
  <c r="B106" i="22"/>
  <c r="B104" i="31"/>
  <c r="B90" i="22"/>
  <c r="B88" i="31"/>
  <c r="B74" i="22"/>
  <c r="B72" i="31"/>
  <c r="B48" i="22"/>
  <c r="B46" i="31"/>
  <c r="B64" i="22"/>
  <c r="B62" i="31"/>
  <c r="C90" i="22"/>
  <c r="C88" i="31"/>
  <c r="C80" i="22"/>
  <c r="C78" i="31"/>
  <c r="C76" i="22"/>
  <c r="C74" i="31"/>
  <c r="C58" i="22"/>
  <c r="C56" i="31"/>
  <c r="B96" i="22"/>
  <c r="B94" i="31"/>
  <c r="B84" i="22"/>
  <c r="B82" i="31"/>
  <c r="B69" i="22"/>
  <c r="B67" i="31"/>
  <c r="B52" i="22"/>
  <c r="B50" i="31"/>
  <c r="B46" i="22"/>
  <c r="B44" i="31"/>
  <c r="C89" i="22"/>
  <c r="C87" i="31"/>
  <c r="C79" i="22"/>
  <c r="C77" i="31"/>
  <c r="C61" i="22"/>
  <c r="C59" i="31"/>
  <c r="C57" i="22"/>
  <c r="C55" i="31"/>
  <c r="B111" i="22"/>
  <c r="B109" i="31"/>
  <c r="B100" i="22"/>
  <c r="B98" i="31"/>
  <c r="B88" i="22"/>
  <c r="B86" i="31"/>
  <c r="B78" i="22"/>
  <c r="B76" i="31"/>
  <c r="B68" i="22"/>
  <c r="B66" i="31"/>
  <c r="C64" i="22"/>
  <c r="C62" i="31"/>
  <c r="B97" i="22"/>
  <c r="B95" i="31"/>
  <c r="C72" i="22"/>
  <c r="C70" i="31"/>
  <c r="B92" i="22"/>
  <c r="B90" i="31"/>
  <c r="C88" i="22"/>
  <c r="C86" i="31"/>
  <c r="B60" i="22"/>
  <c r="B58" i="31"/>
  <c r="C53" i="22"/>
  <c r="C51" i="31"/>
  <c r="B44" i="22"/>
  <c r="B42" i="31"/>
  <c r="C85" i="22"/>
  <c r="C83" i="31"/>
  <c r="C69" i="22"/>
  <c r="C67" i="31"/>
  <c r="B113" i="22"/>
  <c r="B111" i="31"/>
  <c r="B81" i="22"/>
  <c r="B79" i="31"/>
  <c r="C48" i="22"/>
  <c r="C46" i="31"/>
  <c r="B153" i="22"/>
  <c r="B151" i="31"/>
  <c r="B156" i="22"/>
  <c r="B154" i="31"/>
  <c r="B137" i="22"/>
  <c r="B135" i="31"/>
  <c r="B171" i="22"/>
  <c r="B169" i="31"/>
  <c r="B136" i="22"/>
  <c r="B134" i="31"/>
  <c r="B169" i="22"/>
  <c r="B167" i="31"/>
  <c r="B139" i="22"/>
  <c r="B137" i="31"/>
  <c r="B173" i="22"/>
  <c r="B171" i="31"/>
  <c r="B155" i="22"/>
  <c r="B153" i="31"/>
  <c r="C144" i="22"/>
  <c r="C142" i="31"/>
  <c r="C137" i="22"/>
  <c r="C135" i="31"/>
  <c r="C136" i="22"/>
  <c r="C134" i="31"/>
  <c r="B170" i="22"/>
  <c r="B168" i="31"/>
  <c r="C156" i="22"/>
  <c r="C154" i="31"/>
  <c r="C155" i="22"/>
  <c r="C153" i="31"/>
  <c r="C157" i="22"/>
  <c r="C155" i="31"/>
  <c r="B127" i="22"/>
  <c r="B125" i="31"/>
  <c r="B175" i="22"/>
  <c r="B173" i="31"/>
  <c r="B172" i="22"/>
  <c r="B170" i="31"/>
  <c r="B166" i="22"/>
  <c r="B164" i="31"/>
  <c r="C153" i="22"/>
  <c r="C151" i="31"/>
  <c r="B150" i="22"/>
  <c r="B148" i="31"/>
  <c r="C141" i="22"/>
  <c r="C139" i="31"/>
  <c r="B134" i="22"/>
  <c r="B132" i="31"/>
  <c r="B133" i="22"/>
  <c r="B131" i="31"/>
  <c r="C148" i="22"/>
  <c r="C146" i="31"/>
  <c r="B129" i="22"/>
  <c r="B127" i="31"/>
  <c r="B126" i="22"/>
  <c r="B124" i="31"/>
  <c r="B174" i="22"/>
  <c r="B172" i="31"/>
  <c r="B125" i="22"/>
  <c r="B123" i="31"/>
  <c r="C150" i="22"/>
  <c r="C148" i="31"/>
  <c r="C167" i="22"/>
  <c r="C165" i="31"/>
  <c r="C162" i="22"/>
  <c r="C160" i="31"/>
  <c r="C146" i="22"/>
  <c r="C144" i="31"/>
  <c r="C169" i="22"/>
  <c r="C167" i="31"/>
  <c r="C168" i="22"/>
  <c r="C166" i="31"/>
  <c r="C139" i="22"/>
  <c r="C137" i="31"/>
  <c r="C151" i="22"/>
  <c r="C149" i="31"/>
  <c r="B165" i="22"/>
  <c r="B163" i="31"/>
  <c r="B168" i="22"/>
  <c r="B166" i="31"/>
  <c r="B167" i="22"/>
  <c r="B165" i="31"/>
  <c r="B130" i="22"/>
  <c r="B128" i="31"/>
  <c r="C163" i="22"/>
  <c r="C161" i="31"/>
  <c r="C161" i="22"/>
  <c r="C159" i="31"/>
  <c r="C160" i="22"/>
  <c r="C158" i="31"/>
  <c r="C159" i="22"/>
  <c r="C157" i="31"/>
  <c r="C158" i="22"/>
  <c r="C156" i="31"/>
  <c r="C154" i="22"/>
  <c r="C152" i="31"/>
  <c r="C152" i="22"/>
  <c r="C150" i="31"/>
  <c r="C149" i="22"/>
  <c r="C147" i="31"/>
  <c r="C147" i="22"/>
  <c r="C145" i="31"/>
  <c r="C145" i="22"/>
  <c r="C143" i="31"/>
  <c r="C143" i="22"/>
  <c r="C141" i="31"/>
  <c r="C142" i="22"/>
  <c r="C140" i="31"/>
  <c r="C140" i="22"/>
  <c r="C138" i="31"/>
  <c r="C138" i="22"/>
  <c r="C136" i="31"/>
  <c r="B135" i="22"/>
  <c r="B133" i="31"/>
  <c r="B131" i="22"/>
  <c r="B129" i="31"/>
  <c r="C175" i="22"/>
  <c r="C173" i="31"/>
  <c r="C174" i="22"/>
  <c r="C172" i="31"/>
  <c r="C173" i="22"/>
  <c r="C171" i="31"/>
  <c r="C172" i="22"/>
  <c r="C170" i="31"/>
  <c r="C171" i="22"/>
  <c r="C169" i="31"/>
  <c r="C170" i="22"/>
  <c r="C168" i="31"/>
  <c r="C166" i="22"/>
  <c r="C164" i="31"/>
  <c r="C165" i="22"/>
  <c r="C163" i="31"/>
  <c r="B164" i="22"/>
  <c r="B162" i="31"/>
  <c r="B163" i="22"/>
  <c r="B161" i="31"/>
  <c r="B162" i="22"/>
  <c r="B160" i="31"/>
  <c r="B161" i="22"/>
  <c r="B159" i="31"/>
  <c r="B160" i="22"/>
  <c r="B158" i="31"/>
  <c r="B159" i="22"/>
  <c r="B157" i="31"/>
  <c r="B158" i="22"/>
  <c r="B156" i="31"/>
  <c r="B157" i="22"/>
  <c r="B155" i="31"/>
  <c r="B154" i="22"/>
  <c r="B152" i="31"/>
  <c r="B152" i="22"/>
  <c r="B150" i="31"/>
  <c r="B151" i="22"/>
  <c r="B149" i="31"/>
  <c r="B149" i="22"/>
  <c r="B147" i="31"/>
  <c r="B148" i="22"/>
  <c r="B146" i="31"/>
  <c r="B147" i="22"/>
  <c r="B145" i="31"/>
  <c r="B146" i="22"/>
  <c r="B144" i="31"/>
  <c r="B145" i="22"/>
  <c r="B143" i="31"/>
  <c r="B144" i="22"/>
  <c r="B142" i="31"/>
  <c r="B143" i="22"/>
  <c r="B141" i="31"/>
  <c r="B142" i="22"/>
  <c r="B140" i="31"/>
  <c r="B141" i="22"/>
  <c r="B139" i="31"/>
  <c r="B140" i="22"/>
  <c r="B138" i="31"/>
  <c r="B138" i="22"/>
  <c r="B136" i="31"/>
  <c r="B132" i="22"/>
  <c r="B130" i="31"/>
  <c r="B128" i="22"/>
  <c r="B126" i="31"/>
  <c r="C164" i="22"/>
  <c r="C162" i="31"/>
  <c r="B116" i="22"/>
  <c r="B114" i="31"/>
  <c r="C135" i="22"/>
  <c r="C133" i="31"/>
  <c r="C131" i="22"/>
  <c r="C129" i="31"/>
  <c r="C127" i="22"/>
  <c r="C125" i="31"/>
  <c r="C123" i="22"/>
  <c r="C121" i="31"/>
  <c r="C119" i="22"/>
  <c r="C117" i="31"/>
  <c r="C115" i="22"/>
  <c r="C113" i="31"/>
  <c r="C111" i="22"/>
  <c r="C109" i="31"/>
  <c r="C107" i="22"/>
  <c r="C105" i="31"/>
  <c r="C103" i="22"/>
  <c r="C101" i="31"/>
  <c r="C99" i="22"/>
  <c r="C97" i="31"/>
  <c r="C95" i="22"/>
  <c r="C93" i="31"/>
  <c r="C134" i="22"/>
  <c r="C132" i="31"/>
  <c r="C130" i="22"/>
  <c r="C128" i="31"/>
  <c r="C126" i="22"/>
  <c r="C124" i="31"/>
  <c r="C122" i="22"/>
  <c r="C120" i="31"/>
  <c r="C118" i="22"/>
  <c r="C116" i="31"/>
  <c r="C114" i="22"/>
  <c r="C112" i="31"/>
  <c r="C110" i="22"/>
  <c r="C108" i="31"/>
  <c r="C106" i="22"/>
  <c r="C104" i="31"/>
  <c r="C102" i="22"/>
  <c r="C100" i="31"/>
  <c r="C98" i="22"/>
  <c r="C96" i="31"/>
  <c r="C94" i="22"/>
  <c r="C92" i="31"/>
  <c r="B119" i="22"/>
  <c r="B117" i="31"/>
  <c r="B118" i="22"/>
  <c r="B116" i="31"/>
  <c r="B117" i="22"/>
  <c r="B115" i="31"/>
  <c r="C133" i="22"/>
  <c r="C131" i="31"/>
  <c r="C129" i="22"/>
  <c r="C127" i="31"/>
  <c r="C125" i="22"/>
  <c r="C123" i="31"/>
  <c r="C121" i="22"/>
  <c r="C119" i="31"/>
  <c r="C117" i="22"/>
  <c r="C115" i="31"/>
  <c r="C113" i="22"/>
  <c r="C111" i="31"/>
  <c r="C109" i="22"/>
  <c r="C107" i="31"/>
  <c r="C105" i="22"/>
  <c r="C103" i="31"/>
  <c r="C101" i="22"/>
  <c r="C99" i="31"/>
  <c r="C97" i="22"/>
  <c r="C95" i="31"/>
  <c r="C93" i="22"/>
  <c r="C91" i="31"/>
  <c r="B123" i="22"/>
  <c r="B121" i="31"/>
  <c r="B122" i="22"/>
  <c r="B120" i="31"/>
  <c r="B121" i="22"/>
  <c r="B119" i="31"/>
  <c r="B120" i="22"/>
  <c r="B118" i="31"/>
  <c r="C132" i="22"/>
  <c r="C130" i="31"/>
  <c r="C128" i="22"/>
  <c r="C126" i="31"/>
  <c r="C124" i="22"/>
  <c r="C122" i="31"/>
  <c r="C120" i="22"/>
  <c r="C118" i="31"/>
  <c r="C116" i="22"/>
  <c r="C114" i="31"/>
  <c r="C112" i="22"/>
  <c r="C110" i="31"/>
  <c r="C108" i="22"/>
  <c r="C106" i="31"/>
  <c r="C104" i="22"/>
  <c r="C102" i="31"/>
  <c r="C100" i="22"/>
  <c r="C98" i="31"/>
  <c r="C96" i="22"/>
  <c r="C94" i="31"/>
  <c r="C92" i="22"/>
  <c r="C90" i="31"/>
  <c r="B112" i="22"/>
  <c r="B110" i="31"/>
  <c r="B103" i="22"/>
  <c r="B101" i="31"/>
  <c r="B99" i="22"/>
  <c r="B97" i="31"/>
  <c r="B95" i="22"/>
  <c r="B93" i="31"/>
  <c r="B91" i="22"/>
  <c r="B89" i="31"/>
  <c r="B87" i="22"/>
  <c r="B85" i="31"/>
  <c r="B83" i="22"/>
  <c r="B81" i="31"/>
  <c r="B79" i="22"/>
  <c r="B77" i="31"/>
  <c r="B75" i="22"/>
  <c r="B73" i="31"/>
  <c r="B70" i="22"/>
  <c r="B68" i="31"/>
  <c r="B67" i="22"/>
  <c r="B65" i="31"/>
  <c r="B66" i="22"/>
  <c r="B64" i="31"/>
  <c r="B63" i="22"/>
  <c r="B61" i="31"/>
  <c r="B62" i="22"/>
  <c r="B60" i="31"/>
  <c r="B59" i="22"/>
  <c r="B57" i="31"/>
  <c r="B58" i="22"/>
  <c r="B56" i="31"/>
  <c r="C56" i="22"/>
  <c r="C54" i="31"/>
  <c r="B55" i="22"/>
  <c r="B53" i="31"/>
  <c r="B53" i="22"/>
  <c r="B51" i="31"/>
  <c r="C51" i="22"/>
  <c r="C49" i="31"/>
  <c r="C49" i="22"/>
  <c r="C47" i="31"/>
  <c r="B49" i="22"/>
  <c r="B47" i="31"/>
  <c r="C47" i="22"/>
  <c r="C45" i="31"/>
  <c r="B47" i="22"/>
  <c r="B45" i="31"/>
  <c r="C45" i="22"/>
  <c r="C43" i="31"/>
  <c r="B45" i="22"/>
  <c r="B43" i="31"/>
  <c r="S2" i="24"/>
  <c r="B58" i="24"/>
  <c r="B74" i="24"/>
  <c r="B90" i="24"/>
  <c r="B106" i="24"/>
  <c r="B122" i="24"/>
  <c r="B138" i="24"/>
  <c r="B154" i="24"/>
  <c r="B170" i="24"/>
  <c r="B186" i="24"/>
  <c r="B202" i="24"/>
  <c r="B218" i="24"/>
  <c r="B234" i="24"/>
  <c r="B250" i="24"/>
  <c r="B266" i="24"/>
  <c r="B282" i="24"/>
  <c r="B298" i="24"/>
  <c r="B314" i="24"/>
  <c r="B330" i="24"/>
  <c r="B55" i="24"/>
  <c r="B71" i="24"/>
  <c r="B87" i="24"/>
  <c r="B103" i="24"/>
  <c r="B119" i="24"/>
  <c r="B135" i="24"/>
  <c r="B151" i="24"/>
  <c r="B167" i="24"/>
  <c r="B183" i="24"/>
  <c r="B199" i="24"/>
  <c r="B215" i="24"/>
  <c r="B231" i="24"/>
  <c r="B247" i="24"/>
  <c r="B263" i="24"/>
  <c r="B279" i="24"/>
  <c r="B295" i="24"/>
  <c r="B311" i="24"/>
  <c r="B327" i="24"/>
  <c r="B64" i="24"/>
  <c r="B80" i="24"/>
  <c r="B96" i="24"/>
  <c r="B112" i="24"/>
  <c r="B128" i="24"/>
  <c r="B144" i="24"/>
  <c r="B160" i="24"/>
  <c r="B176" i="24"/>
  <c r="B192" i="24"/>
  <c r="B208" i="24"/>
  <c r="B224" i="24"/>
  <c r="B240" i="24"/>
  <c r="B256" i="24"/>
  <c r="B272" i="24"/>
  <c r="B288" i="24"/>
  <c r="B304" i="24"/>
  <c r="B320" i="24"/>
  <c r="B61" i="24"/>
  <c r="B77" i="24"/>
  <c r="B93" i="24"/>
  <c r="B109" i="24"/>
  <c r="B125" i="24"/>
  <c r="B141" i="24"/>
  <c r="B157" i="24"/>
  <c r="B173" i="24"/>
  <c r="B189" i="24"/>
  <c r="B205" i="24"/>
  <c r="B221" i="24"/>
  <c r="B237" i="24"/>
  <c r="B253" i="24"/>
  <c r="B269" i="24"/>
  <c r="B285" i="24"/>
  <c r="B301" i="24"/>
  <c r="B317" i="24"/>
  <c r="B334" i="24"/>
  <c r="B350" i="24"/>
  <c r="B366" i="24"/>
  <c r="B382" i="24"/>
  <c r="B398" i="24"/>
  <c r="B414" i="24"/>
  <c r="B430" i="24"/>
  <c r="B446" i="24"/>
  <c r="B462" i="24"/>
  <c r="B478" i="24"/>
  <c r="B494" i="24"/>
  <c r="B510" i="24"/>
  <c r="B526" i="24"/>
  <c r="B542" i="24"/>
  <c r="B558" i="24"/>
  <c r="B574" i="24"/>
  <c r="B590" i="24"/>
  <c r="B606" i="24"/>
  <c r="B622" i="24"/>
  <c r="B638" i="24"/>
  <c r="B654" i="24"/>
  <c r="B670" i="24"/>
  <c r="B686" i="24"/>
  <c r="B702" i="24"/>
  <c r="B718" i="24"/>
  <c r="B734" i="24"/>
  <c r="B750" i="24"/>
  <c r="B766" i="24"/>
  <c r="B782" i="24"/>
  <c r="B798" i="24"/>
  <c r="B814" i="24"/>
  <c r="B830" i="24"/>
  <c r="B846" i="24"/>
  <c r="B862" i="24"/>
  <c r="B878" i="24"/>
  <c r="B894" i="24"/>
  <c r="B910" i="24"/>
  <c r="B926" i="24"/>
  <c r="B942" i="24"/>
  <c r="B958" i="24"/>
  <c r="B974" i="24"/>
  <c r="B990" i="24"/>
  <c r="B1006" i="24"/>
  <c r="B343" i="24"/>
  <c r="B359" i="24"/>
  <c r="B375" i="24"/>
  <c r="B391" i="24"/>
  <c r="B407" i="24"/>
  <c r="B423" i="24"/>
  <c r="B439" i="24"/>
  <c r="B455" i="24"/>
  <c r="B471" i="24"/>
  <c r="B487" i="24"/>
  <c r="B503" i="24"/>
  <c r="B519" i="24"/>
  <c r="B535" i="24"/>
  <c r="B551" i="24"/>
  <c r="B567" i="24"/>
  <c r="B583" i="24"/>
  <c r="B599" i="24"/>
  <c r="B615" i="24"/>
  <c r="B631" i="24"/>
  <c r="B647" i="24"/>
  <c r="B663" i="24"/>
  <c r="B679" i="24"/>
  <c r="B695" i="24"/>
  <c r="B711" i="24"/>
  <c r="B727" i="24"/>
  <c r="B743" i="24"/>
  <c r="B759" i="24"/>
  <c r="B775" i="24"/>
  <c r="B791" i="24"/>
  <c r="B807" i="24"/>
  <c r="B823" i="24"/>
  <c r="B839" i="24"/>
  <c r="B855" i="24"/>
  <c r="B871" i="24"/>
  <c r="B887" i="24"/>
  <c r="B903" i="24"/>
  <c r="B919" i="24"/>
  <c r="B935" i="24"/>
  <c r="B951" i="24"/>
  <c r="B967" i="24"/>
  <c r="B983" i="24"/>
  <c r="B999" i="24"/>
  <c r="B336" i="24"/>
  <c r="B352" i="24"/>
  <c r="B368" i="24"/>
  <c r="B384" i="24"/>
  <c r="B400" i="24"/>
  <c r="B416" i="24"/>
  <c r="B432" i="24"/>
  <c r="B448" i="24"/>
  <c r="B464" i="24"/>
  <c r="B480" i="24"/>
  <c r="B496" i="24"/>
  <c r="B512" i="24"/>
  <c r="B528" i="24"/>
  <c r="B544" i="24"/>
  <c r="B62" i="24"/>
  <c r="B78" i="24"/>
  <c r="B94" i="24"/>
  <c r="B110" i="24"/>
  <c r="B126" i="24"/>
  <c r="B142" i="24"/>
  <c r="B158" i="24"/>
  <c r="B174" i="24"/>
  <c r="B190" i="24"/>
  <c r="B206" i="24"/>
  <c r="B222" i="24"/>
  <c r="B238" i="24"/>
  <c r="B254" i="24"/>
  <c r="B270" i="24"/>
  <c r="B286" i="24"/>
  <c r="B302" i="24"/>
  <c r="B318" i="24"/>
  <c r="B59" i="24"/>
  <c r="B75" i="24"/>
  <c r="B91" i="24"/>
  <c r="B107" i="24"/>
  <c r="B123" i="24"/>
  <c r="B139" i="24"/>
  <c r="B155" i="24"/>
  <c r="B171" i="24"/>
  <c r="B187" i="24"/>
  <c r="B203" i="24"/>
  <c r="B219" i="24"/>
  <c r="B235" i="24"/>
  <c r="B251" i="24"/>
  <c r="B267" i="24"/>
  <c r="B283" i="24"/>
  <c r="B299" i="24"/>
  <c r="B315" i="24"/>
  <c r="B331" i="24"/>
  <c r="B68" i="24"/>
  <c r="B84" i="24"/>
  <c r="B100" i="24"/>
  <c r="B116" i="24"/>
  <c r="B132" i="24"/>
  <c r="B148" i="24"/>
  <c r="B164" i="24"/>
  <c r="B180" i="24"/>
  <c r="B196" i="24"/>
  <c r="B212" i="24"/>
  <c r="B228" i="24"/>
  <c r="B244" i="24"/>
  <c r="B260" i="24"/>
  <c r="B276" i="24"/>
  <c r="B292" i="24"/>
  <c r="B308" i="24"/>
  <c r="B324" i="24"/>
  <c r="B65" i="24"/>
  <c r="B81" i="24"/>
  <c r="B97" i="24"/>
  <c r="B113" i="24"/>
  <c r="B129" i="24"/>
  <c r="B145" i="24"/>
  <c r="B161" i="24"/>
  <c r="B177" i="24"/>
  <c r="B193" i="24"/>
  <c r="B209" i="24"/>
  <c r="B225" i="24"/>
  <c r="B241" i="24"/>
  <c r="B257" i="24"/>
  <c r="B273" i="24"/>
  <c r="B289" i="24"/>
  <c r="B305" i="24"/>
  <c r="B321" i="24"/>
  <c r="B338" i="24"/>
  <c r="B354" i="24"/>
  <c r="B370" i="24"/>
  <c r="B386" i="24"/>
  <c r="B402" i="24"/>
  <c r="B418" i="24"/>
  <c r="B434" i="24"/>
  <c r="B450" i="24"/>
  <c r="B466" i="24"/>
  <c r="B482" i="24"/>
  <c r="B498" i="24"/>
  <c r="B514" i="24"/>
  <c r="B530" i="24"/>
  <c r="B546" i="24"/>
  <c r="B562" i="24"/>
  <c r="B578" i="24"/>
  <c r="B594" i="24"/>
  <c r="B610" i="24"/>
  <c r="B626" i="24"/>
  <c r="B642" i="24"/>
  <c r="B658" i="24"/>
  <c r="B674" i="24"/>
  <c r="B690" i="24"/>
  <c r="B706" i="24"/>
  <c r="B722" i="24"/>
  <c r="B738" i="24"/>
  <c r="B754" i="24"/>
  <c r="B770" i="24"/>
  <c r="B786" i="24"/>
  <c r="B802" i="24"/>
  <c r="B818" i="24"/>
  <c r="B834" i="24"/>
  <c r="B850" i="24"/>
  <c r="B866" i="24"/>
  <c r="B882" i="24"/>
  <c r="B898" i="24"/>
  <c r="B914" i="24"/>
  <c r="B930" i="24"/>
  <c r="B946" i="24"/>
  <c r="B962" i="24"/>
  <c r="B978" i="24"/>
  <c r="B994" i="24"/>
  <c r="B1010" i="24"/>
  <c r="B347" i="24"/>
  <c r="B363" i="24"/>
  <c r="B379" i="24"/>
  <c r="B395" i="24"/>
  <c r="B411" i="24"/>
  <c r="B427" i="24"/>
  <c r="B443" i="24"/>
  <c r="B459" i="24"/>
  <c r="B475" i="24"/>
  <c r="B491" i="24"/>
  <c r="B507" i="24"/>
  <c r="B523" i="24"/>
  <c r="B539" i="24"/>
  <c r="B555" i="24"/>
  <c r="B571" i="24"/>
  <c r="B587" i="24"/>
  <c r="B603" i="24"/>
  <c r="B619" i="24"/>
  <c r="B635" i="24"/>
  <c r="B651" i="24"/>
  <c r="B667" i="24"/>
  <c r="B683" i="24"/>
  <c r="B699" i="24"/>
  <c r="B715" i="24"/>
  <c r="B731" i="24"/>
  <c r="B747" i="24"/>
  <c r="B763" i="24"/>
  <c r="B779" i="24"/>
  <c r="B795" i="24"/>
  <c r="B811" i="24"/>
  <c r="B827" i="24"/>
  <c r="B843" i="24"/>
  <c r="B859" i="24"/>
  <c r="B875" i="24"/>
  <c r="B891" i="24"/>
  <c r="B907" i="24"/>
  <c r="B923" i="24"/>
  <c r="B939" i="24"/>
  <c r="B955" i="24"/>
  <c r="B971" i="24"/>
  <c r="B987" i="24"/>
  <c r="B1003" i="24"/>
  <c r="B340" i="24"/>
  <c r="B356" i="24"/>
  <c r="B372" i="24"/>
  <c r="B388" i="24"/>
  <c r="B404" i="24"/>
  <c r="B420" i="24"/>
  <c r="B436" i="24"/>
  <c r="B452" i="24"/>
  <c r="B468" i="24"/>
  <c r="B484" i="24"/>
  <c r="B500" i="24"/>
  <c r="B516" i="24"/>
  <c r="B532" i="24"/>
  <c r="B548" i="24"/>
  <c r="B564" i="24"/>
  <c r="B580" i="24"/>
  <c r="B66" i="24"/>
  <c r="B82" i="24"/>
  <c r="B98" i="24"/>
  <c r="B114" i="24"/>
  <c r="B130" i="24"/>
  <c r="B146" i="24"/>
  <c r="B162" i="24"/>
  <c r="B178" i="24"/>
  <c r="B194" i="24"/>
  <c r="B210" i="24"/>
  <c r="B226" i="24"/>
  <c r="B242" i="24"/>
  <c r="B258" i="24"/>
  <c r="B274" i="24"/>
  <c r="B290" i="24"/>
  <c r="B306" i="24"/>
  <c r="B322" i="24"/>
  <c r="B63" i="24"/>
  <c r="B79" i="24"/>
  <c r="B95" i="24"/>
  <c r="B111" i="24"/>
  <c r="B127" i="24"/>
  <c r="B143" i="24"/>
  <c r="B159" i="24"/>
  <c r="B175" i="24"/>
  <c r="B191" i="24"/>
  <c r="B207" i="24"/>
  <c r="B223" i="24"/>
  <c r="B239" i="24"/>
  <c r="B255" i="24"/>
  <c r="B271" i="24"/>
  <c r="B287" i="24"/>
  <c r="B303" i="24"/>
  <c r="B319" i="24"/>
  <c r="B56" i="24"/>
  <c r="B72" i="24"/>
  <c r="B88" i="24"/>
  <c r="B104" i="24"/>
  <c r="B120" i="24"/>
  <c r="B136" i="24"/>
  <c r="B152" i="24"/>
  <c r="B168" i="24"/>
  <c r="B184" i="24"/>
  <c r="B200" i="24"/>
  <c r="B216" i="24"/>
  <c r="B232" i="24"/>
  <c r="B248" i="24"/>
  <c r="B264" i="24"/>
  <c r="B280" i="24"/>
  <c r="B296" i="24"/>
  <c r="B312" i="24"/>
  <c r="B328" i="24"/>
  <c r="B53" i="24"/>
  <c r="B69" i="24"/>
  <c r="B85" i="24"/>
  <c r="B101" i="24"/>
  <c r="B117" i="24"/>
  <c r="B133" i="24"/>
  <c r="B149" i="24"/>
  <c r="B165" i="24"/>
  <c r="B181" i="24"/>
  <c r="B197" i="24"/>
  <c r="B213" i="24"/>
  <c r="B229" i="24"/>
  <c r="B245" i="24"/>
  <c r="B261" i="24"/>
  <c r="B277" i="24"/>
  <c r="B293" i="24"/>
  <c r="B309" i="24"/>
  <c r="B325" i="24"/>
  <c r="B342" i="24"/>
  <c r="B358" i="24"/>
  <c r="B374" i="24"/>
  <c r="B390" i="24"/>
  <c r="B406" i="24"/>
  <c r="B422" i="24"/>
  <c r="B438" i="24"/>
  <c r="B454" i="24"/>
  <c r="B470" i="24"/>
  <c r="B486" i="24"/>
  <c r="B502" i="24"/>
  <c r="B518" i="24"/>
  <c r="B534" i="24"/>
  <c r="B550" i="24"/>
  <c r="B566" i="24"/>
  <c r="B582" i="24"/>
  <c r="B598" i="24"/>
  <c r="B614" i="24"/>
  <c r="B630" i="24"/>
  <c r="B646" i="24"/>
  <c r="B662" i="24"/>
  <c r="B678" i="24"/>
  <c r="B694" i="24"/>
  <c r="B710" i="24"/>
  <c r="B726" i="24"/>
  <c r="B742" i="24"/>
  <c r="B758" i="24"/>
  <c r="B774" i="24"/>
  <c r="B790" i="24"/>
  <c r="B806" i="24"/>
  <c r="B822" i="24"/>
  <c r="B838" i="24"/>
  <c r="B854" i="24"/>
  <c r="B870" i="24"/>
  <c r="B886" i="24"/>
  <c r="B902" i="24"/>
  <c r="B918" i="24"/>
  <c r="B934" i="24"/>
  <c r="B950" i="24"/>
  <c r="B966" i="24"/>
  <c r="B982" i="24"/>
  <c r="B998" i="24"/>
  <c r="B335" i="24"/>
  <c r="B351" i="24"/>
  <c r="B367" i="24"/>
  <c r="B383" i="24"/>
  <c r="B399" i="24"/>
  <c r="B415" i="24"/>
  <c r="B431" i="24"/>
  <c r="B447" i="24"/>
  <c r="B463" i="24"/>
  <c r="B479" i="24"/>
  <c r="B495" i="24"/>
  <c r="B511" i="24"/>
  <c r="B527" i="24"/>
  <c r="B543" i="24"/>
  <c r="B559" i="24"/>
  <c r="B575" i="24"/>
  <c r="B591" i="24"/>
  <c r="B607" i="24"/>
  <c r="B623" i="24"/>
  <c r="B639" i="24"/>
  <c r="B655" i="24"/>
  <c r="B671" i="24"/>
  <c r="B687" i="24"/>
  <c r="B703" i="24"/>
  <c r="B54" i="24"/>
  <c r="B70" i="24"/>
  <c r="B86" i="24"/>
  <c r="B102" i="24"/>
  <c r="B118" i="24"/>
  <c r="B134" i="24"/>
  <c r="B150" i="24"/>
  <c r="B166" i="24"/>
  <c r="B182" i="24"/>
  <c r="B198" i="24"/>
  <c r="B214" i="24"/>
  <c r="B230" i="24"/>
  <c r="B246" i="24"/>
  <c r="B262" i="24"/>
  <c r="B278" i="24"/>
  <c r="B294" i="24"/>
  <c r="B310" i="24"/>
  <c r="B326" i="24"/>
  <c r="B67" i="24"/>
  <c r="B83" i="24"/>
  <c r="B99" i="24"/>
  <c r="B115" i="24"/>
  <c r="B131" i="24"/>
  <c r="B147" i="24"/>
  <c r="B163" i="24"/>
  <c r="B179" i="24"/>
  <c r="B195" i="24"/>
  <c r="B211" i="24"/>
  <c r="B227" i="24"/>
  <c r="B243" i="24"/>
  <c r="B259" i="24"/>
  <c r="B275" i="24"/>
  <c r="B291" i="24"/>
  <c r="B307" i="24"/>
  <c r="B323" i="24"/>
  <c r="B60" i="24"/>
  <c r="B76" i="24"/>
  <c r="B92" i="24"/>
  <c r="B108" i="24"/>
  <c r="B124" i="24"/>
  <c r="B140" i="24"/>
  <c r="B156" i="24"/>
  <c r="B172" i="24"/>
  <c r="B188" i="24"/>
  <c r="B204" i="24"/>
  <c r="B220" i="24"/>
  <c r="B236" i="24"/>
  <c r="B252" i="24"/>
  <c r="B268" i="24"/>
  <c r="B284" i="24"/>
  <c r="B300" i="24"/>
  <c r="B316" i="24"/>
  <c r="B57" i="24"/>
  <c r="B73" i="24"/>
  <c r="B89" i="24"/>
  <c r="B105" i="24"/>
  <c r="B121" i="24"/>
  <c r="B137" i="24"/>
  <c r="B153" i="24"/>
  <c r="B169" i="24"/>
  <c r="B185" i="24"/>
  <c r="B201" i="24"/>
  <c r="B217" i="24"/>
  <c r="B233" i="24"/>
  <c r="B249" i="24"/>
  <c r="B265" i="24"/>
  <c r="B281" i="24"/>
  <c r="B297" i="24"/>
  <c r="B313" i="24"/>
  <c r="B329" i="24"/>
  <c r="B346" i="24"/>
  <c r="B362" i="24"/>
  <c r="B378" i="24"/>
  <c r="B394" i="24"/>
  <c r="B410" i="24"/>
  <c r="B426" i="24"/>
  <c r="B442" i="24"/>
  <c r="B458" i="24"/>
  <c r="B474" i="24"/>
  <c r="B490" i="24"/>
  <c r="B506" i="24"/>
  <c r="B522" i="24"/>
  <c r="B538" i="24"/>
  <c r="B554" i="24"/>
  <c r="B570" i="24"/>
  <c r="B586" i="24"/>
  <c r="B602" i="24"/>
  <c r="B618" i="24"/>
  <c r="B634" i="24"/>
  <c r="B650" i="24"/>
  <c r="B666" i="24"/>
  <c r="B682" i="24"/>
  <c r="B698" i="24"/>
  <c r="B714" i="24"/>
  <c r="B730" i="24"/>
  <c r="B746" i="24"/>
  <c r="B762" i="24"/>
  <c r="B778" i="24"/>
  <c r="B794" i="24"/>
  <c r="B810" i="24"/>
  <c r="B826" i="24"/>
  <c r="B842" i="24"/>
  <c r="B858" i="24"/>
  <c r="B874" i="24"/>
  <c r="B890" i="24"/>
  <c r="B906" i="24"/>
  <c r="B922" i="24"/>
  <c r="B938" i="24"/>
  <c r="B954" i="24"/>
  <c r="B970" i="24"/>
  <c r="B986" i="24"/>
  <c r="B1002" i="24"/>
  <c r="B339" i="24"/>
  <c r="B355" i="24"/>
  <c r="B371" i="24"/>
  <c r="B387" i="24"/>
  <c r="B403" i="24"/>
  <c r="B419" i="24"/>
  <c r="B435" i="24"/>
  <c r="B451" i="24"/>
  <c r="B467" i="24"/>
  <c r="B483" i="24"/>
  <c r="B499" i="24"/>
  <c r="B515" i="24"/>
  <c r="B531" i="24"/>
  <c r="B547" i="24"/>
  <c r="B563" i="24"/>
  <c r="B579" i="24"/>
  <c r="B595" i="24"/>
  <c r="B611" i="24"/>
  <c r="B627" i="24"/>
  <c r="B643" i="24"/>
  <c r="B659" i="24"/>
  <c r="B675" i="24"/>
  <c r="B723" i="24"/>
  <c r="B755" i="24"/>
  <c r="B787" i="24"/>
  <c r="B819" i="24"/>
  <c r="B851" i="24"/>
  <c r="B883" i="24"/>
  <c r="B915" i="24"/>
  <c r="B947" i="24"/>
  <c r="B979" i="24"/>
  <c r="B332" i="24"/>
  <c r="B364" i="24"/>
  <c r="B396" i="24"/>
  <c r="B428" i="24"/>
  <c r="B460" i="24"/>
  <c r="B492" i="24"/>
  <c r="B524" i="24"/>
  <c r="B556" i="24"/>
  <c r="B576" i="24"/>
  <c r="B596" i="24"/>
  <c r="B612" i="24"/>
  <c r="B628" i="24"/>
  <c r="B644" i="24"/>
  <c r="B660" i="24"/>
  <c r="B676" i="24"/>
  <c r="B692" i="24"/>
  <c r="B708" i="24"/>
  <c r="B724" i="24"/>
  <c r="B740" i="24"/>
  <c r="B756" i="24"/>
  <c r="B772" i="24"/>
  <c r="B788" i="24"/>
  <c r="B804" i="24"/>
  <c r="B820" i="24"/>
  <c r="B836" i="24"/>
  <c r="B852" i="24"/>
  <c r="B868" i="24"/>
  <c r="B884" i="24"/>
  <c r="B900" i="24"/>
  <c r="B916" i="24"/>
  <c r="B932" i="24"/>
  <c r="B948" i="24"/>
  <c r="B964" i="24"/>
  <c r="B980" i="24"/>
  <c r="B996" i="24"/>
  <c r="B333" i="24"/>
  <c r="B349" i="24"/>
  <c r="B365" i="24"/>
  <c r="B381" i="24"/>
  <c r="B397" i="24"/>
  <c r="B413" i="24"/>
  <c r="B429" i="24"/>
  <c r="B445" i="24"/>
  <c r="B461" i="24"/>
  <c r="B477" i="24"/>
  <c r="B493" i="24"/>
  <c r="B509" i="24"/>
  <c r="B525" i="24"/>
  <c r="B541" i="24"/>
  <c r="B557" i="24"/>
  <c r="B573" i="24"/>
  <c r="B589" i="24"/>
  <c r="B605" i="24"/>
  <c r="B621" i="24"/>
  <c r="B637" i="24"/>
  <c r="B653" i="24"/>
  <c r="B669" i="24"/>
  <c r="B685" i="24"/>
  <c r="B701" i="24"/>
  <c r="B717" i="24"/>
  <c r="B733" i="24"/>
  <c r="B749" i="24"/>
  <c r="B765" i="24"/>
  <c r="B781" i="24"/>
  <c r="B797" i="24"/>
  <c r="B813" i="24"/>
  <c r="B829" i="24"/>
  <c r="B845" i="24"/>
  <c r="B861" i="24"/>
  <c r="B877" i="24"/>
  <c r="B893" i="24"/>
  <c r="B909" i="24"/>
  <c r="B925" i="24"/>
  <c r="B941" i="24"/>
  <c r="B957" i="24"/>
  <c r="B973" i="24"/>
  <c r="B989" i="24"/>
  <c r="B1005" i="24"/>
  <c r="B1021" i="24"/>
  <c r="B1037" i="24"/>
  <c r="B1053" i="24"/>
  <c r="B1069" i="24"/>
  <c r="B1085" i="24"/>
  <c r="B1101" i="24"/>
  <c r="B1117" i="24"/>
  <c r="B1133" i="24"/>
  <c r="B1149" i="24"/>
  <c r="B1165" i="24"/>
  <c r="B1181" i="24"/>
  <c r="B1197" i="24"/>
  <c r="B1213" i="24"/>
  <c r="B1229" i="24"/>
  <c r="B1245" i="24"/>
  <c r="B1261" i="24"/>
  <c r="B1277" i="24"/>
  <c r="B1293" i="24"/>
  <c r="B1309" i="24"/>
  <c r="B1325" i="24"/>
  <c r="B1341" i="24"/>
  <c r="B1357" i="24"/>
  <c r="B1373" i="24"/>
  <c r="B1389" i="24"/>
  <c r="B1405" i="24"/>
  <c r="B1421" i="24"/>
  <c r="B1437" i="24"/>
  <c r="B1453" i="24"/>
  <c r="B1469" i="24"/>
  <c r="B1485" i="24"/>
  <c r="B1501" i="24"/>
  <c r="B1026" i="24"/>
  <c r="B1042" i="24"/>
  <c r="B1058" i="24"/>
  <c r="B1074" i="24"/>
  <c r="B1090" i="24"/>
  <c r="B1106" i="24"/>
  <c r="B1122" i="24"/>
  <c r="B1138" i="24"/>
  <c r="B1154" i="24"/>
  <c r="B1170" i="24"/>
  <c r="B1186" i="24"/>
  <c r="B1202" i="24"/>
  <c r="B1218" i="24"/>
  <c r="B1234" i="24"/>
  <c r="B1250" i="24"/>
  <c r="B1266" i="24"/>
  <c r="B1282" i="24"/>
  <c r="B1298" i="24"/>
  <c r="B1314" i="24"/>
  <c r="B1330" i="24"/>
  <c r="B1346" i="24"/>
  <c r="B1362" i="24"/>
  <c r="B1378" i="24"/>
  <c r="B1394" i="24"/>
  <c r="B1410" i="24"/>
  <c r="B1426" i="24"/>
  <c r="B1442" i="24"/>
  <c r="B1458" i="24"/>
  <c r="B1474" i="24"/>
  <c r="B1490" i="24"/>
  <c r="B1015" i="24"/>
  <c r="B1031" i="24"/>
  <c r="B1047" i="24"/>
  <c r="B1063" i="24"/>
  <c r="B1079" i="24"/>
  <c r="B1095" i="24"/>
  <c r="B1111" i="24"/>
  <c r="B1127" i="24"/>
  <c r="B1143" i="24"/>
  <c r="B1159" i="24"/>
  <c r="B1175" i="24"/>
  <c r="B1191" i="24"/>
  <c r="B1207" i="24"/>
  <c r="B1223" i="24"/>
  <c r="B1239" i="24"/>
  <c r="B1255" i="24"/>
  <c r="B1271" i="24"/>
  <c r="B1287" i="24"/>
  <c r="B1303" i="24"/>
  <c r="B1319" i="24"/>
  <c r="B1335" i="24"/>
  <c r="B1351" i="24"/>
  <c r="B691" i="24"/>
  <c r="B735" i="24"/>
  <c r="B767" i="24"/>
  <c r="B799" i="24"/>
  <c r="B831" i="24"/>
  <c r="B863" i="24"/>
  <c r="B895" i="24"/>
  <c r="B927" i="24"/>
  <c r="B959" i="24"/>
  <c r="B991" i="24"/>
  <c r="B344" i="24"/>
  <c r="B376" i="24"/>
  <c r="B408" i="24"/>
  <c r="B440" i="24"/>
  <c r="B472" i="24"/>
  <c r="B504" i="24"/>
  <c r="B536" i="24"/>
  <c r="B560" i="24"/>
  <c r="B584" i="24"/>
  <c r="B600" i="24"/>
  <c r="B616" i="24"/>
  <c r="B632" i="24"/>
  <c r="B648" i="24"/>
  <c r="B664" i="24"/>
  <c r="B680" i="24"/>
  <c r="B696" i="24"/>
  <c r="B712" i="24"/>
  <c r="B728" i="24"/>
  <c r="B744" i="24"/>
  <c r="B760" i="24"/>
  <c r="B776" i="24"/>
  <c r="B792" i="24"/>
  <c r="B808" i="24"/>
  <c r="B824" i="24"/>
  <c r="B840" i="24"/>
  <c r="B856" i="24"/>
  <c r="B872" i="24"/>
  <c r="B888" i="24"/>
  <c r="B904" i="24"/>
  <c r="B920" i="24"/>
  <c r="B936" i="24"/>
  <c r="B952" i="24"/>
  <c r="B968" i="24"/>
  <c r="B984" i="24"/>
  <c r="B1000" i="24"/>
  <c r="B337" i="24"/>
  <c r="B353" i="24"/>
  <c r="B369" i="24"/>
  <c r="B385" i="24"/>
  <c r="B401" i="24"/>
  <c r="B417" i="24"/>
  <c r="B433" i="24"/>
  <c r="B449" i="24"/>
  <c r="B465" i="24"/>
  <c r="B481" i="24"/>
  <c r="B497" i="24"/>
  <c r="B513" i="24"/>
  <c r="B529" i="24"/>
  <c r="B545" i="24"/>
  <c r="B561" i="24"/>
  <c r="B577" i="24"/>
  <c r="B593" i="24"/>
  <c r="B609" i="24"/>
  <c r="B625" i="24"/>
  <c r="B641" i="24"/>
  <c r="B657" i="24"/>
  <c r="B673" i="24"/>
  <c r="B689" i="24"/>
  <c r="B705" i="24"/>
  <c r="B721" i="24"/>
  <c r="B737" i="24"/>
  <c r="B753" i="24"/>
  <c r="B769" i="24"/>
  <c r="B785" i="24"/>
  <c r="B801" i="24"/>
  <c r="B817" i="24"/>
  <c r="B833" i="24"/>
  <c r="B849" i="24"/>
  <c r="B865" i="24"/>
  <c r="B881" i="24"/>
  <c r="B897" i="24"/>
  <c r="B913" i="24"/>
  <c r="B929" i="24"/>
  <c r="B945" i="24"/>
  <c r="B961" i="24"/>
  <c r="B977" i="24"/>
  <c r="B993" i="24"/>
  <c r="B1009" i="24"/>
  <c r="B1025" i="24"/>
  <c r="B1041" i="24"/>
  <c r="B1057" i="24"/>
  <c r="B1073" i="24"/>
  <c r="B1089" i="24"/>
  <c r="B1105" i="24"/>
  <c r="B1121" i="24"/>
  <c r="B1137" i="24"/>
  <c r="B1153" i="24"/>
  <c r="B1169" i="24"/>
  <c r="B1185" i="24"/>
  <c r="B1201" i="24"/>
  <c r="B1217" i="24"/>
  <c r="B1233" i="24"/>
  <c r="B1249" i="24"/>
  <c r="B1265" i="24"/>
  <c r="B1281" i="24"/>
  <c r="B1297" i="24"/>
  <c r="B1313" i="24"/>
  <c r="B1329" i="24"/>
  <c r="B1345" i="24"/>
  <c r="B1361" i="24"/>
  <c r="B1377" i="24"/>
  <c r="B1393" i="24"/>
  <c r="B1409" i="24"/>
  <c r="B1425" i="24"/>
  <c r="B1441" i="24"/>
  <c r="B1457" i="24"/>
  <c r="B1473" i="24"/>
  <c r="B1489" i="24"/>
  <c r="B1014" i="24"/>
  <c r="B1030" i="24"/>
  <c r="B1046" i="24"/>
  <c r="B1062" i="24"/>
  <c r="B1078" i="24"/>
  <c r="B1094" i="24"/>
  <c r="B1110" i="24"/>
  <c r="B1126" i="24"/>
  <c r="B1142" i="24"/>
  <c r="B1158" i="24"/>
  <c r="B1174" i="24"/>
  <c r="B1190" i="24"/>
  <c r="B1206" i="24"/>
  <c r="B1222" i="24"/>
  <c r="B1238" i="24"/>
  <c r="B1254" i="24"/>
  <c r="B1270" i="24"/>
  <c r="B1286" i="24"/>
  <c r="B1302" i="24"/>
  <c r="B1318" i="24"/>
  <c r="B1334" i="24"/>
  <c r="B1350" i="24"/>
  <c r="B1366" i="24"/>
  <c r="B1382" i="24"/>
  <c r="B1398" i="24"/>
  <c r="B1414" i="24"/>
  <c r="B1430" i="24"/>
  <c r="B1446" i="24"/>
  <c r="B1462" i="24"/>
  <c r="B1478" i="24"/>
  <c r="B1494" i="24"/>
  <c r="B1019" i="24"/>
  <c r="B1035" i="24"/>
  <c r="B1051" i="24"/>
  <c r="B1067" i="24"/>
  <c r="B1083" i="24"/>
  <c r="B1099" i="24"/>
  <c r="B1115" i="24"/>
  <c r="B1131" i="24"/>
  <c r="B1147" i="24"/>
  <c r="B1163" i="24"/>
  <c r="B1179" i="24"/>
  <c r="B1195" i="24"/>
  <c r="B1211" i="24"/>
  <c r="B1227" i="24"/>
  <c r="B1243" i="24"/>
  <c r="B1259" i="24"/>
  <c r="B1275" i="24"/>
  <c r="B1291" i="24"/>
  <c r="B1307" i="24"/>
  <c r="B1323" i="24"/>
  <c r="B1339" i="24"/>
  <c r="B1355" i="24"/>
  <c r="B1371" i="24"/>
  <c r="B707" i="24"/>
  <c r="B739" i="24"/>
  <c r="B771" i="24"/>
  <c r="B803" i="24"/>
  <c r="B835" i="24"/>
  <c r="B867" i="24"/>
  <c r="B899" i="24"/>
  <c r="B931" i="24"/>
  <c r="B963" i="24"/>
  <c r="B995" i="24"/>
  <c r="B348" i="24"/>
  <c r="B380" i="24"/>
  <c r="B412" i="24"/>
  <c r="B444" i="24"/>
  <c r="B476" i="24"/>
  <c r="B508" i="24"/>
  <c r="B540" i="24"/>
  <c r="B568" i="24"/>
  <c r="B588" i="24"/>
  <c r="B604" i="24"/>
  <c r="B620" i="24"/>
  <c r="B636" i="24"/>
  <c r="B652" i="24"/>
  <c r="B668" i="24"/>
  <c r="B684" i="24"/>
  <c r="B700" i="24"/>
  <c r="B716" i="24"/>
  <c r="B732" i="24"/>
  <c r="B748" i="24"/>
  <c r="B764" i="24"/>
  <c r="B780" i="24"/>
  <c r="B796" i="24"/>
  <c r="B812" i="24"/>
  <c r="B828" i="24"/>
  <c r="B844" i="24"/>
  <c r="B860" i="24"/>
  <c r="B876" i="24"/>
  <c r="B892" i="24"/>
  <c r="B908" i="24"/>
  <c r="B924" i="24"/>
  <c r="B940" i="24"/>
  <c r="B956" i="24"/>
  <c r="B972" i="24"/>
  <c r="B988" i="24"/>
  <c r="B1004" i="24"/>
  <c r="B341" i="24"/>
  <c r="B357" i="24"/>
  <c r="B373" i="24"/>
  <c r="B389" i="24"/>
  <c r="B405" i="24"/>
  <c r="B421" i="24"/>
  <c r="B437" i="24"/>
  <c r="B453" i="24"/>
  <c r="B469" i="24"/>
  <c r="B485" i="24"/>
  <c r="B501" i="24"/>
  <c r="B517" i="24"/>
  <c r="B533" i="24"/>
  <c r="B549" i="24"/>
  <c r="B565" i="24"/>
  <c r="B581" i="24"/>
  <c r="B597" i="24"/>
  <c r="B613" i="24"/>
  <c r="B629" i="24"/>
  <c r="B645" i="24"/>
  <c r="B661" i="24"/>
  <c r="B677" i="24"/>
  <c r="B693" i="24"/>
  <c r="B709" i="24"/>
  <c r="B725" i="24"/>
  <c r="B741" i="24"/>
  <c r="B757" i="24"/>
  <c r="B773" i="24"/>
  <c r="B789" i="24"/>
  <c r="B805" i="24"/>
  <c r="B821" i="24"/>
  <c r="B837" i="24"/>
  <c r="B853" i="24"/>
  <c r="B869" i="24"/>
  <c r="B885" i="24"/>
  <c r="B901" i="24"/>
  <c r="B917" i="24"/>
  <c r="B933" i="24"/>
  <c r="B949" i="24"/>
  <c r="B965" i="24"/>
  <c r="B981" i="24"/>
  <c r="B997" i="24"/>
  <c r="B1013" i="24"/>
  <c r="B1029" i="24"/>
  <c r="B1045" i="24"/>
  <c r="B1061" i="24"/>
  <c r="B1077" i="24"/>
  <c r="B1093" i="24"/>
  <c r="B1109" i="24"/>
  <c r="B1125" i="24"/>
  <c r="B1141" i="24"/>
  <c r="B1157" i="24"/>
  <c r="B1173" i="24"/>
  <c r="B1189" i="24"/>
  <c r="B1205" i="24"/>
  <c r="B1221" i="24"/>
  <c r="B1237" i="24"/>
  <c r="B1253" i="24"/>
  <c r="B1269" i="24"/>
  <c r="B1285" i="24"/>
  <c r="B1301" i="24"/>
  <c r="B1317" i="24"/>
  <c r="B1333" i="24"/>
  <c r="B1349" i="24"/>
  <c r="B1365" i="24"/>
  <c r="B1381" i="24"/>
  <c r="B1397" i="24"/>
  <c r="B1413" i="24"/>
  <c r="B1429" i="24"/>
  <c r="B1445" i="24"/>
  <c r="B1461" i="24"/>
  <c r="B1477" i="24"/>
  <c r="B1493" i="24"/>
  <c r="B1018" i="24"/>
  <c r="B1034" i="24"/>
  <c r="B1050" i="24"/>
  <c r="B1066" i="24"/>
  <c r="B1082" i="24"/>
  <c r="B1098" i="24"/>
  <c r="B1114" i="24"/>
  <c r="B1130" i="24"/>
  <c r="B1146" i="24"/>
  <c r="B1162" i="24"/>
  <c r="B1178" i="24"/>
  <c r="B1194" i="24"/>
  <c r="B1210" i="24"/>
  <c r="B719" i="24"/>
  <c r="B751" i="24"/>
  <c r="B783" i="24"/>
  <c r="B815" i="24"/>
  <c r="B847" i="24"/>
  <c r="B879" i="24"/>
  <c r="B911" i="24"/>
  <c r="B943" i="24"/>
  <c r="B975" i="24"/>
  <c r="B1007" i="24"/>
  <c r="B360" i="24"/>
  <c r="B392" i="24"/>
  <c r="B424" i="24"/>
  <c r="B456" i="24"/>
  <c r="B488" i="24"/>
  <c r="B520" i="24"/>
  <c r="B552" i="24"/>
  <c r="B572" i="24"/>
  <c r="B592" i="24"/>
  <c r="B608" i="24"/>
  <c r="B624" i="24"/>
  <c r="B640" i="24"/>
  <c r="B656" i="24"/>
  <c r="B672" i="24"/>
  <c r="B688" i="24"/>
  <c r="B704" i="24"/>
  <c r="B720" i="24"/>
  <c r="B736" i="24"/>
  <c r="B752" i="24"/>
  <c r="B768" i="24"/>
  <c r="B784" i="24"/>
  <c r="B800" i="24"/>
  <c r="B816" i="24"/>
  <c r="B832" i="24"/>
  <c r="B848" i="24"/>
  <c r="B864" i="24"/>
  <c r="B880" i="24"/>
  <c r="B896" i="24"/>
  <c r="B912" i="24"/>
  <c r="B928" i="24"/>
  <c r="B944" i="24"/>
  <c r="B960" i="24"/>
  <c r="B976" i="24"/>
  <c r="B992" i="24"/>
  <c r="B1008" i="24"/>
  <c r="B345" i="24"/>
  <c r="B361" i="24"/>
  <c r="B377" i="24"/>
  <c r="B393" i="24"/>
  <c r="B409" i="24"/>
  <c r="B425" i="24"/>
  <c r="B441" i="24"/>
  <c r="B457" i="24"/>
  <c r="B473" i="24"/>
  <c r="B489" i="24"/>
  <c r="B505" i="24"/>
  <c r="B521" i="24"/>
  <c r="B537" i="24"/>
  <c r="B553" i="24"/>
  <c r="B569" i="24"/>
  <c r="B585" i="24"/>
  <c r="B601" i="24"/>
  <c r="B617" i="24"/>
  <c r="B633" i="24"/>
  <c r="B649" i="24"/>
  <c r="B665" i="24"/>
  <c r="B681" i="24"/>
  <c r="B697" i="24"/>
  <c r="B713" i="24"/>
  <c r="B729" i="24"/>
  <c r="B745" i="24"/>
  <c r="B761" i="24"/>
  <c r="B777" i="24"/>
  <c r="B793" i="24"/>
  <c r="B809" i="24"/>
  <c r="B825" i="24"/>
  <c r="B841" i="24"/>
  <c r="B857" i="24"/>
  <c r="B873" i="24"/>
  <c r="B889" i="24"/>
  <c r="B905" i="24"/>
  <c r="B921" i="24"/>
  <c r="B937" i="24"/>
  <c r="B953" i="24"/>
  <c r="B969" i="24"/>
  <c r="B985" i="24"/>
  <c r="B1001" i="24"/>
  <c r="B1017" i="24"/>
  <c r="B1033" i="24"/>
  <c r="B1049" i="24"/>
  <c r="B1065" i="24"/>
  <c r="B1081" i="24"/>
  <c r="B1097" i="24"/>
  <c r="B1113" i="24"/>
  <c r="B1129" i="24"/>
  <c r="B1145" i="24"/>
  <c r="B1161" i="24"/>
  <c r="B1177" i="24"/>
  <c r="B1193" i="24"/>
  <c r="B1209" i="24"/>
  <c r="B1225" i="24"/>
  <c r="B1241" i="24"/>
  <c r="B1257" i="24"/>
  <c r="B1273" i="24"/>
  <c r="B1289" i="24"/>
  <c r="B1305" i="24"/>
  <c r="B1321" i="24"/>
  <c r="B1337" i="24"/>
  <c r="B1353" i="24"/>
  <c r="B1369" i="24"/>
  <c r="B1385" i="24"/>
  <c r="B1401" i="24"/>
  <c r="B1417" i="24"/>
  <c r="B1433" i="24"/>
  <c r="B1449" i="24"/>
  <c r="B1465" i="24"/>
  <c r="B1481" i="24"/>
  <c r="B1497" i="24"/>
  <c r="B1022" i="24"/>
  <c r="B1038" i="24"/>
  <c r="B1054" i="24"/>
  <c r="B1070" i="24"/>
  <c r="B1086" i="24"/>
  <c r="B1102" i="24"/>
  <c r="B1118" i="24"/>
  <c r="B1134" i="24"/>
  <c r="B1150" i="24"/>
  <c r="B1166" i="24"/>
  <c r="B1182" i="24"/>
  <c r="B1198" i="24"/>
  <c r="B1214" i="24"/>
  <c r="B1230" i="24"/>
  <c r="B1246" i="24"/>
  <c r="B1262" i="24"/>
  <c r="B1278" i="24"/>
  <c r="B1496" i="24"/>
  <c r="B1480" i="24"/>
  <c r="B1464" i="24"/>
  <c r="B1448" i="24"/>
  <c r="B1432" i="24"/>
  <c r="B1416" i="24"/>
  <c r="B1400" i="24"/>
  <c r="B1384" i="24"/>
  <c r="B1368" i="24"/>
  <c r="B1352" i="24"/>
  <c r="B1336" i="24"/>
  <c r="B1320" i="24"/>
  <c r="B1304" i="24"/>
  <c r="B1288" i="24"/>
  <c r="B1272" i="24"/>
  <c r="B1256" i="24"/>
  <c r="B1240" i="24"/>
  <c r="B1224" i="24"/>
  <c r="B1208" i="24"/>
  <c r="B1192" i="24"/>
  <c r="B1176" i="24"/>
  <c r="B1160" i="24"/>
  <c r="B1144" i="24"/>
  <c r="B1128" i="24"/>
  <c r="B1112" i="24"/>
  <c r="B1096" i="24"/>
  <c r="B1080" i="24"/>
  <c r="B1064" i="24"/>
  <c r="B1048" i="24"/>
  <c r="B1032" i="24"/>
  <c r="B1016" i="24"/>
  <c r="B1491" i="24"/>
  <c r="B1475" i="24"/>
  <c r="B1459" i="24"/>
  <c r="B1443" i="24"/>
  <c r="B1427" i="24"/>
  <c r="B1411" i="24"/>
  <c r="B1395" i="24"/>
  <c r="B1379" i="24"/>
  <c r="B1359" i="24"/>
  <c r="B1327" i="24"/>
  <c r="B1295" i="24"/>
  <c r="B1263" i="24"/>
  <c r="B1231" i="24"/>
  <c r="B1199" i="24"/>
  <c r="B1167" i="24"/>
  <c r="B1135" i="24"/>
  <c r="B1103" i="24"/>
  <c r="B1071" i="24"/>
  <c r="B1039" i="24"/>
  <c r="B1498" i="24"/>
  <c r="B1466" i="24"/>
  <c r="B1434" i="24"/>
  <c r="B1402" i="24"/>
  <c r="B1370" i="24"/>
  <c r="B1338" i="24"/>
  <c r="B1306" i="24"/>
  <c r="B1258" i="24"/>
  <c r="B1492" i="24"/>
  <c r="B1476" i="24"/>
  <c r="B1460" i="24"/>
  <c r="B1444" i="24"/>
  <c r="B1428" i="24"/>
  <c r="B1412" i="24"/>
  <c r="B1396" i="24"/>
  <c r="B1380" i="24"/>
  <c r="B1364" i="24"/>
  <c r="B1348" i="24"/>
  <c r="B1332" i="24"/>
  <c r="B1316" i="24"/>
  <c r="B1300" i="24"/>
  <c r="B1284" i="24"/>
  <c r="B1268" i="24"/>
  <c r="B1252" i="24"/>
  <c r="B1236" i="24"/>
  <c r="B1220" i="24"/>
  <c r="B1204" i="24"/>
  <c r="B1188" i="24"/>
  <c r="B1172" i="24"/>
  <c r="B1156" i="24"/>
  <c r="B1140" i="24"/>
  <c r="B1124" i="24"/>
  <c r="B1108" i="24"/>
  <c r="B1092" i="24"/>
  <c r="B1076" i="24"/>
  <c r="B1060" i="24"/>
  <c r="B1044" i="24"/>
  <c r="B1028" i="24"/>
  <c r="B1012" i="24"/>
  <c r="B1487" i="24"/>
  <c r="B1471" i="24"/>
  <c r="B1455" i="24"/>
  <c r="B1439" i="24"/>
  <c r="B1423" i="24"/>
  <c r="B1407" i="24"/>
  <c r="B1391" i="24"/>
  <c r="B1375" i="24"/>
  <c r="B1347" i="24"/>
  <c r="B1315" i="24"/>
  <c r="B1283" i="24"/>
  <c r="B1251" i="24"/>
  <c r="B1219" i="24"/>
  <c r="B1187" i="24"/>
  <c r="B1155" i="24"/>
  <c r="B1123" i="24"/>
  <c r="B1091" i="24"/>
  <c r="B1059" i="24"/>
  <c r="B1027" i="24"/>
  <c r="B1486" i="24"/>
  <c r="B1454" i="24"/>
  <c r="B1422" i="24"/>
  <c r="B1390" i="24"/>
  <c r="B1358" i="24"/>
  <c r="B1326" i="24"/>
  <c r="B1294" i="24"/>
  <c r="B1242" i="24"/>
  <c r="B1488" i="24"/>
  <c r="B1472" i="24"/>
  <c r="B1456" i="24"/>
  <c r="B1440" i="24"/>
  <c r="B1424" i="24"/>
  <c r="B1408" i="24"/>
  <c r="B1392" i="24"/>
  <c r="B1376" i="24"/>
  <c r="B1360" i="24"/>
  <c r="B1344" i="24"/>
  <c r="B1328" i="24"/>
  <c r="B1312" i="24"/>
  <c r="B1296" i="24"/>
  <c r="B1280" i="24"/>
  <c r="B1264" i="24"/>
  <c r="B1248" i="24"/>
  <c r="B1232" i="24"/>
  <c r="B1216" i="24"/>
  <c r="B1200" i="24"/>
  <c r="B1184" i="24"/>
  <c r="B1168" i="24"/>
  <c r="B1152" i="24"/>
  <c r="B1136" i="24"/>
  <c r="B1120" i="24"/>
  <c r="B1104" i="24"/>
  <c r="B1088" i="24"/>
  <c r="B1072" i="24"/>
  <c r="B1056" i="24"/>
  <c r="B1040" i="24"/>
  <c r="B1024" i="24"/>
  <c r="B1499" i="24"/>
  <c r="B1483" i="24"/>
  <c r="B1467" i="24"/>
  <c r="B1451" i="24"/>
  <c r="B1435" i="24"/>
  <c r="B1419" i="24"/>
  <c r="B1403" i="24"/>
  <c r="B1387" i="24"/>
  <c r="B1367" i="24"/>
  <c r="B1343" i="24"/>
  <c r="B1311" i="24"/>
  <c r="B1279" i="24"/>
  <c r="B1247" i="24"/>
  <c r="B1215" i="24"/>
  <c r="B1183" i="24"/>
  <c r="B1151" i="24"/>
  <c r="B1119" i="24"/>
  <c r="B1087" i="24"/>
  <c r="B1055" i="24"/>
  <c r="B1023" i="24"/>
  <c r="B1482" i="24"/>
  <c r="B1450" i="24"/>
  <c r="B1418" i="24"/>
  <c r="B1386" i="24"/>
  <c r="B1354" i="24"/>
  <c r="B1322" i="24"/>
  <c r="B1290" i="24"/>
  <c r="B1226" i="24"/>
  <c r="B1500" i="24"/>
  <c r="B1484" i="24"/>
  <c r="B1468" i="24"/>
  <c r="B1452" i="24"/>
  <c r="B1436" i="24"/>
  <c r="B1420" i="24"/>
  <c r="B1404" i="24"/>
  <c r="B1388" i="24"/>
  <c r="B1372" i="24"/>
  <c r="B1356" i="24"/>
  <c r="B1340" i="24"/>
  <c r="B1324" i="24"/>
  <c r="B1308" i="24"/>
  <c r="B1292" i="24"/>
  <c r="B1276" i="24"/>
  <c r="B1260" i="24"/>
  <c r="B1244" i="24"/>
  <c r="B1228" i="24"/>
  <c r="B1212" i="24"/>
  <c r="B1196" i="24"/>
  <c r="B1180" i="24"/>
  <c r="B1164" i="24"/>
  <c r="B1148" i="24"/>
  <c r="B1132" i="24"/>
  <c r="B1116" i="24"/>
  <c r="B1100" i="24"/>
  <c r="B1084" i="24"/>
  <c r="B1068" i="24"/>
  <c r="B1052" i="24"/>
  <c r="B1036" i="24"/>
  <c r="B1020" i="24"/>
  <c r="B1495" i="24"/>
  <c r="B1479" i="24"/>
  <c r="B1463" i="24"/>
  <c r="B1447" i="24"/>
  <c r="B1431" i="24"/>
  <c r="B1415" i="24"/>
  <c r="B1399" i="24"/>
  <c r="B1383" i="24"/>
  <c r="B1363" i="24"/>
  <c r="B1331" i="24"/>
  <c r="B1299" i="24"/>
  <c r="B1267" i="24"/>
  <c r="B1235" i="24"/>
  <c r="B1203" i="24"/>
  <c r="B1171" i="24"/>
  <c r="B1139" i="24"/>
  <c r="B1107" i="24"/>
  <c r="B1075" i="24"/>
  <c r="B1043" i="24"/>
  <c r="B1011" i="24"/>
  <c r="B1470" i="24"/>
  <c r="B1438" i="24"/>
  <c r="B1406" i="24"/>
  <c r="B1374" i="24"/>
  <c r="B1342" i="24"/>
  <c r="B1310" i="24"/>
  <c r="B1274" i="24"/>
  <c r="D46" i="31"/>
  <c r="A62" i="30"/>
  <c r="A180" i="30"/>
  <c r="D39" i="31"/>
  <c r="AN2" i="24"/>
  <c r="D24" i="31"/>
  <c r="A106" i="30"/>
  <c r="A30" i="30"/>
  <c r="D124" i="31"/>
  <c r="A108" i="30"/>
  <c r="D49" i="31"/>
  <c r="A65" i="30"/>
  <c r="D159" i="31"/>
  <c r="B12" i="32"/>
  <c r="A129" i="30"/>
  <c r="B19" i="32"/>
  <c r="A45" i="30"/>
  <c r="A99" i="30"/>
  <c r="A200" i="30"/>
  <c r="A48" i="30"/>
  <c r="A82" i="30"/>
  <c r="A178" i="30"/>
  <c r="D107" i="31"/>
  <c r="D131" i="31"/>
  <c r="B15" i="32"/>
  <c r="D42" i="31"/>
  <c r="D120" i="31"/>
  <c r="A11" i="30"/>
  <c r="A67" i="30"/>
  <c r="A84" i="30"/>
  <c r="A105" i="30"/>
  <c r="A177" i="30"/>
  <c r="A18" i="30"/>
  <c r="S3" i="24"/>
  <c r="X31" i="26"/>
  <c r="A109" i="30"/>
  <c r="A14" i="30"/>
  <c r="BB26" i="24"/>
  <c r="C15" i="26"/>
  <c r="BB21" i="24"/>
  <c r="C10" i="24"/>
  <c r="DF23" i="24"/>
  <c r="X24" i="26"/>
  <c r="AU9" i="24"/>
  <c r="C43" i="24"/>
  <c r="C36" i="26"/>
  <c r="CB25" i="26"/>
  <c r="BI5" i="24"/>
  <c r="DT19" i="24"/>
  <c r="BP22" i="24"/>
  <c r="CD13" i="24"/>
  <c r="BG17" i="26"/>
  <c r="CD31" i="24"/>
  <c r="AN14" i="24"/>
  <c r="CK8" i="24"/>
  <c r="DF5" i="24"/>
  <c r="D32" i="24"/>
  <c r="AG14" i="24"/>
  <c r="CR27" i="24"/>
  <c r="DT30" i="24"/>
  <c r="BB24" i="24"/>
  <c r="C48" i="24"/>
  <c r="AN27" i="24"/>
  <c r="BB23" i="24"/>
  <c r="BP19" i="24"/>
  <c r="CD15" i="24"/>
  <c r="CR11" i="24"/>
  <c r="DF7" i="24"/>
  <c r="DT3" i="24"/>
  <c r="BB10" i="24"/>
  <c r="BP6" i="24"/>
  <c r="CR6" i="24"/>
  <c r="AG28" i="24"/>
  <c r="BI19" i="24"/>
  <c r="CK11" i="24"/>
  <c r="DM3" i="24"/>
  <c r="BP4" i="24"/>
  <c r="AZ20" i="26"/>
  <c r="CI5" i="26"/>
  <c r="AN11" i="24"/>
  <c r="BB7" i="24"/>
  <c r="BP3" i="24"/>
  <c r="CK29" i="24"/>
  <c r="CY25" i="24"/>
  <c r="DM21" i="24"/>
  <c r="AG17" i="24"/>
  <c r="AU28" i="24"/>
  <c r="BI24" i="24"/>
  <c r="BW12" i="24"/>
  <c r="CY4" i="24"/>
  <c r="AN25" i="24"/>
  <c r="BP17" i="24"/>
  <c r="CR9" i="24"/>
  <c r="AG19" i="24"/>
  <c r="CK14" i="24"/>
  <c r="CB12" i="26"/>
  <c r="BG28" i="26"/>
  <c r="R8" i="24"/>
  <c r="X9" i="26"/>
  <c r="AG30" i="24"/>
  <c r="AU25" i="24"/>
  <c r="BI21" i="24"/>
  <c r="BW17" i="24"/>
  <c r="CK13" i="24"/>
  <c r="CY9" i="24"/>
  <c r="DM5" i="24"/>
  <c r="AN30" i="24"/>
  <c r="AU12" i="24"/>
  <c r="BI8" i="24"/>
  <c r="CD10" i="24"/>
  <c r="DF2" i="24"/>
  <c r="AU23" i="24"/>
  <c r="BW15" i="24"/>
  <c r="CY7" i="24"/>
  <c r="AN8" i="24"/>
  <c r="DM6" i="24"/>
  <c r="AE13" i="26"/>
  <c r="D27" i="24"/>
  <c r="AG26" i="24"/>
  <c r="AN23" i="24"/>
  <c r="AU21" i="24"/>
  <c r="BB19" i="24"/>
  <c r="BI17" i="24"/>
  <c r="BP15" i="24"/>
  <c r="BW13" i="24"/>
  <c r="CD11" i="24"/>
  <c r="CK9" i="24"/>
  <c r="CR7" i="24"/>
  <c r="CY5" i="24"/>
  <c r="DF3" i="24"/>
  <c r="DT31" i="24"/>
  <c r="AG29" i="24"/>
  <c r="AN26" i="24"/>
  <c r="AU24" i="24"/>
  <c r="BB22" i="24"/>
  <c r="BI20" i="24"/>
  <c r="BP18" i="24"/>
  <c r="BW8" i="24"/>
  <c r="CK4" i="24"/>
  <c r="DF30" i="24"/>
  <c r="DT26" i="24"/>
  <c r="AN21" i="24"/>
  <c r="BB17" i="24"/>
  <c r="BP13" i="24"/>
  <c r="CD9" i="24"/>
  <c r="CR5" i="24"/>
  <c r="DM31" i="24"/>
  <c r="AG15" i="24"/>
  <c r="BB12" i="24"/>
  <c r="CR16" i="24"/>
  <c r="AE26" i="26"/>
  <c r="CI22" i="26"/>
  <c r="BN19" i="26"/>
  <c r="BU20" i="26"/>
  <c r="D20" i="24"/>
  <c r="N20" i="24"/>
  <c r="D179" i="24"/>
  <c r="C31" i="24"/>
  <c r="C12" i="26"/>
  <c r="AG22" i="24"/>
  <c r="AG6" i="24"/>
  <c r="AN19" i="24"/>
  <c r="AN3" i="24"/>
  <c r="AU17" i="24"/>
  <c r="BB31" i="24"/>
  <c r="BB15" i="24"/>
  <c r="BI29" i="24"/>
  <c r="BI13" i="24"/>
  <c r="BP27" i="24"/>
  <c r="BP11" i="24"/>
  <c r="BW25" i="24"/>
  <c r="BW9" i="24"/>
  <c r="CD23" i="24"/>
  <c r="CD7" i="24"/>
  <c r="CK21" i="24"/>
  <c r="CK5" i="24"/>
  <c r="CR19" i="24"/>
  <c r="CR3" i="24"/>
  <c r="CY17" i="24"/>
  <c r="DF31" i="24"/>
  <c r="DF15" i="24"/>
  <c r="DM29" i="24"/>
  <c r="DM13" i="24"/>
  <c r="DT27" i="24"/>
  <c r="DT11" i="24"/>
  <c r="AG25" i="24"/>
  <c r="AG9" i="24"/>
  <c r="AN22" i="24"/>
  <c r="AN6" i="24"/>
  <c r="AU20" i="24"/>
  <c r="AU4" i="24"/>
  <c r="BB18" i="24"/>
  <c r="BB2" i="24"/>
  <c r="BI16" i="24"/>
  <c r="BP30" i="24"/>
  <c r="BP14" i="24"/>
  <c r="BW28" i="24"/>
  <c r="CD26" i="24"/>
  <c r="CK24" i="24"/>
  <c r="CR22" i="24"/>
  <c r="CY20" i="24"/>
  <c r="DF18" i="24"/>
  <c r="DM16" i="24"/>
  <c r="DT14" i="24"/>
  <c r="AG12" i="24"/>
  <c r="AN9" i="24"/>
  <c r="AU7" i="24"/>
  <c r="BB5" i="24"/>
  <c r="BI3" i="24"/>
  <c r="BW31" i="24"/>
  <c r="CD29" i="24"/>
  <c r="CK27" i="24"/>
  <c r="CR25" i="24"/>
  <c r="CY23" i="24"/>
  <c r="DF21" i="24"/>
  <c r="DM19" i="24"/>
  <c r="DT13" i="24"/>
  <c r="AN28" i="24"/>
  <c r="AU14" i="24"/>
  <c r="BI10" i="24"/>
  <c r="CD20" i="24"/>
  <c r="CY10" i="24"/>
  <c r="Q22" i="26"/>
  <c r="AL24" i="26"/>
  <c r="BN16" i="26"/>
  <c r="CP8" i="26"/>
  <c r="AS21" i="26"/>
  <c r="BU13" i="26"/>
  <c r="AE20" i="26"/>
  <c r="D64" i="24"/>
  <c r="C188" i="24"/>
  <c r="C16" i="24"/>
  <c r="D59" i="24"/>
  <c r="N59" i="24"/>
  <c r="C139" i="24"/>
  <c r="D54" i="24"/>
  <c r="C65" i="24"/>
  <c r="C21" i="26"/>
  <c r="D18" i="26"/>
  <c r="D7" i="26"/>
  <c r="C35" i="26"/>
  <c r="D40" i="26"/>
  <c r="C56" i="26"/>
  <c r="D41" i="26"/>
  <c r="C37" i="26"/>
  <c r="S16" i="24"/>
  <c r="C33" i="24"/>
  <c r="D17" i="24"/>
  <c r="D185" i="24"/>
  <c r="C42" i="24"/>
  <c r="D22" i="24"/>
  <c r="R3" i="24"/>
  <c r="C35" i="24"/>
  <c r="C51" i="24"/>
  <c r="C75" i="24"/>
  <c r="D19" i="24"/>
  <c r="N19" i="24"/>
  <c r="D35" i="24"/>
  <c r="N35" i="24"/>
  <c r="D51" i="24"/>
  <c r="D67" i="24"/>
  <c r="S103" i="24"/>
  <c r="R32" i="24"/>
  <c r="C8" i="24"/>
  <c r="C24" i="24"/>
  <c r="C40" i="24"/>
  <c r="C56" i="24"/>
  <c r="C124" i="24"/>
  <c r="D8" i="24"/>
  <c r="D24" i="24"/>
  <c r="D40" i="24"/>
  <c r="D56" i="24"/>
  <c r="D116" i="24"/>
  <c r="D54" i="26"/>
  <c r="D27" i="26"/>
  <c r="C55" i="26"/>
  <c r="D60" i="26"/>
  <c r="J5" i="26"/>
  <c r="D57" i="26"/>
  <c r="C53" i="26"/>
  <c r="C61" i="26"/>
  <c r="R9" i="24"/>
  <c r="C49" i="24"/>
  <c r="D33" i="24"/>
  <c r="N33" i="24"/>
  <c r="R70" i="24"/>
  <c r="C58" i="24"/>
  <c r="D38" i="24"/>
  <c r="N38" i="24"/>
  <c r="R99" i="24"/>
  <c r="C39" i="24"/>
  <c r="C55" i="24"/>
  <c r="C123" i="24"/>
  <c r="D7" i="24"/>
  <c r="N7" i="24"/>
  <c r="D23" i="24"/>
  <c r="D39" i="24"/>
  <c r="N39" i="24"/>
  <c r="D55" i="24"/>
  <c r="N55" i="24"/>
  <c r="D115" i="24"/>
  <c r="N115" i="24"/>
  <c r="R4" i="24"/>
  <c r="R80" i="24"/>
  <c r="C12" i="24"/>
  <c r="C28" i="24"/>
  <c r="C44" i="24"/>
  <c r="C60" i="24"/>
  <c r="C172" i="24"/>
  <c r="D12" i="24"/>
  <c r="D28" i="24"/>
  <c r="D44" i="24"/>
  <c r="N44" i="24"/>
  <c r="D60" i="24"/>
  <c r="N60" i="24"/>
  <c r="D164" i="24"/>
  <c r="N164" i="24"/>
  <c r="C22" i="26"/>
  <c r="J8" i="26"/>
  <c r="D9" i="26"/>
  <c r="C168" i="26"/>
  <c r="C139" i="26"/>
  <c r="C193" i="24"/>
  <c r="C26" i="24"/>
  <c r="D70" i="24"/>
  <c r="N70" i="24"/>
  <c r="C47" i="24"/>
  <c r="C187" i="24"/>
  <c r="D31" i="24"/>
  <c r="N31" i="24"/>
  <c r="D63" i="24"/>
  <c r="N63" i="24"/>
  <c r="R16" i="24"/>
  <c r="C20" i="24"/>
  <c r="C52" i="24"/>
  <c r="N4" i="24"/>
  <c r="D36" i="24"/>
  <c r="D100" i="24"/>
  <c r="N100" i="24"/>
  <c r="C50" i="26"/>
  <c r="D16" i="26"/>
  <c r="D25" i="26"/>
  <c r="C59" i="26"/>
  <c r="R101" i="24"/>
  <c r="D49" i="24"/>
  <c r="C94" i="24"/>
  <c r="C15" i="24"/>
  <c r="C59" i="24"/>
  <c r="D11" i="24"/>
  <c r="N11" i="24"/>
  <c r="D43" i="24"/>
  <c r="N43" i="24"/>
  <c r="D131" i="24"/>
  <c r="R96" i="24"/>
  <c r="C32" i="24"/>
  <c r="C64" i="24"/>
  <c r="D16" i="24"/>
  <c r="N16" i="24"/>
  <c r="D48" i="24"/>
  <c r="N48" i="24"/>
  <c r="D180" i="24"/>
  <c r="N180" i="24"/>
  <c r="CP21" i="26"/>
  <c r="BN29" i="26"/>
  <c r="AE3" i="26"/>
  <c r="CP30" i="26"/>
  <c r="BN26" i="26"/>
  <c r="AZ30" i="26"/>
  <c r="AL30" i="26"/>
  <c r="X10" i="26"/>
  <c r="CP15" i="26"/>
  <c r="CI25" i="26"/>
  <c r="CB27" i="26"/>
  <c r="BU29" i="26"/>
  <c r="BN31" i="26"/>
  <c r="AZ3" i="26"/>
  <c r="AS5" i="26"/>
  <c r="AL7" i="26"/>
  <c r="AE5" i="26"/>
  <c r="AE29" i="26"/>
  <c r="Q2" i="26"/>
  <c r="CP24" i="26"/>
  <c r="CI26" i="26"/>
  <c r="CB28" i="26"/>
  <c r="BU30" i="26"/>
  <c r="BG2" i="26"/>
  <c r="AZ4" i="26"/>
  <c r="AS6" i="26"/>
  <c r="AL8" i="26"/>
  <c r="AE6" i="26"/>
  <c r="X8" i="26"/>
  <c r="Q11" i="26"/>
  <c r="Q25" i="26"/>
  <c r="Q19" i="26"/>
  <c r="DT20" i="24"/>
  <c r="DM22" i="24"/>
  <c r="DF24" i="24"/>
  <c r="CY26" i="24"/>
  <c r="CR28" i="24"/>
  <c r="CB9" i="26"/>
  <c r="AZ17" i="26"/>
  <c r="AE7" i="26"/>
  <c r="CI16" i="26"/>
  <c r="BG8" i="26"/>
  <c r="AS4" i="26"/>
  <c r="AE4" i="26"/>
  <c r="X18" i="26"/>
  <c r="CP19" i="26"/>
  <c r="CI29" i="26"/>
  <c r="CB31" i="26"/>
  <c r="BN3" i="26"/>
  <c r="BG5" i="26"/>
  <c r="AZ7" i="26"/>
  <c r="AS9" i="26"/>
  <c r="AL11" i="26"/>
  <c r="AE9" i="26"/>
  <c r="X11" i="26"/>
  <c r="CP4" i="26"/>
  <c r="CI6" i="26"/>
  <c r="CB8" i="26"/>
  <c r="BU10" i="26"/>
  <c r="BN12" i="26"/>
  <c r="BG14" i="26"/>
  <c r="AZ16" i="26"/>
  <c r="AS18" i="26"/>
  <c r="AL20" i="26"/>
  <c r="AE10" i="26"/>
  <c r="X12" i="26"/>
  <c r="Q16" i="26"/>
  <c r="Q29" i="26"/>
  <c r="Q23" i="26"/>
  <c r="DT24" i="24"/>
  <c r="DM26" i="24"/>
  <c r="DF28" i="24"/>
  <c r="CY30" i="24"/>
  <c r="CK2" i="24"/>
  <c r="CD4" i="24"/>
  <c r="BW6" i="24"/>
  <c r="BP8" i="24"/>
  <c r="BI6" i="24"/>
  <c r="BB8" i="24"/>
  <c r="AU2" i="24"/>
  <c r="AU18" i="24"/>
  <c r="AN4" i="24"/>
  <c r="AN20" i="24"/>
  <c r="AG7" i="24"/>
  <c r="AG23" i="24"/>
  <c r="DT9" i="24"/>
  <c r="DT25" i="24"/>
  <c r="BN13" i="26"/>
  <c r="X25" i="26"/>
  <c r="AZ10" i="26"/>
  <c r="AE24" i="26"/>
  <c r="CI13" i="26"/>
  <c r="BU17" i="26"/>
  <c r="BG21" i="26"/>
  <c r="AS25" i="26"/>
  <c r="AE25" i="26"/>
  <c r="CP20" i="26"/>
  <c r="CB24" i="26"/>
  <c r="BN28" i="26"/>
  <c r="AS2" i="26"/>
  <c r="AE2" i="26"/>
  <c r="X28" i="26"/>
  <c r="Q26" i="26"/>
  <c r="DM10" i="24"/>
  <c r="CY14" i="24"/>
  <c r="CK18" i="24"/>
  <c r="BW2" i="24"/>
  <c r="BP20" i="24"/>
  <c r="BI22" i="24"/>
  <c r="BB28" i="24"/>
  <c r="AU22" i="24"/>
  <c r="AN12" i="24"/>
  <c r="AG3" i="24"/>
  <c r="AG27" i="24"/>
  <c r="DT17" i="24"/>
  <c r="DM7" i="24"/>
  <c r="DM23" i="24"/>
  <c r="DF9" i="24"/>
  <c r="DF25" i="24"/>
  <c r="CY11" i="24"/>
  <c r="CY27" i="24"/>
  <c r="CR13" i="24"/>
  <c r="CR29" i="24"/>
  <c r="CK15" i="24"/>
  <c r="CK31" i="24"/>
  <c r="CD17" i="24"/>
  <c r="BW3" i="24"/>
  <c r="BW19" i="24"/>
  <c r="BP5" i="24"/>
  <c r="BP21" i="24"/>
  <c r="BI7" i="24"/>
  <c r="BI23" i="24"/>
  <c r="BB9" i="24"/>
  <c r="BB25" i="24"/>
  <c r="AU11" i="24"/>
  <c r="AU27" i="24"/>
  <c r="AN13" i="24"/>
  <c r="AN29" i="24"/>
  <c r="AG16" i="24"/>
  <c r="DT2" i="24"/>
  <c r="DT18" i="24"/>
  <c r="DM4" i="24"/>
  <c r="DM20" i="24"/>
  <c r="DF6" i="24"/>
  <c r="DF22" i="24"/>
  <c r="CY8" i="24"/>
  <c r="CY24" i="24"/>
  <c r="CR10" i="24"/>
  <c r="CR26" i="24"/>
  <c r="CK12" i="24"/>
  <c r="CK28" i="24"/>
  <c r="CD14" i="24"/>
  <c r="CD30" i="24"/>
  <c r="BW16" i="24"/>
  <c r="AS3" i="26"/>
  <c r="BU4" i="26"/>
  <c r="AS28" i="26"/>
  <c r="Q5" i="26"/>
  <c r="CB11" i="26"/>
  <c r="BN15" i="26"/>
  <c r="AZ19" i="26"/>
  <c r="AL23" i="26"/>
  <c r="X15" i="26"/>
  <c r="CI10" i="26"/>
  <c r="BU14" i="26"/>
  <c r="BG18" i="26"/>
  <c r="AS22" i="26"/>
  <c r="AE22" i="26"/>
  <c r="Q28" i="26"/>
  <c r="DT4" i="24"/>
  <c r="DF8" i="24"/>
  <c r="CR12" i="24"/>
  <c r="CK30" i="24"/>
  <c r="BW18" i="24"/>
  <c r="BP24" i="24"/>
  <c r="BI26" i="24"/>
  <c r="AU6" i="24"/>
  <c r="AU26" i="24"/>
  <c r="AN16" i="24"/>
  <c r="AG11" i="24"/>
  <c r="AG31" i="24"/>
  <c r="DT21" i="24"/>
  <c r="DM11" i="24"/>
  <c r="DM27" i="24"/>
  <c r="DF13" i="24"/>
  <c r="DF29" i="24"/>
  <c r="CY15" i="24"/>
  <c r="CY31" i="24"/>
  <c r="CR17" i="24"/>
  <c r="CK3" i="24"/>
  <c r="CK19" i="24"/>
  <c r="CD5" i="24"/>
  <c r="CD21" i="24"/>
  <c r="BW7" i="24"/>
  <c r="BW23" i="24"/>
  <c r="BP9" i="24"/>
  <c r="BP25" i="24"/>
  <c r="BI11" i="24"/>
  <c r="BI27" i="24"/>
  <c r="BB13" i="24"/>
  <c r="BB29" i="24"/>
  <c r="AU15" i="24"/>
  <c r="AU31" i="24"/>
  <c r="AN17" i="24"/>
  <c r="AG4" i="24"/>
  <c r="AG20" i="24"/>
  <c r="DT6" i="24"/>
  <c r="DT22" i="24"/>
  <c r="DM8" i="24"/>
  <c r="DM24" i="24"/>
  <c r="DF10" i="24"/>
  <c r="DF26" i="24"/>
  <c r="CY12" i="24"/>
  <c r="CY28" i="24"/>
  <c r="CR14" i="24"/>
  <c r="CR30" i="24"/>
  <c r="CK16" i="24"/>
  <c r="CD2" i="24"/>
  <c r="CD18" i="24"/>
  <c r="BW4" i="24"/>
  <c r="BW20" i="24"/>
  <c r="AG10" i="24"/>
  <c r="AN7" i="24"/>
  <c r="AU5" i="24"/>
  <c r="BB3" i="24"/>
  <c r="BP31" i="24"/>
  <c r="BW29" i="24"/>
  <c r="CD27" i="24"/>
  <c r="CK25" i="24"/>
  <c r="CR23" i="24"/>
  <c r="CY21" i="24"/>
  <c r="DF19" i="24"/>
  <c r="DM17" i="24"/>
  <c r="DT15" i="24"/>
  <c r="AG13" i="24"/>
  <c r="AN10" i="24"/>
  <c r="AU8" i="24"/>
  <c r="BB6" i="24"/>
  <c r="BI4" i="24"/>
  <c r="BP2" i="24"/>
  <c r="CD6" i="24"/>
  <c r="CR2" i="24"/>
  <c r="DM28" i="24"/>
  <c r="AG24" i="24"/>
  <c r="AU19" i="24"/>
  <c r="BI15" i="24"/>
  <c r="BW11" i="24"/>
  <c r="CK7" i="24"/>
  <c r="CY3" i="24"/>
  <c r="DT29" i="24"/>
  <c r="AU30" i="24"/>
  <c r="BW22" i="24"/>
  <c r="DT8" i="24"/>
  <c r="BG30" i="26"/>
  <c r="AL27" i="26"/>
  <c r="Q9" i="26"/>
  <c r="CP5" i="26"/>
  <c r="C36" i="24"/>
  <c r="D15" i="24"/>
  <c r="N15" i="24"/>
  <c r="D65" i="24"/>
  <c r="N65" i="24"/>
  <c r="AG18" i="24"/>
  <c r="AG2" i="24"/>
  <c r="AN15" i="24"/>
  <c r="AU29" i="24"/>
  <c r="AU13" i="24"/>
  <c r="BB27" i="24"/>
  <c r="BB11" i="24"/>
  <c r="BI25" i="24"/>
  <c r="BI9" i="24"/>
  <c r="BP23" i="24"/>
  <c r="BP7" i="24"/>
  <c r="BW21" i="24"/>
  <c r="BW5" i="24"/>
  <c r="CD19" i="24"/>
  <c r="CD3" i="24"/>
  <c r="CK17" i="24"/>
  <c r="CR31" i="24"/>
  <c r="CR15" i="24"/>
  <c r="CY29" i="24"/>
  <c r="CY13" i="24"/>
  <c r="DF27" i="24"/>
  <c r="DF11" i="24"/>
  <c r="DM25" i="24"/>
  <c r="DM9" i="24"/>
  <c r="DT23" i="24"/>
  <c r="DT7" i="24"/>
  <c r="AG21" i="24"/>
  <c r="AG5" i="24"/>
  <c r="AN18" i="24"/>
  <c r="AU16" i="24"/>
  <c r="BB30" i="24"/>
  <c r="BB14" i="24"/>
  <c r="BI28" i="24"/>
  <c r="BI12" i="24"/>
  <c r="BP26" i="24"/>
  <c r="BP10" i="24"/>
  <c r="BW24" i="24"/>
  <c r="CD22" i="24"/>
  <c r="CK20" i="24"/>
  <c r="CR18" i="24"/>
  <c r="CY16" i="24"/>
  <c r="DF14" i="24"/>
  <c r="DM12" i="24"/>
  <c r="DT10" i="24"/>
  <c r="AG8" i="24"/>
  <c r="AN5" i="24"/>
  <c r="AU3" i="24"/>
  <c r="BI31" i="24"/>
  <c r="BP29" i="24"/>
  <c r="BW27" i="24"/>
  <c r="CD25" i="24"/>
  <c r="CK23" i="24"/>
  <c r="CR21" i="24"/>
  <c r="CY19" i="24"/>
  <c r="DF17" i="24"/>
  <c r="DM15" i="24"/>
  <c r="DT5" i="24"/>
  <c r="AN24" i="24"/>
  <c r="AU10" i="24"/>
  <c r="BI2" i="24"/>
  <c r="CD16" i="24"/>
  <c r="DF12" i="24"/>
  <c r="Q13" i="26"/>
  <c r="AL4" i="26"/>
  <c r="BU26" i="26"/>
  <c r="X27" i="26"/>
  <c r="AZ23" i="26"/>
  <c r="CB15" i="26"/>
  <c r="AL2" i="26"/>
  <c r="AL21" i="26"/>
  <c r="D52" i="24"/>
  <c r="N52" i="24"/>
  <c r="C108" i="24"/>
  <c r="D47" i="24"/>
  <c r="N47" i="24"/>
  <c r="C63" i="24"/>
  <c r="N6" i="24"/>
  <c r="C17" i="24"/>
  <c r="C5" i="26"/>
  <c r="D55" i="26"/>
  <c r="BH55" i="26"/>
  <c r="K7" i="26"/>
  <c r="C521" i="24"/>
  <c r="C526" i="24"/>
  <c r="C515" i="24"/>
  <c r="C537" i="24"/>
  <c r="C553" i="24"/>
  <c r="C569" i="24"/>
  <c r="C585" i="24"/>
  <c r="C601" i="24"/>
  <c r="C617" i="24"/>
  <c r="C633" i="24"/>
  <c r="C649" i="24"/>
  <c r="C665" i="24"/>
  <c r="C681" i="24"/>
  <c r="C697" i="24"/>
  <c r="C713" i="24"/>
  <c r="C729" i="24"/>
  <c r="C745" i="24"/>
  <c r="C761" i="24"/>
  <c r="C777" i="24"/>
  <c r="C793" i="24"/>
  <c r="C809" i="24"/>
  <c r="C825" i="24"/>
  <c r="C841" i="24"/>
  <c r="C857" i="24"/>
  <c r="C873" i="24"/>
  <c r="C889" i="24"/>
  <c r="C905" i="24"/>
  <c r="C921" i="24"/>
  <c r="C937" i="24"/>
  <c r="C953" i="24"/>
  <c r="C969" i="24"/>
  <c r="C985" i="24"/>
  <c r="C1001" i="24"/>
  <c r="C1017" i="24"/>
  <c r="C1033" i="24"/>
  <c r="C1049" i="24"/>
  <c r="C1065" i="24"/>
  <c r="C1081" i="24"/>
  <c r="C1097" i="24"/>
  <c r="C1113" i="24"/>
  <c r="C1129" i="24"/>
  <c r="C1145" i="24"/>
  <c r="C1161" i="24"/>
  <c r="C1177" i="24"/>
  <c r="C1193" i="24"/>
  <c r="C1209" i="24"/>
  <c r="C1225" i="24"/>
  <c r="C1241" i="24"/>
  <c r="C1257" i="24"/>
  <c r="C1273" i="24"/>
  <c r="C1289" i="24"/>
  <c r="C1305" i="24"/>
  <c r="C1321" i="24"/>
  <c r="C1337" i="24"/>
  <c r="C1353" i="24"/>
  <c r="C1369" i="24"/>
  <c r="C1385" i="24"/>
  <c r="C1401" i="24"/>
  <c r="C1417" i="24"/>
  <c r="C1433" i="24"/>
  <c r="C1449" i="24"/>
  <c r="C1465" i="24"/>
  <c r="C1481" i="24"/>
  <c r="C1497" i="24"/>
  <c r="D525" i="24"/>
  <c r="N525" i="24"/>
  <c r="D541" i="24"/>
  <c r="N541" i="24"/>
  <c r="D557" i="24"/>
  <c r="N557" i="24"/>
  <c r="D573" i="24"/>
  <c r="N573" i="24"/>
  <c r="D589" i="24"/>
  <c r="N589" i="24"/>
  <c r="D605" i="24"/>
  <c r="D621" i="24"/>
  <c r="D637" i="24"/>
  <c r="D653" i="24"/>
  <c r="D669" i="24"/>
  <c r="D685" i="24"/>
  <c r="D701" i="24"/>
  <c r="D717" i="24"/>
  <c r="D733" i="24"/>
  <c r="D749" i="24"/>
  <c r="D765" i="24"/>
  <c r="D781" i="24"/>
  <c r="D797" i="24"/>
  <c r="D813" i="24"/>
  <c r="D829" i="24"/>
  <c r="D845" i="24"/>
  <c r="D861" i="24"/>
  <c r="D877" i="24"/>
  <c r="D893" i="24"/>
  <c r="D909" i="24"/>
  <c r="D925" i="24"/>
  <c r="D941" i="24"/>
  <c r="D957" i="24"/>
  <c r="D973" i="24"/>
  <c r="D989" i="24"/>
  <c r="D1005" i="24"/>
  <c r="D1021" i="24"/>
  <c r="D1037" i="24"/>
  <c r="D1053" i="24"/>
  <c r="D1069" i="24"/>
  <c r="D1085" i="24"/>
  <c r="D1101" i="24"/>
  <c r="D1117" i="24"/>
  <c r="D1133" i="24"/>
  <c r="D1149" i="24"/>
  <c r="D1165" i="24"/>
  <c r="D1181" i="24"/>
  <c r="D1197" i="24"/>
  <c r="D1213" i="24"/>
  <c r="D1229" i="24"/>
  <c r="D1245" i="24"/>
  <c r="D1261" i="24"/>
  <c r="D1277" i="24"/>
  <c r="D1293" i="24"/>
  <c r="D1309" i="24"/>
  <c r="D1325" i="24"/>
  <c r="D1341" i="24"/>
  <c r="D1357" i="24"/>
  <c r="D1373" i="24"/>
  <c r="D1389" i="24"/>
  <c r="D1405" i="24"/>
  <c r="D1421" i="24"/>
  <c r="D1437" i="24"/>
  <c r="D1453" i="24"/>
  <c r="D1469" i="24"/>
  <c r="D1485" i="24"/>
  <c r="D1501" i="24"/>
  <c r="E529" i="24"/>
  <c r="E545" i="24"/>
  <c r="E561" i="24"/>
  <c r="E577" i="24"/>
  <c r="E593" i="24"/>
  <c r="E609" i="24"/>
  <c r="E625" i="24"/>
  <c r="E641" i="24"/>
  <c r="E657" i="24"/>
  <c r="E673" i="24"/>
  <c r="E689" i="24"/>
  <c r="E705" i="24"/>
  <c r="E721" i="24"/>
  <c r="E737" i="24"/>
  <c r="E753" i="24"/>
  <c r="E769" i="24"/>
  <c r="E785" i="24"/>
  <c r="E801" i="24"/>
  <c r="E817" i="24"/>
  <c r="E833" i="24"/>
  <c r="E849" i="24"/>
  <c r="E865" i="24"/>
  <c r="E881" i="24"/>
  <c r="E897" i="24"/>
  <c r="E913" i="24"/>
  <c r="E929" i="24"/>
  <c r="E945" i="24"/>
  <c r="E961" i="24"/>
  <c r="E977" i="24"/>
  <c r="E993" i="24"/>
  <c r="E1009" i="24"/>
  <c r="E1025" i="24"/>
  <c r="E1041" i="24"/>
  <c r="E1057" i="24"/>
  <c r="E1073" i="24"/>
  <c r="E1089" i="24"/>
  <c r="E1105" i="24"/>
  <c r="E1121" i="24"/>
  <c r="E1137" i="24"/>
  <c r="E1153" i="24"/>
  <c r="E1169" i="24"/>
  <c r="E1185" i="24"/>
  <c r="E1201" i="24"/>
  <c r="E1217" i="24"/>
  <c r="E1233" i="24"/>
  <c r="E1249" i="24"/>
  <c r="E1265" i="24"/>
  <c r="E1281" i="24"/>
  <c r="E1297" i="24"/>
  <c r="E1313" i="24"/>
  <c r="E1329" i="24"/>
  <c r="E1345" i="24"/>
  <c r="E1361" i="24"/>
  <c r="E1377" i="24"/>
  <c r="E1393" i="24"/>
  <c r="E1409" i="24"/>
  <c r="E1425" i="24"/>
  <c r="E1441" i="24"/>
  <c r="E1457" i="24"/>
  <c r="E1473" i="24"/>
  <c r="E1489" i="24"/>
  <c r="F517" i="24"/>
  <c r="F533" i="24"/>
  <c r="F549" i="24"/>
  <c r="F565" i="24"/>
  <c r="F581" i="24"/>
  <c r="F597" i="24"/>
  <c r="F613" i="24"/>
  <c r="F629" i="24"/>
  <c r="F645" i="24"/>
  <c r="F661" i="24"/>
  <c r="F677" i="24"/>
  <c r="F693" i="24"/>
  <c r="F709" i="24"/>
  <c r="F725" i="24"/>
  <c r="F741" i="24"/>
  <c r="F757" i="24"/>
  <c r="F773" i="24"/>
  <c r="F789" i="24"/>
  <c r="F805" i="24"/>
  <c r="F821" i="24"/>
  <c r="F837" i="24"/>
  <c r="F853" i="24"/>
  <c r="F869" i="24"/>
  <c r="F885" i="24"/>
  <c r="F901" i="24"/>
  <c r="F917" i="24"/>
  <c r="F933" i="24"/>
  <c r="F949" i="24"/>
  <c r="F965" i="24"/>
  <c r="F981" i="24"/>
  <c r="F997" i="24"/>
  <c r="F1013" i="24"/>
  <c r="F1029" i="24"/>
  <c r="F1045" i="24"/>
  <c r="F1061" i="24"/>
  <c r="F1077" i="24"/>
  <c r="F1093" i="24"/>
  <c r="F1109" i="24"/>
  <c r="F1125" i="24"/>
  <c r="F1141" i="24"/>
  <c r="F1157" i="24"/>
  <c r="F1173" i="24"/>
  <c r="F1189" i="24"/>
  <c r="F1205" i="24"/>
  <c r="F1221" i="24"/>
  <c r="F1237" i="24"/>
  <c r="F1253" i="24"/>
  <c r="F1269" i="24"/>
  <c r="F1285" i="24"/>
  <c r="F1301" i="24"/>
  <c r="F1317" i="24"/>
  <c r="F1333" i="24"/>
  <c r="F1349" i="24"/>
  <c r="F1365" i="24"/>
  <c r="F1381" i="24"/>
  <c r="F1397" i="24"/>
  <c r="F1413" i="24"/>
  <c r="F1429" i="24"/>
  <c r="F1445" i="24"/>
  <c r="F1461" i="24"/>
  <c r="F1477" i="24"/>
  <c r="F1493" i="24"/>
  <c r="C530" i="24"/>
  <c r="C546" i="24"/>
  <c r="C562" i="24"/>
  <c r="C578" i="24"/>
  <c r="C594" i="24"/>
  <c r="C610" i="24"/>
  <c r="C626" i="24"/>
  <c r="C642" i="24"/>
  <c r="C658" i="24"/>
  <c r="C674" i="24"/>
  <c r="C690" i="24"/>
  <c r="C706" i="24"/>
  <c r="C722" i="24"/>
  <c r="C738" i="24"/>
  <c r="C754" i="24"/>
  <c r="C770" i="24"/>
  <c r="C786" i="24"/>
  <c r="C802" i="24"/>
  <c r="C818" i="24"/>
  <c r="C834" i="24"/>
  <c r="C850" i="24"/>
  <c r="C866" i="24"/>
  <c r="C882" i="24"/>
  <c r="C898" i="24"/>
  <c r="C914" i="24"/>
  <c r="C930" i="24"/>
  <c r="C946" i="24"/>
  <c r="C962" i="24"/>
  <c r="C978" i="24"/>
  <c r="C994" i="24"/>
  <c r="C1010" i="24"/>
  <c r="C1026" i="24"/>
  <c r="C1042" i="24"/>
  <c r="C1058" i="24"/>
  <c r="C1074" i="24"/>
  <c r="C1090" i="24"/>
  <c r="C1106" i="24"/>
  <c r="C1122" i="24"/>
  <c r="C1138" i="24"/>
  <c r="C1154" i="24"/>
  <c r="C1170" i="24"/>
  <c r="C1186" i="24"/>
  <c r="C1202" i="24"/>
  <c r="C1218" i="24"/>
  <c r="C1234" i="24"/>
  <c r="C1250" i="24"/>
  <c r="C1266" i="24"/>
  <c r="C1282" i="24"/>
  <c r="C1298" i="24"/>
  <c r="C1314" i="24"/>
  <c r="C1330" i="24"/>
  <c r="C1346" i="24"/>
  <c r="C1362" i="24"/>
  <c r="C1378" i="24"/>
  <c r="C1394" i="24"/>
  <c r="C1410" i="24"/>
  <c r="C1426" i="24"/>
  <c r="C1442" i="24"/>
  <c r="C1458" i="24"/>
  <c r="C1474" i="24"/>
  <c r="C1490" i="24"/>
  <c r="D518" i="24"/>
  <c r="N518" i="24"/>
  <c r="D534" i="24"/>
  <c r="N534" i="24"/>
  <c r="D550" i="24"/>
  <c r="N550" i="24"/>
  <c r="D566" i="24"/>
  <c r="N566" i="24"/>
  <c r="D582" i="24"/>
  <c r="N582" i="24"/>
  <c r="D598" i="24"/>
  <c r="D614" i="24"/>
  <c r="D630" i="24"/>
  <c r="D646" i="24"/>
  <c r="D662" i="24"/>
  <c r="D678" i="24"/>
  <c r="D694" i="24"/>
  <c r="D710" i="24"/>
  <c r="D726" i="24"/>
  <c r="D742" i="24"/>
  <c r="D758" i="24"/>
  <c r="D774" i="24"/>
  <c r="D790" i="24"/>
  <c r="D806" i="24"/>
  <c r="D822" i="24"/>
  <c r="D838" i="24"/>
  <c r="D854" i="24"/>
  <c r="D870" i="24"/>
  <c r="D886" i="24"/>
  <c r="D902" i="24"/>
  <c r="D918" i="24"/>
  <c r="D934" i="24"/>
  <c r="D950" i="24"/>
  <c r="D966" i="24"/>
  <c r="D982" i="24"/>
  <c r="D998" i="24"/>
  <c r="D1014" i="24"/>
  <c r="D1030" i="24"/>
  <c r="D1046" i="24"/>
  <c r="D1062" i="24"/>
  <c r="D1078" i="24"/>
  <c r="D1094" i="24"/>
  <c r="D1110" i="24"/>
  <c r="D1126" i="24"/>
  <c r="D1142" i="24"/>
  <c r="D1158" i="24"/>
  <c r="D1174" i="24"/>
  <c r="D1190" i="24"/>
  <c r="D1206" i="24"/>
  <c r="D1222" i="24"/>
  <c r="D1238" i="24"/>
  <c r="D1254" i="24"/>
  <c r="D1270" i="24"/>
  <c r="D1286" i="24"/>
  <c r="D1302" i="24"/>
  <c r="D1318" i="24"/>
  <c r="D1334" i="24"/>
  <c r="D1350" i="24"/>
  <c r="D1366" i="24"/>
  <c r="D1382" i="24"/>
  <c r="D1398" i="24"/>
  <c r="D1414" i="24"/>
  <c r="D1430" i="24"/>
  <c r="D1446" i="24"/>
  <c r="D1462" i="24"/>
  <c r="D1478" i="24"/>
  <c r="D1494" i="24"/>
  <c r="E522" i="24"/>
  <c r="E538" i="24"/>
  <c r="E554" i="24"/>
  <c r="E570" i="24"/>
  <c r="E586" i="24"/>
  <c r="E602" i="24"/>
  <c r="E618" i="24"/>
  <c r="E634" i="24"/>
  <c r="E650" i="24"/>
  <c r="E666" i="24"/>
  <c r="E682" i="24"/>
  <c r="E698" i="24"/>
  <c r="E714" i="24"/>
  <c r="E730" i="24"/>
  <c r="E746" i="24"/>
  <c r="E762" i="24"/>
  <c r="E778" i="24"/>
  <c r="E794" i="24"/>
  <c r="E810" i="24"/>
  <c r="E826" i="24"/>
  <c r="E842" i="24"/>
  <c r="E858" i="24"/>
  <c r="E874" i="24"/>
  <c r="E890" i="24"/>
  <c r="E906" i="24"/>
  <c r="E922" i="24"/>
  <c r="E938" i="24"/>
  <c r="E954" i="24"/>
  <c r="E970" i="24"/>
  <c r="E986" i="24"/>
  <c r="E1002" i="24"/>
  <c r="E1018" i="24"/>
  <c r="E1034" i="24"/>
  <c r="E1050" i="24"/>
  <c r="E1066" i="24"/>
  <c r="E1082" i="24"/>
  <c r="E1098" i="24"/>
  <c r="E1114" i="24"/>
  <c r="E1130" i="24"/>
  <c r="E1146" i="24"/>
  <c r="E1162" i="24"/>
  <c r="E1178" i="24"/>
  <c r="E1194" i="24"/>
  <c r="E1210" i="24"/>
  <c r="E1226" i="24"/>
  <c r="E1242" i="24"/>
  <c r="E1258" i="24"/>
  <c r="E1274" i="24"/>
  <c r="E1290" i="24"/>
  <c r="E1306" i="24"/>
  <c r="E1322" i="24"/>
  <c r="E1338" i="24"/>
  <c r="E1354" i="24"/>
  <c r="E1370" i="24"/>
  <c r="E1386" i="24"/>
  <c r="E1402" i="24"/>
  <c r="E1418" i="24"/>
  <c r="E1434" i="24"/>
  <c r="E1450" i="24"/>
  <c r="E1466" i="24"/>
  <c r="E1482" i="24"/>
  <c r="E1498" i="24"/>
  <c r="F526" i="24"/>
  <c r="F542" i="24"/>
  <c r="F558" i="24"/>
  <c r="F574" i="24"/>
  <c r="F590" i="24"/>
  <c r="F606" i="24"/>
  <c r="F622" i="24"/>
  <c r="F638" i="24"/>
  <c r="F654" i="24"/>
  <c r="F670" i="24"/>
  <c r="F686" i="24"/>
  <c r="F702" i="24"/>
  <c r="F718" i="24"/>
  <c r="F734" i="24"/>
  <c r="F750" i="24"/>
  <c r="F766" i="24"/>
  <c r="F782" i="24"/>
  <c r="F798" i="24"/>
  <c r="F814" i="24"/>
  <c r="F830" i="24"/>
  <c r="F846" i="24"/>
  <c r="F862" i="24"/>
  <c r="F878" i="24"/>
  <c r="F894" i="24"/>
  <c r="F910" i="24"/>
  <c r="F926" i="24"/>
  <c r="F942" i="24"/>
  <c r="F958" i="24"/>
  <c r="F974" i="24"/>
  <c r="F990" i="24"/>
  <c r="F1006" i="24"/>
  <c r="F1022" i="24"/>
  <c r="F1038" i="24"/>
  <c r="F1054" i="24"/>
  <c r="F1070" i="24"/>
  <c r="F1086" i="24"/>
  <c r="F1102" i="24"/>
  <c r="F1118" i="24"/>
  <c r="F1134" i="24"/>
  <c r="F1150" i="24"/>
  <c r="C525" i="24"/>
  <c r="C514" i="24"/>
  <c r="C523" i="24"/>
  <c r="C541" i="24"/>
  <c r="C557" i="24"/>
  <c r="C573" i="24"/>
  <c r="C589" i="24"/>
  <c r="C605" i="24"/>
  <c r="C621" i="24"/>
  <c r="C637" i="24"/>
  <c r="C653" i="24"/>
  <c r="C669" i="24"/>
  <c r="C685" i="24"/>
  <c r="C701" i="24"/>
  <c r="C717" i="24"/>
  <c r="C733" i="24"/>
  <c r="C749" i="24"/>
  <c r="C765" i="24"/>
  <c r="C781" i="24"/>
  <c r="C797" i="24"/>
  <c r="C813" i="24"/>
  <c r="C829" i="24"/>
  <c r="C845" i="24"/>
  <c r="C861" i="24"/>
  <c r="C877" i="24"/>
  <c r="C893" i="24"/>
  <c r="C909" i="24"/>
  <c r="C925" i="24"/>
  <c r="C941" i="24"/>
  <c r="C957" i="24"/>
  <c r="C973" i="24"/>
  <c r="C989" i="24"/>
  <c r="C1005" i="24"/>
  <c r="C1021" i="24"/>
  <c r="C1037" i="24"/>
  <c r="C1053" i="24"/>
  <c r="C1069" i="24"/>
  <c r="C1085" i="24"/>
  <c r="C1101" i="24"/>
  <c r="C1117" i="24"/>
  <c r="C1133" i="24"/>
  <c r="C1149" i="24"/>
  <c r="C1165" i="24"/>
  <c r="C1181" i="24"/>
  <c r="C1197" i="24"/>
  <c r="C1213" i="24"/>
  <c r="C1229" i="24"/>
  <c r="C1245" i="24"/>
  <c r="C1261" i="24"/>
  <c r="C1277" i="24"/>
  <c r="C1293" i="24"/>
  <c r="C1309" i="24"/>
  <c r="C1325" i="24"/>
  <c r="C1341" i="24"/>
  <c r="C1357" i="24"/>
  <c r="C1373" i="24"/>
  <c r="C1389" i="24"/>
  <c r="C1405" i="24"/>
  <c r="C1421" i="24"/>
  <c r="C1437" i="24"/>
  <c r="C1453" i="24"/>
  <c r="C1469" i="24"/>
  <c r="C1485" i="24"/>
  <c r="C1501" i="24"/>
  <c r="D529" i="24"/>
  <c r="N529" i="24"/>
  <c r="D545" i="24"/>
  <c r="N545" i="24"/>
  <c r="D561" i="24"/>
  <c r="N561" i="24"/>
  <c r="D577" i="24"/>
  <c r="N577" i="24"/>
  <c r="D593" i="24"/>
  <c r="D609" i="24"/>
  <c r="D625" i="24"/>
  <c r="D641" i="24"/>
  <c r="D657" i="24"/>
  <c r="D673" i="24"/>
  <c r="D689" i="24"/>
  <c r="D705" i="24"/>
  <c r="D721" i="24"/>
  <c r="D737" i="24"/>
  <c r="D753" i="24"/>
  <c r="D769" i="24"/>
  <c r="D785" i="24"/>
  <c r="D801" i="24"/>
  <c r="D817" i="24"/>
  <c r="D833" i="24"/>
  <c r="D849" i="24"/>
  <c r="D865" i="24"/>
  <c r="D881" i="24"/>
  <c r="D897" i="24"/>
  <c r="D913" i="24"/>
  <c r="D929" i="24"/>
  <c r="D945" i="24"/>
  <c r="D961" i="24"/>
  <c r="D977" i="24"/>
  <c r="D993" i="24"/>
  <c r="D1009" i="24"/>
  <c r="D1025" i="24"/>
  <c r="D1041" i="24"/>
  <c r="D1057" i="24"/>
  <c r="D1073" i="24"/>
  <c r="D1089" i="24"/>
  <c r="D1105" i="24"/>
  <c r="D1121" i="24"/>
  <c r="D1137" i="24"/>
  <c r="D1153" i="24"/>
  <c r="D1169" i="24"/>
  <c r="D1185" i="24"/>
  <c r="D1201" i="24"/>
  <c r="D1217" i="24"/>
  <c r="D1233" i="24"/>
  <c r="D1249" i="24"/>
  <c r="D1265" i="24"/>
  <c r="D1281" i="24"/>
  <c r="D1297" i="24"/>
  <c r="D1313" i="24"/>
  <c r="D1329" i="24"/>
  <c r="D1345" i="24"/>
  <c r="D1361" i="24"/>
  <c r="D1377" i="24"/>
  <c r="D1393" i="24"/>
  <c r="D1409" i="24"/>
  <c r="D1425" i="24"/>
  <c r="D1441" i="24"/>
  <c r="D1457" i="24"/>
  <c r="D1473" i="24"/>
  <c r="D1489" i="24"/>
  <c r="E517" i="24"/>
  <c r="E533" i="24"/>
  <c r="E549" i="24"/>
  <c r="E565" i="24"/>
  <c r="E581" i="24"/>
  <c r="E597" i="24"/>
  <c r="E613" i="24"/>
  <c r="E629" i="24"/>
  <c r="E645" i="24"/>
  <c r="E661" i="24"/>
  <c r="E677" i="24"/>
  <c r="E693" i="24"/>
  <c r="E709" i="24"/>
  <c r="E725" i="24"/>
  <c r="E741" i="24"/>
  <c r="E757" i="24"/>
  <c r="E773" i="24"/>
  <c r="E789" i="24"/>
  <c r="E805" i="24"/>
  <c r="E821" i="24"/>
  <c r="E837" i="24"/>
  <c r="E853" i="24"/>
  <c r="E869" i="24"/>
  <c r="E885" i="24"/>
  <c r="E901" i="24"/>
  <c r="E917" i="24"/>
  <c r="E933" i="24"/>
  <c r="E949" i="24"/>
  <c r="E965" i="24"/>
  <c r="E981" i="24"/>
  <c r="E997" i="24"/>
  <c r="E1013" i="24"/>
  <c r="E1029" i="24"/>
  <c r="E1045" i="24"/>
  <c r="E1061" i="24"/>
  <c r="E1077" i="24"/>
  <c r="E1093" i="24"/>
  <c r="E1109" i="24"/>
  <c r="E1125" i="24"/>
  <c r="E1141" i="24"/>
  <c r="E1157" i="24"/>
  <c r="E1173" i="24"/>
  <c r="E1189" i="24"/>
  <c r="E1205" i="24"/>
  <c r="E1221" i="24"/>
  <c r="E1237" i="24"/>
  <c r="E1253" i="24"/>
  <c r="E1269" i="24"/>
  <c r="E1285" i="24"/>
  <c r="E1301" i="24"/>
  <c r="E1317" i="24"/>
  <c r="E1333" i="24"/>
  <c r="E1349" i="24"/>
  <c r="E1365" i="24"/>
  <c r="E1381" i="24"/>
  <c r="E1397" i="24"/>
  <c r="E1413" i="24"/>
  <c r="E1429" i="24"/>
  <c r="E1445" i="24"/>
  <c r="E1461" i="24"/>
  <c r="E1477" i="24"/>
  <c r="E1493" i="24"/>
  <c r="F521" i="24"/>
  <c r="F537" i="24"/>
  <c r="F553" i="24"/>
  <c r="F569" i="24"/>
  <c r="F585" i="24"/>
  <c r="F601" i="24"/>
  <c r="F617" i="24"/>
  <c r="F633" i="24"/>
  <c r="F649" i="24"/>
  <c r="F665" i="24"/>
  <c r="F681" i="24"/>
  <c r="F697" i="24"/>
  <c r="F713" i="24"/>
  <c r="F729" i="24"/>
  <c r="F745" i="24"/>
  <c r="F761" i="24"/>
  <c r="F777" i="24"/>
  <c r="F793" i="24"/>
  <c r="F809" i="24"/>
  <c r="F825" i="24"/>
  <c r="F841" i="24"/>
  <c r="F857" i="24"/>
  <c r="F873" i="24"/>
  <c r="F889" i="24"/>
  <c r="F905" i="24"/>
  <c r="F921" i="24"/>
  <c r="F937" i="24"/>
  <c r="F953" i="24"/>
  <c r="F969" i="24"/>
  <c r="F985" i="24"/>
  <c r="F1001" i="24"/>
  <c r="F1017" i="24"/>
  <c r="F1033" i="24"/>
  <c r="F1049" i="24"/>
  <c r="F1065" i="24"/>
  <c r="F1081" i="24"/>
  <c r="F1097" i="24"/>
  <c r="F1113" i="24"/>
  <c r="F1129" i="24"/>
  <c r="F1145" i="24"/>
  <c r="F1161" i="24"/>
  <c r="F1177" i="24"/>
  <c r="F1193" i="24"/>
  <c r="F1209" i="24"/>
  <c r="F1225" i="24"/>
  <c r="F1241" i="24"/>
  <c r="F1257" i="24"/>
  <c r="F1273" i="24"/>
  <c r="F1289" i="24"/>
  <c r="F1305" i="24"/>
  <c r="F1321" i="24"/>
  <c r="F1337" i="24"/>
  <c r="F1353" i="24"/>
  <c r="F1369" i="24"/>
  <c r="F1385" i="24"/>
  <c r="F1401" i="24"/>
  <c r="F1417" i="24"/>
  <c r="F1433" i="24"/>
  <c r="F1449" i="24"/>
  <c r="F1465" i="24"/>
  <c r="F1481" i="24"/>
  <c r="F1497" i="24"/>
  <c r="C534" i="24"/>
  <c r="C550" i="24"/>
  <c r="C566" i="24"/>
  <c r="C582" i="24"/>
  <c r="C598" i="24"/>
  <c r="C614" i="24"/>
  <c r="C630" i="24"/>
  <c r="C646" i="24"/>
  <c r="C662" i="24"/>
  <c r="C678" i="24"/>
  <c r="C694" i="24"/>
  <c r="C710" i="24"/>
  <c r="C726" i="24"/>
  <c r="C742" i="24"/>
  <c r="C758" i="24"/>
  <c r="C774" i="24"/>
  <c r="C790" i="24"/>
  <c r="C806" i="24"/>
  <c r="C822" i="24"/>
  <c r="C838" i="24"/>
  <c r="C854" i="24"/>
  <c r="C870" i="24"/>
  <c r="C886" i="24"/>
  <c r="C902" i="24"/>
  <c r="C918" i="24"/>
  <c r="C934" i="24"/>
  <c r="C950" i="24"/>
  <c r="C966" i="24"/>
  <c r="C982" i="24"/>
  <c r="C998" i="24"/>
  <c r="C1014" i="24"/>
  <c r="C1030" i="24"/>
  <c r="C1046" i="24"/>
  <c r="C1062" i="24"/>
  <c r="C1078" i="24"/>
  <c r="C1094" i="24"/>
  <c r="C1110" i="24"/>
  <c r="C1126" i="24"/>
  <c r="C1142" i="24"/>
  <c r="C1158" i="24"/>
  <c r="C1174" i="24"/>
  <c r="C1190" i="24"/>
  <c r="C1206" i="24"/>
  <c r="C1222" i="24"/>
  <c r="C1238" i="24"/>
  <c r="C1254" i="24"/>
  <c r="C1270" i="24"/>
  <c r="C1286" i="24"/>
  <c r="C1302" i="24"/>
  <c r="C1318" i="24"/>
  <c r="C1334" i="24"/>
  <c r="C1350" i="24"/>
  <c r="C1366" i="24"/>
  <c r="C1382" i="24"/>
  <c r="C1398" i="24"/>
  <c r="C1414" i="24"/>
  <c r="C1430" i="24"/>
  <c r="C1446" i="24"/>
  <c r="C1462" i="24"/>
  <c r="C1478" i="24"/>
  <c r="C1494" i="24"/>
  <c r="D522" i="24"/>
  <c r="N522" i="24"/>
  <c r="D538" i="24"/>
  <c r="N538" i="24"/>
  <c r="D554" i="24"/>
  <c r="N554" i="24"/>
  <c r="D570" i="24"/>
  <c r="N570" i="24"/>
  <c r="D586" i="24"/>
  <c r="N586" i="24"/>
  <c r="D602" i="24"/>
  <c r="D618" i="24"/>
  <c r="D634" i="24"/>
  <c r="D650" i="24"/>
  <c r="D666" i="24"/>
  <c r="D682" i="24"/>
  <c r="D698" i="24"/>
  <c r="D714" i="24"/>
  <c r="D730" i="24"/>
  <c r="D746" i="24"/>
  <c r="D762" i="24"/>
  <c r="D778" i="24"/>
  <c r="D794" i="24"/>
  <c r="D810" i="24"/>
  <c r="D826" i="24"/>
  <c r="D842" i="24"/>
  <c r="D858" i="24"/>
  <c r="D874" i="24"/>
  <c r="D890" i="24"/>
  <c r="D906" i="24"/>
  <c r="D922" i="24"/>
  <c r="D938" i="24"/>
  <c r="D954" i="24"/>
  <c r="D970" i="24"/>
  <c r="D986" i="24"/>
  <c r="D1002" i="24"/>
  <c r="D1018" i="24"/>
  <c r="D1034" i="24"/>
  <c r="D1050" i="24"/>
  <c r="D1066" i="24"/>
  <c r="D1082" i="24"/>
  <c r="D1098" i="24"/>
  <c r="D1114" i="24"/>
  <c r="D1130" i="24"/>
  <c r="D1146" i="24"/>
  <c r="D1162" i="24"/>
  <c r="D1178" i="24"/>
  <c r="D1194" i="24"/>
  <c r="D1210" i="24"/>
  <c r="D1226" i="24"/>
  <c r="D1242" i="24"/>
  <c r="D1258" i="24"/>
  <c r="D1274" i="24"/>
  <c r="D1290" i="24"/>
  <c r="D1306" i="24"/>
  <c r="D1322" i="24"/>
  <c r="D1338" i="24"/>
  <c r="D1354" i="24"/>
  <c r="D1370" i="24"/>
  <c r="D1386" i="24"/>
  <c r="D1402" i="24"/>
  <c r="D1418" i="24"/>
  <c r="D1434" i="24"/>
  <c r="D1450" i="24"/>
  <c r="D1466" i="24"/>
  <c r="D1482" i="24"/>
  <c r="D1498" i="24"/>
  <c r="E526" i="24"/>
  <c r="E542" i="24"/>
  <c r="E558" i="24"/>
  <c r="E574" i="24"/>
  <c r="E590" i="24"/>
  <c r="E606" i="24"/>
  <c r="E622" i="24"/>
  <c r="E638" i="24"/>
  <c r="E654" i="24"/>
  <c r="E670" i="24"/>
  <c r="E686" i="24"/>
  <c r="E702" i="24"/>
  <c r="E718" i="24"/>
  <c r="E734" i="24"/>
  <c r="E750" i="24"/>
  <c r="E766" i="24"/>
  <c r="E782" i="24"/>
  <c r="E798" i="24"/>
  <c r="E814" i="24"/>
  <c r="E830" i="24"/>
  <c r="E846" i="24"/>
  <c r="E862" i="24"/>
  <c r="E878" i="24"/>
  <c r="E894" i="24"/>
  <c r="E910" i="24"/>
  <c r="E926" i="24"/>
  <c r="E942" i="24"/>
  <c r="E958" i="24"/>
  <c r="E974" i="24"/>
  <c r="E990" i="24"/>
  <c r="E1006" i="24"/>
  <c r="E1022" i="24"/>
  <c r="E1038" i="24"/>
  <c r="E1054" i="24"/>
  <c r="E1070" i="24"/>
  <c r="E1086" i="24"/>
  <c r="E1102" i="24"/>
  <c r="E1118" i="24"/>
  <c r="E1134" i="24"/>
  <c r="E1150" i="24"/>
  <c r="E1166" i="24"/>
  <c r="E1182" i="24"/>
  <c r="E1198" i="24"/>
  <c r="E1214" i="24"/>
  <c r="E1230" i="24"/>
  <c r="E1246" i="24"/>
  <c r="E1262" i="24"/>
  <c r="E1278" i="24"/>
  <c r="E1294" i="24"/>
  <c r="E1310" i="24"/>
  <c r="E1326" i="24"/>
  <c r="E1342" i="24"/>
  <c r="E1358" i="24"/>
  <c r="E1374" i="24"/>
  <c r="E1390" i="24"/>
  <c r="E1406" i="24"/>
  <c r="E1422" i="24"/>
  <c r="E1438" i="24"/>
  <c r="E1454" i="24"/>
  <c r="E1470" i="24"/>
  <c r="E1486" i="24"/>
  <c r="F514" i="24"/>
  <c r="F530" i="24"/>
  <c r="F546" i="24"/>
  <c r="F562" i="24"/>
  <c r="F578" i="24"/>
  <c r="F594" i="24"/>
  <c r="F610" i="24"/>
  <c r="F626" i="24"/>
  <c r="F642" i="24"/>
  <c r="F658" i="24"/>
  <c r="F674" i="24"/>
  <c r="F690" i="24"/>
  <c r="F706" i="24"/>
  <c r="F722" i="24"/>
  <c r="F738" i="24"/>
  <c r="F754" i="24"/>
  <c r="F770" i="24"/>
  <c r="F786" i="24"/>
  <c r="F802" i="24"/>
  <c r="F818" i="24"/>
  <c r="F834" i="24"/>
  <c r="F850" i="24"/>
  <c r="F866" i="24"/>
  <c r="F882" i="24"/>
  <c r="F898" i="24"/>
  <c r="F914" i="24"/>
  <c r="F930" i="24"/>
  <c r="F946" i="24"/>
  <c r="F962" i="24"/>
  <c r="F978" i="24"/>
  <c r="F994" i="24"/>
  <c r="F1010" i="24"/>
  <c r="F1026" i="24"/>
  <c r="F1042" i="24"/>
  <c r="F1058" i="24"/>
  <c r="F1074" i="24"/>
  <c r="F1090" i="24"/>
  <c r="F1106" i="24"/>
  <c r="F1122" i="24"/>
  <c r="F1138" i="24"/>
  <c r="F1154" i="24"/>
  <c r="F1170" i="24"/>
  <c r="F1186" i="24"/>
  <c r="F1202" i="24"/>
  <c r="F1218" i="24"/>
  <c r="F1234" i="24"/>
  <c r="F1250" i="24"/>
  <c r="F1266" i="24"/>
  <c r="F1282" i="24"/>
  <c r="F1298" i="24"/>
  <c r="F1314" i="24"/>
  <c r="F1330" i="24"/>
  <c r="F1346" i="24"/>
  <c r="F1362" i="24"/>
  <c r="F1378" i="24"/>
  <c r="F1394" i="24"/>
  <c r="F1410" i="24"/>
  <c r="F1426" i="24"/>
  <c r="F1442" i="24"/>
  <c r="F1458" i="24"/>
  <c r="F1474" i="24"/>
  <c r="C518" i="24"/>
  <c r="C529" i="24"/>
  <c r="C545" i="24"/>
  <c r="C561" i="24"/>
  <c r="C577" i="24"/>
  <c r="C593" i="24"/>
  <c r="C609" i="24"/>
  <c r="C625" i="24"/>
  <c r="C641" i="24"/>
  <c r="C657" i="24"/>
  <c r="C673" i="24"/>
  <c r="C689" i="24"/>
  <c r="C705" i="24"/>
  <c r="C721" i="24"/>
  <c r="C737" i="24"/>
  <c r="C753" i="24"/>
  <c r="C769" i="24"/>
  <c r="C785" i="24"/>
  <c r="C801" i="24"/>
  <c r="C817" i="24"/>
  <c r="C833" i="24"/>
  <c r="C849" i="24"/>
  <c r="C865" i="24"/>
  <c r="C881" i="24"/>
  <c r="C897" i="24"/>
  <c r="C913" i="24"/>
  <c r="C929" i="24"/>
  <c r="C945" i="24"/>
  <c r="C961" i="24"/>
  <c r="C977" i="24"/>
  <c r="C993" i="24"/>
  <c r="C1009" i="24"/>
  <c r="C1025" i="24"/>
  <c r="C1041" i="24"/>
  <c r="C1057" i="24"/>
  <c r="C1073" i="24"/>
  <c r="C1089" i="24"/>
  <c r="C1105" i="24"/>
  <c r="C1121" i="24"/>
  <c r="C1137" i="24"/>
  <c r="C1153" i="24"/>
  <c r="C1169" i="24"/>
  <c r="C1185" i="24"/>
  <c r="C1201" i="24"/>
  <c r="C1217" i="24"/>
  <c r="C1233" i="24"/>
  <c r="C1249" i="24"/>
  <c r="C1265" i="24"/>
  <c r="C1281" i="24"/>
  <c r="C1297" i="24"/>
  <c r="C1313" i="24"/>
  <c r="C1329" i="24"/>
  <c r="C1345" i="24"/>
  <c r="C1361" i="24"/>
  <c r="C1377" i="24"/>
  <c r="C1393" i="24"/>
  <c r="C1409" i="24"/>
  <c r="C1425" i="24"/>
  <c r="C1441" i="24"/>
  <c r="C1457" i="24"/>
  <c r="C1473" i="24"/>
  <c r="C1489" i="24"/>
  <c r="D517" i="24"/>
  <c r="N517" i="24"/>
  <c r="D533" i="24"/>
  <c r="N533" i="24"/>
  <c r="D549" i="24"/>
  <c r="N549" i="24"/>
  <c r="D565" i="24"/>
  <c r="N565" i="24"/>
  <c r="D581" i="24"/>
  <c r="N581" i="24"/>
  <c r="D597" i="24"/>
  <c r="D613" i="24"/>
  <c r="D629" i="24"/>
  <c r="D645" i="24"/>
  <c r="D661" i="24"/>
  <c r="D677" i="24"/>
  <c r="D693" i="24"/>
  <c r="D709" i="24"/>
  <c r="D725" i="24"/>
  <c r="D741" i="24"/>
  <c r="D757" i="24"/>
  <c r="D773" i="24"/>
  <c r="D789" i="24"/>
  <c r="D805" i="24"/>
  <c r="D821" i="24"/>
  <c r="D837" i="24"/>
  <c r="D853" i="24"/>
  <c r="D869" i="24"/>
  <c r="D885" i="24"/>
  <c r="D901" i="24"/>
  <c r="D917" i="24"/>
  <c r="D933" i="24"/>
  <c r="D949" i="24"/>
  <c r="D965" i="24"/>
  <c r="D981" i="24"/>
  <c r="D997" i="24"/>
  <c r="D1013" i="24"/>
  <c r="D1029" i="24"/>
  <c r="D1045" i="24"/>
  <c r="D1061" i="24"/>
  <c r="D1077" i="24"/>
  <c r="D1093" i="24"/>
  <c r="D1109" i="24"/>
  <c r="D1125" i="24"/>
  <c r="D1141" i="24"/>
  <c r="D1157" i="24"/>
  <c r="D1173" i="24"/>
  <c r="D1189" i="24"/>
  <c r="D1205" i="24"/>
  <c r="D1221" i="24"/>
  <c r="D1237" i="24"/>
  <c r="D1253" i="24"/>
  <c r="D1269" i="24"/>
  <c r="D1285" i="24"/>
  <c r="D1301" i="24"/>
  <c r="D1317" i="24"/>
  <c r="D1333" i="24"/>
  <c r="D1349" i="24"/>
  <c r="D1365" i="24"/>
  <c r="D1381" i="24"/>
  <c r="D1397" i="24"/>
  <c r="D1413" i="24"/>
  <c r="D1429" i="24"/>
  <c r="D1445" i="24"/>
  <c r="D1461" i="24"/>
  <c r="D1477" i="24"/>
  <c r="D1493" i="24"/>
  <c r="E521" i="24"/>
  <c r="E537" i="24"/>
  <c r="E553" i="24"/>
  <c r="E569" i="24"/>
  <c r="E585" i="24"/>
  <c r="E601" i="24"/>
  <c r="E617" i="24"/>
  <c r="E633" i="24"/>
  <c r="E649" i="24"/>
  <c r="E665" i="24"/>
  <c r="E681" i="24"/>
  <c r="E697" i="24"/>
  <c r="E713" i="24"/>
  <c r="E729" i="24"/>
  <c r="E745" i="24"/>
  <c r="E761" i="24"/>
  <c r="E777" i="24"/>
  <c r="E793" i="24"/>
  <c r="E809" i="24"/>
  <c r="E825" i="24"/>
  <c r="E841" i="24"/>
  <c r="E857" i="24"/>
  <c r="E873" i="24"/>
  <c r="E889" i="24"/>
  <c r="E905" i="24"/>
  <c r="E921" i="24"/>
  <c r="E937" i="24"/>
  <c r="E953" i="24"/>
  <c r="E969" i="24"/>
  <c r="E985" i="24"/>
  <c r="E1001" i="24"/>
  <c r="E1017" i="24"/>
  <c r="E1033" i="24"/>
  <c r="E1049" i="24"/>
  <c r="E1065" i="24"/>
  <c r="E1081" i="24"/>
  <c r="E1097" i="24"/>
  <c r="E1113" i="24"/>
  <c r="E1129" i="24"/>
  <c r="E1145" i="24"/>
  <c r="E1161" i="24"/>
  <c r="E1177" i="24"/>
  <c r="E1193" i="24"/>
  <c r="E1209" i="24"/>
  <c r="E1225" i="24"/>
  <c r="E1241" i="24"/>
  <c r="E1257" i="24"/>
  <c r="E1273" i="24"/>
  <c r="E1289" i="24"/>
  <c r="E1305" i="24"/>
  <c r="E1321" i="24"/>
  <c r="E1337" i="24"/>
  <c r="E1353" i="24"/>
  <c r="E1369" i="24"/>
  <c r="E1385" i="24"/>
  <c r="E1401" i="24"/>
  <c r="E1417" i="24"/>
  <c r="E1433" i="24"/>
  <c r="E1449" i="24"/>
  <c r="E1465" i="24"/>
  <c r="E1481" i="24"/>
  <c r="E1497" i="24"/>
  <c r="F525" i="24"/>
  <c r="F541" i="24"/>
  <c r="F557" i="24"/>
  <c r="F573" i="24"/>
  <c r="F589" i="24"/>
  <c r="F605" i="24"/>
  <c r="F621" i="24"/>
  <c r="F637" i="24"/>
  <c r="F653" i="24"/>
  <c r="F669" i="24"/>
  <c r="F685" i="24"/>
  <c r="F701" i="24"/>
  <c r="F717" i="24"/>
  <c r="F733" i="24"/>
  <c r="F749" i="24"/>
  <c r="F765" i="24"/>
  <c r="F781" i="24"/>
  <c r="F797" i="24"/>
  <c r="F813" i="24"/>
  <c r="F829" i="24"/>
  <c r="F845" i="24"/>
  <c r="F861" i="24"/>
  <c r="F877" i="24"/>
  <c r="F893" i="24"/>
  <c r="F909" i="24"/>
  <c r="F925" i="24"/>
  <c r="F941" i="24"/>
  <c r="F957" i="24"/>
  <c r="F973" i="24"/>
  <c r="F989" i="24"/>
  <c r="F1005" i="24"/>
  <c r="F1021" i="24"/>
  <c r="F1037" i="24"/>
  <c r="F1053" i="24"/>
  <c r="F1069" i="24"/>
  <c r="F1085" i="24"/>
  <c r="F1101" i="24"/>
  <c r="F1117" i="24"/>
  <c r="F1133" i="24"/>
  <c r="F1149" i="24"/>
  <c r="F1165" i="24"/>
  <c r="F1181" i="24"/>
  <c r="F1197" i="24"/>
  <c r="F1213" i="24"/>
  <c r="F1229" i="24"/>
  <c r="F1245" i="24"/>
  <c r="F1261" i="24"/>
  <c r="F1277" i="24"/>
  <c r="F1293" i="24"/>
  <c r="F1309" i="24"/>
  <c r="F1325" i="24"/>
  <c r="F1341" i="24"/>
  <c r="F1357" i="24"/>
  <c r="F1373" i="24"/>
  <c r="F1389" i="24"/>
  <c r="F1405" i="24"/>
  <c r="F1421" i="24"/>
  <c r="F1437" i="24"/>
  <c r="F1453" i="24"/>
  <c r="F1469" i="24"/>
  <c r="F1485" i="24"/>
  <c r="F1501" i="24"/>
  <c r="C516" i="24"/>
  <c r="C538" i="24"/>
  <c r="C554" i="24"/>
  <c r="C570" i="24"/>
  <c r="C586" i="24"/>
  <c r="C602" i="24"/>
  <c r="C618" i="24"/>
  <c r="C634" i="24"/>
  <c r="C650" i="24"/>
  <c r="C666" i="24"/>
  <c r="C682" i="24"/>
  <c r="C698" i="24"/>
  <c r="C714" i="24"/>
  <c r="C730" i="24"/>
  <c r="C746" i="24"/>
  <c r="C762" i="24"/>
  <c r="C778" i="24"/>
  <c r="C794" i="24"/>
  <c r="C810" i="24"/>
  <c r="C826" i="24"/>
  <c r="C842" i="24"/>
  <c r="C858" i="24"/>
  <c r="C874" i="24"/>
  <c r="C890" i="24"/>
  <c r="C906" i="24"/>
  <c r="C922" i="24"/>
  <c r="C938" i="24"/>
  <c r="C954" i="24"/>
  <c r="C970" i="24"/>
  <c r="C986" i="24"/>
  <c r="C1002" i="24"/>
  <c r="C1018" i="24"/>
  <c r="C1034" i="24"/>
  <c r="C1050" i="24"/>
  <c r="C1066" i="24"/>
  <c r="C1082" i="24"/>
  <c r="C1098" i="24"/>
  <c r="C1114" i="24"/>
  <c r="C1130" i="24"/>
  <c r="C1146" i="24"/>
  <c r="C1162" i="24"/>
  <c r="C1178" i="24"/>
  <c r="C1194" i="24"/>
  <c r="C1210" i="24"/>
  <c r="C1226" i="24"/>
  <c r="C1242" i="24"/>
  <c r="C1258" i="24"/>
  <c r="C1274" i="24"/>
  <c r="C1290" i="24"/>
  <c r="C1306" i="24"/>
  <c r="C1322" i="24"/>
  <c r="C1338" i="24"/>
  <c r="C1354" i="24"/>
  <c r="C1370" i="24"/>
  <c r="C1386" i="24"/>
  <c r="C1402" i="24"/>
  <c r="C1418" i="24"/>
  <c r="C1434" i="24"/>
  <c r="C1450" i="24"/>
  <c r="C1466" i="24"/>
  <c r="C1482" i="24"/>
  <c r="C1498" i="24"/>
  <c r="D526" i="24"/>
  <c r="N526" i="24"/>
  <c r="D542" i="24"/>
  <c r="N542" i="24"/>
  <c r="D558" i="24"/>
  <c r="N558" i="24"/>
  <c r="D574" i="24"/>
  <c r="N574" i="24"/>
  <c r="D590" i="24"/>
  <c r="N590" i="24"/>
  <c r="D606" i="24"/>
  <c r="D622" i="24"/>
  <c r="D638" i="24"/>
  <c r="D654" i="24"/>
  <c r="D670" i="24"/>
  <c r="D686" i="24"/>
  <c r="D702" i="24"/>
  <c r="D718" i="24"/>
  <c r="D734" i="24"/>
  <c r="D750" i="24"/>
  <c r="D766" i="24"/>
  <c r="D782" i="24"/>
  <c r="D798" i="24"/>
  <c r="D814" i="24"/>
  <c r="D830" i="24"/>
  <c r="D846" i="24"/>
  <c r="D862" i="24"/>
  <c r="D878" i="24"/>
  <c r="D894" i="24"/>
  <c r="D910" i="24"/>
  <c r="D926" i="24"/>
  <c r="D942" i="24"/>
  <c r="D958" i="24"/>
  <c r="D974" i="24"/>
  <c r="D990" i="24"/>
  <c r="D1006" i="24"/>
  <c r="D1022" i="24"/>
  <c r="D1038" i="24"/>
  <c r="D1054" i="24"/>
  <c r="D1070" i="24"/>
  <c r="D1086" i="24"/>
  <c r="D1102" i="24"/>
  <c r="D1118" i="24"/>
  <c r="D1134" i="24"/>
  <c r="D1150" i="24"/>
  <c r="D1166" i="24"/>
  <c r="D1182" i="24"/>
  <c r="D1198" i="24"/>
  <c r="D1214" i="24"/>
  <c r="D1230" i="24"/>
  <c r="D1246" i="24"/>
  <c r="D1262" i="24"/>
  <c r="D1278" i="24"/>
  <c r="D1294" i="24"/>
  <c r="D1310" i="24"/>
  <c r="D1326" i="24"/>
  <c r="D1342" i="24"/>
  <c r="D1358" i="24"/>
  <c r="D1374" i="24"/>
  <c r="D1390" i="24"/>
  <c r="D1406" i="24"/>
  <c r="D1422" i="24"/>
  <c r="D1438" i="24"/>
  <c r="D1454" i="24"/>
  <c r="D1470" i="24"/>
  <c r="D1486" i="24"/>
  <c r="E514" i="24"/>
  <c r="E530" i="24"/>
  <c r="E546" i="24"/>
  <c r="E562" i="24"/>
  <c r="E578" i="24"/>
  <c r="E594" i="24"/>
  <c r="E610" i="24"/>
  <c r="E626" i="24"/>
  <c r="E642" i="24"/>
  <c r="E658" i="24"/>
  <c r="E674" i="24"/>
  <c r="E690" i="24"/>
  <c r="E706" i="24"/>
  <c r="E722" i="24"/>
  <c r="E738" i="24"/>
  <c r="E754" i="24"/>
  <c r="E770" i="24"/>
  <c r="E786" i="24"/>
  <c r="E802" i="24"/>
  <c r="E818" i="24"/>
  <c r="E834" i="24"/>
  <c r="E850" i="24"/>
  <c r="E866" i="24"/>
  <c r="E882" i="24"/>
  <c r="E898" i="24"/>
  <c r="E914" i="24"/>
  <c r="E930" i="24"/>
  <c r="E946" i="24"/>
  <c r="E962" i="24"/>
  <c r="E978" i="24"/>
  <c r="E994" i="24"/>
  <c r="E1010" i="24"/>
  <c r="E1026" i="24"/>
  <c r="E1042" i="24"/>
  <c r="E1058" i="24"/>
  <c r="E1074" i="24"/>
  <c r="E1090" i="24"/>
  <c r="E1106" i="24"/>
  <c r="E1122" i="24"/>
  <c r="E1138" i="24"/>
  <c r="E1154" i="24"/>
  <c r="E1170" i="24"/>
  <c r="E1186" i="24"/>
  <c r="E1202" i="24"/>
  <c r="E1218" i="24"/>
  <c r="E1234" i="24"/>
  <c r="E1250" i="24"/>
  <c r="E1266" i="24"/>
  <c r="E1282" i="24"/>
  <c r="E1298" i="24"/>
  <c r="E1314" i="24"/>
  <c r="E1330" i="24"/>
  <c r="E1346" i="24"/>
  <c r="E1362" i="24"/>
  <c r="E1378" i="24"/>
  <c r="E1394" i="24"/>
  <c r="E1410" i="24"/>
  <c r="E1426" i="24"/>
  <c r="E1442" i="24"/>
  <c r="E1458" i="24"/>
  <c r="E1474" i="24"/>
  <c r="E1490" i="24"/>
  <c r="F518" i="24"/>
  <c r="F534" i="24"/>
  <c r="F550" i="24"/>
  <c r="F566" i="24"/>
  <c r="F582" i="24"/>
  <c r="F598" i="24"/>
  <c r="F614" i="24"/>
  <c r="F630" i="24"/>
  <c r="F646" i="24"/>
  <c r="F662" i="24"/>
  <c r="F678" i="24"/>
  <c r="F694" i="24"/>
  <c r="F710" i="24"/>
  <c r="F726" i="24"/>
  <c r="F742" i="24"/>
  <c r="F758" i="24"/>
  <c r="F774" i="24"/>
  <c r="F790" i="24"/>
  <c r="F806" i="24"/>
  <c r="F822" i="24"/>
  <c r="F838" i="24"/>
  <c r="F854" i="24"/>
  <c r="F870" i="24"/>
  <c r="F886" i="24"/>
  <c r="F902" i="24"/>
  <c r="F918" i="24"/>
  <c r="F934" i="24"/>
  <c r="F950" i="24"/>
  <c r="F966" i="24"/>
  <c r="F982" i="24"/>
  <c r="F998" i="24"/>
  <c r="F1014" i="24"/>
  <c r="F1030" i="24"/>
  <c r="F1046" i="24"/>
  <c r="F1062" i="24"/>
  <c r="F1078" i="24"/>
  <c r="F1094" i="24"/>
  <c r="F1110" i="24"/>
  <c r="F1126" i="24"/>
  <c r="F1142" i="24"/>
  <c r="F1158" i="24"/>
  <c r="F1174" i="24"/>
  <c r="F1190" i="24"/>
  <c r="F1206" i="24"/>
  <c r="F1222" i="24"/>
  <c r="F1238" i="24"/>
  <c r="F1254" i="24"/>
  <c r="F1270" i="24"/>
  <c r="F1286" i="24"/>
  <c r="F1302" i="24"/>
  <c r="F1318" i="24"/>
  <c r="F1334" i="24"/>
  <c r="F1350" i="24"/>
  <c r="F1366" i="24"/>
  <c r="F1382" i="24"/>
  <c r="F1398" i="24"/>
  <c r="F1414" i="24"/>
  <c r="F1430" i="24"/>
  <c r="F1446" i="24"/>
  <c r="F1462" i="24"/>
  <c r="F1478" i="24"/>
  <c r="F1494" i="24"/>
  <c r="C517" i="24"/>
  <c r="C522" i="24"/>
  <c r="C533" i="24"/>
  <c r="C549" i="24"/>
  <c r="C565" i="24"/>
  <c r="C581" i="24"/>
  <c r="C597" i="24"/>
  <c r="C613" i="24"/>
  <c r="C629" i="24"/>
  <c r="C645" i="24"/>
  <c r="C661" i="24"/>
  <c r="C677" i="24"/>
  <c r="C693" i="24"/>
  <c r="C709" i="24"/>
  <c r="C725" i="24"/>
  <c r="C741" i="24"/>
  <c r="C757" i="24"/>
  <c r="C773" i="24"/>
  <c r="C789" i="24"/>
  <c r="C805" i="24"/>
  <c r="C821" i="24"/>
  <c r="C837" i="24"/>
  <c r="C853" i="24"/>
  <c r="C869" i="24"/>
  <c r="C885" i="24"/>
  <c r="C901" i="24"/>
  <c r="C917" i="24"/>
  <c r="C933" i="24"/>
  <c r="C949" i="24"/>
  <c r="C965" i="24"/>
  <c r="C981" i="24"/>
  <c r="C997" i="24"/>
  <c r="C1013" i="24"/>
  <c r="C1029" i="24"/>
  <c r="C1045" i="24"/>
  <c r="C1061" i="24"/>
  <c r="C1077" i="24"/>
  <c r="C1093" i="24"/>
  <c r="C1109" i="24"/>
  <c r="C1125" i="24"/>
  <c r="C1141" i="24"/>
  <c r="C1157" i="24"/>
  <c r="C1173" i="24"/>
  <c r="C1189" i="24"/>
  <c r="C1205" i="24"/>
  <c r="C1221" i="24"/>
  <c r="C1237" i="24"/>
  <c r="C1253" i="24"/>
  <c r="C1269" i="24"/>
  <c r="C1285" i="24"/>
  <c r="C1301" i="24"/>
  <c r="C1317" i="24"/>
  <c r="C1333" i="24"/>
  <c r="C1349" i="24"/>
  <c r="C1365" i="24"/>
  <c r="C1381" i="24"/>
  <c r="C1397" i="24"/>
  <c r="C1413" i="24"/>
  <c r="C1429" i="24"/>
  <c r="C1445" i="24"/>
  <c r="C1461" i="24"/>
  <c r="C1477" i="24"/>
  <c r="C1493" i="24"/>
  <c r="D521" i="24"/>
  <c r="N521" i="24"/>
  <c r="D537" i="24"/>
  <c r="N537" i="24"/>
  <c r="D553" i="24"/>
  <c r="N553" i="24"/>
  <c r="D569" i="24"/>
  <c r="N569" i="24"/>
  <c r="D585" i="24"/>
  <c r="N585" i="24"/>
  <c r="D601" i="24"/>
  <c r="D617" i="24"/>
  <c r="D633" i="24"/>
  <c r="D649" i="24"/>
  <c r="D665" i="24"/>
  <c r="D681" i="24"/>
  <c r="D697" i="24"/>
  <c r="D713" i="24"/>
  <c r="D729" i="24"/>
  <c r="D745" i="24"/>
  <c r="D761" i="24"/>
  <c r="D777" i="24"/>
  <c r="D793" i="24"/>
  <c r="D809" i="24"/>
  <c r="D825" i="24"/>
  <c r="D841" i="24"/>
  <c r="D857" i="24"/>
  <c r="D873" i="24"/>
  <c r="D889" i="24"/>
  <c r="D905" i="24"/>
  <c r="D921" i="24"/>
  <c r="D937" i="24"/>
  <c r="D953" i="24"/>
  <c r="D969" i="24"/>
  <c r="D985" i="24"/>
  <c r="D1001" i="24"/>
  <c r="D1017" i="24"/>
  <c r="D1033" i="24"/>
  <c r="D1049" i="24"/>
  <c r="D1065" i="24"/>
  <c r="D1081" i="24"/>
  <c r="D1097" i="24"/>
  <c r="D1113" i="24"/>
  <c r="D1129" i="24"/>
  <c r="D1145" i="24"/>
  <c r="D1161" i="24"/>
  <c r="D1177" i="24"/>
  <c r="D1193" i="24"/>
  <c r="D1209" i="24"/>
  <c r="D1225" i="24"/>
  <c r="D1241" i="24"/>
  <c r="D1257" i="24"/>
  <c r="D1273" i="24"/>
  <c r="D1289" i="24"/>
  <c r="D1305" i="24"/>
  <c r="D1321" i="24"/>
  <c r="D1337" i="24"/>
  <c r="D1353" i="24"/>
  <c r="D1369" i="24"/>
  <c r="D1385" i="24"/>
  <c r="D1401" i="24"/>
  <c r="D1417" i="24"/>
  <c r="D1433" i="24"/>
  <c r="D1449" i="24"/>
  <c r="D1465" i="24"/>
  <c r="D1481" i="24"/>
  <c r="D1497" i="24"/>
  <c r="E525" i="24"/>
  <c r="E541" i="24"/>
  <c r="E557" i="24"/>
  <c r="E573" i="24"/>
  <c r="E589" i="24"/>
  <c r="E605" i="24"/>
  <c r="E621" i="24"/>
  <c r="E637" i="24"/>
  <c r="E653" i="24"/>
  <c r="E669" i="24"/>
  <c r="E685" i="24"/>
  <c r="E701" i="24"/>
  <c r="E717" i="24"/>
  <c r="E733" i="24"/>
  <c r="E749" i="24"/>
  <c r="E765" i="24"/>
  <c r="E781" i="24"/>
  <c r="E797" i="24"/>
  <c r="E813" i="24"/>
  <c r="E829" i="24"/>
  <c r="E845" i="24"/>
  <c r="E861" i="24"/>
  <c r="E877" i="24"/>
  <c r="E893" i="24"/>
  <c r="E909" i="24"/>
  <c r="E925" i="24"/>
  <c r="E941" i="24"/>
  <c r="E957" i="24"/>
  <c r="E973" i="24"/>
  <c r="E989" i="24"/>
  <c r="E1005" i="24"/>
  <c r="E1021" i="24"/>
  <c r="E1037" i="24"/>
  <c r="E1053" i="24"/>
  <c r="E1069" i="24"/>
  <c r="E1085" i="24"/>
  <c r="E1101" i="24"/>
  <c r="E1117" i="24"/>
  <c r="E1133" i="24"/>
  <c r="E1149" i="24"/>
  <c r="E1165" i="24"/>
  <c r="E1181" i="24"/>
  <c r="E1197" i="24"/>
  <c r="E1213" i="24"/>
  <c r="E1229" i="24"/>
  <c r="E1245" i="24"/>
  <c r="E1261" i="24"/>
  <c r="E1277" i="24"/>
  <c r="E1293" i="24"/>
  <c r="E1309" i="24"/>
  <c r="E1325" i="24"/>
  <c r="E1341" i="24"/>
  <c r="E1357" i="24"/>
  <c r="E1373" i="24"/>
  <c r="E1389" i="24"/>
  <c r="E1405" i="24"/>
  <c r="E1421" i="24"/>
  <c r="E1437" i="24"/>
  <c r="E1453" i="24"/>
  <c r="E1469" i="24"/>
  <c r="E1485" i="24"/>
  <c r="E1501" i="24"/>
  <c r="F529" i="24"/>
  <c r="F545" i="24"/>
  <c r="F561" i="24"/>
  <c r="F577" i="24"/>
  <c r="F593" i="24"/>
  <c r="F609" i="24"/>
  <c r="F625" i="24"/>
  <c r="F641" i="24"/>
  <c r="F657" i="24"/>
  <c r="F673" i="24"/>
  <c r="F689" i="24"/>
  <c r="F705" i="24"/>
  <c r="F721" i="24"/>
  <c r="F737" i="24"/>
  <c r="F753" i="24"/>
  <c r="F769" i="24"/>
  <c r="F785" i="24"/>
  <c r="F801" i="24"/>
  <c r="F817" i="24"/>
  <c r="F833" i="24"/>
  <c r="F849" i="24"/>
  <c r="F865" i="24"/>
  <c r="F881" i="24"/>
  <c r="F897" i="24"/>
  <c r="F913" i="24"/>
  <c r="F929" i="24"/>
  <c r="F945" i="24"/>
  <c r="F961" i="24"/>
  <c r="F977" i="24"/>
  <c r="F993" i="24"/>
  <c r="F1009" i="24"/>
  <c r="F1025" i="24"/>
  <c r="F1041" i="24"/>
  <c r="F1057" i="24"/>
  <c r="F1073" i="24"/>
  <c r="F1089" i="24"/>
  <c r="F1105" i="24"/>
  <c r="F1121" i="24"/>
  <c r="F1137" i="24"/>
  <c r="F1153" i="24"/>
  <c r="F1169" i="24"/>
  <c r="F1185" i="24"/>
  <c r="F1201" i="24"/>
  <c r="F1217" i="24"/>
  <c r="F1233" i="24"/>
  <c r="F1249" i="24"/>
  <c r="F1265" i="24"/>
  <c r="F1281" i="24"/>
  <c r="F1297" i="24"/>
  <c r="F1313" i="24"/>
  <c r="F1329" i="24"/>
  <c r="F1345" i="24"/>
  <c r="F1361" i="24"/>
  <c r="F1377" i="24"/>
  <c r="F1393" i="24"/>
  <c r="F1409" i="24"/>
  <c r="F1425" i="24"/>
  <c r="F1441" i="24"/>
  <c r="F1457" i="24"/>
  <c r="F1473" i="24"/>
  <c r="F1489" i="24"/>
  <c r="C524" i="24"/>
  <c r="C542" i="24"/>
  <c r="C558" i="24"/>
  <c r="C574" i="24"/>
  <c r="C590" i="24"/>
  <c r="C606" i="24"/>
  <c r="C622" i="24"/>
  <c r="C638" i="24"/>
  <c r="C654" i="24"/>
  <c r="C670" i="24"/>
  <c r="C686" i="24"/>
  <c r="C702" i="24"/>
  <c r="C718" i="24"/>
  <c r="C734" i="24"/>
  <c r="C750" i="24"/>
  <c r="C766" i="24"/>
  <c r="C782" i="24"/>
  <c r="C798" i="24"/>
  <c r="C814" i="24"/>
  <c r="C830" i="24"/>
  <c r="C846" i="24"/>
  <c r="C862" i="24"/>
  <c r="C878" i="24"/>
  <c r="C894" i="24"/>
  <c r="C910" i="24"/>
  <c r="C926" i="24"/>
  <c r="C942" i="24"/>
  <c r="C958" i="24"/>
  <c r="C974" i="24"/>
  <c r="C990" i="24"/>
  <c r="C1006" i="24"/>
  <c r="C1022" i="24"/>
  <c r="C1038" i="24"/>
  <c r="C1054" i="24"/>
  <c r="C1070" i="24"/>
  <c r="C1086" i="24"/>
  <c r="C1102" i="24"/>
  <c r="C1118" i="24"/>
  <c r="C1134" i="24"/>
  <c r="C1150" i="24"/>
  <c r="C1166" i="24"/>
  <c r="C1182" i="24"/>
  <c r="C1198" i="24"/>
  <c r="C1214" i="24"/>
  <c r="C1230" i="24"/>
  <c r="C1246" i="24"/>
  <c r="C1262" i="24"/>
  <c r="C1278" i="24"/>
  <c r="C1294" i="24"/>
  <c r="C1310" i="24"/>
  <c r="C1326" i="24"/>
  <c r="C1342" i="24"/>
  <c r="C1358" i="24"/>
  <c r="C1374" i="24"/>
  <c r="C1390" i="24"/>
  <c r="C1406" i="24"/>
  <c r="C1422" i="24"/>
  <c r="C1438" i="24"/>
  <c r="C1454" i="24"/>
  <c r="C1470" i="24"/>
  <c r="C1486" i="24"/>
  <c r="D514" i="24"/>
  <c r="N514" i="24"/>
  <c r="D530" i="24"/>
  <c r="N530" i="24"/>
  <c r="D546" i="24"/>
  <c r="N546" i="24"/>
  <c r="D562" i="24"/>
  <c r="N562" i="24"/>
  <c r="D578" i="24"/>
  <c r="N578" i="24"/>
  <c r="D594" i="24"/>
  <c r="D610" i="24"/>
  <c r="D626" i="24"/>
  <c r="D642" i="24"/>
  <c r="D658" i="24"/>
  <c r="D674" i="24"/>
  <c r="D690" i="24"/>
  <c r="D706" i="24"/>
  <c r="D722" i="24"/>
  <c r="D738" i="24"/>
  <c r="D754" i="24"/>
  <c r="D770" i="24"/>
  <c r="D786" i="24"/>
  <c r="D802" i="24"/>
  <c r="D818" i="24"/>
  <c r="D834" i="24"/>
  <c r="D850" i="24"/>
  <c r="D866" i="24"/>
  <c r="D882" i="24"/>
  <c r="D898" i="24"/>
  <c r="D914" i="24"/>
  <c r="D930" i="24"/>
  <c r="D946" i="24"/>
  <c r="D962" i="24"/>
  <c r="D978" i="24"/>
  <c r="D994" i="24"/>
  <c r="D1010" i="24"/>
  <c r="D1026" i="24"/>
  <c r="D1042" i="24"/>
  <c r="D1058" i="24"/>
  <c r="D1074" i="24"/>
  <c r="D1090" i="24"/>
  <c r="D1106" i="24"/>
  <c r="D1122" i="24"/>
  <c r="D1138" i="24"/>
  <c r="D1154" i="24"/>
  <c r="D1170" i="24"/>
  <c r="D1186" i="24"/>
  <c r="D1202" i="24"/>
  <c r="D1218" i="24"/>
  <c r="D1234" i="24"/>
  <c r="D1250" i="24"/>
  <c r="D1266" i="24"/>
  <c r="D1282" i="24"/>
  <c r="D1298" i="24"/>
  <c r="D1314" i="24"/>
  <c r="D1330" i="24"/>
  <c r="D1346" i="24"/>
  <c r="D1362" i="24"/>
  <c r="D1378" i="24"/>
  <c r="D1394" i="24"/>
  <c r="D1410" i="24"/>
  <c r="D1426" i="24"/>
  <c r="D1442" i="24"/>
  <c r="D1458" i="24"/>
  <c r="D1474" i="24"/>
  <c r="D1490" i="24"/>
  <c r="E518" i="24"/>
  <c r="E534" i="24"/>
  <c r="E550" i="24"/>
  <c r="E566" i="24"/>
  <c r="E582" i="24"/>
  <c r="E598" i="24"/>
  <c r="E614" i="24"/>
  <c r="E630" i="24"/>
  <c r="E646" i="24"/>
  <c r="E662" i="24"/>
  <c r="E678" i="24"/>
  <c r="E694" i="24"/>
  <c r="E710" i="24"/>
  <c r="E726" i="24"/>
  <c r="E742" i="24"/>
  <c r="E758" i="24"/>
  <c r="E774" i="24"/>
  <c r="E790" i="24"/>
  <c r="E806" i="24"/>
  <c r="E822" i="24"/>
  <c r="E838" i="24"/>
  <c r="E854" i="24"/>
  <c r="E870" i="24"/>
  <c r="E886" i="24"/>
  <c r="E902" i="24"/>
  <c r="E918" i="24"/>
  <c r="E934" i="24"/>
  <c r="E950" i="24"/>
  <c r="E966" i="24"/>
  <c r="E982" i="24"/>
  <c r="E998" i="24"/>
  <c r="E1014" i="24"/>
  <c r="E1030" i="24"/>
  <c r="E1046" i="24"/>
  <c r="E1062" i="24"/>
  <c r="E1078" i="24"/>
  <c r="E1094" i="24"/>
  <c r="E1110" i="24"/>
  <c r="E1126" i="24"/>
  <c r="E1142" i="24"/>
  <c r="E1158" i="24"/>
  <c r="E1174" i="24"/>
  <c r="E1190" i="24"/>
  <c r="E1206" i="24"/>
  <c r="E1222" i="24"/>
  <c r="E1238" i="24"/>
  <c r="E1254" i="24"/>
  <c r="E1270" i="24"/>
  <c r="E1286" i="24"/>
  <c r="E1302" i="24"/>
  <c r="E1318" i="24"/>
  <c r="E1334" i="24"/>
  <c r="E1350" i="24"/>
  <c r="E1366" i="24"/>
  <c r="E1382" i="24"/>
  <c r="E1398" i="24"/>
  <c r="E1414" i="24"/>
  <c r="E1430" i="24"/>
  <c r="E1446" i="24"/>
  <c r="E1462" i="24"/>
  <c r="E1478" i="24"/>
  <c r="E1494" i="24"/>
  <c r="F522" i="24"/>
  <c r="F538" i="24"/>
  <c r="F554" i="24"/>
  <c r="F570" i="24"/>
  <c r="F586" i="24"/>
  <c r="F602" i="24"/>
  <c r="F618" i="24"/>
  <c r="F634" i="24"/>
  <c r="F650" i="24"/>
  <c r="F666" i="24"/>
  <c r="F682" i="24"/>
  <c r="F698" i="24"/>
  <c r="F714" i="24"/>
  <c r="F730" i="24"/>
  <c r="F746" i="24"/>
  <c r="F762" i="24"/>
  <c r="F778" i="24"/>
  <c r="F794" i="24"/>
  <c r="F810" i="24"/>
  <c r="F826" i="24"/>
  <c r="F842" i="24"/>
  <c r="F858" i="24"/>
  <c r="F874" i="24"/>
  <c r="F890" i="24"/>
  <c r="F906" i="24"/>
  <c r="F922" i="24"/>
  <c r="F938" i="24"/>
  <c r="F954" i="24"/>
  <c r="F970" i="24"/>
  <c r="F986" i="24"/>
  <c r="F1002" i="24"/>
  <c r="F1018" i="24"/>
  <c r="F1034" i="24"/>
  <c r="F1050" i="24"/>
  <c r="F1066" i="24"/>
  <c r="F1082" i="24"/>
  <c r="F1098" i="24"/>
  <c r="F1114" i="24"/>
  <c r="F1130" i="24"/>
  <c r="F1146" i="24"/>
  <c r="F1162" i="24"/>
  <c r="F1178" i="24"/>
  <c r="F1194" i="24"/>
  <c r="F1210" i="24"/>
  <c r="F1226" i="24"/>
  <c r="F1242" i="24"/>
  <c r="F1258" i="24"/>
  <c r="F1274" i="24"/>
  <c r="F1290" i="24"/>
  <c r="F1306" i="24"/>
  <c r="F1322" i="24"/>
  <c r="F1338" i="24"/>
  <c r="F1354" i="24"/>
  <c r="F1370" i="24"/>
  <c r="F1386" i="24"/>
  <c r="F1402" i="24"/>
  <c r="F1418" i="24"/>
  <c r="F1434" i="24"/>
  <c r="F1166" i="24"/>
  <c r="F1230" i="24"/>
  <c r="F1294" i="24"/>
  <c r="F1358" i="24"/>
  <c r="F1422" i="24"/>
  <c r="F1466" i="24"/>
  <c r="F1490" i="24"/>
  <c r="C543" i="24"/>
  <c r="C575" i="24"/>
  <c r="C607" i="24"/>
  <c r="C639" i="24"/>
  <c r="C671" i="24"/>
  <c r="C703" i="24"/>
  <c r="C735" i="24"/>
  <c r="C767" i="24"/>
  <c r="C799" i="24"/>
  <c r="C831" i="24"/>
  <c r="C863" i="24"/>
  <c r="C895" i="24"/>
  <c r="C927" i="24"/>
  <c r="C959" i="24"/>
  <c r="C991" i="24"/>
  <c r="C1023" i="24"/>
  <c r="C1055" i="24"/>
  <c r="C1087" i="24"/>
  <c r="C1119" i="24"/>
  <c r="C1151" i="24"/>
  <c r="C1183" i="24"/>
  <c r="C1215" i="24"/>
  <c r="C1247" i="24"/>
  <c r="C1279" i="24"/>
  <c r="C1311" i="24"/>
  <c r="C1343" i="24"/>
  <c r="C1375" i="24"/>
  <c r="C1407" i="24"/>
  <c r="C1439" i="24"/>
  <c r="C1471" i="24"/>
  <c r="D515" i="24"/>
  <c r="N515" i="24"/>
  <c r="D547" i="24"/>
  <c r="N547" i="24"/>
  <c r="D579" i="24"/>
  <c r="N579" i="24"/>
  <c r="D611" i="24"/>
  <c r="D643" i="24"/>
  <c r="D675" i="24"/>
  <c r="D707" i="24"/>
  <c r="D739" i="24"/>
  <c r="D771" i="24"/>
  <c r="D803" i="24"/>
  <c r="D835" i="24"/>
  <c r="D867" i="24"/>
  <c r="D899" i="24"/>
  <c r="D931" i="24"/>
  <c r="D963" i="24"/>
  <c r="D995" i="24"/>
  <c r="D1027" i="24"/>
  <c r="D1059" i="24"/>
  <c r="D1091" i="24"/>
  <c r="D1123" i="24"/>
  <c r="D1155" i="24"/>
  <c r="D1187" i="24"/>
  <c r="D1219" i="24"/>
  <c r="D1251" i="24"/>
  <c r="D1283" i="24"/>
  <c r="D1315" i="24"/>
  <c r="D1347" i="24"/>
  <c r="D1379" i="24"/>
  <c r="D1411" i="24"/>
  <c r="D1443" i="24"/>
  <c r="D1475" i="24"/>
  <c r="E519" i="24"/>
  <c r="E551" i="24"/>
  <c r="E583" i="24"/>
  <c r="E615" i="24"/>
  <c r="E647" i="24"/>
  <c r="E679" i="24"/>
  <c r="E711" i="24"/>
  <c r="E743" i="24"/>
  <c r="E775" i="24"/>
  <c r="E807" i="24"/>
  <c r="E839" i="24"/>
  <c r="E871" i="24"/>
  <c r="E903" i="24"/>
  <c r="E935" i="24"/>
  <c r="E967" i="24"/>
  <c r="E999" i="24"/>
  <c r="E1031" i="24"/>
  <c r="E1063" i="24"/>
  <c r="E1095" i="24"/>
  <c r="E1127" i="24"/>
  <c r="E1159" i="24"/>
  <c r="E1191" i="24"/>
  <c r="E1223" i="24"/>
  <c r="E1255" i="24"/>
  <c r="E1287" i="24"/>
  <c r="E1319" i="24"/>
  <c r="E1351" i="24"/>
  <c r="E1383" i="24"/>
  <c r="E1415" i="24"/>
  <c r="E1447" i="24"/>
  <c r="E1479" i="24"/>
  <c r="F523" i="24"/>
  <c r="F555" i="24"/>
  <c r="F587" i="24"/>
  <c r="F619" i="24"/>
  <c r="F651" i="24"/>
  <c r="F683" i="24"/>
  <c r="F715" i="24"/>
  <c r="F747" i="24"/>
  <c r="F779" i="24"/>
  <c r="F811" i="24"/>
  <c r="F843" i="24"/>
  <c r="F875" i="24"/>
  <c r="F907" i="24"/>
  <c r="F939" i="24"/>
  <c r="F971" i="24"/>
  <c r="F1003" i="24"/>
  <c r="F1035" i="24"/>
  <c r="F1067" i="24"/>
  <c r="F1099" i="24"/>
  <c r="F1131" i="24"/>
  <c r="F1163" i="24"/>
  <c r="F1195" i="24"/>
  <c r="F1227" i="24"/>
  <c r="F1259" i="24"/>
  <c r="F1291" i="24"/>
  <c r="F1323" i="24"/>
  <c r="F1355" i="24"/>
  <c r="F1387" i="24"/>
  <c r="F1419" i="24"/>
  <c r="F1451" i="24"/>
  <c r="F1483" i="24"/>
  <c r="C552" i="24"/>
  <c r="C584" i="24"/>
  <c r="C616" i="24"/>
  <c r="C648" i="24"/>
  <c r="C680" i="24"/>
  <c r="C712" i="24"/>
  <c r="C744" i="24"/>
  <c r="C776" i="24"/>
  <c r="C808" i="24"/>
  <c r="C840" i="24"/>
  <c r="C872" i="24"/>
  <c r="C904" i="24"/>
  <c r="C936" i="24"/>
  <c r="C968" i="24"/>
  <c r="C1000" i="24"/>
  <c r="C1032" i="24"/>
  <c r="C1064" i="24"/>
  <c r="C1096" i="24"/>
  <c r="C1128" i="24"/>
  <c r="C1160" i="24"/>
  <c r="C1192" i="24"/>
  <c r="C1224" i="24"/>
  <c r="C1256" i="24"/>
  <c r="C1288" i="24"/>
  <c r="C1320" i="24"/>
  <c r="C1352" i="24"/>
  <c r="C1384" i="24"/>
  <c r="C1416" i="24"/>
  <c r="C1448" i="24"/>
  <c r="C1480" i="24"/>
  <c r="D524" i="24"/>
  <c r="N524" i="24"/>
  <c r="D556" i="24"/>
  <c r="N556" i="24"/>
  <c r="D588" i="24"/>
  <c r="N588" i="24"/>
  <c r="D620" i="24"/>
  <c r="D652" i="24"/>
  <c r="D684" i="24"/>
  <c r="D716" i="24"/>
  <c r="D748" i="24"/>
  <c r="D780" i="24"/>
  <c r="D812" i="24"/>
  <c r="D844" i="24"/>
  <c r="D876" i="24"/>
  <c r="D908" i="24"/>
  <c r="D940" i="24"/>
  <c r="D972" i="24"/>
  <c r="D1004" i="24"/>
  <c r="D1036" i="24"/>
  <c r="D1068" i="24"/>
  <c r="D1100" i="24"/>
  <c r="D1132" i="24"/>
  <c r="D1164" i="24"/>
  <c r="D1196" i="24"/>
  <c r="D1228" i="24"/>
  <c r="D1260" i="24"/>
  <c r="D1292" i="24"/>
  <c r="D1324" i="24"/>
  <c r="D1356" i="24"/>
  <c r="D1388" i="24"/>
  <c r="D1420" i="24"/>
  <c r="D1452" i="24"/>
  <c r="D1484" i="24"/>
  <c r="E528" i="24"/>
  <c r="E560" i="24"/>
  <c r="E592" i="24"/>
  <c r="E624" i="24"/>
  <c r="E656" i="24"/>
  <c r="E688" i="24"/>
  <c r="E720" i="24"/>
  <c r="E752" i="24"/>
  <c r="E784" i="24"/>
  <c r="E816" i="24"/>
  <c r="E848" i="24"/>
  <c r="E880" i="24"/>
  <c r="E912" i="24"/>
  <c r="E944" i="24"/>
  <c r="E976" i="24"/>
  <c r="E1008" i="24"/>
  <c r="E1040" i="24"/>
  <c r="E1072" i="24"/>
  <c r="E1104" i="24"/>
  <c r="E1136" i="24"/>
  <c r="E1168" i="24"/>
  <c r="E1200" i="24"/>
  <c r="E1232" i="24"/>
  <c r="E1264" i="24"/>
  <c r="E1296" i="24"/>
  <c r="E1328" i="24"/>
  <c r="E1360" i="24"/>
  <c r="E1392" i="24"/>
  <c r="E1424" i="24"/>
  <c r="E1456" i="24"/>
  <c r="E1488" i="24"/>
  <c r="F532" i="24"/>
  <c r="F564" i="24"/>
  <c r="F596" i="24"/>
  <c r="F628" i="24"/>
  <c r="F660" i="24"/>
  <c r="F692" i="24"/>
  <c r="F724" i="24"/>
  <c r="F756" i="24"/>
  <c r="F788" i="24"/>
  <c r="F820" i="24"/>
  <c r="F852" i="24"/>
  <c r="F884" i="24"/>
  <c r="F916" i="24"/>
  <c r="F948" i="24"/>
  <c r="F980" i="24"/>
  <c r="F1012" i="24"/>
  <c r="F1044" i="24"/>
  <c r="F1076" i="24"/>
  <c r="F1108" i="24"/>
  <c r="F1140" i="24"/>
  <c r="F1172" i="24"/>
  <c r="F1204" i="24"/>
  <c r="F1236" i="24"/>
  <c r="F1268" i="24"/>
  <c r="F1300" i="24"/>
  <c r="F1332" i="24"/>
  <c r="F1364" i="24"/>
  <c r="F1396" i="24"/>
  <c r="F1428" i="24"/>
  <c r="F1460" i="24"/>
  <c r="F1492" i="24"/>
  <c r="C580" i="24"/>
  <c r="C644" i="24"/>
  <c r="C708" i="24"/>
  <c r="C772" i="24"/>
  <c r="C836" i="24"/>
  <c r="C900" i="24"/>
  <c r="C964" i="24"/>
  <c r="C1028" i="24"/>
  <c r="C1092" i="24"/>
  <c r="C1156" i="24"/>
  <c r="C1220" i="24"/>
  <c r="C1284" i="24"/>
  <c r="C1348" i="24"/>
  <c r="C1412" i="24"/>
  <c r="C1476" i="24"/>
  <c r="D552" i="24"/>
  <c r="N552" i="24"/>
  <c r="D616" i="24"/>
  <c r="D680" i="24"/>
  <c r="D744" i="24"/>
  <c r="D808" i="24"/>
  <c r="D872" i="24"/>
  <c r="D936" i="24"/>
  <c r="D1000" i="24"/>
  <c r="D1064" i="24"/>
  <c r="D1128" i="24"/>
  <c r="D1192" i="24"/>
  <c r="D1256" i="24"/>
  <c r="D1320" i="24"/>
  <c r="D1384" i="24"/>
  <c r="D1448" i="24"/>
  <c r="E524" i="24"/>
  <c r="E588" i="24"/>
  <c r="E652" i="24"/>
  <c r="E716" i="24"/>
  <c r="E780" i="24"/>
  <c r="E844" i="24"/>
  <c r="E908" i="24"/>
  <c r="E972" i="24"/>
  <c r="E1036" i="24"/>
  <c r="E1100" i="24"/>
  <c r="E1164" i="24"/>
  <c r="E1228" i="24"/>
  <c r="E1292" i="24"/>
  <c r="E1356" i="24"/>
  <c r="E1420" i="24"/>
  <c r="E1484" i="24"/>
  <c r="F560" i="24"/>
  <c r="F624" i="24"/>
  <c r="F688" i="24"/>
  <c r="F752" i="24"/>
  <c r="F816" i="24"/>
  <c r="F880" i="24"/>
  <c r="F944" i="24"/>
  <c r="F1008" i="24"/>
  <c r="F1072" i="24"/>
  <c r="F1136" i="24"/>
  <c r="F1200" i="24"/>
  <c r="F1264" i="24"/>
  <c r="F1328" i="24"/>
  <c r="F1392" i="24"/>
  <c r="F1456" i="24"/>
  <c r="C555" i="24"/>
  <c r="C619" i="24"/>
  <c r="C683" i="24"/>
  <c r="C747" i="24"/>
  <c r="C811" i="24"/>
  <c r="C875" i="24"/>
  <c r="C939" i="24"/>
  <c r="C1003" i="24"/>
  <c r="C1067" i="24"/>
  <c r="C1131" i="24"/>
  <c r="C1195" i="24"/>
  <c r="C1259" i="24"/>
  <c r="C1323" i="24"/>
  <c r="C1387" i="24"/>
  <c r="C1451" i="24"/>
  <c r="D527" i="24"/>
  <c r="N527" i="24"/>
  <c r="D591" i="24"/>
  <c r="N591" i="24"/>
  <c r="D655" i="24"/>
  <c r="D719" i="24"/>
  <c r="D783" i="24"/>
  <c r="D847" i="24"/>
  <c r="D911" i="24"/>
  <c r="D975" i="24"/>
  <c r="D1039" i="24"/>
  <c r="D1103" i="24"/>
  <c r="D1167" i="24"/>
  <c r="D1231" i="24"/>
  <c r="D1295" i="24"/>
  <c r="D1359" i="24"/>
  <c r="D1423" i="24"/>
  <c r="D1487" i="24"/>
  <c r="E563" i="24"/>
  <c r="E627" i="24"/>
  <c r="E691" i="24"/>
  <c r="E755" i="24"/>
  <c r="E819" i="24"/>
  <c r="E883" i="24"/>
  <c r="E947" i="24"/>
  <c r="E1011" i="24"/>
  <c r="E1075" i="24"/>
  <c r="E1139" i="24"/>
  <c r="E1203" i="24"/>
  <c r="E1267" i="24"/>
  <c r="E1331" i="24"/>
  <c r="E1395" i="24"/>
  <c r="E1459" i="24"/>
  <c r="F535" i="24"/>
  <c r="F599" i="24"/>
  <c r="F663" i="24"/>
  <c r="F727" i="24"/>
  <c r="F791" i="24"/>
  <c r="F855" i="24"/>
  <c r="F919" i="24"/>
  <c r="F983" i="24"/>
  <c r="F1047" i="24"/>
  <c r="F1111" i="24"/>
  <c r="F1175" i="24"/>
  <c r="F1239" i="24"/>
  <c r="F1303" i="24"/>
  <c r="F1367" i="24"/>
  <c r="F1431" i="24"/>
  <c r="F1495" i="24"/>
  <c r="C520" i="24"/>
  <c r="C588" i="24"/>
  <c r="C531" i="24"/>
  <c r="C595" i="24"/>
  <c r="C659" i="24"/>
  <c r="C723" i="24"/>
  <c r="C787" i="24"/>
  <c r="C851" i="24"/>
  <c r="C732" i="24"/>
  <c r="C931" i="24"/>
  <c r="C1059" i="24"/>
  <c r="C1187" i="24"/>
  <c r="C1315" i="24"/>
  <c r="C1443" i="24"/>
  <c r="D583" i="24"/>
  <c r="N583" i="24"/>
  <c r="D711" i="24"/>
  <c r="D839" i="24"/>
  <c r="D967" i="24"/>
  <c r="D1095" i="24"/>
  <c r="D1223" i="24"/>
  <c r="D1351" i="24"/>
  <c r="D1479" i="24"/>
  <c r="E619" i="24"/>
  <c r="E747" i="24"/>
  <c r="E875" i="24"/>
  <c r="E1003" i="24"/>
  <c r="E1131" i="24"/>
  <c r="E1259" i="24"/>
  <c r="E1387" i="24"/>
  <c r="F527" i="24"/>
  <c r="F655" i="24"/>
  <c r="F783" i="24"/>
  <c r="F911" i="24"/>
  <c r="F1039" i="24"/>
  <c r="F1167" i="24"/>
  <c r="F1295" i="24"/>
  <c r="F1423" i="24"/>
  <c r="C684" i="24"/>
  <c r="C908" i="24"/>
  <c r="C1036" i="24"/>
  <c r="C1164" i="24"/>
  <c r="C1292" i="24"/>
  <c r="C1420" i="24"/>
  <c r="D560" i="24"/>
  <c r="N560" i="24"/>
  <c r="D688" i="24"/>
  <c r="D816" i="24"/>
  <c r="D944" i="24"/>
  <c r="D1072" i="24"/>
  <c r="D1200" i="24"/>
  <c r="D1328" i="24"/>
  <c r="D1456" i="24"/>
  <c r="E596" i="24"/>
  <c r="E724" i="24"/>
  <c r="E852" i="24"/>
  <c r="E980" i="24"/>
  <c r="E1108" i="24"/>
  <c r="E1236" i="24"/>
  <c r="E1364" i="24"/>
  <c r="E1492" i="24"/>
  <c r="F632" i="24"/>
  <c r="F760" i="24"/>
  <c r="F888" i="24"/>
  <c r="F1016" i="24"/>
  <c r="F1144" i="24"/>
  <c r="F1272" i="24"/>
  <c r="F1400" i="24"/>
  <c r="C636" i="24"/>
  <c r="C883" i="24"/>
  <c r="C1011" i="24"/>
  <c r="C1139" i="24"/>
  <c r="C1267" i="24"/>
  <c r="C1395" i="24"/>
  <c r="D535" i="24"/>
  <c r="N535" i="24"/>
  <c r="D663" i="24"/>
  <c r="D791" i="24"/>
  <c r="D919" i="24"/>
  <c r="D1047" i="24"/>
  <c r="D1175" i="24"/>
  <c r="D1303" i="24"/>
  <c r="D1431" i="24"/>
  <c r="E571" i="24"/>
  <c r="E699" i="24"/>
  <c r="E827" i="24"/>
  <c r="E955" i="24"/>
  <c r="E1083" i="24"/>
  <c r="E1211" i="24"/>
  <c r="E1339" i="24"/>
  <c r="E1467" i="24"/>
  <c r="F607" i="24"/>
  <c r="F735" i="24"/>
  <c r="F863" i="24"/>
  <c r="F991" i="24"/>
  <c r="F1119" i="24"/>
  <c r="F1247" i="24"/>
  <c r="F1375" i="24"/>
  <c r="C652" i="24"/>
  <c r="C892" i="24"/>
  <c r="C1020" i="24"/>
  <c r="C1148" i="24"/>
  <c r="C1276" i="24"/>
  <c r="C1404" i="24"/>
  <c r="D544" i="24"/>
  <c r="N544" i="24"/>
  <c r="D672" i="24"/>
  <c r="D800" i="24"/>
  <c r="D928" i="24"/>
  <c r="D1056" i="24"/>
  <c r="D1184" i="24"/>
  <c r="D1312" i="24"/>
  <c r="D1440" i="24"/>
  <c r="E580" i="24"/>
  <c r="E708" i="24"/>
  <c r="E836" i="24"/>
  <c r="E964" i="24"/>
  <c r="E1092" i="24"/>
  <c r="E1220" i="24"/>
  <c r="E1348" i="24"/>
  <c r="E1476" i="24"/>
  <c r="F616" i="24"/>
  <c r="F744" i="24"/>
  <c r="F872" i="24"/>
  <c r="F1000" i="24"/>
  <c r="F1128" i="24"/>
  <c r="F1256" i="24"/>
  <c r="F1384" i="24"/>
  <c r="F1182" i="24"/>
  <c r="F1246" i="24"/>
  <c r="F1310" i="24"/>
  <c r="F1374" i="24"/>
  <c r="F1438" i="24"/>
  <c r="F1470" i="24"/>
  <c r="F1498" i="24"/>
  <c r="C551" i="24"/>
  <c r="C583" i="24"/>
  <c r="C615" i="24"/>
  <c r="C647" i="24"/>
  <c r="C679" i="24"/>
  <c r="C711" i="24"/>
  <c r="C743" i="24"/>
  <c r="C775" i="24"/>
  <c r="C807" i="24"/>
  <c r="C839" i="24"/>
  <c r="C871" i="24"/>
  <c r="C903" i="24"/>
  <c r="C935" i="24"/>
  <c r="C967" i="24"/>
  <c r="C999" i="24"/>
  <c r="C1031" i="24"/>
  <c r="C1063" i="24"/>
  <c r="C1095" i="24"/>
  <c r="C1127" i="24"/>
  <c r="C1159" i="24"/>
  <c r="C1191" i="24"/>
  <c r="C1223" i="24"/>
  <c r="C1255" i="24"/>
  <c r="C1287" i="24"/>
  <c r="C1319" i="24"/>
  <c r="C1351" i="24"/>
  <c r="C1383" i="24"/>
  <c r="C1415" i="24"/>
  <c r="C1447" i="24"/>
  <c r="C1479" i="24"/>
  <c r="D523" i="24"/>
  <c r="N523" i="24"/>
  <c r="D555" i="24"/>
  <c r="N555" i="24"/>
  <c r="D587" i="24"/>
  <c r="N587" i="24"/>
  <c r="D619" i="24"/>
  <c r="D651" i="24"/>
  <c r="D683" i="24"/>
  <c r="D715" i="24"/>
  <c r="D747" i="24"/>
  <c r="D779" i="24"/>
  <c r="D811" i="24"/>
  <c r="D843" i="24"/>
  <c r="D875" i="24"/>
  <c r="D907" i="24"/>
  <c r="D939" i="24"/>
  <c r="D971" i="24"/>
  <c r="D1003" i="24"/>
  <c r="D1035" i="24"/>
  <c r="D1067" i="24"/>
  <c r="D1099" i="24"/>
  <c r="D1131" i="24"/>
  <c r="D1163" i="24"/>
  <c r="D1195" i="24"/>
  <c r="D1227" i="24"/>
  <c r="D1259" i="24"/>
  <c r="D1291" i="24"/>
  <c r="D1323" i="24"/>
  <c r="D1355" i="24"/>
  <c r="D1387" i="24"/>
  <c r="D1419" i="24"/>
  <c r="D1451" i="24"/>
  <c r="D1483" i="24"/>
  <c r="E527" i="24"/>
  <c r="E559" i="24"/>
  <c r="E591" i="24"/>
  <c r="E623" i="24"/>
  <c r="E655" i="24"/>
  <c r="E687" i="24"/>
  <c r="E719" i="24"/>
  <c r="E751" i="24"/>
  <c r="E783" i="24"/>
  <c r="E815" i="24"/>
  <c r="E847" i="24"/>
  <c r="E879" i="24"/>
  <c r="E911" i="24"/>
  <c r="E943" i="24"/>
  <c r="E975" i="24"/>
  <c r="E1007" i="24"/>
  <c r="E1039" i="24"/>
  <c r="E1071" i="24"/>
  <c r="E1103" i="24"/>
  <c r="E1135" i="24"/>
  <c r="E1167" i="24"/>
  <c r="E1199" i="24"/>
  <c r="E1231" i="24"/>
  <c r="E1263" i="24"/>
  <c r="E1295" i="24"/>
  <c r="E1327" i="24"/>
  <c r="E1359" i="24"/>
  <c r="E1391" i="24"/>
  <c r="E1423" i="24"/>
  <c r="E1455" i="24"/>
  <c r="E1487" i="24"/>
  <c r="F531" i="24"/>
  <c r="F563" i="24"/>
  <c r="F595" i="24"/>
  <c r="F627" i="24"/>
  <c r="F659" i="24"/>
  <c r="F691" i="24"/>
  <c r="F723" i="24"/>
  <c r="F755" i="24"/>
  <c r="F787" i="24"/>
  <c r="F819" i="24"/>
  <c r="F851" i="24"/>
  <c r="F883" i="24"/>
  <c r="F915" i="24"/>
  <c r="F947" i="24"/>
  <c r="F979" i="24"/>
  <c r="F1011" i="24"/>
  <c r="F1043" i="24"/>
  <c r="F1075" i="24"/>
  <c r="F1107" i="24"/>
  <c r="F1139" i="24"/>
  <c r="F1171" i="24"/>
  <c r="F1203" i="24"/>
  <c r="F1235" i="24"/>
  <c r="F1267" i="24"/>
  <c r="F1299" i="24"/>
  <c r="F1331" i="24"/>
  <c r="F1363" i="24"/>
  <c r="F1395" i="24"/>
  <c r="F1427" i="24"/>
  <c r="F1459" i="24"/>
  <c r="F1491" i="24"/>
  <c r="C528" i="24"/>
  <c r="C560" i="24"/>
  <c r="C592" i="24"/>
  <c r="C624" i="24"/>
  <c r="C656" i="24"/>
  <c r="C688" i="24"/>
  <c r="C720" i="24"/>
  <c r="C752" i="24"/>
  <c r="C784" i="24"/>
  <c r="C816" i="24"/>
  <c r="C848" i="24"/>
  <c r="C880" i="24"/>
  <c r="C912" i="24"/>
  <c r="C944" i="24"/>
  <c r="C976" i="24"/>
  <c r="C1008" i="24"/>
  <c r="C1040" i="24"/>
  <c r="C1072" i="24"/>
  <c r="C1104" i="24"/>
  <c r="C1136" i="24"/>
  <c r="C1168" i="24"/>
  <c r="C1200" i="24"/>
  <c r="C1232" i="24"/>
  <c r="C1264" i="24"/>
  <c r="C1296" i="24"/>
  <c r="C1328" i="24"/>
  <c r="C1360" i="24"/>
  <c r="C1392" i="24"/>
  <c r="C1424" i="24"/>
  <c r="C1456" i="24"/>
  <c r="C1488" i="24"/>
  <c r="D532" i="24"/>
  <c r="N532" i="24"/>
  <c r="D564" i="24"/>
  <c r="N564" i="24"/>
  <c r="D596" i="24"/>
  <c r="D628" i="24"/>
  <c r="D660" i="24"/>
  <c r="D692" i="24"/>
  <c r="D724" i="24"/>
  <c r="D756" i="24"/>
  <c r="D788" i="24"/>
  <c r="D820" i="24"/>
  <c r="D852" i="24"/>
  <c r="D884" i="24"/>
  <c r="D916" i="24"/>
  <c r="D948" i="24"/>
  <c r="D980" i="24"/>
  <c r="D1012" i="24"/>
  <c r="D1044" i="24"/>
  <c r="D1076" i="24"/>
  <c r="D1108" i="24"/>
  <c r="D1140" i="24"/>
  <c r="D1172" i="24"/>
  <c r="D1204" i="24"/>
  <c r="D1236" i="24"/>
  <c r="D1268" i="24"/>
  <c r="D1300" i="24"/>
  <c r="D1332" i="24"/>
  <c r="D1364" i="24"/>
  <c r="D1396" i="24"/>
  <c r="D1428" i="24"/>
  <c r="D1460" i="24"/>
  <c r="D1492" i="24"/>
  <c r="E536" i="24"/>
  <c r="E568" i="24"/>
  <c r="E600" i="24"/>
  <c r="E632" i="24"/>
  <c r="E664" i="24"/>
  <c r="E696" i="24"/>
  <c r="E728" i="24"/>
  <c r="E760" i="24"/>
  <c r="E792" i="24"/>
  <c r="E824" i="24"/>
  <c r="E856" i="24"/>
  <c r="E888" i="24"/>
  <c r="E920" i="24"/>
  <c r="E952" i="24"/>
  <c r="E984" i="24"/>
  <c r="E1016" i="24"/>
  <c r="E1048" i="24"/>
  <c r="E1080" i="24"/>
  <c r="E1112" i="24"/>
  <c r="E1144" i="24"/>
  <c r="E1176" i="24"/>
  <c r="E1208" i="24"/>
  <c r="E1240" i="24"/>
  <c r="E1272" i="24"/>
  <c r="E1304" i="24"/>
  <c r="E1336" i="24"/>
  <c r="E1368" i="24"/>
  <c r="E1400" i="24"/>
  <c r="E1432" i="24"/>
  <c r="E1464" i="24"/>
  <c r="E1496" i="24"/>
  <c r="F540" i="24"/>
  <c r="F572" i="24"/>
  <c r="F604" i="24"/>
  <c r="F636" i="24"/>
  <c r="F668" i="24"/>
  <c r="F700" i="24"/>
  <c r="F732" i="24"/>
  <c r="F764" i="24"/>
  <c r="F796" i="24"/>
  <c r="F828" i="24"/>
  <c r="F860" i="24"/>
  <c r="F892" i="24"/>
  <c r="F924" i="24"/>
  <c r="F956" i="24"/>
  <c r="F988" i="24"/>
  <c r="F1020" i="24"/>
  <c r="F1052" i="24"/>
  <c r="F1084" i="24"/>
  <c r="F1116" i="24"/>
  <c r="F1148" i="24"/>
  <c r="F1180" i="24"/>
  <c r="F1212" i="24"/>
  <c r="F1244" i="24"/>
  <c r="F1276" i="24"/>
  <c r="F1308" i="24"/>
  <c r="F1340" i="24"/>
  <c r="F1372" i="24"/>
  <c r="F1404" i="24"/>
  <c r="F1436" i="24"/>
  <c r="F1468" i="24"/>
  <c r="F1500" i="24"/>
  <c r="C532" i="24"/>
  <c r="C596" i="24"/>
  <c r="C660" i="24"/>
  <c r="C724" i="24"/>
  <c r="C788" i="24"/>
  <c r="C852" i="24"/>
  <c r="C916" i="24"/>
  <c r="C980" i="24"/>
  <c r="C1044" i="24"/>
  <c r="C1108" i="24"/>
  <c r="C1172" i="24"/>
  <c r="C1236" i="24"/>
  <c r="C1300" i="24"/>
  <c r="C1364" i="24"/>
  <c r="C1428" i="24"/>
  <c r="C1492" i="24"/>
  <c r="D568" i="24"/>
  <c r="N568" i="24"/>
  <c r="D632" i="24"/>
  <c r="D696" i="24"/>
  <c r="D760" i="24"/>
  <c r="D824" i="24"/>
  <c r="D888" i="24"/>
  <c r="D952" i="24"/>
  <c r="D1016" i="24"/>
  <c r="D1080" i="24"/>
  <c r="D1144" i="24"/>
  <c r="D1208" i="24"/>
  <c r="D1272" i="24"/>
  <c r="D1336" i="24"/>
  <c r="D1400" i="24"/>
  <c r="D1464" i="24"/>
  <c r="E540" i="24"/>
  <c r="E604" i="24"/>
  <c r="E668" i="24"/>
  <c r="E732" i="24"/>
  <c r="E796" i="24"/>
  <c r="E860" i="24"/>
  <c r="E924" i="24"/>
  <c r="E988" i="24"/>
  <c r="E1052" i="24"/>
  <c r="E1116" i="24"/>
  <c r="E1180" i="24"/>
  <c r="E1244" i="24"/>
  <c r="E1308" i="24"/>
  <c r="E1372" i="24"/>
  <c r="E1436" i="24"/>
  <c r="E1500" i="24"/>
  <c r="F576" i="24"/>
  <c r="F640" i="24"/>
  <c r="F704" i="24"/>
  <c r="F768" i="24"/>
  <c r="F832" i="24"/>
  <c r="F896" i="24"/>
  <c r="F960" i="24"/>
  <c r="F1024" i="24"/>
  <c r="F1088" i="24"/>
  <c r="F1152" i="24"/>
  <c r="F1216" i="24"/>
  <c r="F1280" i="24"/>
  <c r="F1344" i="24"/>
  <c r="F1408" i="24"/>
  <c r="F1472" i="24"/>
  <c r="C571" i="24"/>
  <c r="C635" i="24"/>
  <c r="C699" i="24"/>
  <c r="C763" i="24"/>
  <c r="C827" i="24"/>
  <c r="C891" i="24"/>
  <c r="C955" i="24"/>
  <c r="C1019" i="24"/>
  <c r="C1083" i="24"/>
  <c r="C1147" i="24"/>
  <c r="C1211" i="24"/>
  <c r="C1275" i="24"/>
  <c r="C1339" i="24"/>
  <c r="C1403" i="24"/>
  <c r="C1467" i="24"/>
  <c r="D543" i="24"/>
  <c r="N543" i="24"/>
  <c r="D607" i="24"/>
  <c r="D671" i="24"/>
  <c r="D735" i="24"/>
  <c r="D799" i="24"/>
  <c r="D863" i="24"/>
  <c r="D927" i="24"/>
  <c r="D991" i="24"/>
  <c r="D1055" i="24"/>
  <c r="D1119" i="24"/>
  <c r="D1183" i="24"/>
  <c r="D1247" i="24"/>
  <c r="D1311" i="24"/>
  <c r="D1375" i="24"/>
  <c r="D1439" i="24"/>
  <c r="E515" i="24"/>
  <c r="E579" i="24"/>
  <c r="E643" i="24"/>
  <c r="E707" i="24"/>
  <c r="E771" i="24"/>
  <c r="E835" i="24"/>
  <c r="E899" i="24"/>
  <c r="E963" i="24"/>
  <c r="E1027" i="24"/>
  <c r="E1091" i="24"/>
  <c r="E1155" i="24"/>
  <c r="E1219" i="24"/>
  <c r="E1283" i="24"/>
  <c r="E1347" i="24"/>
  <c r="E1411" i="24"/>
  <c r="E1475" i="24"/>
  <c r="F551" i="24"/>
  <c r="F615" i="24"/>
  <c r="F679" i="24"/>
  <c r="F743" i="24"/>
  <c r="F807" i="24"/>
  <c r="F871" i="24"/>
  <c r="F935" i="24"/>
  <c r="F999" i="24"/>
  <c r="F1063" i="24"/>
  <c r="F1127" i="24"/>
  <c r="F1191" i="24"/>
  <c r="F1255" i="24"/>
  <c r="F1319" i="24"/>
  <c r="F1383" i="24"/>
  <c r="F1447" i="24"/>
  <c r="C540" i="24"/>
  <c r="C547" i="24"/>
  <c r="C611" i="24"/>
  <c r="C675" i="24"/>
  <c r="C739" i="24"/>
  <c r="C803" i="24"/>
  <c r="C867" i="24"/>
  <c r="C796" i="24"/>
  <c r="C963" i="24"/>
  <c r="C1091" i="24"/>
  <c r="C1219" i="24"/>
  <c r="C1347" i="24"/>
  <c r="C1475" i="24"/>
  <c r="D615" i="24"/>
  <c r="D743" i="24"/>
  <c r="D871" i="24"/>
  <c r="D999" i="24"/>
  <c r="D1127" i="24"/>
  <c r="D1255" i="24"/>
  <c r="D1383" i="24"/>
  <c r="E523" i="24"/>
  <c r="E651" i="24"/>
  <c r="E779" i="24"/>
  <c r="E907" i="24"/>
  <c r="E1035" i="24"/>
  <c r="E1163" i="24"/>
  <c r="E1291" i="24"/>
  <c r="E1419" i="24"/>
  <c r="F559" i="24"/>
  <c r="F687" i="24"/>
  <c r="F815" i="24"/>
  <c r="F943" i="24"/>
  <c r="F1071" i="24"/>
  <c r="F1199" i="24"/>
  <c r="F1327" i="24"/>
  <c r="F1455" i="24"/>
  <c r="C748" i="24"/>
  <c r="C940" i="24"/>
  <c r="C1068" i="24"/>
  <c r="C1196" i="24"/>
  <c r="C1324" i="24"/>
  <c r="C1452" i="24"/>
  <c r="D592" i="24"/>
  <c r="N592" i="24"/>
  <c r="D720" i="24"/>
  <c r="D848" i="24"/>
  <c r="D976" i="24"/>
  <c r="D1104" i="24"/>
  <c r="D1232" i="24"/>
  <c r="D1360" i="24"/>
  <c r="D1488" i="24"/>
  <c r="E628" i="24"/>
  <c r="E756" i="24"/>
  <c r="E884" i="24"/>
  <c r="E1012" i="24"/>
  <c r="E1140" i="24"/>
  <c r="E1268" i="24"/>
  <c r="E1396" i="24"/>
  <c r="F536" i="24"/>
  <c r="F664" i="24"/>
  <c r="F792" i="24"/>
  <c r="F920" i="24"/>
  <c r="F1048" i="24"/>
  <c r="F1176" i="24"/>
  <c r="F1304" i="24"/>
  <c r="F1432" i="24"/>
  <c r="C700" i="24"/>
  <c r="C915" i="24"/>
  <c r="C1043" i="24"/>
  <c r="C1171" i="24"/>
  <c r="C1299" i="24"/>
  <c r="C1427" i="24"/>
  <c r="D567" i="24"/>
  <c r="N567" i="24"/>
  <c r="D695" i="24"/>
  <c r="D823" i="24"/>
  <c r="D951" i="24"/>
  <c r="D1079" i="24"/>
  <c r="D1207" i="24"/>
  <c r="D1335" i="24"/>
  <c r="D1463" i="24"/>
  <c r="E603" i="24"/>
  <c r="E731" i="24"/>
  <c r="E859" i="24"/>
  <c r="E987" i="24"/>
  <c r="E1115" i="24"/>
  <c r="E1243" i="24"/>
  <c r="E1371" i="24"/>
  <c r="E1499" i="24"/>
  <c r="F639" i="24"/>
  <c r="F767" i="24"/>
  <c r="F895" i="24"/>
  <c r="F1023" i="24"/>
  <c r="F1151" i="24"/>
  <c r="F1279" i="24"/>
  <c r="F1407" i="24"/>
  <c r="C716" i="24"/>
  <c r="C924" i="24"/>
  <c r="C1052" i="24"/>
  <c r="C1180" i="24"/>
  <c r="C1308" i="24"/>
  <c r="C1436" i="24"/>
  <c r="D576" i="24"/>
  <c r="N576" i="24"/>
  <c r="D704" i="24"/>
  <c r="D832" i="24"/>
  <c r="D960" i="24"/>
  <c r="D1088" i="24"/>
  <c r="D1216" i="24"/>
  <c r="D1344" i="24"/>
  <c r="D1472" i="24"/>
  <c r="E612" i="24"/>
  <c r="E740" i="24"/>
  <c r="E868" i="24"/>
  <c r="E996" i="24"/>
  <c r="E1124" i="24"/>
  <c r="E1252" i="24"/>
  <c r="E1380" i="24"/>
  <c r="F520" i="24"/>
  <c r="F648" i="24"/>
  <c r="F776" i="24"/>
  <c r="F904" i="24"/>
  <c r="F1032" i="24"/>
  <c r="F1160" i="24"/>
  <c r="F1288" i="24"/>
  <c r="F1416" i="24"/>
  <c r="F1198" i="24"/>
  <c r="F1262" i="24"/>
  <c r="F1326" i="24"/>
  <c r="F1390" i="24"/>
  <c r="F1450" i="24"/>
  <c r="F1482" i="24"/>
  <c r="C527" i="24"/>
  <c r="C559" i="24"/>
  <c r="C591" i="24"/>
  <c r="C623" i="24"/>
  <c r="C655" i="24"/>
  <c r="C687" i="24"/>
  <c r="C719" i="24"/>
  <c r="C751" i="24"/>
  <c r="C783" i="24"/>
  <c r="C815" i="24"/>
  <c r="C847" i="24"/>
  <c r="C879" i="24"/>
  <c r="C911" i="24"/>
  <c r="C943" i="24"/>
  <c r="C975" i="24"/>
  <c r="C1007" i="24"/>
  <c r="C1039" i="24"/>
  <c r="C1071" i="24"/>
  <c r="C1103" i="24"/>
  <c r="C1135" i="24"/>
  <c r="C1167" i="24"/>
  <c r="C1199" i="24"/>
  <c r="C1231" i="24"/>
  <c r="C1263" i="24"/>
  <c r="C1295" i="24"/>
  <c r="C1327" i="24"/>
  <c r="C1359" i="24"/>
  <c r="C1391" i="24"/>
  <c r="C1423" i="24"/>
  <c r="C1455" i="24"/>
  <c r="C1487" i="24"/>
  <c r="D531" i="24"/>
  <c r="N531" i="24"/>
  <c r="D563" i="24"/>
  <c r="N563" i="24"/>
  <c r="D595" i="24"/>
  <c r="D627" i="24"/>
  <c r="D659" i="24"/>
  <c r="D691" i="24"/>
  <c r="D723" i="24"/>
  <c r="D755" i="24"/>
  <c r="D787" i="24"/>
  <c r="D819" i="24"/>
  <c r="D851" i="24"/>
  <c r="D883" i="24"/>
  <c r="D915" i="24"/>
  <c r="D947" i="24"/>
  <c r="D979" i="24"/>
  <c r="D1011" i="24"/>
  <c r="D1043" i="24"/>
  <c r="D1075" i="24"/>
  <c r="D1107" i="24"/>
  <c r="D1139" i="24"/>
  <c r="D1171" i="24"/>
  <c r="D1203" i="24"/>
  <c r="D1235" i="24"/>
  <c r="D1267" i="24"/>
  <c r="D1299" i="24"/>
  <c r="D1331" i="24"/>
  <c r="D1363" i="24"/>
  <c r="D1395" i="24"/>
  <c r="D1427" i="24"/>
  <c r="D1459" i="24"/>
  <c r="D1491" i="24"/>
  <c r="E535" i="24"/>
  <c r="E567" i="24"/>
  <c r="E599" i="24"/>
  <c r="E631" i="24"/>
  <c r="E663" i="24"/>
  <c r="E695" i="24"/>
  <c r="E727" i="24"/>
  <c r="E759" i="24"/>
  <c r="E791" i="24"/>
  <c r="E823" i="24"/>
  <c r="E855" i="24"/>
  <c r="E887" i="24"/>
  <c r="E919" i="24"/>
  <c r="E951" i="24"/>
  <c r="E983" i="24"/>
  <c r="E1015" i="24"/>
  <c r="E1047" i="24"/>
  <c r="E1079" i="24"/>
  <c r="E1111" i="24"/>
  <c r="E1143" i="24"/>
  <c r="E1175" i="24"/>
  <c r="E1207" i="24"/>
  <c r="E1239" i="24"/>
  <c r="E1271" i="24"/>
  <c r="E1303" i="24"/>
  <c r="E1335" i="24"/>
  <c r="E1367" i="24"/>
  <c r="E1399" i="24"/>
  <c r="E1431" i="24"/>
  <c r="E1463" i="24"/>
  <c r="E1495" i="24"/>
  <c r="F539" i="24"/>
  <c r="F571" i="24"/>
  <c r="F603" i="24"/>
  <c r="F635" i="24"/>
  <c r="F667" i="24"/>
  <c r="F699" i="24"/>
  <c r="F731" i="24"/>
  <c r="F763" i="24"/>
  <c r="F795" i="24"/>
  <c r="F827" i="24"/>
  <c r="F859" i="24"/>
  <c r="F891" i="24"/>
  <c r="F923" i="24"/>
  <c r="F955" i="24"/>
  <c r="F987" i="24"/>
  <c r="F1019" i="24"/>
  <c r="F1051" i="24"/>
  <c r="F1083" i="24"/>
  <c r="F1115" i="24"/>
  <c r="F1147" i="24"/>
  <c r="F1179" i="24"/>
  <c r="F1211" i="24"/>
  <c r="F1243" i="24"/>
  <c r="F1275" i="24"/>
  <c r="F1307" i="24"/>
  <c r="F1339" i="24"/>
  <c r="F1371" i="24"/>
  <c r="F1403" i="24"/>
  <c r="F1435" i="24"/>
  <c r="F1467" i="24"/>
  <c r="F1499" i="24"/>
  <c r="C536" i="24"/>
  <c r="C568" i="24"/>
  <c r="C600" i="24"/>
  <c r="C632" i="24"/>
  <c r="C664" i="24"/>
  <c r="C696" i="24"/>
  <c r="C728" i="24"/>
  <c r="C760" i="24"/>
  <c r="C792" i="24"/>
  <c r="C824" i="24"/>
  <c r="C856" i="24"/>
  <c r="C888" i="24"/>
  <c r="C920" i="24"/>
  <c r="C952" i="24"/>
  <c r="C984" i="24"/>
  <c r="C1016" i="24"/>
  <c r="C1048" i="24"/>
  <c r="C1080" i="24"/>
  <c r="C1112" i="24"/>
  <c r="C1144" i="24"/>
  <c r="C1176" i="24"/>
  <c r="C1208" i="24"/>
  <c r="C1240" i="24"/>
  <c r="C1272" i="24"/>
  <c r="C1304" i="24"/>
  <c r="C1336" i="24"/>
  <c r="C1368" i="24"/>
  <c r="C1400" i="24"/>
  <c r="C1432" i="24"/>
  <c r="C1464" i="24"/>
  <c r="C1496" i="24"/>
  <c r="D540" i="24"/>
  <c r="N540" i="24"/>
  <c r="D572" i="24"/>
  <c r="N572" i="24"/>
  <c r="D604" i="24"/>
  <c r="D636" i="24"/>
  <c r="D668" i="24"/>
  <c r="D700" i="24"/>
  <c r="D732" i="24"/>
  <c r="D764" i="24"/>
  <c r="D796" i="24"/>
  <c r="D828" i="24"/>
  <c r="D860" i="24"/>
  <c r="D892" i="24"/>
  <c r="D924" i="24"/>
  <c r="D956" i="24"/>
  <c r="D988" i="24"/>
  <c r="D1020" i="24"/>
  <c r="D1052" i="24"/>
  <c r="D1084" i="24"/>
  <c r="D1116" i="24"/>
  <c r="D1148" i="24"/>
  <c r="D1180" i="24"/>
  <c r="D1212" i="24"/>
  <c r="D1244" i="24"/>
  <c r="D1276" i="24"/>
  <c r="D1308" i="24"/>
  <c r="D1340" i="24"/>
  <c r="D1372" i="24"/>
  <c r="D1404" i="24"/>
  <c r="D1436" i="24"/>
  <c r="D1468" i="24"/>
  <c r="D1500" i="24"/>
  <c r="E544" i="24"/>
  <c r="E576" i="24"/>
  <c r="E608" i="24"/>
  <c r="E640" i="24"/>
  <c r="E672" i="24"/>
  <c r="E704" i="24"/>
  <c r="E736" i="24"/>
  <c r="E768" i="24"/>
  <c r="E800" i="24"/>
  <c r="E832" i="24"/>
  <c r="E864" i="24"/>
  <c r="E896" i="24"/>
  <c r="E928" i="24"/>
  <c r="E960" i="24"/>
  <c r="E992" i="24"/>
  <c r="E1024" i="24"/>
  <c r="E1056" i="24"/>
  <c r="E1088" i="24"/>
  <c r="E1120" i="24"/>
  <c r="E1152" i="24"/>
  <c r="E1184" i="24"/>
  <c r="E1216" i="24"/>
  <c r="E1248" i="24"/>
  <c r="E1280" i="24"/>
  <c r="E1312" i="24"/>
  <c r="E1344" i="24"/>
  <c r="E1376" i="24"/>
  <c r="E1408" i="24"/>
  <c r="E1440" i="24"/>
  <c r="E1472" i="24"/>
  <c r="F516" i="24"/>
  <c r="F548" i="24"/>
  <c r="F580" i="24"/>
  <c r="F612" i="24"/>
  <c r="F644" i="24"/>
  <c r="F676" i="24"/>
  <c r="F708" i="24"/>
  <c r="F740" i="24"/>
  <c r="F772" i="24"/>
  <c r="F804" i="24"/>
  <c r="F836" i="24"/>
  <c r="F868" i="24"/>
  <c r="F900" i="24"/>
  <c r="F932" i="24"/>
  <c r="F964" i="24"/>
  <c r="F996" i="24"/>
  <c r="F1028" i="24"/>
  <c r="F1060" i="24"/>
  <c r="F1092" i="24"/>
  <c r="F1124" i="24"/>
  <c r="F1156" i="24"/>
  <c r="F1188" i="24"/>
  <c r="F1220" i="24"/>
  <c r="F1252" i="24"/>
  <c r="F1284" i="24"/>
  <c r="F1316" i="24"/>
  <c r="F1348" i="24"/>
  <c r="F1380" i="24"/>
  <c r="F1412" i="24"/>
  <c r="F1444" i="24"/>
  <c r="F1476" i="24"/>
  <c r="C548" i="24"/>
  <c r="C612" i="24"/>
  <c r="C676" i="24"/>
  <c r="C740" i="24"/>
  <c r="C804" i="24"/>
  <c r="C868" i="24"/>
  <c r="C932" i="24"/>
  <c r="C996" i="24"/>
  <c r="C1060" i="24"/>
  <c r="C1124" i="24"/>
  <c r="C1188" i="24"/>
  <c r="C1252" i="24"/>
  <c r="C1316" i="24"/>
  <c r="C1380" i="24"/>
  <c r="C1444" i="24"/>
  <c r="D520" i="24"/>
  <c r="N520" i="24"/>
  <c r="D584" i="24"/>
  <c r="N584" i="24"/>
  <c r="D648" i="24"/>
  <c r="D712" i="24"/>
  <c r="D776" i="24"/>
  <c r="D840" i="24"/>
  <c r="D904" i="24"/>
  <c r="D968" i="24"/>
  <c r="D1032" i="24"/>
  <c r="D1096" i="24"/>
  <c r="D1160" i="24"/>
  <c r="D1224" i="24"/>
  <c r="D1288" i="24"/>
  <c r="D1352" i="24"/>
  <c r="D1416" i="24"/>
  <c r="D1480" i="24"/>
  <c r="E556" i="24"/>
  <c r="E620" i="24"/>
  <c r="E684" i="24"/>
  <c r="E748" i="24"/>
  <c r="E812" i="24"/>
  <c r="E876" i="24"/>
  <c r="E940" i="24"/>
  <c r="E1004" i="24"/>
  <c r="E1068" i="24"/>
  <c r="E1132" i="24"/>
  <c r="E1196" i="24"/>
  <c r="E1260" i="24"/>
  <c r="E1324" i="24"/>
  <c r="E1388" i="24"/>
  <c r="E1452" i="24"/>
  <c r="F528" i="24"/>
  <c r="F592" i="24"/>
  <c r="F656" i="24"/>
  <c r="F720" i="24"/>
  <c r="F784" i="24"/>
  <c r="F848" i="24"/>
  <c r="F912" i="24"/>
  <c r="F976" i="24"/>
  <c r="F1040" i="24"/>
  <c r="F1104" i="24"/>
  <c r="F1168" i="24"/>
  <c r="F1232" i="24"/>
  <c r="F1296" i="24"/>
  <c r="F1360" i="24"/>
  <c r="F1424" i="24"/>
  <c r="F1488" i="24"/>
  <c r="C519" i="24"/>
  <c r="C587" i="24"/>
  <c r="C651" i="24"/>
  <c r="C715" i="24"/>
  <c r="C779" i="24"/>
  <c r="C843" i="24"/>
  <c r="C907" i="24"/>
  <c r="C971" i="24"/>
  <c r="C1035" i="24"/>
  <c r="C1099" i="24"/>
  <c r="C1163" i="24"/>
  <c r="C1227" i="24"/>
  <c r="C1291" i="24"/>
  <c r="C1355" i="24"/>
  <c r="C1419" i="24"/>
  <c r="C1483" i="24"/>
  <c r="D559" i="24"/>
  <c r="N559" i="24"/>
  <c r="D623" i="24"/>
  <c r="D687" i="24"/>
  <c r="D751" i="24"/>
  <c r="D815" i="24"/>
  <c r="D879" i="24"/>
  <c r="D943" i="24"/>
  <c r="D1007" i="24"/>
  <c r="D1071" i="24"/>
  <c r="D1135" i="24"/>
  <c r="D1199" i="24"/>
  <c r="D1263" i="24"/>
  <c r="D1327" i="24"/>
  <c r="D1391" i="24"/>
  <c r="D1455" i="24"/>
  <c r="E531" i="24"/>
  <c r="E595" i="24"/>
  <c r="E659" i="24"/>
  <c r="E723" i="24"/>
  <c r="E787" i="24"/>
  <c r="E851" i="24"/>
  <c r="E915" i="24"/>
  <c r="E979" i="24"/>
  <c r="E1043" i="24"/>
  <c r="E1107" i="24"/>
  <c r="E1171" i="24"/>
  <c r="E1235" i="24"/>
  <c r="E1299" i="24"/>
  <c r="E1363" i="24"/>
  <c r="E1427" i="24"/>
  <c r="E1491" i="24"/>
  <c r="F567" i="24"/>
  <c r="F631" i="24"/>
  <c r="F695" i="24"/>
  <c r="F759" i="24"/>
  <c r="F823" i="24"/>
  <c r="F887" i="24"/>
  <c r="F951" i="24"/>
  <c r="F1015" i="24"/>
  <c r="F1079" i="24"/>
  <c r="F1143" i="24"/>
  <c r="F1207" i="24"/>
  <c r="F1271" i="24"/>
  <c r="F1335" i="24"/>
  <c r="F1399" i="24"/>
  <c r="F1463" i="24"/>
  <c r="C556" i="24"/>
  <c r="C563" i="24"/>
  <c r="C627" i="24"/>
  <c r="C691" i="24"/>
  <c r="C755" i="24"/>
  <c r="C819" i="24"/>
  <c r="C604" i="24"/>
  <c r="C860" i="24"/>
  <c r="C995" i="24"/>
  <c r="C1123" i="24"/>
  <c r="C1251" i="24"/>
  <c r="C1379" i="24"/>
  <c r="D519" i="24"/>
  <c r="N519" i="24"/>
  <c r="D647" i="24"/>
  <c r="D775" i="24"/>
  <c r="D903" i="24"/>
  <c r="D1031" i="24"/>
  <c r="D1159" i="24"/>
  <c r="D1287" i="24"/>
  <c r="D1415" i="24"/>
  <c r="E555" i="24"/>
  <c r="E683" i="24"/>
  <c r="E811" i="24"/>
  <c r="E939" i="24"/>
  <c r="E1067" i="24"/>
  <c r="E1195" i="24"/>
  <c r="E1323" i="24"/>
  <c r="E1451" i="24"/>
  <c r="F591" i="24"/>
  <c r="F719" i="24"/>
  <c r="F847" i="24"/>
  <c r="F975" i="24"/>
  <c r="F1103" i="24"/>
  <c r="F1231" i="24"/>
  <c r="F1359" i="24"/>
  <c r="F1487" i="24"/>
  <c r="C812" i="24"/>
  <c r="C972" i="24"/>
  <c r="C1100" i="24"/>
  <c r="C1228" i="24"/>
  <c r="C1356" i="24"/>
  <c r="C1484" i="24"/>
  <c r="D624" i="24"/>
  <c r="D752" i="24"/>
  <c r="D880" i="24"/>
  <c r="D1008" i="24"/>
  <c r="D1136" i="24"/>
  <c r="D1264" i="24"/>
  <c r="D1392" i="24"/>
  <c r="E532" i="24"/>
  <c r="E660" i="24"/>
  <c r="E788" i="24"/>
  <c r="E916" i="24"/>
  <c r="E1044" i="24"/>
  <c r="E1172" i="24"/>
  <c r="E1300" i="24"/>
  <c r="E1428" i="24"/>
  <c r="F568" i="24"/>
  <c r="F696" i="24"/>
  <c r="F824" i="24"/>
  <c r="F952" i="24"/>
  <c r="F1080" i="24"/>
  <c r="F1208" i="24"/>
  <c r="F1336" i="24"/>
  <c r="F1464" i="24"/>
  <c r="C764" i="24"/>
  <c r="C947" i="24"/>
  <c r="C1075" i="24"/>
  <c r="C1203" i="24"/>
  <c r="C1331" i="24"/>
  <c r="C1459" i="24"/>
  <c r="D599" i="24"/>
  <c r="D727" i="24"/>
  <c r="D855" i="24"/>
  <c r="D983" i="24"/>
  <c r="D1111" i="24"/>
  <c r="D1239" i="24"/>
  <c r="D1367" i="24"/>
  <c r="D1495" i="24"/>
  <c r="E635" i="24"/>
  <c r="E763" i="24"/>
  <c r="E891" i="24"/>
  <c r="E1019" i="24"/>
  <c r="E1147" i="24"/>
  <c r="E1275" i="24"/>
  <c r="E1403" i="24"/>
  <c r="F543" i="24"/>
  <c r="F671" i="24"/>
  <c r="F799" i="24"/>
  <c r="F927" i="24"/>
  <c r="F1055" i="24"/>
  <c r="F1183" i="24"/>
  <c r="F1311" i="24"/>
  <c r="F1439" i="24"/>
  <c r="C780" i="24"/>
  <c r="C956" i="24"/>
  <c r="C1084" i="24"/>
  <c r="C1212" i="24"/>
  <c r="C1340" i="24"/>
  <c r="C1468" i="24"/>
  <c r="D608" i="24"/>
  <c r="D736" i="24"/>
  <c r="D864" i="24"/>
  <c r="D992" i="24"/>
  <c r="D1120" i="24"/>
  <c r="D1248" i="24"/>
  <c r="D1376" i="24"/>
  <c r="E516" i="24"/>
  <c r="E644" i="24"/>
  <c r="E772" i="24"/>
  <c r="E900" i="24"/>
  <c r="E1028" i="24"/>
  <c r="E1156" i="24"/>
  <c r="E1284" i="24"/>
  <c r="E1412" i="24"/>
  <c r="F552" i="24"/>
  <c r="F680" i="24"/>
  <c r="F808" i="24"/>
  <c r="F936" i="24"/>
  <c r="F1064" i="24"/>
  <c r="F1192" i="24"/>
  <c r="F1320" i="24"/>
  <c r="F1448" i="24"/>
  <c r="F1214" i="24"/>
  <c r="F1278" i="24"/>
  <c r="F1342" i="24"/>
  <c r="F1406" i="24"/>
  <c r="F1454" i="24"/>
  <c r="F1486" i="24"/>
  <c r="C535" i="24"/>
  <c r="C567" i="24"/>
  <c r="C599" i="24"/>
  <c r="C631" i="24"/>
  <c r="C663" i="24"/>
  <c r="C695" i="24"/>
  <c r="C727" i="24"/>
  <c r="C759" i="24"/>
  <c r="C791" i="24"/>
  <c r="C823" i="24"/>
  <c r="C855" i="24"/>
  <c r="C887" i="24"/>
  <c r="C919" i="24"/>
  <c r="C951" i="24"/>
  <c r="C983" i="24"/>
  <c r="C1015" i="24"/>
  <c r="C1047" i="24"/>
  <c r="C1079" i="24"/>
  <c r="C1111" i="24"/>
  <c r="C1143" i="24"/>
  <c r="C1175" i="24"/>
  <c r="C1207" i="24"/>
  <c r="C1239" i="24"/>
  <c r="C1271" i="24"/>
  <c r="C1303" i="24"/>
  <c r="C1335" i="24"/>
  <c r="C1367" i="24"/>
  <c r="C1399" i="24"/>
  <c r="C1431" i="24"/>
  <c r="C1463" i="24"/>
  <c r="C1495" i="24"/>
  <c r="D539" i="24"/>
  <c r="N539" i="24"/>
  <c r="D571" i="24"/>
  <c r="N571" i="24"/>
  <c r="D603" i="24"/>
  <c r="D635" i="24"/>
  <c r="D667" i="24"/>
  <c r="D699" i="24"/>
  <c r="D731" i="24"/>
  <c r="D763" i="24"/>
  <c r="D795" i="24"/>
  <c r="D827" i="24"/>
  <c r="D859" i="24"/>
  <c r="D891" i="24"/>
  <c r="D923" i="24"/>
  <c r="D955" i="24"/>
  <c r="D987" i="24"/>
  <c r="D1019" i="24"/>
  <c r="D1051" i="24"/>
  <c r="D1083" i="24"/>
  <c r="D1115" i="24"/>
  <c r="D1147" i="24"/>
  <c r="D1179" i="24"/>
  <c r="D1211" i="24"/>
  <c r="D1243" i="24"/>
  <c r="D1275" i="24"/>
  <c r="D1307" i="24"/>
  <c r="D1339" i="24"/>
  <c r="D1371" i="24"/>
  <c r="D1403" i="24"/>
  <c r="D1435" i="24"/>
  <c r="D1467" i="24"/>
  <c r="D1499" i="24"/>
  <c r="E543" i="24"/>
  <c r="E575" i="24"/>
  <c r="E607" i="24"/>
  <c r="E639" i="24"/>
  <c r="E671" i="24"/>
  <c r="E703" i="24"/>
  <c r="E735" i="24"/>
  <c r="E767" i="24"/>
  <c r="E799" i="24"/>
  <c r="E831" i="24"/>
  <c r="E863" i="24"/>
  <c r="E895" i="24"/>
  <c r="E927" i="24"/>
  <c r="E959" i="24"/>
  <c r="E991" i="24"/>
  <c r="E1023" i="24"/>
  <c r="E1055" i="24"/>
  <c r="E1087" i="24"/>
  <c r="E1119" i="24"/>
  <c r="E1151" i="24"/>
  <c r="E1183" i="24"/>
  <c r="E1215" i="24"/>
  <c r="E1247" i="24"/>
  <c r="E1279" i="24"/>
  <c r="E1311" i="24"/>
  <c r="E1343" i="24"/>
  <c r="E1375" i="24"/>
  <c r="E1407" i="24"/>
  <c r="E1439" i="24"/>
  <c r="E1471" i="24"/>
  <c r="F515" i="24"/>
  <c r="F547" i="24"/>
  <c r="F579" i="24"/>
  <c r="F611" i="24"/>
  <c r="F643" i="24"/>
  <c r="F675" i="24"/>
  <c r="F707" i="24"/>
  <c r="F739" i="24"/>
  <c r="F771" i="24"/>
  <c r="F803" i="24"/>
  <c r="F835" i="24"/>
  <c r="F867" i="24"/>
  <c r="F899" i="24"/>
  <c r="F931" i="24"/>
  <c r="F963" i="24"/>
  <c r="F995" i="24"/>
  <c r="F1027" i="24"/>
  <c r="F1059" i="24"/>
  <c r="F1091" i="24"/>
  <c r="F1123" i="24"/>
  <c r="F1155" i="24"/>
  <c r="F1187" i="24"/>
  <c r="F1219" i="24"/>
  <c r="F1251" i="24"/>
  <c r="F1283" i="24"/>
  <c r="F1315" i="24"/>
  <c r="F1347" i="24"/>
  <c r="F1379" i="24"/>
  <c r="F1411" i="24"/>
  <c r="F1443" i="24"/>
  <c r="F1475" i="24"/>
  <c r="C544" i="24"/>
  <c r="C576" i="24"/>
  <c r="C608" i="24"/>
  <c r="C640" i="24"/>
  <c r="C672" i="24"/>
  <c r="C704" i="24"/>
  <c r="C736" i="24"/>
  <c r="C768" i="24"/>
  <c r="C800" i="24"/>
  <c r="C832" i="24"/>
  <c r="C864" i="24"/>
  <c r="C896" i="24"/>
  <c r="C928" i="24"/>
  <c r="C960" i="24"/>
  <c r="C992" i="24"/>
  <c r="C1024" i="24"/>
  <c r="C1056" i="24"/>
  <c r="C1088" i="24"/>
  <c r="C1120" i="24"/>
  <c r="C1152" i="24"/>
  <c r="C1184" i="24"/>
  <c r="C1216" i="24"/>
  <c r="C1248" i="24"/>
  <c r="C1280" i="24"/>
  <c r="C1312" i="24"/>
  <c r="C1344" i="24"/>
  <c r="C1376" i="24"/>
  <c r="C1408" i="24"/>
  <c r="C1440" i="24"/>
  <c r="C1472" i="24"/>
  <c r="D516" i="24"/>
  <c r="N516" i="24"/>
  <c r="D548" i="24"/>
  <c r="N548" i="24"/>
  <c r="D580" i="24"/>
  <c r="N580" i="24"/>
  <c r="D612" i="24"/>
  <c r="D644" i="24"/>
  <c r="D676" i="24"/>
  <c r="D708" i="24"/>
  <c r="D740" i="24"/>
  <c r="D772" i="24"/>
  <c r="D804" i="24"/>
  <c r="D836" i="24"/>
  <c r="D868" i="24"/>
  <c r="D900" i="24"/>
  <c r="D932" i="24"/>
  <c r="D964" i="24"/>
  <c r="D996" i="24"/>
  <c r="D1028" i="24"/>
  <c r="D1060" i="24"/>
  <c r="D1092" i="24"/>
  <c r="D1124" i="24"/>
  <c r="D1156" i="24"/>
  <c r="D1188" i="24"/>
  <c r="D1220" i="24"/>
  <c r="D1252" i="24"/>
  <c r="D1284" i="24"/>
  <c r="D1316" i="24"/>
  <c r="D1348" i="24"/>
  <c r="D1380" i="24"/>
  <c r="D1412" i="24"/>
  <c r="D1444" i="24"/>
  <c r="D1476" i="24"/>
  <c r="E520" i="24"/>
  <c r="E552" i="24"/>
  <c r="E584" i="24"/>
  <c r="E616" i="24"/>
  <c r="E648" i="24"/>
  <c r="E680" i="24"/>
  <c r="E712" i="24"/>
  <c r="E744" i="24"/>
  <c r="E776" i="24"/>
  <c r="E808" i="24"/>
  <c r="E840" i="24"/>
  <c r="E872" i="24"/>
  <c r="E904" i="24"/>
  <c r="E936" i="24"/>
  <c r="E968" i="24"/>
  <c r="E1000" i="24"/>
  <c r="E1032" i="24"/>
  <c r="E1064" i="24"/>
  <c r="E1096" i="24"/>
  <c r="E1128" i="24"/>
  <c r="E1160" i="24"/>
  <c r="E1192" i="24"/>
  <c r="E1224" i="24"/>
  <c r="E1256" i="24"/>
  <c r="E1288" i="24"/>
  <c r="E1320" i="24"/>
  <c r="E1352" i="24"/>
  <c r="E1384" i="24"/>
  <c r="E1416" i="24"/>
  <c r="E1448" i="24"/>
  <c r="E1480" i="24"/>
  <c r="F524" i="24"/>
  <c r="F556" i="24"/>
  <c r="F588" i="24"/>
  <c r="F620" i="24"/>
  <c r="F652" i="24"/>
  <c r="F684" i="24"/>
  <c r="F716" i="24"/>
  <c r="F748" i="24"/>
  <c r="F780" i="24"/>
  <c r="F812" i="24"/>
  <c r="F844" i="24"/>
  <c r="F876" i="24"/>
  <c r="F908" i="24"/>
  <c r="F940" i="24"/>
  <c r="F972" i="24"/>
  <c r="F1004" i="24"/>
  <c r="F1036" i="24"/>
  <c r="F1068" i="24"/>
  <c r="F1100" i="24"/>
  <c r="F1132" i="24"/>
  <c r="F1164" i="24"/>
  <c r="F1196" i="24"/>
  <c r="F1228" i="24"/>
  <c r="F1260" i="24"/>
  <c r="F1292" i="24"/>
  <c r="F1324" i="24"/>
  <c r="F1356" i="24"/>
  <c r="F1388" i="24"/>
  <c r="F1420" i="24"/>
  <c r="F1452" i="24"/>
  <c r="F1484" i="24"/>
  <c r="C564" i="24"/>
  <c r="C628" i="24"/>
  <c r="C692" i="24"/>
  <c r="C756" i="24"/>
  <c r="C820" i="24"/>
  <c r="C884" i="24"/>
  <c r="C948" i="24"/>
  <c r="C1012" i="24"/>
  <c r="C1076" i="24"/>
  <c r="C1140" i="24"/>
  <c r="C1204" i="24"/>
  <c r="C1268" i="24"/>
  <c r="C1332" i="24"/>
  <c r="C1396" i="24"/>
  <c r="C1460" i="24"/>
  <c r="D536" i="24"/>
  <c r="N536" i="24"/>
  <c r="D600" i="24"/>
  <c r="D664" i="24"/>
  <c r="D728" i="24"/>
  <c r="D792" i="24"/>
  <c r="D856" i="24"/>
  <c r="D920" i="24"/>
  <c r="D984" i="24"/>
  <c r="D1048" i="24"/>
  <c r="D1112" i="24"/>
  <c r="D1176" i="24"/>
  <c r="D1240" i="24"/>
  <c r="D1304" i="24"/>
  <c r="D1368" i="24"/>
  <c r="D1432" i="24"/>
  <c r="D1496" i="24"/>
  <c r="E572" i="24"/>
  <c r="E636" i="24"/>
  <c r="E700" i="24"/>
  <c r="E764" i="24"/>
  <c r="E828" i="24"/>
  <c r="E892" i="24"/>
  <c r="E956" i="24"/>
  <c r="E1020" i="24"/>
  <c r="E1084" i="24"/>
  <c r="E1148" i="24"/>
  <c r="E1212" i="24"/>
  <c r="E1276" i="24"/>
  <c r="E1340" i="24"/>
  <c r="E1404" i="24"/>
  <c r="E1468" i="24"/>
  <c r="F544" i="24"/>
  <c r="F608" i="24"/>
  <c r="F672" i="24"/>
  <c r="F736" i="24"/>
  <c r="F800" i="24"/>
  <c r="F864" i="24"/>
  <c r="F928" i="24"/>
  <c r="F992" i="24"/>
  <c r="F1056" i="24"/>
  <c r="F1120" i="24"/>
  <c r="F1184" i="24"/>
  <c r="F1248" i="24"/>
  <c r="F1312" i="24"/>
  <c r="F1376" i="24"/>
  <c r="F1440" i="24"/>
  <c r="C539" i="24"/>
  <c r="C603" i="24"/>
  <c r="C667" i="24"/>
  <c r="C731" i="24"/>
  <c r="C795" i="24"/>
  <c r="C859" i="24"/>
  <c r="C923" i="24"/>
  <c r="C987" i="24"/>
  <c r="C1051" i="24"/>
  <c r="C1115" i="24"/>
  <c r="C1179" i="24"/>
  <c r="C1243" i="24"/>
  <c r="C1307" i="24"/>
  <c r="C1371" i="24"/>
  <c r="C1435" i="24"/>
  <c r="C1499" i="24"/>
  <c r="D575" i="24"/>
  <c r="N575" i="24"/>
  <c r="D639" i="24"/>
  <c r="D703" i="24"/>
  <c r="D767" i="24"/>
  <c r="D831" i="24"/>
  <c r="D895" i="24"/>
  <c r="D959" i="24"/>
  <c r="D1023" i="24"/>
  <c r="D1087" i="24"/>
  <c r="D1151" i="24"/>
  <c r="D1215" i="24"/>
  <c r="D1279" i="24"/>
  <c r="D1343" i="24"/>
  <c r="D1407" i="24"/>
  <c r="D1471" i="24"/>
  <c r="E547" i="24"/>
  <c r="E611" i="24"/>
  <c r="E675" i="24"/>
  <c r="E739" i="24"/>
  <c r="E803" i="24"/>
  <c r="E867" i="24"/>
  <c r="E931" i="24"/>
  <c r="E995" i="24"/>
  <c r="E1059" i="24"/>
  <c r="E1123" i="24"/>
  <c r="E1187" i="24"/>
  <c r="E1251" i="24"/>
  <c r="E1315" i="24"/>
  <c r="E1379" i="24"/>
  <c r="E1443" i="24"/>
  <c r="F519" i="24"/>
  <c r="F583" i="24"/>
  <c r="F647" i="24"/>
  <c r="F711" i="24"/>
  <c r="F775" i="24"/>
  <c r="F839" i="24"/>
  <c r="F903" i="24"/>
  <c r="F967" i="24"/>
  <c r="F1031" i="24"/>
  <c r="F1095" i="24"/>
  <c r="F1159" i="24"/>
  <c r="F1223" i="24"/>
  <c r="F1287" i="24"/>
  <c r="F1351" i="24"/>
  <c r="F1415" i="24"/>
  <c r="F1479" i="24"/>
  <c r="C572" i="24"/>
  <c r="C579" i="24"/>
  <c r="C643" i="24"/>
  <c r="C707" i="24"/>
  <c r="C771" i="24"/>
  <c r="C835" i="24"/>
  <c r="C668" i="24"/>
  <c r="C899" i="24"/>
  <c r="C1027" i="24"/>
  <c r="C1155" i="24"/>
  <c r="C1283" i="24"/>
  <c r="C1411" i="24"/>
  <c r="D551" i="24"/>
  <c r="N551" i="24"/>
  <c r="D679" i="24"/>
  <c r="D807" i="24"/>
  <c r="D935" i="24"/>
  <c r="D1063" i="24"/>
  <c r="D1191" i="24"/>
  <c r="D1319" i="24"/>
  <c r="D1447" i="24"/>
  <c r="E587" i="24"/>
  <c r="E715" i="24"/>
  <c r="E843" i="24"/>
  <c r="E971" i="24"/>
  <c r="E1099" i="24"/>
  <c r="E1227" i="24"/>
  <c r="E1355" i="24"/>
  <c r="E1483" i="24"/>
  <c r="F623" i="24"/>
  <c r="F751" i="24"/>
  <c r="F879" i="24"/>
  <c r="F1007" i="24"/>
  <c r="F1135" i="24"/>
  <c r="F1263" i="24"/>
  <c r="F1391" i="24"/>
  <c r="C620" i="24"/>
  <c r="C876" i="24"/>
  <c r="C1004" i="24"/>
  <c r="C1132" i="24"/>
  <c r="C1260" i="24"/>
  <c r="C1388" i="24"/>
  <c r="D528" i="24"/>
  <c r="N528" i="24"/>
  <c r="D656" i="24"/>
  <c r="D784" i="24"/>
  <c r="D912" i="24"/>
  <c r="D1040" i="24"/>
  <c r="D1168" i="24"/>
  <c r="D1296" i="24"/>
  <c r="D1424" i="24"/>
  <c r="E564" i="24"/>
  <c r="E692" i="24"/>
  <c r="E820" i="24"/>
  <c r="E948" i="24"/>
  <c r="E1076" i="24"/>
  <c r="E1204" i="24"/>
  <c r="E1332" i="24"/>
  <c r="E1460" i="24"/>
  <c r="F600" i="24"/>
  <c r="F728" i="24"/>
  <c r="F856" i="24"/>
  <c r="F984" i="24"/>
  <c r="F1112" i="24"/>
  <c r="F1240" i="24"/>
  <c r="F1368" i="24"/>
  <c r="F1496" i="24"/>
  <c r="C828" i="24"/>
  <c r="C979" i="24"/>
  <c r="C1107" i="24"/>
  <c r="C1235" i="24"/>
  <c r="C1363" i="24"/>
  <c r="C1491" i="24"/>
  <c r="D631" i="24"/>
  <c r="D759" i="24"/>
  <c r="D887" i="24"/>
  <c r="D1015" i="24"/>
  <c r="D1143" i="24"/>
  <c r="D1271" i="24"/>
  <c r="D1399" i="24"/>
  <c r="E539" i="24"/>
  <c r="E667" i="24"/>
  <c r="E795" i="24"/>
  <c r="E923" i="24"/>
  <c r="E1051" i="24"/>
  <c r="E1179" i="24"/>
  <c r="E1307" i="24"/>
  <c r="E1435" i="24"/>
  <c r="F575" i="24"/>
  <c r="F703" i="24"/>
  <c r="F831" i="24"/>
  <c r="F959" i="24"/>
  <c r="F1087" i="24"/>
  <c r="F1215" i="24"/>
  <c r="F1343" i="24"/>
  <c r="F1471" i="24"/>
  <c r="C844" i="24"/>
  <c r="C988" i="24"/>
  <c r="C1116" i="24"/>
  <c r="C1244" i="24"/>
  <c r="C1372" i="24"/>
  <c r="C1500" i="24"/>
  <c r="D640" i="24"/>
  <c r="D768" i="24"/>
  <c r="D896" i="24"/>
  <c r="D1024" i="24"/>
  <c r="D1152" i="24"/>
  <c r="D1280" i="24"/>
  <c r="D1408" i="24"/>
  <c r="E548" i="24"/>
  <c r="E676" i="24"/>
  <c r="E804" i="24"/>
  <c r="E932" i="24"/>
  <c r="E1060" i="24"/>
  <c r="E1188" i="24"/>
  <c r="E1316" i="24"/>
  <c r="E1444" i="24"/>
  <c r="F584" i="24"/>
  <c r="F712" i="24"/>
  <c r="F840" i="24"/>
  <c r="F968" i="24"/>
  <c r="F1096" i="24"/>
  <c r="F1224" i="24"/>
  <c r="F1352" i="24"/>
  <c r="F1480" i="24"/>
  <c r="AF34" i="24"/>
  <c r="AM55" i="24"/>
  <c r="BC60" i="24"/>
  <c r="BQ44" i="24"/>
  <c r="CD58" i="24"/>
  <c r="DH43" i="24"/>
  <c r="Z48" i="26"/>
  <c r="AI60" i="24"/>
  <c r="AP46" i="24"/>
  <c r="AW38" i="24"/>
  <c r="BA40" i="24"/>
  <c r="BY54" i="24"/>
  <c r="CM38" i="24"/>
  <c r="DM57" i="24"/>
  <c r="AF34" i="26"/>
  <c r="AH56" i="24"/>
  <c r="AO43" i="24"/>
  <c r="AV35" i="24"/>
  <c r="BI50" i="24"/>
  <c r="BW34" i="24"/>
  <c r="CS32" i="24"/>
  <c r="DS38" i="24"/>
  <c r="AR54" i="26"/>
  <c r="AG38" i="24"/>
  <c r="AM56" i="24"/>
  <c r="BD46" i="24"/>
  <c r="BQ60" i="24"/>
  <c r="CE44" i="24"/>
  <c r="CX46" i="24"/>
  <c r="W42" i="26"/>
  <c r="AA42" i="26"/>
  <c r="AU49" i="24"/>
  <c r="BD45" i="24"/>
  <c r="BB41" i="24"/>
  <c r="BK37" i="24"/>
  <c r="BI33" i="24"/>
  <c r="BQ59" i="24"/>
  <c r="BO55" i="24"/>
  <c r="BX51" i="24"/>
  <c r="BV47" i="24"/>
  <c r="CE43" i="24"/>
  <c r="CC39" i="24"/>
  <c r="CK39" i="24"/>
  <c r="CQ57" i="24"/>
  <c r="CX45" i="24"/>
  <c r="DE33" i="24"/>
  <c r="DV49" i="24"/>
  <c r="S59" i="26"/>
  <c r="Z47" i="26"/>
  <c r="AG39" i="26"/>
  <c r="AK61" i="26"/>
  <c r="BH52" i="26"/>
  <c r="AI52" i="24"/>
  <c r="AG46" i="24"/>
  <c r="AP54" i="24"/>
  <c r="AN50" i="24"/>
  <c r="AW46" i="24"/>
  <c r="AU42" i="24"/>
  <c r="BD38" i="24"/>
  <c r="BB34" i="24"/>
  <c r="BJ60" i="24"/>
  <c r="BH56" i="24"/>
  <c r="BQ52" i="24"/>
  <c r="BO48" i="24"/>
  <c r="BX44" i="24"/>
  <c r="BV40" i="24"/>
  <c r="CE36" i="24"/>
  <c r="CC32" i="24"/>
  <c r="CJ54" i="24"/>
  <c r="CQ42" i="24"/>
  <c r="DH59" i="24"/>
  <c r="DO47" i="24"/>
  <c r="DV34" i="24"/>
  <c r="S44" i="26"/>
  <c r="Z32" i="26"/>
  <c r="AF54" i="26"/>
  <c r="AU60" i="26"/>
  <c r="BF49" i="26"/>
  <c r="AI51" i="24"/>
  <c r="AG45" i="24"/>
  <c r="AP37" i="24"/>
  <c r="AN33" i="24"/>
  <c r="AV59" i="24"/>
  <c r="AT55" i="24"/>
  <c r="BC51" i="24"/>
  <c r="BA47" i="24"/>
  <c r="BJ43" i="24"/>
  <c r="BH39" i="24"/>
  <c r="BQ35" i="24"/>
  <c r="BY61" i="24"/>
  <c r="BW57" i="24"/>
  <c r="CF53" i="24"/>
  <c r="CD49" i="24"/>
  <c r="CM45" i="24"/>
  <c r="CT50" i="24"/>
  <c r="DA38" i="24"/>
  <c r="DG55" i="24"/>
  <c r="DN43" i="24"/>
  <c r="DT57" i="24"/>
  <c r="R41" i="26"/>
  <c r="X59" i="26"/>
  <c r="AE41" i="26"/>
  <c r="AS55" i="26"/>
  <c r="BM40" i="26"/>
  <c r="AI48" i="24"/>
  <c r="AH45" i="24"/>
  <c r="AG42" i="24"/>
  <c r="AF39" i="24"/>
  <c r="AP34" i="24"/>
  <c r="AO32" i="24"/>
  <c r="AM60" i="24"/>
  <c r="AW58" i="24"/>
  <c r="AV56" i="24"/>
  <c r="AU54" i="24"/>
  <c r="AT52" i="24"/>
  <c r="BD50" i="24"/>
  <c r="BC48" i="24"/>
  <c r="BB46" i="24"/>
  <c r="BA44" i="24"/>
  <c r="BK42" i="24"/>
  <c r="BJ40" i="24"/>
  <c r="BI38" i="24"/>
  <c r="BH36" i="24"/>
  <c r="BR34" i="24"/>
  <c r="BQ32" i="24"/>
  <c r="BO60" i="24"/>
  <c r="BY58" i="24"/>
  <c r="BX56" i="24"/>
  <c r="BW54" i="24"/>
  <c r="BV52" i="24"/>
  <c r="CF50" i="24"/>
  <c r="CE48" i="24"/>
  <c r="CD46" i="24"/>
  <c r="CC44" i="24"/>
  <c r="CM42" i="24"/>
  <c r="CK48" i="24"/>
  <c r="CT43" i="24"/>
  <c r="CR37" i="24"/>
  <c r="CZ60" i="24"/>
  <c r="CX54" i="24"/>
  <c r="DG48" i="24"/>
  <c r="DE42" i="24"/>
  <c r="DN36" i="24"/>
  <c r="DV58" i="24"/>
  <c r="DT50" i="24"/>
  <c r="DN61" i="24"/>
  <c r="R34" i="26"/>
  <c r="Z56" i="26"/>
  <c r="X52" i="26"/>
  <c r="AG48" i="26"/>
  <c r="AE32" i="26"/>
  <c r="AL48" i="26"/>
  <c r="AS40" i="26"/>
  <c r="BI55" i="26"/>
  <c r="BW39" i="26"/>
  <c r="CQ35" i="26"/>
  <c r="AH60" i="24"/>
  <c r="AG57" i="24"/>
  <c r="AF54" i="24"/>
  <c r="AP57" i="24"/>
  <c r="AO55" i="24"/>
  <c r="AN53" i="24"/>
  <c r="AM51" i="24"/>
  <c r="AW49" i="24"/>
  <c r="AV47" i="24"/>
  <c r="AU45" i="24"/>
  <c r="AT43" i="24"/>
  <c r="BD41" i="24"/>
  <c r="BC39" i="24"/>
  <c r="BB37" i="24"/>
  <c r="BA35" i="24"/>
  <c r="BK33" i="24"/>
  <c r="BI61" i="24"/>
  <c r="BH59" i="24"/>
  <c r="BR57" i="24"/>
  <c r="BQ55" i="24"/>
  <c r="BP53" i="24"/>
  <c r="BO51" i="24"/>
  <c r="BY49" i="24"/>
  <c r="BX47" i="24"/>
  <c r="BW45" i="24"/>
  <c r="BV43" i="24"/>
  <c r="CF41" i="24"/>
  <c r="CE39" i="24"/>
  <c r="CD37" i="24"/>
  <c r="CC35" i="24"/>
  <c r="CM33" i="24"/>
  <c r="CJ61" i="24"/>
  <c r="CS55" i="24"/>
  <c r="CQ49" i="24"/>
  <c r="CZ43" i="24"/>
  <c r="CX37" i="24"/>
  <c r="DF60" i="24"/>
  <c r="DO54" i="24"/>
  <c r="DM48" i="24"/>
  <c r="DV41" i="24"/>
  <c r="DT33" i="24"/>
  <c r="S51" i="26"/>
  <c r="Q47" i="26"/>
  <c r="Z39" i="26"/>
  <c r="X35" i="26"/>
  <c r="AF61" i="26"/>
  <c r="AD39" i="26"/>
  <c r="AK45" i="26"/>
  <c r="AR36" i="26"/>
  <c r="BG50" i="26"/>
  <c r="BU34" i="26"/>
  <c r="AI58" i="24"/>
  <c r="AI42" i="24"/>
  <c r="AH55" i="24"/>
  <c r="AH39" i="24"/>
  <c r="AG52" i="24"/>
  <c r="AG36" i="24"/>
  <c r="AF49" i="24"/>
  <c r="AF33" i="24"/>
  <c r="AP52" i="24"/>
  <c r="AP36" i="24"/>
  <c r="AO50" i="24"/>
  <c r="AO34" i="24"/>
  <c r="AN48" i="24"/>
  <c r="AN32" i="24"/>
  <c r="AM46" i="24"/>
  <c r="AW60" i="24"/>
  <c r="AW44" i="24"/>
  <c r="AV58" i="24"/>
  <c r="AV42" i="24"/>
  <c r="AU56" i="24"/>
  <c r="AU40" i="24"/>
  <c r="AT54" i="24"/>
  <c r="AT38" i="24"/>
  <c r="BD52" i="24"/>
  <c r="BD36" i="24"/>
  <c r="BC50" i="24"/>
  <c r="BC34" i="24"/>
  <c r="BB48" i="24"/>
  <c r="BB32" i="24"/>
  <c r="BA46" i="24"/>
  <c r="BK60" i="24"/>
  <c r="BK44" i="24"/>
  <c r="BJ58" i="24"/>
  <c r="BJ42" i="24"/>
  <c r="BI56" i="24"/>
  <c r="BI40" i="24"/>
  <c r="BH54" i="24"/>
  <c r="BH38" i="24"/>
  <c r="BR52" i="24"/>
  <c r="BR36" i="24"/>
  <c r="BQ50" i="24"/>
  <c r="BQ34" i="24"/>
  <c r="BP48" i="24"/>
  <c r="BP32" i="24"/>
  <c r="BO46" i="24"/>
  <c r="BY60" i="24"/>
  <c r="BY44" i="24"/>
  <c r="BX58" i="24"/>
  <c r="BX42" i="24"/>
  <c r="BW56" i="24"/>
  <c r="BW40" i="24"/>
  <c r="BV54" i="24"/>
  <c r="BV38" i="24"/>
  <c r="CF52" i="24"/>
  <c r="CF36" i="24"/>
  <c r="CE50" i="24"/>
  <c r="CE34" i="24"/>
  <c r="CD48" i="24"/>
  <c r="CD32" i="24"/>
  <c r="CC46" i="24"/>
  <c r="CM60" i="24"/>
  <c r="CM44" i="24"/>
  <c r="CL54" i="24"/>
  <c r="CK52" i="24"/>
  <c r="CJ50" i="24"/>
  <c r="CT47" i="24"/>
  <c r="CS44" i="24"/>
  <c r="CR41" i="24"/>
  <c r="CQ38" i="24"/>
  <c r="DA35" i="24"/>
  <c r="CZ32" i="24"/>
  <c r="CX58" i="24"/>
  <c r="DH55" i="24"/>
  <c r="DG52" i="24"/>
  <c r="DF49" i="24"/>
  <c r="DE46" i="24"/>
  <c r="DO43" i="24"/>
  <c r="DN40" i="24"/>
  <c r="DM37" i="24"/>
  <c r="DL34" i="24"/>
  <c r="DU58" i="24"/>
  <c r="DT54" i="24"/>
  <c r="DS50" i="24"/>
  <c r="DG61" i="24"/>
  <c r="S40" i="26"/>
  <c r="R38" i="26"/>
  <c r="Q36" i="26"/>
  <c r="P34" i="26"/>
  <c r="Z36" i="26"/>
  <c r="Y34" i="26"/>
  <c r="X32" i="26"/>
  <c r="AG60" i="26"/>
  <c r="AF58" i="26"/>
  <c r="AE48" i="26"/>
  <c r="AD35" i="26"/>
  <c r="AM42" i="26"/>
  <c r="AK38" i="26"/>
  <c r="AT34" i="26"/>
  <c r="BB57" i="26"/>
  <c r="AY61" i="26"/>
  <c r="BG35" i="26"/>
  <c r="BM57" i="26"/>
  <c r="BT49" i="26"/>
  <c r="CI41" i="26"/>
  <c r="AI53" i="24"/>
  <c r="AI37" i="24"/>
  <c r="AH50" i="24"/>
  <c r="AH34" i="24"/>
  <c r="AG47" i="24"/>
  <c r="AF60" i="24"/>
  <c r="AF44" i="24"/>
  <c r="AG61" i="24"/>
  <c r="AP47" i="24"/>
  <c r="AO61" i="24"/>
  <c r="AO45" i="24"/>
  <c r="AN59" i="24"/>
  <c r="AN43" i="24"/>
  <c r="AM57" i="24"/>
  <c r="AM41" i="24"/>
  <c r="AW55" i="24"/>
  <c r="AW39" i="24"/>
  <c r="AV53" i="24"/>
  <c r="AV37" i="24"/>
  <c r="AU51" i="24"/>
  <c r="AU35" i="24"/>
  <c r="AT49" i="24"/>
  <c r="AT33" i="24"/>
  <c r="BD47" i="24"/>
  <c r="BC61" i="24"/>
  <c r="BC45" i="24"/>
  <c r="BB59" i="24"/>
  <c r="BB43" i="24"/>
  <c r="BA57" i="24"/>
  <c r="BA41" i="24"/>
  <c r="BK55" i="24"/>
  <c r="BK39" i="24"/>
  <c r="BJ53" i="24"/>
  <c r="BJ37" i="24"/>
  <c r="BI51" i="24"/>
  <c r="BI35" i="24"/>
  <c r="BH49" i="24"/>
  <c r="BH33" i="24"/>
  <c r="BR47" i="24"/>
  <c r="BQ61" i="24"/>
  <c r="BQ45" i="24"/>
  <c r="BP59" i="24"/>
  <c r="BP43" i="24"/>
  <c r="BO57" i="24"/>
  <c r="BO41" i="24"/>
  <c r="BY55" i="24"/>
  <c r="BY39" i="24"/>
  <c r="BX53" i="24"/>
  <c r="BX37" i="24"/>
  <c r="BW51" i="24"/>
  <c r="BW35" i="24"/>
  <c r="BV49" i="24"/>
  <c r="BV33" i="24"/>
  <c r="CF47" i="24"/>
  <c r="CE61" i="24"/>
  <c r="CE45" i="24"/>
  <c r="CD59" i="24"/>
  <c r="CD43" i="24"/>
  <c r="CC57" i="24"/>
  <c r="CC41" i="24"/>
  <c r="CM55" i="24"/>
  <c r="CM39" i="24"/>
  <c r="CL45" i="24"/>
  <c r="CK43" i="24"/>
  <c r="CJ41" i="24"/>
  <c r="CT38" i="24"/>
  <c r="CS35" i="24"/>
  <c r="CR32" i="24"/>
  <c r="DA58" i="24"/>
  <c r="CZ55" i="24"/>
  <c r="CY52" i="24"/>
  <c r="CX49" i="24"/>
  <c r="DH46" i="24"/>
  <c r="DG43" i="24"/>
  <c r="DF40" i="24"/>
  <c r="DE37" i="24"/>
  <c r="DO34" i="24"/>
  <c r="DM60" i="24"/>
  <c r="DL57" i="24"/>
  <c r="DV53" i="24"/>
  <c r="DU49" i="24"/>
  <c r="DT45" i="24"/>
  <c r="DS41" i="24"/>
  <c r="DT61" i="24"/>
  <c r="R61" i="26"/>
  <c r="Q59" i="26"/>
  <c r="P57" i="26"/>
  <c r="Z59" i="26"/>
  <c r="Y57" i="26"/>
  <c r="X55" i="26"/>
  <c r="W53" i="26"/>
  <c r="AA53" i="26"/>
  <c r="AG51" i="26"/>
  <c r="AF49" i="26"/>
  <c r="AE36" i="26"/>
  <c r="AN53" i="26"/>
  <c r="AL55" i="26"/>
  <c r="AU51" i="26"/>
  <c r="AS47" i="26"/>
  <c r="BB34" i="26"/>
  <c r="AY39" i="26"/>
  <c r="BF32" i="26"/>
  <c r="BW54" i="26"/>
  <c r="CD46" i="26"/>
  <c r="CR36" i="26"/>
  <c r="CL52" i="24"/>
  <c r="CL36" i="24"/>
  <c r="CK50" i="24"/>
  <c r="CK34" i="24"/>
  <c r="CJ48" i="24"/>
  <c r="CJ32" i="24"/>
  <c r="CT45" i="24"/>
  <c r="CS58" i="24"/>
  <c r="CS42" i="24"/>
  <c r="CR55" i="24"/>
  <c r="CR39" i="24"/>
  <c r="CQ52" i="24"/>
  <c r="CQ36" i="24"/>
  <c r="DA49" i="24"/>
  <c r="DA33" i="24"/>
  <c r="CZ46" i="24"/>
  <c r="CY59" i="24"/>
  <c r="CY43" i="24"/>
  <c r="CX56" i="24"/>
  <c r="CX40" i="24"/>
  <c r="DH53" i="24"/>
  <c r="DH37" i="24"/>
  <c r="DG50" i="24"/>
  <c r="DG34" i="24"/>
  <c r="DF47" i="24"/>
  <c r="DE60" i="24"/>
  <c r="DE44" i="24"/>
  <c r="DO57" i="24"/>
  <c r="DO41" i="24"/>
  <c r="DN54" i="24"/>
  <c r="DN38" i="24"/>
  <c r="DM51" i="24"/>
  <c r="DM35" i="24"/>
  <c r="DL48" i="24"/>
  <c r="DL32" i="24"/>
  <c r="DV44" i="24"/>
  <c r="DU56" i="24"/>
  <c r="DU40" i="24"/>
  <c r="DT52" i="24"/>
  <c r="DT36" i="24"/>
  <c r="DS48" i="24"/>
  <c r="DS32" i="24"/>
  <c r="DE61" i="24"/>
  <c r="S54" i="26"/>
  <c r="S38" i="26"/>
  <c r="R52" i="26"/>
  <c r="R36" i="26"/>
  <c r="Q50" i="26"/>
  <c r="Q34" i="26"/>
  <c r="P48" i="26"/>
  <c r="P32" i="26"/>
  <c r="Z46" i="26"/>
  <c r="Y60" i="26"/>
  <c r="Y44" i="26"/>
  <c r="X58" i="26"/>
  <c r="X42" i="26"/>
  <c r="W56" i="26"/>
  <c r="AA56" i="26"/>
  <c r="W40" i="26"/>
  <c r="AA40" i="26"/>
  <c r="AG54" i="26"/>
  <c r="AG38" i="26"/>
  <c r="AF52" i="26"/>
  <c r="AE61" i="26"/>
  <c r="AE40" i="26"/>
  <c r="AD49" i="26"/>
  <c r="AN57" i="26"/>
  <c r="AN32" i="26"/>
  <c r="AL60" i="26"/>
  <c r="AK58" i="26"/>
  <c r="AU56" i="26"/>
  <c r="AT54" i="26"/>
  <c r="AS52" i="26"/>
  <c r="AR50" i="26"/>
  <c r="BB41" i="26"/>
  <c r="AZ58" i="26"/>
  <c r="AY45" i="26"/>
  <c r="BH45" i="26"/>
  <c r="BF41" i="26"/>
  <c r="BO37" i="26"/>
  <c r="BM33" i="26"/>
  <c r="BU59" i="26"/>
  <c r="CD55" i="26"/>
  <c r="CK61" i="26"/>
  <c r="CR53" i="26"/>
  <c r="CL59" i="24"/>
  <c r="CL43" i="24"/>
  <c r="CK57" i="24"/>
  <c r="CK41" i="24"/>
  <c r="CJ55" i="24"/>
  <c r="CJ39" i="24"/>
  <c r="CT52" i="24"/>
  <c r="CT36" i="24"/>
  <c r="CS49" i="24"/>
  <c r="CS33" i="24"/>
  <c r="CR46" i="24"/>
  <c r="CQ59" i="24"/>
  <c r="CQ43" i="24"/>
  <c r="DA56" i="24"/>
  <c r="DA40" i="24"/>
  <c r="CZ53" i="24"/>
  <c r="CZ37" i="24"/>
  <c r="CY50" i="24"/>
  <c r="CY34" i="24"/>
  <c r="CX47" i="24"/>
  <c r="DH60" i="24"/>
  <c r="DH44" i="24"/>
  <c r="DG57" i="24"/>
  <c r="DG41" i="24"/>
  <c r="DF54" i="24"/>
  <c r="DF38" i="24"/>
  <c r="DE51" i="24"/>
  <c r="DE35" i="24"/>
  <c r="DO48" i="24"/>
  <c r="DO32" i="24"/>
  <c r="DN45" i="24"/>
  <c r="DM58" i="24"/>
  <c r="DM42" i="24"/>
  <c r="DL55" i="24"/>
  <c r="DL39" i="24"/>
  <c r="DV51" i="24"/>
  <c r="DV35" i="24"/>
  <c r="DU47" i="24"/>
  <c r="DT59" i="24"/>
  <c r="DT43" i="24"/>
  <c r="DS55" i="24"/>
  <c r="DS39" i="24"/>
  <c r="CT61" i="24"/>
  <c r="S61" i="26"/>
  <c r="S45" i="26"/>
  <c r="R59" i="26"/>
  <c r="R43" i="26"/>
  <c r="Q57" i="26"/>
  <c r="Q41" i="26"/>
  <c r="P55" i="26"/>
  <c r="P39" i="26"/>
  <c r="Z53" i="26"/>
  <c r="Z37" i="26"/>
  <c r="Y51" i="26"/>
  <c r="Y35" i="26"/>
  <c r="X49" i="26"/>
  <c r="X33" i="26"/>
  <c r="W47" i="26"/>
  <c r="AA47" i="26"/>
  <c r="AG61" i="26"/>
  <c r="AG45" i="26"/>
  <c r="AF59" i="26"/>
  <c r="AF41" i="26"/>
  <c r="AE49" i="26"/>
  <c r="AD58" i="26"/>
  <c r="AD37" i="26"/>
  <c r="AN45" i="26"/>
  <c r="AM45" i="26"/>
  <c r="AL43" i="26"/>
  <c r="AK41" i="26"/>
  <c r="AU39" i="26"/>
  <c r="AT37" i="26"/>
  <c r="AS35" i="26"/>
  <c r="BB61" i="26"/>
  <c r="BA48" i="26"/>
  <c r="AZ35" i="26"/>
  <c r="BI46" i="26"/>
  <c r="BG42" i="26"/>
  <c r="BP38" i="26"/>
  <c r="BN34" i="26"/>
  <c r="BV60" i="26"/>
  <c r="BT56" i="26"/>
  <c r="CC34" i="26"/>
  <c r="CI56" i="26"/>
  <c r="CP48" i="26"/>
  <c r="AF40" i="26"/>
  <c r="AE54" i="26"/>
  <c r="AE38" i="26"/>
  <c r="AD52" i="26"/>
  <c r="AD36" i="26"/>
  <c r="AN50" i="26"/>
  <c r="AN34" i="26"/>
  <c r="AM48" i="26"/>
  <c r="AM32" i="26"/>
  <c r="AL46" i="26"/>
  <c r="AK60" i="26"/>
  <c r="AK44" i="26"/>
  <c r="AU58" i="26"/>
  <c r="AU42" i="26"/>
  <c r="AT56" i="26"/>
  <c r="AT40" i="26"/>
  <c r="AS54" i="26"/>
  <c r="AS38" i="26"/>
  <c r="AR52" i="26"/>
  <c r="AR35" i="26"/>
  <c r="BB43" i="26"/>
  <c r="BA52" i="26"/>
  <c r="AZ61" i="26"/>
  <c r="AZ39" i="26"/>
  <c r="AY48" i="26"/>
  <c r="BI51" i="26"/>
  <c r="BH49" i="26"/>
  <c r="BG47" i="26"/>
  <c r="BF45" i="26"/>
  <c r="BP43" i="26"/>
  <c r="BO41" i="26"/>
  <c r="BN39" i="26"/>
  <c r="BM37" i="26"/>
  <c r="BW35" i="26"/>
  <c r="BV33" i="26"/>
  <c r="BT61" i="26"/>
  <c r="CD59" i="26"/>
  <c r="CC43" i="26"/>
  <c r="CA39" i="26"/>
  <c r="CJ35" i="26"/>
  <c r="CR61" i="26"/>
  <c r="CP57" i="26"/>
  <c r="AN41" i="26"/>
  <c r="AM55" i="26"/>
  <c r="AM39" i="26"/>
  <c r="AL53" i="26"/>
  <c r="AL37" i="26"/>
  <c r="AK51" i="26"/>
  <c r="AK35" i="26"/>
  <c r="AU49" i="26"/>
  <c r="AU33" i="26"/>
  <c r="AT47" i="26"/>
  <c r="AS61" i="26"/>
  <c r="AS45" i="26"/>
  <c r="AR59" i="26"/>
  <c r="AR43" i="26"/>
  <c r="BB53" i="26"/>
  <c r="BA61" i="26"/>
  <c r="BA40" i="26"/>
  <c r="AZ49" i="26"/>
  <c r="AY57" i="26"/>
  <c r="AY36" i="26"/>
  <c r="BI34" i="26"/>
  <c r="BH32" i="26"/>
  <c r="BF60" i="26"/>
  <c r="BP58" i="26"/>
  <c r="BO56" i="26"/>
  <c r="BN54" i="26"/>
  <c r="BM52" i="26"/>
  <c r="BW50" i="26"/>
  <c r="BV48" i="26"/>
  <c r="BU46" i="26"/>
  <c r="BT44" i="26"/>
  <c r="CD42" i="26"/>
  <c r="CB40" i="26"/>
  <c r="CI32" i="26"/>
  <c r="BI57" i="26"/>
  <c r="C27" i="24"/>
  <c r="C11" i="24"/>
  <c r="R51" i="24"/>
  <c r="D182" i="24"/>
  <c r="N182" i="24"/>
  <c r="D66" i="24"/>
  <c r="N66" i="24"/>
  <c r="D50" i="24"/>
  <c r="D34" i="24"/>
  <c r="N34" i="24"/>
  <c r="D18" i="24"/>
  <c r="N18" i="24"/>
  <c r="N2" i="24"/>
  <c r="C78" i="24"/>
  <c r="C54" i="24"/>
  <c r="C38" i="24"/>
  <c r="C22" i="24"/>
  <c r="R22" i="24"/>
  <c r="D169" i="24"/>
  <c r="N169" i="24"/>
  <c r="D61" i="24"/>
  <c r="N61" i="24"/>
  <c r="D45" i="24"/>
  <c r="D29" i="24"/>
  <c r="N29" i="24"/>
  <c r="D13" i="24"/>
  <c r="N13" i="24"/>
  <c r="C177" i="24"/>
  <c r="C61" i="24"/>
  <c r="C45" i="24"/>
  <c r="C29" i="24"/>
  <c r="C13" i="24"/>
  <c r="R85" i="24"/>
  <c r="R5" i="24"/>
  <c r="S8" i="24"/>
  <c r="AC8" i="24"/>
  <c r="C63" i="26"/>
  <c r="C178" i="26"/>
  <c r="S62" i="24"/>
  <c r="AC62" i="24"/>
  <c r="C185" i="26"/>
  <c r="S21" i="24"/>
  <c r="AC21" i="24"/>
  <c r="C124" i="26"/>
  <c r="C49" i="26"/>
  <c r="C33" i="26"/>
  <c r="C17" i="26"/>
  <c r="D177" i="26"/>
  <c r="D53" i="26"/>
  <c r="D37" i="26"/>
  <c r="D21" i="26"/>
  <c r="D5" i="26"/>
  <c r="K9" i="26"/>
  <c r="C52" i="26"/>
  <c r="C28" i="26"/>
  <c r="C8" i="26"/>
  <c r="D56" i="26"/>
  <c r="D32" i="26"/>
  <c r="D12" i="26"/>
  <c r="J4" i="26"/>
  <c r="C51" i="26"/>
  <c r="C31" i="26"/>
  <c r="C7" i="26"/>
  <c r="D47" i="26"/>
  <c r="D23" i="26"/>
  <c r="D3" i="26"/>
  <c r="C42" i="26"/>
  <c r="C18" i="26"/>
  <c r="D42" i="26"/>
  <c r="D6" i="26"/>
  <c r="AI43" i="24"/>
  <c r="AP61" i="24"/>
  <c r="AW53" i="24"/>
  <c r="BA56" i="24"/>
  <c r="BO40" i="24"/>
  <c r="CM54" i="24"/>
  <c r="DN60" i="24"/>
  <c r="AG40" i="26"/>
  <c r="AH57" i="24"/>
  <c r="AO44" i="24"/>
  <c r="AV36" i="24"/>
  <c r="BJ36" i="24"/>
  <c r="BW50" i="24"/>
  <c r="CT35" i="24"/>
  <c r="DT42" i="24"/>
  <c r="AT58" i="26"/>
  <c r="AG53" i="24"/>
  <c r="AN41" i="24"/>
  <c r="AT32" i="24"/>
  <c r="BR46" i="24"/>
  <c r="CE60" i="24"/>
  <c r="CY49" i="24"/>
  <c r="P54" i="26"/>
  <c r="BV37" i="26"/>
  <c r="AF35" i="24"/>
  <c r="AW54" i="24"/>
  <c r="BB42" i="24"/>
  <c r="BO56" i="24"/>
  <c r="CC40" i="24"/>
  <c r="DE34" i="24"/>
  <c r="AN36" i="26"/>
  <c r="AU33" i="24"/>
  <c r="BC59" i="24"/>
  <c r="BA55" i="24"/>
  <c r="BJ51" i="24"/>
  <c r="BH47" i="24"/>
  <c r="BQ43" i="24"/>
  <c r="BO39" i="24"/>
  <c r="BX35" i="24"/>
  <c r="CF61" i="24"/>
  <c r="CD57" i="24"/>
  <c r="CM53" i="24"/>
  <c r="CJ37" i="24"/>
  <c r="DA54" i="24"/>
  <c r="DH42" i="24"/>
  <c r="DN59" i="24"/>
  <c r="DU45" i="24"/>
  <c r="R57" i="26"/>
  <c r="Y45" i="26"/>
  <c r="AF33" i="26"/>
  <c r="AT57" i="26"/>
  <c r="BO44" i="26"/>
  <c r="AI36" i="24"/>
  <c r="AF59" i="24"/>
  <c r="AP38" i="24"/>
  <c r="AN34" i="24"/>
  <c r="AV60" i="24"/>
  <c r="AT56" i="24"/>
  <c r="BC52" i="24"/>
  <c r="BA48" i="24"/>
  <c r="BJ44" i="24"/>
  <c r="BH40" i="24"/>
  <c r="BQ36" i="24"/>
  <c r="BO32" i="24"/>
  <c r="BW58" i="24"/>
  <c r="CF54" i="24"/>
  <c r="CD50" i="24"/>
  <c r="CM46" i="24"/>
  <c r="CT51" i="24"/>
  <c r="DA39" i="24"/>
  <c r="DG56" i="24"/>
  <c r="DN44" i="24"/>
  <c r="DT58" i="24"/>
  <c r="R42" i="26"/>
  <c r="X60" i="26"/>
  <c r="AE43" i="26"/>
  <c r="AS56" i="26"/>
  <c r="BM41" i="26"/>
  <c r="AI35" i="24"/>
  <c r="AF58" i="24"/>
  <c r="AO51" i="24"/>
  <c r="AM47" i="24"/>
  <c r="AV43" i="24"/>
  <c r="AT39" i="24"/>
  <c r="BC35" i="24"/>
  <c r="BK61" i="24"/>
  <c r="BI57" i="24"/>
  <c r="BR53" i="24"/>
  <c r="BP49" i="24"/>
  <c r="BY45" i="24"/>
  <c r="BW41" i="24"/>
  <c r="CF37" i="24"/>
  <c r="CD33" i="24"/>
  <c r="CL57" i="24"/>
  <c r="CS47" i="24"/>
  <c r="CZ35" i="24"/>
  <c r="DF52" i="24"/>
  <c r="DM40" i="24"/>
  <c r="DS53" i="24"/>
  <c r="Q39" i="26"/>
  <c r="W57" i="26"/>
  <c r="AA57" i="26"/>
  <c r="AN59" i="26"/>
  <c r="BB45" i="26"/>
  <c r="BT32" i="26"/>
  <c r="AI40" i="24"/>
  <c r="AH37" i="24"/>
  <c r="AG34" i="24"/>
  <c r="AP58" i="24"/>
  <c r="AO56" i="24"/>
  <c r="AN54" i="24"/>
  <c r="AM52" i="24"/>
  <c r="AW50" i="24"/>
  <c r="AV48" i="24"/>
  <c r="AU46" i="24"/>
  <c r="AT44" i="24"/>
  <c r="BD42" i="24"/>
  <c r="BC40" i="24"/>
  <c r="BB38" i="24"/>
  <c r="BA36" i="24"/>
  <c r="BK34" i="24"/>
  <c r="BJ32" i="24"/>
  <c r="BH60" i="24"/>
  <c r="BR58" i="24"/>
  <c r="BQ56" i="24"/>
  <c r="BP54" i="24"/>
  <c r="BO52" i="24"/>
  <c r="BY50" i="24"/>
  <c r="BX48" i="24"/>
  <c r="BW46" i="24"/>
  <c r="BV44" i="24"/>
  <c r="CF42" i="24"/>
  <c r="CE40" i="24"/>
  <c r="CD38" i="24"/>
  <c r="CC36" i="24"/>
  <c r="CM34" i="24"/>
  <c r="CK32" i="24"/>
  <c r="CS56" i="24"/>
  <c r="CQ50" i="24"/>
  <c r="CZ44" i="24"/>
  <c r="CX38" i="24"/>
  <c r="DG32" i="24"/>
  <c r="DO55" i="24"/>
  <c r="DM49" i="24"/>
  <c r="DV42" i="24"/>
  <c r="DT34" i="24"/>
  <c r="S52" i="26"/>
  <c r="Q48" i="26"/>
  <c r="Z40" i="26"/>
  <c r="X36" i="26"/>
  <c r="AG32" i="26"/>
  <c r="AD41" i="26"/>
  <c r="AK46" i="26"/>
  <c r="AR37" i="26"/>
  <c r="BG51" i="26"/>
  <c r="BU35" i="26"/>
  <c r="AI55" i="24"/>
  <c r="AH52" i="24"/>
  <c r="AG49" i="24"/>
  <c r="AF46" i="24"/>
  <c r="AP49" i="24"/>
  <c r="AO47" i="24"/>
  <c r="AN45" i="24"/>
  <c r="AM43" i="24"/>
  <c r="AW41" i="24"/>
  <c r="AV39" i="24"/>
  <c r="AU37" i="24"/>
  <c r="AT35" i="24"/>
  <c r="BD33" i="24"/>
  <c r="BB61" i="24"/>
  <c r="BA59" i="24"/>
  <c r="BK57" i="24"/>
  <c r="BJ55" i="24"/>
  <c r="BI53" i="24"/>
  <c r="BH51" i="24"/>
  <c r="BR49" i="24"/>
  <c r="BQ47" i="24"/>
  <c r="BP45" i="24"/>
  <c r="BO43" i="24"/>
  <c r="BY41" i="24"/>
  <c r="BX39" i="24"/>
  <c r="BW37" i="24"/>
  <c r="BV35" i="24"/>
  <c r="CF33" i="24"/>
  <c r="CD61" i="24"/>
  <c r="CC59" i="24"/>
  <c r="CM57" i="24"/>
  <c r="CL49" i="24"/>
  <c r="CJ45" i="24"/>
  <c r="CS39" i="24"/>
  <c r="CQ33" i="24"/>
  <c r="CY56" i="24"/>
  <c r="DH50" i="24"/>
  <c r="DF44" i="24"/>
  <c r="DO38" i="24"/>
  <c r="DM32" i="24"/>
  <c r="DU53" i="24"/>
  <c r="DS45" i="24"/>
  <c r="S35" i="26"/>
  <c r="P61" i="26"/>
  <c r="Y53" i="26"/>
  <c r="W49" i="26"/>
  <c r="AA49" i="26"/>
  <c r="AF43" i="26"/>
  <c r="AN48" i="26"/>
  <c r="AU43" i="26"/>
  <c r="BA53" i="26"/>
  <c r="BP46" i="26"/>
  <c r="CC50" i="26"/>
  <c r="AI54" i="24"/>
  <c r="AI38" i="24"/>
  <c r="AH51" i="24"/>
  <c r="AH35" i="24"/>
  <c r="AG48" i="24"/>
  <c r="AG32" i="24"/>
  <c r="AF45" i="24"/>
  <c r="AH61" i="24"/>
  <c r="AP48" i="24"/>
  <c r="AP32" i="24"/>
  <c r="AO46" i="24"/>
  <c r="AN60" i="24"/>
  <c r="AN44" i="24"/>
  <c r="AM58" i="24"/>
  <c r="AM42" i="24"/>
  <c r="AW56" i="24"/>
  <c r="AW40" i="24"/>
  <c r="AV54" i="24"/>
  <c r="AV38" i="24"/>
  <c r="AU52" i="24"/>
  <c r="AU36" i="24"/>
  <c r="AT50" i="24"/>
  <c r="AT34" i="24"/>
  <c r="BD48" i="24"/>
  <c r="BD32" i="24"/>
  <c r="BC46" i="24"/>
  <c r="BB60" i="24"/>
  <c r="BB44" i="24"/>
  <c r="BA58" i="24"/>
  <c r="BA42" i="24"/>
  <c r="BK56" i="24"/>
  <c r="BK40" i="24"/>
  <c r="BJ54" i="24"/>
  <c r="BJ38" i="24"/>
  <c r="BI52" i="24"/>
  <c r="BI36" i="24"/>
  <c r="BH50" i="24"/>
  <c r="BH34" i="24"/>
  <c r="BR48" i="24"/>
  <c r="BR32" i="24"/>
  <c r="BQ46" i="24"/>
  <c r="BP60" i="24"/>
  <c r="BP44" i="24"/>
  <c r="BO58" i="24"/>
  <c r="BO42" i="24"/>
  <c r="BY56" i="24"/>
  <c r="BY40" i="24"/>
  <c r="BX54" i="24"/>
  <c r="BX38" i="24"/>
  <c r="BW52" i="24"/>
  <c r="BW36" i="24"/>
  <c r="BV50" i="24"/>
  <c r="BV34" i="24"/>
  <c r="CF48" i="24"/>
  <c r="CF32" i="24"/>
  <c r="CE46" i="24"/>
  <c r="CD60" i="24"/>
  <c r="CD44" i="24"/>
  <c r="CC58" i="24"/>
  <c r="CC42" i="24"/>
  <c r="CM56" i="24"/>
  <c r="CM40" i="24"/>
  <c r="CL46" i="24"/>
  <c r="CK44" i="24"/>
  <c r="CJ42" i="24"/>
  <c r="CT39" i="24"/>
  <c r="CS36" i="24"/>
  <c r="CR33" i="24"/>
  <c r="DA59" i="24"/>
  <c r="CZ56" i="24"/>
  <c r="CY53" i="24"/>
  <c r="CX50" i="24"/>
  <c r="DH47" i="24"/>
  <c r="DG44" i="24"/>
  <c r="DF41" i="24"/>
  <c r="DE38" i="24"/>
  <c r="DO35" i="24"/>
  <c r="DN32" i="24"/>
  <c r="DL58" i="24"/>
  <c r="DV54" i="24"/>
  <c r="DU50" i="24"/>
  <c r="DT46" i="24"/>
  <c r="DS42" i="24"/>
  <c r="DU61" i="24"/>
  <c r="S32" i="26"/>
  <c r="Q60" i="26"/>
  <c r="P58" i="26"/>
  <c r="Z60" i="26"/>
  <c r="Y58" i="26"/>
  <c r="X56" i="26"/>
  <c r="W54" i="26"/>
  <c r="AA54" i="26"/>
  <c r="AG52" i="26"/>
  <c r="AF50" i="26"/>
  <c r="AE37" i="26"/>
  <c r="AN55" i="26"/>
  <c r="AL56" i="26"/>
  <c r="AU52" i="26"/>
  <c r="AS48" i="26"/>
  <c r="BB35" i="26"/>
  <c r="AY40" i="26"/>
  <c r="BF33" i="26"/>
  <c r="BW55" i="26"/>
  <c r="CD47" i="26"/>
  <c r="CR37" i="26"/>
  <c r="AI49" i="24"/>
  <c r="AI33" i="24"/>
  <c r="AH46" i="24"/>
  <c r="AG59" i="24"/>
  <c r="AG43" i="24"/>
  <c r="AF56" i="24"/>
  <c r="AF40" i="24"/>
  <c r="AP59" i="24"/>
  <c r="AP43" i="24"/>
  <c r="AO57" i="24"/>
  <c r="AO41" i="24"/>
  <c r="AN55" i="24"/>
  <c r="AN39" i="24"/>
  <c r="AM53" i="24"/>
  <c r="AM37" i="24"/>
  <c r="AW51" i="24"/>
  <c r="AW35" i="24"/>
  <c r="AV49" i="24"/>
  <c r="AV33" i="24"/>
  <c r="AU47" i="24"/>
  <c r="AT61" i="24"/>
  <c r="AT45" i="24"/>
  <c r="BD59" i="24"/>
  <c r="BD43" i="24"/>
  <c r="BC57" i="24"/>
  <c r="BC41" i="24"/>
  <c r="BB55" i="24"/>
  <c r="BB39" i="24"/>
  <c r="BA53" i="24"/>
  <c r="BA37" i="24"/>
  <c r="BK51" i="24"/>
  <c r="BK35" i="24"/>
  <c r="BJ49" i="24"/>
  <c r="BJ33" i="24"/>
  <c r="BI47" i="24"/>
  <c r="BH61" i="24"/>
  <c r="BH45" i="24"/>
  <c r="BR59" i="24"/>
  <c r="BR43" i="24"/>
  <c r="BQ57" i="24"/>
  <c r="BQ41" i="24"/>
  <c r="BP55" i="24"/>
  <c r="BP39" i="24"/>
  <c r="BO53" i="24"/>
  <c r="BO37" i="24"/>
  <c r="BY51" i="24"/>
  <c r="BY35" i="24"/>
  <c r="BX49" i="24"/>
  <c r="BX33" i="24"/>
  <c r="BW47" i="24"/>
  <c r="BV61" i="24"/>
  <c r="BV45" i="24"/>
  <c r="CF59" i="24"/>
  <c r="CF43" i="24"/>
  <c r="CE57" i="24"/>
  <c r="CE41" i="24"/>
  <c r="CD55" i="24"/>
  <c r="CD39" i="24"/>
  <c r="CC53" i="24"/>
  <c r="CC37" i="24"/>
  <c r="CM51" i="24"/>
  <c r="CM35" i="24"/>
  <c r="CL37" i="24"/>
  <c r="CK35" i="24"/>
  <c r="CJ33" i="24"/>
  <c r="CS59" i="24"/>
  <c r="CR56" i="24"/>
  <c r="CQ53" i="24"/>
  <c r="DA50" i="24"/>
  <c r="CZ47" i="24"/>
  <c r="CY44" i="24"/>
  <c r="CX41" i="24"/>
  <c r="DH38" i="24"/>
  <c r="DG35" i="24"/>
  <c r="DF32" i="24"/>
  <c r="DO58" i="24"/>
  <c r="DN55" i="24"/>
  <c r="DM52" i="24"/>
  <c r="DL49" i="24"/>
  <c r="DV45" i="24"/>
  <c r="DU41" i="24"/>
  <c r="DT37" i="24"/>
  <c r="DS33" i="24"/>
  <c r="S55" i="26"/>
  <c r="R53" i="26"/>
  <c r="Q51" i="26"/>
  <c r="P49" i="26"/>
  <c r="Z51" i="26"/>
  <c r="Y49" i="26"/>
  <c r="X47" i="26"/>
  <c r="W45" i="26"/>
  <c r="AA45" i="26"/>
  <c r="AG43" i="26"/>
  <c r="AF38" i="26"/>
  <c r="AD55" i="26"/>
  <c r="AN43" i="26"/>
  <c r="AL39" i="26"/>
  <c r="AU35" i="26"/>
  <c r="AR61" i="26"/>
  <c r="BA43" i="26"/>
  <c r="BI38" i="26"/>
  <c r="BO60" i="26"/>
  <c r="BV52" i="26"/>
  <c r="CB48" i="26"/>
  <c r="CP32" i="26"/>
  <c r="CL48" i="24"/>
  <c r="CL32" i="24"/>
  <c r="CK46" i="24"/>
  <c r="CJ60" i="24"/>
  <c r="CJ44" i="24"/>
  <c r="CT57" i="24"/>
  <c r="CT41" i="24"/>
  <c r="CS54" i="24"/>
  <c r="CS38" i="24"/>
  <c r="CR51" i="24"/>
  <c r="CR35" i="24"/>
  <c r="CQ48" i="24"/>
  <c r="CQ32" i="24"/>
  <c r="DA45" i="24"/>
  <c r="CZ58" i="24"/>
  <c r="CZ42" i="24"/>
  <c r="CY55" i="24"/>
  <c r="CY39" i="24"/>
  <c r="CX52" i="24"/>
  <c r="CX36" i="24"/>
  <c r="DH49" i="24"/>
  <c r="DH33" i="24"/>
  <c r="DG46" i="24"/>
  <c r="DF59" i="24"/>
  <c r="DF43" i="24"/>
  <c r="DE56" i="24"/>
  <c r="DE40" i="24"/>
  <c r="DO53" i="24"/>
  <c r="DO37" i="24"/>
  <c r="DN50" i="24"/>
  <c r="DN34" i="24"/>
  <c r="DM47" i="24"/>
  <c r="DL60" i="24"/>
  <c r="DL44" i="24"/>
  <c r="DV56" i="24"/>
  <c r="DV40" i="24"/>
  <c r="DU52" i="24"/>
  <c r="DU36" i="24"/>
  <c r="DT48" i="24"/>
  <c r="DT32" i="24"/>
  <c r="DS44" i="24"/>
  <c r="DS60" i="24"/>
  <c r="DL61" i="24"/>
  <c r="S50" i="26"/>
  <c r="S34" i="26"/>
  <c r="R48" i="26"/>
  <c r="R32" i="26"/>
  <c r="Q46" i="26"/>
  <c r="P60" i="26"/>
  <c r="P44" i="26"/>
  <c r="Z58" i="26"/>
  <c r="Z42" i="26"/>
  <c r="Y56" i="26"/>
  <c r="Y40" i="26"/>
  <c r="X54" i="26"/>
  <c r="X38" i="26"/>
  <c r="W52" i="26"/>
  <c r="AA52" i="26"/>
  <c r="W36" i="26"/>
  <c r="AA36" i="26"/>
  <c r="AG50" i="26"/>
  <c r="AG34" i="26"/>
  <c r="AF47" i="26"/>
  <c r="AE56" i="26"/>
  <c r="AE35" i="26"/>
  <c r="AD43" i="26"/>
  <c r="AN52" i="26"/>
  <c r="AM54" i="26"/>
  <c r="AL52" i="26"/>
  <c r="AK50" i="26"/>
  <c r="AU48" i="26"/>
  <c r="AT46" i="26"/>
  <c r="AS44" i="26"/>
  <c r="AR42" i="26"/>
  <c r="BA60" i="26"/>
  <c r="AZ47" i="26"/>
  <c r="AY33" i="26"/>
  <c r="BG59" i="26"/>
  <c r="BP55" i="26"/>
  <c r="BN51" i="26"/>
  <c r="BW47" i="26"/>
  <c r="BU43" i="26"/>
  <c r="CD37" i="26"/>
  <c r="CJ59" i="26"/>
  <c r="CQ51" i="26"/>
  <c r="CL55" i="24"/>
  <c r="CL39" i="24"/>
  <c r="CK53" i="24"/>
  <c r="CK37" i="24"/>
  <c r="CJ51" i="24"/>
  <c r="CJ35" i="24"/>
  <c r="CT48" i="24"/>
  <c r="CT32" i="24"/>
  <c r="CS45" i="24"/>
  <c r="CR58" i="24"/>
  <c r="CR42" i="24"/>
  <c r="CQ55" i="24"/>
  <c r="CQ39" i="24"/>
  <c r="DA52" i="24"/>
  <c r="DA36" i="24"/>
  <c r="CZ49" i="24"/>
  <c r="CZ33" i="24"/>
  <c r="CY46" i="24"/>
  <c r="CX59" i="24"/>
  <c r="CX43" i="24"/>
  <c r="DH56" i="24"/>
  <c r="DH40" i="24"/>
  <c r="DG53" i="24"/>
  <c r="DG37" i="24"/>
  <c r="DF50" i="24"/>
  <c r="DF34" i="24"/>
  <c r="DE47" i="24"/>
  <c r="DO60" i="24"/>
  <c r="DO44" i="24"/>
  <c r="DN57" i="24"/>
  <c r="DN41" i="24"/>
  <c r="DM54" i="24"/>
  <c r="DM38" i="24"/>
  <c r="DL51" i="24"/>
  <c r="DL35" i="24"/>
  <c r="DV47" i="24"/>
  <c r="DU59" i="24"/>
  <c r="DU43" i="24"/>
  <c r="DT55" i="24"/>
  <c r="DT39" i="24"/>
  <c r="DS51" i="24"/>
  <c r="DS35" i="24"/>
  <c r="DH61" i="24"/>
  <c r="S57" i="26"/>
  <c r="S41" i="26"/>
  <c r="R55" i="26"/>
  <c r="R39" i="26"/>
  <c r="Q53" i="26"/>
  <c r="Q37" i="26"/>
  <c r="P51" i="26"/>
  <c r="P35" i="26"/>
  <c r="Z49" i="26"/>
  <c r="Z33" i="26"/>
  <c r="Y47" i="26"/>
  <c r="X61" i="26"/>
  <c r="X45" i="26"/>
  <c r="W59" i="26"/>
  <c r="AA59" i="26"/>
  <c r="W43" i="26"/>
  <c r="AA43" i="26"/>
  <c r="AG57" i="26"/>
  <c r="AG41" i="26"/>
  <c r="AF55" i="26"/>
  <c r="AF35" i="26"/>
  <c r="AE44" i="26"/>
  <c r="AD53" i="26"/>
  <c r="AN61" i="26"/>
  <c r="AN39" i="26"/>
  <c r="AM37" i="26"/>
  <c r="AL35" i="26"/>
  <c r="AK33" i="26"/>
  <c r="AT61" i="26"/>
  <c r="AS59" i="26"/>
  <c r="AR57" i="26"/>
  <c r="BB50" i="26"/>
  <c r="BA37" i="26"/>
  <c r="AY55" i="26"/>
  <c r="BH60" i="26"/>
  <c r="BF56" i="26"/>
  <c r="BO52" i="26"/>
  <c r="BM48" i="26"/>
  <c r="BV44" i="26"/>
  <c r="BT40" i="26"/>
  <c r="CB32" i="26"/>
  <c r="CH54" i="26"/>
  <c r="CO46" i="26"/>
  <c r="AF36" i="26"/>
  <c r="AE50" i="26"/>
  <c r="AE34" i="26"/>
  <c r="AD48" i="26"/>
  <c r="AD32" i="26"/>
  <c r="AN46" i="26"/>
  <c r="AM60" i="26"/>
  <c r="AM44" i="26"/>
  <c r="AL58" i="26"/>
  <c r="AL42" i="26"/>
  <c r="AK56" i="26"/>
  <c r="AK40" i="26"/>
  <c r="AU54" i="26"/>
  <c r="AU38" i="26"/>
  <c r="AT52" i="26"/>
  <c r="AT36" i="26"/>
  <c r="AS50" i="26"/>
  <c r="AS34" i="26"/>
  <c r="AR48" i="26"/>
  <c r="BB59" i="26"/>
  <c r="BB38" i="26"/>
  <c r="BA47" i="26"/>
  <c r="AZ55" i="26"/>
  <c r="AZ34" i="26"/>
  <c r="AY43" i="26"/>
  <c r="BI43" i="26"/>
  <c r="BH41" i="26"/>
  <c r="BG39" i="26"/>
  <c r="BF37" i="26"/>
  <c r="BP35" i="26"/>
  <c r="BO33" i="26"/>
  <c r="BM61" i="26"/>
  <c r="BW59" i="26"/>
  <c r="BV57" i="26"/>
  <c r="BU55" i="26"/>
  <c r="BT53" i="26"/>
  <c r="CD51" i="26"/>
  <c r="CB57" i="26"/>
  <c r="CK53" i="26"/>
  <c r="CI49" i="26"/>
  <c r="CR45" i="26"/>
  <c r="CP41" i="26"/>
  <c r="AN37" i="26"/>
  <c r="AM51" i="26"/>
  <c r="AM35" i="26"/>
  <c r="AL49" i="26"/>
  <c r="AL33" i="26"/>
  <c r="AK47" i="26"/>
  <c r="AU61" i="26"/>
  <c r="AU45" i="26"/>
  <c r="AT59" i="26"/>
  <c r="AT43" i="26"/>
  <c r="AS57" i="26"/>
  <c r="AS41" i="26"/>
  <c r="AR55" i="26"/>
  <c r="AR39" i="26"/>
  <c r="BB47" i="26"/>
  <c r="BA56" i="26"/>
  <c r="BA35" i="26"/>
  <c r="AZ43" i="26"/>
  <c r="AY52" i="26"/>
  <c r="BI58" i="26"/>
  <c r="BH56" i="26"/>
  <c r="BG54" i="26"/>
  <c r="BF52" i="26"/>
  <c r="BP50" i="26"/>
  <c r="BO48" i="26"/>
  <c r="BN46" i="26"/>
  <c r="BM44" i="26"/>
  <c r="BW42" i="26"/>
  <c r="BV40" i="26"/>
  <c r="BU38" i="26"/>
  <c r="BT36" i="26"/>
  <c r="CC58" i="26"/>
  <c r="CA54" i="26"/>
  <c r="CH46" i="26"/>
  <c r="BI41" i="26"/>
  <c r="C23" i="24"/>
  <c r="C7" i="24"/>
  <c r="R35" i="24"/>
  <c r="D134" i="24"/>
  <c r="N134" i="24"/>
  <c r="D62" i="24"/>
  <c r="N62" i="24"/>
  <c r="D46" i="24"/>
  <c r="N46" i="24"/>
  <c r="D30" i="24"/>
  <c r="D14" i="24"/>
  <c r="N14" i="24"/>
  <c r="C158" i="24"/>
  <c r="C66" i="24"/>
  <c r="C50" i="24"/>
  <c r="C34" i="24"/>
  <c r="C18" i="24"/>
  <c r="R6" i="24"/>
  <c r="D121" i="24"/>
  <c r="D57" i="24"/>
  <c r="N57" i="24"/>
  <c r="D41" i="24"/>
  <c r="N41" i="24"/>
  <c r="D25" i="24"/>
  <c r="D9" i="24"/>
  <c r="C129" i="24"/>
  <c r="C57" i="24"/>
  <c r="C41" i="24"/>
  <c r="C25" i="24"/>
  <c r="C9" i="24"/>
  <c r="R37" i="24"/>
  <c r="S80" i="24"/>
  <c r="AC80" i="24"/>
  <c r="S4" i="24"/>
  <c r="AC4" i="24"/>
  <c r="S71" i="24"/>
  <c r="AC71" i="24"/>
  <c r="C82" i="26"/>
  <c r="S30" i="24"/>
  <c r="AC30" i="24"/>
  <c r="C153" i="26"/>
  <c r="S9" i="24"/>
  <c r="AC9" i="24"/>
  <c r="C64" i="26"/>
  <c r="C45" i="26"/>
  <c r="C29" i="26"/>
  <c r="C13" i="26"/>
  <c r="D65" i="26"/>
  <c r="D49" i="26"/>
  <c r="D33" i="26"/>
  <c r="D17" i="26"/>
  <c r="J21" i="26"/>
  <c r="K5" i="26"/>
  <c r="C44" i="26"/>
  <c r="C24" i="26"/>
  <c r="C4" i="26"/>
  <c r="D48" i="26"/>
  <c r="D28" i="26"/>
  <c r="D8" i="26"/>
  <c r="K8" i="26"/>
  <c r="C47" i="26"/>
  <c r="C23" i="26"/>
  <c r="C3" i="26"/>
  <c r="D43" i="26"/>
  <c r="D15" i="26"/>
  <c r="J3" i="26"/>
  <c r="C34" i="26"/>
  <c r="C14" i="26"/>
  <c r="D34" i="26"/>
  <c r="D2" i="26"/>
  <c r="D10" i="26"/>
  <c r="A133" i="30"/>
  <c r="AH40" i="24"/>
  <c r="AO59" i="24"/>
  <c r="AV51" i="24"/>
  <c r="BJ52" i="24"/>
  <c r="BX36" i="24"/>
  <c r="CJ38" i="24"/>
  <c r="DU46" i="24"/>
  <c r="AL32" i="26"/>
  <c r="AG54" i="24"/>
  <c r="AN42" i="24"/>
  <c r="AT48" i="24"/>
  <c r="BH32" i="24"/>
  <c r="CF46" i="24"/>
  <c r="CZ52" i="24"/>
  <c r="Q56" i="26"/>
  <c r="BO45" i="26"/>
  <c r="AF50" i="24"/>
  <c r="AM39" i="24"/>
  <c r="BB58" i="24"/>
  <c r="BP42" i="24"/>
  <c r="CC56" i="24"/>
  <c r="DF37" i="24"/>
  <c r="X44" i="26"/>
  <c r="AI44" i="24"/>
  <c r="AO60" i="24"/>
  <c r="AV52" i="24"/>
  <c r="BK38" i="24"/>
  <c r="BX52" i="24"/>
  <c r="CK40" i="24"/>
  <c r="DV50" i="24"/>
  <c r="BA33" i="26"/>
  <c r="AT47" i="24"/>
  <c r="BC43" i="24"/>
  <c r="BA39" i="24"/>
  <c r="BJ35" i="24"/>
  <c r="BR61" i="24"/>
  <c r="BP57" i="24"/>
  <c r="BY53" i="24"/>
  <c r="BW49" i="24"/>
  <c r="CF45" i="24"/>
  <c r="CD41" i="24"/>
  <c r="CM37" i="24"/>
  <c r="CT34" i="24"/>
  <c r="CZ51" i="24"/>
  <c r="DG39" i="24"/>
  <c r="DM56" i="24"/>
  <c r="DT41" i="24"/>
  <c r="Q55" i="26"/>
  <c r="X43" i="26"/>
  <c r="AD50" i="26"/>
  <c r="AR53" i="26"/>
  <c r="BV36" i="26"/>
  <c r="AH49" i="24"/>
  <c r="AF43" i="24"/>
  <c r="AO52" i="24"/>
  <c r="AM48" i="24"/>
  <c r="AV44" i="24"/>
  <c r="AT40" i="24"/>
  <c r="BC36" i="24"/>
  <c r="BA32" i="24"/>
  <c r="BI58" i="24"/>
  <c r="BR54" i="24"/>
  <c r="BP50" i="24"/>
  <c r="BY46" i="24"/>
  <c r="BW42" i="24"/>
  <c r="CF38" i="24"/>
  <c r="CD34" i="24"/>
  <c r="CL58" i="24"/>
  <c r="CS48" i="24"/>
  <c r="CZ36" i="24"/>
  <c r="DF53" i="24"/>
  <c r="DM41" i="24"/>
  <c r="DS54" i="24"/>
  <c r="Q40" i="26"/>
  <c r="W58" i="26"/>
  <c r="AA58" i="26"/>
  <c r="AN60" i="26"/>
  <c r="BB46" i="26"/>
  <c r="BT33" i="26"/>
  <c r="AH48" i="24"/>
  <c r="AF42" i="24"/>
  <c r="AO35" i="24"/>
  <c r="AW61" i="24"/>
  <c r="AU57" i="24"/>
  <c r="BD53" i="24"/>
  <c r="BB49" i="24"/>
  <c r="BK45" i="24"/>
  <c r="BI41" i="24"/>
  <c r="BR37" i="24"/>
  <c r="BP33" i="24"/>
  <c r="BX59" i="24"/>
  <c r="BV55" i="24"/>
  <c r="CE51" i="24"/>
  <c r="CC47" i="24"/>
  <c r="CK55" i="24"/>
  <c r="CR44" i="24"/>
  <c r="CY32" i="24"/>
  <c r="DE49" i="24"/>
  <c r="DL37" i="24"/>
  <c r="CR61" i="24"/>
  <c r="P37" i="26"/>
  <c r="AG55" i="26"/>
  <c r="AM33" i="26"/>
  <c r="AY49" i="26"/>
  <c r="CH38" i="26"/>
  <c r="AI32" i="24"/>
  <c r="AG58" i="24"/>
  <c r="AF55" i="24"/>
  <c r="AP50" i="24"/>
  <c r="AO48" i="24"/>
  <c r="AN46" i="24"/>
  <c r="AM44" i="24"/>
  <c r="AW42" i="24"/>
  <c r="AV40" i="24"/>
  <c r="AU38" i="24"/>
  <c r="AT36" i="24"/>
  <c r="BD34" i="24"/>
  <c r="BC32" i="24"/>
  <c r="BA60" i="24"/>
  <c r="BK58" i="24"/>
  <c r="BJ56" i="24"/>
  <c r="BI54" i="24"/>
  <c r="BH52" i="24"/>
  <c r="BR50" i="24"/>
  <c r="BQ48" i="24"/>
  <c r="BP46" i="24"/>
  <c r="BO44" i="24"/>
  <c r="BY42" i="24"/>
  <c r="BX40" i="24"/>
  <c r="BW38" i="24"/>
  <c r="BV36" i="24"/>
  <c r="CF34" i="24"/>
  <c r="CE32" i="24"/>
  <c r="CC60" i="24"/>
  <c r="CM58" i="24"/>
  <c r="CL50" i="24"/>
  <c r="CJ46" i="24"/>
  <c r="CS40" i="24"/>
  <c r="CQ34" i="24"/>
  <c r="CY57" i="24"/>
  <c r="DH51" i="24"/>
  <c r="DF45" i="24"/>
  <c r="DO39" i="24"/>
  <c r="DM33" i="24"/>
  <c r="DU54" i="24"/>
  <c r="DS46" i="24"/>
  <c r="S36" i="26"/>
  <c r="Q32" i="26"/>
  <c r="Y54" i="26"/>
  <c r="W50" i="26"/>
  <c r="AA50" i="26"/>
  <c r="AF45" i="26"/>
  <c r="AN49" i="26"/>
  <c r="AU44" i="26"/>
  <c r="BA55" i="26"/>
  <c r="BP47" i="26"/>
  <c r="CC51" i="26"/>
  <c r="AI47" i="24"/>
  <c r="AH44" i="24"/>
  <c r="AG41" i="24"/>
  <c r="AF38" i="24"/>
  <c r="AP41" i="24"/>
  <c r="AO39" i="24"/>
  <c r="AN37" i="24"/>
  <c r="AM35" i="24"/>
  <c r="AW33" i="24"/>
  <c r="AU61" i="24"/>
  <c r="AT59" i="24"/>
  <c r="BD57" i="24"/>
  <c r="BC55" i="24"/>
  <c r="BB53" i="24"/>
  <c r="BA51" i="24"/>
  <c r="BK49" i="24"/>
  <c r="BJ47" i="24"/>
  <c r="BI45" i="24"/>
  <c r="BH43" i="24"/>
  <c r="BR41" i="24"/>
  <c r="BQ39" i="24"/>
  <c r="BP37" i="24"/>
  <c r="BO35" i="24"/>
  <c r="BY33" i="24"/>
  <c r="BW61" i="24"/>
  <c r="BV59" i="24"/>
  <c r="CF57" i="24"/>
  <c r="CE55" i="24"/>
  <c r="CD53" i="24"/>
  <c r="CC51" i="24"/>
  <c r="CM49" i="24"/>
  <c r="CL33" i="24"/>
  <c r="CT58" i="24"/>
  <c r="CR52" i="24"/>
  <c r="DA46" i="24"/>
  <c r="CY40" i="24"/>
  <c r="DH34" i="24"/>
  <c r="DE57" i="24"/>
  <c r="DN51" i="24"/>
  <c r="DL45" i="24"/>
  <c r="DU37" i="24"/>
  <c r="DT60" i="24"/>
  <c r="R49" i="26"/>
  <c r="P45" i="26"/>
  <c r="Y37" i="26"/>
  <c r="W33" i="26"/>
  <c r="AA33" i="26"/>
  <c r="AE52" i="26"/>
  <c r="AM49" i="26"/>
  <c r="AT41" i="26"/>
  <c r="AZ41" i="26"/>
  <c r="BN42" i="26"/>
  <c r="CJ42" i="26"/>
  <c r="AI50" i="24"/>
  <c r="AI34" i="24"/>
  <c r="AH47" i="24"/>
  <c r="AG60" i="24"/>
  <c r="AG44" i="24"/>
  <c r="AF57" i="24"/>
  <c r="AF41" i="24"/>
  <c r="AP60" i="24"/>
  <c r="AP44" i="24"/>
  <c r="AO58" i="24"/>
  <c r="AO42" i="24"/>
  <c r="AN56" i="24"/>
  <c r="AN40" i="24"/>
  <c r="AM54" i="24"/>
  <c r="AM38" i="24"/>
  <c r="AW52" i="24"/>
  <c r="AW36" i="24"/>
  <c r="AV50" i="24"/>
  <c r="AV34" i="24"/>
  <c r="AU48" i="24"/>
  <c r="AU32" i="24"/>
  <c r="AT46" i="24"/>
  <c r="BD60" i="24"/>
  <c r="BD44" i="24"/>
  <c r="BC58" i="24"/>
  <c r="BC42" i="24"/>
  <c r="BB56" i="24"/>
  <c r="BB40" i="24"/>
  <c r="BA54" i="24"/>
  <c r="BA38" i="24"/>
  <c r="BK52" i="24"/>
  <c r="BK36" i="24"/>
  <c r="BJ50" i="24"/>
  <c r="BJ34" i="24"/>
  <c r="BI48" i="24"/>
  <c r="BI32" i="24"/>
  <c r="BH46" i="24"/>
  <c r="BR60" i="24"/>
  <c r="BR44" i="24"/>
  <c r="BQ58" i="24"/>
  <c r="BQ42" i="24"/>
  <c r="BP56" i="24"/>
  <c r="BP40" i="24"/>
  <c r="BO54" i="24"/>
  <c r="BO38" i="24"/>
  <c r="BY52" i="24"/>
  <c r="BY36" i="24"/>
  <c r="BX50" i="24"/>
  <c r="BX34" i="24"/>
  <c r="BW48" i="24"/>
  <c r="BW32" i="24"/>
  <c r="BV46" i="24"/>
  <c r="CF60" i="24"/>
  <c r="CF44" i="24"/>
  <c r="CE58" i="24"/>
  <c r="CE42" i="24"/>
  <c r="CD56" i="24"/>
  <c r="CD40" i="24"/>
  <c r="CC54" i="24"/>
  <c r="CC38" i="24"/>
  <c r="CM52" i="24"/>
  <c r="CM36" i="24"/>
  <c r="CL38" i="24"/>
  <c r="CK36" i="24"/>
  <c r="CJ34" i="24"/>
  <c r="CS60" i="24"/>
  <c r="CR57" i="24"/>
  <c r="CQ54" i="24"/>
  <c r="DA51" i="24"/>
  <c r="CZ48" i="24"/>
  <c r="CY45" i="24"/>
  <c r="CX42" i="24"/>
  <c r="DH39" i="24"/>
  <c r="DG36" i="24"/>
  <c r="DF33" i="24"/>
  <c r="DO59" i="24"/>
  <c r="DN56" i="24"/>
  <c r="DM53" i="24"/>
  <c r="DL50" i="24"/>
  <c r="DV46" i="24"/>
  <c r="DU42" i="24"/>
  <c r="DT38" i="24"/>
  <c r="DS34" i="24"/>
  <c r="S56" i="26"/>
  <c r="R54" i="26"/>
  <c r="Q52" i="26"/>
  <c r="P50" i="26"/>
  <c r="Z52" i="26"/>
  <c r="Y50" i="26"/>
  <c r="X48" i="26"/>
  <c r="W46" i="26"/>
  <c r="AA46" i="26"/>
  <c r="AG44" i="26"/>
  <c r="AF39" i="26"/>
  <c r="AD57" i="26"/>
  <c r="AN44" i="26"/>
  <c r="AL40" i="26"/>
  <c r="AU36" i="26"/>
  <c r="AS32" i="26"/>
  <c r="BA44" i="26"/>
  <c r="BI39" i="26"/>
  <c r="BO61" i="26"/>
  <c r="BV53" i="26"/>
  <c r="CB49" i="26"/>
  <c r="CP33" i="26"/>
  <c r="AI45" i="24"/>
  <c r="AH58" i="24"/>
  <c r="AH42" i="24"/>
  <c r="AG55" i="24"/>
  <c r="AG39" i="24"/>
  <c r="AF52" i="24"/>
  <c r="AF36" i="24"/>
  <c r="AP55" i="24"/>
  <c r="AP39" i="24"/>
  <c r="AO53" i="24"/>
  <c r="AO37" i="24"/>
  <c r="AN51" i="24"/>
  <c r="AN35" i="24"/>
  <c r="AM49" i="24"/>
  <c r="AM33" i="24"/>
  <c r="AW47" i="24"/>
  <c r="AV61" i="24"/>
  <c r="AV45" i="24"/>
  <c r="AU59" i="24"/>
  <c r="AU43" i="24"/>
  <c r="AT57" i="24"/>
  <c r="AT41" i="24"/>
  <c r="BD55" i="24"/>
  <c r="BD39" i="24"/>
  <c r="BC53" i="24"/>
  <c r="BC37" i="24"/>
  <c r="BB51" i="24"/>
  <c r="BB35" i="24"/>
  <c r="BA49" i="24"/>
  <c r="BA33" i="24"/>
  <c r="BK47" i="24"/>
  <c r="BJ61" i="24"/>
  <c r="BJ45" i="24"/>
  <c r="BI59" i="24"/>
  <c r="BI43" i="24"/>
  <c r="BH57" i="24"/>
  <c r="BH41" i="24"/>
  <c r="BR55" i="24"/>
  <c r="BR39" i="24"/>
  <c r="BQ53" i="24"/>
  <c r="BQ37" i="24"/>
  <c r="BP51" i="24"/>
  <c r="BP35" i="24"/>
  <c r="BO49" i="24"/>
  <c r="BO33" i="24"/>
  <c r="BY47" i="24"/>
  <c r="BX61" i="24"/>
  <c r="BX45" i="24"/>
  <c r="BW59" i="24"/>
  <c r="BW43" i="24"/>
  <c r="BV57" i="24"/>
  <c r="BV41" i="24"/>
  <c r="CF55" i="24"/>
  <c r="CF39" i="24"/>
  <c r="CE53" i="24"/>
  <c r="CE37" i="24"/>
  <c r="CD51" i="24"/>
  <c r="CD35" i="24"/>
  <c r="CC49" i="24"/>
  <c r="CC33" i="24"/>
  <c r="CM47" i="24"/>
  <c r="CL61" i="24"/>
  <c r="CK59" i="24"/>
  <c r="CJ57" i="24"/>
  <c r="CT54" i="24"/>
  <c r="CS51" i="24"/>
  <c r="CR48" i="24"/>
  <c r="CQ45" i="24"/>
  <c r="DA42" i="24"/>
  <c r="CZ39" i="24"/>
  <c r="CY36" i="24"/>
  <c r="CX33" i="24"/>
  <c r="DG59" i="24"/>
  <c r="DF56" i="24"/>
  <c r="DE53" i="24"/>
  <c r="DO50" i="24"/>
  <c r="DN47" i="24"/>
  <c r="DM44" i="24"/>
  <c r="DL41" i="24"/>
  <c r="DV37" i="24"/>
  <c r="DU33" i="24"/>
  <c r="DS57" i="24"/>
  <c r="CY61" i="24"/>
  <c r="S47" i="26"/>
  <c r="R45" i="26"/>
  <c r="Q43" i="26"/>
  <c r="P41" i="26"/>
  <c r="Z43" i="26"/>
  <c r="Y41" i="26"/>
  <c r="X39" i="26"/>
  <c r="W37" i="26"/>
  <c r="AA37" i="26"/>
  <c r="AG35" i="26"/>
  <c r="AE57" i="26"/>
  <c r="AD45" i="26"/>
  <c r="AM57" i="26"/>
  <c r="AK53" i="26"/>
  <c r="AT49" i="26"/>
  <c r="AR45" i="26"/>
  <c r="AZ51" i="26"/>
  <c r="BH36" i="26"/>
  <c r="BN58" i="26"/>
  <c r="BU50" i="26"/>
  <c r="CK44" i="26"/>
  <c r="CL60" i="24"/>
  <c r="CL44" i="24"/>
  <c r="CK58" i="24"/>
  <c r="CK42" i="24"/>
  <c r="CJ56" i="24"/>
  <c r="CJ40" i="24"/>
  <c r="CT53" i="24"/>
  <c r="CT37" i="24"/>
  <c r="CS50" i="24"/>
  <c r="CS34" i="24"/>
  <c r="CR47" i="24"/>
  <c r="CQ60" i="24"/>
  <c r="CQ44" i="24"/>
  <c r="DA57" i="24"/>
  <c r="DA41" i="24"/>
  <c r="CZ54" i="24"/>
  <c r="CZ38" i="24"/>
  <c r="CY51" i="24"/>
  <c r="CY35" i="24"/>
  <c r="CX48" i="24"/>
  <c r="CX32" i="24"/>
  <c r="DH45" i="24"/>
  <c r="DG58" i="24"/>
  <c r="DG42" i="24"/>
  <c r="DF55" i="24"/>
  <c r="DF39" i="24"/>
  <c r="DE52" i="24"/>
  <c r="DE36" i="24"/>
  <c r="DO49" i="24"/>
  <c r="DO33" i="24"/>
  <c r="DN46" i="24"/>
  <c r="DM59" i="24"/>
  <c r="DM43" i="24"/>
  <c r="DL56" i="24"/>
  <c r="DL40" i="24"/>
  <c r="DV52" i="24"/>
  <c r="DV36" i="24"/>
  <c r="DU48" i="24"/>
  <c r="DU32" i="24"/>
  <c r="DT44" i="24"/>
  <c r="DS56" i="24"/>
  <c r="DS40" i="24"/>
  <c r="CX61" i="24"/>
  <c r="DS61" i="24"/>
  <c r="S46" i="26"/>
  <c r="R60" i="26"/>
  <c r="R44" i="26"/>
  <c r="Q58" i="26"/>
  <c r="Q42" i="26"/>
  <c r="P56" i="26"/>
  <c r="P40" i="26"/>
  <c r="Z54" i="26"/>
  <c r="Z38" i="26"/>
  <c r="Y52" i="26"/>
  <c r="Y36" i="26"/>
  <c r="X50" i="26"/>
  <c r="X34" i="26"/>
  <c r="W48" i="26"/>
  <c r="AA48" i="26"/>
  <c r="W32" i="26"/>
  <c r="AA32" i="26"/>
  <c r="AG46" i="26"/>
  <c r="AF60" i="26"/>
  <c r="AF42" i="26"/>
  <c r="AE51" i="26"/>
  <c r="AD59" i="26"/>
  <c r="AD38" i="26"/>
  <c r="AN47" i="26"/>
  <c r="AM46" i="26"/>
  <c r="AL44" i="26"/>
  <c r="AK42" i="26"/>
  <c r="AU40" i="26"/>
  <c r="AT38" i="26"/>
  <c r="AS36" i="26"/>
  <c r="AR32" i="26"/>
  <c r="BA49" i="26"/>
  <c r="AZ37" i="26"/>
  <c r="BI47" i="26"/>
  <c r="BG43" i="26"/>
  <c r="BP39" i="26"/>
  <c r="BN35" i="26"/>
  <c r="BV61" i="26"/>
  <c r="BT57" i="26"/>
  <c r="CC35" i="26"/>
  <c r="CI57" i="26"/>
  <c r="CP49" i="26"/>
  <c r="CL51" i="24"/>
  <c r="CL35" i="24"/>
  <c r="CK49" i="24"/>
  <c r="CK33" i="24"/>
  <c r="CJ47" i="24"/>
  <c r="CT60" i="24"/>
  <c r="CT44" i="24"/>
  <c r="CS57" i="24"/>
  <c r="CS41" i="24"/>
  <c r="CR54" i="24"/>
  <c r="CR38" i="24"/>
  <c r="CQ51" i="24"/>
  <c r="CQ35" i="24"/>
  <c r="DA48" i="24"/>
  <c r="DA32" i="24"/>
  <c r="CZ45" i="24"/>
  <c r="CY58" i="24"/>
  <c r="CY42" i="24"/>
  <c r="CX55" i="24"/>
  <c r="CX39" i="24"/>
  <c r="DH52" i="24"/>
  <c r="DH36" i="24"/>
  <c r="DG49" i="24"/>
  <c r="DG33" i="24"/>
  <c r="DF46" i="24"/>
  <c r="DE59" i="24"/>
  <c r="DE43" i="24"/>
  <c r="DO56" i="24"/>
  <c r="DO40" i="24"/>
  <c r="DN53" i="24"/>
  <c r="DN37" i="24"/>
  <c r="DM50" i="24"/>
  <c r="DM34" i="24"/>
  <c r="DL47" i="24"/>
  <c r="DV59" i="24"/>
  <c r="DV43" i="24"/>
  <c r="DU55" i="24"/>
  <c r="DU39" i="24"/>
  <c r="DT51" i="24"/>
  <c r="DT35" i="24"/>
  <c r="DS47" i="24"/>
  <c r="DV60" i="24"/>
  <c r="DO61" i="24"/>
  <c r="S53" i="26"/>
  <c r="S37" i="26"/>
  <c r="R51" i="26"/>
  <c r="R35" i="26"/>
  <c r="Q49" i="26"/>
  <c r="Q33" i="26"/>
  <c r="P47" i="26"/>
  <c r="Z61" i="26"/>
  <c r="Z45" i="26"/>
  <c r="Y59" i="26"/>
  <c r="Y43" i="26"/>
  <c r="X57" i="26"/>
  <c r="X41" i="26"/>
  <c r="W55" i="26"/>
  <c r="AA55" i="26"/>
  <c r="W39" i="26"/>
  <c r="AA39" i="26"/>
  <c r="AG53" i="26"/>
  <c r="AG37" i="26"/>
  <c r="AF51" i="26"/>
  <c r="AE60" i="26"/>
  <c r="AE39" i="26"/>
  <c r="AD47" i="26"/>
  <c r="AN56" i="26"/>
  <c r="AM61" i="26"/>
  <c r="AL59" i="26"/>
  <c r="AK57" i="26"/>
  <c r="AU55" i="26"/>
  <c r="AT53" i="26"/>
  <c r="AS51" i="26"/>
  <c r="AR49" i="26"/>
  <c r="BB39" i="26"/>
  <c r="AZ57" i="26"/>
  <c r="AY44" i="26"/>
  <c r="BH44" i="26"/>
  <c r="BF40" i="26"/>
  <c r="BO36" i="26"/>
  <c r="BM32" i="26"/>
  <c r="BU58" i="26"/>
  <c r="CD54" i="26"/>
  <c r="CK60" i="26"/>
  <c r="CR52" i="26"/>
  <c r="AF48" i="26"/>
  <c r="AF32" i="26"/>
  <c r="AE46" i="26"/>
  <c r="AD60" i="26"/>
  <c r="AD44" i="26"/>
  <c r="AN58" i="26"/>
  <c r="AN42" i="26"/>
  <c r="AM56" i="26"/>
  <c r="AM40" i="26"/>
  <c r="AL54" i="26"/>
  <c r="AL38" i="26"/>
  <c r="AK52" i="26"/>
  <c r="AK36" i="26"/>
  <c r="AU50" i="26"/>
  <c r="AU34" i="26"/>
  <c r="AT48" i="26"/>
  <c r="AT32" i="26"/>
  <c r="AS46" i="26"/>
  <c r="AR60" i="26"/>
  <c r="AR44" i="26"/>
  <c r="BB54" i="26"/>
  <c r="BB33" i="26"/>
  <c r="BA41" i="26"/>
  <c r="AZ50" i="26"/>
  <c r="AY59" i="26"/>
  <c r="AY37" i="26"/>
  <c r="BI35" i="26"/>
  <c r="BH33" i="26"/>
  <c r="BF61" i="26"/>
  <c r="BP59" i="26"/>
  <c r="BO57" i="26"/>
  <c r="BN55" i="26"/>
  <c r="BM53" i="26"/>
  <c r="BW51" i="26"/>
  <c r="BV49" i="26"/>
  <c r="BU47" i="26"/>
  <c r="BT45" i="26"/>
  <c r="CD43" i="26"/>
  <c r="CB41" i="26"/>
  <c r="CK37" i="26"/>
  <c r="CI33" i="26"/>
  <c r="CQ59" i="26"/>
  <c r="CO55" i="26"/>
  <c r="AN33" i="26"/>
  <c r="AM47" i="26"/>
  <c r="AL61" i="26"/>
  <c r="AL45" i="26"/>
  <c r="AK59" i="26"/>
  <c r="AK43" i="26"/>
  <c r="AU57" i="26"/>
  <c r="AU41" i="26"/>
  <c r="AT55" i="26"/>
  <c r="AT39" i="26"/>
  <c r="AS53" i="26"/>
  <c r="AS37" i="26"/>
  <c r="AR51" i="26"/>
  <c r="AR33" i="26"/>
  <c r="BB42" i="26"/>
  <c r="BA51" i="26"/>
  <c r="AZ59" i="26"/>
  <c r="AZ38" i="26"/>
  <c r="AY47" i="26"/>
  <c r="BI50" i="26"/>
  <c r="BH48" i="26"/>
  <c r="BG46" i="26"/>
  <c r="BF44" i="26"/>
  <c r="BP42" i="26"/>
  <c r="BO40" i="26"/>
  <c r="BN38" i="26"/>
  <c r="BM36" i="26"/>
  <c r="BW34" i="26"/>
  <c r="BV32" i="26"/>
  <c r="BT60" i="26"/>
  <c r="CD58" i="26"/>
  <c r="CC42" i="26"/>
  <c r="CK36" i="26"/>
  <c r="CQ58" i="26"/>
  <c r="C19" i="24"/>
  <c r="R7" i="24"/>
  <c r="D118" i="24"/>
  <c r="N118" i="24"/>
  <c r="D58" i="24"/>
  <c r="N58" i="24"/>
  <c r="D42" i="24"/>
  <c r="D26" i="24"/>
  <c r="D10" i="24"/>
  <c r="N10" i="24"/>
  <c r="C142" i="24"/>
  <c r="C62" i="24"/>
  <c r="C46" i="24"/>
  <c r="C30" i="24"/>
  <c r="C14" i="24"/>
  <c r="R86" i="24"/>
  <c r="R2" i="24"/>
  <c r="D105" i="24"/>
  <c r="N105" i="24"/>
  <c r="D53" i="24"/>
  <c r="N53" i="24"/>
  <c r="D37" i="24"/>
  <c r="D21" i="24"/>
  <c r="C113" i="24"/>
  <c r="C53" i="24"/>
  <c r="C37" i="24"/>
  <c r="C21" i="24"/>
  <c r="R21" i="24"/>
  <c r="S64" i="24"/>
  <c r="AC64" i="24"/>
  <c r="C171" i="26"/>
  <c r="S7" i="24"/>
  <c r="AC7" i="24"/>
  <c r="C66" i="26"/>
  <c r="S6" i="24"/>
  <c r="C65" i="26"/>
  <c r="S5" i="24"/>
  <c r="C57" i="26"/>
  <c r="C41" i="26"/>
  <c r="C25" i="26"/>
  <c r="C9" i="26"/>
  <c r="D61" i="26"/>
  <c r="D45" i="26"/>
  <c r="D29" i="26"/>
  <c r="D13" i="26"/>
  <c r="J9" i="26"/>
  <c r="C60" i="26"/>
  <c r="C40" i="26"/>
  <c r="C20" i="26"/>
  <c r="D64" i="26"/>
  <c r="D44" i="26"/>
  <c r="D24" i="26"/>
  <c r="D4" i="26"/>
  <c r="K4" i="26"/>
  <c r="C39" i="26"/>
  <c r="C19" i="26"/>
  <c r="D63" i="26"/>
  <c r="D31" i="26"/>
  <c r="D11" i="26"/>
  <c r="K3" i="26"/>
  <c r="C30" i="26"/>
  <c r="C2" i="26"/>
  <c r="D22" i="26"/>
  <c r="K2" i="26"/>
  <c r="AT2" i="24"/>
  <c r="CO32" i="26"/>
  <c r="CO48" i="26"/>
  <c r="CP34" i="26"/>
  <c r="CP50" i="26"/>
  <c r="CQ36" i="26"/>
  <c r="CQ52" i="26"/>
  <c r="CR38" i="26"/>
  <c r="CR54" i="26"/>
  <c r="CH40" i="26"/>
  <c r="CH56" i="26"/>
  <c r="CI42" i="26"/>
  <c r="CI58" i="26"/>
  <c r="CJ44" i="26"/>
  <c r="CJ60" i="26"/>
  <c r="CK46" i="26"/>
  <c r="CA32" i="26"/>
  <c r="CA48" i="26"/>
  <c r="CB34" i="26"/>
  <c r="CB50" i="26"/>
  <c r="CC36" i="26"/>
  <c r="CC52" i="26"/>
  <c r="CD38" i="26"/>
  <c r="CO45" i="26"/>
  <c r="CO61" i="26"/>
  <c r="CP47" i="26"/>
  <c r="CQ33" i="26"/>
  <c r="CQ49" i="26"/>
  <c r="CR35" i="26"/>
  <c r="CR51" i="26"/>
  <c r="CH37" i="26"/>
  <c r="CH53" i="26"/>
  <c r="CI39" i="26"/>
  <c r="CI55" i="26"/>
  <c r="CJ41" i="26"/>
  <c r="CJ57" i="26"/>
  <c r="CK43" i="26"/>
  <c r="CK59" i="26"/>
  <c r="CA45" i="26"/>
  <c r="CA61" i="26"/>
  <c r="CB47" i="26"/>
  <c r="CC33" i="26"/>
  <c r="CC49" i="26"/>
  <c r="CD35" i="26"/>
  <c r="CO50" i="26"/>
  <c r="CP52" i="26"/>
  <c r="CQ54" i="26"/>
  <c r="CR56" i="26"/>
  <c r="CH58" i="26"/>
  <c r="CI60" i="26"/>
  <c r="CK32" i="26"/>
  <c r="CA34" i="26"/>
  <c r="CB36" i="26"/>
  <c r="CC38" i="26"/>
  <c r="CD40" i="26"/>
  <c r="CD56" i="26"/>
  <c r="BT42" i="26"/>
  <c r="BT58" i="26"/>
  <c r="BU44" i="26"/>
  <c r="BU60" i="26"/>
  <c r="BV46" i="26"/>
  <c r="BW32" i="26"/>
  <c r="BW48" i="26"/>
  <c r="BM34" i="26"/>
  <c r="BM50" i="26"/>
  <c r="BN36" i="26"/>
  <c r="BN52" i="26"/>
  <c r="BO38" i="26"/>
  <c r="BO54" i="26"/>
  <c r="BP40" i="26"/>
  <c r="BP56" i="26"/>
  <c r="BF42" i="26"/>
  <c r="BF58" i="26"/>
  <c r="BG44" i="26"/>
  <c r="BG60" i="26"/>
  <c r="BH46" i="26"/>
  <c r="BI32" i="26"/>
  <c r="BI48" i="26"/>
  <c r="AY34" i="26"/>
  <c r="AY50" i="26"/>
  <c r="AZ36" i="26"/>
  <c r="AZ52" i="26"/>
  <c r="BA38" i="26"/>
  <c r="BA54" i="26"/>
  <c r="BB40" i="26"/>
  <c r="BB56" i="26"/>
  <c r="CO35" i="26"/>
  <c r="CP37" i="26"/>
  <c r="CQ39" i="26"/>
  <c r="CR41" i="26"/>
  <c r="CH43" i="26"/>
  <c r="CI45" i="26"/>
  <c r="CJ47" i="26"/>
  <c r="CK49" i="26"/>
  <c r="CA51" i="26"/>
  <c r="CB53" i="26"/>
  <c r="CC55" i="26"/>
  <c r="CD49" i="26"/>
  <c r="BT35" i="26"/>
  <c r="BT51" i="26"/>
  <c r="BU37" i="26"/>
  <c r="BU53" i="26"/>
  <c r="BV39" i="26"/>
  <c r="BV55" i="26"/>
  <c r="BW41" i="26"/>
  <c r="BW57" i="26"/>
  <c r="BM43" i="26"/>
  <c r="BM59" i="26"/>
  <c r="BN45" i="26"/>
  <c r="BN61" i="26"/>
  <c r="BO47" i="26"/>
  <c r="BP33" i="26"/>
  <c r="BP49" i="26"/>
  <c r="BF35" i="26"/>
  <c r="BF51" i="26"/>
  <c r="BG37" i="26"/>
  <c r="BG53" i="26"/>
  <c r="CO36" i="26"/>
  <c r="CO52" i="26"/>
  <c r="CP38" i="26"/>
  <c r="CP54" i="26"/>
  <c r="CQ40" i="26"/>
  <c r="CQ56" i="26"/>
  <c r="CR42" i="26"/>
  <c r="CR58" i="26"/>
  <c r="CH44" i="26"/>
  <c r="CH60" i="26"/>
  <c r="CI46" i="26"/>
  <c r="CJ32" i="26"/>
  <c r="CJ48" i="26"/>
  <c r="CK34" i="26"/>
  <c r="CK50" i="26"/>
  <c r="CA36" i="26"/>
  <c r="CA52" i="26"/>
  <c r="CB38" i="26"/>
  <c r="CB54" i="26"/>
  <c r="CC40" i="26"/>
  <c r="CC56" i="26"/>
  <c r="CO33" i="26"/>
  <c r="CO49" i="26"/>
  <c r="CP35" i="26"/>
  <c r="CP51" i="26"/>
  <c r="CQ37" i="26"/>
  <c r="CQ53" i="26"/>
  <c r="CR39" i="26"/>
  <c r="CR55" i="26"/>
  <c r="CH41" i="26"/>
  <c r="CH57" i="26"/>
  <c r="CI43" i="26"/>
  <c r="CI59" i="26"/>
  <c r="CJ45" i="26"/>
  <c r="CJ61" i="26"/>
  <c r="CK47" i="26"/>
  <c r="CA33" i="26"/>
  <c r="CA49" i="26"/>
  <c r="CB35" i="26"/>
  <c r="CB51" i="26"/>
  <c r="CC37" i="26"/>
  <c r="CC53" i="26"/>
  <c r="CD39" i="26"/>
  <c r="CO58" i="26"/>
  <c r="CP60" i="26"/>
  <c r="CR32" i="26"/>
  <c r="CH34" i="26"/>
  <c r="CI36" i="26"/>
  <c r="CJ38" i="26"/>
  <c r="CK40" i="26"/>
  <c r="CA42" i="26"/>
  <c r="CB44" i="26"/>
  <c r="CC46" i="26"/>
  <c r="CD44" i="26"/>
  <c r="CD60" i="26"/>
  <c r="BT46" i="26"/>
  <c r="BU32" i="26"/>
  <c r="BU48" i="26"/>
  <c r="BV34" i="26"/>
  <c r="BV50" i="26"/>
  <c r="BW36" i="26"/>
  <c r="BW52" i="26"/>
  <c r="BM38" i="26"/>
  <c r="BM54" i="26"/>
  <c r="BN40" i="26"/>
  <c r="BN56" i="26"/>
  <c r="BO42" i="26"/>
  <c r="BO58" i="26"/>
  <c r="BP44" i="26"/>
  <c r="BP60" i="26"/>
  <c r="BF46" i="26"/>
  <c r="BG32" i="26"/>
  <c r="BG48" i="26"/>
  <c r="BH34" i="26"/>
  <c r="BH50" i="26"/>
  <c r="BI36" i="26"/>
  <c r="BI52" i="26"/>
  <c r="AY38" i="26"/>
  <c r="AY54" i="26"/>
  <c r="AZ40" i="26"/>
  <c r="AZ56" i="26"/>
  <c r="BA42" i="26"/>
  <c r="BA58" i="26"/>
  <c r="BB44" i="26"/>
  <c r="BB60" i="26"/>
  <c r="CO43" i="26"/>
  <c r="CP45" i="26"/>
  <c r="CQ47" i="26"/>
  <c r="CR49" i="26"/>
  <c r="CH51" i="26"/>
  <c r="CI53" i="26"/>
  <c r="CJ55" i="26"/>
  <c r="CK57" i="26"/>
  <c r="CA59" i="26"/>
  <c r="CB61" i="26"/>
  <c r="CD33" i="26"/>
  <c r="CD53" i="26"/>
  <c r="BT39" i="26"/>
  <c r="BT55" i="26"/>
  <c r="BU41" i="26"/>
  <c r="BU57" i="26"/>
  <c r="BV43" i="26"/>
  <c r="BV59" i="26"/>
  <c r="BW45" i="26"/>
  <c r="BW61" i="26"/>
  <c r="BM47" i="26"/>
  <c r="BN33" i="26"/>
  <c r="BN49" i="26"/>
  <c r="BO35" i="26"/>
  <c r="BO51" i="26"/>
  <c r="BP37" i="26"/>
  <c r="BP53" i="26"/>
  <c r="BF39" i="26"/>
  <c r="BF55" i="26"/>
  <c r="BG41" i="26"/>
  <c r="BG57" i="26"/>
  <c r="BH43" i="26"/>
  <c r="BH59" i="26"/>
  <c r="BI45" i="26"/>
  <c r="BI61" i="26"/>
  <c r="CP40" i="26"/>
  <c r="CR44" i="26"/>
  <c r="CI48" i="26"/>
  <c r="CK52" i="26"/>
  <c r="CO40" i="26"/>
  <c r="CO56" i="26"/>
  <c r="CP42" i="26"/>
  <c r="CP58" i="26"/>
  <c r="CQ44" i="26"/>
  <c r="CQ60" i="26"/>
  <c r="CR46" i="26"/>
  <c r="CH32" i="26"/>
  <c r="CH48" i="26"/>
  <c r="CI34" i="26"/>
  <c r="CI50" i="26"/>
  <c r="CJ36" i="26"/>
  <c r="CJ52" i="26"/>
  <c r="CK38" i="26"/>
  <c r="CK54" i="26"/>
  <c r="CA40" i="26"/>
  <c r="CA56" i="26"/>
  <c r="CB42" i="26"/>
  <c r="CB58" i="26"/>
  <c r="CC44" i="26"/>
  <c r="CC60" i="26"/>
  <c r="CO37" i="26"/>
  <c r="CO53" i="26"/>
  <c r="CP39" i="26"/>
  <c r="CP55" i="26"/>
  <c r="CQ41" i="26"/>
  <c r="CQ57" i="26"/>
  <c r="CR43" i="26"/>
  <c r="CR59" i="26"/>
  <c r="CH45" i="26"/>
  <c r="CH61" i="26"/>
  <c r="CI47" i="26"/>
  <c r="CJ33" i="26"/>
  <c r="CJ49" i="26"/>
  <c r="CK35" i="26"/>
  <c r="CK51" i="26"/>
  <c r="CA37" i="26"/>
  <c r="CA53" i="26"/>
  <c r="CB39" i="26"/>
  <c r="CB55" i="26"/>
  <c r="CC41" i="26"/>
  <c r="CC57" i="26"/>
  <c r="CO34" i="26"/>
  <c r="CP36" i="26"/>
  <c r="CQ38" i="26"/>
  <c r="CR40" i="26"/>
  <c r="CH42" i="26"/>
  <c r="CI44" i="26"/>
  <c r="CJ46" i="26"/>
  <c r="CK48" i="26"/>
  <c r="CA50" i="26"/>
  <c r="CB52" i="26"/>
  <c r="CC54" i="26"/>
  <c r="CD48" i="26"/>
  <c r="BT34" i="26"/>
  <c r="BT50" i="26"/>
  <c r="BU36" i="26"/>
  <c r="BU52" i="26"/>
  <c r="BV38" i="26"/>
  <c r="BV54" i="26"/>
  <c r="BW40" i="26"/>
  <c r="BW56" i="26"/>
  <c r="BM42" i="26"/>
  <c r="BM58" i="26"/>
  <c r="BN44" i="26"/>
  <c r="BN60" i="26"/>
  <c r="BO46" i="26"/>
  <c r="BP32" i="26"/>
  <c r="BP48" i="26"/>
  <c r="BF34" i="26"/>
  <c r="BF50" i="26"/>
  <c r="BG36" i="26"/>
  <c r="BG52" i="26"/>
  <c r="BH38" i="26"/>
  <c r="BH54" i="26"/>
  <c r="BI40" i="26"/>
  <c r="BI56" i="26"/>
  <c r="AY42" i="26"/>
  <c r="AY58" i="26"/>
  <c r="AZ44" i="26"/>
  <c r="AZ60" i="26"/>
  <c r="BA46" i="26"/>
  <c r="BB32" i="26"/>
  <c r="BB48" i="26"/>
  <c r="AR34" i="26"/>
  <c r="CO51" i="26"/>
  <c r="CP53" i="26"/>
  <c r="CQ55" i="26"/>
  <c r="CR57" i="26"/>
  <c r="CH59" i="26"/>
  <c r="CI61" i="26"/>
  <c r="CK33" i="26"/>
  <c r="CA35" i="26"/>
  <c r="CB37" i="26"/>
  <c r="CC39" i="26"/>
  <c r="CD41" i="26"/>
  <c r="CD57" i="26"/>
  <c r="BT43" i="26"/>
  <c r="BT59" i="26"/>
  <c r="BU45" i="26"/>
  <c r="BU61" i="26"/>
  <c r="BV47" i="26"/>
  <c r="BW33" i="26"/>
  <c r="BW49" i="26"/>
  <c r="BM35" i="26"/>
  <c r="BM51" i="26"/>
  <c r="BN37" i="26"/>
  <c r="BN53" i="26"/>
  <c r="BO39" i="26"/>
  <c r="BO55" i="26"/>
  <c r="BP41" i="26"/>
  <c r="BP57" i="26"/>
  <c r="BF43" i="26"/>
  <c r="BF59" i="26"/>
  <c r="BG45" i="26"/>
  <c r="BG61" i="26"/>
  <c r="BH47" i="26"/>
  <c r="BI33" i="26"/>
  <c r="BI49" i="26"/>
  <c r="AY35" i="26"/>
  <c r="CP56" i="26"/>
  <c r="CR60" i="26"/>
  <c r="CJ34" i="26"/>
  <c r="CA38" i="26"/>
  <c r="CO44" i="26"/>
  <c r="CO60" i="26"/>
  <c r="CP46" i="26"/>
  <c r="CQ32" i="26"/>
  <c r="CQ48" i="26"/>
  <c r="CR34" i="26"/>
  <c r="CR50" i="26"/>
  <c r="CH36" i="26"/>
  <c r="CH52" i="26"/>
  <c r="CI38" i="26"/>
  <c r="CI54" i="26"/>
  <c r="CJ40" i="26"/>
  <c r="CJ56" i="26"/>
  <c r="CK42" i="26"/>
  <c r="CK58" i="26"/>
  <c r="CA44" i="26"/>
  <c r="CA60" i="26"/>
  <c r="CB46" i="26"/>
  <c r="CC32" i="26"/>
  <c r="CC48" i="26"/>
  <c r="CD34" i="26"/>
  <c r="CO41" i="26"/>
  <c r="CO57" i="26"/>
  <c r="CP43" i="26"/>
  <c r="CP59" i="26"/>
  <c r="CQ45" i="26"/>
  <c r="CQ61" i="26"/>
  <c r="CR47" i="26"/>
  <c r="CH33" i="26"/>
  <c r="CH49" i="26"/>
  <c r="CI35" i="26"/>
  <c r="CI51" i="26"/>
  <c r="CJ37" i="26"/>
  <c r="CJ53" i="26"/>
  <c r="CK39" i="26"/>
  <c r="CK55" i="26"/>
  <c r="CA41" i="26"/>
  <c r="CA57" i="26"/>
  <c r="CB43" i="26"/>
  <c r="CB59" i="26"/>
  <c r="CC45" i="26"/>
  <c r="CC61" i="26"/>
  <c r="CO42" i="26"/>
  <c r="CP44" i="26"/>
  <c r="CQ46" i="26"/>
  <c r="CR48" i="26"/>
  <c r="CH50" i="26"/>
  <c r="CI52" i="26"/>
  <c r="CJ54" i="26"/>
  <c r="CK56" i="26"/>
  <c r="CA58" i="26"/>
  <c r="CB60" i="26"/>
  <c r="CD32" i="26"/>
  <c r="CD52" i="26"/>
  <c r="BT38" i="26"/>
  <c r="BT54" i="26"/>
  <c r="BU40" i="26"/>
  <c r="BU56" i="26"/>
  <c r="BV42" i="26"/>
  <c r="BV58" i="26"/>
  <c r="BW44" i="26"/>
  <c r="BW60" i="26"/>
  <c r="BM46" i="26"/>
  <c r="BN32" i="26"/>
  <c r="BN48" i="26"/>
  <c r="BO34" i="26"/>
  <c r="BO50" i="26"/>
  <c r="BP36" i="26"/>
  <c r="BP52" i="26"/>
  <c r="BF38" i="26"/>
  <c r="BF54" i="26"/>
  <c r="BG40" i="26"/>
  <c r="BG56" i="26"/>
  <c r="BH42" i="26"/>
  <c r="BH58" i="26"/>
  <c r="BI44" i="26"/>
  <c r="BI60" i="26"/>
  <c r="AY46" i="26"/>
  <c r="AZ32" i="26"/>
  <c r="AZ48" i="26"/>
  <c r="BA34" i="26"/>
  <c r="BA50" i="26"/>
  <c r="BB36" i="26"/>
  <c r="BB52" i="26"/>
  <c r="AR38" i="26"/>
  <c r="CO59" i="26"/>
  <c r="CP61" i="26"/>
  <c r="CR33" i="26"/>
  <c r="CH35" i="26"/>
  <c r="CI37" i="26"/>
  <c r="CJ39" i="26"/>
  <c r="CK41" i="26"/>
  <c r="CA43" i="26"/>
  <c r="CB45" i="26"/>
  <c r="CC47" i="26"/>
  <c r="CD45" i="26"/>
  <c r="CD61" i="26"/>
  <c r="BT47" i="26"/>
  <c r="BU33" i="26"/>
  <c r="BU49" i="26"/>
  <c r="BV35" i="26"/>
  <c r="BV51" i="26"/>
  <c r="BW37" i="26"/>
  <c r="BW53" i="26"/>
  <c r="BM39" i="26"/>
  <c r="BM55" i="26"/>
  <c r="BN41" i="26"/>
  <c r="BN57" i="26"/>
  <c r="BO43" i="26"/>
  <c r="BO59" i="26"/>
  <c r="BP45" i="26"/>
  <c r="BP61" i="26"/>
  <c r="BF47" i="26"/>
  <c r="BG33" i="26"/>
  <c r="BG49" i="26"/>
  <c r="BH35" i="26"/>
  <c r="BH51" i="26"/>
  <c r="BI37" i="26"/>
  <c r="BI53" i="26"/>
  <c r="CO38" i="26"/>
  <c r="CQ42" i="26"/>
  <c r="D37" i="31"/>
  <c r="A34" i="30"/>
  <c r="AG37" i="24"/>
  <c r="AN57" i="24"/>
  <c r="AU34" i="24"/>
  <c r="BH48" i="24"/>
  <c r="BV32" i="24"/>
  <c r="DA55" i="24"/>
  <c r="R58" i="26"/>
  <c r="BH53" i="26"/>
  <c r="AF51" i="24"/>
  <c r="AM40" i="24"/>
  <c r="BC44" i="24"/>
  <c r="BP58" i="24"/>
  <c r="CD42" i="24"/>
  <c r="DG40" i="24"/>
  <c r="Y46" i="26"/>
  <c r="AI59" i="24"/>
  <c r="AP45" i="24"/>
  <c r="AW37" i="24"/>
  <c r="BK54" i="24"/>
  <c r="BY38" i="24"/>
  <c r="CL42" i="24"/>
  <c r="DL54" i="24"/>
  <c r="AD51" i="26"/>
  <c r="AH41" i="24"/>
  <c r="AN58" i="24"/>
  <c r="AU50" i="24"/>
  <c r="BI34" i="24"/>
  <c r="BV48" i="24"/>
  <c r="CQ58" i="24"/>
  <c r="S60" i="26"/>
  <c r="CA47" i="26"/>
  <c r="BD61" i="24"/>
  <c r="BB57" i="24"/>
  <c r="BK53" i="24"/>
  <c r="BI49" i="24"/>
  <c r="BR45" i="24"/>
  <c r="BP41" i="24"/>
  <c r="BY37" i="24"/>
  <c r="BW33" i="24"/>
  <c r="CE59" i="24"/>
  <c r="CC55" i="24"/>
  <c r="CL41" i="24"/>
  <c r="CR60" i="24"/>
  <c r="CY48" i="24"/>
  <c r="DF36" i="24"/>
  <c r="DL53" i="24"/>
  <c r="DS37" i="24"/>
  <c r="P53" i="26"/>
  <c r="W41" i="26"/>
  <c r="AA41" i="26"/>
  <c r="AN35" i="26"/>
  <c r="BA32" i="26"/>
  <c r="CA46" i="26"/>
  <c r="AH33" i="24"/>
  <c r="AF61" i="24"/>
  <c r="AO36" i="24"/>
  <c r="AM32" i="24"/>
  <c r="AU58" i="24"/>
  <c r="BD54" i="24"/>
  <c r="BB50" i="24"/>
  <c r="BK46" i="24"/>
  <c r="BI42" i="24"/>
  <c r="BR38" i="24"/>
  <c r="BP34" i="24"/>
  <c r="BX60" i="24"/>
  <c r="BV56" i="24"/>
  <c r="CE52" i="24"/>
  <c r="CC48" i="24"/>
  <c r="CK56" i="24"/>
  <c r="CR45" i="24"/>
  <c r="CY33" i="24"/>
  <c r="DE50" i="24"/>
  <c r="DL38" i="24"/>
  <c r="CS61" i="24"/>
  <c r="P38" i="26"/>
  <c r="AG56" i="26"/>
  <c r="AM34" i="26"/>
  <c r="AY51" i="26"/>
  <c r="CH39" i="26"/>
  <c r="AH32" i="24"/>
  <c r="AP53" i="24"/>
  <c r="AN49" i="24"/>
  <c r="AW45" i="24"/>
  <c r="AU41" i="24"/>
  <c r="BD37" i="24"/>
  <c r="BB33" i="24"/>
  <c r="BJ59" i="24"/>
  <c r="BH55" i="24"/>
  <c r="BQ51" i="24"/>
  <c r="BO47" i="24"/>
  <c r="BX43" i="24"/>
  <c r="BV39" i="24"/>
  <c r="CE35" i="24"/>
  <c r="CM61" i="24"/>
  <c r="CJ53" i="24"/>
  <c r="CQ41" i="24"/>
  <c r="DH58" i="24"/>
  <c r="DO46" i="24"/>
  <c r="DV33" i="24"/>
  <c r="S43" i="26"/>
  <c r="Y61" i="26"/>
  <c r="AF53" i="26"/>
  <c r="AU59" i="26"/>
  <c r="BF48" i="26"/>
  <c r="AI56" i="24"/>
  <c r="AH53" i="24"/>
  <c r="AG50" i="24"/>
  <c r="AF47" i="24"/>
  <c r="AP42" i="24"/>
  <c r="AO40" i="24"/>
  <c r="AN38" i="24"/>
  <c r="AM36" i="24"/>
  <c r="AW34" i="24"/>
  <c r="AV32" i="24"/>
  <c r="AT60" i="24"/>
  <c r="BD58" i="24"/>
  <c r="BC56" i="24"/>
  <c r="BB54" i="24"/>
  <c r="BA52" i="24"/>
  <c r="BK50" i="24"/>
  <c r="BJ48" i="24"/>
  <c r="BI46" i="24"/>
  <c r="BH44" i="24"/>
  <c r="BR42" i="24"/>
  <c r="BQ40" i="24"/>
  <c r="BP38" i="24"/>
  <c r="BO36" i="24"/>
  <c r="BY34" i="24"/>
  <c r="BX32" i="24"/>
  <c r="BV60" i="24"/>
  <c r="CF58" i="24"/>
  <c r="CE56" i="24"/>
  <c r="CD54" i="24"/>
  <c r="CC52" i="24"/>
  <c r="CM50" i="24"/>
  <c r="CL34" i="24"/>
  <c r="CT59" i="24"/>
  <c r="CR53" i="24"/>
  <c r="DA47" i="24"/>
  <c r="CY41" i="24"/>
  <c r="DH35" i="24"/>
  <c r="DE58" i="24"/>
  <c r="DN52" i="24"/>
  <c r="DL46" i="24"/>
  <c r="DU38" i="24"/>
  <c r="DU60" i="24"/>
  <c r="R50" i="26"/>
  <c r="P46" i="26"/>
  <c r="Y38" i="26"/>
  <c r="W34" i="26"/>
  <c r="AA34" i="26"/>
  <c r="AE53" i="26"/>
  <c r="AM50" i="26"/>
  <c r="AT42" i="26"/>
  <c r="AZ42" i="26"/>
  <c r="BN43" i="26"/>
  <c r="CJ43" i="26"/>
  <c r="AI39" i="24"/>
  <c r="AH36" i="24"/>
  <c r="AG33" i="24"/>
  <c r="AI61" i="24"/>
  <c r="AP33" i="24"/>
  <c r="AN61" i="24"/>
  <c r="AM59" i="24"/>
  <c r="AW57" i="24"/>
  <c r="AV55" i="24"/>
  <c r="AU53" i="24"/>
  <c r="AT51" i="24"/>
  <c r="BD49" i="24"/>
  <c r="BC47" i="24"/>
  <c r="BB45" i="24"/>
  <c r="BA43" i="24"/>
  <c r="BK41" i="24"/>
  <c r="BJ39" i="24"/>
  <c r="BI37" i="24"/>
  <c r="BH35" i="24"/>
  <c r="BR33" i="24"/>
  <c r="BP61" i="24"/>
  <c r="BO59" i="24"/>
  <c r="BY57" i="24"/>
  <c r="BX55" i="24"/>
  <c r="BW53" i="24"/>
  <c r="BV51" i="24"/>
  <c r="CF49" i="24"/>
  <c r="CE47" i="24"/>
  <c r="CD45" i="24"/>
  <c r="CC43" i="24"/>
  <c r="CM41" i="24"/>
  <c r="CK47" i="24"/>
  <c r="CT42" i="24"/>
  <c r="CR36" i="24"/>
  <c r="CZ59" i="24"/>
  <c r="CX53" i="24"/>
  <c r="DG47" i="24"/>
  <c r="DE41" i="24"/>
  <c r="DN35" i="24"/>
  <c r="DV57" i="24"/>
  <c r="DT49" i="24"/>
  <c r="DM61" i="24"/>
  <c r="R33" i="26"/>
  <c r="Z55" i="26"/>
  <c r="X51" i="26"/>
  <c r="AG47" i="26"/>
  <c r="AD61" i="26"/>
  <c r="AL47" i="26"/>
  <c r="AS39" i="26"/>
  <c r="BI54" i="26"/>
  <c r="BW38" i="26"/>
  <c r="CQ34" i="26"/>
  <c r="AI46" i="24"/>
  <c r="AH59" i="24"/>
  <c r="AH43" i="24"/>
  <c r="AG56" i="24"/>
  <c r="AG40" i="24"/>
  <c r="AF53" i="24"/>
  <c r="AF37" i="24"/>
  <c r="AP56" i="24"/>
  <c r="AP40" i="24"/>
  <c r="AO54" i="24"/>
  <c r="AO38" i="24"/>
  <c r="AN52" i="24"/>
  <c r="AN36" i="24"/>
  <c r="AM50" i="24"/>
  <c r="AM34" i="24"/>
  <c r="AW48" i="24"/>
  <c r="AW32" i="24"/>
  <c r="AV46" i="24"/>
  <c r="AU60" i="24"/>
  <c r="AU44" i="24"/>
  <c r="AT58" i="24"/>
  <c r="AT42" i="24"/>
  <c r="BD56" i="24"/>
  <c r="BD40" i="24"/>
  <c r="BC54" i="24"/>
  <c r="BC38" i="24"/>
  <c r="BB52" i="24"/>
  <c r="BB36" i="24"/>
  <c r="BA50" i="24"/>
  <c r="BA34" i="24"/>
  <c r="BK48" i="24"/>
  <c r="BK32" i="24"/>
  <c r="BJ46" i="24"/>
  <c r="BI60" i="24"/>
  <c r="BI44" i="24"/>
  <c r="BH58" i="24"/>
  <c r="BH42" i="24"/>
  <c r="BR56" i="24"/>
  <c r="BR40" i="24"/>
  <c r="BQ54" i="24"/>
  <c r="BQ38" i="24"/>
  <c r="BP52" i="24"/>
  <c r="BP36" i="24"/>
  <c r="BO50" i="24"/>
  <c r="BO34" i="24"/>
  <c r="BY48" i="24"/>
  <c r="BY32" i="24"/>
  <c r="BX46" i="24"/>
  <c r="BW60" i="24"/>
  <c r="BW44" i="24"/>
  <c r="BV58" i="24"/>
  <c r="BV42" i="24"/>
  <c r="CF56" i="24"/>
  <c r="CF40" i="24"/>
  <c r="CE54" i="24"/>
  <c r="CE38" i="24"/>
  <c r="CD52" i="24"/>
  <c r="CD36" i="24"/>
  <c r="CC50" i="24"/>
  <c r="CC34" i="24"/>
  <c r="CM48" i="24"/>
  <c r="CM32" i="24"/>
  <c r="CK60" i="24"/>
  <c r="CJ58" i="24"/>
  <c r="CT55" i="24"/>
  <c r="CS52" i="24"/>
  <c r="CR49" i="24"/>
  <c r="CQ46" i="24"/>
  <c r="DA43" i="24"/>
  <c r="CZ40" i="24"/>
  <c r="CY37" i="24"/>
  <c r="CX34" i="24"/>
  <c r="DG60" i="24"/>
  <c r="DF57" i="24"/>
  <c r="DE54" i="24"/>
  <c r="DO51" i="24"/>
  <c r="DN48" i="24"/>
  <c r="DM45" i="24"/>
  <c r="DL42" i="24"/>
  <c r="DV38" i="24"/>
  <c r="DU34" i="24"/>
  <c r="DS58" i="24"/>
  <c r="CZ61" i="24"/>
  <c r="S48" i="26"/>
  <c r="R46" i="26"/>
  <c r="Q44" i="26"/>
  <c r="P42" i="26"/>
  <c r="Z44" i="26"/>
  <c r="Y42" i="26"/>
  <c r="X40" i="26"/>
  <c r="W38" i="26"/>
  <c r="AA38" i="26"/>
  <c r="AG36" i="26"/>
  <c r="AE59" i="26"/>
  <c r="AD46" i="26"/>
  <c r="AM58" i="26"/>
  <c r="AK54" i="26"/>
  <c r="AT50" i="26"/>
  <c r="AR46" i="26"/>
  <c r="AZ53" i="26"/>
  <c r="BH37" i="26"/>
  <c r="BN59" i="26"/>
  <c r="BU51" i="26"/>
  <c r="CK45" i="26"/>
  <c r="AI57" i="24"/>
  <c r="AI41" i="24"/>
  <c r="AH54" i="24"/>
  <c r="AH38" i="24"/>
  <c r="AG51" i="24"/>
  <c r="AG35" i="24"/>
  <c r="AF48" i="24"/>
  <c r="AF32" i="24"/>
  <c r="AP51" i="24"/>
  <c r="AP35" i="24"/>
  <c r="AO49" i="24"/>
  <c r="AO33" i="24"/>
  <c r="AN47" i="24"/>
  <c r="AM61" i="24"/>
  <c r="AM45" i="24"/>
  <c r="AW59" i="24"/>
  <c r="AW43" i="24"/>
  <c r="AV57" i="24"/>
  <c r="AV41" i="24"/>
  <c r="AU55" i="24"/>
  <c r="AU39" i="24"/>
  <c r="AT53" i="24"/>
  <c r="AT37" i="24"/>
  <c r="BD51" i="24"/>
  <c r="BD35" i="24"/>
  <c r="BC49" i="24"/>
  <c r="BC33" i="24"/>
  <c r="BB47" i="24"/>
  <c r="BA61" i="24"/>
  <c r="BA45" i="24"/>
  <c r="BK59" i="24"/>
  <c r="BK43" i="24"/>
  <c r="BJ57" i="24"/>
  <c r="BJ41" i="24"/>
  <c r="BI55" i="24"/>
  <c r="BI39" i="24"/>
  <c r="BH53" i="24"/>
  <c r="BH37" i="24"/>
  <c r="BR51" i="24"/>
  <c r="BR35" i="24"/>
  <c r="BQ49" i="24"/>
  <c r="BQ33" i="24"/>
  <c r="BP47" i="24"/>
  <c r="BO61" i="24"/>
  <c r="BO45" i="24"/>
  <c r="BY59" i="24"/>
  <c r="BY43" i="24"/>
  <c r="BX57" i="24"/>
  <c r="BX41" i="24"/>
  <c r="BW55" i="24"/>
  <c r="BW39" i="24"/>
  <c r="BV53" i="24"/>
  <c r="BV37" i="24"/>
  <c r="CF51" i="24"/>
  <c r="CF35" i="24"/>
  <c r="CE49" i="24"/>
  <c r="CE33" i="24"/>
  <c r="CD47" i="24"/>
  <c r="CC61" i="24"/>
  <c r="CC45" i="24"/>
  <c r="CM59" i="24"/>
  <c r="CM43" i="24"/>
  <c r="CL53" i="24"/>
  <c r="CK51" i="24"/>
  <c r="CJ49" i="24"/>
  <c r="CT46" i="24"/>
  <c r="CS43" i="24"/>
  <c r="CR40" i="24"/>
  <c r="CQ37" i="24"/>
  <c r="DA34" i="24"/>
  <c r="CY60" i="24"/>
  <c r="CX57" i="24"/>
  <c r="DH54" i="24"/>
  <c r="DG51" i="24"/>
  <c r="DF48" i="24"/>
  <c r="DE45" i="24"/>
  <c r="DO42" i="24"/>
  <c r="DN39" i="24"/>
  <c r="DM36" i="24"/>
  <c r="DL33" i="24"/>
  <c r="DU57" i="24"/>
  <c r="DT53" i="24"/>
  <c r="DS49" i="24"/>
  <c r="DF61" i="24"/>
  <c r="S39" i="26"/>
  <c r="R37" i="26"/>
  <c r="Q35" i="26"/>
  <c r="P33" i="26"/>
  <c r="Z35" i="26"/>
  <c r="Y33" i="26"/>
  <c r="W61" i="26"/>
  <c r="AA61" i="26"/>
  <c r="AG59" i="26"/>
  <c r="AF57" i="26"/>
  <c r="AE47" i="26"/>
  <c r="AD34" i="26"/>
  <c r="AM41" i="26"/>
  <c r="AK37" i="26"/>
  <c r="AT33" i="26"/>
  <c r="BB55" i="26"/>
  <c r="AY60" i="26"/>
  <c r="BG34" i="26"/>
  <c r="BM56" i="26"/>
  <c r="BT48" i="26"/>
  <c r="CI40" i="26"/>
  <c r="CL56" i="24"/>
  <c r="CL40" i="24"/>
  <c r="CK54" i="24"/>
  <c r="CK38" i="24"/>
  <c r="CJ52" i="24"/>
  <c r="CJ36" i="24"/>
  <c r="CT49" i="24"/>
  <c r="CT33" i="24"/>
  <c r="CS46" i="24"/>
  <c r="CR59" i="24"/>
  <c r="CR43" i="24"/>
  <c r="CQ56" i="24"/>
  <c r="CQ40" i="24"/>
  <c r="DA53" i="24"/>
  <c r="DA37" i="24"/>
  <c r="CZ50" i="24"/>
  <c r="CZ34" i="24"/>
  <c r="CY47" i="24"/>
  <c r="CX60" i="24"/>
  <c r="CX44" i="24"/>
  <c r="DH57" i="24"/>
  <c r="DH41" i="24"/>
  <c r="DG54" i="24"/>
  <c r="DG38" i="24"/>
  <c r="DF51" i="24"/>
  <c r="DF35" i="24"/>
  <c r="DE48" i="24"/>
  <c r="DE32" i="24"/>
  <c r="DO45" i="24"/>
  <c r="DN58" i="24"/>
  <c r="DN42" i="24"/>
  <c r="DM55" i="24"/>
  <c r="DM39" i="24"/>
  <c r="DL52" i="24"/>
  <c r="DL36" i="24"/>
  <c r="DV48" i="24"/>
  <c r="DV32" i="24"/>
  <c r="DU44" i="24"/>
  <c r="DT56" i="24"/>
  <c r="DT40" i="24"/>
  <c r="DS52" i="24"/>
  <c r="DS36" i="24"/>
  <c r="CQ61" i="24"/>
  <c r="S58" i="26"/>
  <c r="S42" i="26"/>
  <c r="R56" i="26"/>
  <c r="R40" i="26"/>
  <c r="Q54" i="26"/>
  <c r="Q38" i="26"/>
  <c r="P52" i="26"/>
  <c r="P36" i="26"/>
  <c r="Z50" i="26"/>
  <c r="Z34" i="26"/>
  <c r="Y48" i="26"/>
  <c r="Y32" i="26"/>
  <c r="X46" i="26"/>
  <c r="W60" i="26"/>
  <c r="AA60" i="26"/>
  <c r="W44" i="26"/>
  <c r="AA44" i="26"/>
  <c r="AG58" i="26"/>
  <c r="AG42" i="26"/>
  <c r="AF56" i="26"/>
  <c r="AF37" i="26"/>
  <c r="AE45" i="26"/>
  <c r="AD54" i="26"/>
  <c r="AD33" i="26"/>
  <c r="AN40" i="26"/>
  <c r="AM38" i="26"/>
  <c r="AL36" i="26"/>
  <c r="AK34" i="26"/>
  <c r="AU32" i="26"/>
  <c r="AS60" i="26"/>
  <c r="AR58" i="26"/>
  <c r="BB51" i="26"/>
  <c r="BA39" i="26"/>
  <c r="AY56" i="26"/>
  <c r="BH61" i="26"/>
  <c r="BF57" i="26"/>
  <c r="BO53" i="26"/>
  <c r="BM49" i="26"/>
  <c r="BV45" i="26"/>
  <c r="BT41" i="26"/>
  <c r="CB33" i="26"/>
  <c r="CH55" i="26"/>
  <c r="CO47" i="26"/>
  <c r="CL47" i="24"/>
  <c r="CK61" i="24"/>
  <c r="CK45" i="24"/>
  <c r="CJ59" i="24"/>
  <c r="CJ43" i="24"/>
  <c r="CT56" i="24"/>
  <c r="CT40" i="24"/>
  <c r="CS53" i="24"/>
  <c r="CS37" i="24"/>
  <c r="CR50" i="24"/>
  <c r="CR34" i="24"/>
  <c r="CQ47" i="24"/>
  <c r="DA60" i="24"/>
  <c r="DA44" i="24"/>
  <c r="CZ57" i="24"/>
  <c r="CZ41" i="24"/>
  <c r="CY54" i="24"/>
  <c r="CY38" i="24"/>
  <c r="CX51" i="24"/>
  <c r="CX35" i="24"/>
  <c r="DH48" i="24"/>
  <c r="DH32" i="24"/>
  <c r="DG45" i="24"/>
  <c r="DF58" i="24"/>
  <c r="DF42" i="24"/>
  <c r="DE55" i="24"/>
  <c r="DE39" i="24"/>
  <c r="DO52" i="24"/>
  <c r="DO36" i="24"/>
  <c r="DN49" i="24"/>
  <c r="DN33" i="24"/>
  <c r="DM46" i="24"/>
  <c r="DL59" i="24"/>
  <c r="DL43" i="24"/>
  <c r="DV55" i="24"/>
  <c r="DV39" i="24"/>
  <c r="DU51" i="24"/>
  <c r="DU35" i="24"/>
  <c r="DT47" i="24"/>
  <c r="DS59" i="24"/>
  <c r="DS43" i="24"/>
  <c r="DA61" i="24"/>
  <c r="DV61" i="24"/>
  <c r="S49" i="26"/>
  <c r="S33" i="26"/>
  <c r="R47" i="26"/>
  <c r="Q61" i="26"/>
  <c r="Q45" i="26"/>
  <c r="P59" i="26"/>
  <c r="P43" i="26"/>
  <c r="Z57" i="26"/>
  <c r="Z41" i="26"/>
  <c r="Y55" i="26"/>
  <c r="Y39" i="26"/>
  <c r="X53" i="26"/>
  <c r="X37" i="26"/>
  <c r="W51" i="26"/>
  <c r="AA51" i="26"/>
  <c r="W35" i="26"/>
  <c r="AA35" i="26"/>
  <c r="AG49" i="26"/>
  <c r="AG33" i="26"/>
  <c r="AF46" i="26"/>
  <c r="AE55" i="26"/>
  <c r="AE33" i="26"/>
  <c r="AD42" i="26"/>
  <c r="AN51" i="26"/>
  <c r="AM53" i="26"/>
  <c r="AL51" i="26"/>
  <c r="AK49" i="26"/>
  <c r="AU47" i="26"/>
  <c r="AT45" i="26"/>
  <c r="AS43" i="26"/>
  <c r="AR41" i="26"/>
  <c r="BA59" i="26"/>
  <c r="AZ46" i="26"/>
  <c r="AY32" i="26"/>
  <c r="BG58" i="26"/>
  <c r="BP54" i="26"/>
  <c r="BN50" i="26"/>
  <c r="BW46" i="26"/>
  <c r="BU42" i="26"/>
  <c r="CD36" i="26"/>
  <c r="CJ58" i="26"/>
  <c r="CQ50" i="26"/>
  <c r="AF44" i="26"/>
  <c r="AE58" i="26"/>
  <c r="AE42" i="26"/>
  <c r="AD56" i="26"/>
  <c r="AD40" i="26"/>
  <c r="AN54" i="26"/>
  <c r="AN38" i="26"/>
  <c r="AM52" i="26"/>
  <c r="AM36" i="26"/>
  <c r="AL50" i="26"/>
  <c r="AL34" i="26"/>
  <c r="AK48" i="26"/>
  <c r="AK32" i="26"/>
  <c r="AU46" i="26"/>
  <c r="AT60" i="26"/>
  <c r="AT44" i="26"/>
  <c r="AS58" i="26"/>
  <c r="AS42" i="26"/>
  <c r="AR56" i="26"/>
  <c r="AR40" i="26"/>
  <c r="BB49" i="26"/>
  <c r="BA57" i="26"/>
  <c r="BA36" i="26"/>
  <c r="AZ45" i="26"/>
  <c r="AY53" i="26"/>
  <c r="BI59" i="26"/>
  <c r="BH57" i="26"/>
  <c r="BG55" i="26"/>
  <c r="BF53" i="26"/>
  <c r="BP51" i="26"/>
  <c r="BO49" i="26"/>
  <c r="BN47" i="26"/>
  <c r="BM45" i="26"/>
  <c r="BW43" i="26"/>
  <c r="BV41" i="26"/>
  <c r="BU39" i="26"/>
  <c r="BT37" i="26"/>
  <c r="CC59" i="26"/>
  <c r="CA55" i="26"/>
  <c r="CJ51" i="26"/>
  <c r="CH47" i="26"/>
  <c r="CQ43" i="26"/>
  <c r="CO39" i="26"/>
  <c r="AM59" i="26"/>
  <c r="AM43" i="26"/>
  <c r="AL57" i="26"/>
  <c r="AL41" i="26"/>
  <c r="AK55" i="26"/>
  <c r="AK39" i="26"/>
  <c r="AU53" i="26"/>
  <c r="AU37" i="26"/>
  <c r="AT51" i="26"/>
  <c r="AT35" i="26"/>
  <c r="AS49" i="26"/>
  <c r="AS33" i="26"/>
  <c r="AR47" i="26"/>
  <c r="BB58" i="26"/>
  <c r="BB37" i="26"/>
  <c r="BA45" i="26"/>
  <c r="AZ54" i="26"/>
  <c r="AZ33" i="26"/>
  <c r="AY41" i="26"/>
  <c r="BI42" i="26"/>
  <c r="BH40" i="26"/>
  <c r="BG38" i="26"/>
  <c r="BF36" i="26"/>
  <c r="BP34" i="26"/>
  <c r="BO32" i="26"/>
  <c r="BM60" i="26"/>
  <c r="BW58" i="26"/>
  <c r="BV56" i="26"/>
  <c r="BU54" i="26"/>
  <c r="BT52" i="26"/>
  <c r="CD50" i="26"/>
  <c r="CB56" i="26"/>
  <c r="CJ50" i="26"/>
  <c r="CO54" i="26"/>
  <c r="BH39" i="26"/>
  <c r="C6" i="26"/>
  <c r="D38" i="26"/>
  <c r="D14" i="26"/>
  <c r="C48" i="26"/>
  <c r="C32" i="26"/>
  <c r="C16" i="26"/>
  <c r="D168" i="26"/>
  <c r="D52" i="26"/>
  <c r="D36" i="26"/>
  <c r="D20" i="26"/>
  <c r="C43" i="26"/>
  <c r="C27" i="26"/>
  <c r="C11" i="26"/>
  <c r="D59" i="26"/>
  <c r="D39" i="26"/>
  <c r="D19" i="26"/>
  <c r="C46" i="26"/>
  <c r="C26" i="26"/>
  <c r="C10" i="26"/>
  <c r="D50" i="26"/>
  <c r="D26" i="26"/>
  <c r="CP9" i="26"/>
  <c r="CP25" i="26"/>
  <c r="CI11" i="26"/>
  <c r="CI27" i="26"/>
  <c r="CB13" i="26"/>
  <c r="CB29" i="26"/>
  <c r="BU15" i="26"/>
  <c r="BU31" i="26"/>
  <c r="BN17" i="26"/>
  <c r="BG3" i="26"/>
  <c r="BG19" i="26"/>
  <c r="AZ5" i="26"/>
  <c r="AZ21" i="26"/>
  <c r="AS7" i="26"/>
  <c r="AS23" i="26"/>
  <c r="AL9" i="26"/>
  <c r="AL25" i="26"/>
  <c r="AE11" i="26"/>
  <c r="AE27" i="26"/>
  <c r="X13" i="26"/>
  <c r="X29" i="26"/>
  <c r="CP2" i="26"/>
  <c r="CP18" i="26"/>
  <c r="CI4" i="26"/>
  <c r="CI20" i="26"/>
  <c r="CB6" i="26"/>
  <c r="CB22" i="26"/>
  <c r="BU8" i="26"/>
  <c r="BU24" i="26"/>
  <c r="BN10" i="26"/>
  <c r="CP13" i="26"/>
  <c r="CP29" i="26"/>
  <c r="CI15" i="26"/>
  <c r="CI31" i="26"/>
  <c r="CB17" i="26"/>
  <c r="BU3" i="26"/>
  <c r="BU19" i="26"/>
  <c r="BN5" i="26"/>
  <c r="BN21" i="26"/>
  <c r="BG7" i="26"/>
  <c r="BG23" i="26"/>
  <c r="AZ9" i="26"/>
  <c r="AZ25" i="26"/>
  <c r="AS11" i="26"/>
  <c r="AS27" i="26"/>
  <c r="AL13" i="26"/>
  <c r="AL29" i="26"/>
  <c r="AE15" i="26"/>
  <c r="AE31" i="26"/>
  <c r="X17" i="26"/>
  <c r="Q4" i="26"/>
  <c r="CP6" i="26"/>
  <c r="CP22" i="26"/>
  <c r="CI8" i="26"/>
  <c r="CI24" i="26"/>
  <c r="CB10" i="26"/>
  <c r="CB26" i="26"/>
  <c r="BU12" i="26"/>
  <c r="BU28" i="26"/>
  <c r="BN14" i="26"/>
  <c r="BN30" i="26"/>
  <c r="BG16" i="26"/>
  <c r="AZ2" i="26"/>
  <c r="AZ18" i="26"/>
  <c r="AS20" i="26"/>
  <c r="AL6" i="26"/>
  <c r="AL22" i="26"/>
  <c r="CP17" i="26"/>
  <c r="CI3" i="26"/>
  <c r="CI19" i="26"/>
  <c r="CB5" i="26"/>
  <c r="CB21" i="26"/>
  <c r="BU7" i="26"/>
  <c r="BU23" i="26"/>
  <c r="BN9" i="26"/>
  <c r="BN25" i="26"/>
  <c r="BG11" i="26"/>
  <c r="BG27" i="26"/>
  <c r="AZ13" i="26"/>
  <c r="AZ29" i="26"/>
  <c r="AS15" i="26"/>
  <c r="AS31" i="26"/>
  <c r="AL17" i="26"/>
  <c r="AE19" i="26"/>
  <c r="X5" i="26"/>
  <c r="X21" i="26"/>
  <c r="Q8" i="26"/>
  <c r="CP10" i="26"/>
  <c r="CP26" i="26"/>
  <c r="CI12" i="26"/>
  <c r="CI28" i="26"/>
  <c r="CB14" i="26"/>
  <c r="CB30" i="26"/>
  <c r="BU16" i="26"/>
  <c r="BN2" i="26"/>
  <c r="BN18" i="26"/>
  <c r="BG4" i="26"/>
  <c r="BG20" i="26"/>
  <c r="AZ6" i="26"/>
  <c r="AZ22" i="26"/>
  <c r="AS8" i="26"/>
  <c r="AS24" i="26"/>
  <c r="AL10" i="26"/>
  <c r="AL26" i="26"/>
  <c r="AE12" i="26"/>
  <c r="AE28" i="26"/>
  <c r="X14" i="26"/>
  <c r="X30" i="26"/>
  <c r="CP7" i="26"/>
  <c r="CP23" i="26"/>
  <c r="CI9" i="26"/>
  <c r="J16" i="26"/>
  <c r="D68" i="26"/>
  <c r="D96" i="26"/>
  <c r="D140" i="26"/>
  <c r="D172" i="26"/>
  <c r="K37" i="26"/>
  <c r="K69" i="26"/>
  <c r="K93" i="26"/>
  <c r="J25" i="26"/>
  <c r="J41" i="26"/>
  <c r="J57" i="26"/>
  <c r="J73" i="26"/>
  <c r="J89" i="26"/>
  <c r="D69" i="26"/>
  <c r="D85" i="26"/>
  <c r="D101" i="26"/>
  <c r="D117" i="26"/>
  <c r="D133" i="26"/>
  <c r="D149" i="26"/>
  <c r="D165" i="26"/>
  <c r="D181" i="26"/>
  <c r="D197" i="26"/>
  <c r="C80" i="26"/>
  <c r="C96" i="26"/>
  <c r="C112" i="26"/>
  <c r="C128" i="26"/>
  <c r="C144" i="26"/>
  <c r="C160" i="26"/>
  <c r="C176" i="26"/>
  <c r="C192" i="26"/>
  <c r="S25" i="24"/>
  <c r="AC25" i="24"/>
  <c r="S41" i="24"/>
  <c r="AC41" i="24"/>
  <c r="S57" i="24"/>
  <c r="AC57" i="24"/>
  <c r="S73" i="24"/>
  <c r="AC73" i="24"/>
  <c r="S89" i="24"/>
  <c r="AC89" i="24"/>
  <c r="C77" i="26"/>
  <c r="C93" i="26"/>
  <c r="C109" i="26"/>
  <c r="C125" i="26"/>
  <c r="C141" i="26"/>
  <c r="C157" i="26"/>
  <c r="C173" i="26"/>
  <c r="C189" i="26"/>
  <c r="S18" i="24"/>
  <c r="S34" i="24"/>
  <c r="AC34" i="24"/>
  <c r="S50" i="24"/>
  <c r="AC50" i="24"/>
  <c r="S66" i="24"/>
  <c r="S82" i="24"/>
  <c r="S98" i="24"/>
  <c r="AC98" i="24"/>
  <c r="C70" i="26"/>
  <c r="C86" i="26"/>
  <c r="C102" i="26"/>
  <c r="C118" i="26"/>
  <c r="C134" i="26"/>
  <c r="C150" i="26"/>
  <c r="C166" i="26"/>
  <c r="C182" i="26"/>
  <c r="C198" i="26"/>
  <c r="S15" i="24"/>
  <c r="S31" i="24"/>
  <c r="S47" i="24"/>
  <c r="AC47" i="24"/>
  <c r="S63" i="24"/>
  <c r="AC63" i="24"/>
  <c r="S79" i="24"/>
  <c r="C67" i="26"/>
  <c r="C83" i="26"/>
  <c r="C99" i="26"/>
  <c r="C115" i="26"/>
  <c r="C131" i="26"/>
  <c r="C147" i="26"/>
  <c r="C163" i="26"/>
  <c r="C179" i="26"/>
  <c r="C195" i="26"/>
  <c r="D119" i="26"/>
  <c r="J20" i="26"/>
  <c r="D72" i="26"/>
  <c r="D112" i="26"/>
  <c r="D152" i="26"/>
  <c r="D184" i="26"/>
  <c r="K13" i="26"/>
  <c r="K41" i="26"/>
  <c r="K73" i="26"/>
  <c r="K97" i="26"/>
  <c r="J13" i="26"/>
  <c r="J29" i="26"/>
  <c r="J45" i="26"/>
  <c r="J61" i="26"/>
  <c r="J77" i="26"/>
  <c r="J93" i="26"/>
  <c r="D73" i="26"/>
  <c r="D89" i="26"/>
  <c r="D105" i="26"/>
  <c r="D121" i="26"/>
  <c r="D137" i="26"/>
  <c r="D153" i="26"/>
  <c r="D169" i="26"/>
  <c r="D185" i="26"/>
  <c r="D201" i="26"/>
  <c r="C68" i="26"/>
  <c r="C84" i="26"/>
  <c r="C100" i="26"/>
  <c r="C116" i="26"/>
  <c r="C132" i="26"/>
  <c r="C148" i="26"/>
  <c r="C164" i="26"/>
  <c r="C180" i="26"/>
  <c r="C196" i="26"/>
  <c r="S13" i="24"/>
  <c r="AC13" i="24"/>
  <c r="S29" i="24"/>
  <c r="S45" i="24"/>
  <c r="AC45" i="24"/>
  <c r="S61" i="24"/>
  <c r="AC61" i="24"/>
  <c r="S77" i="24"/>
  <c r="S93" i="24"/>
  <c r="C81" i="26"/>
  <c r="C97" i="26"/>
  <c r="C113" i="26"/>
  <c r="C129" i="26"/>
  <c r="C145" i="26"/>
  <c r="C161" i="26"/>
  <c r="C177" i="26"/>
  <c r="C193" i="26"/>
  <c r="S22" i="24"/>
  <c r="AC22" i="24"/>
  <c r="S38" i="24"/>
  <c r="AC38" i="24"/>
  <c r="S54" i="24"/>
  <c r="AC54" i="24"/>
  <c r="S70" i="24"/>
  <c r="AC70" i="24"/>
  <c r="S86" i="24"/>
  <c r="AC86" i="24"/>
  <c r="S102" i="24"/>
  <c r="AC102" i="24"/>
  <c r="C74" i="26"/>
  <c r="C90" i="26"/>
  <c r="C106" i="26"/>
  <c r="C122" i="26"/>
  <c r="C138" i="26"/>
  <c r="C154" i="26"/>
  <c r="C170" i="26"/>
  <c r="C186" i="26"/>
  <c r="S19" i="24"/>
  <c r="AC19" i="24"/>
  <c r="S35" i="24"/>
  <c r="AC35" i="24"/>
  <c r="S51" i="24"/>
  <c r="AC51" i="24"/>
  <c r="S67" i="24"/>
  <c r="AC67" i="24"/>
  <c r="S83" i="24"/>
  <c r="AC83" i="24"/>
  <c r="C71" i="26"/>
  <c r="C87" i="26"/>
  <c r="C103" i="26"/>
  <c r="C119" i="26"/>
  <c r="C135" i="26"/>
  <c r="C151" i="26"/>
  <c r="C167" i="26"/>
  <c r="C183" i="26"/>
  <c r="J80" i="26"/>
  <c r="D76" i="26"/>
  <c r="D120" i="26"/>
  <c r="D156" i="26"/>
  <c r="D188" i="26"/>
  <c r="K21" i="26"/>
  <c r="K53" i="26"/>
  <c r="K85" i="26"/>
  <c r="K101" i="26"/>
  <c r="J17" i="26"/>
  <c r="J33" i="26"/>
  <c r="J49" i="26"/>
  <c r="J65" i="26"/>
  <c r="J81" i="26"/>
  <c r="J97" i="26"/>
  <c r="D77" i="26"/>
  <c r="D93" i="26"/>
  <c r="D109" i="26"/>
  <c r="D125" i="26"/>
  <c r="D141" i="26"/>
  <c r="D157" i="26"/>
  <c r="D173" i="26"/>
  <c r="D189" i="26"/>
  <c r="C72" i="26"/>
  <c r="C88" i="26"/>
  <c r="C104" i="26"/>
  <c r="C120" i="26"/>
  <c r="C136" i="26"/>
  <c r="J84" i="26"/>
  <c r="D200" i="26"/>
  <c r="K89" i="26"/>
  <c r="J37" i="26"/>
  <c r="J101" i="26"/>
  <c r="D129" i="26"/>
  <c r="D193" i="26"/>
  <c r="C76" i="26"/>
  <c r="C140" i="26"/>
  <c r="C172" i="26"/>
  <c r="S33" i="24"/>
  <c r="AC33" i="24"/>
  <c r="S65" i="24"/>
  <c r="AC65" i="24"/>
  <c r="S97" i="24"/>
  <c r="AC97" i="24"/>
  <c r="C69" i="26"/>
  <c r="C101" i="26"/>
  <c r="C133" i="26"/>
  <c r="C165" i="26"/>
  <c r="C197" i="26"/>
  <c r="S10" i="24"/>
  <c r="AC10" i="24"/>
  <c r="S42" i="24"/>
  <c r="AC42" i="24"/>
  <c r="S74" i="24"/>
  <c r="AC74" i="24"/>
  <c r="C94" i="26"/>
  <c r="C126" i="26"/>
  <c r="C158" i="26"/>
  <c r="C190" i="26"/>
  <c r="S11" i="24"/>
  <c r="AC11" i="24"/>
  <c r="S43" i="24"/>
  <c r="AC43" i="24"/>
  <c r="S75" i="24"/>
  <c r="C79" i="26"/>
  <c r="C111" i="26"/>
  <c r="C143" i="26"/>
  <c r="C175" i="26"/>
  <c r="S20" i="24"/>
  <c r="AC20" i="24"/>
  <c r="S36" i="24"/>
  <c r="AC36" i="24"/>
  <c r="S52" i="24"/>
  <c r="AC52" i="24"/>
  <c r="S68" i="24"/>
  <c r="AC68" i="24"/>
  <c r="S84" i="24"/>
  <c r="AC84" i="24"/>
  <c r="R25" i="24"/>
  <c r="R41" i="24"/>
  <c r="R57" i="24"/>
  <c r="R73" i="24"/>
  <c r="R89" i="24"/>
  <c r="C69" i="24"/>
  <c r="C85" i="24"/>
  <c r="C101" i="24"/>
  <c r="C117" i="24"/>
  <c r="C133" i="24"/>
  <c r="C149" i="24"/>
  <c r="C165" i="24"/>
  <c r="C181" i="24"/>
  <c r="C197" i="24"/>
  <c r="D77" i="24"/>
  <c r="N77" i="24"/>
  <c r="D93" i="24"/>
  <c r="D109" i="24"/>
  <c r="N109" i="24"/>
  <c r="D125" i="24"/>
  <c r="N125" i="24"/>
  <c r="D141" i="24"/>
  <c r="N141" i="24"/>
  <c r="D157" i="24"/>
  <c r="D173" i="24"/>
  <c r="N173" i="24"/>
  <c r="D189" i="24"/>
  <c r="N189" i="24"/>
  <c r="S91" i="24"/>
  <c r="R10" i="24"/>
  <c r="R26" i="24"/>
  <c r="R42" i="24"/>
  <c r="R58" i="24"/>
  <c r="R74" i="24"/>
  <c r="R90" i="24"/>
  <c r="C82" i="24"/>
  <c r="C98" i="24"/>
  <c r="C114" i="24"/>
  <c r="C130" i="24"/>
  <c r="C146" i="24"/>
  <c r="C162" i="24"/>
  <c r="C178" i="24"/>
  <c r="C194" i="24"/>
  <c r="D74" i="24"/>
  <c r="N74" i="24"/>
  <c r="D90" i="24"/>
  <c r="N90" i="24"/>
  <c r="D106" i="24"/>
  <c r="D122" i="24"/>
  <c r="N122" i="24"/>
  <c r="D138" i="24"/>
  <c r="N138" i="24"/>
  <c r="D154" i="24"/>
  <c r="N154" i="24"/>
  <c r="D170" i="24"/>
  <c r="N170" i="24"/>
  <c r="D186" i="24"/>
  <c r="R23" i="24"/>
  <c r="R39" i="24"/>
  <c r="R55" i="24"/>
  <c r="R71" i="24"/>
  <c r="R87" i="24"/>
  <c r="R103" i="24"/>
  <c r="C79" i="24"/>
  <c r="C95" i="24"/>
  <c r="C111" i="24"/>
  <c r="C127" i="24"/>
  <c r="C143" i="24"/>
  <c r="C159" i="24"/>
  <c r="C175" i="24"/>
  <c r="C191" i="24"/>
  <c r="D71" i="24"/>
  <c r="D87" i="24"/>
  <c r="N87" i="24"/>
  <c r="D103" i="24"/>
  <c r="N103" i="24"/>
  <c r="D119" i="24"/>
  <c r="N119" i="24"/>
  <c r="D135" i="24"/>
  <c r="D151" i="24"/>
  <c r="N151" i="24"/>
  <c r="D167" i="24"/>
  <c r="N167" i="24"/>
  <c r="D183" i="24"/>
  <c r="N183" i="24"/>
  <c r="R20" i="24"/>
  <c r="R36" i="24"/>
  <c r="R52" i="24"/>
  <c r="R68" i="24"/>
  <c r="R84" i="24"/>
  <c r="R100" i="24"/>
  <c r="C80" i="24"/>
  <c r="C96" i="24"/>
  <c r="C112" i="24"/>
  <c r="C128" i="24"/>
  <c r="C144" i="24"/>
  <c r="C160" i="24"/>
  <c r="C176" i="24"/>
  <c r="C192" i="24"/>
  <c r="D72" i="24"/>
  <c r="N72" i="24"/>
  <c r="D88" i="24"/>
  <c r="N88" i="24"/>
  <c r="D104" i="24"/>
  <c r="D120" i="24"/>
  <c r="N120" i="24"/>
  <c r="D136" i="24"/>
  <c r="N136" i="24"/>
  <c r="D152" i="24"/>
  <c r="N152" i="24"/>
  <c r="D168" i="24"/>
  <c r="D184" i="24"/>
  <c r="N184" i="24"/>
  <c r="D194" i="24"/>
  <c r="N194" i="24"/>
  <c r="D200" i="24"/>
  <c r="N200" i="24"/>
  <c r="D92" i="26"/>
  <c r="J53" i="26"/>
  <c r="D81" i="26"/>
  <c r="D145" i="26"/>
  <c r="C92" i="26"/>
  <c r="C152" i="26"/>
  <c r="C184" i="26"/>
  <c r="S37" i="24"/>
  <c r="S69" i="24"/>
  <c r="AC69" i="24"/>
  <c r="S101" i="24"/>
  <c r="AC101" i="24"/>
  <c r="C73" i="26"/>
  <c r="C105" i="26"/>
  <c r="C137" i="26"/>
  <c r="C169" i="26"/>
  <c r="C201" i="26"/>
  <c r="S14" i="24"/>
  <c r="AC14" i="24"/>
  <c r="S46" i="24"/>
  <c r="AC46" i="24"/>
  <c r="S78" i="24"/>
  <c r="AC78" i="24"/>
  <c r="C98" i="26"/>
  <c r="C130" i="26"/>
  <c r="C162" i="26"/>
  <c r="C194" i="26"/>
  <c r="S23" i="24"/>
  <c r="AC23" i="24"/>
  <c r="S55" i="24"/>
  <c r="AC55" i="24"/>
  <c r="S87" i="24"/>
  <c r="C91" i="26"/>
  <c r="C123" i="26"/>
  <c r="C155" i="26"/>
  <c r="C187" i="26"/>
  <c r="S24" i="24"/>
  <c r="AC24" i="24"/>
  <c r="S40" i="24"/>
  <c r="AC40" i="24"/>
  <c r="S56" i="24"/>
  <c r="AC56" i="24"/>
  <c r="S72" i="24"/>
  <c r="S88" i="24"/>
  <c r="AC88" i="24"/>
  <c r="R13" i="24"/>
  <c r="R29" i="24"/>
  <c r="R45" i="24"/>
  <c r="R61" i="24"/>
  <c r="R77" i="24"/>
  <c r="R93" i="24"/>
  <c r="C73" i="24"/>
  <c r="C89" i="24"/>
  <c r="C105" i="24"/>
  <c r="C121" i="24"/>
  <c r="C137" i="24"/>
  <c r="C153" i="24"/>
  <c r="C169" i="24"/>
  <c r="C185" i="24"/>
  <c r="C201" i="24"/>
  <c r="D81" i="24"/>
  <c r="N81" i="24"/>
  <c r="D97" i="24"/>
  <c r="N97" i="24"/>
  <c r="D113" i="24"/>
  <c r="N113" i="24"/>
  <c r="D129" i="24"/>
  <c r="D145" i="24"/>
  <c r="N145" i="24"/>
  <c r="D161" i="24"/>
  <c r="N161" i="24"/>
  <c r="D177" i="24"/>
  <c r="N177" i="24"/>
  <c r="D193" i="24"/>
  <c r="S99" i="24"/>
  <c r="AC99" i="24"/>
  <c r="R14" i="24"/>
  <c r="R30" i="24"/>
  <c r="R46" i="24"/>
  <c r="R62" i="24"/>
  <c r="R78" i="24"/>
  <c r="R94" i="24"/>
  <c r="C70" i="24"/>
  <c r="C86" i="24"/>
  <c r="C102" i="24"/>
  <c r="C118" i="24"/>
  <c r="C134" i="24"/>
  <c r="C150" i="24"/>
  <c r="C166" i="24"/>
  <c r="C182" i="24"/>
  <c r="C198" i="24"/>
  <c r="D78" i="24"/>
  <c r="N78" i="24"/>
  <c r="D94" i="24"/>
  <c r="N94" i="24"/>
  <c r="D110" i="24"/>
  <c r="N110" i="24"/>
  <c r="D126" i="24"/>
  <c r="D142" i="24"/>
  <c r="N142" i="24"/>
  <c r="D158" i="24"/>
  <c r="N158" i="24"/>
  <c r="D174" i="24"/>
  <c r="N174" i="24"/>
  <c r="S92" i="24"/>
  <c r="AC92" i="24"/>
  <c r="R11" i="24"/>
  <c r="R27" i="24"/>
  <c r="R43" i="24"/>
  <c r="R59" i="24"/>
  <c r="R75" i="24"/>
  <c r="R91" i="24"/>
  <c r="C67" i="24"/>
  <c r="C83" i="24"/>
  <c r="C99" i="24"/>
  <c r="C115" i="24"/>
  <c r="C131" i="24"/>
  <c r="C147" i="24"/>
  <c r="C163" i="24"/>
  <c r="C179" i="24"/>
  <c r="C195" i="24"/>
  <c r="D75" i="24"/>
  <c r="D91" i="24"/>
  <c r="N91" i="24"/>
  <c r="D107" i="24"/>
  <c r="N107" i="24"/>
  <c r="D123" i="24"/>
  <c r="N123" i="24"/>
  <c r="D139" i="24"/>
  <c r="D155" i="24"/>
  <c r="N155" i="24"/>
  <c r="D171" i="24"/>
  <c r="N171" i="24"/>
  <c r="D187" i="24"/>
  <c r="N187" i="24"/>
  <c r="R24" i="24"/>
  <c r="R40" i="24"/>
  <c r="R56" i="24"/>
  <c r="R72" i="24"/>
  <c r="R88" i="24"/>
  <c r="C68" i="24"/>
  <c r="C84" i="24"/>
  <c r="C100" i="24"/>
  <c r="C116" i="24"/>
  <c r="C132" i="24"/>
  <c r="C148" i="24"/>
  <c r="C164" i="24"/>
  <c r="C180" i="24"/>
  <c r="C196" i="24"/>
  <c r="D76" i="24"/>
  <c r="N76" i="24"/>
  <c r="D92" i="24"/>
  <c r="N92" i="24"/>
  <c r="D108" i="24"/>
  <c r="D124" i="24"/>
  <c r="N124" i="24"/>
  <c r="D140" i="24"/>
  <c r="D156" i="24"/>
  <c r="N156" i="24"/>
  <c r="D172" i="24"/>
  <c r="D192" i="24"/>
  <c r="N192" i="24"/>
  <c r="D199" i="24"/>
  <c r="N199" i="24"/>
  <c r="D191" i="24"/>
  <c r="N191" i="24"/>
  <c r="D136" i="26"/>
  <c r="K25" i="26"/>
  <c r="J69" i="26"/>
  <c r="D97" i="26"/>
  <c r="D161" i="26"/>
  <c r="C108" i="26"/>
  <c r="C156" i="26"/>
  <c r="C188" i="26"/>
  <c r="S17" i="24"/>
  <c r="AC17" i="24"/>
  <c r="S49" i="24"/>
  <c r="AC49" i="24"/>
  <c r="S81" i="24"/>
  <c r="AC81" i="24"/>
  <c r="C85" i="26"/>
  <c r="C117" i="26"/>
  <c r="C149" i="26"/>
  <c r="C181" i="26"/>
  <c r="S26" i="24"/>
  <c r="AC26" i="24"/>
  <c r="S58" i="24"/>
  <c r="AC58" i="24"/>
  <c r="S90" i="24"/>
  <c r="AC90" i="24"/>
  <c r="C78" i="26"/>
  <c r="C110" i="26"/>
  <c r="C142" i="26"/>
  <c r="C174" i="26"/>
  <c r="S27" i="24"/>
  <c r="AC27" i="24"/>
  <c r="S59" i="24"/>
  <c r="AC59" i="24"/>
  <c r="C95" i="26"/>
  <c r="C127" i="26"/>
  <c r="C159" i="26"/>
  <c r="C191" i="26"/>
  <c r="S12" i="24"/>
  <c r="S28" i="24"/>
  <c r="AC28" i="24"/>
  <c r="S44" i="24"/>
  <c r="AC44" i="24"/>
  <c r="S60" i="24"/>
  <c r="S76" i="24"/>
  <c r="S96" i="24"/>
  <c r="AC96" i="24"/>
  <c r="R17" i="24"/>
  <c r="R33" i="24"/>
  <c r="R49" i="24"/>
  <c r="R65" i="24"/>
  <c r="R81" i="24"/>
  <c r="R97" i="24"/>
  <c r="C77" i="24"/>
  <c r="C93" i="24"/>
  <c r="C109" i="24"/>
  <c r="C125" i="24"/>
  <c r="C141" i="24"/>
  <c r="C157" i="24"/>
  <c r="C173" i="24"/>
  <c r="C189" i="24"/>
  <c r="D69" i="24"/>
  <c r="D85" i="24"/>
  <c r="N85" i="24"/>
  <c r="D101" i="24"/>
  <c r="N101" i="24"/>
  <c r="D117" i="24"/>
  <c r="D133" i="24"/>
  <c r="D149" i="24"/>
  <c r="N149" i="24"/>
  <c r="D165" i="24"/>
  <c r="N165" i="24"/>
  <c r="D181" i="24"/>
  <c r="D197" i="24"/>
  <c r="R18" i="24"/>
  <c r="R34" i="24"/>
  <c r="R50" i="24"/>
  <c r="R66" i="24"/>
  <c r="R82" i="24"/>
  <c r="R98" i="24"/>
  <c r="C74" i="24"/>
  <c r="C90" i="24"/>
  <c r="C106" i="24"/>
  <c r="C122" i="24"/>
  <c r="C138" i="24"/>
  <c r="C154" i="24"/>
  <c r="C170" i="24"/>
  <c r="C186" i="24"/>
  <c r="D82" i="24"/>
  <c r="N82" i="24"/>
  <c r="D98" i="24"/>
  <c r="N98" i="24"/>
  <c r="D114" i="24"/>
  <c r="N114" i="24"/>
  <c r="D130" i="24"/>
  <c r="N130" i="24"/>
  <c r="D146" i="24"/>
  <c r="N146" i="24"/>
  <c r="D162" i="24"/>
  <c r="D178" i="24"/>
  <c r="N178" i="24"/>
  <c r="S100" i="24"/>
  <c r="AC100" i="24"/>
  <c r="R15" i="24"/>
  <c r="R31" i="24"/>
  <c r="R47" i="24"/>
  <c r="R63" i="24"/>
  <c r="R79" i="24"/>
  <c r="R95" i="24"/>
  <c r="C71" i="24"/>
  <c r="C87" i="24"/>
  <c r="C103" i="24"/>
  <c r="C119" i="24"/>
  <c r="C135" i="24"/>
  <c r="C151" i="24"/>
  <c r="C167" i="24"/>
  <c r="C183" i="24"/>
  <c r="C199" i="24"/>
  <c r="D79" i="24"/>
  <c r="N79" i="24"/>
  <c r="D95" i="24"/>
  <c r="N95" i="24"/>
  <c r="D111" i="24"/>
  <c r="D127" i="24"/>
  <c r="N127" i="24"/>
  <c r="D143" i="24"/>
  <c r="N143" i="24"/>
  <c r="D159" i="24"/>
  <c r="N159" i="24"/>
  <c r="D175" i="24"/>
  <c r="S95" i="24"/>
  <c r="AC95" i="24"/>
  <c r="R12" i="24"/>
  <c r="R28" i="24"/>
  <c r="R44" i="24"/>
  <c r="R60" i="24"/>
  <c r="R76" i="24"/>
  <c r="R92" i="24"/>
  <c r="C72" i="24"/>
  <c r="C88" i="24"/>
  <c r="C104" i="24"/>
  <c r="C120" i="24"/>
  <c r="C136" i="24"/>
  <c r="C152" i="24"/>
  <c r="C168" i="24"/>
  <c r="C184" i="24"/>
  <c r="C200" i="24"/>
  <c r="D80" i="24"/>
  <c r="N80" i="24"/>
  <c r="D96" i="24"/>
  <c r="N96" i="24"/>
  <c r="D112" i="24"/>
  <c r="D128" i="24"/>
  <c r="D144" i="24"/>
  <c r="N144" i="24"/>
  <c r="D160" i="24"/>
  <c r="N160" i="24"/>
  <c r="D176" i="24"/>
  <c r="D198" i="24"/>
  <c r="D190" i="24"/>
  <c r="N190" i="24"/>
  <c r="D196" i="24"/>
  <c r="N196" i="24"/>
  <c r="A23" i="30"/>
  <c r="D23" i="31"/>
  <c r="A47" i="30"/>
  <c r="D47" i="31"/>
  <c r="D89" i="31"/>
  <c r="A89" i="30"/>
  <c r="D28" i="31"/>
  <c r="A28" i="30"/>
  <c r="D56" i="31"/>
  <c r="A56" i="30"/>
  <c r="A53" i="30"/>
  <c r="D53" i="31"/>
  <c r="D69" i="31"/>
  <c r="A69" i="30"/>
  <c r="D87" i="31"/>
  <c r="A87" i="30"/>
  <c r="D115" i="31"/>
  <c r="A115" i="30"/>
  <c r="D50" i="31"/>
  <c r="A50" i="30"/>
  <c r="D66" i="31"/>
  <c r="A66" i="30"/>
  <c r="D88" i="31"/>
  <c r="A88" i="30"/>
  <c r="D128" i="31"/>
  <c r="A128" i="30"/>
  <c r="D160" i="31"/>
  <c r="A160" i="30"/>
  <c r="D192" i="31"/>
  <c r="A192" i="30"/>
  <c r="B16" i="32"/>
  <c r="D15" i="31"/>
  <c r="A15" i="30"/>
  <c r="D122" i="31"/>
  <c r="A122" i="30"/>
  <c r="D199" i="31"/>
  <c r="A199" i="30"/>
  <c r="D22" i="31"/>
  <c r="A22" i="30"/>
  <c r="D2" i="31"/>
  <c r="A2" i="30"/>
  <c r="B3" i="32"/>
  <c r="BB20" i="24"/>
  <c r="BB4" i="24"/>
  <c r="BI18" i="24"/>
  <c r="BP16" i="24"/>
  <c r="BW30" i="24"/>
  <c r="BW14" i="24"/>
  <c r="CD28" i="24"/>
  <c r="CD12" i="24"/>
  <c r="CK26" i="24"/>
  <c r="CK10" i="24"/>
  <c r="CR24" i="24"/>
  <c r="CR8" i="24"/>
  <c r="CY22" i="24"/>
  <c r="CY6" i="24"/>
  <c r="DF20" i="24"/>
  <c r="DF4" i="24"/>
  <c r="DM18" i="24"/>
  <c r="DM2" i="24"/>
  <c r="DT16" i="24"/>
  <c r="Q31" i="26"/>
  <c r="Q15" i="26"/>
  <c r="Q18" i="26"/>
  <c r="Q21" i="26"/>
  <c r="Q24" i="26"/>
  <c r="Q7" i="26"/>
  <c r="X20" i="26"/>
  <c r="X4" i="26"/>
  <c r="AE18" i="26"/>
  <c r="AL16" i="26"/>
  <c r="AS30" i="26"/>
  <c r="AS14" i="26"/>
  <c r="AZ28" i="26"/>
  <c r="AZ12" i="26"/>
  <c r="BG26" i="26"/>
  <c r="BG10" i="26"/>
  <c r="BN24" i="26"/>
  <c r="BN8" i="26"/>
  <c r="BU22" i="26"/>
  <c r="BU6" i="26"/>
  <c r="CB20" i="26"/>
  <c r="CB4" i="26"/>
  <c r="CI18" i="26"/>
  <c r="CI2" i="26"/>
  <c r="CP16" i="26"/>
  <c r="Q10" i="26"/>
  <c r="X23" i="26"/>
  <c r="X7" i="26"/>
  <c r="AE21" i="26"/>
  <c r="AL19" i="26"/>
  <c r="AL3" i="26"/>
  <c r="AS17" i="26"/>
  <c r="AZ31" i="26"/>
  <c r="AZ15" i="26"/>
  <c r="BG29" i="26"/>
  <c r="BG13" i="26"/>
  <c r="BN27" i="26"/>
  <c r="BN11" i="26"/>
  <c r="BU25" i="26"/>
  <c r="BU9" i="26"/>
  <c r="CB23" i="26"/>
  <c r="CB7" i="26"/>
  <c r="CI21" i="26"/>
  <c r="CP31" i="26"/>
  <c r="CP11" i="26"/>
  <c r="X26" i="26"/>
  <c r="X6" i="26"/>
  <c r="AE16" i="26"/>
  <c r="AL18" i="26"/>
  <c r="AS16" i="26"/>
  <c r="AZ26" i="26"/>
  <c r="BG24" i="26"/>
  <c r="BN22" i="26"/>
  <c r="CB18" i="26"/>
  <c r="CP14" i="26"/>
  <c r="AE23" i="26"/>
  <c r="AL5" i="26"/>
  <c r="BG31" i="26"/>
  <c r="BU27" i="26"/>
  <c r="CI23" i="26"/>
  <c r="D195" i="24"/>
  <c r="D148" i="24"/>
  <c r="D84" i="24"/>
  <c r="N84" i="24"/>
  <c r="C156" i="24"/>
  <c r="C92" i="24"/>
  <c r="R64" i="24"/>
  <c r="D163" i="24"/>
  <c r="N163" i="24"/>
  <c r="D99" i="24"/>
  <c r="N99" i="24"/>
  <c r="C171" i="24"/>
  <c r="C107" i="24"/>
  <c r="R83" i="24"/>
  <c r="R19" i="24"/>
  <c r="D166" i="24"/>
  <c r="D102" i="24"/>
  <c r="N102" i="24"/>
  <c r="C190" i="24"/>
  <c r="C126" i="24"/>
  <c r="R54" i="24"/>
  <c r="D153" i="24"/>
  <c r="N153" i="24"/>
  <c r="D89" i="24"/>
  <c r="N89" i="24"/>
  <c r="C161" i="24"/>
  <c r="C97" i="24"/>
  <c r="R69" i="24"/>
  <c r="S48" i="24"/>
  <c r="AC48" i="24"/>
  <c r="C107" i="26"/>
  <c r="S39" i="24"/>
  <c r="AC39" i="24"/>
  <c r="C146" i="26"/>
  <c r="C121" i="26"/>
  <c r="S85" i="24"/>
  <c r="AC85" i="24"/>
  <c r="D113" i="26"/>
  <c r="BB16" i="24"/>
  <c r="BI30" i="24"/>
  <c r="BI14" i="24"/>
  <c r="BP28" i="24"/>
  <c r="BP12" i="24"/>
  <c r="BW26" i="24"/>
  <c r="BW10" i="24"/>
  <c r="CD24" i="24"/>
  <c r="CD8" i="24"/>
  <c r="CK22" i="24"/>
  <c r="CK6" i="24"/>
  <c r="CR20" i="24"/>
  <c r="CR4" i="24"/>
  <c r="CY18" i="24"/>
  <c r="CY2" i="24"/>
  <c r="DF16" i="24"/>
  <c r="DM30" i="24"/>
  <c r="DM14" i="24"/>
  <c r="DT28" i="24"/>
  <c r="DT12" i="24"/>
  <c r="Q27" i="26"/>
  <c r="Q30" i="26"/>
  <c r="Q14" i="26"/>
  <c r="Q17" i="26"/>
  <c r="Q20" i="26"/>
  <c r="Q3" i="26"/>
  <c r="X16" i="26"/>
  <c r="AE30" i="26"/>
  <c r="AE14" i="26"/>
  <c r="AL28" i="26"/>
  <c r="AL12" i="26"/>
  <c r="AS26" i="26"/>
  <c r="AS10" i="26"/>
  <c r="AZ24" i="26"/>
  <c r="AZ8" i="26"/>
  <c r="BG22" i="26"/>
  <c r="BG6" i="26"/>
  <c r="BN20" i="26"/>
  <c r="BN4" i="26"/>
  <c r="BU18" i="26"/>
  <c r="BU2" i="26"/>
  <c r="CB16" i="26"/>
  <c r="CI30" i="26"/>
  <c r="CI14" i="26"/>
  <c r="CP28" i="26"/>
  <c r="CP12" i="26"/>
  <c r="Q6" i="26"/>
  <c r="X19" i="26"/>
  <c r="X3" i="26"/>
  <c r="AE17" i="26"/>
  <c r="AL31" i="26"/>
  <c r="AL15" i="26"/>
  <c r="AS29" i="26"/>
  <c r="AS13" i="26"/>
  <c r="AZ27" i="26"/>
  <c r="AZ11" i="26"/>
  <c r="BG25" i="26"/>
  <c r="BG9" i="26"/>
  <c r="BN23" i="26"/>
  <c r="BN7" i="26"/>
  <c r="BU21" i="26"/>
  <c r="BU5" i="26"/>
  <c r="CB19" i="26"/>
  <c r="CB3" i="26"/>
  <c r="CI17" i="26"/>
  <c r="CP27" i="26"/>
  <c r="CP3" i="26"/>
  <c r="X22" i="26"/>
  <c r="X2" i="26"/>
  <c r="AE8" i="26"/>
  <c r="AL14" i="26"/>
  <c r="AS12" i="26"/>
  <c r="AZ14" i="26"/>
  <c r="BG12" i="26"/>
  <c r="BN6" i="26"/>
  <c r="CB2" i="26"/>
  <c r="Q12" i="26"/>
  <c r="AS19" i="26"/>
  <c r="BG15" i="26"/>
  <c r="BU11" i="26"/>
  <c r="CI7" i="26"/>
  <c r="D188" i="24"/>
  <c r="N188" i="24"/>
  <c r="D132" i="24"/>
  <c r="N132" i="24"/>
  <c r="D68" i="24"/>
  <c r="C140" i="24"/>
  <c r="C76" i="24"/>
  <c r="R48" i="24"/>
  <c r="D147" i="24"/>
  <c r="D83" i="24"/>
  <c r="N83" i="24"/>
  <c r="C155" i="24"/>
  <c r="C91" i="24"/>
  <c r="R67" i="24"/>
  <c r="D150" i="24"/>
  <c r="N150" i="24"/>
  <c r="D86" i="24"/>
  <c r="N86" i="24"/>
  <c r="C174" i="24"/>
  <c r="C110" i="24"/>
  <c r="R102" i="24"/>
  <c r="R38" i="24"/>
  <c r="D201" i="24"/>
  <c r="D137" i="24"/>
  <c r="D73" i="24"/>
  <c r="C145" i="24"/>
  <c r="C81" i="24"/>
  <c r="R53" i="24"/>
  <c r="S32" i="24"/>
  <c r="AC32" i="24"/>
  <c r="C199" i="26"/>
  <c r="C75" i="26"/>
  <c r="C114" i="26"/>
  <c r="S94" i="24"/>
  <c r="AC94" i="24"/>
  <c r="C89" i="26"/>
  <c r="S53" i="24"/>
  <c r="AC53" i="24"/>
  <c r="C200" i="26"/>
  <c r="J85" i="26"/>
  <c r="K57" i="26"/>
  <c r="D123" i="26"/>
  <c r="D176" i="31"/>
  <c r="K104" i="26"/>
  <c r="K76" i="26"/>
  <c r="J52" i="26"/>
  <c r="K72" i="26"/>
  <c r="J48" i="26"/>
  <c r="K44" i="26"/>
  <c r="K40" i="26"/>
  <c r="J19" i="26"/>
  <c r="D87" i="26"/>
  <c r="K11" i="26"/>
  <c r="K81" i="26"/>
  <c r="K65" i="26"/>
  <c r="K49" i="26"/>
  <c r="K33" i="26"/>
  <c r="K17" i="26"/>
  <c r="D196" i="26"/>
  <c r="D180" i="26"/>
  <c r="D164" i="26"/>
  <c r="D148" i="26"/>
  <c r="D128" i="26"/>
  <c r="D108" i="26"/>
  <c r="D88" i="26"/>
  <c r="J100" i="26"/>
  <c r="J68" i="26"/>
  <c r="J36" i="26"/>
  <c r="J12" i="26"/>
  <c r="K92" i="26"/>
  <c r="K60" i="26"/>
  <c r="K28" i="26"/>
  <c r="D75" i="26"/>
  <c r="K77" i="26"/>
  <c r="K61" i="26"/>
  <c r="K45" i="26"/>
  <c r="K29" i="26"/>
  <c r="D192" i="26"/>
  <c r="D176" i="26"/>
  <c r="D160" i="26"/>
  <c r="D144" i="26"/>
  <c r="D124" i="26"/>
  <c r="D104" i="26"/>
  <c r="J96" i="26"/>
  <c r="J64" i="26"/>
  <c r="J32" i="26"/>
  <c r="K88" i="26"/>
  <c r="K56" i="26"/>
  <c r="K12" i="26"/>
  <c r="D187" i="26"/>
  <c r="D167" i="26"/>
  <c r="D155" i="26"/>
  <c r="D199" i="26"/>
  <c r="J51" i="26"/>
  <c r="K24" i="26"/>
  <c r="D183" i="26"/>
  <c r="D151" i="26"/>
  <c r="D107" i="26"/>
  <c r="D171" i="26"/>
  <c r="D139" i="26"/>
  <c r="D91" i="26"/>
  <c r="C444" i="24"/>
  <c r="E511" i="24"/>
  <c r="D508" i="24"/>
  <c r="N508" i="24"/>
  <c r="C505" i="24"/>
  <c r="F498" i="24"/>
  <c r="E495" i="24"/>
  <c r="D492" i="24"/>
  <c r="N492" i="24"/>
  <c r="C489" i="24"/>
  <c r="F482" i="24"/>
  <c r="E479" i="24"/>
  <c r="D476" i="24"/>
  <c r="C473" i="24"/>
  <c r="F466" i="24"/>
  <c r="E463" i="24"/>
  <c r="D460" i="24"/>
  <c r="N460" i="24"/>
  <c r="C457" i="24"/>
  <c r="F450" i="24"/>
  <c r="E447" i="24"/>
  <c r="D444" i="24"/>
  <c r="N444" i="24"/>
  <c r="C441" i="24"/>
  <c r="F434" i="24"/>
  <c r="E431" i="24"/>
  <c r="D428" i="24"/>
  <c r="N428" i="24"/>
  <c r="C425" i="24"/>
  <c r="F418" i="24"/>
  <c r="E415" i="24"/>
  <c r="D412" i="24"/>
  <c r="N412" i="24"/>
  <c r="C409" i="24"/>
  <c r="F402" i="24"/>
  <c r="E399" i="24"/>
  <c r="D396" i="24"/>
  <c r="C393" i="24"/>
  <c r="F386" i="24"/>
  <c r="E383" i="24"/>
  <c r="D380" i="24"/>
  <c r="N380" i="24"/>
  <c r="C377" i="24"/>
  <c r="F370" i="24"/>
  <c r="E367" i="24"/>
  <c r="D364" i="24"/>
  <c r="N364" i="24"/>
  <c r="C361" i="24"/>
  <c r="F354" i="24"/>
  <c r="E351" i="24"/>
  <c r="D348" i="24"/>
  <c r="N348" i="24"/>
  <c r="C345" i="24"/>
  <c r="F338" i="24"/>
  <c r="E335" i="24"/>
  <c r="D332" i="24"/>
  <c r="C329" i="24"/>
  <c r="F322" i="24"/>
  <c r="E319" i="24"/>
  <c r="D316" i="24"/>
  <c r="N316" i="24"/>
  <c r="C313" i="24"/>
  <c r="F306" i="24"/>
  <c r="E303" i="24"/>
  <c r="D300" i="24"/>
  <c r="N300" i="24"/>
  <c r="C297" i="24"/>
  <c r="F290" i="24"/>
  <c r="E287" i="24"/>
  <c r="D284" i="24"/>
  <c r="N284" i="24"/>
  <c r="C281" i="24"/>
  <c r="F274" i="24"/>
  <c r="E271" i="24"/>
  <c r="D268" i="24"/>
  <c r="C265" i="24"/>
  <c r="F258" i="24"/>
  <c r="E255" i="24"/>
  <c r="D252" i="24"/>
  <c r="N252" i="24"/>
  <c r="C249" i="24"/>
  <c r="F242" i="24"/>
  <c r="E239" i="24"/>
  <c r="D236" i="24"/>
  <c r="N236" i="24"/>
  <c r="C233" i="24"/>
  <c r="F226" i="24"/>
  <c r="E223" i="24"/>
  <c r="C220" i="24"/>
  <c r="C210" i="24"/>
  <c r="S509" i="24"/>
  <c r="C512" i="24"/>
  <c r="F505" i="24"/>
  <c r="E502" i="24"/>
  <c r="C496" i="24"/>
  <c r="F489" i="24"/>
  <c r="D483" i="24"/>
  <c r="E470" i="24"/>
  <c r="C464" i="24"/>
  <c r="F457" i="24"/>
  <c r="D451" i="24"/>
  <c r="N451" i="24"/>
  <c r="F510" i="24"/>
  <c r="E507" i="24"/>
  <c r="D504" i="24"/>
  <c r="N504" i="24"/>
  <c r="C501" i="24"/>
  <c r="F494" i="24"/>
  <c r="E491" i="24"/>
  <c r="D488" i="24"/>
  <c r="N488" i="24"/>
  <c r="C485" i="24"/>
  <c r="F478" i="24"/>
  <c r="E475" i="24"/>
  <c r="D472" i="24"/>
  <c r="C469" i="24"/>
  <c r="F462" i="24"/>
  <c r="E459" i="24"/>
  <c r="D456" i="24"/>
  <c r="N456" i="24"/>
  <c r="C453" i="24"/>
  <c r="F446" i="24"/>
  <c r="E443" i="24"/>
  <c r="D440" i="24"/>
  <c r="N440" i="24"/>
  <c r="C437" i="24"/>
  <c r="F430" i="24"/>
  <c r="E427" i="24"/>
  <c r="D424" i="24"/>
  <c r="N424" i="24"/>
  <c r="C421" i="24"/>
  <c r="F414" i="24"/>
  <c r="E411" i="24"/>
  <c r="D408" i="24"/>
  <c r="C405" i="24"/>
  <c r="F398" i="24"/>
  <c r="E395" i="24"/>
  <c r="D392" i="24"/>
  <c r="N392" i="24"/>
  <c r="C389" i="24"/>
  <c r="F382" i="24"/>
  <c r="E379" i="24"/>
  <c r="D376" i="24"/>
  <c r="N376" i="24"/>
  <c r="C373" i="24"/>
  <c r="F366" i="24"/>
  <c r="E363" i="24"/>
  <c r="D360" i="24"/>
  <c r="N360" i="24"/>
  <c r="C357" i="24"/>
  <c r="F350" i="24"/>
  <c r="E347" i="24"/>
  <c r="D344" i="24"/>
  <c r="C341" i="24"/>
  <c r="F334" i="24"/>
  <c r="E331" i="24"/>
  <c r="D328" i="24"/>
  <c r="N328" i="24"/>
  <c r="C325" i="24"/>
  <c r="F318" i="24"/>
  <c r="E315" i="24"/>
  <c r="D312" i="24"/>
  <c r="N312" i="24"/>
  <c r="C309" i="24"/>
  <c r="F302" i="24"/>
  <c r="E299" i="24"/>
  <c r="D296" i="24"/>
  <c r="N296" i="24"/>
  <c r="C293" i="24"/>
  <c r="F286" i="24"/>
  <c r="E283" i="24"/>
  <c r="D280" i="24"/>
  <c r="C277" i="24"/>
  <c r="F270" i="24"/>
  <c r="E267" i="24"/>
  <c r="D264" i="24"/>
  <c r="N264" i="24"/>
  <c r="C261" i="24"/>
  <c r="F254" i="24"/>
  <c r="E251" i="24"/>
  <c r="D248" i="24"/>
  <c r="N248" i="24"/>
  <c r="C245" i="24"/>
  <c r="F238" i="24"/>
  <c r="E235" i="24"/>
  <c r="D232" i="24"/>
  <c r="N232" i="24"/>
  <c r="C229" i="24"/>
  <c r="F222" i="24"/>
  <c r="R506" i="24"/>
  <c r="D511" i="24"/>
  <c r="N511" i="24"/>
  <c r="C508" i="24"/>
  <c r="F501" i="24"/>
  <c r="D495" i="24"/>
  <c r="N495" i="24"/>
  <c r="E482" i="24"/>
  <c r="C476" i="24"/>
  <c r="F469" i="24"/>
  <c r="D463" i="24"/>
  <c r="N463" i="24"/>
  <c r="E450" i="24"/>
  <c r="D62" i="26"/>
  <c r="T203" i="24"/>
  <c r="U206" i="24"/>
  <c r="Q210" i="24"/>
  <c r="R213" i="24"/>
  <c r="S216" i="24"/>
  <c r="T219" i="24"/>
  <c r="U222" i="24"/>
  <c r="Q226" i="24"/>
  <c r="R229" i="24"/>
  <c r="S232" i="24"/>
  <c r="T235" i="24"/>
  <c r="U238" i="24"/>
  <c r="Q242" i="24"/>
  <c r="R245" i="24"/>
  <c r="S248" i="24"/>
  <c r="T251" i="24"/>
  <c r="U254" i="24"/>
  <c r="U203" i="24"/>
  <c r="Q207" i="24"/>
  <c r="R210" i="24"/>
  <c r="S213" i="24"/>
  <c r="T216" i="24"/>
  <c r="U219" i="24"/>
  <c r="Q223" i="24"/>
  <c r="R226" i="24"/>
  <c r="S229" i="24"/>
  <c r="T232" i="24"/>
  <c r="U235" i="24"/>
  <c r="Q239" i="24"/>
  <c r="R242" i="24"/>
  <c r="S245" i="24"/>
  <c r="T248" i="24"/>
  <c r="U251" i="24"/>
  <c r="Q255" i="24"/>
  <c r="R258" i="24"/>
  <c r="S261" i="24"/>
  <c r="T264" i="24"/>
  <c r="U267" i="24"/>
  <c r="Q271" i="24"/>
  <c r="R203" i="24"/>
  <c r="S206" i="24"/>
  <c r="T209" i="24"/>
  <c r="U212" i="24"/>
  <c r="Q216" i="24"/>
  <c r="R219" i="24"/>
  <c r="S222" i="24"/>
  <c r="T225" i="24"/>
  <c r="R212" i="24"/>
  <c r="Q225" i="24"/>
  <c r="Q232" i="24"/>
  <c r="S238" i="24"/>
  <c r="U244" i="24"/>
  <c r="R251" i="24"/>
  <c r="Q257" i="24"/>
  <c r="R261" i="24"/>
  <c r="T265" i="24"/>
  <c r="U269" i="24"/>
  <c r="U273" i="24"/>
  <c r="Q277" i="24"/>
  <c r="R280" i="24"/>
  <c r="S283" i="24"/>
  <c r="T286" i="24"/>
  <c r="U289" i="24"/>
  <c r="Q293" i="24"/>
  <c r="R296" i="24"/>
  <c r="S299" i="24"/>
  <c r="T302" i="24"/>
  <c r="U305" i="24"/>
  <c r="Q309" i="24"/>
  <c r="R312" i="24"/>
  <c r="S315" i="24"/>
  <c r="T318" i="24"/>
  <c r="U321" i="24"/>
  <c r="Q325" i="24"/>
  <c r="R328" i="24"/>
  <c r="S331" i="24"/>
  <c r="T334" i="24"/>
  <c r="U337" i="24"/>
  <c r="Q341" i="24"/>
  <c r="R344" i="24"/>
  <c r="S347" i="24"/>
  <c r="T350" i="24"/>
  <c r="U353" i="24"/>
  <c r="Q357" i="24"/>
  <c r="R360" i="24"/>
  <c r="S363" i="24"/>
  <c r="T366" i="24"/>
  <c r="U369" i="24"/>
  <c r="Q373" i="24"/>
  <c r="R376" i="24"/>
  <c r="S379" i="24"/>
  <c r="T382" i="24"/>
  <c r="U385" i="24"/>
  <c r="Q389" i="24"/>
  <c r="R392" i="24"/>
  <c r="S395" i="24"/>
  <c r="T398" i="24"/>
  <c r="U401" i="24"/>
  <c r="Q405" i="24"/>
  <c r="R408" i="24"/>
  <c r="S411" i="24"/>
  <c r="T414" i="24"/>
  <c r="U417" i="24"/>
  <c r="Q421" i="24"/>
  <c r="R424" i="24"/>
  <c r="S427" i="24"/>
  <c r="T430" i="24"/>
  <c r="U433" i="24"/>
  <c r="Q437" i="24"/>
  <c r="R440" i="24"/>
  <c r="S443" i="24"/>
  <c r="T446" i="24"/>
  <c r="U449" i="24"/>
  <c r="Q453" i="24"/>
  <c r="R456" i="24"/>
  <c r="S459" i="24"/>
  <c r="T462" i="24"/>
  <c r="U465" i="24"/>
  <c r="Q469" i="24"/>
  <c r="R472" i="24"/>
  <c r="S475" i="24"/>
  <c r="T478" i="24"/>
  <c r="U481" i="24"/>
  <c r="Q485" i="24"/>
  <c r="R488" i="24"/>
  <c r="S491" i="24"/>
  <c r="T494" i="24"/>
  <c r="U497" i="24"/>
  <c r="Q501" i="24"/>
  <c r="R504" i="24"/>
  <c r="S507" i="24"/>
  <c r="T510" i="24"/>
  <c r="U513" i="24"/>
  <c r="C208" i="24"/>
  <c r="D211" i="24"/>
  <c r="N211" i="24"/>
  <c r="E214" i="24"/>
  <c r="F217" i="24"/>
  <c r="T206" i="24"/>
  <c r="S219" i="24"/>
  <c r="Q229" i="24"/>
  <c r="S235" i="24"/>
  <c r="U241" i="24"/>
  <c r="R248" i="24"/>
  <c r="T254" i="24"/>
  <c r="S259" i="24"/>
  <c r="T263" i="24"/>
  <c r="Q268" i="24"/>
  <c r="R272" i="24"/>
  <c r="T275" i="24"/>
  <c r="U278" i="24"/>
  <c r="Q282" i="24"/>
  <c r="R285" i="24"/>
  <c r="S288" i="24"/>
  <c r="T291" i="24"/>
  <c r="U294" i="24"/>
  <c r="Q298" i="24"/>
  <c r="R301" i="24"/>
  <c r="S304" i="24"/>
  <c r="T307" i="24"/>
  <c r="U310" i="24"/>
  <c r="Q314" i="24"/>
  <c r="R317" i="24"/>
  <c r="S320" i="24"/>
  <c r="T323" i="24"/>
  <c r="U326" i="24"/>
  <c r="Q330" i="24"/>
  <c r="R333" i="24"/>
  <c r="S336" i="24"/>
  <c r="T339" i="24"/>
  <c r="U342" i="24"/>
  <c r="Q346" i="24"/>
  <c r="R349" i="24"/>
  <c r="S352" i="24"/>
  <c r="T355" i="24"/>
  <c r="U358" i="24"/>
  <c r="Q362" i="24"/>
  <c r="R365" i="24"/>
  <c r="S368" i="24"/>
  <c r="T371" i="24"/>
  <c r="U374" i="24"/>
  <c r="Q378" i="24"/>
  <c r="R381" i="24"/>
  <c r="S384" i="24"/>
  <c r="T387" i="24"/>
  <c r="U390" i="24"/>
  <c r="Q394" i="24"/>
  <c r="R397" i="24"/>
  <c r="S400" i="24"/>
  <c r="T403" i="24"/>
  <c r="U406" i="24"/>
  <c r="Q410" i="24"/>
  <c r="R413" i="24"/>
  <c r="S416" i="24"/>
  <c r="T419" i="24"/>
  <c r="U422" i="24"/>
  <c r="Q426" i="24"/>
  <c r="R429" i="24"/>
  <c r="S432" i="24"/>
  <c r="T435" i="24"/>
  <c r="U438" i="24"/>
  <c r="Q442" i="24"/>
  <c r="R445" i="24"/>
  <c r="S448" i="24"/>
  <c r="T451" i="24"/>
  <c r="U454" i="24"/>
  <c r="Q458" i="24"/>
  <c r="R461" i="24"/>
  <c r="S464" i="24"/>
  <c r="T467" i="24"/>
  <c r="U470" i="24"/>
  <c r="Q474" i="24"/>
  <c r="R477" i="24"/>
  <c r="S480" i="24"/>
  <c r="T483" i="24"/>
  <c r="U486" i="24"/>
  <c r="Q490" i="24"/>
  <c r="R493" i="24"/>
  <c r="S496" i="24"/>
  <c r="T499" i="24"/>
  <c r="U502" i="24"/>
  <c r="Q506" i="24"/>
  <c r="R509" i="24"/>
  <c r="S512" i="24"/>
  <c r="E203" i="24"/>
  <c r="F206" i="24"/>
  <c r="C213" i="24"/>
  <c r="D216" i="24"/>
  <c r="N216" i="24"/>
  <c r="E219" i="24"/>
  <c r="T210" i="24"/>
  <c r="S223" i="24"/>
  <c r="R231" i="24"/>
  <c r="T237" i="24"/>
  <c r="Q244" i="24"/>
  <c r="S250" i="24"/>
  <c r="S256" i="24"/>
  <c r="U260" i="24"/>
  <c r="Q265" i="24"/>
  <c r="R269" i="24"/>
  <c r="S273" i="24"/>
  <c r="T276" i="24"/>
  <c r="U279" i="24"/>
  <c r="Q283" i="24"/>
  <c r="R286" i="24"/>
  <c r="S289" i="24"/>
  <c r="T292" i="24"/>
  <c r="U295" i="24"/>
  <c r="Q299" i="24"/>
  <c r="R302" i="24"/>
  <c r="S305" i="24"/>
  <c r="T308" i="24"/>
  <c r="U311" i="24"/>
  <c r="Q315" i="24"/>
  <c r="R318" i="24"/>
  <c r="S321" i="24"/>
  <c r="T324" i="24"/>
  <c r="U327" i="24"/>
  <c r="Q331" i="24"/>
  <c r="R334" i="24"/>
  <c r="S337" i="24"/>
  <c r="T340" i="24"/>
  <c r="U343" i="24"/>
  <c r="Q347" i="24"/>
  <c r="R350" i="24"/>
  <c r="S353" i="24"/>
  <c r="T356" i="24"/>
  <c r="U359" i="24"/>
  <c r="Q363" i="24"/>
  <c r="R366" i="24"/>
  <c r="S369" i="24"/>
  <c r="T372" i="24"/>
  <c r="U375" i="24"/>
  <c r="Q379" i="24"/>
  <c r="R382" i="24"/>
  <c r="S385" i="24"/>
  <c r="T388" i="24"/>
  <c r="U391" i="24"/>
  <c r="Q395" i="24"/>
  <c r="R398" i="24"/>
  <c r="S401" i="24"/>
  <c r="T404" i="24"/>
  <c r="U407" i="24"/>
  <c r="Q411" i="24"/>
  <c r="R414" i="24"/>
  <c r="S417" i="24"/>
  <c r="T420" i="24"/>
  <c r="U423" i="24"/>
  <c r="Q427" i="24"/>
  <c r="R430" i="24"/>
  <c r="S433" i="24"/>
  <c r="T436" i="24"/>
  <c r="U439" i="24"/>
  <c r="Q443" i="24"/>
  <c r="R446" i="24"/>
  <c r="S449" i="24"/>
  <c r="T452" i="24"/>
  <c r="U455" i="24"/>
  <c r="Q459" i="24"/>
  <c r="R462" i="24"/>
  <c r="S465" i="24"/>
  <c r="T468" i="24"/>
  <c r="U471" i="24"/>
  <c r="Q475" i="24"/>
  <c r="R478" i="24"/>
  <c r="S481" i="24"/>
  <c r="T484" i="24"/>
  <c r="U487" i="24"/>
  <c r="Q491" i="24"/>
  <c r="R494" i="24"/>
  <c r="S497" i="24"/>
  <c r="T500" i="24"/>
  <c r="U503" i="24"/>
  <c r="S211" i="24"/>
  <c r="R224" i="24"/>
  <c r="S231" i="24"/>
  <c r="U237" i="24"/>
  <c r="R244" i="24"/>
  <c r="T250" i="24"/>
  <c r="U256" i="24"/>
  <c r="Q261" i="24"/>
  <c r="R265" i="24"/>
  <c r="T269" i="24"/>
  <c r="T273" i="24"/>
  <c r="U276" i="24"/>
  <c r="Q280" i="24"/>
  <c r="R283" i="24"/>
  <c r="S286" i="24"/>
  <c r="T289" i="24"/>
  <c r="U292" i="24"/>
  <c r="Q296" i="24"/>
  <c r="R299" i="24"/>
  <c r="S302" i="24"/>
  <c r="T305" i="24"/>
  <c r="U308" i="24"/>
  <c r="Q312" i="24"/>
  <c r="R315" i="24"/>
  <c r="S318" i="24"/>
  <c r="T321" i="24"/>
  <c r="U324" i="24"/>
  <c r="Q328" i="24"/>
  <c r="R331" i="24"/>
  <c r="S334" i="24"/>
  <c r="T337" i="24"/>
  <c r="U340" i="24"/>
  <c r="Q344" i="24"/>
  <c r="R347" i="24"/>
  <c r="S350" i="24"/>
  <c r="T353" i="24"/>
  <c r="U356" i="24"/>
  <c r="Q360" i="24"/>
  <c r="R363" i="24"/>
  <c r="S366" i="24"/>
  <c r="T369" i="24"/>
  <c r="U372" i="24"/>
  <c r="Q376" i="24"/>
  <c r="R379" i="24"/>
  <c r="S382" i="24"/>
  <c r="T385" i="24"/>
  <c r="U388" i="24"/>
  <c r="Q392" i="24"/>
  <c r="R395" i="24"/>
  <c r="S398" i="24"/>
  <c r="T401" i="24"/>
  <c r="U404" i="24"/>
  <c r="Q408" i="24"/>
  <c r="R411" i="24"/>
  <c r="S414" i="24"/>
  <c r="T417" i="24"/>
  <c r="U420" i="24"/>
  <c r="Q424" i="24"/>
  <c r="R427" i="24"/>
  <c r="S430" i="24"/>
  <c r="T433" i="24"/>
  <c r="U436" i="24"/>
  <c r="Q440" i="24"/>
  <c r="R443" i="24"/>
  <c r="S446" i="24"/>
  <c r="T449" i="24"/>
  <c r="U452" i="24"/>
  <c r="Q456" i="24"/>
  <c r="R459" i="24"/>
  <c r="S462" i="24"/>
  <c r="T465" i="24"/>
  <c r="U468" i="24"/>
  <c r="Q472" i="24"/>
  <c r="R475" i="24"/>
  <c r="S478" i="24"/>
  <c r="T481" i="24"/>
  <c r="U484" i="24"/>
  <c r="Q488" i="24"/>
  <c r="R491" i="24"/>
  <c r="S494" i="24"/>
  <c r="T497" i="24"/>
  <c r="U500" i="24"/>
  <c r="Q504" i="24"/>
  <c r="R507" i="24"/>
  <c r="S510" i="24"/>
  <c r="T513" i="24"/>
  <c r="F204" i="24"/>
  <c r="C211" i="24"/>
  <c r="D214" i="24"/>
  <c r="N214" i="24"/>
  <c r="E217" i="24"/>
  <c r="E204" i="24"/>
  <c r="D217" i="24"/>
  <c r="N217" i="24"/>
  <c r="C222" i="24"/>
  <c r="D225" i="24"/>
  <c r="N225" i="24"/>
  <c r="E228" i="24"/>
  <c r="F231" i="24"/>
  <c r="C238" i="24"/>
  <c r="D241" i="24"/>
  <c r="N241" i="24"/>
  <c r="E244" i="24"/>
  <c r="F247" i="24"/>
  <c r="C254" i="24"/>
  <c r="D257" i="24"/>
  <c r="E260" i="24"/>
  <c r="F263" i="24"/>
  <c r="C270" i="24"/>
  <c r="D273" i="24"/>
  <c r="N273" i="24"/>
  <c r="E276" i="24"/>
  <c r="F279" i="24"/>
  <c r="C286" i="24"/>
  <c r="D289" i="24"/>
  <c r="N289" i="24"/>
  <c r="E292" i="24"/>
  <c r="F295" i="24"/>
  <c r="C302" i="24"/>
  <c r="D305" i="24"/>
  <c r="N305" i="24"/>
  <c r="E308" i="24"/>
  <c r="F311" i="24"/>
  <c r="C318" i="24"/>
  <c r="D321" i="24"/>
  <c r="E324" i="24"/>
  <c r="F327" i="24"/>
  <c r="C334" i="24"/>
  <c r="D337" i="24"/>
  <c r="N337" i="24"/>
  <c r="E340" i="24"/>
  <c r="F343" i="24"/>
  <c r="C350" i="24"/>
  <c r="D353" i="24"/>
  <c r="N353" i="24"/>
  <c r="E356" i="24"/>
  <c r="F359" i="24"/>
  <c r="C366" i="24"/>
  <c r="D369" i="24"/>
  <c r="N369" i="24"/>
  <c r="E372" i="24"/>
  <c r="F375" i="24"/>
  <c r="C382" i="24"/>
  <c r="D385" i="24"/>
  <c r="E388" i="24"/>
  <c r="F391" i="24"/>
  <c r="C398" i="24"/>
  <c r="D401" i="24"/>
  <c r="N401" i="24"/>
  <c r="E404" i="24"/>
  <c r="F407" i="24"/>
  <c r="C414" i="24"/>
  <c r="D417" i="24"/>
  <c r="N417" i="24"/>
  <c r="E420" i="24"/>
  <c r="F423" i="24"/>
  <c r="C430" i="24"/>
  <c r="D433" i="24"/>
  <c r="N433" i="24"/>
  <c r="E436" i="24"/>
  <c r="F439" i="24"/>
  <c r="C446" i="24"/>
  <c r="D449" i="24"/>
  <c r="E452" i="24"/>
  <c r="F455" i="24"/>
  <c r="C462" i="24"/>
  <c r="D465" i="24"/>
  <c r="N465" i="24"/>
  <c r="E468" i="24"/>
  <c r="F471" i="24"/>
  <c r="C478" i="24"/>
  <c r="D481" i="24"/>
  <c r="N481" i="24"/>
  <c r="E484" i="24"/>
  <c r="F487" i="24"/>
  <c r="C494" i="24"/>
  <c r="D497" i="24"/>
  <c r="N497" i="24"/>
  <c r="E500" i="24"/>
  <c r="F503" i="24"/>
  <c r="C510" i="24"/>
  <c r="D513" i="24"/>
  <c r="D205" i="24"/>
  <c r="N205" i="24"/>
  <c r="C218" i="24"/>
  <c r="D222" i="24"/>
  <c r="N222" i="24"/>
  <c r="E225" i="24"/>
  <c r="F228" i="24"/>
  <c r="C235" i="24"/>
  <c r="D238" i="24"/>
  <c r="E241" i="24"/>
  <c r="F244" i="24"/>
  <c r="C251" i="24"/>
  <c r="D254" i="24"/>
  <c r="N254" i="24"/>
  <c r="E257" i="24"/>
  <c r="F260" i="24"/>
  <c r="C267" i="24"/>
  <c r="D270" i="24"/>
  <c r="N270" i="24"/>
  <c r="E273" i="24"/>
  <c r="F276" i="24"/>
  <c r="C283" i="24"/>
  <c r="D286" i="24"/>
  <c r="N286" i="24"/>
  <c r="E289" i="24"/>
  <c r="F292" i="24"/>
  <c r="C299" i="24"/>
  <c r="D302" i="24"/>
  <c r="E305" i="24"/>
  <c r="F308" i="24"/>
  <c r="C315" i="24"/>
  <c r="D318" i="24"/>
  <c r="N318" i="24"/>
  <c r="E321" i="24"/>
  <c r="F324" i="24"/>
  <c r="C331" i="24"/>
  <c r="D334" i="24"/>
  <c r="N334" i="24"/>
  <c r="E337" i="24"/>
  <c r="F340" i="24"/>
  <c r="C347" i="24"/>
  <c r="D350" i="24"/>
  <c r="N350" i="24"/>
  <c r="E353" i="24"/>
  <c r="F356" i="24"/>
  <c r="C363" i="24"/>
  <c r="D366" i="24"/>
  <c r="E369" i="24"/>
  <c r="F372" i="24"/>
  <c r="C379" i="24"/>
  <c r="D382" i="24"/>
  <c r="N382" i="24"/>
  <c r="E385" i="24"/>
  <c r="F388" i="24"/>
  <c r="C395" i="24"/>
  <c r="D398" i="24"/>
  <c r="N398" i="24"/>
  <c r="E401" i="24"/>
  <c r="F404" i="24"/>
  <c r="C411" i="24"/>
  <c r="D414" i="24"/>
  <c r="N414" i="24"/>
  <c r="E417" i="24"/>
  <c r="F420" i="24"/>
  <c r="C427" i="24"/>
  <c r="D430" i="24"/>
  <c r="E433" i="24"/>
  <c r="F436" i="24"/>
  <c r="C443" i="24"/>
  <c r="D446" i="24"/>
  <c r="N446" i="24"/>
  <c r="E449" i="24"/>
  <c r="F452" i="24"/>
  <c r="C459" i="24"/>
  <c r="D462" i="24"/>
  <c r="N462" i="24"/>
  <c r="E465" i="24"/>
  <c r="F468" i="24"/>
  <c r="C475" i="24"/>
  <c r="D478" i="24"/>
  <c r="N478" i="24"/>
  <c r="E481" i="24"/>
  <c r="F484" i="24"/>
  <c r="C491" i="24"/>
  <c r="D494" i="24"/>
  <c r="E497" i="24"/>
  <c r="F500" i="24"/>
  <c r="C507" i="24"/>
  <c r="D510" i="24"/>
  <c r="N510" i="24"/>
  <c r="E513" i="24"/>
  <c r="F215" i="24"/>
  <c r="F221" i="24"/>
  <c r="C228" i="24"/>
  <c r="D231" i="24"/>
  <c r="N231" i="24"/>
  <c r="E234" i="24"/>
  <c r="F237" i="24"/>
  <c r="C244" i="24"/>
  <c r="D247" i="24"/>
  <c r="E250" i="24"/>
  <c r="F253" i="24"/>
  <c r="C260" i="24"/>
  <c r="D263" i="24"/>
  <c r="N263" i="24"/>
  <c r="E266" i="24"/>
  <c r="F269" i="24"/>
  <c r="C276" i="24"/>
  <c r="D279" i="24"/>
  <c r="N279" i="24"/>
  <c r="E282" i="24"/>
  <c r="F285" i="24"/>
  <c r="C292" i="24"/>
  <c r="D295" i="24"/>
  <c r="N295" i="24"/>
  <c r="E298" i="24"/>
  <c r="F301" i="24"/>
  <c r="C308" i="24"/>
  <c r="D311" i="24"/>
  <c r="E314" i="24"/>
  <c r="F317" i="24"/>
  <c r="C324" i="24"/>
  <c r="D327" i="24"/>
  <c r="N327" i="24"/>
  <c r="E330" i="24"/>
  <c r="F333" i="24"/>
  <c r="C340" i="24"/>
  <c r="D343" i="24"/>
  <c r="N343" i="24"/>
  <c r="E346" i="24"/>
  <c r="F349" i="24"/>
  <c r="C356" i="24"/>
  <c r="D359" i="24"/>
  <c r="N359" i="24"/>
  <c r="E362" i="24"/>
  <c r="F365" i="24"/>
  <c r="C372" i="24"/>
  <c r="D375" i="24"/>
  <c r="E378" i="24"/>
  <c r="F381" i="24"/>
  <c r="C388" i="24"/>
  <c r="D391" i="24"/>
  <c r="N391" i="24"/>
  <c r="E394" i="24"/>
  <c r="F397" i="24"/>
  <c r="C404" i="24"/>
  <c r="D407" i="24"/>
  <c r="N407" i="24"/>
  <c r="E410" i="24"/>
  <c r="F413" i="24"/>
  <c r="C420" i="24"/>
  <c r="D423" i="24"/>
  <c r="N423" i="24"/>
  <c r="E426" i="24"/>
  <c r="F429" i="24"/>
  <c r="C436" i="24"/>
  <c r="D439" i="24"/>
  <c r="E442" i="24"/>
  <c r="F445" i="24"/>
  <c r="C452" i="24"/>
  <c r="D455" i="24"/>
  <c r="N455" i="24"/>
  <c r="E458" i="24"/>
  <c r="F461" i="24"/>
  <c r="C468" i="24"/>
  <c r="D471" i="24"/>
  <c r="N471" i="24"/>
  <c r="E474" i="24"/>
  <c r="F477" i="24"/>
  <c r="C484" i="24"/>
  <c r="D487" i="24"/>
  <c r="N487" i="24"/>
  <c r="E490" i="24"/>
  <c r="F493" i="24"/>
  <c r="C500" i="24"/>
  <c r="S204" i="24"/>
  <c r="T207" i="24"/>
  <c r="U210" i="24"/>
  <c r="Q214" i="24"/>
  <c r="R217" i="24"/>
  <c r="S220" i="24"/>
  <c r="T223" i="24"/>
  <c r="U226" i="24"/>
  <c r="Q230" i="24"/>
  <c r="R233" i="24"/>
  <c r="S236" i="24"/>
  <c r="T239" i="24"/>
  <c r="U242" i="24"/>
  <c r="Q246" i="24"/>
  <c r="R249" i="24"/>
  <c r="S252" i="24"/>
  <c r="T255" i="24"/>
  <c r="T204" i="24"/>
  <c r="U207" i="24"/>
  <c r="Q211" i="24"/>
  <c r="R214" i="24"/>
  <c r="S217" i="24"/>
  <c r="T220" i="24"/>
  <c r="U223" i="24"/>
  <c r="Q227" i="24"/>
  <c r="R230" i="24"/>
  <c r="S233" i="24"/>
  <c r="T236" i="24"/>
  <c r="U239" i="24"/>
  <c r="Q243" i="24"/>
  <c r="R246" i="24"/>
  <c r="S249" i="24"/>
  <c r="T252" i="24"/>
  <c r="U255" i="24"/>
  <c r="Q259" i="24"/>
  <c r="R262" i="24"/>
  <c r="S265" i="24"/>
  <c r="T268" i="24"/>
  <c r="U271" i="24"/>
  <c r="Q204" i="24"/>
  <c r="R207" i="24"/>
  <c r="S210" i="24"/>
  <c r="T213" i="24"/>
  <c r="U216" i="24"/>
  <c r="Q220" i="24"/>
  <c r="R223" i="24"/>
  <c r="T202" i="24"/>
  <c r="S215" i="24"/>
  <c r="R227" i="24"/>
  <c r="T233" i="24"/>
  <c r="Q240" i="24"/>
  <c r="S246" i="24"/>
  <c r="U252" i="24"/>
  <c r="Q258" i="24"/>
  <c r="S262" i="24"/>
  <c r="T266" i="24"/>
  <c r="U270" i="24"/>
  <c r="T274" i="24"/>
  <c r="U277" i="24"/>
  <c r="Q281" i="24"/>
  <c r="R284" i="24"/>
  <c r="S287" i="24"/>
  <c r="T290" i="24"/>
  <c r="U293" i="24"/>
  <c r="Q297" i="24"/>
  <c r="R300" i="24"/>
  <c r="S303" i="24"/>
  <c r="T306" i="24"/>
  <c r="U309" i="24"/>
  <c r="Q313" i="24"/>
  <c r="R316" i="24"/>
  <c r="S319" i="24"/>
  <c r="T322" i="24"/>
  <c r="U325" i="24"/>
  <c r="Q329" i="24"/>
  <c r="R332" i="24"/>
  <c r="S335" i="24"/>
  <c r="T338" i="24"/>
  <c r="U341" i="24"/>
  <c r="Q345" i="24"/>
  <c r="R348" i="24"/>
  <c r="S351" i="24"/>
  <c r="T354" i="24"/>
  <c r="U357" i="24"/>
  <c r="Q361" i="24"/>
  <c r="R364" i="24"/>
  <c r="S367" i="24"/>
  <c r="T370" i="24"/>
  <c r="U373" i="24"/>
  <c r="Q377" i="24"/>
  <c r="R380" i="24"/>
  <c r="S383" i="24"/>
  <c r="T386" i="24"/>
  <c r="U389" i="24"/>
  <c r="Q393" i="24"/>
  <c r="R396" i="24"/>
  <c r="S399" i="24"/>
  <c r="T402" i="24"/>
  <c r="U405" i="24"/>
  <c r="Q409" i="24"/>
  <c r="R412" i="24"/>
  <c r="S415" i="24"/>
  <c r="T418" i="24"/>
  <c r="U421" i="24"/>
  <c r="Q425" i="24"/>
  <c r="R428" i="24"/>
  <c r="S431" i="24"/>
  <c r="T434" i="24"/>
  <c r="U437" i="24"/>
  <c r="Q441" i="24"/>
  <c r="R444" i="24"/>
  <c r="S447" i="24"/>
  <c r="T450" i="24"/>
  <c r="U453" i="24"/>
  <c r="Q457" i="24"/>
  <c r="R460" i="24"/>
  <c r="S463" i="24"/>
  <c r="T466" i="24"/>
  <c r="U469" i="24"/>
  <c r="Q473" i="24"/>
  <c r="R476" i="24"/>
  <c r="S479" i="24"/>
  <c r="T482" i="24"/>
  <c r="U485" i="24"/>
  <c r="Q489" i="24"/>
  <c r="R492" i="24"/>
  <c r="S495" i="24"/>
  <c r="T498" i="24"/>
  <c r="U501" i="24"/>
  <c r="Q505" i="24"/>
  <c r="R508" i="24"/>
  <c r="S511" i="24"/>
  <c r="E202" i="24"/>
  <c r="F205" i="24"/>
  <c r="C212" i="24"/>
  <c r="D215" i="24"/>
  <c r="E218" i="24"/>
  <c r="U209" i="24"/>
  <c r="T222" i="24"/>
  <c r="T230" i="24"/>
  <c r="Q237" i="24"/>
  <c r="S243" i="24"/>
  <c r="U249" i="24"/>
  <c r="R256" i="24"/>
  <c r="S260" i="24"/>
  <c r="U264" i="24"/>
  <c r="Q269" i="24"/>
  <c r="R273" i="24"/>
  <c r="S276" i="24"/>
  <c r="T279" i="24"/>
  <c r="U282" i="24"/>
  <c r="Q286" i="24"/>
  <c r="R289" i="24"/>
  <c r="S292" i="24"/>
  <c r="T295" i="24"/>
  <c r="U298" i="24"/>
  <c r="Q302" i="24"/>
  <c r="R305" i="24"/>
  <c r="S308" i="24"/>
  <c r="T311" i="24"/>
  <c r="U314" i="24"/>
  <c r="Q318" i="24"/>
  <c r="R321" i="24"/>
  <c r="S324" i="24"/>
  <c r="T327" i="24"/>
  <c r="U330" i="24"/>
  <c r="Q334" i="24"/>
  <c r="R337" i="24"/>
  <c r="S340" i="24"/>
  <c r="T343" i="24"/>
  <c r="U346" i="24"/>
  <c r="Q350" i="24"/>
  <c r="R353" i="24"/>
  <c r="S356" i="24"/>
  <c r="T359" i="24"/>
  <c r="U362" i="24"/>
  <c r="Q366" i="24"/>
  <c r="R369" i="24"/>
  <c r="S372" i="24"/>
  <c r="T375" i="24"/>
  <c r="U378" i="24"/>
  <c r="Q382" i="24"/>
  <c r="R385" i="24"/>
  <c r="S388" i="24"/>
  <c r="T391" i="24"/>
  <c r="U394" i="24"/>
  <c r="Q398" i="24"/>
  <c r="R401" i="24"/>
  <c r="S404" i="24"/>
  <c r="T407" i="24"/>
  <c r="U410" i="24"/>
  <c r="Q414" i="24"/>
  <c r="R417" i="24"/>
  <c r="S420" i="24"/>
  <c r="T423" i="24"/>
  <c r="U426" i="24"/>
  <c r="Q430" i="24"/>
  <c r="R433" i="24"/>
  <c r="S436" i="24"/>
  <c r="T439" i="24"/>
  <c r="U442" i="24"/>
  <c r="Q446" i="24"/>
  <c r="R449" i="24"/>
  <c r="S452" i="24"/>
  <c r="T455" i="24"/>
  <c r="U458" i="24"/>
  <c r="Q462" i="24"/>
  <c r="R465" i="24"/>
  <c r="S468" i="24"/>
  <c r="T471" i="24"/>
  <c r="U474" i="24"/>
  <c r="Q478" i="24"/>
  <c r="R481" i="24"/>
  <c r="S484" i="24"/>
  <c r="T487" i="24"/>
  <c r="U490" i="24"/>
  <c r="Q494" i="24"/>
  <c r="R497" i="24"/>
  <c r="S500" i="24"/>
  <c r="T503" i="24"/>
  <c r="U506" i="24"/>
  <c r="Q510" i="24"/>
  <c r="R513" i="24"/>
  <c r="D204" i="24"/>
  <c r="E207" i="24"/>
  <c r="F210" i="24"/>
  <c r="C217" i="24"/>
  <c r="D220" i="24"/>
  <c r="N220" i="24"/>
  <c r="U213" i="24"/>
  <c r="S226" i="24"/>
  <c r="U232" i="24"/>
  <c r="R239" i="24"/>
  <c r="T245" i="24"/>
  <c r="Q252" i="24"/>
  <c r="T257" i="24"/>
  <c r="U261" i="24"/>
  <c r="Q266" i="24"/>
  <c r="S270" i="24"/>
  <c r="R274" i="24"/>
  <c r="S277" i="24"/>
  <c r="T280" i="24"/>
  <c r="U283" i="24"/>
  <c r="Q287" i="24"/>
  <c r="R290" i="24"/>
  <c r="S293" i="24"/>
  <c r="T296" i="24"/>
  <c r="U299" i="24"/>
  <c r="Q303" i="24"/>
  <c r="R306" i="24"/>
  <c r="S309" i="24"/>
  <c r="T312" i="24"/>
  <c r="U315" i="24"/>
  <c r="Q319" i="24"/>
  <c r="R322" i="24"/>
  <c r="S325" i="24"/>
  <c r="T328" i="24"/>
  <c r="U331" i="24"/>
  <c r="Q335" i="24"/>
  <c r="R338" i="24"/>
  <c r="S341" i="24"/>
  <c r="T344" i="24"/>
  <c r="U347" i="24"/>
  <c r="Q351" i="24"/>
  <c r="R354" i="24"/>
  <c r="S357" i="24"/>
  <c r="T360" i="24"/>
  <c r="U363" i="24"/>
  <c r="Q367" i="24"/>
  <c r="R370" i="24"/>
  <c r="S373" i="24"/>
  <c r="T376" i="24"/>
  <c r="U379" i="24"/>
  <c r="Q383" i="24"/>
  <c r="R386" i="24"/>
  <c r="S389" i="24"/>
  <c r="T392" i="24"/>
  <c r="U395" i="24"/>
  <c r="Q399" i="24"/>
  <c r="R402" i="24"/>
  <c r="S405" i="24"/>
  <c r="T408" i="24"/>
  <c r="U411" i="24"/>
  <c r="Q415" i="24"/>
  <c r="R418" i="24"/>
  <c r="S421" i="24"/>
  <c r="T424" i="24"/>
  <c r="U427" i="24"/>
  <c r="Q431" i="24"/>
  <c r="R434" i="24"/>
  <c r="S437" i="24"/>
  <c r="T440" i="24"/>
  <c r="U443" i="24"/>
  <c r="Q447" i="24"/>
  <c r="R450" i="24"/>
  <c r="S453" i="24"/>
  <c r="T456" i="24"/>
  <c r="U459" i="24"/>
  <c r="Q463" i="24"/>
  <c r="R466" i="24"/>
  <c r="S469" i="24"/>
  <c r="T472" i="24"/>
  <c r="U475" i="24"/>
  <c r="Q479" i="24"/>
  <c r="R482" i="24"/>
  <c r="S485" i="24"/>
  <c r="T488" i="24"/>
  <c r="U491" i="24"/>
  <c r="Q495" i="24"/>
  <c r="R498" i="24"/>
  <c r="S501" i="24"/>
  <c r="T504" i="24"/>
  <c r="T214" i="24"/>
  <c r="T226" i="24"/>
  <c r="Q233" i="24"/>
  <c r="S239" i="24"/>
  <c r="U245" i="24"/>
  <c r="R252" i="24"/>
  <c r="U257" i="24"/>
  <c r="Q262" i="24"/>
  <c r="S266" i="24"/>
  <c r="T270" i="24"/>
  <c r="S274" i="24"/>
  <c r="T277" i="24"/>
  <c r="U280" i="24"/>
  <c r="Q284" i="24"/>
  <c r="R287" i="24"/>
  <c r="S290" i="24"/>
  <c r="T293" i="24"/>
  <c r="U296" i="24"/>
  <c r="Q300" i="24"/>
  <c r="R303" i="24"/>
  <c r="S306" i="24"/>
  <c r="T309" i="24"/>
  <c r="U312" i="24"/>
  <c r="Q316" i="24"/>
  <c r="R319" i="24"/>
  <c r="S322" i="24"/>
  <c r="T325" i="24"/>
  <c r="U328" i="24"/>
  <c r="Q332" i="24"/>
  <c r="R335" i="24"/>
  <c r="S338" i="24"/>
  <c r="T341" i="24"/>
  <c r="U344" i="24"/>
  <c r="Q348" i="24"/>
  <c r="R351" i="24"/>
  <c r="S354" i="24"/>
  <c r="T357" i="24"/>
  <c r="U360" i="24"/>
  <c r="Q364" i="24"/>
  <c r="R367" i="24"/>
  <c r="S370" i="24"/>
  <c r="T373" i="24"/>
  <c r="U376" i="24"/>
  <c r="Q380" i="24"/>
  <c r="R383" i="24"/>
  <c r="S386" i="24"/>
  <c r="T389" i="24"/>
  <c r="U392" i="24"/>
  <c r="Q396" i="24"/>
  <c r="R399" i="24"/>
  <c r="S402" i="24"/>
  <c r="T405" i="24"/>
  <c r="U408" i="24"/>
  <c r="Q412" i="24"/>
  <c r="R415" i="24"/>
  <c r="S418" i="24"/>
  <c r="T421" i="24"/>
  <c r="U424" i="24"/>
  <c r="Q428" i="24"/>
  <c r="R431" i="24"/>
  <c r="S434" i="24"/>
  <c r="T437" i="24"/>
  <c r="U440" i="24"/>
  <c r="Q444" i="24"/>
  <c r="R447" i="24"/>
  <c r="S450" i="24"/>
  <c r="T453" i="24"/>
  <c r="U456" i="24"/>
  <c r="Q460" i="24"/>
  <c r="R463" i="24"/>
  <c r="S466" i="24"/>
  <c r="T469" i="24"/>
  <c r="U472" i="24"/>
  <c r="Q476" i="24"/>
  <c r="R479" i="24"/>
  <c r="S482" i="24"/>
  <c r="T485" i="24"/>
  <c r="U488" i="24"/>
  <c r="Q492" i="24"/>
  <c r="R495" i="24"/>
  <c r="S498" i="24"/>
  <c r="T501" i="24"/>
  <c r="U504" i="24"/>
  <c r="Q508" i="24"/>
  <c r="R511" i="24"/>
  <c r="D202" i="24"/>
  <c r="N202" i="24"/>
  <c r="E205" i="24"/>
  <c r="F208" i="24"/>
  <c r="C215" i="24"/>
  <c r="Q507" i="24"/>
  <c r="F207" i="24"/>
  <c r="C219" i="24"/>
  <c r="C226" i="24"/>
  <c r="D229" i="24"/>
  <c r="N229" i="24"/>
  <c r="E232" i="24"/>
  <c r="F235" i="24"/>
  <c r="C242" i="24"/>
  <c r="D245" i="24"/>
  <c r="N245" i="24"/>
  <c r="E248" i="24"/>
  <c r="F251" i="24"/>
  <c r="C258" i="24"/>
  <c r="D261" i="24"/>
  <c r="N261" i="24"/>
  <c r="E264" i="24"/>
  <c r="F267" i="24"/>
  <c r="C274" i="24"/>
  <c r="D277" i="24"/>
  <c r="E280" i="24"/>
  <c r="F283" i="24"/>
  <c r="C290" i="24"/>
  <c r="D293" i="24"/>
  <c r="N293" i="24"/>
  <c r="E296" i="24"/>
  <c r="F299" i="24"/>
  <c r="C306" i="24"/>
  <c r="D309" i="24"/>
  <c r="N309" i="24"/>
  <c r="E312" i="24"/>
  <c r="F315" i="24"/>
  <c r="C322" i="24"/>
  <c r="D325" i="24"/>
  <c r="N325" i="24"/>
  <c r="E328" i="24"/>
  <c r="F331" i="24"/>
  <c r="C338" i="24"/>
  <c r="D341" i="24"/>
  <c r="E344" i="24"/>
  <c r="F347" i="24"/>
  <c r="C354" i="24"/>
  <c r="D357" i="24"/>
  <c r="N357" i="24"/>
  <c r="E360" i="24"/>
  <c r="F363" i="24"/>
  <c r="C370" i="24"/>
  <c r="D373" i="24"/>
  <c r="N373" i="24"/>
  <c r="E376" i="24"/>
  <c r="F379" i="24"/>
  <c r="C386" i="24"/>
  <c r="D389" i="24"/>
  <c r="N389" i="24"/>
  <c r="E392" i="24"/>
  <c r="F395" i="24"/>
  <c r="C402" i="24"/>
  <c r="D405" i="24"/>
  <c r="N405" i="24"/>
  <c r="E408" i="24"/>
  <c r="F411" i="24"/>
  <c r="C418" i="24"/>
  <c r="D421" i="24"/>
  <c r="N421" i="24"/>
  <c r="E424" i="24"/>
  <c r="F427" i="24"/>
  <c r="C434" i="24"/>
  <c r="D437" i="24"/>
  <c r="N437" i="24"/>
  <c r="E440" i="24"/>
  <c r="F443" i="24"/>
  <c r="C450" i="24"/>
  <c r="D453" i="24"/>
  <c r="N453" i="24"/>
  <c r="E456" i="24"/>
  <c r="F459" i="24"/>
  <c r="C466" i="24"/>
  <c r="D469" i="24"/>
  <c r="N469" i="24"/>
  <c r="E472" i="24"/>
  <c r="F475" i="24"/>
  <c r="C482" i="24"/>
  <c r="D485" i="24"/>
  <c r="N485" i="24"/>
  <c r="E488" i="24"/>
  <c r="F491" i="24"/>
  <c r="C498" i="24"/>
  <c r="D501" i="24"/>
  <c r="N501" i="24"/>
  <c r="E504" i="24"/>
  <c r="F507" i="24"/>
  <c r="U507" i="24"/>
  <c r="E208" i="24"/>
  <c r="F219" i="24"/>
  <c r="C223" i="24"/>
  <c r="D226" i="24"/>
  <c r="N226" i="24"/>
  <c r="E229" i="24"/>
  <c r="F232" i="24"/>
  <c r="C239" i="24"/>
  <c r="D242" i="24"/>
  <c r="N242" i="24"/>
  <c r="E245" i="24"/>
  <c r="F248" i="24"/>
  <c r="C255" i="24"/>
  <c r="D258" i="24"/>
  <c r="N258" i="24"/>
  <c r="E261" i="24"/>
  <c r="F264" i="24"/>
  <c r="C271" i="24"/>
  <c r="D274" i="24"/>
  <c r="N274" i="24"/>
  <c r="E277" i="24"/>
  <c r="F280" i="24"/>
  <c r="C287" i="24"/>
  <c r="D290" i="24"/>
  <c r="N290" i="24"/>
  <c r="E293" i="24"/>
  <c r="F296" i="24"/>
  <c r="C303" i="24"/>
  <c r="D306" i="24"/>
  <c r="N306" i="24"/>
  <c r="E309" i="24"/>
  <c r="F312" i="24"/>
  <c r="C319" i="24"/>
  <c r="D322" i="24"/>
  <c r="N322" i="24"/>
  <c r="E325" i="24"/>
  <c r="F328" i="24"/>
  <c r="C335" i="24"/>
  <c r="D338" i="24"/>
  <c r="N338" i="24"/>
  <c r="E341" i="24"/>
  <c r="F344" i="24"/>
  <c r="C351" i="24"/>
  <c r="D354" i="24"/>
  <c r="N354" i="24"/>
  <c r="E357" i="24"/>
  <c r="F360" i="24"/>
  <c r="C367" i="24"/>
  <c r="D370" i="24"/>
  <c r="N370" i="24"/>
  <c r="E373" i="24"/>
  <c r="F376" i="24"/>
  <c r="C383" i="24"/>
  <c r="D386" i="24"/>
  <c r="N386" i="24"/>
  <c r="E389" i="24"/>
  <c r="F392" i="24"/>
  <c r="C399" i="24"/>
  <c r="D402" i="24"/>
  <c r="N402" i="24"/>
  <c r="E405" i="24"/>
  <c r="F408" i="24"/>
  <c r="C415" i="24"/>
  <c r="D418" i="24"/>
  <c r="N418" i="24"/>
  <c r="E421" i="24"/>
  <c r="F424" i="24"/>
  <c r="C431" i="24"/>
  <c r="D434" i="24"/>
  <c r="N434" i="24"/>
  <c r="E437" i="24"/>
  <c r="F440" i="24"/>
  <c r="C447" i="24"/>
  <c r="D450" i="24"/>
  <c r="N450" i="24"/>
  <c r="E453" i="24"/>
  <c r="F456" i="24"/>
  <c r="C463" i="24"/>
  <c r="D466" i="24"/>
  <c r="N466" i="24"/>
  <c r="E469" i="24"/>
  <c r="F472" i="24"/>
  <c r="C479" i="24"/>
  <c r="D482" i="24"/>
  <c r="N482" i="24"/>
  <c r="E485" i="24"/>
  <c r="F488" i="24"/>
  <c r="C495" i="24"/>
  <c r="D498" i="24"/>
  <c r="N498" i="24"/>
  <c r="E501" i="24"/>
  <c r="F504" i="24"/>
  <c r="C511" i="24"/>
  <c r="S505" i="24"/>
  <c r="C206" i="24"/>
  <c r="D218" i="24"/>
  <c r="N218" i="24"/>
  <c r="E222" i="24"/>
  <c r="F225" i="24"/>
  <c r="C232" i="24"/>
  <c r="D235" i="24"/>
  <c r="N235" i="24"/>
  <c r="E238" i="24"/>
  <c r="F241" i="24"/>
  <c r="C248" i="24"/>
  <c r="D251" i="24"/>
  <c r="E254" i="24"/>
  <c r="F257" i="24"/>
  <c r="C264" i="24"/>
  <c r="D267" i="24"/>
  <c r="N267" i="24"/>
  <c r="E270" i="24"/>
  <c r="F273" i="24"/>
  <c r="C280" i="24"/>
  <c r="D283" i="24"/>
  <c r="N283" i="24"/>
  <c r="E286" i="24"/>
  <c r="F289" i="24"/>
  <c r="C296" i="24"/>
  <c r="D299" i="24"/>
  <c r="N299" i="24"/>
  <c r="E302" i="24"/>
  <c r="F305" i="24"/>
  <c r="C312" i="24"/>
  <c r="D315" i="24"/>
  <c r="E318" i="24"/>
  <c r="F321" i="24"/>
  <c r="C328" i="24"/>
  <c r="D331" i="24"/>
  <c r="N331" i="24"/>
  <c r="E334" i="24"/>
  <c r="F337" i="24"/>
  <c r="C344" i="24"/>
  <c r="D347" i="24"/>
  <c r="N347" i="24"/>
  <c r="E350" i="24"/>
  <c r="F353" i="24"/>
  <c r="C360" i="24"/>
  <c r="D363" i="24"/>
  <c r="N363" i="24"/>
  <c r="E366" i="24"/>
  <c r="F369" i="24"/>
  <c r="C376" i="24"/>
  <c r="D379" i="24"/>
  <c r="E382" i="24"/>
  <c r="F385" i="24"/>
  <c r="C392" i="24"/>
  <c r="D395" i="24"/>
  <c r="N395" i="24"/>
  <c r="E398" i="24"/>
  <c r="F401" i="24"/>
  <c r="C408" i="24"/>
  <c r="D411" i="24"/>
  <c r="N411" i="24"/>
  <c r="E414" i="24"/>
  <c r="F417" i="24"/>
  <c r="C424" i="24"/>
  <c r="D427" i="24"/>
  <c r="N427" i="24"/>
  <c r="E430" i="24"/>
  <c r="F433" i="24"/>
  <c r="C440" i="24"/>
  <c r="D443" i="24"/>
  <c r="E446" i="24"/>
  <c r="F449" i="24"/>
  <c r="C456" i="24"/>
  <c r="D459" i="24"/>
  <c r="N459" i="24"/>
  <c r="E462" i="24"/>
  <c r="F465" i="24"/>
  <c r="C472" i="24"/>
  <c r="D475" i="24"/>
  <c r="N475" i="24"/>
  <c r="E478" i="24"/>
  <c r="F481" i="24"/>
  <c r="C488" i="24"/>
  <c r="D491" i="24"/>
  <c r="N491" i="24"/>
  <c r="E494" i="24"/>
  <c r="F497" i="24"/>
  <c r="Q202" i="24"/>
  <c r="R205" i="24"/>
  <c r="S208" i="24"/>
  <c r="T211" i="24"/>
  <c r="U214" i="24"/>
  <c r="Q218" i="24"/>
  <c r="R221" i="24"/>
  <c r="S224" i="24"/>
  <c r="T227" i="24"/>
  <c r="U230" i="24"/>
  <c r="Q234" i="24"/>
  <c r="R237" i="24"/>
  <c r="S240" i="24"/>
  <c r="T243" i="24"/>
  <c r="U246" i="24"/>
  <c r="Q250" i="24"/>
  <c r="R253" i="24"/>
  <c r="R202" i="24"/>
  <c r="S205" i="24"/>
  <c r="T208" i="24"/>
  <c r="U211" i="24"/>
  <c r="Q215" i="24"/>
  <c r="R218" i="24"/>
  <c r="S221" i="24"/>
  <c r="T224" i="24"/>
  <c r="U227" i="24"/>
  <c r="Q231" i="24"/>
  <c r="R234" i="24"/>
  <c r="S237" i="24"/>
  <c r="T240" i="24"/>
  <c r="U243" i="24"/>
  <c r="Q247" i="24"/>
  <c r="R250" i="24"/>
  <c r="S253" i="24"/>
  <c r="T256" i="24"/>
  <c r="U259" i="24"/>
  <c r="Q263" i="24"/>
  <c r="R266" i="24"/>
  <c r="S269" i="24"/>
  <c r="T272" i="24"/>
  <c r="U204" i="24"/>
  <c r="Q208" i="24"/>
  <c r="R211" i="24"/>
  <c r="S214" i="24"/>
  <c r="T217" i="24"/>
  <c r="U220" i="24"/>
  <c r="Q224" i="24"/>
  <c r="U205" i="24"/>
  <c r="T218" i="24"/>
  <c r="U228" i="24"/>
  <c r="R235" i="24"/>
  <c r="T241" i="24"/>
  <c r="Q248" i="24"/>
  <c r="S254" i="24"/>
  <c r="R259" i="24"/>
  <c r="S263" i="24"/>
  <c r="T267" i="24"/>
  <c r="Q272" i="24"/>
  <c r="S275" i="24"/>
  <c r="T278" i="24"/>
  <c r="U281" i="24"/>
  <c r="Q285" i="24"/>
  <c r="R288" i="24"/>
  <c r="S291" i="24"/>
  <c r="T294" i="24"/>
  <c r="U297" i="24"/>
  <c r="Q301" i="24"/>
  <c r="R304" i="24"/>
  <c r="S307" i="24"/>
  <c r="T310" i="24"/>
  <c r="U313" i="24"/>
  <c r="Q317" i="24"/>
  <c r="R320" i="24"/>
  <c r="S323" i="24"/>
  <c r="T326" i="24"/>
  <c r="U329" i="24"/>
  <c r="Q333" i="24"/>
  <c r="R336" i="24"/>
  <c r="S339" i="24"/>
  <c r="T342" i="24"/>
  <c r="U345" i="24"/>
  <c r="Q349" i="24"/>
  <c r="R352" i="24"/>
  <c r="S355" i="24"/>
  <c r="T358" i="24"/>
  <c r="U361" i="24"/>
  <c r="Q365" i="24"/>
  <c r="R368" i="24"/>
  <c r="S371" i="24"/>
  <c r="T374" i="24"/>
  <c r="U377" i="24"/>
  <c r="Q381" i="24"/>
  <c r="R384" i="24"/>
  <c r="S387" i="24"/>
  <c r="T390" i="24"/>
  <c r="U393" i="24"/>
  <c r="Q397" i="24"/>
  <c r="R400" i="24"/>
  <c r="S403" i="24"/>
  <c r="T406" i="24"/>
  <c r="U409" i="24"/>
  <c r="Q413" i="24"/>
  <c r="R416" i="24"/>
  <c r="S419" i="24"/>
  <c r="T422" i="24"/>
  <c r="U425" i="24"/>
  <c r="Q429" i="24"/>
  <c r="R432" i="24"/>
  <c r="S435" i="24"/>
  <c r="T438" i="24"/>
  <c r="U441" i="24"/>
  <c r="Q445" i="24"/>
  <c r="R448" i="24"/>
  <c r="S451" i="24"/>
  <c r="T454" i="24"/>
  <c r="U457" i="24"/>
  <c r="Q461" i="24"/>
  <c r="R464" i="24"/>
  <c r="S467" i="24"/>
  <c r="T470" i="24"/>
  <c r="U473" i="24"/>
  <c r="Q477" i="24"/>
  <c r="R480" i="24"/>
  <c r="S483" i="24"/>
  <c r="T486" i="24"/>
  <c r="U489" i="24"/>
  <c r="Q493" i="24"/>
  <c r="R496" i="24"/>
  <c r="S499" i="24"/>
  <c r="T502" i="24"/>
  <c r="U505" i="24"/>
  <c r="Q509" i="24"/>
  <c r="R512" i="24"/>
  <c r="D203" i="24"/>
  <c r="E206" i="24"/>
  <c r="F209" i="24"/>
  <c r="C216" i="24"/>
  <c r="D219" i="24"/>
  <c r="N219" i="24"/>
  <c r="Q213" i="24"/>
  <c r="U225" i="24"/>
  <c r="R232" i="24"/>
  <c r="T238" i="24"/>
  <c r="Q245" i="24"/>
  <c r="S251" i="24"/>
  <c r="R257" i="24"/>
  <c r="T261" i="24"/>
  <c r="U265" i="24"/>
  <c r="Q270" i="24"/>
  <c r="Q274" i="24"/>
  <c r="R277" i="24"/>
  <c r="S280" i="24"/>
  <c r="T283" i="24"/>
  <c r="U286" i="24"/>
  <c r="Q290" i="24"/>
  <c r="R293" i="24"/>
  <c r="S296" i="24"/>
  <c r="T299" i="24"/>
  <c r="U302" i="24"/>
  <c r="Q306" i="24"/>
  <c r="R309" i="24"/>
  <c r="S312" i="24"/>
  <c r="T315" i="24"/>
  <c r="U318" i="24"/>
  <c r="Q322" i="24"/>
  <c r="R325" i="24"/>
  <c r="S328" i="24"/>
  <c r="T331" i="24"/>
  <c r="U334" i="24"/>
  <c r="Q338" i="24"/>
  <c r="R341" i="24"/>
  <c r="S344" i="24"/>
  <c r="T347" i="24"/>
  <c r="U350" i="24"/>
  <c r="Q354" i="24"/>
  <c r="R357" i="24"/>
  <c r="S360" i="24"/>
  <c r="T363" i="24"/>
  <c r="U366" i="24"/>
  <c r="Q370" i="24"/>
  <c r="R373" i="24"/>
  <c r="S376" i="24"/>
  <c r="T379" i="24"/>
  <c r="U382" i="24"/>
  <c r="Q386" i="24"/>
  <c r="R389" i="24"/>
  <c r="S392" i="24"/>
  <c r="T395" i="24"/>
  <c r="U398" i="24"/>
  <c r="Q402" i="24"/>
  <c r="R405" i="24"/>
  <c r="S408" i="24"/>
  <c r="T411" i="24"/>
  <c r="U414" i="24"/>
  <c r="Q418" i="24"/>
  <c r="R421" i="24"/>
  <c r="S424" i="24"/>
  <c r="T427" i="24"/>
  <c r="U430" i="24"/>
  <c r="Q434" i="24"/>
  <c r="R437" i="24"/>
  <c r="S440" i="24"/>
  <c r="T443" i="24"/>
  <c r="U446" i="24"/>
  <c r="Q450" i="24"/>
  <c r="R453" i="24"/>
  <c r="S456" i="24"/>
  <c r="T459" i="24"/>
  <c r="U462" i="24"/>
  <c r="Q466" i="24"/>
  <c r="R469" i="24"/>
  <c r="S472" i="24"/>
  <c r="T475" i="24"/>
  <c r="U478" i="24"/>
  <c r="Q482" i="24"/>
  <c r="R485" i="24"/>
  <c r="S488" i="24"/>
  <c r="T491" i="24"/>
  <c r="U494" i="24"/>
  <c r="Q498" i="24"/>
  <c r="R501" i="24"/>
  <c r="S504" i="24"/>
  <c r="T507" i="24"/>
  <c r="U510" i="24"/>
  <c r="C205" i="24"/>
  <c r="D208" i="24"/>
  <c r="E211" i="24"/>
  <c r="F214" i="24"/>
  <c r="R204" i="24"/>
  <c r="Q217" i="24"/>
  <c r="Q228" i="24"/>
  <c r="S234" i="24"/>
  <c r="U240" i="24"/>
  <c r="R247" i="24"/>
  <c r="T253" i="24"/>
  <c r="T258" i="24"/>
  <c r="U262" i="24"/>
  <c r="R267" i="24"/>
  <c r="S271" i="24"/>
  <c r="Q275" i="24"/>
  <c r="R278" i="24"/>
  <c r="S281" i="24"/>
  <c r="T284" i="24"/>
  <c r="U287" i="24"/>
  <c r="Q291" i="24"/>
  <c r="R294" i="24"/>
  <c r="S297" i="24"/>
  <c r="T300" i="24"/>
  <c r="U303" i="24"/>
  <c r="Q307" i="24"/>
  <c r="R310" i="24"/>
  <c r="S313" i="24"/>
  <c r="T316" i="24"/>
  <c r="U319" i="24"/>
  <c r="Q323" i="24"/>
  <c r="R326" i="24"/>
  <c r="S329" i="24"/>
  <c r="T332" i="24"/>
  <c r="U335" i="24"/>
  <c r="Q339" i="24"/>
  <c r="R342" i="24"/>
  <c r="S345" i="24"/>
  <c r="T348" i="24"/>
  <c r="U351" i="24"/>
  <c r="Q355" i="24"/>
  <c r="R358" i="24"/>
  <c r="S361" i="24"/>
  <c r="T364" i="24"/>
  <c r="U367" i="24"/>
  <c r="Q371" i="24"/>
  <c r="R374" i="24"/>
  <c r="S377" i="24"/>
  <c r="T380" i="24"/>
  <c r="U383" i="24"/>
  <c r="Q387" i="24"/>
  <c r="R390" i="24"/>
  <c r="S393" i="24"/>
  <c r="T396" i="24"/>
  <c r="U399" i="24"/>
  <c r="Q403" i="24"/>
  <c r="R406" i="24"/>
  <c r="S409" i="24"/>
  <c r="T412" i="24"/>
  <c r="U415" i="24"/>
  <c r="Q419" i="24"/>
  <c r="R422" i="24"/>
  <c r="S425" i="24"/>
  <c r="T428" i="24"/>
  <c r="U431" i="24"/>
  <c r="Q435" i="24"/>
  <c r="R438" i="24"/>
  <c r="S441" i="24"/>
  <c r="T444" i="24"/>
  <c r="U447" i="24"/>
  <c r="Q451" i="24"/>
  <c r="R454" i="24"/>
  <c r="S457" i="24"/>
  <c r="T460" i="24"/>
  <c r="U463" i="24"/>
  <c r="Q467" i="24"/>
  <c r="R470" i="24"/>
  <c r="S473" i="24"/>
  <c r="T476" i="24"/>
  <c r="U479" i="24"/>
  <c r="Q483" i="24"/>
  <c r="R486" i="24"/>
  <c r="S489" i="24"/>
  <c r="T492" i="24"/>
  <c r="U495" i="24"/>
  <c r="Q499" i="24"/>
  <c r="R502" i="24"/>
  <c r="Q205" i="24"/>
  <c r="U217" i="24"/>
  <c r="R228" i="24"/>
  <c r="T234" i="24"/>
  <c r="Q241" i="24"/>
  <c r="S247" i="24"/>
  <c r="U253" i="24"/>
  <c r="U258" i="24"/>
  <c r="R263" i="24"/>
  <c r="S267" i="24"/>
  <c r="T271" i="24"/>
  <c r="R275" i="24"/>
  <c r="S278" i="24"/>
  <c r="T281" i="24"/>
  <c r="U284" i="24"/>
  <c r="Q288" i="24"/>
  <c r="R291" i="24"/>
  <c r="S294" i="24"/>
  <c r="T297" i="24"/>
  <c r="U300" i="24"/>
  <c r="Q304" i="24"/>
  <c r="R307" i="24"/>
  <c r="S310" i="24"/>
  <c r="T313" i="24"/>
  <c r="U316" i="24"/>
  <c r="Q320" i="24"/>
  <c r="R323" i="24"/>
  <c r="S326" i="24"/>
  <c r="T329" i="24"/>
  <c r="U332" i="24"/>
  <c r="Q336" i="24"/>
  <c r="R339" i="24"/>
  <c r="S342" i="24"/>
  <c r="T345" i="24"/>
  <c r="U348" i="24"/>
  <c r="Q352" i="24"/>
  <c r="R355" i="24"/>
  <c r="S358" i="24"/>
  <c r="T361" i="24"/>
  <c r="U364" i="24"/>
  <c r="Q368" i="24"/>
  <c r="R371" i="24"/>
  <c r="S374" i="24"/>
  <c r="T377" i="24"/>
  <c r="U380" i="24"/>
  <c r="Q384" i="24"/>
  <c r="R387" i="24"/>
  <c r="S390" i="24"/>
  <c r="T393" i="24"/>
  <c r="U396" i="24"/>
  <c r="Q400" i="24"/>
  <c r="R403" i="24"/>
  <c r="S406" i="24"/>
  <c r="T409" i="24"/>
  <c r="U412" i="24"/>
  <c r="Q416" i="24"/>
  <c r="R419" i="24"/>
  <c r="S422" i="24"/>
  <c r="T425" i="24"/>
  <c r="U428" i="24"/>
  <c r="Q432" i="24"/>
  <c r="R435" i="24"/>
  <c r="S438" i="24"/>
  <c r="T441" i="24"/>
  <c r="U444" i="24"/>
  <c r="Q448" i="24"/>
  <c r="R451" i="24"/>
  <c r="S454" i="24"/>
  <c r="T457" i="24"/>
  <c r="U460" i="24"/>
  <c r="Q464" i="24"/>
  <c r="R467" i="24"/>
  <c r="S470" i="24"/>
  <c r="T473" i="24"/>
  <c r="U476" i="24"/>
  <c r="Q480" i="24"/>
  <c r="R483" i="24"/>
  <c r="S486" i="24"/>
  <c r="T489" i="24"/>
  <c r="U492" i="24"/>
  <c r="Q496" i="24"/>
  <c r="R499" i="24"/>
  <c r="S502" i="24"/>
  <c r="T505" i="24"/>
  <c r="U508" i="24"/>
  <c r="Q512" i="24"/>
  <c r="C203" i="24"/>
  <c r="D206" i="24"/>
  <c r="N206" i="24"/>
  <c r="E209" i="24"/>
  <c r="F212" i="24"/>
  <c r="R510" i="24"/>
  <c r="E220" i="24"/>
  <c r="F223" i="24"/>
  <c r="C230" i="24"/>
  <c r="D233" i="24"/>
  <c r="N233" i="24"/>
  <c r="E236" i="24"/>
  <c r="F239" i="24"/>
  <c r="C246" i="24"/>
  <c r="D249" i="24"/>
  <c r="N249" i="24"/>
  <c r="E252" i="24"/>
  <c r="F255" i="24"/>
  <c r="C262" i="24"/>
  <c r="D265" i="24"/>
  <c r="N265" i="24"/>
  <c r="E268" i="24"/>
  <c r="F271" i="24"/>
  <c r="C278" i="24"/>
  <c r="D281" i="24"/>
  <c r="N281" i="24"/>
  <c r="E284" i="24"/>
  <c r="F287" i="24"/>
  <c r="C294" i="24"/>
  <c r="D297" i="24"/>
  <c r="N297" i="24"/>
  <c r="E300" i="24"/>
  <c r="F303" i="24"/>
  <c r="C310" i="24"/>
  <c r="D313" i="24"/>
  <c r="N313" i="24"/>
  <c r="E316" i="24"/>
  <c r="F319" i="24"/>
  <c r="C326" i="24"/>
  <c r="D329" i="24"/>
  <c r="N329" i="24"/>
  <c r="E332" i="24"/>
  <c r="F335" i="24"/>
  <c r="C342" i="24"/>
  <c r="D345" i="24"/>
  <c r="N345" i="24"/>
  <c r="E348" i="24"/>
  <c r="F351" i="24"/>
  <c r="C358" i="24"/>
  <c r="D361" i="24"/>
  <c r="N361" i="24"/>
  <c r="E364" i="24"/>
  <c r="F367" i="24"/>
  <c r="C374" i="24"/>
  <c r="D377" i="24"/>
  <c r="N377" i="24"/>
  <c r="E380" i="24"/>
  <c r="F383" i="24"/>
  <c r="C390" i="24"/>
  <c r="D393" i="24"/>
  <c r="N393" i="24"/>
  <c r="E396" i="24"/>
  <c r="F399" i="24"/>
  <c r="C406" i="24"/>
  <c r="D409" i="24"/>
  <c r="N409" i="24"/>
  <c r="E412" i="24"/>
  <c r="F415" i="24"/>
  <c r="C422" i="24"/>
  <c r="D425" i="24"/>
  <c r="N425" i="24"/>
  <c r="E428" i="24"/>
  <c r="F431" i="24"/>
  <c r="C438" i="24"/>
  <c r="D441" i="24"/>
  <c r="N441" i="24"/>
  <c r="E444" i="24"/>
  <c r="F447" i="24"/>
  <c r="C454" i="24"/>
  <c r="D457" i="24"/>
  <c r="N457" i="24"/>
  <c r="E460" i="24"/>
  <c r="F463" i="24"/>
  <c r="C470" i="24"/>
  <c r="D473" i="24"/>
  <c r="N473" i="24"/>
  <c r="E476" i="24"/>
  <c r="F479" i="24"/>
  <c r="C486" i="24"/>
  <c r="D489" i="24"/>
  <c r="N489" i="24"/>
  <c r="E492" i="24"/>
  <c r="F495" i="24"/>
  <c r="C502" i="24"/>
  <c r="D505" i="24"/>
  <c r="N505" i="24"/>
  <c r="E508" i="24"/>
  <c r="F511" i="24"/>
  <c r="Q511" i="24"/>
  <c r="F211" i="24"/>
  <c r="F220" i="24"/>
  <c r="C227" i="24"/>
  <c r="D230" i="24"/>
  <c r="N230" i="24"/>
  <c r="E233" i="24"/>
  <c r="F236" i="24"/>
  <c r="C243" i="24"/>
  <c r="D246" i="24"/>
  <c r="N246" i="24"/>
  <c r="E249" i="24"/>
  <c r="F252" i="24"/>
  <c r="C259" i="24"/>
  <c r="D262" i="24"/>
  <c r="E265" i="24"/>
  <c r="F268" i="24"/>
  <c r="C275" i="24"/>
  <c r="D278" i="24"/>
  <c r="N278" i="24"/>
  <c r="E281" i="24"/>
  <c r="F284" i="24"/>
  <c r="C291" i="24"/>
  <c r="D294" i="24"/>
  <c r="N294" i="24"/>
  <c r="E297" i="24"/>
  <c r="F300" i="24"/>
  <c r="C307" i="24"/>
  <c r="D310" i="24"/>
  <c r="N310" i="24"/>
  <c r="E313" i="24"/>
  <c r="F316" i="24"/>
  <c r="C323" i="24"/>
  <c r="D326" i="24"/>
  <c r="E329" i="24"/>
  <c r="F332" i="24"/>
  <c r="C339" i="24"/>
  <c r="D342" i="24"/>
  <c r="N342" i="24"/>
  <c r="E345" i="24"/>
  <c r="F348" i="24"/>
  <c r="C355" i="24"/>
  <c r="D358" i="24"/>
  <c r="N358" i="24"/>
  <c r="E361" i="24"/>
  <c r="F364" i="24"/>
  <c r="C371" i="24"/>
  <c r="D374" i="24"/>
  <c r="N374" i="24"/>
  <c r="E377" i="24"/>
  <c r="F380" i="24"/>
  <c r="C387" i="24"/>
  <c r="D390" i="24"/>
  <c r="E393" i="24"/>
  <c r="F396" i="24"/>
  <c r="C403" i="24"/>
  <c r="D406" i="24"/>
  <c r="N406" i="24"/>
  <c r="E409" i="24"/>
  <c r="F412" i="24"/>
  <c r="C419" i="24"/>
  <c r="D422" i="24"/>
  <c r="N422" i="24"/>
  <c r="E425" i="24"/>
  <c r="F428" i="24"/>
  <c r="C435" i="24"/>
  <c r="D438" i="24"/>
  <c r="N438" i="24"/>
  <c r="E441" i="24"/>
  <c r="F444" i="24"/>
  <c r="C451" i="24"/>
  <c r="D454" i="24"/>
  <c r="N454" i="24"/>
  <c r="E457" i="24"/>
  <c r="F460" i="24"/>
  <c r="C467" i="24"/>
  <c r="D470" i="24"/>
  <c r="N470" i="24"/>
  <c r="E473" i="24"/>
  <c r="F476" i="24"/>
  <c r="C483" i="24"/>
  <c r="D486" i="24"/>
  <c r="N486" i="24"/>
  <c r="E489" i="24"/>
  <c r="F492" i="24"/>
  <c r="C499" i="24"/>
  <c r="D502" i="24"/>
  <c r="N502" i="24"/>
  <c r="E505" i="24"/>
  <c r="F508" i="24"/>
  <c r="T508" i="24"/>
  <c r="D209" i="24"/>
  <c r="D223" i="24"/>
  <c r="N223" i="24"/>
  <c r="E226" i="24"/>
  <c r="F229" i="24"/>
  <c r="C236" i="24"/>
  <c r="D239" i="24"/>
  <c r="N239" i="24"/>
  <c r="E242" i="24"/>
  <c r="F245" i="24"/>
  <c r="C252" i="24"/>
  <c r="D255" i="24"/>
  <c r="E258" i="24"/>
  <c r="F261" i="24"/>
  <c r="C268" i="24"/>
  <c r="D271" i="24"/>
  <c r="N271" i="24"/>
  <c r="E274" i="24"/>
  <c r="F277" i="24"/>
  <c r="C284" i="24"/>
  <c r="D287" i="24"/>
  <c r="N287" i="24"/>
  <c r="E290" i="24"/>
  <c r="F293" i="24"/>
  <c r="C300" i="24"/>
  <c r="D303" i="24"/>
  <c r="N303" i="24"/>
  <c r="E306" i="24"/>
  <c r="F309" i="24"/>
  <c r="C316" i="24"/>
  <c r="D319" i="24"/>
  <c r="E322" i="24"/>
  <c r="F325" i="24"/>
  <c r="C332" i="24"/>
  <c r="D335" i="24"/>
  <c r="N335" i="24"/>
  <c r="E338" i="24"/>
  <c r="F341" i="24"/>
  <c r="C348" i="24"/>
  <c r="D351" i="24"/>
  <c r="N351" i="24"/>
  <c r="E354" i="24"/>
  <c r="F357" i="24"/>
  <c r="C364" i="24"/>
  <c r="D367" i="24"/>
  <c r="N367" i="24"/>
  <c r="E370" i="24"/>
  <c r="F373" i="24"/>
  <c r="C380" i="24"/>
  <c r="D383" i="24"/>
  <c r="E386" i="24"/>
  <c r="F389" i="24"/>
  <c r="C396" i="24"/>
  <c r="D399" i="24"/>
  <c r="N399" i="24"/>
  <c r="E402" i="24"/>
  <c r="F405" i="24"/>
  <c r="C412" i="24"/>
  <c r="D415" i="24"/>
  <c r="N415" i="24"/>
  <c r="E418" i="24"/>
  <c r="F421" i="24"/>
  <c r="C428" i="24"/>
  <c r="D431" i="24"/>
  <c r="N431" i="24"/>
  <c r="E434" i="24"/>
  <c r="F437" i="24"/>
  <c r="U202" i="24"/>
  <c r="Q206" i="24"/>
  <c r="R209" i="24"/>
  <c r="S212" i="24"/>
  <c r="T215" i="24"/>
  <c r="U218" i="24"/>
  <c r="Q222" i="24"/>
  <c r="R225" i="24"/>
  <c r="S228" i="24"/>
  <c r="T231" i="24"/>
  <c r="U234" i="24"/>
  <c r="Q238" i="24"/>
  <c r="R241" i="24"/>
  <c r="S244" i="24"/>
  <c r="T247" i="24"/>
  <c r="U250" i="24"/>
  <c r="Q254" i="24"/>
  <c r="Q203" i="24"/>
  <c r="R206" i="24"/>
  <c r="S209" i="24"/>
  <c r="T212" i="24"/>
  <c r="U215" i="24"/>
  <c r="Q219" i="24"/>
  <c r="R222" i="24"/>
  <c r="S225" i="24"/>
  <c r="T228" i="24"/>
  <c r="U231" i="24"/>
  <c r="Q235" i="24"/>
  <c r="R238" i="24"/>
  <c r="S241" i="24"/>
  <c r="T244" i="24"/>
  <c r="U247" i="24"/>
  <c r="Q251" i="24"/>
  <c r="R254" i="24"/>
  <c r="S257" i="24"/>
  <c r="T260" i="24"/>
  <c r="U263" i="24"/>
  <c r="Q267" i="24"/>
  <c r="R270" i="24"/>
  <c r="S202" i="24"/>
  <c r="T205" i="24"/>
  <c r="U208" i="24"/>
  <c r="Q212" i="24"/>
  <c r="R215" i="24"/>
  <c r="S218" i="24"/>
  <c r="T221" i="24"/>
  <c r="U224" i="24"/>
  <c r="Q209" i="24"/>
  <c r="U221" i="24"/>
  <c r="S230" i="24"/>
  <c r="U236" i="24"/>
  <c r="R243" i="24"/>
  <c r="T249" i="24"/>
  <c r="Q256" i="24"/>
  <c r="R260" i="24"/>
  <c r="S264" i="24"/>
  <c r="U268" i="24"/>
  <c r="Q273" i="24"/>
  <c r="R276" i="24"/>
  <c r="S279" i="24"/>
  <c r="T282" i="24"/>
  <c r="U285" i="24"/>
  <c r="Q289" i="24"/>
  <c r="R292" i="24"/>
  <c r="S295" i="24"/>
  <c r="T298" i="24"/>
  <c r="U301" i="24"/>
  <c r="Q305" i="24"/>
  <c r="R308" i="24"/>
  <c r="S311" i="24"/>
  <c r="T314" i="24"/>
  <c r="U317" i="24"/>
  <c r="Q321" i="24"/>
  <c r="R324" i="24"/>
  <c r="S327" i="24"/>
  <c r="T330" i="24"/>
  <c r="U333" i="24"/>
  <c r="Q337" i="24"/>
  <c r="R340" i="24"/>
  <c r="S343" i="24"/>
  <c r="T346" i="24"/>
  <c r="U349" i="24"/>
  <c r="Q353" i="24"/>
  <c r="R356" i="24"/>
  <c r="S359" i="24"/>
  <c r="T362" i="24"/>
  <c r="U365" i="24"/>
  <c r="Q369" i="24"/>
  <c r="R372" i="24"/>
  <c r="S375" i="24"/>
  <c r="T378" i="24"/>
  <c r="U381" i="24"/>
  <c r="Q385" i="24"/>
  <c r="R388" i="24"/>
  <c r="S391" i="24"/>
  <c r="T394" i="24"/>
  <c r="U397" i="24"/>
  <c r="Q401" i="24"/>
  <c r="R404" i="24"/>
  <c r="S407" i="24"/>
  <c r="T410" i="24"/>
  <c r="U413" i="24"/>
  <c r="Q417" i="24"/>
  <c r="R420" i="24"/>
  <c r="S423" i="24"/>
  <c r="T426" i="24"/>
  <c r="U429" i="24"/>
  <c r="Q433" i="24"/>
  <c r="R436" i="24"/>
  <c r="S439" i="24"/>
  <c r="T442" i="24"/>
  <c r="U445" i="24"/>
  <c r="Q449" i="24"/>
  <c r="R452" i="24"/>
  <c r="S455" i="24"/>
  <c r="T458" i="24"/>
  <c r="U461" i="24"/>
  <c r="Q465" i="24"/>
  <c r="R468" i="24"/>
  <c r="S471" i="24"/>
  <c r="T474" i="24"/>
  <c r="U477" i="24"/>
  <c r="Q481" i="24"/>
  <c r="R484" i="24"/>
  <c r="S487" i="24"/>
  <c r="T490" i="24"/>
  <c r="U493" i="24"/>
  <c r="Q497" i="24"/>
  <c r="R500" i="24"/>
  <c r="S503" i="24"/>
  <c r="T506" i="24"/>
  <c r="U509" i="24"/>
  <c r="Q513" i="24"/>
  <c r="C204" i="24"/>
  <c r="D207" i="24"/>
  <c r="N207" i="24"/>
  <c r="E210" i="24"/>
  <c r="F213" i="24"/>
  <c r="S203" i="24"/>
  <c r="R216" i="24"/>
  <c r="S227" i="24"/>
  <c r="U233" i="24"/>
  <c r="R240" i="24"/>
  <c r="T246" i="24"/>
  <c r="Q253" i="24"/>
  <c r="S258" i="24"/>
  <c r="T262" i="24"/>
  <c r="U266" i="24"/>
  <c r="R271" i="24"/>
  <c r="U274" i="24"/>
  <c r="Q278" i="24"/>
  <c r="R281" i="24"/>
  <c r="S284" i="24"/>
  <c r="T287" i="24"/>
  <c r="U290" i="24"/>
  <c r="Q294" i="24"/>
  <c r="R297" i="24"/>
  <c r="S300" i="24"/>
  <c r="T303" i="24"/>
  <c r="U306" i="24"/>
  <c r="Q310" i="24"/>
  <c r="R313" i="24"/>
  <c r="S316" i="24"/>
  <c r="T319" i="24"/>
  <c r="U322" i="24"/>
  <c r="Q326" i="24"/>
  <c r="R329" i="24"/>
  <c r="S332" i="24"/>
  <c r="T335" i="24"/>
  <c r="U338" i="24"/>
  <c r="Q342" i="24"/>
  <c r="R345" i="24"/>
  <c r="S348" i="24"/>
  <c r="T351" i="24"/>
  <c r="U354" i="24"/>
  <c r="Q358" i="24"/>
  <c r="R361" i="24"/>
  <c r="S364" i="24"/>
  <c r="T367" i="24"/>
  <c r="U370" i="24"/>
  <c r="Q374" i="24"/>
  <c r="R377" i="24"/>
  <c r="S380" i="24"/>
  <c r="T383" i="24"/>
  <c r="U386" i="24"/>
  <c r="Q390" i="24"/>
  <c r="R393" i="24"/>
  <c r="S396" i="24"/>
  <c r="T399" i="24"/>
  <c r="U402" i="24"/>
  <c r="Q406" i="24"/>
  <c r="R409" i="24"/>
  <c r="S412" i="24"/>
  <c r="T415" i="24"/>
  <c r="U418" i="24"/>
  <c r="Q422" i="24"/>
  <c r="R425" i="24"/>
  <c r="S428" i="24"/>
  <c r="T431" i="24"/>
  <c r="U434" i="24"/>
  <c r="Q438" i="24"/>
  <c r="R441" i="24"/>
  <c r="S444" i="24"/>
  <c r="T447" i="24"/>
  <c r="U450" i="24"/>
  <c r="Q454" i="24"/>
  <c r="R457" i="24"/>
  <c r="S460" i="24"/>
  <c r="T463" i="24"/>
  <c r="U466" i="24"/>
  <c r="Q470" i="24"/>
  <c r="R473" i="24"/>
  <c r="S476" i="24"/>
  <c r="T479" i="24"/>
  <c r="U482" i="24"/>
  <c r="Q486" i="24"/>
  <c r="R489" i="24"/>
  <c r="S492" i="24"/>
  <c r="T495" i="24"/>
  <c r="U498" i="24"/>
  <c r="Q502" i="24"/>
  <c r="R505" i="24"/>
  <c r="S508" i="24"/>
  <c r="T511" i="24"/>
  <c r="F202" i="24"/>
  <c r="C209" i="24"/>
  <c r="D212" i="24"/>
  <c r="N212" i="24"/>
  <c r="E215" i="24"/>
  <c r="F218" i="24"/>
  <c r="S207" i="24"/>
  <c r="R220" i="24"/>
  <c r="T229" i="24"/>
  <c r="Q236" i="24"/>
  <c r="S242" i="24"/>
  <c r="U248" i="24"/>
  <c r="R255" i="24"/>
  <c r="T259" i="24"/>
  <c r="Q264" i="24"/>
  <c r="R268" i="24"/>
  <c r="S272" i="24"/>
  <c r="U275" i="24"/>
  <c r="Q279" i="24"/>
  <c r="R282" i="24"/>
  <c r="S285" i="24"/>
  <c r="T288" i="24"/>
  <c r="U291" i="24"/>
  <c r="Q295" i="24"/>
  <c r="R298" i="24"/>
  <c r="S301" i="24"/>
  <c r="T304" i="24"/>
  <c r="U307" i="24"/>
  <c r="Q311" i="24"/>
  <c r="R314" i="24"/>
  <c r="S317" i="24"/>
  <c r="T320" i="24"/>
  <c r="U323" i="24"/>
  <c r="Q327" i="24"/>
  <c r="R330" i="24"/>
  <c r="S333" i="24"/>
  <c r="T336" i="24"/>
  <c r="U339" i="24"/>
  <c r="Q343" i="24"/>
  <c r="R346" i="24"/>
  <c r="S349" i="24"/>
  <c r="T352" i="24"/>
  <c r="U355" i="24"/>
  <c r="Q359" i="24"/>
  <c r="R362" i="24"/>
  <c r="S365" i="24"/>
  <c r="T368" i="24"/>
  <c r="U371" i="24"/>
  <c r="Q375" i="24"/>
  <c r="R378" i="24"/>
  <c r="S381" i="24"/>
  <c r="T384" i="24"/>
  <c r="U387" i="24"/>
  <c r="Q391" i="24"/>
  <c r="R394" i="24"/>
  <c r="S397" i="24"/>
  <c r="T400" i="24"/>
  <c r="U403" i="24"/>
  <c r="Q407" i="24"/>
  <c r="R410" i="24"/>
  <c r="S413" i="24"/>
  <c r="T416" i="24"/>
  <c r="U419" i="24"/>
  <c r="Q423" i="24"/>
  <c r="R426" i="24"/>
  <c r="S429" i="24"/>
  <c r="T432" i="24"/>
  <c r="U435" i="24"/>
  <c r="Q439" i="24"/>
  <c r="R442" i="24"/>
  <c r="S445" i="24"/>
  <c r="T448" i="24"/>
  <c r="U451" i="24"/>
  <c r="Q455" i="24"/>
  <c r="R458" i="24"/>
  <c r="S461" i="24"/>
  <c r="T464" i="24"/>
  <c r="U467" i="24"/>
  <c r="Q471" i="24"/>
  <c r="R474" i="24"/>
  <c r="S477" i="24"/>
  <c r="T480" i="24"/>
  <c r="U483" i="24"/>
  <c r="Q487" i="24"/>
  <c r="R490" i="24"/>
  <c r="S493" i="24"/>
  <c r="T496" i="24"/>
  <c r="U499" i="24"/>
  <c r="Q503" i="24"/>
  <c r="R208" i="24"/>
  <c r="Q221" i="24"/>
  <c r="U229" i="24"/>
  <c r="R236" i="24"/>
  <c r="T242" i="24"/>
  <c r="Q249" i="24"/>
  <c r="S255" i="24"/>
  <c r="Q260" i="24"/>
  <c r="R264" i="24"/>
  <c r="S268" i="24"/>
  <c r="U272" i="24"/>
  <c r="Q276" i="24"/>
  <c r="R279" i="24"/>
  <c r="S282" i="24"/>
  <c r="T285" i="24"/>
  <c r="U288" i="24"/>
  <c r="Q292" i="24"/>
  <c r="R295" i="24"/>
  <c r="S298" i="24"/>
  <c r="T301" i="24"/>
  <c r="U304" i="24"/>
  <c r="Q308" i="24"/>
  <c r="R311" i="24"/>
  <c r="S314" i="24"/>
  <c r="T317" i="24"/>
  <c r="U320" i="24"/>
  <c r="Q324" i="24"/>
  <c r="R327" i="24"/>
  <c r="S330" i="24"/>
  <c r="T333" i="24"/>
  <c r="U336" i="24"/>
  <c r="Q340" i="24"/>
  <c r="R343" i="24"/>
  <c r="S346" i="24"/>
  <c r="T349" i="24"/>
  <c r="U352" i="24"/>
  <c r="Q356" i="24"/>
  <c r="R359" i="24"/>
  <c r="S362" i="24"/>
  <c r="T365" i="24"/>
  <c r="U368" i="24"/>
  <c r="Q372" i="24"/>
  <c r="R375" i="24"/>
  <c r="S378" i="24"/>
  <c r="T381" i="24"/>
  <c r="U384" i="24"/>
  <c r="Q388" i="24"/>
  <c r="R391" i="24"/>
  <c r="S394" i="24"/>
  <c r="T397" i="24"/>
  <c r="U400" i="24"/>
  <c r="Q404" i="24"/>
  <c r="R407" i="24"/>
  <c r="S410" i="24"/>
  <c r="T413" i="24"/>
  <c r="U416" i="24"/>
  <c r="Q420" i="24"/>
  <c r="R423" i="24"/>
  <c r="S426" i="24"/>
  <c r="T429" i="24"/>
  <c r="U432" i="24"/>
  <c r="Q436" i="24"/>
  <c r="R439" i="24"/>
  <c r="S442" i="24"/>
  <c r="T445" i="24"/>
  <c r="U448" i="24"/>
  <c r="Q452" i="24"/>
  <c r="R455" i="24"/>
  <c r="S458" i="24"/>
  <c r="T461" i="24"/>
  <c r="U464" i="24"/>
  <c r="Q468" i="24"/>
  <c r="R471" i="24"/>
  <c r="S474" i="24"/>
  <c r="T477" i="24"/>
  <c r="U480" i="24"/>
  <c r="Q484" i="24"/>
  <c r="R487" i="24"/>
  <c r="S490" i="24"/>
  <c r="T493" i="24"/>
  <c r="U496" i="24"/>
  <c r="Q500" i="24"/>
  <c r="R503" i="24"/>
  <c r="S506" i="24"/>
  <c r="T509" i="24"/>
  <c r="U512" i="24"/>
  <c r="C207" i="24"/>
  <c r="D210" i="24"/>
  <c r="N210" i="24"/>
  <c r="E213" i="24"/>
  <c r="F216" i="24"/>
  <c r="S513" i="24"/>
  <c r="C214" i="24"/>
  <c r="D221" i="24"/>
  <c r="N221" i="24"/>
  <c r="E224" i="24"/>
  <c r="F227" i="24"/>
  <c r="C234" i="24"/>
  <c r="D237" i="24"/>
  <c r="N237" i="24"/>
  <c r="E240" i="24"/>
  <c r="F243" i="24"/>
  <c r="C250" i="24"/>
  <c r="D253" i="24"/>
  <c r="N253" i="24"/>
  <c r="E256" i="24"/>
  <c r="F259" i="24"/>
  <c r="C266" i="24"/>
  <c r="D269" i="24"/>
  <c r="N269" i="24"/>
  <c r="E272" i="24"/>
  <c r="F275" i="24"/>
  <c r="C282" i="24"/>
  <c r="D285" i="24"/>
  <c r="N285" i="24"/>
  <c r="E288" i="24"/>
  <c r="F291" i="24"/>
  <c r="C298" i="24"/>
  <c r="D301" i="24"/>
  <c r="N301" i="24"/>
  <c r="E304" i="24"/>
  <c r="F307" i="24"/>
  <c r="C314" i="24"/>
  <c r="D317" i="24"/>
  <c r="N317" i="24"/>
  <c r="E320" i="24"/>
  <c r="F323" i="24"/>
  <c r="C330" i="24"/>
  <c r="D333" i="24"/>
  <c r="N333" i="24"/>
  <c r="E336" i="24"/>
  <c r="F339" i="24"/>
  <c r="C346" i="24"/>
  <c r="D349" i="24"/>
  <c r="N349" i="24"/>
  <c r="E352" i="24"/>
  <c r="F355" i="24"/>
  <c r="C362" i="24"/>
  <c r="D365" i="24"/>
  <c r="N365" i="24"/>
  <c r="E368" i="24"/>
  <c r="F371" i="24"/>
  <c r="C378" i="24"/>
  <c r="D381" i="24"/>
  <c r="N381" i="24"/>
  <c r="E384" i="24"/>
  <c r="F387" i="24"/>
  <c r="C394" i="24"/>
  <c r="D397" i="24"/>
  <c r="N397" i="24"/>
  <c r="E400" i="24"/>
  <c r="F403" i="24"/>
  <c r="C410" i="24"/>
  <c r="D413" i="24"/>
  <c r="N413" i="24"/>
  <c r="E416" i="24"/>
  <c r="F419" i="24"/>
  <c r="C426" i="24"/>
  <c r="D429" i="24"/>
  <c r="N429" i="24"/>
  <c r="E432" i="24"/>
  <c r="F435" i="24"/>
  <c r="C442" i="24"/>
  <c r="D445" i="24"/>
  <c r="N445" i="24"/>
  <c r="E448" i="24"/>
  <c r="F451" i="24"/>
  <c r="C458" i="24"/>
  <c r="D461" i="24"/>
  <c r="N461" i="24"/>
  <c r="E464" i="24"/>
  <c r="F467" i="24"/>
  <c r="C474" i="24"/>
  <c r="D477" i="24"/>
  <c r="N477" i="24"/>
  <c r="E480" i="24"/>
  <c r="F483" i="24"/>
  <c r="C490" i="24"/>
  <c r="D493" i="24"/>
  <c r="N493" i="24"/>
  <c r="E496" i="24"/>
  <c r="F499" i="24"/>
  <c r="C506" i="24"/>
  <c r="D509" i="24"/>
  <c r="N509" i="24"/>
  <c r="E512" i="24"/>
  <c r="C202" i="24"/>
  <c r="E221" i="24"/>
  <c r="F224" i="24"/>
  <c r="C231" i="24"/>
  <c r="D234" i="24"/>
  <c r="N234" i="24"/>
  <c r="E237" i="24"/>
  <c r="F240" i="24"/>
  <c r="C247" i="24"/>
  <c r="D250" i="24"/>
  <c r="N250" i="24"/>
  <c r="E253" i="24"/>
  <c r="F256" i="24"/>
  <c r="C263" i="24"/>
  <c r="D266" i="24"/>
  <c r="N266" i="24"/>
  <c r="E269" i="24"/>
  <c r="F272" i="24"/>
  <c r="C279" i="24"/>
  <c r="D282" i="24"/>
  <c r="N282" i="24"/>
  <c r="E285" i="24"/>
  <c r="F288" i="24"/>
  <c r="C295" i="24"/>
  <c r="D298" i="24"/>
  <c r="N298" i="24"/>
  <c r="E301" i="24"/>
  <c r="F304" i="24"/>
  <c r="C311" i="24"/>
  <c r="D314" i="24"/>
  <c r="N314" i="24"/>
  <c r="E317" i="24"/>
  <c r="F320" i="24"/>
  <c r="C327" i="24"/>
  <c r="D330" i="24"/>
  <c r="N330" i="24"/>
  <c r="E333" i="24"/>
  <c r="F336" i="24"/>
  <c r="C343" i="24"/>
  <c r="D346" i="24"/>
  <c r="N346" i="24"/>
  <c r="E349" i="24"/>
  <c r="F352" i="24"/>
  <c r="C359" i="24"/>
  <c r="D362" i="24"/>
  <c r="N362" i="24"/>
  <c r="E365" i="24"/>
  <c r="F368" i="24"/>
  <c r="C375" i="24"/>
  <c r="D378" i="24"/>
  <c r="N378" i="24"/>
  <c r="E381" i="24"/>
  <c r="F384" i="24"/>
  <c r="C391" i="24"/>
  <c r="D394" i="24"/>
  <c r="N394" i="24"/>
  <c r="E397" i="24"/>
  <c r="F400" i="24"/>
  <c r="C407" i="24"/>
  <c r="D410" i="24"/>
  <c r="N410" i="24"/>
  <c r="E413" i="24"/>
  <c r="F416" i="24"/>
  <c r="C423" i="24"/>
  <c r="D426" i="24"/>
  <c r="N426" i="24"/>
  <c r="E429" i="24"/>
  <c r="F432" i="24"/>
  <c r="C439" i="24"/>
  <c r="D442" i="24"/>
  <c r="N442" i="24"/>
  <c r="E445" i="24"/>
  <c r="F448" i="24"/>
  <c r="C455" i="24"/>
  <c r="D458" i="24"/>
  <c r="N458" i="24"/>
  <c r="E461" i="24"/>
  <c r="F464" i="24"/>
  <c r="C471" i="24"/>
  <c r="D474" i="24"/>
  <c r="N474" i="24"/>
  <c r="E477" i="24"/>
  <c r="F480" i="24"/>
  <c r="C487" i="24"/>
  <c r="D490" i="24"/>
  <c r="N490" i="24"/>
  <c r="E493" i="24"/>
  <c r="F496" i="24"/>
  <c r="C503" i="24"/>
  <c r="D506" i="24"/>
  <c r="N506" i="24"/>
  <c r="E509" i="24"/>
  <c r="F512" i="24"/>
  <c r="U511" i="24"/>
  <c r="E212" i="24"/>
  <c r="C224" i="24"/>
  <c r="D227" i="24"/>
  <c r="N227" i="24"/>
  <c r="E230" i="24"/>
  <c r="F233" i="24"/>
  <c r="C240" i="24"/>
  <c r="D243" i="24"/>
  <c r="N243" i="24"/>
  <c r="E246" i="24"/>
  <c r="F249" i="24"/>
  <c r="C256" i="24"/>
  <c r="D259" i="24"/>
  <c r="E262" i="24"/>
  <c r="F265" i="24"/>
  <c r="C272" i="24"/>
  <c r="D275" i="24"/>
  <c r="N275" i="24"/>
  <c r="E278" i="24"/>
  <c r="F281" i="24"/>
  <c r="C288" i="24"/>
  <c r="D291" i="24"/>
  <c r="N291" i="24"/>
  <c r="E294" i="24"/>
  <c r="F297" i="24"/>
  <c r="C304" i="24"/>
  <c r="D307" i="24"/>
  <c r="N307" i="24"/>
  <c r="E310" i="24"/>
  <c r="F313" i="24"/>
  <c r="C320" i="24"/>
  <c r="D323" i="24"/>
  <c r="E326" i="24"/>
  <c r="F329" i="24"/>
  <c r="C336" i="24"/>
  <c r="D339" i="24"/>
  <c r="N339" i="24"/>
  <c r="E342" i="24"/>
  <c r="F345" i="24"/>
  <c r="C352" i="24"/>
  <c r="D355" i="24"/>
  <c r="N355" i="24"/>
  <c r="E358" i="24"/>
  <c r="F361" i="24"/>
  <c r="C368" i="24"/>
  <c r="D371" i="24"/>
  <c r="N371" i="24"/>
  <c r="E374" i="24"/>
  <c r="F377" i="24"/>
  <c r="C384" i="24"/>
  <c r="D387" i="24"/>
  <c r="E390" i="24"/>
  <c r="F393" i="24"/>
  <c r="C400" i="24"/>
  <c r="D403" i="24"/>
  <c r="N403" i="24"/>
  <c r="E406" i="24"/>
  <c r="F409" i="24"/>
  <c r="C416" i="24"/>
  <c r="D419" i="24"/>
  <c r="N419" i="24"/>
  <c r="E422" i="24"/>
  <c r="F425" i="24"/>
  <c r="C432" i="24"/>
  <c r="D435" i="24"/>
  <c r="N435" i="24"/>
  <c r="E438" i="24"/>
  <c r="F441" i="24"/>
  <c r="C513" i="24"/>
  <c r="F506" i="24"/>
  <c r="E503" i="24"/>
  <c r="D500" i="24"/>
  <c r="N500" i="24"/>
  <c r="C497" i="24"/>
  <c r="F490" i="24"/>
  <c r="E487" i="24"/>
  <c r="D484" i="24"/>
  <c r="N484" i="24"/>
  <c r="C481" i="24"/>
  <c r="F474" i="24"/>
  <c r="E471" i="24"/>
  <c r="D468" i="24"/>
  <c r="C465" i="24"/>
  <c r="F458" i="24"/>
  <c r="E455" i="24"/>
  <c r="D452" i="24"/>
  <c r="N452" i="24"/>
  <c r="C449" i="24"/>
  <c r="F442" i="24"/>
  <c r="E439" i="24"/>
  <c r="D436" i="24"/>
  <c r="N436" i="24"/>
  <c r="C433" i="24"/>
  <c r="F426" i="24"/>
  <c r="E423" i="24"/>
  <c r="D420" i="24"/>
  <c r="C417" i="24"/>
  <c r="F410" i="24"/>
  <c r="E407" i="24"/>
  <c r="D404" i="24"/>
  <c r="C401" i="24"/>
  <c r="F394" i="24"/>
  <c r="E391" i="24"/>
  <c r="D388" i="24"/>
  <c r="N388" i="24"/>
  <c r="C385" i="24"/>
  <c r="F378" i="24"/>
  <c r="E375" i="24"/>
  <c r="D372" i="24"/>
  <c r="N372" i="24"/>
  <c r="C369" i="24"/>
  <c r="F362" i="24"/>
  <c r="E359" i="24"/>
  <c r="D356" i="24"/>
  <c r="C353" i="24"/>
  <c r="F346" i="24"/>
  <c r="E343" i="24"/>
  <c r="D340" i="24"/>
  <c r="C337" i="24"/>
  <c r="F330" i="24"/>
  <c r="E327" i="24"/>
  <c r="D324" i="24"/>
  <c r="N324" i="24"/>
  <c r="C321" i="24"/>
  <c r="F314" i="24"/>
  <c r="E311" i="24"/>
  <c r="D308" i="24"/>
  <c r="N308" i="24"/>
  <c r="C305" i="24"/>
  <c r="F298" i="24"/>
  <c r="E295" i="24"/>
  <c r="D292" i="24"/>
  <c r="C289" i="24"/>
  <c r="F282" i="24"/>
  <c r="E279" i="24"/>
  <c r="D276" i="24"/>
  <c r="C273" i="24"/>
  <c r="F266" i="24"/>
  <c r="E263" i="24"/>
  <c r="D260" i="24"/>
  <c r="N260" i="24"/>
  <c r="C257" i="24"/>
  <c r="F250" i="24"/>
  <c r="E247" i="24"/>
  <c r="D244" i="24"/>
  <c r="N244" i="24"/>
  <c r="C241" i="24"/>
  <c r="F234" i="24"/>
  <c r="E231" i="24"/>
  <c r="D228" i="24"/>
  <c r="C225" i="24"/>
  <c r="E216" i="24"/>
  <c r="F203" i="24"/>
  <c r="F513" i="24"/>
  <c r="E510" i="24"/>
  <c r="D507" i="24"/>
  <c r="N507" i="24"/>
  <c r="C504" i="24"/>
  <c r="D499" i="24"/>
  <c r="E486" i="24"/>
  <c r="C480" i="24"/>
  <c r="F473" i="24"/>
  <c r="D467" i="24"/>
  <c r="N467" i="24"/>
  <c r="E454" i="24"/>
  <c r="C448" i="24"/>
  <c r="D512" i="24"/>
  <c r="N512" i="24"/>
  <c r="C509" i="24"/>
  <c r="F502" i="24"/>
  <c r="E499" i="24"/>
  <c r="D496" i="24"/>
  <c r="N496" i="24"/>
  <c r="C493" i="24"/>
  <c r="F486" i="24"/>
  <c r="E483" i="24"/>
  <c r="D480" i="24"/>
  <c r="N480" i="24"/>
  <c r="C477" i="24"/>
  <c r="F470" i="24"/>
  <c r="E467" i="24"/>
  <c r="D464" i="24"/>
  <c r="C461" i="24"/>
  <c r="F454" i="24"/>
  <c r="E451" i="24"/>
  <c r="D448" i="24"/>
  <c r="N448" i="24"/>
  <c r="C445" i="24"/>
  <c r="F438" i="24"/>
  <c r="E435" i="24"/>
  <c r="D432" i="24"/>
  <c r="N432" i="24"/>
  <c r="C429" i="24"/>
  <c r="F422" i="24"/>
  <c r="E419" i="24"/>
  <c r="D416" i="24"/>
  <c r="N416" i="24"/>
  <c r="C413" i="24"/>
  <c r="F406" i="24"/>
  <c r="E403" i="24"/>
  <c r="D400" i="24"/>
  <c r="C397" i="24"/>
  <c r="F390" i="24"/>
  <c r="E387" i="24"/>
  <c r="D384" i="24"/>
  <c r="N384" i="24"/>
  <c r="C381" i="24"/>
  <c r="F374" i="24"/>
  <c r="E371" i="24"/>
  <c r="D368" i="24"/>
  <c r="N368" i="24"/>
  <c r="C365" i="24"/>
  <c r="F358" i="24"/>
  <c r="E355" i="24"/>
  <c r="D352" i="24"/>
  <c r="N352" i="24"/>
  <c r="C349" i="24"/>
  <c r="F342" i="24"/>
  <c r="E339" i="24"/>
  <c r="D336" i="24"/>
  <c r="C333" i="24"/>
  <c r="F326" i="24"/>
  <c r="E323" i="24"/>
  <c r="D320" i="24"/>
  <c r="N320" i="24"/>
  <c r="C317" i="24"/>
  <c r="F310" i="24"/>
  <c r="E307" i="24"/>
  <c r="D304" i="24"/>
  <c r="N304" i="24"/>
  <c r="C301" i="24"/>
  <c r="F294" i="24"/>
  <c r="E291" i="24"/>
  <c r="D288" i="24"/>
  <c r="N288" i="24"/>
  <c r="C285" i="24"/>
  <c r="F278" i="24"/>
  <c r="E275" i="24"/>
  <c r="D272" i="24"/>
  <c r="C269" i="24"/>
  <c r="F262" i="24"/>
  <c r="E259" i="24"/>
  <c r="D256" i="24"/>
  <c r="N256" i="24"/>
  <c r="C253" i="24"/>
  <c r="F246" i="24"/>
  <c r="E243" i="24"/>
  <c r="D240" i="24"/>
  <c r="N240" i="24"/>
  <c r="C237" i="24"/>
  <c r="F230" i="24"/>
  <c r="E227" i="24"/>
  <c r="D224" i="24"/>
  <c r="N224" i="24"/>
  <c r="C221" i="24"/>
  <c r="D213" i="24"/>
  <c r="N213" i="24"/>
  <c r="T512" i="24"/>
  <c r="F509" i="24"/>
  <c r="E506" i="24"/>
  <c r="D503" i="24"/>
  <c r="N503" i="24"/>
  <c r="E498" i="24"/>
  <c r="C492" i="24"/>
  <c r="F485" i="24"/>
  <c r="D479" i="24"/>
  <c r="N479" i="24"/>
  <c r="E466" i="24"/>
  <c r="C460" i="24"/>
  <c r="F453" i="24"/>
  <c r="D447" i="24"/>
  <c r="C69" i="32"/>
  <c r="C62" i="32"/>
  <c r="C59" i="32"/>
  <c r="C68" i="32"/>
  <c r="C63" i="32"/>
  <c r="C57" i="32"/>
  <c r="C66" i="32"/>
  <c r="C61" i="32"/>
  <c r="C65" i="32"/>
  <c r="C58" i="32"/>
  <c r="J83" i="26"/>
  <c r="D135" i="26"/>
  <c r="D103" i="26"/>
  <c r="D71" i="26"/>
  <c r="J79" i="26"/>
  <c r="K87" i="26"/>
  <c r="C39" i="32"/>
  <c r="C38" i="32"/>
  <c r="C41" i="32"/>
  <c r="C34" i="32"/>
  <c r="C42" i="32"/>
  <c r="C29" i="32"/>
  <c r="C30" i="32"/>
  <c r="C37" i="32"/>
  <c r="C33" i="32"/>
  <c r="C35" i="32"/>
  <c r="C31" i="32"/>
  <c r="B8" i="32"/>
  <c r="D7" i="31"/>
  <c r="A7" i="30"/>
  <c r="B7" i="32"/>
  <c r="D6" i="31"/>
  <c r="A6" i="30"/>
  <c r="D51" i="26"/>
  <c r="D35" i="26"/>
  <c r="J47" i="26"/>
  <c r="K43" i="26"/>
  <c r="C54" i="26"/>
  <c r="C38" i="26"/>
  <c r="D46" i="26"/>
  <c r="D30" i="26"/>
  <c r="J2" i="26"/>
  <c r="D5" i="31"/>
  <c r="B6" i="32"/>
  <c r="A5" i="30"/>
  <c r="J6" i="26"/>
  <c r="D174" i="26"/>
  <c r="K78" i="26"/>
  <c r="J15" i="26"/>
  <c r="K39" i="26"/>
  <c r="C58" i="26"/>
  <c r="J54" i="26"/>
  <c r="D142" i="26"/>
  <c r="J136" i="26"/>
  <c r="U176" i="24"/>
  <c r="U140" i="24"/>
  <c r="R198" i="24"/>
  <c r="K175" i="26"/>
  <c r="Q180" i="24"/>
  <c r="T129" i="24"/>
  <c r="T190" i="24"/>
  <c r="S145" i="24"/>
  <c r="AC145" i="24"/>
  <c r="S201" i="24"/>
  <c r="AC201" i="24"/>
  <c r="S167" i="24"/>
  <c r="AC167" i="24"/>
  <c r="M143" i="26"/>
  <c r="K184" i="26"/>
  <c r="T167" i="24"/>
  <c r="S116" i="24"/>
  <c r="AC116" i="24"/>
  <c r="M188" i="26"/>
  <c r="M187" i="26"/>
  <c r="K158" i="26"/>
  <c r="J107" i="26"/>
  <c r="M106" i="26"/>
  <c r="K123" i="26"/>
  <c r="S185" i="24"/>
  <c r="S146" i="24"/>
  <c r="T201" i="24"/>
  <c r="S175" i="24"/>
  <c r="AC175" i="24"/>
  <c r="Q116" i="24"/>
  <c r="U168" i="24"/>
  <c r="R112" i="24"/>
  <c r="S179" i="24"/>
  <c r="AC179" i="24"/>
  <c r="R128" i="24"/>
  <c r="Q193" i="24"/>
  <c r="U155" i="24"/>
  <c r="R134" i="24"/>
  <c r="J134" i="26"/>
  <c r="U154" i="24"/>
  <c r="M201" i="26"/>
  <c r="I176" i="26"/>
  <c r="I175" i="26"/>
  <c r="L145" i="26"/>
  <c r="J145" i="26"/>
  <c r="M161" i="26"/>
  <c r="L110" i="26"/>
  <c r="Q155" i="24"/>
  <c r="L155" i="26"/>
  <c r="R171" i="24"/>
  <c r="U152" i="24"/>
  <c r="M111" i="26"/>
  <c r="S157" i="24"/>
  <c r="AC157" i="24"/>
  <c r="K188" i="26"/>
  <c r="Q168" i="24"/>
  <c r="R111" i="24"/>
  <c r="T184" i="24"/>
  <c r="S135" i="24"/>
  <c r="AC135" i="24"/>
  <c r="S121" i="24"/>
  <c r="AC121" i="24"/>
  <c r="R193" i="24"/>
  <c r="Q142" i="24"/>
  <c r="J176" i="26"/>
  <c r="M151" i="26"/>
  <c r="M147" i="26"/>
  <c r="M132" i="26"/>
  <c r="K132" i="26"/>
  <c r="I149" i="26"/>
  <c r="J185" i="26"/>
  <c r="Q172" i="24"/>
  <c r="S138" i="24"/>
  <c r="AC138" i="24"/>
  <c r="S122" i="24"/>
  <c r="AC122" i="24"/>
  <c r="S191" i="24"/>
  <c r="AC191" i="24"/>
  <c r="U145" i="24"/>
  <c r="K117" i="26"/>
  <c r="T156" i="24"/>
  <c r="I182" i="26"/>
  <c r="Q176" i="24"/>
  <c r="U109" i="24"/>
  <c r="T108" i="24"/>
  <c r="S180" i="24"/>
  <c r="AC180" i="24"/>
  <c r="R129" i="24"/>
  <c r="L201" i="26"/>
  <c r="L200" i="26"/>
  <c r="J171" i="26"/>
  <c r="I120" i="26"/>
  <c r="L119" i="26"/>
  <c r="AC185" i="24"/>
  <c r="AC146" i="24"/>
  <c r="Q138" i="24"/>
  <c r="R141" i="24"/>
  <c r="S144" i="24"/>
  <c r="T147" i="24"/>
  <c r="U150" i="24"/>
  <c r="Q154" i="24"/>
  <c r="R157" i="24"/>
  <c r="S160" i="24"/>
  <c r="T163" i="24"/>
  <c r="U166" i="24"/>
  <c r="Q170" i="24"/>
  <c r="R173" i="24"/>
  <c r="S176" i="24"/>
  <c r="T179" i="24"/>
  <c r="U182" i="24"/>
  <c r="Q186" i="24"/>
  <c r="R189" i="24"/>
  <c r="S192" i="24"/>
  <c r="T195" i="24"/>
  <c r="U198" i="24"/>
  <c r="U201" i="24"/>
  <c r="M127" i="26"/>
  <c r="K153" i="26"/>
  <c r="I167" i="26"/>
  <c r="K176" i="26"/>
  <c r="M182" i="26"/>
  <c r="J189" i="26"/>
  <c r="L195" i="26"/>
  <c r="T104" i="24"/>
  <c r="U107" i="24"/>
  <c r="Q111" i="24"/>
  <c r="R114" i="24"/>
  <c r="S117" i="24"/>
  <c r="T120" i="24"/>
  <c r="U123" i="24"/>
  <c r="Q127" i="24"/>
  <c r="R130" i="24"/>
  <c r="S133" i="24"/>
  <c r="T136" i="24"/>
  <c r="U139" i="24"/>
  <c r="Q143" i="24"/>
  <c r="I131" i="26"/>
  <c r="L168" i="26"/>
  <c r="L183" i="26"/>
  <c r="K196" i="26"/>
  <c r="R108" i="24"/>
  <c r="T114" i="24"/>
  <c r="Q121" i="24"/>
  <c r="S127" i="24"/>
  <c r="U133" i="24"/>
  <c r="R140" i="24"/>
  <c r="R146" i="24"/>
  <c r="S150" i="24"/>
  <c r="T154" i="24"/>
  <c r="Q159" i="24"/>
  <c r="K71" i="26"/>
  <c r="K103" i="26"/>
  <c r="J31" i="26"/>
  <c r="J63" i="26"/>
  <c r="J95" i="26"/>
  <c r="D79" i="26"/>
  <c r="D95" i="26"/>
  <c r="D111" i="26"/>
  <c r="D127" i="26"/>
  <c r="D143" i="26"/>
  <c r="D159" i="26"/>
  <c r="D175" i="26"/>
  <c r="D191" i="26"/>
  <c r="K16" i="26"/>
  <c r="K32" i="26"/>
  <c r="K48" i="26"/>
  <c r="K64" i="26"/>
  <c r="K80" i="26"/>
  <c r="K96" i="26"/>
  <c r="J24" i="26"/>
  <c r="J40" i="26"/>
  <c r="J56" i="26"/>
  <c r="J72" i="26"/>
  <c r="J88" i="26"/>
  <c r="J104" i="26"/>
  <c r="D80" i="26"/>
  <c r="K75" i="26"/>
  <c r="J35" i="26"/>
  <c r="J67" i="26"/>
  <c r="J99" i="26"/>
  <c r="D83" i="26"/>
  <c r="D99" i="26"/>
  <c r="D115" i="26"/>
  <c r="D131" i="26"/>
  <c r="D147" i="26"/>
  <c r="D163" i="26"/>
  <c r="D179" i="26"/>
  <c r="D195" i="26"/>
  <c r="K20" i="26"/>
  <c r="K36" i="26"/>
  <c r="K52" i="26"/>
  <c r="K68" i="26"/>
  <c r="K84" i="26"/>
  <c r="K100" i="26"/>
  <c r="J28" i="26"/>
  <c r="J44" i="26"/>
  <c r="J60" i="26"/>
  <c r="J76" i="26"/>
  <c r="J92" i="26"/>
  <c r="D84" i="26"/>
  <c r="D100" i="26"/>
  <c r="D116" i="26"/>
  <c r="D132" i="26"/>
  <c r="R174" i="24"/>
  <c r="T142" i="24"/>
  <c r="Q196" i="24"/>
  <c r="T165" i="24"/>
  <c r="T125" i="24"/>
  <c r="R191" i="24"/>
  <c r="T160" i="24"/>
  <c r="R115" i="24"/>
  <c r="S190" i="24"/>
  <c r="U159" i="24"/>
  <c r="U112" i="24"/>
  <c r="T189" i="24"/>
  <c r="Q167" i="24"/>
  <c r="Q144" i="24"/>
  <c r="T109" i="24"/>
  <c r="T137" i="24"/>
  <c r="J196" i="26"/>
  <c r="T198" i="24"/>
  <c r="R187" i="24"/>
  <c r="U175" i="24"/>
  <c r="T164" i="24"/>
  <c r="Q153" i="24"/>
  <c r="Q140" i="24"/>
  <c r="R123" i="24"/>
  <c r="U105" i="24"/>
  <c r="L175" i="26"/>
  <c r="U197" i="24"/>
  <c r="S186" i="24"/>
  <c r="R175" i="24"/>
  <c r="U163" i="24"/>
  <c r="R152" i="24"/>
  <c r="R139" i="24"/>
  <c r="U121" i="24"/>
  <c r="U104" i="24"/>
  <c r="K165" i="26"/>
  <c r="S198" i="24"/>
  <c r="U189" i="24"/>
  <c r="S181" i="24"/>
  <c r="U172" i="24"/>
  <c r="R164" i="24"/>
  <c r="S151" i="24"/>
  <c r="Q129" i="24"/>
  <c r="L199" i="26"/>
  <c r="U143" i="24"/>
  <c r="Q131" i="24"/>
  <c r="R118" i="24"/>
  <c r="S105" i="24"/>
  <c r="I178" i="26"/>
  <c r="L108" i="26"/>
  <c r="Q190" i="24"/>
  <c r="R177" i="24"/>
  <c r="S164" i="24"/>
  <c r="T151" i="24"/>
  <c r="U138" i="24"/>
  <c r="Q126" i="24"/>
  <c r="R113" i="24"/>
  <c r="K195" i="26"/>
  <c r="M166" i="26"/>
  <c r="K198" i="26"/>
  <c r="L185" i="26"/>
  <c r="L172" i="26"/>
  <c r="I139" i="26"/>
  <c r="K197" i="26"/>
  <c r="L184" i="26"/>
  <c r="M170" i="26"/>
  <c r="I135" i="26"/>
  <c r="I168" i="26"/>
  <c r="J155" i="26"/>
  <c r="K142" i="26"/>
  <c r="L129" i="26"/>
  <c r="M116" i="26"/>
  <c r="M154" i="26"/>
  <c r="I142" i="26"/>
  <c r="J129" i="26"/>
  <c r="K116" i="26"/>
  <c r="K171" i="26"/>
  <c r="L158" i="26"/>
  <c r="M145" i="26"/>
  <c r="I133" i="26"/>
  <c r="J120" i="26"/>
  <c r="K107" i="26"/>
  <c r="R200" i="24"/>
  <c r="S170" i="24"/>
  <c r="R136" i="24"/>
  <c r="U191" i="24"/>
  <c r="U161" i="24"/>
  <c r="Q117" i="24"/>
  <c r="S187" i="24"/>
  <c r="Q157" i="24"/>
  <c r="S106" i="24"/>
  <c r="R186" i="24"/>
  <c r="R156" i="24"/>
  <c r="R104" i="24"/>
  <c r="Q187" i="24"/>
  <c r="Q164" i="24"/>
  <c r="S139" i="24"/>
  <c r="T105" i="24"/>
  <c r="Q133" i="24"/>
  <c r="J188" i="26"/>
  <c r="Q197" i="24"/>
  <c r="U185" i="24"/>
  <c r="S174" i="24"/>
  <c r="Q163" i="24"/>
  <c r="U151" i="24"/>
  <c r="U137" i="24"/>
  <c r="U120" i="24"/>
  <c r="Q104" i="24"/>
  <c r="L171" i="26"/>
  <c r="T196" i="24"/>
  <c r="Q185" i="24"/>
  <c r="T173" i="24"/>
  <c r="S162" i="24"/>
  <c r="Q151" i="24"/>
  <c r="U136" i="24"/>
  <c r="Q120" i="24"/>
  <c r="K199" i="26"/>
  <c r="M158" i="26"/>
  <c r="S197" i="24"/>
  <c r="U188" i="24"/>
  <c r="R180" i="24"/>
  <c r="U171" i="24"/>
  <c r="R163" i="24"/>
  <c r="R147" i="24"/>
  <c r="T122" i="24"/>
  <c r="M186" i="26"/>
  <c r="T140" i="24"/>
  <c r="U127" i="24"/>
  <c r="Q115" i="24"/>
  <c r="J197" i="26"/>
  <c r="J170" i="26"/>
  <c r="T199" i="24"/>
  <c r="U186" i="24"/>
  <c r="Q174" i="24"/>
  <c r="R161" i="24"/>
  <c r="S148" i="24"/>
  <c r="T135" i="24"/>
  <c r="U122" i="24"/>
  <c r="Q110" i="24"/>
  <c r="I189" i="26"/>
  <c r="L152" i="26"/>
  <c r="J195" i="26"/>
  <c r="K182" i="26"/>
  <c r="J166" i="26"/>
  <c r="J126" i="26"/>
  <c r="J194" i="26"/>
  <c r="K181" i="26"/>
  <c r="K164" i="26"/>
  <c r="J122" i="26"/>
  <c r="M164" i="26"/>
  <c r="I152" i="26"/>
  <c r="J139" i="26"/>
  <c r="K126" i="26"/>
  <c r="L113" i="26"/>
  <c r="L151" i="26"/>
  <c r="M138" i="26"/>
  <c r="I126" i="26"/>
  <c r="J113" i="26"/>
  <c r="J168" i="26"/>
  <c r="K155" i="26"/>
  <c r="L142" i="26"/>
  <c r="M129" i="26"/>
  <c r="I117" i="26"/>
  <c r="K91" i="26"/>
  <c r="L106" i="26"/>
  <c r="Q189" i="24"/>
  <c r="R159" i="24"/>
  <c r="T110" i="24"/>
  <c r="T180" i="24"/>
  <c r="T150" i="24"/>
  <c r="M181" i="26"/>
  <c r="R176" i="24"/>
  <c r="T145" i="24"/>
  <c r="K137" i="26"/>
  <c r="T174" i="24"/>
  <c r="U144" i="24"/>
  <c r="M123" i="26"/>
  <c r="S178" i="24"/>
  <c r="S155" i="24"/>
  <c r="T126" i="24"/>
  <c r="K183" i="26"/>
  <c r="R120" i="24"/>
  <c r="K149" i="26"/>
  <c r="U192" i="24"/>
  <c r="T181" i="24"/>
  <c r="R170" i="24"/>
  <c r="T158" i="24"/>
  <c r="S147" i="24"/>
  <c r="S131" i="24"/>
  <c r="S114" i="24"/>
  <c r="I193" i="26"/>
  <c r="L136" i="26"/>
  <c r="R192" i="24"/>
  <c r="U180" i="24"/>
  <c r="S169" i="24"/>
  <c r="R158" i="24"/>
  <c r="T146" i="24"/>
  <c r="S130" i="24"/>
  <c r="T113" i="24"/>
  <c r="L186" i="26"/>
  <c r="I111" i="26"/>
  <c r="R194" i="24"/>
  <c r="T185" i="24"/>
  <c r="Q177" i="24"/>
  <c r="T168" i="24"/>
  <c r="Q160" i="24"/>
  <c r="U141" i="24"/>
  <c r="R116" i="24"/>
  <c r="I174" i="26"/>
  <c r="S137" i="24"/>
  <c r="T124" i="24"/>
  <c r="U111" i="24"/>
  <c r="M190" i="26"/>
  <c r="K157" i="26"/>
  <c r="S196" i="24"/>
  <c r="T183" i="24"/>
  <c r="U170" i="24"/>
  <c r="Q158" i="24"/>
  <c r="R145" i="24"/>
  <c r="S132" i="24"/>
  <c r="T119" i="24"/>
  <c r="U106" i="24"/>
  <c r="L182" i="26"/>
  <c r="I127" i="26"/>
  <c r="I192" i="26"/>
  <c r="J179" i="26"/>
  <c r="M159" i="26"/>
  <c r="K113" i="26"/>
  <c r="I191" i="26"/>
  <c r="J178" i="26"/>
  <c r="I158" i="26"/>
  <c r="K109" i="26"/>
  <c r="L161" i="26"/>
  <c r="M148" i="26"/>
  <c r="I136" i="26"/>
  <c r="J123" i="26"/>
  <c r="K110" i="26"/>
  <c r="K148" i="26"/>
  <c r="L135" i="26"/>
  <c r="M122" i="26"/>
  <c r="I110" i="26"/>
  <c r="I165" i="26"/>
  <c r="J152" i="26"/>
  <c r="K139" i="26"/>
  <c r="L126" i="26"/>
  <c r="M113" i="26"/>
  <c r="U196" i="24"/>
  <c r="U181" i="24"/>
  <c r="R166" i="24"/>
  <c r="R151" i="24"/>
  <c r="Q128" i="24"/>
  <c r="J165" i="26"/>
  <c r="R188" i="24"/>
  <c r="S173" i="24"/>
  <c r="T157" i="24"/>
  <c r="T141" i="24"/>
  <c r="U108" i="24"/>
  <c r="Q199" i="24"/>
  <c r="R183" i="24"/>
  <c r="R168" i="24"/>
  <c r="S153" i="24"/>
  <c r="Q132" i="24"/>
  <c r="L194" i="26"/>
  <c r="T197" i="24"/>
  <c r="T182" i="24"/>
  <c r="U167" i="24"/>
  <c r="Q152" i="24"/>
  <c r="U129" i="24"/>
  <c r="M189" i="26"/>
  <c r="S195" i="24"/>
  <c r="Q184" i="24"/>
  <c r="T172" i="24"/>
  <c r="S161" i="24"/>
  <c r="U149" i="24"/>
  <c r="R135" i="24"/>
  <c r="S118" i="24"/>
  <c r="I201" i="26"/>
  <c r="I159" i="26"/>
  <c r="U128" i="24"/>
  <c r="Q112" i="24"/>
  <c r="M178" i="26"/>
  <c r="R201" i="24"/>
  <c r="U195" i="24"/>
  <c r="R190" i="24"/>
  <c r="R184" i="24"/>
  <c r="T178" i="24"/>
  <c r="Q173" i="24"/>
  <c r="R167" i="24"/>
  <c r="T161" i="24"/>
  <c r="Q156" i="24"/>
  <c r="R150" i="24"/>
  <c r="R144" i="24"/>
  <c r="Q136" i="24"/>
  <c r="R127" i="24"/>
  <c r="T118" i="24"/>
  <c r="S110" i="24"/>
  <c r="J201" i="26"/>
  <c r="I185" i="26"/>
  <c r="I162" i="26"/>
  <c r="U200" i="24"/>
  <c r="Q195" i="24"/>
  <c r="S189" i="24"/>
  <c r="U183" i="24"/>
  <c r="U177" i="24"/>
  <c r="R172" i="24"/>
  <c r="T166" i="24"/>
  <c r="U160" i="24"/>
  <c r="R155" i="24"/>
  <c r="T149" i="24"/>
  <c r="R143" i="24"/>
  <c r="T134" i="24"/>
  <c r="S126" i="24"/>
  <c r="T117" i="24"/>
  <c r="Q109" i="24"/>
  <c r="M194" i="26"/>
  <c r="L178" i="26"/>
  <c r="I143" i="26"/>
  <c r="T200" i="24"/>
  <c r="R196" i="24"/>
  <c r="Q192" i="24"/>
  <c r="U187" i="24"/>
  <c r="S183" i="24"/>
  <c r="R179" i="24"/>
  <c r="Q175" i="24"/>
  <c r="T170" i="24"/>
  <c r="S166" i="24"/>
  <c r="R162" i="24"/>
  <c r="U157" i="24"/>
  <c r="T153" i="24"/>
  <c r="S149" i="24"/>
  <c r="Q145" i="24"/>
  <c r="T138" i="24"/>
  <c r="R132" i="24"/>
  <c r="U125" i="24"/>
  <c r="S119" i="24"/>
  <c r="Q113" i="24"/>
  <c r="T106" i="24"/>
  <c r="J193" i="26"/>
  <c r="K180" i="26"/>
  <c r="J162" i="26"/>
  <c r="J118" i="26"/>
  <c r="R142" i="24"/>
  <c r="Q139" i="24"/>
  <c r="U135" i="24"/>
  <c r="T132" i="24"/>
  <c r="S129" i="24"/>
  <c r="R126" i="24"/>
  <c r="Q123" i="24"/>
  <c r="U119" i="24"/>
  <c r="T116" i="24"/>
  <c r="S113" i="24"/>
  <c r="R110" i="24"/>
  <c r="Q107" i="24"/>
  <c r="K200" i="26"/>
  <c r="I194" i="26"/>
  <c r="L187" i="26"/>
  <c r="J181" i="26"/>
  <c r="M174" i="26"/>
  <c r="M163" i="26"/>
  <c r="I147" i="26"/>
  <c r="K121" i="26"/>
  <c r="Q201" i="24"/>
  <c r="Q198" i="24"/>
  <c r="U194" i="24"/>
  <c r="T191" i="24"/>
  <c r="S188" i="24"/>
  <c r="R185" i="24"/>
  <c r="Q182" i="24"/>
  <c r="U178" i="24"/>
  <c r="T175" i="24"/>
  <c r="S172" i="24"/>
  <c r="R169" i="24"/>
  <c r="Q166" i="24"/>
  <c r="U162" i="24"/>
  <c r="T159" i="24"/>
  <c r="S156" i="24"/>
  <c r="R153" i="24"/>
  <c r="Q150" i="24"/>
  <c r="U146" i="24"/>
  <c r="T143" i="24"/>
  <c r="S140" i="24"/>
  <c r="R137" i="24"/>
  <c r="Q134" i="24"/>
  <c r="U130" i="24"/>
  <c r="T127" i="24"/>
  <c r="S124" i="24"/>
  <c r="R121" i="24"/>
  <c r="Q118" i="24"/>
  <c r="U114" i="24"/>
  <c r="T111" i="24"/>
  <c r="S108" i="24"/>
  <c r="R105" i="24"/>
  <c r="L198" i="26"/>
  <c r="J192" i="26"/>
  <c r="M185" i="26"/>
  <c r="K179" i="26"/>
  <c r="I173" i="26"/>
  <c r="K160" i="26"/>
  <c r="M139" i="26"/>
  <c r="J114" i="26"/>
  <c r="I200" i="26"/>
  <c r="M196" i="26"/>
  <c r="L193" i="26"/>
  <c r="K190" i="26"/>
  <c r="J187" i="26"/>
  <c r="I184" i="26"/>
  <c r="M180" i="26"/>
  <c r="L177" i="26"/>
  <c r="K174" i="26"/>
  <c r="K169" i="26"/>
  <c r="I163" i="26"/>
  <c r="L156" i="26"/>
  <c r="K145" i="26"/>
  <c r="L132" i="26"/>
  <c r="M119" i="26"/>
  <c r="I107" i="26"/>
  <c r="I199" i="26"/>
  <c r="M195" i="26"/>
  <c r="L192" i="26"/>
  <c r="K189" i="26"/>
  <c r="J186" i="26"/>
  <c r="I183" i="26"/>
  <c r="M179" i="26"/>
  <c r="L176" i="26"/>
  <c r="K173" i="26"/>
  <c r="L167" i="26"/>
  <c r="J161" i="26"/>
  <c r="J154" i="26"/>
  <c r="K141" i="26"/>
  <c r="L128" i="26"/>
  <c r="M115" i="26"/>
  <c r="M172" i="26"/>
  <c r="L169" i="26"/>
  <c r="K166" i="26"/>
  <c r="J163" i="26"/>
  <c r="I160" i="26"/>
  <c r="M156" i="26"/>
  <c r="L153" i="26"/>
  <c r="K150" i="26"/>
  <c r="J147" i="26"/>
  <c r="I144" i="26"/>
  <c r="M140" i="26"/>
  <c r="L137" i="26"/>
  <c r="K134" i="26"/>
  <c r="J131" i="26"/>
  <c r="I128" i="26"/>
  <c r="M124" i="26"/>
  <c r="L121" i="26"/>
  <c r="K118" i="26"/>
  <c r="J115" i="26"/>
  <c r="I112" i="26"/>
  <c r="M108" i="26"/>
  <c r="L105" i="26"/>
  <c r="J153" i="26"/>
  <c r="I150" i="26"/>
  <c r="M146" i="26"/>
  <c r="L143" i="26"/>
  <c r="K140" i="26"/>
  <c r="J137" i="26"/>
  <c r="I134" i="26"/>
  <c r="M130" i="26"/>
  <c r="L127" i="26"/>
  <c r="K124" i="26"/>
  <c r="J121" i="26"/>
  <c r="I118" i="26"/>
  <c r="M114" i="26"/>
  <c r="L111" i="26"/>
  <c r="K108" i="26"/>
  <c r="J105" i="26"/>
  <c r="M169" i="26"/>
  <c r="L166" i="26"/>
  <c r="K163" i="26"/>
  <c r="J160" i="26"/>
  <c r="I157" i="26"/>
  <c r="M153" i="26"/>
  <c r="L150" i="26"/>
  <c r="K147" i="26"/>
  <c r="J144" i="26"/>
  <c r="I141" i="26"/>
  <c r="M137" i="26"/>
  <c r="L134" i="26"/>
  <c r="K131" i="26"/>
  <c r="J128" i="26"/>
  <c r="I125" i="26"/>
  <c r="M121" i="26"/>
  <c r="L118" i="26"/>
  <c r="K115" i="26"/>
  <c r="J112" i="26"/>
  <c r="I109" i="26"/>
  <c r="M105" i="26"/>
  <c r="S193" i="24"/>
  <c r="T177" i="24"/>
  <c r="T162" i="24"/>
  <c r="U147" i="24"/>
  <c r="R119" i="24"/>
  <c r="U199" i="24"/>
  <c r="U184" i="24"/>
  <c r="Q169" i="24"/>
  <c r="R154" i="24"/>
  <c r="S134" i="24"/>
  <c r="I198" i="26"/>
  <c r="T194" i="24"/>
  <c r="U179" i="24"/>
  <c r="U164" i="24"/>
  <c r="Q149" i="24"/>
  <c r="S123" i="24"/>
  <c r="I177" i="26"/>
  <c r="U193" i="24"/>
  <c r="Q179" i="24"/>
  <c r="S163" i="24"/>
  <c r="T148" i="24"/>
  <c r="T121" i="24"/>
  <c r="M171" i="26"/>
  <c r="T192" i="24"/>
  <c r="Q181" i="24"/>
  <c r="U169" i="24"/>
  <c r="S158" i="24"/>
  <c r="Q147" i="24"/>
  <c r="R131" i="24"/>
  <c r="U113" i="24"/>
  <c r="L191" i="26"/>
  <c r="J130" i="26"/>
  <c r="U124" i="24"/>
  <c r="S107" i="24"/>
  <c r="K168" i="26"/>
  <c r="Q200" i="24"/>
  <c r="S194" i="24"/>
  <c r="T188" i="24"/>
  <c r="Q183" i="24"/>
  <c r="S177" i="24"/>
  <c r="S171" i="24"/>
  <c r="U165" i="24"/>
  <c r="R160" i="24"/>
  <c r="S154" i="24"/>
  <c r="U148" i="24"/>
  <c r="S142" i="24"/>
  <c r="T133" i="24"/>
  <c r="Q125" i="24"/>
  <c r="U116" i="24"/>
  <c r="Q108" i="24"/>
  <c r="M197" i="26"/>
  <c r="J180" i="26"/>
  <c r="J150" i="26"/>
  <c r="R199" i="24"/>
  <c r="T193" i="24"/>
  <c r="Q188" i="24"/>
  <c r="R182" i="24"/>
  <c r="T176" i="24"/>
  <c r="Q171" i="24"/>
  <c r="Q165" i="24"/>
  <c r="S159" i="24"/>
  <c r="U153" i="24"/>
  <c r="Q148" i="24"/>
  <c r="Q141" i="24"/>
  <c r="U132" i="24"/>
  <c r="Q124" i="24"/>
  <c r="S115" i="24"/>
  <c r="R107" i="24"/>
  <c r="K191" i="26"/>
  <c r="M173" i="26"/>
  <c r="L124" i="26"/>
  <c r="S199" i="24"/>
  <c r="R195" i="24"/>
  <c r="Q191" i="24"/>
  <c r="T186" i="24"/>
  <c r="S182" i="24"/>
  <c r="R178" i="24"/>
  <c r="U173" i="24"/>
  <c r="T169" i="24"/>
  <c r="S165" i="24"/>
  <c r="Q161" i="24"/>
  <c r="U156" i="24"/>
  <c r="T152" i="24"/>
  <c r="R148" i="24"/>
  <c r="S143" i="24"/>
  <c r="Q137" i="24"/>
  <c r="T130" i="24"/>
  <c r="R124" i="24"/>
  <c r="U117" i="24"/>
  <c r="S111" i="24"/>
  <c r="Q105" i="24"/>
  <c r="I190" i="26"/>
  <c r="J177" i="26"/>
  <c r="M155" i="26"/>
  <c r="T144" i="24"/>
  <c r="S141" i="24"/>
  <c r="R138" i="24"/>
  <c r="Q135" i="24"/>
  <c r="U131" i="24"/>
  <c r="T128" i="24"/>
  <c r="S125" i="24"/>
  <c r="R122" i="24"/>
  <c r="Q119" i="24"/>
  <c r="U115" i="24"/>
  <c r="T112" i="24"/>
  <c r="S109" i="24"/>
  <c r="R106" i="24"/>
  <c r="M198" i="26"/>
  <c r="K192" i="26"/>
  <c r="I186" i="26"/>
  <c r="L179" i="26"/>
  <c r="J173" i="26"/>
  <c r="L160" i="26"/>
  <c r="L140" i="26"/>
  <c r="I115" i="26"/>
  <c r="S200" i="24"/>
  <c r="R197" i="24"/>
  <c r="Q194" i="24"/>
  <c r="U190" i="24"/>
  <c r="T187" i="24"/>
  <c r="S184" i="24"/>
  <c r="R181" i="24"/>
  <c r="Q178" i="24"/>
  <c r="U174" i="24"/>
  <c r="T171" i="24"/>
  <c r="S168" i="24"/>
  <c r="R165" i="24"/>
  <c r="Q162" i="24"/>
  <c r="U158" i="24"/>
  <c r="T155" i="24"/>
  <c r="S152" i="24"/>
  <c r="R149" i="24"/>
  <c r="Q146" i="24"/>
  <c r="U142" i="24"/>
  <c r="T139" i="24"/>
  <c r="S136" i="24"/>
  <c r="R133" i="24"/>
  <c r="Q130" i="24"/>
  <c r="U126" i="24"/>
  <c r="T123" i="24"/>
  <c r="S120" i="24"/>
  <c r="R117" i="24"/>
  <c r="Q114" i="24"/>
  <c r="U110" i="24"/>
  <c r="T107" i="24"/>
  <c r="S104" i="24"/>
  <c r="I197" i="26"/>
  <c r="L190" i="26"/>
  <c r="J184" i="26"/>
  <c r="M177" i="26"/>
  <c r="I170" i="26"/>
  <c r="J157" i="26"/>
  <c r="K133" i="26"/>
  <c r="M107" i="26"/>
  <c r="J199" i="26"/>
  <c r="I196" i="26"/>
  <c r="M192" i="26"/>
  <c r="L189" i="26"/>
  <c r="K186" i="26"/>
  <c r="J183" i="26"/>
  <c r="I180" i="26"/>
  <c r="M176" i="26"/>
  <c r="L173" i="26"/>
  <c r="M167" i="26"/>
  <c r="K161" i="26"/>
  <c r="I155" i="26"/>
  <c r="J142" i="26"/>
  <c r="K129" i="26"/>
  <c r="L116" i="26"/>
  <c r="K201" i="26"/>
  <c r="J198" i="26"/>
  <c r="I195" i="26"/>
  <c r="M191" i="26"/>
  <c r="L188" i="26"/>
  <c r="K185" i="26"/>
  <c r="J182" i="26"/>
  <c r="I179" i="26"/>
  <c r="M175" i="26"/>
  <c r="K172" i="26"/>
  <c r="I166" i="26"/>
  <c r="L159" i="26"/>
  <c r="I151" i="26"/>
  <c r="J138" i="26"/>
  <c r="K125" i="26"/>
  <c r="L112" i="26"/>
  <c r="I172" i="26"/>
  <c r="M168" i="26"/>
  <c r="L165" i="26"/>
  <c r="K162" i="26"/>
  <c r="J159" i="26"/>
  <c r="I156" i="26"/>
  <c r="M152" i="26"/>
  <c r="L149" i="26"/>
  <c r="K146" i="26"/>
  <c r="J143" i="26"/>
  <c r="I140" i="26"/>
  <c r="M136" i="26"/>
  <c r="L133" i="26"/>
  <c r="K130" i="26"/>
  <c r="J127" i="26"/>
  <c r="I124" i="26"/>
  <c r="M120" i="26"/>
  <c r="L117" i="26"/>
  <c r="K114" i="26"/>
  <c r="J111" i="26"/>
  <c r="I108" i="26"/>
  <c r="K105" i="26"/>
  <c r="K152" i="26"/>
  <c r="J149" i="26"/>
  <c r="I146" i="26"/>
  <c r="M142" i="26"/>
  <c r="L139" i="26"/>
  <c r="K136" i="26"/>
  <c r="J133" i="26"/>
  <c r="I130" i="26"/>
  <c r="M126" i="26"/>
  <c r="L123" i="26"/>
  <c r="K120" i="26"/>
  <c r="J117" i="26"/>
  <c r="I114" i="26"/>
  <c r="M110" i="26"/>
  <c r="L107" i="26"/>
  <c r="J172" i="26"/>
  <c r="I169" i="26"/>
  <c r="M165" i="26"/>
  <c r="L162" i="26"/>
  <c r="K159" i="26"/>
  <c r="J156" i="26"/>
  <c r="I153" i="26"/>
  <c r="M149" i="26"/>
  <c r="L146" i="26"/>
  <c r="K143" i="26"/>
  <c r="J140" i="26"/>
  <c r="I137" i="26"/>
  <c r="M133" i="26"/>
  <c r="L130" i="26"/>
  <c r="K127" i="26"/>
  <c r="J124" i="26"/>
  <c r="I121" i="26"/>
  <c r="M117" i="26"/>
  <c r="L114" i="26"/>
  <c r="K111" i="26"/>
  <c r="J108" i="26"/>
  <c r="I105" i="26"/>
  <c r="U134" i="24"/>
  <c r="T131" i="24"/>
  <c r="S128" i="24"/>
  <c r="R125" i="24"/>
  <c r="Q122" i="24"/>
  <c r="U118" i="24"/>
  <c r="T115" i="24"/>
  <c r="S112" i="24"/>
  <c r="R109" i="24"/>
  <c r="Q106" i="24"/>
  <c r="J200" i="26"/>
  <c r="M193" i="26"/>
  <c r="K187" i="26"/>
  <c r="I181" i="26"/>
  <c r="L174" i="26"/>
  <c r="L163" i="26"/>
  <c r="J146" i="26"/>
  <c r="L120" i="26"/>
  <c r="M200" i="26"/>
  <c r="L197" i="26"/>
  <c r="K194" i="26"/>
  <c r="J191" i="26"/>
  <c r="I188" i="26"/>
  <c r="M184" i="26"/>
  <c r="L181" i="26"/>
  <c r="K178" i="26"/>
  <c r="J175" i="26"/>
  <c r="I171" i="26"/>
  <c r="L164" i="26"/>
  <c r="J158" i="26"/>
  <c r="L148" i="26"/>
  <c r="M135" i="26"/>
  <c r="I123" i="26"/>
  <c r="J110" i="26"/>
  <c r="M199" i="26"/>
  <c r="L196" i="26"/>
  <c r="K193" i="26"/>
  <c r="J190" i="26"/>
  <c r="I187" i="26"/>
  <c r="M183" i="26"/>
  <c r="L180" i="26"/>
  <c r="K177" i="26"/>
  <c r="J174" i="26"/>
  <c r="J169" i="26"/>
  <c r="M162" i="26"/>
  <c r="K156" i="26"/>
  <c r="L144" i="26"/>
  <c r="M131" i="26"/>
  <c r="I119" i="26"/>
  <c r="J106" i="26"/>
  <c r="K170" i="26"/>
  <c r="J167" i="26"/>
  <c r="I164" i="26"/>
  <c r="M160" i="26"/>
  <c r="L157" i="26"/>
  <c r="K154" i="26"/>
  <c r="J151" i="26"/>
  <c r="I148" i="26"/>
  <c r="M144" i="26"/>
  <c r="L141" i="26"/>
  <c r="K138" i="26"/>
  <c r="J135" i="26"/>
  <c r="I132" i="26"/>
  <c r="M128" i="26"/>
  <c r="L125" i="26"/>
  <c r="K122" i="26"/>
  <c r="J119" i="26"/>
  <c r="I116" i="26"/>
  <c r="M112" i="26"/>
  <c r="L109" i="26"/>
  <c r="K106" i="26"/>
  <c r="I154" i="26"/>
  <c r="M150" i="26"/>
  <c r="L147" i="26"/>
  <c r="K144" i="26"/>
  <c r="J141" i="26"/>
  <c r="I138" i="26"/>
  <c r="M134" i="26"/>
  <c r="L131" i="26"/>
  <c r="K128" i="26"/>
  <c r="J125" i="26"/>
  <c r="I122" i="26"/>
  <c r="M118" i="26"/>
  <c r="L115" i="26"/>
  <c r="K112" i="26"/>
  <c r="J109" i="26"/>
  <c r="I106" i="26"/>
  <c r="L170" i="26"/>
  <c r="K167" i="26"/>
  <c r="J164" i="26"/>
  <c r="I161" i="26"/>
  <c r="M157" i="26"/>
  <c r="L154" i="26"/>
  <c r="K151" i="26"/>
  <c r="J148" i="26"/>
  <c r="I145" i="26"/>
  <c r="M141" i="26"/>
  <c r="L138" i="26"/>
  <c r="K135" i="26"/>
  <c r="J132" i="26"/>
  <c r="I129" i="26"/>
  <c r="M125" i="26"/>
  <c r="L122" i="26"/>
  <c r="K119" i="26"/>
  <c r="J116" i="26"/>
  <c r="I113" i="26"/>
  <c r="M109" i="26"/>
  <c r="D178" i="26"/>
  <c r="D146" i="26"/>
  <c r="D78" i="26"/>
  <c r="J70" i="26"/>
  <c r="K59" i="26"/>
  <c r="K27" i="26"/>
  <c r="D194" i="26"/>
  <c r="D162" i="26"/>
  <c r="D126" i="26"/>
  <c r="K55" i="26"/>
  <c r="K23" i="26"/>
  <c r="D190" i="26"/>
  <c r="D158" i="26"/>
  <c r="D94" i="26"/>
  <c r="K94" i="26"/>
  <c r="K30" i="26"/>
  <c r="K14" i="26"/>
  <c r="K46" i="26"/>
  <c r="D110" i="26"/>
  <c r="J102" i="26"/>
  <c r="J38" i="26"/>
  <c r="K62" i="26"/>
  <c r="J86" i="26"/>
  <c r="J22" i="26"/>
  <c r="K18" i="26"/>
  <c r="D67" i="26"/>
  <c r="J91" i="26"/>
  <c r="J75" i="26"/>
  <c r="J59" i="26"/>
  <c r="J43" i="26"/>
  <c r="J27" i="26"/>
  <c r="J11" i="26"/>
  <c r="K99" i="26"/>
  <c r="K83" i="26"/>
  <c r="K67" i="26"/>
  <c r="K51" i="26"/>
  <c r="K35" i="26"/>
  <c r="K19" i="26"/>
  <c r="D186" i="26"/>
  <c r="D170" i="26"/>
  <c r="D154" i="26"/>
  <c r="D138" i="26"/>
  <c r="D122" i="26"/>
  <c r="D106" i="26"/>
  <c r="D90" i="26"/>
  <c r="D74" i="26"/>
  <c r="D58" i="26"/>
  <c r="J98" i="26"/>
  <c r="J82" i="26"/>
  <c r="J66" i="26"/>
  <c r="J50" i="26"/>
  <c r="J34" i="26"/>
  <c r="J18" i="26"/>
  <c r="K90" i="26"/>
  <c r="K74" i="26"/>
  <c r="K58" i="26"/>
  <c r="K42" i="26"/>
  <c r="K26" i="26"/>
  <c r="K10" i="26"/>
  <c r="J103" i="26"/>
  <c r="J87" i="26"/>
  <c r="J71" i="26"/>
  <c r="J55" i="26"/>
  <c r="J39" i="26"/>
  <c r="J23" i="26"/>
  <c r="J7" i="26"/>
  <c r="K95" i="26"/>
  <c r="K79" i="26"/>
  <c r="K63" i="26"/>
  <c r="K47" i="26"/>
  <c r="K31" i="26"/>
  <c r="K15" i="26"/>
  <c r="C62" i="26"/>
  <c r="D198" i="26"/>
  <c r="D182" i="26"/>
  <c r="D166" i="26"/>
  <c r="D150" i="26"/>
  <c r="D134" i="26"/>
  <c r="D118" i="26"/>
  <c r="D102" i="26"/>
  <c r="D86" i="26"/>
  <c r="D70" i="26"/>
  <c r="J94" i="26"/>
  <c r="J78" i="26"/>
  <c r="J62" i="26"/>
  <c r="J46" i="26"/>
  <c r="J30" i="26"/>
  <c r="J14" i="26"/>
  <c r="K102" i="26"/>
  <c r="K86" i="26"/>
  <c r="K70" i="26"/>
  <c r="K54" i="26"/>
  <c r="K38" i="26"/>
  <c r="K22" i="26"/>
  <c r="K6" i="26"/>
  <c r="D130" i="26"/>
  <c r="D114" i="26"/>
  <c r="D98" i="26"/>
  <c r="D82" i="26"/>
  <c r="D66" i="26"/>
  <c r="J90" i="26"/>
  <c r="J74" i="26"/>
  <c r="J58" i="26"/>
  <c r="J42" i="26"/>
  <c r="J26" i="26"/>
  <c r="J10" i="26"/>
  <c r="K98" i="26"/>
  <c r="K82" i="26"/>
  <c r="K66" i="26"/>
  <c r="K50" i="26"/>
  <c r="K34" i="26"/>
  <c r="N56" i="24"/>
  <c r="N40" i="24"/>
  <c r="N24" i="24"/>
  <c r="N8" i="24"/>
  <c r="AC103" i="24"/>
  <c r="N179" i="24"/>
  <c r="N131" i="24"/>
  <c r="N67" i="24"/>
  <c r="N51" i="24"/>
  <c r="N3" i="24"/>
  <c r="N185" i="24"/>
  <c r="AC16" i="24"/>
  <c r="AC3" i="24"/>
  <c r="AC2" i="24"/>
  <c r="N64" i="24"/>
  <c r="N32" i="24"/>
  <c r="N27" i="24"/>
  <c r="N54" i="24"/>
  <c r="N22" i="24"/>
  <c r="N49" i="24"/>
  <c r="N17" i="24"/>
  <c r="N28" i="24"/>
  <c r="N12" i="24"/>
  <c r="N23" i="24"/>
  <c r="AC37" i="24"/>
  <c r="B41" i="22"/>
  <c r="B39" i="31"/>
  <c r="C42" i="22"/>
  <c r="C40" i="31"/>
  <c r="C41" i="22"/>
  <c r="C39" i="31"/>
  <c r="C40" i="22"/>
  <c r="C38" i="31"/>
  <c r="B38" i="22"/>
  <c r="B36" i="31"/>
  <c r="C38" i="22"/>
  <c r="C36" i="31"/>
  <c r="B39" i="22"/>
  <c r="B37" i="31"/>
  <c r="C39" i="22"/>
  <c r="C37" i="31"/>
  <c r="B37" i="22"/>
  <c r="B35" i="31"/>
  <c r="C37" i="22"/>
  <c r="C35" i="31"/>
  <c r="B36" i="22"/>
  <c r="B34" i="31"/>
  <c r="C36" i="22"/>
  <c r="C34" i="31"/>
  <c r="C35" i="22"/>
  <c r="C33" i="31"/>
  <c r="B35" i="22"/>
  <c r="B33" i="31"/>
  <c r="C34" i="22"/>
  <c r="C32" i="31"/>
  <c r="B34" i="22"/>
  <c r="B32" i="31"/>
  <c r="B33" i="22"/>
  <c r="B31" i="31"/>
  <c r="C33" i="22"/>
  <c r="C31" i="31"/>
  <c r="B32" i="22"/>
  <c r="B30" i="31"/>
  <c r="C32" i="22"/>
  <c r="C30" i="31"/>
  <c r="B31" i="22"/>
  <c r="B29" i="31"/>
  <c r="C31" i="22"/>
  <c r="C29" i="31"/>
  <c r="B30" i="22"/>
  <c r="B28" i="31"/>
  <c r="C30" i="22"/>
  <c r="C28" i="31"/>
  <c r="C29" i="22"/>
  <c r="C27" i="31"/>
  <c r="B29" i="22"/>
  <c r="B27" i="31"/>
  <c r="C28" i="22"/>
  <c r="C26" i="31"/>
  <c r="B28" i="22"/>
  <c r="B26" i="31"/>
  <c r="B27" i="22"/>
  <c r="B25" i="31"/>
  <c r="C27" i="22"/>
  <c r="C25" i="31"/>
  <c r="B26" i="22"/>
  <c r="B24" i="31"/>
  <c r="C26" i="22"/>
  <c r="C24" i="31"/>
  <c r="C25" i="22"/>
  <c r="C23" i="31"/>
  <c r="B25" i="22"/>
  <c r="B23" i="31"/>
  <c r="B24" i="22"/>
  <c r="B22" i="31"/>
  <c r="C24" i="22"/>
  <c r="C22" i="31"/>
  <c r="B23" i="22"/>
  <c r="B21" i="31"/>
  <c r="C23" i="22"/>
  <c r="C21" i="31"/>
  <c r="B22" i="22"/>
  <c r="B20" i="31"/>
  <c r="C22" i="22"/>
  <c r="C20" i="31"/>
  <c r="B21" i="22"/>
  <c r="B19" i="31"/>
  <c r="C21" i="22"/>
  <c r="C19" i="31"/>
  <c r="C20" i="22"/>
  <c r="C18" i="31"/>
  <c r="B20" i="22"/>
  <c r="B18" i="31"/>
  <c r="B19" i="22"/>
  <c r="B17" i="31"/>
  <c r="C19" i="22"/>
  <c r="C17" i="31"/>
  <c r="B18" i="22"/>
  <c r="B16" i="31"/>
  <c r="C18" i="22"/>
  <c r="C16" i="31"/>
  <c r="C17" i="22"/>
  <c r="C15" i="31"/>
  <c r="C7" i="22"/>
  <c r="C5" i="31"/>
  <c r="B13" i="22"/>
  <c r="B11" i="31"/>
  <c r="B11" i="22"/>
  <c r="B9" i="31"/>
  <c r="B8" i="22"/>
  <c r="B6" i="31"/>
  <c r="C14" i="22"/>
  <c r="C12" i="31"/>
  <c r="B17" i="22"/>
  <c r="B15" i="31"/>
  <c r="B14" i="22"/>
  <c r="B12" i="31"/>
  <c r="B15" i="22"/>
  <c r="B13" i="31"/>
  <c r="C12" i="22"/>
  <c r="C10" i="31"/>
  <c r="C16" i="22"/>
  <c r="C14" i="31"/>
  <c r="C6" i="22"/>
  <c r="C4" i="31"/>
  <c r="C15" i="22"/>
  <c r="C13" i="31"/>
  <c r="B9" i="22"/>
  <c r="B7" i="31"/>
  <c r="B6" i="22"/>
  <c r="B4" i="31"/>
  <c r="B7" i="22"/>
  <c r="B5" i="31"/>
  <c r="B4" i="22"/>
  <c r="B2" i="31"/>
  <c r="B5" i="22"/>
  <c r="B3" i="31"/>
  <c r="C4" i="22"/>
  <c r="C2" i="31"/>
  <c r="C11" i="22"/>
  <c r="C9" i="31"/>
  <c r="B16" i="22"/>
  <c r="B14" i="31"/>
  <c r="C13" i="22"/>
  <c r="C11" i="31"/>
  <c r="C5" i="22"/>
  <c r="C3" i="31"/>
  <c r="C8" i="22"/>
  <c r="C6" i="31"/>
  <c r="B10" i="22"/>
  <c r="B8" i="31"/>
  <c r="C10" i="22"/>
  <c r="C8" i="31"/>
  <c r="B12" i="22"/>
  <c r="B10" i="31"/>
  <c r="C9" i="22"/>
  <c r="C7" i="31"/>
  <c r="W68" i="24" a="1"/>
  <c r="W68" i="24"/>
  <c r="G189" i="24" a="1"/>
  <c r="G189" i="24"/>
  <c r="Y10" i="24" a="1"/>
  <c r="Y10" i="24"/>
  <c r="G61" i="24" a="1"/>
  <c r="G61" i="24"/>
  <c r="J183" i="24" a="1"/>
  <c r="J183" i="24"/>
  <c r="H50" i="24" a="1"/>
  <c r="H50" i="24"/>
  <c r="X4" i="24" a="1"/>
  <c r="X4" i="24"/>
  <c r="Y53" i="24" a="1"/>
  <c r="Y53" i="24"/>
  <c r="X100" i="24" a="1"/>
  <c r="X100" i="24"/>
  <c r="Y101" i="24" a="1"/>
  <c r="Y101" i="24"/>
  <c r="Y74" i="24" a="1"/>
  <c r="Y74" i="24"/>
  <c r="V71" i="24" a="1"/>
  <c r="V71" i="24"/>
  <c r="V36" i="24" a="1"/>
  <c r="V36" i="24"/>
  <c r="I173" i="24" a="1"/>
  <c r="I173" i="24"/>
  <c r="G18" i="24" a="1"/>
  <c r="G18" i="24"/>
  <c r="H140" i="24" a="1"/>
  <c r="H140" i="24"/>
  <c r="V40" i="24" a="1"/>
  <c r="V40" i="24"/>
  <c r="H125" i="24" a="1"/>
  <c r="H125" i="24"/>
  <c r="W26" i="24" a="1"/>
  <c r="W26" i="24"/>
  <c r="V7" i="24" a="1"/>
  <c r="V7" i="24"/>
  <c r="I66" i="24" a="1"/>
  <c r="I66" i="24"/>
  <c r="W5" i="24" a="1"/>
  <c r="W5" i="24"/>
  <c r="V42" i="24" a="1"/>
  <c r="V42" i="24"/>
  <c r="V69" i="24" a="1"/>
  <c r="V69" i="24"/>
  <c r="H93" i="24" a="1"/>
  <c r="H93" i="24"/>
  <c r="V101" i="24" a="1"/>
  <c r="V101" i="24"/>
  <c r="J82" i="24" a="1"/>
  <c r="J82" i="24"/>
  <c r="V84" i="24" a="1"/>
  <c r="V84" i="24"/>
  <c r="H157" i="24" a="1"/>
  <c r="H157" i="24"/>
  <c r="X53" i="24" a="1"/>
  <c r="X53" i="24"/>
  <c r="W90" i="24" a="1"/>
  <c r="W90" i="24"/>
  <c r="V23" i="24" a="1"/>
  <c r="V23" i="24"/>
  <c r="I13" i="24" a="1"/>
  <c r="I13" i="24"/>
  <c r="J125" i="24" a="1"/>
  <c r="J125" i="24"/>
  <c r="H98" i="24" a="1"/>
  <c r="H98" i="24"/>
  <c r="Y37" i="24" a="1"/>
  <c r="Y37" i="24"/>
  <c r="W10" i="24" a="1"/>
  <c r="W10" i="24"/>
  <c r="V55" i="24" a="1"/>
  <c r="V55" i="24"/>
  <c r="Y20" i="24" a="1"/>
  <c r="Y20" i="24"/>
  <c r="W52" i="24" a="1"/>
  <c r="W52" i="24"/>
  <c r="G2" i="24" a="1"/>
  <c r="G2" i="24"/>
  <c r="H34" i="24" a="1"/>
  <c r="H34" i="24"/>
  <c r="G71" i="24" a="1"/>
  <c r="G71" i="24"/>
  <c r="N140" i="24"/>
  <c r="W73" i="24" a="1"/>
  <c r="W73" i="24"/>
  <c r="W85" i="24" a="1"/>
  <c r="W85" i="24"/>
  <c r="I244" i="24" a="1"/>
  <c r="I244" i="24"/>
  <c r="J173" i="24" a="1"/>
  <c r="J173" i="24"/>
  <c r="Y68" i="24" a="1"/>
  <c r="Y68" i="24"/>
  <c r="H129" i="24" a="1"/>
  <c r="H129" i="24"/>
  <c r="W37" i="24" a="1"/>
  <c r="W37" i="24"/>
  <c r="V58" i="24" a="1"/>
  <c r="V58" i="24"/>
  <c r="Y91" i="24" a="1"/>
  <c r="Y91" i="24"/>
  <c r="X62" i="24" a="1"/>
  <c r="X62" i="24"/>
  <c r="X21" i="24" a="1"/>
  <c r="X21" i="24"/>
  <c r="X42" i="24" a="1"/>
  <c r="X42" i="24"/>
  <c r="X87" i="24" a="1"/>
  <c r="X87" i="24"/>
  <c r="H61" i="24" a="1"/>
  <c r="H61" i="24"/>
  <c r="I189" i="24" a="1"/>
  <c r="I189" i="24"/>
  <c r="G162" i="24" a="1"/>
  <c r="G162" i="24"/>
  <c r="X79" i="24" a="1"/>
  <c r="X79" i="24"/>
  <c r="N5" i="24"/>
  <c r="V10" i="24" a="1"/>
  <c r="V10" i="24"/>
  <c r="J39" i="24" a="1"/>
  <c r="J39" i="24"/>
  <c r="Y5" i="24" a="1"/>
  <c r="Y5" i="24"/>
  <c r="Y21" i="24" a="1"/>
  <c r="Y21" i="24"/>
  <c r="W69" i="24" a="1"/>
  <c r="W69" i="24"/>
  <c r="X26" i="24" a="1"/>
  <c r="X26" i="24"/>
  <c r="X58" i="24" a="1"/>
  <c r="X58" i="24"/>
  <c r="W74" i="24" a="1"/>
  <c r="W74" i="24"/>
  <c r="W39" i="24" a="1"/>
  <c r="W39" i="24"/>
  <c r="W55" i="24" a="1"/>
  <c r="W55" i="24"/>
  <c r="V87" i="24" a="1"/>
  <c r="V87" i="24"/>
  <c r="I45" i="24" a="1"/>
  <c r="I45" i="24"/>
  <c r="AC5" i="24"/>
  <c r="I109" i="24" a="1"/>
  <c r="I109" i="24"/>
  <c r="J55" i="24" a="1"/>
  <c r="J55" i="24"/>
  <c r="V100" i="24" a="1"/>
  <c r="V100" i="24"/>
  <c r="J12" i="24" a="1"/>
  <c r="J12" i="24"/>
  <c r="X39" i="24" a="1"/>
  <c r="X39" i="24"/>
  <c r="N162" i="24"/>
  <c r="I162" i="24" a="1"/>
  <c r="I162" i="24"/>
  <c r="J98" i="24" a="1"/>
  <c r="J98" i="24"/>
  <c r="I98" i="24" a="1"/>
  <c r="I98" i="24"/>
  <c r="N133" i="24"/>
  <c r="I133" i="24" a="1"/>
  <c r="I133" i="24"/>
  <c r="Y58" i="24" a="1"/>
  <c r="Y58" i="24"/>
  <c r="J172" i="24" a="1"/>
  <c r="J172" i="24"/>
  <c r="J108" i="24" a="1"/>
  <c r="J108" i="24"/>
  <c r="H108" i="24" a="1"/>
  <c r="H108" i="24"/>
  <c r="Y87" i="24" a="1"/>
  <c r="Y87" i="24"/>
  <c r="Y69" i="24" a="1"/>
  <c r="Y69" i="24"/>
  <c r="N135" i="24"/>
  <c r="H135" i="24" a="1"/>
  <c r="H135" i="24"/>
  <c r="N71" i="24"/>
  <c r="J71" i="24" a="1"/>
  <c r="J71" i="24"/>
  <c r="G157" i="24" a="1"/>
  <c r="G157" i="24"/>
  <c r="I157" i="24" a="1"/>
  <c r="I157" i="24"/>
  <c r="J157" i="24" a="1"/>
  <c r="J157" i="24"/>
  <c r="G93" i="24" a="1"/>
  <c r="G93" i="24"/>
  <c r="I93" i="24" a="1"/>
  <c r="I93" i="24"/>
  <c r="J93" i="24" a="1"/>
  <c r="J93" i="24"/>
  <c r="Y84" i="24" a="1"/>
  <c r="Y84" i="24"/>
  <c r="W84" i="24" a="1"/>
  <c r="W84" i="24"/>
  <c r="X20" i="24" a="1"/>
  <c r="X20" i="24"/>
  <c r="W20" i="24" a="1"/>
  <c r="W20" i="24"/>
  <c r="X74" i="24" a="1"/>
  <c r="X74" i="24"/>
  <c r="X29" i="24" a="1"/>
  <c r="X29" i="24"/>
  <c r="Y41" i="24" a="1"/>
  <c r="Y41" i="24"/>
  <c r="Y88" i="24" a="1"/>
  <c r="Y88" i="24"/>
  <c r="V43" i="24" a="1"/>
  <c r="V43" i="24"/>
  <c r="W11" i="24" a="1"/>
  <c r="W11" i="24"/>
  <c r="Y100" i="24" a="1"/>
  <c r="Y100" i="24"/>
  <c r="Y52" i="24" a="1"/>
  <c r="Y52" i="24"/>
  <c r="Y36" i="24" a="1"/>
  <c r="Y36" i="24"/>
  <c r="V4" i="24" a="1"/>
  <c r="V4" i="24"/>
  <c r="Y24" i="24" a="1"/>
  <c r="Y24" i="24"/>
  <c r="Y78" i="24" a="1"/>
  <c r="Y78" i="24"/>
  <c r="W57" i="24" a="1"/>
  <c r="W57" i="24"/>
  <c r="X68" i="24" a="1"/>
  <c r="X68" i="24"/>
  <c r="V52" i="24" a="1"/>
  <c r="V52" i="24"/>
  <c r="W36" i="24" a="1"/>
  <c r="W36" i="24"/>
  <c r="Y4" i="24" a="1"/>
  <c r="Y4" i="24"/>
  <c r="W71" i="24" a="1"/>
  <c r="W71" i="24"/>
  <c r="Y55" i="24" a="1"/>
  <c r="Y55" i="24"/>
  <c r="Y23" i="24" a="1"/>
  <c r="Y23" i="24"/>
  <c r="X7" i="24" a="1"/>
  <c r="X7" i="24"/>
  <c r="X90" i="24" a="1"/>
  <c r="X90" i="24"/>
  <c r="W42" i="24" a="1"/>
  <c r="W42" i="24"/>
  <c r="Y42" i="24" a="1"/>
  <c r="Y42" i="24"/>
  <c r="Y26" i="24" a="1"/>
  <c r="Y26" i="24"/>
  <c r="X10" i="24" a="1"/>
  <c r="X10" i="24"/>
  <c r="X101" i="24" a="1"/>
  <c r="X101" i="24"/>
  <c r="V85" i="24" a="1"/>
  <c r="V85" i="24"/>
  <c r="X85" i="24" a="1"/>
  <c r="X85" i="24"/>
  <c r="W53" i="24" a="1"/>
  <c r="W53" i="24"/>
  <c r="V37" i="24" a="1"/>
  <c r="V37" i="24"/>
  <c r="W21" i="24" a="1"/>
  <c r="W21" i="24"/>
  <c r="V5" i="24" a="1"/>
  <c r="V5" i="24"/>
  <c r="V59" i="24" a="1"/>
  <c r="V59" i="24"/>
  <c r="W47" i="24" a="1"/>
  <c r="W47" i="24"/>
  <c r="X99" i="24" a="1"/>
  <c r="X99" i="24"/>
  <c r="W27" i="24" a="1"/>
  <c r="W27" i="24"/>
  <c r="G114" i="24" a="1"/>
  <c r="G114" i="24"/>
  <c r="J66" i="24" a="1"/>
  <c r="J66" i="24"/>
  <c r="J34" i="24" a="1"/>
  <c r="J34" i="24"/>
  <c r="I18" i="24" a="1"/>
  <c r="I18" i="24"/>
  <c r="H2" i="24" a="1"/>
  <c r="H2" i="24"/>
  <c r="G173" i="24" a="1"/>
  <c r="G173" i="24"/>
  <c r="J109" i="24" a="1"/>
  <c r="J109" i="24"/>
  <c r="H29" i="24" a="1"/>
  <c r="H29" i="24"/>
  <c r="G29" i="24" a="1"/>
  <c r="G29" i="24"/>
  <c r="J13" i="24" a="1"/>
  <c r="J13" i="24"/>
  <c r="G44" i="24" a="1"/>
  <c r="G44" i="24"/>
  <c r="I12" i="24" a="1"/>
  <c r="I12" i="24"/>
  <c r="I151" i="24" a="1"/>
  <c r="I151" i="24"/>
  <c r="I87" i="24" a="1"/>
  <c r="I87" i="24"/>
  <c r="G7" i="24" a="1"/>
  <c r="G7" i="24"/>
  <c r="I114" i="24" a="1"/>
  <c r="I114" i="24"/>
  <c r="H66" i="24" a="1"/>
  <c r="H66" i="24"/>
  <c r="G34" i="24" a="1"/>
  <c r="G34" i="24"/>
  <c r="J18" i="24" a="1"/>
  <c r="J18" i="24"/>
  <c r="I2" i="24" a="1"/>
  <c r="I2" i="24"/>
  <c r="H189" i="24" a="1"/>
  <c r="H189" i="24"/>
  <c r="G125" i="24" a="1"/>
  <c r="G125" i="24"/>
  <c r="J77" i="24" a="1"/>
  <c r="J77" i="24"/>
  <c r="G77" i="24" a="1"/>
  <c r="G77" i="24"/>
  <c r="I61" i="24" a="1"/>
  <c r="I61" i="24"/>
  <c r="I29" i="24" a="1"/>
  <c r="I29" i="24"/>
  <c r="H13" i="24" a="1"/>
  <c r="H13" i="24"/>
  <c r="G13" i="24" a="1"/>
  <c r="G13" i="24"/>
  <c r="H70" i="24" a="1"/>
  <c r="H70" i="24"/>
  <c r="J144" i="24" a="1"/>
  <c r="J144" i="24"/>
  <c r="J155" i="24" a="1"/>
  <c r="J155" i="24"/>
  <c r="J118" i="24" a="1"/>
  <c r="J118" i="24"/>
  <c r="H45" i="24" a="1"/>
  <c r="H45" i="24"/>
  <c r="N45" i="24"/>
  <c r="G50" i="24" a="1"/>
  <c r="G50" i="24"/>
  <c r="N50" i="24"/>
  <c r="J50" i="24" a="1"/>
  <c r="J50" i="24"/>
  <c r="I23" i="24" a="1"/>
  <c r="I23" i="24"/>
  <c r="W101" i="24" a="1"/>
  <c r="W101" i="24"/>
  <c r="V74" i="24" a="1"/>
  <c r="V74" i="24"/>
  <c r="Y90" i="24" a="1"/>
  <c r="Y90" i="24"/>
  <c r="W7" i="24" a="1"/>
  <c r="W7" i="24"/>
  <c r="X23" i="24" a="1"/>
  <c r="X23" i="24"/>
  <c r="Y39" i="24" a="1"/>
  <c r="Y39" i="24"/>
  <c r="X55" i="24" a="1"/>
  <c r="X55" i="24"/>
  <c r="Y71" i="24" a="1"/>
  <c r="Y71" i="24"/>
  <c r="W87" i="24" a="1"/>
  <c r="W87" i="24"/>
  <c r="X36" i="24" a="1"/>
  <c r="X36" i="24"/>
  <c r="X52" i="24" a="1"/>
  <c r="X52" i="24"/>
  <c r="J45" i="24" a="1"/>
  <c r="J45" i="24"/>
  <c r="H77" i="24" a="1"/>
  <c r="H77" i="24"/>
  <c r="H109" i="24" a="1"/>
  <c r="H109" i="24"/>
  <c r="H141" i="24" a="1"/>
  <c r="H141" i="24"/>
  <c r="H173" i="24" a="1"/>
  <c r="H173" i="24"/>
  <c r="V91" i="24" a="1"/>
  <c r="V91" i="24"/>
  <c r="H18" i="24" a="1"/>
  <c r="H18" i="24"/>
  <c r="I34" i="24" a="1"/>
  <c r="I34" i="24"/>
  <c r="G66" i="24" a="1"/>
  <c r="G66" i="24"/>
  <c r="I82" i="24" a="1"/>
  <c r="I82" i="24"/>
  <c r="J130" i="24" a="1"/>
  <c r="J130" i="24"/>
  <c r="J178" i="24" a="1"/>
  <c r="J178" i="24"/>
  <c r="I135" i="24" a="1"/>
  <c r="I135" i="24"/>
  <c r="H92" i="24" a="1"/>
  <c r="H92" i="24"/>
  <c r="G199" i="24" a="1"/>
  <c r="G199" i="24"/>
  <c r="X41" i="24" a="1"/>
  <c r="X41" i="24"/>
  <c r="X8" i="24" a="1"/>
  <c r="X8" i="24"/>
  <c r="H49" i="24" a="1"/>
  <c r="H49" i="24"/>
  <c r="J81" i="24" a="1"/>
  <c r="J81" i="24"/>
  <c r="I146" i="24" a="1"/>
  <c r="I146" i="24"/>
  <c r="H82" i="24" a="1"/>
  <c r="H82" i="24"/>
  <c r="H191" i="24" a="1"/>
  <c r="H191" i="24"/>
  <c r="H156" i="24" a="1"/>
  <c r="H156" i="24"/>
  <c r="W91" i="24" a="1"/>
  <c r="W91" i="24"/>
  <c r="I141" i="24" a="1"/>
  <c r="I141" i="24"/>
  <c r="I77" i="24" a="1"/>
  <c r="I77" i="24"/>
  <c r="V68" i="24" a="1"/>
  <c r="V68" i="24"/>
  <c r="Y75" i="24" a="1"/>
  <c r="Y75" i="24"/>
  <c r="X77" i="24" a="1"/>
  <c r="X77" i="24"/>
  <c r="W66" i="24" a="1"/>
  <c r="W66" i="24"/>
  <c r="J96" i="24" a="1"/>
  <c r="J96" i="24"/>
  <c r="J114" i="24" a="1"/>
  <c r="J114" i="24"/>
  <c r="G178" i="24" a="1"/>
  <c r="G178" i="24"/>
  <c r="G55" i="24" a="1"/>
  <c r="G55" i="24"/>
  <c r="J60" i="24" a="1"/>
  <c r="J60" i="24"/>
  <c r="I91" i="24" a="1"/>
  <c r="I91" i="24"/>
  <c r="W18" i="24" a="1"/>
  <c r="W18" i="24"/>
  <c r="X5" i="24" a="1"/>
  <c r="X5" i="24"/>
  <c r="V21" i="24" a="1"/>
  <c r="V21" i="24"/>
  <c r="X37" i="24" a="1"/>
  <c r="X37" i="24"/>
  <c r="V53" i="24" a="1"/>
  <c r="V53" i="24"/>
  <c r="X69" i="24" a="1"/>
  <c r="X69" i="24"/>
  <c r="Y85" i="24" a="1"/>
  <c r="Y85" i="24"/>
  <c r="V26" i="24" a="1"/>
  <c r="V26" i="24"/>
  <c r="W58" i="24" a="1"/>
  <c r="W58" i="24"/>
  <c r="V90" i="24" a="1"/>
  <c r="V90" i="24"/>
  <c r="Y7" i="24" a="1"/>
  <c r="Y7" i="24"/>
  <c r="W23" i="24" a="1"/>
  <c r="W23" i="24"/>
  <c r="V39" i="24" a="1"/>
  <c r="V39" i="24"/>
  <c r="X71" i="24" a="1"/>
  <c r="X71" i="24"/>
  <c r="AC87" i="24"/>
  <c r="W4" i="24" a="1"/>
  <c r="W4" i="24"/>
  <c r="V20" i="24" a="1"/>
  <c r="V20" i="24"/>
  <c r="X84" i="24" a="1"/>
  <c r="X84" i="24"/>
  <c r="J29" i="24" a="1"/>
  <c r="J29" i="24"/>
  <c r="G45" i="24" a="1"/>
  <c r="G45" i="24"/>
  <c r="J61" i="24" a="1"/>
  <c r="J61" i="24"/>
  <c r="N93" i="24"/>
  <c r="G109" i="24" a="1"/>
  <c r="G109" i="24"/>
  <c r="I125" i="24" a="1"/>
  <c r="I125" i="24"/>
  <c r="N157" i="24"/>
  <c r="J189" i="24" a="1"/>
  <c r="J189" i="24"/>
  <c r="J2" i="24" a="1"/>
  <c r="J2" i="24"/>
  <c r="I50" i="24" a="1"/>
  <c r="I50" i="24"/>
  <c r="G98" i="24" a="1"/>
  <c r="G98" i="24"/>
  <c r="H114" i="24" a="1"/>
  <c r="H114" i="24"/>
  <c r="H7" i="24" a="1"/>
  <c r="H7" i="24"/>
  <c r="H119" i="24" a="1"/>
  <c r="H119" i="24"/>
  <c r="J28" i="24" a="1"/>
  <c r="J28" i="24"/>
  <c r="H172" i="24" a="1"/>
  <c r="H172" i="24"/>
  <c r="X30" i="24" a="1"/>
  <c r="X30" i="24"/>
  <c r="V94" i="24" a="1"/>
  <c r="V94" i="24"/>
  <c r="G141" i="24" a="1"/>
  <c r="G141" i="24"/>
  <c r="J141" i="24" a="1"/>
  <c r="J141" i="24"/>
  <c r="AC91" i="24"/>
  <c r="X91" i="24" a="1"/>
  <c r="X91" i="24"/>
  <c r="G82" i="24" a="1"/>
  <c r="G82" i="24"/>
  <c r="J146" i="24" a="1"/>
  <c r="J146" i="24"/>
  <c r="J76" i="24" a="1"/>
  <c r="J76" i="24"/>
  <c r="H192" i="24" a="1"/>
  <c r="H192" i="24"/>
  <c r="H199" i="24" a="1"/>
  <c r="H199" i="24"/>
  <c r="Y25" i="24" a="1"/>
  <c r="Y25" i="24"/>
  <c r="Y89" i="24" a="1"/>
  <c r="Y89" i="24"/>
  <c r="AC75" i="24"/>
  <c r="H17" i="24" a="1"/>
  <c r="H17" i="24"/>
  <c r="I113" i="24" a="1"/>
  <c r="I113" i="24"/>
  <c r="J161" i="24" a="1"/>
  <c r="J161" i="24"/>
  <c r="I182" i="24" a="1"/>
  <c r="I182" i="24"/>
  <c r="G43" i="24" a="1"/>
  <c r="G43" i="24"/>
  <c r="I107" i="24" a="1"/>
  <c r="I107" i="24"/>
  <c r="J85" i="24" a="1"/>
  <c r="J85" i="24"/>
  <c r="G159" i="24" a="1"/>
  <c r="G159" i="24"/>
  <c r="G130" i="24" a="1"/>
  <c r="G130" i="24"/>
  <c r="H124" i="24" a="1"/>
  <c r="H124" i="24"/>
  <c r="H6" i="24" a="1"/>
  <c r="H6" i="24"/>
  <c r="J54" i="24" a="1"/>
  <c r="J54" i="24"/>
  <c r="J134" i="24" a="1"/>
  <c r="J134" i="24"/>
  <c r="J32" i="24" a="1"/>
  <c r="J32" i="24"/>
  <c r="G336" i="24" a="1"/>
  <c r="G336" i="24"/>
  <c r="N468" i="24"/>
  <c r="G468" i="24" a="1"/>
  <c r="G468" i="24"/>
  <c r="N208" i="24"/>
  <c r="G208" i="24" a="1"/>
  <c r="G208" i="24"/>
  <c r="I483" i="24" a="1"/>
  <c r="I483" i="24"/>
  <c r="N137" i="24"/>
  <c r="J137" i="24" a="1"/>
  <c r="J137" i="24"/>
  <c r="G68" i="24" a="1"/>
  <c r="G68" i="24"/>
  <c r="N68" i="24"/>
  <c r="G166" i="24" a="1"/>
  <c r="G166" i="24"/>
  <c r="H166" i="24" a="1"/>
  <c r="H166" i="24"/>
  <c r="G198" i="24" a="1"/>
  <c r="G198" i="24"/>
  <c r="N198" i="24"/>
  <c r="I198" i="24" a="1"/>
  <c r="I198" i="24"/>
  <c r="H198" i="24" a="1"/>
  <c r="H198" i="24"/>
  <c r="J128" i="24" a="1"/>
  <c r="J128" i="24"/>
  <c r="N128" i="24"/>
  <c r="G128" i="24" a="1"/>
  <c r="G128" i="24"/>
  <c r="I128" i="24" a="1"/>
  <c r="I128" i="24"/>
  <c r="H128" i="24" a="1"/>
  <c r="H128" i="24"/>
  <c r="J175" i="24" a="1"/>
  <c r="J175" i="24"/>
  <c r="N175" i="24"/>
  <c r="J111" i="24" a="1"/>
  <c r="J111" i="24"/>
  <c r="N197" i="24"/>
  <c r="H197" i="24" a="1"/>
  <c r="H197" i="24"/>
  <c r="I197" i="24" a="1"/>
  <c r="I197" i="24"/>
  <c r="N69" i="24"/>
  <c r="I69" i="24" a="1"/>
  <c r="I69" i="24"/>
  <c r="G69" i="24" a="1"/>
  <c r="G69" i="24"/>
  <c r="W76" i="24" a="1"/>
  <c r="W76" i="24"/>
  <c r="X76" i="24" a="1"/>
  <c r="X76" i="24"/>
  <c r="AC76" i="24"/>
  <c r="AC12" i="24"/>
  <c r="X12" i="24" a="1"/>
  <c r="X12" i="24"/>
  <c r="W12" i="24" a="1"/>
  <c r="W12" i="24"/>
  <c r="G139" i="24" a="1"/>
  <c r="G139" i="24"/>
  <c r="H139" i="24" a="1"/>
  <c r="H139" i="24"/>
  <c r="J139" i="24" a="1"/>
  <c r="J139" i="24"/>
  <c r="G75" i="24" a="1"/>
  <c r="G75" i="24"/>
  <c r="H75" i="24" a="1"/>
  <c r="H75" i="24"/>
  <c r="J75" i="24" a="1"/>
  <c r="J75" i="24"/>
  <c r="N193" i="24"/>
  <c r="G193" i="24" a="1"/>
  <c r="G193" i="24"/>
  <c r="N129" i="24"/>
  <c r="I129" i="24" a="1"/>
  <c r="I129" i="24"/>
  <c r="AC72" i="24"/>
  <c r="X72" i="24" a="1"/>
  <c r="X72" i="24"/>
  <c r="Y72" i="24" a="1"/>
  <c r="Y72" i="24"/>
  <c r="V46" i="24" a="1"/>
  <c r="V46" i="24"/>
  <c r="W46" i="24" a="1"/>
  <c r="W46" i="24"/>
  <c r="G168" i="24" a="1"/>
  <c r="G168" i="24"/>
  <c r="J170" i="24" a="1"/>
  <c r="J170" i="24"/>
  <c r="N106" i="24"/>
  <c r="G106" i="24" a="1"/>
  <c r="G106" i="24"/>
  <c r="V93" i="24" a="1"/>
  <c r="V93" i="24"/>
  <c r="AC93" i="24"/>
  <c r="W93" i="24" a="1"/>
  <c r="W93" i="24"/>
  <c r="W29" i="24" a="1"/>
  <c r="W29" i="24"/>
  <c r="AC29" i="24"/>
  <c r="V29" i="24" a="1"/>
  <c r="V29" i="24"/>
  <c r="Y29" i="24" a="1"/>
  <c r="Y29" i="24"/>
  <c r="X31" i="24" a="1"/>
  <c r="X31" i="24"/>
  <c r="V31" i="24" a="1"/>
  <c r="V31" i="24"/>
  <c r="AC82" i="24"/>
  <c r="X82" i="24" a="1"/>
  <c r="X82" i="24"/>
  <c r="Y18" i="24" a="1"/>
  <c r="Y18" i="24"/>
  <c r="V18" i="24" a="1"/>
  <c r="V18" i="24"/>
  <c r="AC18" i="24"/>
  <c r="X18" i="24" a="1"/>
  <c r="X18" i="24"/>
  <c r="AC6" i="24"/>
  <c r="Y44" i="24" a="1"/>
  <c r="Y44" i="24"/>
  <c r="V98" i="24" a="1"/>
  <c r="V98" i="24"/>
  <c r="V50" i="24" a="1"/>
  <c r="V50" i="24"/>
  <c r="X34" i="24" a="1"/>
  <c r="X34" i="24"/>
  <c r="Y2" i="24" a="1"/>
  <c r="Y2" i="24"/>
  <c r="Y61" i="24" a="1"/>
  <c r="Y61" i="24"/>
  <c r="Y45" i="24" a="1"/>
  <c r="Y45" i="24"/>
  <c r="X96" i="24" a="1"/>
  <c r="X96" i="24"/>
  <c r="W63" i="24" a="1"/>
  <c r="W63" i="24"/>
  <c r="W98" i="24" a="1"/>
  <c r="W98" i="24"/>
  <c r="W50" i="24" a="1"/>
  <c r="W50" i="24"/>
  <c r="Y50" i="24" a="1"/>
  <c r="Y50" i="24"/>
  <c r="Y34" i="24" a="1"/>
  <c r="Y34" i="24"/>
  <c r="X2" i="24" a="1"/>
  <c r="X2" i="24"/>
  <c r="X61" i="24" a="1"/>
  <c r="X61" i="24"/>
  <c r="W45" i="24" a="1"/>
  <c r="W45" i="24"/>
  <c r="V44" i="24" a="1"/>
  <c r="V44" i="24"/>
  <c r="X50" i="24" a="1"/>
  <c r="X50" i="24"/>
  <c r="V2" i="24" a="1"/>
  <c r="V2" i="24"/>
  <c r="W61" i="24" a="1"/>
  <c r="W61" i="24"/>
  <c r="V45" i="24" a="1"/>
  <c r="V45" i="24"/>
  <c r="V99" i="24" a="1"/>
  <c r="V99" i="24"/>
  <c r="V88" i="24" a="1"/>
  <c r="V88" i="24"/>
  <c r="V56" i="24" a="1"/>
  <c r="V56" i="24"/>
  <c r="W34" i="24" a="1"/>
  <c r="W34" i="24"/>
  <c r="W2" i="24" a="1"/>
  <c r="W2" i="24"/>
  <c r="V61" i="24" a="1"/>
  <c r="V61" i="24"/>
  <c r="W99" i="24" a="1"/>
  <c r="W99" i="24"/>
  <c r="X88" i="24" a="1"/>
  <c r="X88" i="24"/>
  <c r="Y56" i="24" a="1"/>
  <c r="Y56" i="24"/>
  <c r="X40" i="24" a="1"/>
  <c r="X40" i="24"/>
  <c r="V24" i="24" a="1"/>
  <c r="V24" i="24"/>
  <c r="Y8" i="24" a="1"/>
  <c r="Y8" i="24"/>
  <c r="X75" i="24" a="1"/>
  <c r="X75" i="24"/>
  <c r="W59" i="24" a="1"/>
  <c r="W59" i="24"/>
  <c r="X43" i="24" a="1"/>
  <c r="X43" i="24"/>
  <c r="V27" i="24" a="1"/>
  <c r="V27" i="24"/>
  <c r="Y11" i="24" a="1"/>
  <c r="Y11" i="24"/>
  <c r="X11" i="24" a="1"/>
  <c r="X11" i="24"/>
  <c r="X94" i="24" a="1"/>
  <c r="X94" i="24"/>
  <c r="X78" i="24" a="1"/>
  <c r="X78" i="24"/>
  <c r="V62" i="24" a="1"/>
  <c r="V62" i="24"/>
  <c r="Y14" i="24" a="1"/>
  <c r="Y14" i="24"/>
  <c r="G21" i="24" a="1"/>
  <c r="G21" i="24"/>
  <c r="G3" i="24" a="1"/>
  <c r="G3" i="24"/>
  <c r="J58" i="24" a="1"/>
  <c r="J58" i="24"/>
  <c r="J5" i="24" a="1"/>
  <c r="J5" i="24"/>
  <c r="J196" i="24" a="1"/>
  <c r="J196" i="24"/>
  <c r="J190" i="24" a="1"/>
  <c r="J190" i="24"/>
  <c r="G160" i="24" a="1"/>
  <c r="G160" i="24"/>
  <c r="I96" i="24" a="1"/>
  <c r="I96" i="24"/>
  <c r="J64" i="24" a="1"/>
  <c r="J64" i="24"/>
  <c r="I32" i="24" a="1"/>
  <c r="I32" i="24"/>
  <c r="I187" i="24" a="1"/>
  <c r="I187" i="24"/>
  <c r="I155" i="24" a="1"/>
  <c r="I155" i="24"/>
  <c r="H155" i="24" a="1"/>
  <c r="H155" i="24"/>
  <c r="I123" i="24" a="1"/>
  <c r="I123" i="24"/>
  <c r="J91" i="24" a="1"/>
  <c r="J91" i="24"/>
  <c r="G91" i="24" a="1"/>
  <c r="G91" i="24"/>
  <c r="I59" i="24" a="1"/>
  <c r="I59" i="24"/>
  <c r="H27" i="24" a="1"/>
  <c r="H27" i="24"/>
  <c r="G27" i="24" a="1"/>
  <c r="G27" i="24"/>
  <c r="J11" i="24" a="1"/>
  <c r="J11" i="24"/>
  <c r="G182" i="24" a="1"/>
  <c r="G182" i="24"/>
  <c r="H150" i="24" a="1"/>
  <c r="H150" i="24"/>
  <c r="H134" i="24" a="1"/>
  <c r="H134" i="24"/>
  <c r="I118" i="24" a="1"/>
  <c r="I118" i="24"/>
  <c r="I102" i="24" a="1"/>
  <c r="I102" i="24"/>
  <c r="I86" i="24" a="1"/>
  <c r="I86" i="24"/>
  <c r="G70" i="24" a="1"/>
  <c r="G70" i="24"/>
  <c r="I54" i="24" a="1"/>
  <c r="I54" i="24"/>
  <c r="I38" i="24" a="1"/>
  <c r="I38" i="24"/>
  <c r="H22" i="24" a="1"/>
  <c r="H22" i="24"/>
  <c r="J6" i="24" a="1"/>
  <c r="J6" i="24"/>
  <c r="J177" i="24" a="1"/>
  <c r="J177" i="24"/>
  <c r="I177" i="24" a="1"/>
  <c r="I177" i="24"/>
  <c r="H161" i="24" a="1"/>
  <c r="H161" i="24"/>
  <c r="I145" i="24" a="1"/>
  <c r="I145" i="24"/>
  <c r="H113" i="24" a="1"/>
  <c r="H113" i="24"/>
  <c r="J113" i="24" a="1"/>
  <c r="J113" i="24"/>
  <c r="G97" i="24" a="1"/>
  <c r="G97" i="24"/>
  <c r="H81" i="24" a="1"/>
  <c r="H81" i="24"/>
  <c r="J49" i="24" a="1"/>
  <c r="J49" i="24"/>
  <c r="G49" i="24" a="1"/>
  <c r="G49" i="24"/>
  <c r="J33" i="24" a="1"/>
  <c r="J33" i="24"/>
  <c r="I17" i="24" a="1"/>
  <c r="I17" i="24"/>
  <c r="G52" i="24" a="1"/>
  <c r="G52" i="24"/>
  <c r="H149" i="24" a="1"/>
  <c r="H149" i="24"/>
  <c r="N21" i="24"/>
  <c r="G5" i="24" a="1"/>
  <c r="G5" i="24"/>
  <c r="I196" i="24" a="1"/>
  <c r="I196" i="24"/>
  <c r="G96" i="24" a="1"/>
  <c r="G96" i="24"/>
  <c r="H48" i="24" a="1"/>
  <c r="H48" i="24"/>
  <c r="H16" i="24" a="1"/>
  <c r="H16" i="24"/>
  <c r="H171" i="24" a="1"/>
  <c r="H171" i="24"/>
  <c r="H107" i="24" a="1"/>
  <c r="H107" i="24"/>
  <c r="G59" i="24" a="1"/>
  <c r="G59" i="24"/>
  <c r="H11" i="24" a="1"/>
  <c r="H11" i="24"/>
  <c r="G11" i="24" a="1"/>
  <c r="G11" i="24"/>
  <c r="J182" i="24" a="1"/>
  <c r="J182" i="24"/>
  <c r="I150" i="24" a="1"/>
  <c r="I150" i="24"/>
  <c r="I134" i="24" a="1"/>
  <c r="I134" i="24"/>
  <c r="H118" i="24" a="1"/>
  <c r="H118" i="24"/>
  <c r="G102" i="24" a="1"/>
  <c r="G102" i="24"/>
  <c r="H86" i="24" a="1"/>
  <c r="H86" i="24"/>
  <c r="J70" i="24" a="1"/>
  <c r="J70" i="24"/>
  <c r="G54" i="24" a="1"/>
  <c r="G54" i="24"/>
  <c r="J38" i="24" a="1"/>
  <c r="J38" i="24"/>
  <c r="I22" i="24" a="1"/>
  <c r="I22" i="24"/>
  <c r="G6" i="24" a="1"/>
  <c r="G6" i="24"/>
  <c r="G161" i="24" a="1"/>
  <c r="G161" i="24"/>
  <c r="I161" i="24" a="1"/>
  <c r="I161" i="24"/>
  <c r="G145" i="24" a="1"/>
  <c r="G145" i="24"/>
  <c r="H97" i="24" a="1"/>
  <c r="H97" i="24"/>
  <c r="J97" i="24" a="1"/>
  <c r="J97" i="24"/>
  <c r="I81" i="24" a="1"/>
  <c r="I81" i="24"/>
  <c r="H65" i="24" a="1"/>
  <c r="H65" i="24"/>
  <c r="H33" i="24" a="1"/>
  <c r="H33" i="24"/>
  <c r="G33" i="24" a="1"/>
  <c r="G33" i="24"/>
  <c r="J17" i="24" a="1"/>
  <c r="J17" i="24"/>
  <c r="H127" i="24" a="1"/>
  <c r="H127" i="24"/>
  <c r="J63" i="24" a="1"/>
  <c r="J63" i="24"/>
  <c r="H15" i="24" a="1"/>
  <c r="H15" i="24"/>
  <c r="I122" i="24" a="1"/>
  <c r="I122" i="24"/>
  <c r="H181" i="24" a="1"/>
  <c r="H181" i="24"/>
  <c r="N26" i="24"/>
  <c r="J26" i="24" a="1"/>
  <c r="J26" i="24"/>
  <c r="Y30" i="24" a="1"/>
  <c r="Y30" i="24"/>
  <c r="H130" i="24" a="1"/>
  <c r="H130" i="24"/>
  <c r="H146" i="24" a="1"/>
  <c r="H146" i="24"/>
  <c r="H162" i="24" a="1"/>
  <c r="H162" i="24"/>
  <c r="H178" i="24" a="1"/>
  <c r="H178" i="24"/>
  <c r="W100" i="24" a="1"/>
  <c r="W100" i="24"/>
  <c r="J7" i="24" a="1"/>
  <c r="J7" i="24"/>
  <c r="G23" i="24" a="1"/>
  <c r="G23" i="24"/>
  <c r="H23" i="24" a="1"/>
  <c r="H23" i="24"/>
  <c r="I39" i="24" a="1"/>
  <c r="I39" i="24"/>
  <c r="I71" i="24" a="1"/>
  <c r="I71" i="24"/>
  <c r="J87" i="24" a="1"/>
  <c r="J87" i="24"/>
  <c r="H87" i="24" a="1"/>
  <c r="H87" i="24"/>
  <c r="G103" i="24" a="1"/>
  <c r="G103" i="24"/>
  <c r="J135" i="24" a="1"/>
  <c r="J135" i="24"/>
  <c r="J151" i="24" a="1"/>
  <c r="J151" i="24"/>
  <c r="H151" i="24" a="1"/>
  <c r="H151" i="24"/>
  <c r="I167" i="24" a="1"/>
  <c r="I167" i="24"/>
  <c r="H12" i="24" a="1"/>
  <c r="H12" i="24"/>
  <c r="I28" i="24" a="1"/>
  <c r="I28" i="24"/>
  <c r="I44" i="24" a="1"/>
  <c r="I44" i="24"/>
  <c r="G60" i="24" a="1"/>
  <c r="G60" i="24"/>
  <c r="H76" i="24" a="1"/>
  <c r="H76" i="24"/>
  <c r="G92" i="24" a="1"/>
  <c r="G92" i="24"/>
  <c r="I108" i="24" a="1"/>
  <c r="I108" i="24"/>
  <c r="G124" i="24" a="1"/>
  <c r="G124" i="24"/>
  <c r="J140" i="24" a="1"/>
  <c r="J140" i="24"/>
  <c r="G156" i="24" a="1"/>
  <c r="G156" i="24"/>
  <c r="G172" i="24" a="1"/>
  <c r="G172" i="24"/>
  <c r="J199" i="24" a="1"/>
  <c r="J199" i="24"/>
  <c r="G191" i="24" a="1"/>
  <c r="G191" i="24"/>
  <c r="V9" i="24" a="1"/>
  <c r="V9" i="24"/>
  <c r="W25" i="24" a="1"/>
  <c r="W25" i="24"/>
  <c r="V41" i="24" a="1"/>
  <c r="V41" i="24"/>
  <c r="V57" i="24" a="1"/>
  <c r="V57" i="24"/>
  <c r="Y73" i="24" a="1"/>
  <c r="Y73" i="24"/>
  <c r="X89" i="24" a="1"/>
  <c r="X89" i="24"/>
  <c r="X14" i="24" a="1"/>
  <c r="X14" i="24"/>
  <c r="V30" i="24" a="1"/>
  <c r="V30" i="24"/>
  <c r="X46" i="24" a="1"/>
  <c r="X46" i="24"/>
  <c r="Y94" i="24" a="1"/>
  <c r="Y94" i="24"/>
  <c r="V11" i="24" a="1"/>
  <c r="V11" i="24"/>
  <c r="Y27" i="24" a="1"/>
  <c r="Y27" i="24"/>
  <c r="Y43" i="24" a="1"/>
  <c r="Y43" i="24"/>
  <c r="X59" i="24" a="1"/>
  <c r="X59" i="24"/>
  <c r="V75" i="24" a="1"/>
  <c r="V75" i="24"/>
  <c r="W72" i="24" a="1"/>
  <c r="W72" i="24"/>
  <c r="I33" i="24" a="1"/>
  <c r="I33" i="24"/>
  <c r="J65" i="24" a="1"/>
  <c r="J65" i="24"/>
  <c r="I97" i="24" a="1"/>
  <c r="I97" i="24"/>
  <c r="J145" i="24" a="1"/>
  <c r="J145" i="24"/>
  <c r="I193" i="24" a="1"/>
  <c r="I193" i="24"/>
  <c r="H38" i="24" a="1"/>
  <c r="H38" i="24"/>
  <c r="H54" i="24" a="1"/>
  <c r="H54" i="24"/>
  <c r="J102" i="24" a="1"/>
  <c r="J102" i="24"/>
  <c r="G118" i="24" a="1"/>
  <c r="G118" i="24"/>
  <c r="I166" i="24" a="1"/>
  <c r="I166" i="24"/>
  <c r="H182" i="24" a="1"/>
  <c r="H182" i="24"/>
  <c r="J27" i="24" a="1"/>
  <c r="J27" i="24"/>
  <c r="J43" i="24" a="1"/>
  <c r="J43" i="24"/>
  <c r="H59" i="24" a="1"/>
  <c r="H59" i="24"/>
  <c r="H91" i="24" a="1"/>
  <c r="H91" i="24"/>
  <c r="H123" i="24" a="1"/>
  <c r="H123" i="24"/>
  <c r="G155" i="24" a="1"/>
  <c r="G155" i="24"/>
  <c r="G64" i="24" a="1"/>
  <c r="G64" i="24"/>
  <c r="H144" i="24" a="1"/>
  <c r="H144" i="24"/>
  <c r="H176" i="24" a="1"/>
  <c r="H176" i="24"/>
  <c r="X45" i="24" a="1"/>
  <c r="X45" i="24"/>
  <c r="Y93" i="24" a="1"/>
  <c r="Y93" i="24"/>
  <c r="V34" i="24" a="1"/>
  <c r="V34" i="24"/>
  <c r="Y82" i="24" a="1"/>
  <c r="Y82" i="24"/>
  <c r="X28" i="24" a="1"/>
  <c r="X28" i="24"/>
  <c r="W60" i="24" a="1"/>
  <c r="W60" i="24"/>
  <c r="H21" i="24" a="1"/>
  <c r="H21" i="24"/>
  <c r="N111" i="24"/>
  <c r="J123" i="24" a="1"/>
  <c r="J123" i="24"/>
  <c r="I130" i="24" a="1"/>
  <c r="I130" i="24"/>
  <c r="G146" i="24" a="1"/>
  <c r="G146" i="24"/>
  <c r="J162" i="24" a="1"/>
  <c r="J162" i="24"/>
  <c r="I178" i="24" a="1"/>
  <c r="I178" i="24"/>
  <c r="J23" i="24" a="1"/>
  <c r="J23" i="24"/>
  <c r="G39" i="24" a="1"/>
  <c r="G39" i="24"/>
  <c r="H39" i="24" a="1"/>
  <c r="H39" i="24"/>
  <c r="I55" i="24" a="1"/>
  <c r="I55" i="24"/>
  <c r="G87" i="24" a="1"/>
  <c r="G87" i="24"/>
  <c r="H103" i="24" a="1"/>
  <c r="H103" i="24"/>
  <c r="I103" i="24" a="1"/>
  <c r="I103" i="24"/>
  <c r="J119" i="24" a="1"/>
  <c r="J119" i="24"/>
  <c r="G151" i="24" a="1"/>
  <c r="G151" i="24"/>
  <c r="G167" i="24" a="1"/>
  <c r="G167" i="24"/>
  <c r="H167" i="24" a="1"/>
  <c r="H167" i="24"/>
  <c r="I183" i="24" a="1"/>
  <c r="I183" i="24"/>
  <c r="G12" i="24" a="1"/>
  <c r="G12" i="24"/>
  <c r="H28" i="24" a="1"/>
  <c r="H28" i="24"/>
  <c r="H44" i="24" a="1"/>
  <c r="H44" i="24"/>
  <c r="I60" i="24" a="1"/>
  <c r="I60" i="24"/>
  <c r="G76" i="24" a="1"/>
  <c r="G76" i="24"/>
  <c r="J92" i="24" a="1"/>
  <c r="J92" i="24"/>
  <c r="G108" i="24" a="1"/>
  <c r="G108" i="24"/>
  <c r="N108" i="24"/>
  <c r="J124" i="24" a="1"/>
  <c r="J124" i="24"/>
  <c r="I140" i="24" a="1"/>
  <c r="I140" i="24"/>
  <c r="J156" i="24" a="1"/>
  <c r="J156" i="24"/>
  <c r="I172" i="24" a="1"/>
  <c r="I172" i="24"/>
  <c r="N172" i="24"/>
  <c r="G192" i="24" a="1"/>
  <c r="G192" i="24"/>
  <c r="J191" i="24" a="1"/>
  <c r="J191" i="24"/>
  <c r="X9" i="24" a="1"/>
  <c r="X9" i="24"/>
  <c r="W9" i="24" a="1"/>
  <c r="W9" i="24"/>
  <c r="V25" i="24" a="1"/>
  <c r="V25" i="24"/>
  <c r="W41" i="24" a="1"/>
  <c r="W41" i="24"/>
  <c r="X57" i="24" a="1"/>
  <c r="X57" i="24"/>
  <c r="X73" i="24" a="1"/>
  <c r="X73" i="24"/>
  <c r="V89" i="24" a="1"/>
  <c r="V89" i="24"/>
  <c r="W14" i="24" a="1"/>
  <c r="W14" i="24"/>
  <c r="W30" i="24" a="1"/>
  <c r="W30" i="24"/>
  <c r="Y46" i="24" a="1"/>
  <c r="Y46" i="24"/>
  <c r="Y62" i="24" a="1"/>
  <c r="Y62" i="24"/>
  <c r="V78" i="24" a="1"/>
  <c r="V78" i="24"/>
  <c r="W8" i="24" a="1"/>
  <c r="W8" i="24"/>
  <c r="W24" i="24" a="1"/>
  <c r="W24" i="24"/>
  <c r="Y40" i="24" a="1"/>
  <c r="Y40" i="24"/>
  <c r="W56" i="24" a="1"/>
  <c r="W56" i="24"/>
  <c r="V72" i="24" a="1"/>
  <c r="V72" i="24"/>
  <c r="G17" i="24" a="1"/>
  <c r="G17" i="24"/>
  <c r="G65" i="24" a="1"/>
  <c r="G65" i="24"/>
  <c r="G81" i="24" a="1"/>
  <c r="G81" i="24"/>
  <c r="J129" i="24" a="1"/>
  <c r="J129" i="24"/>
  <c r="H177" i="24" a="1"/>
  <c r="H177" i="24"/>
  <c r="H193" i="24" a="1"/>
  <c r="H193" i="24"/>
  <c r="Y99" i="24" a="1"/>
  <c r="Y99" i="24"/>
  <c r="G22" i="24" a="1"/>
  <c r="G22" i="24"/>
  <c r="G38" i="24" a="1"/>
  <c r="G38" i="24"/>
  <c r="G86" i="24" a="1"/>
  <c r="G86" i="24"/>
  <c r="H102" i="24" a="1"/>
  <c r="H102" i="24"/>
  <c r="G150" i="24" a="1"/>
  <c r="G150" i="24"/>
  <c r="J166" i="24" a="1"/>
  <c r="J166" i="24"/>
  <c r="I27" i="24" a="1"/>
  <c r="I27" i="24"/>
  <c r="H43" i="24" a="1"/>
  <c r="H43" i="24"/>
  <c r="I75" i="24" a="1"/>
  <c r="I75" i="24"/>
  <c r="J107" i="24" a="1"/>
  <c r="J107" i="24"/>
  <c r="I139" i="24" a="1"/>
  <c r="I139" i="24"/>
  <c r="G48" i="24" a="1"/>
  <c r="G48" i="24"/>
  <c r="H80" i="24" a="1"/>
  <c r="H80" i="24"/>
  <c r="H112" i="24" a="1"/>
  <c r="H112" i="24"/>
  <c r="J198" i="24" a="1"/>
  <c r="J198" i="24"/>
  <c r="G196" i="24" a="1"/>
  <c r="G196" i="24"/>
  <c r="X93" i="24" a="1"/>
  <c r="X93" i="24"/>
  <c r="V28" i="24" a="1"/>
  <c r="V28" i="24"/>
  <c r="V96" i="24" a="1"/>
  <c r="V96" i="24"/>
  <c r="I53" i="24" a="1"/>
  <c r="I53" i="24"/>
  <c r="G122" i="24" a="1"/>
  <c r="G122" i="24"/>
  <c r="H136" i="24" a="1"/>
  <c r="H136" i="24"/>
  <c r="I7" i="24" a="1"/>
  <c r="I7" i="24"/>
  <c r="H55" i="24" a="1"/>
  <c r="H55" i="24"/>
  <c r="H71" i="24" a="1"/>
  <c r="H71" i="24"/>
  <c r="J103" i="24" a="1"/>
  <c r="J103" i="24"/>
  <c r="I119" i="24" a="1"/>
  <c r="I119" i="24"/>
  <c r="G119" i="24" a="1"/>
  <c r="G119" i="24"/>
  <c r="G135" i="24" a="1"/>
  <c r="G135" i="24"/>
  <c r="J167" i="24" a="1"/>
  <c r="J167" i="24"/>
  <c r="G183" i="24" a="1"/>
  <c r="G183" i="24"/>
  <c r="H183" i="24" a="1"/>
  <c r="H183" i="24"/>
  <c r="G28" i="24" a="1"/>
  <c r="G28" i="24"/>
  <c r="J44" i="24" a="1"/>
  <c r="J44" i="24"/>
  <c r="H60" i="24" a="1"/>
  <c r="H60" i="24"/>
  <c r="I76" i="24" a="1"/>
  <c r="I76" i="24"/>
  <c r="I92" i="24" a="1"/>
  <c r="I92" i="24"/>
  <c r="I124" i="24" a="1"/>
  <c r="I124" i="24"/>
  <c r="G140" i="24" a="1"/>
  <c r="G140" i="24"/>
  <c r="I156" i="24" a="1"/>
  <c r="I156" i="24"/>
  <c r="I192" i="24" a="1"/>
  <c r="I192" i="24"/>
  <c r="J192" i="24" a="1"/>
  <c r="J192" i="24"/>
  <c r="I199" i="24" a="1"/>
  <c r="I199" i="24"/>
  <c r="I191" i="24" a="1"/>
  <c r="I191" i="24"/>
  <c r="Y9" i="24" a="1"/>
  <c r="Y9" i="24"/>
  <c r="X25" i="24" a="1"/>
  <c r="X25" i="24"/>
  <c r="Y57" i="24" a="1"/>
  <c r="Y57" i="24"/>
  <c r="V73" i="24" a="1"/>
  <c r="V73" i="24"/>
  <c r="W89" i="24" a="1"/>
  <c r="W89" i="24"/>
  <c r="V14" i="24" a="1"/>
  <c r="V14" i="24"/>
  <c r="W62" i="24" a="1"/>
  <c r="W62" i="24"/>
  <c r="W78" i="24" a="1"/>
  <c r="W78" i="24"/>
  <c r="W94" i="24" a="1"/>
  <c r="W94" i="24"/>
  <c r="X27" i="24" a="1"/>
  <c r="X27" i="24"/>
  <c r="W43" i="24" a="1"/>
  <c r="W43" i="24"/>
  <c r="Y59" i="24" a="1"/>
  <c r="Y59" i="24"/>
  <c r="W75" i="24" a="1"/>
  <c r="W75" i="24"/>
  <c r="V8" i="24" a="1"/>
  <c r="V8" i="24"/>
  <c r="X24" i="24" a="1"/>
  <c r="X24" i="24"/>
  <c r="W40" i="24" a="1"/>
  <c r="W40" i="24"/>
  <c r="X56" i="24" a="1"/>
  <c r="X56" i="24"/>
  <c r="W88" i="24" a="1"/>
  <c r="W88" i="24"/>
  <c r="I49" i="24" a="1"/>
  <c r="I49" i="24"/>
  <c r="I65" i="24" a="1"/>
  <c r="I65" i="24"/>
  <c r="G113" i="24" a="1"/>
  <c r="G113" i="24"/>
  <c r="G129" i="24" a="1"/>
  <c r="G129" i="24"/>
  <c r="H145" i="24" a="1"/>
  <c r="H145" i="24"/>
  <c r="G177" i="24" a="1"/>
  <c r="G177" i="24"/>
  <c r="J193" i="24" a="1"/>
  <c r="J193" i="24"/>
  <c r="I6" i="24" a="1"/>
  <c r="I6" i="24"/>
  <c r="J22" i="24" a="1"/>
  <c r="J22" i="24"/>
  <c r="I70" i="24" a="1"/>
  <c r="I70" i="24"/>
  <c r="J86" i="24" a="1"/>
  <c r="J86" i="24"/>
  <c r="G134" i="24" a="1"/>
  <c r="G134" i="24"/>
  <c r="J150" i="24" a="1"/>
  <c r="J150" i="24"/>
  <c r="N166" i="24"/>
  <c r="I11" i="24" a="1"/>
  <c r="I11" i="24"/>
  <c r="J59" i="24" a="1"/>
  <c r="J59" i="24"/>
  <c r="N75" i="24"/>
  <c r="G107" i="24" a="1"/>
  <c r="G107" i="24"/>
  <c r="G123" i="24" a="1"/>
  <c r="G123" i="24"/>
  <c r="N139" i="24"/>
  <c r="G171" i="24" a="1"/>
  <c r="G171" i="24"/>
  <c r="I48" i="24" a="1"/>
  <c r="I48" i="24"/>
  <c r="G112" i="24" a="1"/>
  <c r="G112" i="24"/>
  <c r="J160" i="24" a="1"/>
  <c r="J160" i="24"/>
  <c r="G190" i="24" a="1"/>
  <c r="G190" i="24"/>
  <c r="AC31" i="24"/>
  <c r="Y63" i="24" a="1"/>
  <c r="Y63" i="24"/>
  <c r="G133" i="24" a="1"/>
  <c r="G133" i="24"/>
  <c r="G47" i="24" a="1"/>
  <c r="G47" i="24"/>
  <c r="I36" i="24" a="1"/>
  <c r="I36" i="24"/>
  <c r="J36" i="24" a="1"/>
  <c r="J36" i="24"/>
  <c r="N36" i="24"/>
  <c r="I116" i="24" a="1"/>
  <c r="I116" i="24"/>
  <c r="N201" i="24"/>
  <c r="I201" i="24" a="1"/>
  <c r="I201" i="24"/>
  <c r="N176" i="24"/>
  <c r="I176" i="24" a="1"/>
  <c r="I176" i="24"/>
  <c r="N112" i="24"/>
  <c r="J112" i="24" a="1"/>
  <c r="J112" i="24"/>
  <c r="N181" i="24"/>
  <c r="G181" i="24" a="1"/>
  <c r="G181" i="24"/>
  <c r="N117" i="24"/>
  <c r="J117" i="24" a="1"/>
  <c r="J117" i="24"/>
  <c r="AC60" i="24"/>
  <c r="Y60" i="24" a="1"/>
  <c r="Y60" i="24"/>
  <c r="J187" i="24" a="1"/>
  <c r="J187" i="24"/>
  <c r="H187" i="24" a="1"/>
  <c r="H187" i="24"/>
  <c r="G187" i="24" a="1"/>
  <c r="G187" i="24"/>
  <c r="W77" i="24" a="1"/>
  <c r="W77" i="24"/>
  <c r="V77" i="24" a="1"/>
  <c r="V77" i="24"/>
  <c r="V13" i="24" a="1"/>
  <c r="V13" i="24"/>
  <c r="X13" i="24" a="1"/>
  <c r="X13" i="24"/>
  <c r="V79" i="24" a="1"/>
  <c r="V79" i="24"/>
  <c r="AC79" i="24"/>
  <c r="W15" i="24" a="1"/>
  <c r="W15" i="24"/>
  <c r="AC15" i="24"/>
  <c r="X66" i="24" a="1"/>
  <c r="X66" i="24"/>
  <c r="AC66" i="24"/>
  <c r="H37" i="24" a="1"/>
  <c r="H37" i="24"/>
  <c r="I37" i="24" a="1"/>
  <c r="I37" i="24"/>
  <c r="G42" i="24" a="1"/>
  <c r="G42" i="24"/>
  <c r="G184" i="24" a="1"/>
  <c r="G184" i="24"/>
  <c r="G142" i="24" a="1"/>
  <c r="G142" i="24"/>
  <c r="G73" i="24" a="1"/>
  <c r="G73" i="24"/>
  <c r="H20" i="24" a="1"/>
  <c r="H20" i="24"/>
  <c r="I143" i="24" a="1"/>
  <c r="I143" i="24"/>
  <c r="H79" i="24" a="1"/>
  <c r="H79" i="24"/>
  <c r="H186" i="24" a="1"/>
  <c r="H186" i="24"/>
  <c r="I10" i="24" a="1"/>
  <c r="I10" i="24"/>
  <c r="H165" i="24" a="1"/>
  <c r="H165" i="24"/>
  <c r="J149" i="24" a="1"/>
  <c r="J149" i="24"/>
  <c r="G101" i="24" a="1"/>
  <c r="G101" i="24"/>
  <c r="G85" i="24" a="1"/>
  <c r="G85" i="24"/>
  <c r="H190" i="24" a="1"/>
  <c r="H190" i="24"/>
  <c r="I190" i="24" a="1"/>
  <c r="I190" i="24"/>
  <c r="I160" i="24" a="1"/>
  <c r="I160" i="24"/>
  <c r="I144" i="24" a="1"/>
  <c r="I144" i="24"/>
  <c r="G144" i="24" a="1"/>
  <c r="G144" i="24"/>
  <c r="I80" i="24" a="1"/>
  <c r="I80" i="24"/>
  <c r="J80" i="24" a="1"/>
  <c r="J80" i="24"/>
  <c r="J48" i="24" a="1"/>
  <c r="J48" i="24"/>
  <c r="G32" i="24" a="1"/>
  <c r="G32" i="24"/>
  <c r="J16" i="24" a="1"/>
  <c r="J16" i="24"/>
  <c r="I16" i="24" a="1"/>
  <c r="I16" i="24"/>
  <c r="I171" i="24" a="1"/>
  <c r="I171" i="24"/>
  <c r="J62" i="24" a="1"/>
  <c r="J62" i="24"/>
  <c r="I31" i="24" a="1"/>
  <c r="I31" i="24"/>
  <c r="I186" i="24" a="1"/>
  <c r="I186" i="24"/>
  <c r="J165" i="24" a="1"/>
  <c r="J165" i="24"/>
  <c r="J101" i="24" a="1"/>
  <c r="J101" i="24"/>
  <c r="H53" i="24" a="1"/>
  <c r="H53" i="24"/>
  <c r="H196" i="24" a="1"/>
  <c r="H196" i="24"/>
  <c r="H160" i="24" a="1"/>
  <c r="H160" i="24"/>
  <c r="H96" i="24" a="1"/>
  <c r="H96" i="24"/>
  <c r="G80" i="24" a="1"/>
  <c r="G80" i="24"/>
  <c r="I64" i="24" a="1"/>
  <c r="I64" i="24"/>
  <c r="H64" i="24" a="1"/>
  <c r="H64" i="24"/>
  <c r="H32" i="24" a="1"/>
  <c r="H32" i="24"/>
  <c r="G16" i="24" a="1"/>
  <c r="G16" i="24"/>
  <c r="J171" i="24" a="1"/>
  <c r="J171" i="24"/>
  <c r="J180" i="24" a="1"/>
  <c r="J180" i="24"/>
  <c r="I43" i="24" a="1"/>
  <c r="I43" i="24"/>
  <c r="J176" i="24" a="1"/>
  <c r="J176" i="24"/>
  <c r="W13" i="24" a="1"/>
  <c r="W13" i="24"/>
  <c r="Y77" i="24" a="1"/>
  <c r="Y77" i="24"/>
  <c r="Y66" i="24" a="1"/>
  <c r="Y66" i="24"/>
  <c r="Y15" i="24" a="1"/>
  <c r="Y15" i="24"/>
  <c r="Y79" i="24" a="1"/>
  <c r="Y79" i="24"/>
  <c r="X60" i="24" a="1"/>
  <c r="X60" i="24"/>
  <c r="N42" i="24"/>
  <c r="I90" i="24" a="1"/>
  <c r="I90" i="24"/>
  <c r="G164" i="24" a="1"/>
  <c r="G164" i="24"/>
  <c r="G174" i="24" a="1"/>
  <c r="G174" i="24"/>
  <c r="I112" i="24" a="1"/>
  <c r="I112" i="24"/>
  <c r="G176" i="24" a="1"/>
  <c r="G176" i="24"/>
  <c r="Y13" i="24" a="1"/>
  <c r="Y13" i="24"/>
  <c r="AC77" i="24"/>
  <c r="X15" i="24" a="1"/>
  <c r="X15" i="24"/>
  <c r="N37" i="24"/>
  <c r="H117" i="24" a="1"/>
  <c r="H117" i="24"/>
  <c r="G95" i="24" a="1"/>
  <c r="G95" i="24"/>
  <c r="J131" i="24" a="1"/>
  <c r="J131" i="24"/>
  <c r="J263" i="24" a="1"/>
  <c r="J263" i="24"/>
  <c r="N116" i="24"/>
  <c r="I117" i="24" a="1"/>
  <c r="I117" i="24"/>
  <c r="I83" i="24" a="1"/>
  <c r="I83" i="24"/>
  <c r="J148" i="24" a="1"/>
  <c r="J148" i="24"/>
  <c r="Y95" i="24" a="1"/>
  <c r="Y95" i="24"/>
  <c r="I127" i="24" a="1"/>
  <c r="I127" i="24"/>
  <c r="I149" i="24" a="1"/>
  <c r="I149" i="24"/>
  <c r="H85" i="24" a="1"/>
  <c r="H85" i="24"/>
  <c r="H78" i="24" a="1"/>
  <c r="H78" i="24"/>
  <c r="G186" i="24" a="1"/>
  <c r="G186" i="24"/>
  <c r="J236" i="24" a="1"/>
  <c r="J236" i="24"/>
  <c r="G105" i="24" a="1"/>
  <c r="G105" i="24"/>
  <c r="J10" i="24" a="1"/>
  <c r="J10" i="24"/>
  <c r="H9" i="24" a="1"/>
  <c r="H9" i="24"/>
  <c r="G121" i="24" a="1"/>
  <c r="G121" i="24"/>
  <c r="I14" i="24" a="1"/>
  <c r="I14" i="24"/>
  <c r="H100" i="24" a="1"/>
  <c r="H100" i="24"/>
  <c r="Y96" i="24" a="1"/>
  <c r="Y96" i="24"/>
  <c r="Y76" i="24" a="1"/>
  <c r="Y76" i="24"/>
  <c r="W44" i="24" a="1"/>
  <c r="W44" i="24"/>
  <c r="W28" i="24" a="1"/>
  <c r="W28" i="24"/>
  <c r="Y12" i="24" a="1"/>
  <c r="Y12" i="24"/>
  <c r="V63" i="24" a="1"/>
  <c r="V63" i="24"/>
  <c r="X47" i="24" a="1"/>
  <c r="X47" i="24"/>
  <c r="Y47" i="24" a="1"/>
  <c r="Y47" i="24"/>
  <c r="V15" i="24" a="1"/>
  <c r="V15" i="24"/>
  <c r="X98" i="24" a="1"/>
  <c r="X98" i="24"/>
  <c r="W82" i="24" a="1"/>
  <c r="W82" i="24"/>
  <c r="V66" i="24" a="1"/>
  <c r="V66" i="24"/>
  <c r="V76" i="24" a="1"/>
  <c r="V76" i="24"/>
  <c r="V60" i="24" a="1"/>
  <c r="V60" i="24"/>
  <c r="X44" i="24" a="1"/>
  <c r="X44" i="24"/>
  <c r="Y28" i="24" a="1"/>
  <c r="Y28" i="24"/>
  <c r="V12" i="24" a="1"/>
  <c r="V12" i="24"/>
  <c r="W79" i="24" a="1"/>
  <c r="W79" i="24"/>
  <c r="X63" i="24" a="1"/>
  <c r="X63" i="24"/>
  <c r="V47" i="24" a="1"/>
  <c r="V47" i="24"/>
  <c r="Y31" i="24" a="1"/>
  <c r="Y31" i="24"/>
  <c r="W31" i="24" a="1"/>
  <c r="W31" i="24"/>
  <c r="Y98" i="24" a="1"/>
  <c r="Y98" i="24"/>
  <c r="V82" i="24" a="1"/>
  <c r="V82" i="24"/>
  <c r="H10" i="24" a="1"/>
  <c r="H10" i="24"/>
  <c r="I26" i="24" a="1"/>
  <c r="I26" i="24"/>
  <c r="J42" i="24" a="1"/>
  <c r="J42" i="24"/>
  <c r="G58" i="24" a="1"/>
  <c r="G58" i="24"/>
  <c r="G74" i="24" a="1"/>
  <c r="G74" i="24"/>
  <c r="H74" i="24" a="1"/>
  <c r="H74" i="24"/>
  <c r="J106" i="24" a="1"/>
  <c r="J106" i="24"/>
  <c r="H122" i="24" a="1"/>
  <c r="H122" i="24"/>
  <c r="G138" i="24" a="1"/>
  <c r="G138" i="24"/>
  <c r="I138" i="24" a="1"/>
  <c r="I138" i="24"/>
  <c r="J154" i="24" a="1"/>
  <c r="J154" i="24"/>
  <c r="J186" i="24" a="1"/>
  <c r="J186" i="24"/>
  <c r="G15" i="24" a="1"/>
  <c r="G15" i="24"/>
  <c r="H31" i="24" a="1"/>
  <c r="H31" i="24"/>
  <c r="I47" i="24" a="1"/>
  <c r="I47" i="24"/>
  <c r="G63" i="24" a="1"/>
  <c r="G63" i="24"/>
  <c r="J79" i="24" a="1"/>
  <c r="J79" i="24"/>
  <c r="I95" i="24" a="1"/>
  <c r="I95" i="24"/>
  <c r="G111" i="24" a="1"/>
  <c r="G111" i="24"/>
  <c r="J127" i="24" a="1"/>
  <c r="J127" i="24"/>
  <c r="H143" i="24" a="1"/>
  <c r="H143" i="24"/>
  <c r="I159" i="24" a="1"/>
  <c r="I159" i="24"/>
  <c r="I175" i="24" a="1"/>
  <c r="I175" i="24"/>
  <c r="G4" i="24" a="1"/>
  <c r="G4" i="24"/>
  <c r="H36" i="24" a="1"/>
  <c r="H36" i="24"/>
  <c r="H52" i="24" a="1"/>
  <c r="H52" i="24"/>
  <c r="I52" i="24" a="1"/>
  <c r="I52" i="24"/>
  <c r="I68" i="24" a="1"/>
  <c r="I68" i="24"/>
  <c r="J100" i="24" a="1"/>
  <c r="J100" i="24"/>
  <c r="G116" i="24" a="1"/>
  <c r="G116" i="24"/>
  <c r="J132" i="24" a="1"/>
  <c r="J132" i="24"/>
  <c r="G148" i="24" a="1"/>
  <c r="G148" i="24"/>
  <c r="I164" i="24" a="1"/>
  <c r="I164" i="24"/>
  <c r="I195" i="24" a="1"/>
  <c r="I195" i="24"/>
  <c r="N9" i="24"/>
  <c r="J41" i="24" a="1"/>
  <c r="J41" i="24"/>
  <c r="N73" i="24"/>
  <c r="H169" i="24" a="1"/>
  <c r="H169" i="24"/>
  <c r="I30" i="24" a="1"/>
  <c r="I30" i="24"/>
  <c r="G62" i="24" a="1"/>
  <c r="G62" i="24"/>
  <c r="J126" i="24" a="1"/>
  <c r="J126" i="24"/>
  <c r="J142" i="24" a="1"/>
  <c r="J142" i="24"/>
  <c r="H88" i="24" a="1"/>
  <c r="H88" i="24"/>
  <c r="J295" i="24" a="1"/>
  <c r="J295" i="24"/>
  <c r="G240" i="24" a="1"/>
  <c r="G240" i="24"/>
  <c r="I303" i="24" a="1"/>
  <c r="I303" i="24"/>
  <c r="I488" i="24" a="1"/>
  <c r="I488" i="24"/>
  <c r="W96" i="24" a="1"/>
  <c r="W96" i="24"/>
  <c r="I5" i="24" a="1"/>
  <c r="I5" i="24"/>
  <c r="J21" i="24" a="1"/>
  <c r="J21" i="24"/>
  <c r="G37" i="24" a="1"/>
  <c r="G37" i="24"/>
  <c r="J53" i="24" a="1"/>
  <c r="J53" i="24"/>
  <c r="H69" i="24" a="1"/>
  <c r="H69" i="24"/>
  <c r="I85" i="24" a="1"/>
  <c r="I85" i="24"/>
  <c r="I101" i="24" a="1"/>
  <c r="I101" i="24"/>
  <c r="G117" i="24" a="1"/>
  <c r="G117" i="24"/>
  <c r="H133" i="24" a="1"/>
  <c r="H133" i="24"/>
  <c r="G149" i="24" a="1"/>
  <c r="G149" i="24"/>
  <c r="I165" i="24" a="1"/>
  <c r="I165" i="24"/>
  <c r="J181" i="24" a="1"/>
  <c r="J181" i="24"/>
  <c r="G197" i="24" a="1"/>
  <c r="G197" i="24"/>
  <c r="G10" i="24" a="1"/>
  <c r="G10" i="24"/>
  <c r="H26" i="24" a="1"/>
  <c r="H26" i="24"/>
  <c r="I42" i="24" a="1"/>
  <c r="I42" i="24"/>
  <c r="I58" i="24" a="1"/>
  <c r="I58" i="24"/>
  <c r="J74" i="24" a="1"/>
  <c r="J74" i="24"/>
  <c r="G90" i="24" a="1"/>
  <c r="G90" i="24"/>
  <c r="H90" i="24" a="1"/>
  <c r="H90" i="24"/>
  <c r="J122" i="24" a="1"/>
  <c r="J122" i="24"/>
  <c r="J138" i="24" a="1"/>
  <c r="J138" i="24"/>
  <c r="I154" i="24" a="1"/>
  <c r="I154" i="24"/>
  <c r="H154" i="24" a="1"/>
  <c r="H154" i="24"/>
  <c r="H170" i="24" a="1"/>
  <c r="H170" i="24"/>
  <c r="N186" i="24"/>
  <c r="J15" i="24" a="1"/>
  <c r="J15" i="24"/>
  <c r="G31" i="24" a="1"/>
  <c r="G31" i="24"/>
  <c r="H47" i="24" a="1"/>
  <c r="H47" i="24"/>
  <c r="I63" i="24" a="1"/>
  <c r="I63" i="24"/>
  <c r="G79" i="24" a="1"/>
  <c r="G79" i="24"/>
  <c r="H95" i="24" a="1"/>
  <c r="H95" i="24"/>
  <c r="I111" i="24" a="1"/>
  <c r="I111" i="24"/>
  <c r="G127" i="24" a="1"/>
  <c r="G127" i="24"/>
  <c r="J143" i="24" a="1"/>
  <c r="J143" i="24"/>
  <c r="H159" i="24" a="1"/>
  <c r="H159" i="24"/>
  <c r="H175" i="24" a="1"/>
  <c r="H175" i="24"/>
  <c r="I4" i="24" a="1"/>
  <c r="I4" i="24"/>
  <c r="J4" i="24" a="1"/>
  <c r="J4" i="24"/>
  <c r="G20" i="24" a="1"/>
  <c r="G20" i="24"/>
  <c r="J52" i="24" a="1"/>
  <c r="J52" i="24"/>
  <c r="H68" i="24" a="1"/>
  <c r="H68" i="24"/>
  <c r="H84" i="24" a="1"/>
  <c r="H84" i="24"/>
  <c r="G100" i="24" a="1"/>
  <c r="G100" i="24"/>
  <c r="J116" i="24" a="1"/>
  <c r="J116" i="24"/>
  <c r="I132" i="24" a="1"/>
  <c r="I132" i="24"/>
  <c r="N148" i="24"/>
  <c r="I188" i="24" a="1"/>
  <c r="I188" i="24"/>
  <c r="H195" i="24" a="1"/>
  <c r="H195" i="24"/>
  <c r="J89" i="24" a="1"/>
  <c r="J89" i="24"/>
  <c r="N121" i="24"/>
  <c r="G153" i="24" a="1"/>
  <c r="G153" i="24"/>
  <c r="H14" i="24" a="1"/>
  <c r="H14" i="24"/>
  <c r="G46" i="24" a="1"/>
  <c r="G46" i="24"/>
  <c r="H110" i="24" a="1"/>
  <c r="H110" i="24"/>
  <c r="G126" i="24" a="1"/>
  <c r="G126" i="24"/>
  <c r="J67" i="24" a="1"/>
  <c r="J67" i="24"/>
  <c r="G56" i="24" a="1"/>
  <c r="G56" i="24"/>
  <c r="J391" i="24" a="1"/>
  <c r="J391" i="24"/>
  <c r="H5" i="24" a="1"/>
  <c r="H5" i="24"/>
  <c r="I21" i="24" a="1"/>
  <c r="I21" i="24"/>
  <c r="J37" i="24" a="1"/>
  <c r="J37" i="24"/>
  <c r="G53" i="24" a="1"/>
  <c r="G53" i="24"/>
  <c r="J69" i="24" a="1"/>
  <c r="J69" i="24"/>
  <c r="H101" i="24" a="1"/>
  <c r="H101" i="24"/>
  <c r="J133" i="24" a="1"/>
  <c r="J133" i="24"/>
  <c r="G165" i="24" a="1"/>
  <c r="G165" i="24"/>
  <c r="I181" i="24" a="1"/>
  <c r="I181" i="24"/>
  <c r="J197" i="24" a="1"/>
  <c r="J197" i="24"/>
  <c r="G26" i="24" a="1"/>
  <c r="G26" i="24"/>
  <c r="H42" i="24" a="1"/>
  <c r="H42" i="24"/>
  <c r="H58" i="24" a="1"/>
  <c r="H58" i="24"/>
  <c r="I74" i="24" a="1"/>
  <c r="I74" i="24"/>
  <c r="J90" i="24" a="1"/>
  <c r="J90" i="24"/>
  <c r="I106" i="24" a="1"/>
  <c r="I106" i="24"/>
  <c r="H106" i="24" a="1"/>
  <c r="H106" i="24"/>
  <c r="H138" i="24" a="1"/>
  <c r="H138" i="24"/>
  <c r="G154" i="24" a="1"/>
  <c r="G154" i="24"/>
  <c r="I170" i="24" a="1"/>
  <c r="I170" i="24"/>
  <c r="G170" i="24" a="1"/>
  <c r="G170" i="24"/>
  <c r="I15" i="24" a="1"/>
  <c r="I15" i="24"/>
  <c r="J31" i="24" a="1"/>
  <c r="J31" i="24"/>
  <c r="J47" i="24" a="1"/>
  <c r="J47" i="24"/>
  <c r="H63" i="24" a="1"/>
  <c r="H63" i="24"/>
  <c r="I79" i="24" a="1"/>
  <c r="I79" i="24"/>
  <c r="J95" i="24" a="1"/>
  <c r="J95" i="24"/>
  <c r="H111" i="24" a="1"/>
  <c r="H111" i="24"/>
  <c r="G143" i="24" a="1"/>
  <c r="G143" i="24"/>
  <c r="J159" i="24" a="1"/>
  <c r="J159" i="24"/>
  <c r="G175" i="24" a="1"/>
  <c r="G175" i="24"/>
  <c r="H4" i="24" a="1"/>
  <c r="H4" i="24"/>
  <c r="I20" i="24" a="1"/>
  <c r="I20" i="24"/>
  <c r="J20" i="24" a="1"/>
  <c r="J20" i="24"/>
  <c r="G36" i="24" a="1"/>
  <c r="G36" i="24"/>
  <c r="J84" i="24" a="1"/>
  <c r="J84" i="24"/>
  <c r="G132" i="24" a="1"/>
  <c r="G132" i="24"/>
  <c r="I180" i="24" a="1"/>
  <c r="I180" i="24"/>
  <c r="J188" i="24" a="1"/>
  <c r="J188" i="24"/>
  <c r="G25" i="24" a="1"/>
  <c r="G25" i="24"/>
  <c r="I57" i="24" a="1"/>
  <c r="I57" i="24"/>
  <c r="H185" i="24" a="1"/>
  <c r="H185" i="24"/>
  <c r="G110" i="24" a="1"/>
  <c r="G110" i="24"/>
  <c r="J174" i="24" a="1"/>
  <c r="J174" i="24"/>
  <c r="J3" i="24" a="1"/>
  <c r="J3" i="24"/>
  <c r="I19" i="24" a="1"/>
  <c r="I19" i="24"/>
  <c r="J163" i="24" a="1"/>
  <c r="J163" i="24"/>
  <c r="G24" i="24" a="1"/>
  <c r="G24" i="24"/>
  <c r="J200" i="24" a="1"/>
  <c r="J200" i="24"/>
  <c r="W81" i="24" a="1"/>
  <c r="W81" i="24"/>
  <c r="J423" i="24" a="1"/>
  <c r="J423" i="24"/>
  <c r="G368" i="24" a="1"/>
  <c r="G368" i="24"/>
  <c r="H427" i="24" a="1"/>
  <c r="H427" i="24"/>
  <c r="N272" i="24"/>
  <c r="J272" i="24" a="1"/>
  <c r="J272" i="24"/>
  <c r="N336" i="24"/>
  <c r="J336" i="24" a="1"/>
  <c r="J336" i="24"/>
  <c r="N400" i="24"/>
  <c r="J400" i="24" a="1"/>
  <c r="J400" i="24"/>
  <c r="J464" i="24" a="1"/>
  <c r="J464" i="24"/>
  <c r="H464" i="24" a="1"/>
  <c r="H464" i="24"/>
  <c r="N499" i="24"/>
  <c r="J499" i="24" a="1"/>
  <c r="J499" i="24"/>
  <c r="G276" i="24" a="1"/>
  <c r="G276" i="24"/>
  <c r="G340" i="24" a="1"/>
  <c r="G340" i="24"/>
  <c r="G404" i="24" a="1"/>
  <c r="G404" i="24"/>
  <c r="N387" i="24"/>
  <c r="J387" i="24" a="1"/>
  <c r="J387" i="24"/>
  <c r="I387" i="24" a="1"/>
  <c r="I387" i="24"/>
  <c r="N323" i="24"/>
  <c r="J323" i="24" a="1"/>
  <c r="J323" i="24"/>
  <c r="I323" i="24" a="1"/>
  <c r="I323" i="24"/>
  <c r="N259" i="24"/>
  <c r="J259" i="24" a="1"/>
  <c r="J259" i="24"/>
  <c r="N204" i="24"/>
  <c r="G204" i="24" a="1"/>
  <c r="G204" i="24"/>
  <c r="J204" i="24" a="1"/>
  <c r="J204" i="24"/>
  <c r="N215" i="24"/>
  <c r="J215" i="24" a="1"/>
  <c r="J215" i="24"/>
  <c r="N439" i="24"/>
  <c r="J439" i="24" a="1"/>
  <c r="J439" i="24"/>
  <c r="I439" i="24" a="1"/>
  <c r="I439" i="24"/>
  <c r="N375" i="24"/>
  <c r="J375" i="24" a="1"/>
  <c r="J375" i="24"/>
  <c r="I375" i="24" a="1"/>
  <c r="I375" i="24"/>
  <c r="N311" i="24"/>
  <c r="J311" i="24" a="1"/>
  <c r="J311" i="24"/>
  <c r="N247" i="24"/>
  <c r="J247" i="24" a="1"/>
  <c r="J247" i="24"/>
  <c r="N483" i="24"/>
  <c r="J483" i="24" a="1"/>
  <c r="J483" i="24"/>
  <c r="N268" i="24"/>
  <c r="G268" i="24" a="1"/>
  <c r="G268" i="24"/>
  <c r="N332" i="24"/>
  <c r="G332" i="24" a="1"/>
  <c r="G332" i="24"/>
  <c r="N396" i="24"/>
  <c r="G396" i="24" a="1"/>
  <c r="G396" i="24"/>
  <c r="I137" i="24" a="1"/>
  <c r="I137" i="24"/>
  <c r="G137" i="24" a="1"/>
  <c r="G137" i="24"/>
  <c r="J147" i="24" a="1"/>
  <c r="J147" i="24"/>
  <c r="N147" i="24"/>
  <c r="I147" i="24" a="1"/>
  <c r="I147" i="24"/>
  <c r="H147" i="24" a="1"/>
  <c r="H147" i="24"/>
  <c r="J415" i="24" a="1"/>
  <c r="J415" i="24"/>
  <c r="J195" i="24" a="1"/>
  <c r="J195" i="24"/>
  <c r="N195" i="24"/>
  <c r="I126" i="24" a="1"/>
  <c r="I126" i="24"/>
  <c r="N126" i="24"/>
  <c r="I168" i="24" a="1"/>
  <c r="I168" i="24"/>
  <c r="J168" i="24" a="1"/>
  <c r="J168" i="24"/>
  <c r="N168" i="24"/>
  <c r="H168" i="24" a="1"/>
  <c r="H168" i="24"/>
  <c r="I104" i="24" a="1"/>
  <c r="I104" i="24"/>
  <c r="G104" i="24" a="1"/>
  <c r="G104" i="24"/>
  <c r="N104" i="24"/>
  <c r="I467" i="24" a="1"/>
  <c r="I467" i="24"/>
  <c r="H384" i="24" a="1"/>
  <c r="H384" i="24"/>
  <c r="H491" i="24" a="1"/>
  <c r="H491" i="24"/>
  <c r="H235" i="24" a="1"/>
  <c r="H235" i="24"/>
  <c r="J224" i="24" a="1"/>
  <c r="J224" i="24"/>
  <c r="I471" i="24" a="1"/>
  <c r="I471" i="24"/>
  <c r="I407" i="24" a="1"/>
  <c r="I407" i="24"/>
  <c r="I343" i="24" a="1"/>
  <c r="I343" i="24"/>
  <c r="I299" i="24" a="1"/>
  <c r="I299" i="24"/>
  <c r="G428" i="24" a="1"/>
  <c r="G428" i="24"/>
  <c r="G364" i="24" a="1"/>
  <c r="G364" i="24"/>
  <c r="G300" i="24" a="1"/>
  <c r="G300" i="24"/>
  <c r="G236" i="24" a="1"/>
  <c r="G236" i="24"/>
  <c r="J451" i="24" a="1"/>
  <c r="J451" i="24"/>
  <c r="J419" i="24" a="1"/>
  <c r="J419" i="24"/>
  <c r="J355" i="24" a="1"/>
  <c r="J355" i="24"/>
  <c r="J291" i="24" a="1"/>
  <c r="J291" i="24"/>
  <c r="J227" i="24" a="1"/>
  <c r="J227" i="24"/>
  <c r="I275" i="24" a="1"/>
  <c r="I275" i="24"/>
  <c r="G200" i="24" a="1"/>
  <c r="G200" i="24"/>
  <c r="J194" i="24" a="1"/>
  <c r="J194" i="24"/>
  <c r="I184" i="24" a="1"/>
  <c r="I184" i="24"/>
  <c r="H152" i="24" a="1"/>
  <c r="H152" i="24"/>
  <c r="J136" i="24" a="1"/>
  <c r="J136" i="24"/>
  <c r="I120" i="24" a="1"/>
  <c r="I120" i="24"/>
  <c r="J88" i="24" a="1"/>
  <c r="J88" i="24"/>
  <c r="H72" i="24" a="1"/>
  <c r="H72" i="24"/>
  <c r="J56" i="24" a="1"/>
  <c r="J56" i="24"/>
  <c r="I40" i="24" a="1"/>
  <c r="I40" i="24"/>
  <c r="H24" i="24" a="1"/>
  <c r="H24" i="24"/>
  <c r="G8" i="24" a="1"/>
  <c r="G8" i="24"/>
  <c r="H179" i="24" a="1"/>
  <c r="H179" i="24"/>
  <c r="G179" i="24" a="1"/>
  <c r="G179" i="24"/>
  <c r="I131" i="24" a="1"/>
  <c r="I131" i="24"/>
  <c r="J115" i="24" a="1"/>
  <c r="J115" i="24"/>
  <c r="G115" i="24" a="1"/>
  <c r="G115" i="24"/>
  <c r="G83" i="24" a="1"/>
  <c r="G83" i="24"/>
  <c r="I67" i="24" a="1"/>
  <c r="I67" i="24"/>
  <c r="H51" i="24" a="1"/>
  <c r="H51" i="24"/>
  <c r="J51" i="24" a="1"/>
  <c r="J51" i="24"/>
  <c r="J19" i="24" a="1"/>
  <c r="J19" i="24"/>
  <c r="I251" i="24" a="1"/>
  <c r="I251" i="24"/>
  <c r="G416" i="24" a="1"/>
  <c r="G416" i="24"/>
  <c r="G352" i="24" a="1"/>
  <c r="G352" i="24"/>
  <c r="G288" i="24" a="1"/>
  <c r="G288" i="24"/>
  <c r="G224" i="24" a="1"/>
  <c r="G224" i="24"/>
  <c r="J503" i="24" a="1"/>
  <c r="J503" i="24"/>
  <c r="J471" i="24" a="1"/>
  <c r="J471" i="24"/>
  <c r="J407" i="24" a="1"/>
  <c r="J407" i="24"/>
  <c r="J343" i="24" a="1"/>
  <c r="J343" i="24"/>
  <c r="J279" i="24" a="1"/>
  <c r="J279" i="24"/>
  <c r="I227" i="24" a="1"/>
  <c r="I227" i="24"/>
  <c r="I200" i="24" a="1"/>
  <c r="I200" i="24"/>
  <c r="I194" i="24" a="1"/>
  <c r="I194" i="24"/>
  <c r="G152" i="24" a="1"/>
  <c r="G152" i="24"/>
  <c r="J152" i="24" a="1"/>
  <c r="J152" i="24"/>
  <c r="G136" i="24" a="1"/>
  <c r="G136" i="24"/>
  <c r="G88" i="24" a="1"/>
  <c r="G88" i="24"/>
  <c r="G72" i="24" a="1"/>
  <c r="G72" i="24"/>
  <c r="J72" i="24" a="1"/>
  <c r="J72" i="24"/>
  <c r="J40" i="24" a="1"/>
  <c r="J40" i="24"/>
  <c r="J24" i="24" a="1"/>
  <c r="J24" i="24"/>
  <c r="I24" i="24" a="1"/>
  <c r="I24" i="24"/>
  <c r="H8" i="24" a="1"/>
  <c r="H8" i="24"/>
  <c r="I179" i="24" a="1"/>
  <c r="I179" i="24"/>
  <c r="I163" i="24" a="1"/>
  <c r="I163" i="24"/>
  <c r="H163" i="24" a="1"/>
  <c r="H163" i="24"/>
  <c r="G131" i="24" a="1"/>
  <c r="G131" i="24"/>
  <c r="H115" i="24" a="1"/>
  <c r="H115" i="24"/>
  <c r="J99" i="24" a="1"/>
  <c r="J99" i="24"/>
  <c r="G99" i="24" a="1"/>
  <c r="G99" i="24"/>
  <c r="G67" i="24" a="1"/>
  <c r="G67" i="24"/>
  <c r="I51" i="24" a="1"/>
  <c r="I51" i="24"/>
  <c r="H35" i="24" a="1"/>
  <c r="H35" i="24"/>
  <c r="G35" i="24" a="1"/>
  <c r="G35" i="24"/>
  <c r="H3" i="24" a="1"/>
  <c r="H3" i="24"/>
  <c r="I174" i="24" a="1"/>
  <c r="I174" i="24"/>
  <c r="J158" i="24" a="1"/>
  <c r="J158" i="24"/>
  <c r="I110" i="24" a="1"/>
  <c r="I110" i="24"/>
  <c r="J110" i="24" a="1"/>
  <c r="J110" i="24"/>
  <c r="H94" i="24" a="1"/>
  <c r="H94" i="24"/>
  <c r="J78" i="24" a="1"/>
  <c r="J78" i="24"/>
  <c r="H62" i="24" a="1"/>
  <c r="H62" i="24"/>
  <c r="J46" i="24" a="1"/>
  <c r="J46" i="24"/>
  <c r="J14" i="24" a="1"/>
  <c r="J14" i="24"/>
  <c r="G201" i="24" a="1"/>
  <c r="G201" i="24"/>
  <c r="J185" i="24" a="1"/>
  <c r="J185" i="24"/>
  <c r="I185" i="24" a="1"/>
  <c r="I185" i="24"/>
  <c r="I153" i="24" a="1"/>
  <c r="I153" i="24"/>
  <c r="H121" i="24" a="1"/>
  <c r="H121" i="24"/>
  <c r="J121" i="24" a="1"/>
  <c r="J121" i="24"/>
  <c r="G89" i="24" a="1"/>
  <c r="G89" i="24"/>
  <c r="H73" i="24" a="1"/>
  <c r="H73" i="24"/>
  <c r="J57" i="24" a="1"/>
  <c r="J57" i="24"/>
  <c r="G57" i="24" a="1"/>
  <c r="G57" i="24"/>
  <c r="I9" i="24" a="1"/>
  <c r="I9" i="24"/>
  <c r="G188" i="24" a="1"/>
  <c r="G188" i="24"/>
  <c r="H180" i="24" a="1"/>
  <c r="H180" i="24"/>
  <c r="H363" i="24" a="1"/>
  <c r="H363" i="24"/>
  <c r="I503" i="24" a="1"/>
  <c r="I503" i="24"/>
  <c r="I319" i="24" a="1"/>
  <c r="I319" i="24"/>
  <c r="I243" i="24" a="1"/>
  <c r="I243" i="24"/>
  <c r="G412" i="24" a="1"/>
  <c r="G412" i="24"/>
  <c r="G380" i="24" a="1"/>
  <c r="G380" i="24"/>
  <c r="G348" i="24" a="1"/>
  <c r="G348" i="24"/>
  <c r="G316" i="24" a="1"/>
  <c r="G316" i="24"/>
  <c r="G284" i="24" a="1"/>
  <c r="G284" i="24"/>
  <c r="G252" i="24" a="1"/>
  <c r="G252" i="24"/>
  <c r="G220" i="24" a="1"/>
  <c r="G220" i="24"/>
  <c r="J435" i="24" a="1"/>
  <c r="J435" i="24"/>
  <c r="J371" i="24" a="1"/>
  <c r="J371" i="24"/>
  <c r="J339" i="24" a="1"/>
  <c r="J339" i="24"/>
  <c r="J307" i="24" a="1"/>
  <c r="J307" i="24"/>
  <c r="J275" i="24" a="1"/>
  <c r="J275" i="24"/>
  <c r="J243" i="24" a="1"/>
  <c r="J243" i="24"/>
  <c r="J211" i="24" a="1"/>
  <c r="J211" i="24"/>
  <c r="I211" i="24" a="1"/>
  <c r="I211" i="24"/>
  <c r="I152" i="24" a="1"/>
  <c r="I152" i="24"/>
  <c r="J120" i="24" a="1"/>
  <c r="J120" i="24"/>
  <c r="J8" i="24" a="1"/>
  <c r="J8" i="24"/>
  <c r="I8" i="24" a="1"/>
  <c r="I8" i="24"/>
  <c r="J179" i="24" a="1"/>
  <c r="J179" i="24"/>
  <c r="G163" i="24" a="1"/>
  <c r="G163" i="24"/>
  <c r="I115" i="24" a="1"/>
  <c r="I115" i="24"/>
  <c r="H99" i="24" a="1"/>
  <c r="H99" i="24"/>
  <c r="H83" i="24" a="1"/>
  <c r="H83" i="24"/>
  <c r="J83" i="24" a="1"/>
  <c r="J83" i="24"/>
  <c r="G51" i="24" a="1"/>
  <c r="G51" i="24"/>
  <c r="I35" i="24" a="1"/>
  <c r="I35" i="24"/>
  <c r="H19" i="24" a="1"/>
  <c r="H19" i="24"/>
  <c r="G19" i="24" a="1"/>
  <c r="G19" i="24"/>
  <c r="I3" i="24" a="1"/>
  <c r="I3" i="24"/>
  <c r="H174" i="24" a="1"/>
  <c r="H174" i="24"/>
  <c r="G158" i="24" a="1"/>
  <c r="G158" i="24"/>
  <c r="H158" i="24" a="1"/>
  <c r="H158" i="24"/>
  <c r="H142" i="24" a="1"/>
  <c r="H142" i="24"/>
  <c r="G94" i="24" a="1"/>
  <c r="G94" i="24"/>
  <c r="J94" i="24" a="1"/>
  <c r="J94" i="24"/>
  <c r="G78" i="24" a="1"/>
  <c r="G78" i="24"/>
  <c r="I62" i="24" a="1"/>
  <c r="I62" i="24"/>
  <c r="H46" i="24" a="1"/>
  <c r="H46" i="24"/>
  <c r="G14" i="24" a="1"/>
  <c r="G14" i="24"/>
  <c r="H201" i="24" a="1"/>
  <c r="H201" i="24"/>
  <c r="G185" i="24" a="1"/>
  <c r="G185" i="24"/>
  <c r="J169" i="24" a="1"/>
  <c r="J169" i="24"/>
  <c r="I169" i="24" a="1"/>
  <c r="I169" i="24"/>
  <c r="I121" i="24" a="1"/>
  <c r="I121" i="24"/>
  <c r="H105" i="24" a="1"/>
  <c r="H105" i="24"/>
  <c r="J105" i="24" a="1"/>
  <c r="J105" i="24"/>
  <c r="I73" i="24" a="1"/>
  <c r="I73" i="24"/>
  <c r="H57" i="24" a="1"/>
  <c r="H57" i="24"/>
  <c r="H41" i="24" a="1"/>
  <c r="H41" i="24"/>
  <c r="G41" i="24" a="1"/>
  <c r="G41" i="24"/>
  <c r="J9" i="24" a="1"/>
  <c r="J9" i="24"/>
  <c r="H188" i="24" a="1"/>
  <c r="H188" i="24"/>
  <c r="J25" i="24" a="1"/>
  <c r="J25" i="24"/>
  <c r="N25" i="24"/>
  <c r="G30" i="24" a="1"/>
  <c r="G30" i="24"/>
  <c r="N30" i="24"/>
  <c r="H30" i="24" a="1"/>
  <c r="H30" i="24"/>
  <c r="W95" i="24" a="1"/>
  <c r="W95" i="24"/>
  <c r="J68" i="24" a="1"/>
  <c r="J68" i="24"/>
  <c r="I84" i="24" a="1"/>
  <c r="I84" i="24"/>
  <c r="G84" i="24" a="1"/>
  <c r="G84" i="24"/>
  <c r="I100" i="24" a="1"/>
  <c r="I100" i="24"/>
  <c r="H116" i="24" a="1"/>
  <c r="H116" i="24"/>
  <c r="H132" i="24" a="1"/>
  <c r="H132" i="24"/>
  <c r="I148" i="24" a="1"/>
  <c r="I148" i="24"/>
  <c r="H148" i="24" a="1"/>
  <c r="H148" i="24"/>
  <c r="H164" i="24" a="1"/>
  <c r="H164" i="24"/>
  <c r="G9" i="24" a="1"/>
  <c r="G9" i="24"/>
  <c r="I25" i="24" a="1"/>
  <c r="I25" i="24"/>
  <c r="I41" i="24" a="1"/>
  <c r="I41" i="24"/>
  <c r="I89" i="24" a="1"/>
  <c r="I89" i="24"/>
  <c r="I105" i="24" a="1"/>
  <c r="I105" i="24"/>
  <c r="H153" i="24" a="1"/>
  <c r="H153" i="24"/>
  <c r="G169" i="24" a="1"/>
  <c r="G169" i="24"/>
  <c r="I46" i="24" a="1"/>
  <c r="I46" i="24"/>
  <c r="I142" i="24" a="1"/>
  <c r="I142" i="24"/>
  <c r="J35" i="24" a="1"/>
  <c r="J35" i="24"/>
  <c r="H67" i="24" a="1"/>
  <c r="H67" i="24"/>
  <c r="I99" i="24" a="1"/>
  <c r="I99" i="24"/>
  <c r="H131" i="24" a="1"/>
  <c r="H131" i="24"/>
  <c r="I295" i="24" a="1"/>
  <c r="I295" i="24"/>
  <c r="J327" i="24" a="1"/>
  <c r="J327" i="24"/>
  <c r="J455" i="24" a="1"/>
  <c r="J455" i="24"/>
  <c r="G272" i="24" a="1"/>
  <c r="G272" i="24"/>
  <c r="G400" i="24" a="1"/>
  <c r="G400" i="24"/>
  <c r="I355" i="24" a="1"/>
  <c r="I355" i="24"/>
  <c r="J352" i="24" a="1"/>
  <c r="J352" i="24"/>
  <c r="J164" i="24" a="1"/>
  <c r="J164" i="24"/>
  <c r="G180" i="24" a="1"/>
  <c r="G180" i="24"/>
  <c r="G195" i="24" a="1"/>
  <c r="G195" i="24"/>
  <c r="Y49" i="24" a="1"/>
  <c r="Y49" i="24"/>
  <c r="H25" i="24" a="1"/>
  <c r="H25" i="24"/>
  <c r="J73" i="24" a="1"/>
  <c r="J73" i="24"/>
  <c r="H89" i="24" a="1"/>
  <c r="H89" i="24"/>
  <c r="H137" i="24" a="1"/>
  <c r="H137" i="24"/>
  <c r="J153" i="24" a="1"/>
  <c r="J153" i="24"/>
  <c r="J201" i="24" a="1"/>
  <c r="J201" i="24"/>
  <c r="J30" i="24" a="1"/>
  <c r="J30" i="24"/>
  <c r="I78" i="24" a="1"/>
  <c r="I78" i="24"/>
  <c r="I94" i="24" a="1"/>
  <c r="I94" i="24"/>
  <c r="H126" i="24" a="1"/>
  <c r="H126" i="24"/>
  <c r="I158" i="24" a="1"/>
  <c r="I158" i="24"/>
  <c r="G147" i="24" a="1"/>
  <c r="G147" i="24"/>
  <c r="G40" i="24" a="1"/>
  <c r="G40" i="24"/>
  <c r="I72" i="24" a="1"/>
  <c r="I72" i="24"/>
  <c r="H104" i="24" a="1"/>
  <c r="H104" i="24"/>
  <c r="H194" i="24" a="1"/>
  <c r="H194" i="24"/>
  <c r="J231" i="24" a="1"/>
  <c r="J231" i="24"/>
  <c r="J359" i="24" a="1"/>
  <c r="J359" i="24"/>
  <c r="J487" i="24" a="1"/>
  <c r="J487" i="24"/>
  <c r="G304" i="24" a="1"/>
  <c r="G304" i="24"/>
  <c r="G432" i="24" a="1"/>
  <c r="G432" i="24"/>
  <c r="I419" i="24" a="1"/>
  <c r="I419" i="24"/>
  <c r="H299" i="24" a="1"/>
  <c r="H299" i="24"/>
  <c r="I300" i="24" a="1"/>
  <c r="I300" i="24"/>
  <c r="J403" i="24" a="1"/>
  <c r="J403" i="24"/>
  <c r="J467" i="24" a="1"/>
  <c r="J467" i="24"/>
  <c r="G444" i="24" a="1"/>
  <c r="G444" i="24"/>
  <c r="I320" i="24" a="1"/>
  <c r="I320" i="24"/>
  <c r="J379" i="24" a="1"/>
  <c r="J379" i="24"/>
  <c r="J315" i="24" a="1"/>
  <c r="J315" i="24"/>
  <c r="J251" i="24" a="1"/>
  <c r="J251" i="24"/>
  <c r="V95" i="24" a="1"/>
  <c r="V95" i="24"/>
  <c r="G256" i="24" a="1"/>
  <c r="G256" i="24"/>
  <c r="G320" i="24" a="1"/>
  <c r="G320" i="24"/>
  <c r="G384" i="24" a="1"/>
  <c r="G384" i="24"/>
  <c r="G448" i="24" a="1"/>
  <c r="G448" i="24"/>
  <c r="I451" i="24" a="1"/>
  <c r="I451" i="24"/>
  <c r="J288" i="24" a="1"/>
  <c r="J288" i="24"/>
  <c r="I223" i="24" a="1"/>
  <c r="I223" i="24"/>
  <c r="J416" i="24" a="1"/>
  <c r="J416" i="24"/>
  <c r="I247" i="24" a="1"/>
  <c r="I247" i="24"/>
  <c r="H251" i="24" a="1"/>
  <c r="H251" i="24"/>
  <c r="H315" i="24" a="1"/>
  <c r="H315" i="24"/>
  <c r="H379" i="24" a="1"/>
  <c r="H379" i="24"/>
  <c r="H443" i="24" a="1"/>
  <c r="H443" i="24"/>
  <c r="H507" i="24" a="1"/>
  <c r="H507" i="24"/>
  <c r="I260" i="24" a="1"/>
  <c r="I260" i="24"/>
  <c r="I352" i="24" a="1"/>
  <c r="I352" i="24"/>
  <c r="G311" i="24" a="1"/>
  <c r="G311" i="24"/>
  <c r="H205" i="24" a="1"/>
  <c r="H205" i="24"/>
  <c r="H447" i="24" a="1"/>
  <c r="H447" i="24"/>
  <c r="J228" i="24" a="1"/>
  <c r="J228" i="24"/>
  <c r="J292" i="24" a="1"/>
  <c r="J292" i="24"/>
  <c r="J356" i="24" a="1"/>
  <c r="J356" i="24"/>
  <c r="J420" i="24" a="1"/>
  <c r="J420" i="24"/>
  <c r="H383" i="24" a="1"/>
  <c r="H383" i="24"/>
  <c r="H319" i="24" a="1"/>
  <c r="H319" i="24"/>
  <c r="H255" i="24" a="1"/>
  <c r="H255" i="24"/>
  <c r="J332" i="24" a="1"/>
  <c r="J332" i="24"/>
  <c r="J428" i="24" a="1"/>
  <c r="J428" i="24"/>
  <c r="I443" i="24" a="1"/>
  <c r="I443" i="24"/>
  <c r="J280" i="24" a="1"/>
  <c r="J280" i="24"/>
  <c r="I344" i="24" a="1"/>
  <c r="I344" i="24"/>
  <c r="J408" i="24" a="1"/>
  <c r="J408" i="24"/>
  <c r="I507" i="24" a="1"/>
  <c r="I507" i="24"/>
  <c r="J212" i="24" a="1"/>
  <c r="J212" i="24"/>
  <c r="I291" i="24" a="1"/>
  <c r="I291" i="24"/>
  <c r="H247" i="24" a="1"/>
  <c r="H247" i="24"/>
  <c r="H375" i="24" a="1"/>
  <c r="H375" i="24"/>
  <c r="H471" i="24" a="1"/>
  <c r="H471" i="24"/>
  <c r="I298" i="24" a="1"/>
  <c r="I298" i="24"/>
  <c r="H40" i="24" a="1"/>
  <c r="H40" i="24"/>
  <c r="H56" i="24" a="1"/>
  <c r="H56" i="24"/>
  <c r="I56" i="24" a="1"/>
  <c r="I56" i="24"/>
  <c r="I88" i="24" a="1"/>
  <c r="I88" i="24"/>
  <c r="J104" i="24" a="1"/>
  <c r="J104" i="24"/>
  <c r="G120" i="24" a="1"/>
  <c r="G120" i="24"/>
  <c r="H120" i="24" a="1"/>
  <c r="H120" i="24"/>
  <c r="I136" i="24" a="1"/>
  <c r="I136" i="24"/>
  <c r="J184" i="24" a="1"/>
  <c r="J184" i="24"/>
  <c r="H184" i="24" a="1"/>
  <c r="H184" i="24"/>
  <c r="G194" i="24" a="1"/>
  <c r="G194" i="24"/>
  <c r="H200" i="24" a="1"/>
  <c r="H200" i="24"/>
  <c r="I235" i="24" a="1"/>
  <c r="I235" i="24"/>
  <c r="J203" i="24" a="1"/>
  <c r="J203" i="24"/>
  <c r="J219" i="24" a="1"/>
  <c r="J219" i="24"/>
  <c r="J235" i="24" a="1"/>
  <c r="J235" i="24"/>
  <c r="J267" i="24" a="1"/>
  <c r="J267" i="24"/>
  <c r="J283" i="24" a="1"/>
  <c r="J283" i="24"/>
  <c r="J299" i="24" a="1"/>
  <c r="J299" i="24"/>
  <c r="J331" i="24" a="1"/>
  <c r="J331" i="24"/>
  <c r="J347" i="24" a="1"/>
  <c r="J347" i="24"/>
  <c r="J363" i="24" a="1"/>
  <c r="J363" i="24"/>
  <c r="J395" i="24" a="1"/>
  <c r="J395" i="24"/>
  <c r="J411" i="24" a="1"/>
  <c r="J411" i="24"/>
  <c r="J427" i="24" a="1"/>
  <c r="J427" i="24"/>
  <c r="J443" i="24" a="1"/>
  <c r="J443" i="24"/>
  <c r="J459" i="24" a="1"/>
  <c r="J459" i="24"/>
  <c r="J475" i="24" a="1"/>
  <c r="J475" i="24"/>
  <c r="J491" i="24" a="1"/>
  <c r="J491" i="24"/>
  <c r="J507" i="24" a="1"/>
  <c r="J507" i="24"/>
  <c r="G212" i="24" a="1"/>
  <c r="G212" i="24"/>
  <c r="G228" i="24" a="1"/>
  <c r="G228" i="24"/>
  <c r="G244" i="24" a="1"/>
  <c r="G244" i="24"/>
  <c r="G260" i="24" a="1"/>
  <c r="G260" i="24"/>
  <c r="G292" i="24" a="1"/>
  <c r="G292" i="24"/>
  <c r="G308" i="24" a="1"/>
  <c r="G308" i="24"/>
  <c r="G324" i="24" a="1"/>
  <c r="G324" i="24"/>
  <c r="G356" i="24" a="1"/>
  <c r="G356" i="24"/>
  <c r="G372" i="24" a="1"/>
  <c r="G372" i="24"/>
  <c r="G388" i="24" a="1"/>
  <c r="G388" i="24"/>
  <c r="G420" i="24" a="1"/>
  <c r="G420" i="24"/>
  <c r="G436" i="24" a="1"/>
  <c r="G436" i="24"/>
  <c r="G452" i="24" a="1"/>
  <c r="G452" i="24"/>
  <c r="I207" i="24" a="1"/>
  <c r="I207" i="24"/>
  <c r="I267" i="24" a="1"/>
  <c r="I267" i="24"/>
  <c r="I307" i="24" a="1"/>
  <c r="I307" i="24"/>
  <c r="I327" i="24" a="1"/>
  <c r="I327" i="24"/>
  <c r="I359" i="24" a="1"/>
  <c r="I359" i="24"/>
  <c r="I391" i="24" a="1"/>
  <c r="I391" i="24"/>
  <c r="I423" i="24" a="1"/>
  <c r="I423" i="24"/>
  <c r="I455" i="24" a="1"/>
  <c r="I455" i="24"/>
  <c r="I487" i="24" a="1"/>
  <c r="I487" i="24"/>
  <c r="J208" i="24" a="1"/>
  <c r="J208" i="24"/>
  <c r="J240" i="24" a="1"/>
  <c r="J240" i="24"/>
  <c r="J304" i="24" a="1"/>
  <c r="J304" i="24"/>
  <c r="J368" i="24" a="1"/>
  <c r="J368" i="24"/>
  <c r="J432" i="24" a="1"/>
  <c r="J432" i="24"/>
  <c r="H203" i="24" a="1"/>
  <c r="H203" i="24"/>
  <c r="H267" i="24" a="1"/>
  <c r="H267" i="24"/>
  <c r="H331" i="24" a="1"/>
  <c r="H331" i="24"/>
  <c r="H395" i="24" a="1"/>
  <c r="H395" i="24"/>
  <c r="H459" i="24" a="1"/>
  <c r="H459" i="24"/>
  <c r="I212" i="24" a="1"/>
  <c r="I212" i="24"/>
  <c r="I280" i="24" a="1"/>
  <c r="I280" i="24"/>
  <c r="I380" i="24" a="1"/>
  <c r="I380" i="24"/>
  <c r="G439" i="24" a="1"/>
  <c r="G439" i="24"/>
  <c r="H333" i="24" a="1"/>
  <c r="H333" i="24"/>
  <c r="Y102" i="24" a="1"/>
  <c r="Y102" i="24"/>
  <c r="I259" i="24" a="1"/>
  <c r="I259" i="24"/>
  <c r="J207" i="24" a="1"/>
  <c r="J207" i="24"/>
  <c r="J223" i="24" a="1"/>
  <c r="J223" i="24"/>
  <c r="J239" i="24" a="1"/>
  <c r="J239" i="24"/>
  <c r="J255" i="24" a="1"/>
  <c r="J255" i="24"/>
  <c r="J271" i="24" a="1"/>
  <c r="J271" i="24"/>
  <c r="J287" i="24" a="1"/>
  <c r="J287" i="24"/>
  <c r="J303" i="24" a="1"/>
  <c r="J303" i="24"/>
  <c r="J319" i="24" a="1"/>
  <c r="J319" i="24"/>
  <c r="J335" i="24" a="1"/>
  <c r="J335" i="24"/>
  <c r="J351" i="24" a="1"/>
  <c r="J351" i="24"/>
  <c r="J367" i="24" a="1"/>
  <c r="J367" i="24"/>
  <c r="J383" i="24" a="1"/>
  <c r="J383" i="24"/>
  <c r="J399" i="24" a="1"/>
  <c r="J399" i="24"/>
  <c r="J431" i="24" a="1"/>
  <c r="J431" i="24"/>
  <c r="J447" i="24" a="1"/>
  <c r="J447" i="24"/>
  <c r="J463" i="24" a="1"/>
  <c r="J463" i="24"/>
  <c r="J479" i="24" a="1"/>
  <c r="J479" i="24"/>
  <c r="J495" i="24" a="1"/>
  <c r="J495" i="24"/>
  <c r="J511" i="24" a="1"/>
  <c r="J511" i="24"/>
  <c r="G216" i="24" a="1"/>
  <c r="G216" i="24"/>
  <c r="G232" i="24" a="1"/>
  <c r="G232" i="24"/>
  <c r="G248" i="24" a="1"/>
  <c r="G248" i="24"/>
  <c r="G264" i="24" a="1"/>
  <c r="G264" i="24"/>
  <c r="G280" i="24" a="1"/>
  <c r="G280" i="24"/>
  <c r="G296" i="24" a="1"/>
  <c r="G296" i="24"/>
  <c r="G312" i="24" a="1"/>
  <c r="G312" i="24"/>
  <c r="G328" i="24" a="1"/>
  <c r="G328" i="24"/>
  <c r="G344" i="24" a="1"/>
  <c r="G344" i="24"/>
  <c r="G360" i="24" a="1"/>
  <c r="G360" i="24"/>
  <c r="G376" i="24" a="1"/>
  <c r="G376" i="24"/>
  <c r="G392" i="24" a="1"/>
  <c r="G392" i="24"/>
  <c r="G408" i="24" a="1"/>
  <c r="G408" i="24"/>
  <c r="G424" i="24" a="1"/>
  <c r="G424" i="24"/>
  <c r="G440" i="24" a="1"/>
  <c r="G440" i="24"/>
  <c r="G456" i="24" a="1"/>
  <c r="G456" i="24"/>
  <c r="I219" i="24" a="1"/>
  <c r="I219" i="24"/>
  <c r="I283" i="24" a="1"/>
  <c r="I283" i="24"/>
  <c r="I311" i="24" a="1"/>
  <c r="I311" i="24"/>
  <c r="I339" i="24" a="1"/>
  <c r="I339" i="24"/>
  <c r="I371" i="24" a="1"/>
  <c r="I371" i="24"/>
  <c r="I403" i="24" a="1"/>
  <c r="I403" i="24"/>
  <c r="I435" i="24" a="1"/>
  <c r="I435" i="24"/>
  <c r="I499" i="24" a="1"/>
  <c r="I499" i="24"/>
  <c r="J220" i="24" a="1"/>
  <c r="J220" i="24"/>
  <c r="J256" i="24" a="1"/>
  <c r="J256" i="24"/>
  <c r="J320" i="24" a="1"/>
  <c r="J320" i="24"/>
  <c r="J384" i="24" a="1"/>
  <c r="J384" i="24"/>
  <c r="J448" i="24" a="1"/>
  <c r="J448" i="24"/>
  <c r="H219" i="24" a="1"/>
  <c r="H219" i="24"/>
  <c r="H283" i="24" a="1"/>
  <c r="H283" i="24"/>
  <c r="H347" i="24" a="1"/>
  <c r="H347" i="24"/>
  <c r="H411" i="24" a="1"/>
  <c r="H411" i="24"/>
  <c r="H475" i="24" a="1"/>
  <c r="H475" i="24"/>
  <c r="I228" i="24" a="1"/>
  <c r="I228" i="24"/>
  <c r="I408" i="24" a="1"/>
  <c r="I408" i="24"/>
  <c r="H256" i="24" a="1"/>
  <c r="H256" i="24"/>
  <c r="J222" i="24" a="1"/>
  <c r="J222" i="24"/>
  <c r="X17" i="24" a="1"/>
  <c r="X17" i="24"/>
  <c r="W33" i="24" a="1"/>
  <c r="W33" i="24"/>
  <c r="X49" i="24" a="1"/>
  <c r="X49" i="24"/>
  <c r="Y81" i="24" a="1"/>
  <c r="Y81" i="24"/>
  <c r="I335" i="24" a="1"/>
  <c r="I335" i="24"/>
  <c r="I351" i="24" a="1"/>
  <c r="I351" i="24"/>
  <c r="I367" i="24" a="1"/>
  <c r="I367" i="24"/>
  <c r="I383" i="24" a="1"/>
  <c r="I383" i="24"/>
  <c r="I399" i="24" a="1"/>
  <c r="I399" i="24"/>
  <c r="I415" i="24" a="1"/>
  <c r="I415" i="24"/>
  <c r="I431" i="24" a="1"/>
  <c r="I431" i="24"/>
  <c r="I447" i="24" a="1"/>
  <c r="I447" i="24"/>
  <c r="I463" i="24" a="1"/>
  <c r="I463" i="24"/>
  <c r="I479" i="24" a="1"/>
  <c r="I479" i="24"/>
  <c r="I495" i="24" a="1"/>
  <c r="I495" i="24"/>
  <c r="I511" i="24" a="1"/>
  <c r="I511" i="24"/>
  <c r="J216" i="24" a="1"/>
  <c r="J216" i="24"/>
  <c r="J232" i="24" a="1"/>
  <c r="J232" i="24"/>
  <c r="J248" i="24" a="1"/>
  <c r="J248" i="24"/>
  <c r="J264" i="24" a="1"/>
  <c r="J264" i="24"/>
  <c r="J296" i="24" a="1"/>
  <c r="J296" i="24"/>
  <c r="J312" i="24" a="1"/>
  <c r="J312" i="24"/>
  <c r="J328" i="24" a="1"/>
  <c r="J328" i="24"/>
  <c r="J344" i="24" a="1"/>
  <c r="J344" i="24"/>
  <c r="J360" i="24" a="1"/>
  <c r="J360" i="24"/>
  <c r="J376" i="24" a="1"/>
  <c r="J376" i="24"/>
  <c r="J392" i="24" a="1"/>
  <c r="J392" i="24"/>
  <c r="J424" i="24" a="1"/>
  <c r="J424" i="24"/>
  <c r="J440" i="24" a="1"/>
  <c r="J440" i="24"/>
  <c r="J456" i="24" a="1"/>
  <c r="J456" i="24"/>
  <c r="I215" i="24" a="1"/>
  <c r="I215" i="24"/>
  <c r="I279" i="24" a="1"/>
  <c r="I279" i="24"/>
  <c r="H211" i="24" a="1"/>
  <c r="H211" i="24"/>
  <c r="H227" i="24" a="1"/>
  <c r="H227" i="24"/>
  <c r="H243" i="24" a="1"/>
  <c r="H243" i="24"/>
  <c r="H259" i="24" a="1"/>
  <c r="H259" i="24"/>
  <c r="H275" i="24" a="1"/>
  <c r="H275" i="24"/>
  <c r="H291" i="24" a="1"/>
  <c r="H291" i="24"/>
  <c r="H307" i="24" a="1"/>
  <c r="H307" i="24"/>
  <c r="H323" i="24" a="1"/>
  <c r="H323" i="24"/>
  <c r="H339" i="24" a="1"/>
  <c r="H339" i="24"/>
  <c r="H355" i="24" a="1"/>
  <c r="H355" i="24"/>
  <c r="H371" i="24" a="1"/>
  <c r="H371" i="24"/>
  <c r="H387" i="24" a="1"/>
  <c r="H387" i="24"/>
  <c r="H403" i="24" a="1"/>
  <c r="H403" i="24"/>
  <c r="H419" i="24" a="1"/>
  <c r="H419" i="24"/>
  <c r="H435" i="24" a="1"/>
  <c r="H435" i="24"/>
  <c r="H451" i="24" a="1"/>
  <c r="H451" i="24"/>
  <c r="H467" i="24" a="1"/>
  <c r="H467" i="24"/>
  <c r="H483" i="24" a="1"/>
  <c r="H483" i="24"/>
  <c r="H499" i="24" a="1"/>
  <c r="H499" i="24"/>
  <c r="I204" i="24" a="1"/>
  <c r="I204" i="24"/>
  <c r="I220" i="24" a="1"/>
  <c r="I220" i="24"/>
  <c r="I236" i="24" a="1"/>
  <c r="I236" i="24"/>
  <c r="I252" i="24" a="1"/>
  <c r="I252" i="24"/>
  <c r="I268" i="24" a="1"/>
  <c r="I268" i="24"/>
  <c r="I288" i="24" a="1"/>
  <c r="I288" i="24"/>
  <c r="I312" i="24" a="1"/>
  <c r="I312" i="24"/>
  <c r="I336" i="24" a="1"/>
  <c r="I336" i="24"/>
  <c r="I364" i="24" a="1"/>
  <c r="I364" i="24"/>
  <c r="I396" i="24" a="1"/>
  <c r="I396" i="24"/>
  <c r="I428" i="24" a="1"/>
  <c r="I428" i="24"/>
  <c r="G247" i="24" a="1"/>
  <c r="G247" i="24"/>
  <c r="G375" i="24" a="1"/>
  <c r="G375" i="24"/>
  <c r="G503" i="24" a="1"/>
  <c r="G503" i="24"/>
  <c r="H320" i="24" a="1"/>
  <c r="H320" i="24"/>
  <c r="H448" i="24" a="1"/>
  <c r="H448" i="24"/>
  <c r="H269" i="24" a="1"/>
  <c r="H269" i="24"/>
  <c r="H409" i="24" a="1"/>
  <c r="H409" i="24"/>
  <c r="J350" i="24" a="1"/>
  <c r="J350" i="24"/>
  <c r="G433" i="24" a="1"/>
  <c r="G433" i="24"/>
  <c r="W17" i="24" a="1"/>
  <c r="W17" i="24"/>
  <c r="W49" i="24" a="1"/>
  <c r="W49" i="24"/>
  <c r="Y6" i="24" a="1"/>
  <c r="Y6" i="24"/>
  <c r="X38" i="24" a="1"/>
  <c r="X38" i="24"/>
  <c r="W70" i="24" a="1"/>
  <c r="W70" i="24"/>
  <c r="X102" i="24" a="1"/>
  <c r="X102" i="24"/>
  <c r="Y48" i="24" a="1"/>
  <c r="Y48" i="24"/>
  <c r="J252" i="24" a="1"/>
  <c r="J252" i="24"/>
  <c r="J268" i="24" a="1"/>
  <c r="J268" i="24"/>
  <c r="J284" i="24" a="1"/>
  <c r="J284" i="24"/>
  <c r="J300" i="24" a="1"/>
  <c r="J300" i="24"/>
  <c r="J316" i="24" a="1"/>
  <c r="J316" i="24"/>
  <c r="J348" i="24" a="1"/>
  <c r="J348" i="24"/>
  <c r="J364" i="24" a="1"/>
  <c r="J364" i="24"/>
  <c r="J380" i="24" a="1"/>
  <c r="J380" i="24"/>
  <c r="J396" i="24" a="1"/>
  <c r="J396" i="24"/>
  <c r="J412" i="24" a="1"/>
  <c r="J412" i="24"/>
  <c r="J444" i="24" a="1"/>
  <c r="J444" i="24"/>
  <c r="J460" i="24" a="1"/>
  <c r="J460" i="24"/>
  <c r="I231" i="24" a="1"/>
  <c r="I231" i="24"/>
  <c r="H215" i="24" a="1"/>
  <c r="H215" i="24"/>
  <c r="H231" i="24" a="1"/>
  <c r="H231" i="24"/>
  <c r="H263" i="24" a="1"/>
  <c r="H263" i="24"/>
  <c r="H279" i="24" a="1"/>
  <c r="H279" i="24"/>
  <c r="H295" i="24" a="1"/>
  <c r="H295" i="24"/>
  <c r="H311" i="24" a="1"/>
  <c r="H311" i="24"/>
  <c r="H327" i="24" a="1"/>
  <c r="H327" i="24"/>
  <c r="H343" i="24" a="1"/>
  <c r="H343" i="24"/>
  <c r="H359" i="24" a="1"/>
  <c r="H359" i="24"/>
  <c r="H391" i="24" a="1"/>
  <c r="H391" i="24"/>
  <c r="H407" i="24" a="1"/>
  <c r="H407" i="24"/>
  <c r="H423" i="24" a="1"/>
  <c r="H423" i="24"/>
  <c r="H439" i="24" a="1"/>
  <c r="H439" i="24"/>
  <c r="H455" i="24" a="1"/>
  <c r="H455" i="24"/>
  <c r="H487" i="24" a="1"/>
  <c r="H487" i="24"/>
  <c r="H503" i="24" a="1"/>
  <c r="H503" i="24"/>
  <c r="I208" i="24" a="1"/>
  <c r="I208" i="24"/>
  <c r="I224" i="24" a="1"/>
  <c r="I224" i="24"/>
  <c r="I240" i="24" a="1"/>
  <c r="I240" i="24"/>
  <c r="I256" i="24" a="1"/>
  <c r="I256" i="24"/>
  <c r="I272" i="24" a="1"/>
  <c r="I272" i="24"/>
  <c r="I296" i="24" a="1"/>
  <c r="I296" i="24"/>
  <c r="I316" i="24" a="1"/>
  <c r="I316" i="24"/>
  <c r="I376" i="24" a="1"/>
  <c r="I376" i="24"/>
  <c r="I400" i="24" a="1"/>
  <c r="I400" i="24"/>
  <c r="I444" i="24" a="1"/>
  <c r="I444" i="24"/>
  <c r="G279" i="24" a="1"/>
  <c r="G279" i="24"/>
  <c r="G407" i="24" a="1"/>
  <c r="G407" i="24"/>
  <c r="H224" i="24" a="1"/>
  <c r="H224" i="24"/>
  <c r="H352" i="24" a="1"/>
  <c r="H352" i="24"/>
  <c r="J484" i="24" a="1"/>
  <c r="J484" i="24"/>
  <c r="H301" i="24" a="1"/>
  <c r="H301" i="24"/>
  <c r="H473" i="24" a="1"/>
  <c r="H473" i="24"/>
  <c r="J414" i="24" a="1"/>
  <c r="J414" i="24"/>
  <c r="I392" i="24" a="1"/>
  <c r="I392" i="24"/>
  <c r="G275" i="24" a="1"/>
  <c r="G275" i="24"/>
  <c r="I472" i="24" a="1"/>
  <c r="I472" i="24"/>
  <c r="G339" i="24" a="1"/>
  <c r="G339" i="24"/>
  <c r="H208" i="24" a="1"/>
  <c r="H208" i="24"/>
  <c r="G419" i="24" a="1"/>
  <c r="G419" i="24"/>
  <c r="H368" i="24" a="1"/>
  <c r="H368" i="24"/>
  <c r="H221" i="24" a="1"/>
  <c r="H221" i="24"/>
  <c r="H266" i="24" a="1"/>
  <c r="H266" i="24"/>
  <c r="X95" i="24" a="1"/>
  <c r="X95" i="24"/>
  <c r="V17" i="24" a="1"/>
  <c r="V17" i="24"/>
  <c r="V65" i="24" a="1"/>
  <c r="V65" i="24"/>
  <c r="Y97" i="24" a="1"/>
  <c r="Y97" i="24"/>
  <c r="V22" i="24" a="1"/>
  <c r="V22" i="24"/>
  <c r="X54" i="24" a="1"/>
  <c r="X54" i="24"/>
  <c r="Y86" i="24" a="1"/>
  <c r="Y86" i="24"/>
  <c r="I315" i="24" a="1"/>
  <c r="I315" i="24"/>
  <c r="I331" i="24" a="1"/>
  <c r="I331" i="24"/>
  <c r="I347" i="24" a="1"/>
  <c r="I347" i="24"/>
  <c r="I363" i="24" a="1"/>
  <c r="I363" i="24"/>
  <c r="I379" i="24" a="1"/>
  <c r="I379" i="24"/>
  <c r="I395" i="24" a="1"/>
  <c r="I395" i="24"/>
  <c r="I411" i="24" a="1"/>
  <c r="I411" i="24"/>
  <c r="I427" i="24" a="1"/>
  <c r="I427" i="24"/>
  <c r="I459" i="24" a="1"/>
  <c r="I459" i="24"/>
  <c r="I475" i="24" a="1"/>
  <c r="I475" i="24"/>
  <c r="I491" i="24" a="1"/>
  <c r="I491" i="24"/>
  <c r="J244" i="24" a="1"/>
  <c r="J244" i="24"/>
  <c r="J260" i="24" a="1"/>
  <c r="J260" i="24"/>
  <c r="J276" i="24" a="1"/>
  <c r="J276" i="24"/>
  <c r="J308" i="24" a="1"/>
  <c r="J308" i="24"/>
  <c r="J324" i="24" a="1"/>
  <c r="J324" i="24"/>
  <c r="J340" i="24" a="1"/>
  <c r="J340" i="24"/>
  <c r="J372" i="24" a="1"/>
  <c r="J372" i="24"/>
  <c r="J388" i="24" a="1"/>
  <c r="J388" i="24"/>
  <c r="J404" i="24" a="1"/>
  <c r="J404" i="24"/>
  <c r="J436" i="24" a="1"/>
  <c r="J436" i="24"/>
  <c r="J452" i="24" a="1"/>
  <c r="J452" i="24"/>
  <c r="J472" i="24" a="1"/>
  <c r="J472" i="24"/>
  <c r="I263" i="24" a="1"/>
  <c r="I263" i="24"/>
  <c r="H207" i="24" a="1"/>
  <c r="H207" i="24"/>
  <c r="H223" i="24" a="1"/>
  <c r="H223" i="24"/>
  <c r="H239" i="24" a="1"/>
  <c r="H239" i="24"/>
  <c r="H271" i="24" a="1"/>
  <c r="H271" i="24"/>
  <c r="H287" i="24" a="1"/>
  <c r="H287" i="24"/>
  <c r="H303" i="24" a="1"/>
  <c r="H303" i="24"/>
  <c r="H335" i="24" a="1"/>
  <c r="H335" i="24"/>
  <c r="H351" i="24" a="1"/>
  <c r="H351" i="24"/>
  <c r="H367" i="24" a="1"/>
  <c r="H367" i="24"/>
  <c r="H399" i="24" a="1"/>
  <c r="H399" i="24"/>
  <c r="H415" i="24" a="1"/>
  <c r="H415" i="24"/>
  <c r="H431" i="24" a="1"/>
  <c r="H431" i="24"/>
  <c r="H463" i="24" a="1"/>
  <c r="H463" i="24"/>
  <c r="H479" i="24" a="1"/>
  <c r="H479" i="24"/>
  <c r="H495" i="24" a="1"/>
  <c r="H495" i="24"/>
  <c r="H511" i="24" a="1"/>
  <c r="H511" i="24"/>
  <c r="I216" i="24" a="1"/>
  <c r="I216" i="24"/>
  <c r="I232" i="24" a="1"/>
  <c r="I232" i="24"/>
  <c r="I248" i="24" a="1"/>
  <c r="I248" i="24"/>
  <c r="I264" i="24" a="1"/>
  <c r="I264" i="24"/>
  <c r="I284" i="24" a="1"/>
  <c r="I284" i="24"/>
  <c r="I304" i="24" a="1"/>
  <c r="I304" i="24"/>
  <c r="I332" i="24" a="1"/>
  <c r="I332" i="24"/>
  <c r="I360" i="24" a="1"/>
  <c r="I360" i="24"/>
  <c r="I384" i="24" a="1"/>
  <c r="I384" i="24"/>
  <c r="I416" i="24" a="1"/>
  <c r="I416" i="24"/>
  <c r="G215" i="24" a="1"/>
  <c r="G215" i="24"/>
  <c r="G343" i="24" a="1"/>
  <c r="G343" i="24"/>
  <c r="G471" i="24" a="1"/>
  <c r="G471" i="24"/>
  <c r="H288" i="24" a="1"/>
  <c r="H288" i="24"/>
  <c r="H416" i="24" a="1"/>
  <c r="H416" i="24"/>
  <c r="H237" i="24" a="1"/>
  <c r="H237" i="24"/>
  <c r="H369" i="24" a="1"/>
  <c r="H369" i="24"/>
  <c r="J286" i="24" a="1"/>
  <c r="J286" i="24"/>
  <c r="G305" i="24" a="1"/>
  <c r="G305" i="24"/>
  <c r="I328" i="24" a="1"/>
  <c r="I328" i="24"/>
  <c r="I348" i="24" a="1"/>
  <c r="I348" i="24"/>
  <c r="I368" i="24" a="1"/>
  <c r="I368" i="24"/>
  <c r="I412" i="24" a="1"/>
  <c r="I412" i="24"/>
  <c r="I440" i="24" a="1"/>
  <c r="I440" i="24"/>
  <c r="I203" i="24" a="1"/>
  <c r="I203" i="24"/>
  <c r="G211" i="24" a="1"/>
  <c r="G211" i="24"/>
  <c r="G243" i="24" a="1"/>
  <c r="G243" i="24"/>
  <c r="G307" i="24" a="1"/>
  <c r="G307" i="24"/>
  <c r="G371" i="24" a="1"/>
  <c r="G371" i="24"/>
  <c r="G403" i="24" a="1"/>
  <c r="G403" i="24"/>
  <c r="G435" i="24" a="1"/>
  <c r="G435" i="24"/>
  <c r="G467" i="24" a="1"/>
  <c r="G467" i="24"/>
  <c r="G499" i="24" a="1"/>
  <c r="G499" i="24"/>
  <c r="H220" i="24" a="1"/>
  <c r="H220" i="24"/>
  <c r="H252" i="24" a="1"/>
  <c r="H252" i="24"/>
  <c r="H284" i="24" a="1"/>
  <c r="H284" i="24"/>
  <c r="H316" i="24" a="1"/>
  <c r="H316" i="24"/>
  <c r="H348" i="24" a="1"/>
  <c r="H348" i="24"/>
  <c r="H380" i="24" a="1"/>
  <c r="H380" i="24"/>
  <c r="H412" i="24" a="1"/>
  <c r="H412" i="24"/>
  <c r="H444" i="24" a="1"/>
  <c r="H444" i="24"/>
  <c r="J480" i="24" a="1"/>
  <c r="J480" i="24"/>
  <c r="J512" i="24" a="1"/>
  <c r="J512" i="24"/>
  <c r="H233" i="24" a="1"/>
  <c r="H233" i="24"/>
  <c r="H265" i="24" a="1"/>
  <c r="H265" i="24"/>
  <c r="H297" i="24" a="1"/>
  <c r="H297" i="24"/>
  <c r="H329" i="24" a="1"/>
  <c r="H329" i="24"/>
  <c r="H361" i="24" a="1"/>
  <c r="H361" i="24"/>
  <c r="H405" i="24" a="1"/>
  <c r="H405" i="24"/>
  <c r="H465" i="24" a="1"/>
  <c r="H465" i="24"/>
  <c r="H214" i="24" a="1"/>
  <c r="H214" i="24"/>
  <c r="J278" i="24" a="1"/>
  <c r="J278" i="24"/>
  <c r="J342" i="24" a="1"/>
  <c r="J342" i="24"/>
  <c r="J406" i="24" a="1"/>
  <c r="J406" i="24"/>
  <c r="G289" i="24" a="1"/>
  <c r="G289" i="24"/>
  <c r="G417" i="24" a="1"/>
  <c r="G417" i="24"/>
  <c r="H234" i="24" a="1"/>
  <c r="H234" i="24"/>
  <c r="N464" i="24"/>
  <c r="G464" i="24" a="1"/>
  <c r="G464" i="24"/>
  <c r="N276" i="24"/>
  <c r="I276" i="24" a="1"/>
  <c r="I276" i="24"/>
  <c r="H276" i="24" a="1"/>
  <c r="H276" i="24"/>
  <c r="N340" i="24"/>
  <c r="I340" i="24" a="1"/>
  <c r="I340" i="24"/>
  <c r="H340" i="24" a="1"/>
  <c r="H340" i="24"/>
  <c r="N404" i="24"/>
  <c r="I404" i="24" a="1"/>
  <c r="I404" i="24"/>
  <c r="H404" i="24" a="1"/>
  <c r="H404" i="24"/>
  <c r="N447" i="24"/>
  <c r="G447" i="24" a="1"/>
  <c r="G447" i="24"/>
  <c r="N228" i="24"/>
  <c r="H228" i="24" a="1"/>
  <c r="H228" i="24"/>
  <c r="N292" i="24"/>
  <c r="I292" i="24" a="1"/>
  <c r="I292" i="24"/>
  <c r="H292" i="24" a="1"/>
  <c r="H292" i="24"/>
  <c r="N356" i="24"/>
  <c r="I356" i="24" a="1"/>
  <c r="I356" i="24"/>
  <c r="H356" i="24" a="1"/>
  <c r="H356" i="24"/>
  <c r="N420" i="24"/>
  <c r="I420" i="24" a="1"/>
  <c r="I420" i="24"/>
  <c r="H420" i="24" a="1"/>
  <c r="H420" i="24"/>
  <c r="N383" i="24"/>
  <c r="G383" i="24" a="1"/>
  <c r="G383" i="24"/>
  <c r="N319" i="24"/>
  <c r="G319" i="24" a="1"/>
  <c r="G319" i="24"/>
  <c r="N255" i="24"/>
  <c r="G255" i="24" a="1"/>
  <c r="G255" i="24"/>
  <c r="I255" i="24" a="1"/>
  <c r="I255" i="24"/>
  <c r="N209" i="24"/>
  <c r="G209" i="24" a="1"/>
  <c r="G209" i="24"/>
  <c r="H209" i="24" a="1"/>
  <c r="H209" i="24"/>
  <c r="N390" i="24"/>
  <c r="J390" i="24" a="1"/>
  <c r="J390" i="24"/>
  <c r="N326" i="24"/>
  <c r="J326" i="24" a="1"/>
  <c r="J326" i="24"/>
  <c r="N262" i="24"/>
  <c r="J262" i="24" a="1"/>
  <c r="J262" i="24"/>
  <c r="N203" i="24"/>
  <c r="G203" i="24" a="1"/>
  <c r="G203" i="24"/>
  <c r="N443" i="24"/>
  <c r="G443" i="24" a="1"/>
  <c r="G443" i="24"/>
  <c r="N379" i="24"/>
  <c r="G379" i="24" a="1"/>
  <c r="G379" i="24"/>
  <c r="N315" i="24"/>
  <c r="G315" i="24" a="1"/>
  <c r="G315" i="24"/>
  <c r="N251" i="24"/>
  <c r="G251" i="24" a="1"/>
  <c r="G251" i="24"/>
  <c r="N341" i="24"/>
  <c r="H341" i="24" a="1"/>
  <c r="H341" i="24"/>
  <c r="N277" i="24"/>
  <c r="H277" i="24" a="1"/>
  <c r="H277" i="24"/>
  <c r="N494" i="24"/>
  <c r="J494" i="24" a="1"/>
  <c r="J494" i="24"/>
  <c r="N430" i="24"/>
  <c r="J430" i="24" a="1"/>
  <c r="J430" i="24"/>
  <c r="N366" i="24"/>
  <c r="J366" i="24" a="1"/>
  <c r="J366" i="24"/>
  <c r="N302" i="24"/>
  <c r="J302" i="24" a="1"/>
  <c r="J302" i="24"/>
  <c r="N238" i="24"/>
  <c r="J238" i="24" a="1"/>
  <c r="J238" i="24"/>
  <c r="N513" i="24"/>
  <c r="G513" i="24" a="1"/>
  <c r="G513" i="24"/>
  <c r="H513" i="24" a="1"/>
  <c r="H513" i="24"/>
  <c r="N449" i="24"/>
  <c r="G449" i="24" a="1"/>
  <c r="G449" i="24"/>
  <c r="H449" i="24" a="1"/>
  <c r="H449" i="24"/>
  <c r="N385" i="24"/>
  <c r="G385" i="24" a="1"/>
  <c r="G385" i="24"/>
  <c r="N321" i="24"/>
  <c r="G321" i="24" a="1"/>
  <c r="G321" i="24"/>
  <c r="H321" i="24" a="1"/>
  <c r="H321" i="24"/>
  <c r="N257" i="24"/>
  <c r="G257" i="24" a="1"/>
  <c r="G257" i="24"/>
  <c r="H257" i="24" a="1"/>
  <c r="H257" i="24"/>
  <c r="N280" i="24"/>
  <c r="H280" i="24" a="1"/>
  <c r="H280" i="24"/>
  <c r="N344" i="24"/>
  <c r="H344" i="24" a="1"/>
  <c r="H344" i="24"/>
  <c r="N408" i="24"/>
  <c r="H408" i="24" a="1"/>
  <c r="H408" i="24"/>
  <c r="N472" i="24"/>
  <c r="G472" i="24" a="1"/>
  <c r="G472" i="24"/>
  <c r="N476" i="24"/>
  <c r="J476" i="24" a="1"/>
  <c r="J476" i="24"/>
  <c r="G476" i="24" a="1"/>
  <c r="G476" i="24"/>
  <c r="J325" i="24" a="1"/>
  <c r="J325" i="24"/>
  <c r="I426" i="24" a="1"/>
  <c r="I426" i="24"/>
  <c r="J398" i="24" a="1"/>
  <c r="J398" i="24"/>
  <c r="J334" i="24" a="1"/>
  <c r="J334" i="24"/>
  <c r="J270" i="24" a="1"/>
  <c r="J270" i="24"/>
  <c r="J206" i="24" a="1"/>
  <c r="J206" i="24"/>
  <c r="H457" i="24" a="1"/>
  <c r="H457" i="24"/>
  <c r="H377" i="24" a="1"/>
  <c r="H377" i="24"/>
  <c r="H325" i="24" a="1"/>
  <c r="H325" i="24"/>
  <c r="H309" i="24" a="1"/>
  <c r="H309" i="24"/>
  <c r="H261" i="24" a="1"/>
  <c r="H261" i="24"/>
  <c r="H245" i="24" a="1"/>
  <c r="H245" i="24"/>
  <c r="H213" i="24" a="1"/>
  <c r="H213" i="24"/>
  <c r="J508" i="24" a="1"/>
  <c r="J508" i="24"/>
  <c r="J492" i="24" a="1"/>
  <c r="J492" i="24"/>
  <c r="H440" i="24" a="1"/>
  <c r="H440" i="24"/>
  <c r="H424" i="24" a="1"/>
  <c r="H424" i="24"/>
  <c r="H376" i="24" a="1"/>
  <c r="H376" i="24"/>
  <c r="H360" i="24" a="1"/>
  <c r="H360" i="24"/>
  <c r="H312" i="24" a="1"/>
  <c r="H312" i="24"/>
  <c r="H296" i="24" a="1"/>
  <c r="H296" i="24"/>
  <c r="H248" i="24" a="1"/>
  <c r="H248" i="24"/>
  <c r="H232" i="24" a="1"/>
  <c r="H232" i="24"/>
  <c r="H216" i="24" a="1"/>
  <c r="H216" i="24"/>
  <c r="G511" i="24" a="1"/>
  <c r="G511" i="24"/>
  <c r="G495" i="24" a="1"/>
  <c r="G495" i="24"/>
  <c r="G479" i="24" a="1"/>
  <c r="G479" i="24"/>
  <c r="G463" i="24" a="1"/>
  <c r="G463" i="24"/>
  <c r="G431" i="24" a="1"/>
  <c r="G431" i="24"/>
  <c r="G415" i="24" a="1"/>
  <c r="G415" i="24"/>
  <c r="G367" i="24" a="1"/>
  <c r="G367" i="24"/>
  <c r="G351" i="24" a="1"/>
  <c r="G351" i="24"/>
  <c r="G303" i="24" a="1"/>
  <c r="G303" i="24"/>
  <c r="G287" i="24" a="1"/>
  <c r="G287" i="24"/>
  <c r="G239" i="24" a="1"/>
  <c r="G239" i="24"/>
  <c r="G223" i="24" a="1"/>
  <c r="G223" i="24"/>
  <c r="I452" i="24" a="1"/>
  <c r="I452" i="24"/>
  <c r="I436" i="24" a="1"/>
  <c r="I436" i="24"/>
  <c r="I388" i="24" a="1"/>
  <c r="I388" i="24"/>
  <c r="I372" i="24" a="1"/>
  <c r="I372" i="24"/>
  <c r="I324" i="24" a="1"/>
  <c r="I324" i="24"/>
  <c r="I308" i="24" a="1"/>
  <c r="I308" i="24"/>
  <c r="J261" i="24" a="1"/>
  <c r="J261" i="24"/>
  <c r="I362" i="24" a="1"/>
  <c r="I362" i="24"/>
  <c r="I504" i="24" a="1"/>
  <c r="I504" i="24"/>
  <c r="J358" i="24" a="1"/>
  <c r="J358" i="24"/>
  <c r="J294" i="24" a="1"/>
  <c r="J294" i="24"/>
  <c r="H230" i="24" a="1"/>
  <c r="H230" i="24"/>
  <c r="H481" i="24" a="1"/>
  <c r="H481" i="24"/>
  <c r="H417" i="24" a="1"/>
  <c r="H417" i="24"/>
  <c r="H393" i="24" a="1"/>
  <c r="H393" i="24"/>
  <c r="H373" i="24" a="1"/>
  <c r="H373" i="24"/>
  <c r="H353" i="24" a="1"/>
  <c r="H353" i="24"/>
  <c r="H305" i="24" a="1"/>
  <c r="H305" i="24"/>
  <c r="H289" i="24" a="1"/>
  <c r="H289" i="24"/>
  <c r="H241" i="24" a="1"/>
  <c r="H241" i="24"/>
  <c r="H225" i="24" a="1"/>
  <c r="H225" i="24"/>
  <c r="J504" i="24" a="1"/>
  <c r="J504" i="24"/>
  <c r="J488" i="24" a="1"/>
  <c r="J488" i="24"/>
  <c r="H452" i="24" a="1"/>
  <c r="H452" i="24"/>
  <c r="H436" i="24" a="1"/>
  <c r="H436" i="24"/>
  <c r="H388" i="24" a="1"/>
  <c r="H388" i="24"/>
  <c r="H372" i="24" a="1"/>
  <c r="H372" i="24"/>
  <c r="H324" i="24" a="1"/>
  <c r="H324" i="24"/>
  <c r="H308" i="24" a="1"/>
  <c r="H308" i="24"/>
  <c r="H260" i="24" a="1"/>
  <c r="H260" i="24"/>
  <c r="H244" i="24" a="1"/>
  <c r="H244" i="24"/>
  <c r="H212" i="24" a="1"/>
  <c r="H212" i="24"/>
  <c r="G507" i="24" a="1"/>
  <c r="G507" i="24"/>
  <c r="G491" i="24" a="1"/>
  <c r="G491" i="24"/>
  <c r="G475" i="24" a="1"/>
  <c r="G475" i="24"/>
  <c r="G427" i="24" a="1"/>
  <c r="G427" i="24"/>
  <c r="G411" i="24" a="1"/>
  <c r="G411" i="24"/>
  <c r="G363" i="24" a="1"/>
  <c r="G363" i="24"/>
  <c r="G347" i="24" a="1"/>
  <c r="G347" i="24"/>
  <c r="G299" i="24" a="1"/>
  <c r="G299" i="24"/>
  <c r="G283" i="24" a="1"/>
  <c r="G283" i="24"/>
  <c r="G235" i="24" a="1"/>
  <c r="G235" i="24"/>
  <c r="I239" i="24" a="1"/>
  <c r="I239" i="24"/>
  <c r="I448" i="24" a="1"/>
  <c r="I448" i="24"/>
  <c r="I432" i="24" a="1"/>
  <c r="I432" i="24"/>
  <c r="I424" i="24" a="1"/>
  <c r="I424" i="24"/>
  <c r="I456" i="24" a="1"/>
  <c r="I456" i="24"/>
  <c r="I271" i="24" a="1"/>
  <c r="I271" i="24"/>
  <c r="G227" i="24" a="1"/>
  <c r="G227" i="24"/>
  <c r="G259" i="24" a="1"/>
  <c r="G259" i="24"/>
  <c r="G291" i="24" a="1"/>
  <c r="G291" i="24"/>
  <c r="G323" i="24" a="1"/>
  <c r="G323" i="24"/>
  <c r="G355" i="24" a="1"/>
  <c r="G355" i="24"/>
  <c r="G387" i="24" a="1"/>
  <c r="G387" i="24"/>
  <c r="G451" i="24" a="1"/>
  <c r="G451" i="24"/>
  <c r="G483" i="24" a="1"/>
  <c r="G483" i="24"/>
  <c r="H204" i="24" a="1"/>
  <c r="H204" i="24"/>
  <c r="H236" i="24" a="1"/>
  <c r="H236" i="24"/>
  <c r="H268" i="24" a="1"/>
  <c r="H268" i="24"/>
  <c r="H300" i="24" a="1"/>
  <c r="H300" i="24"/>
  <c r="H332" i="24" a="1"/>
  <c r="H332" i="24"/>
  <c r="H364" i="24" a="1"/>
  <c r="H364" i="24"/>
  <c r="H396" i="24" a="1"/>
  <c r="H396" i="24"/>
  <c r="H428" i="24" a="1"/>
  <c r="H428" i="24"/>
  <c r="G460" i="24" a="1"/>
  <c r="G460" i="24"/>
  <c r="J496" i="24" a="1"/>
  <c r="J496" i="24"/>
  <c r="H217" i="24" a="1"/>
  <c r="H217" i="24"/>
  <c r="H249" i="24" a="1"/>
  <c r="H249" i="24"/>
  <c r="H281" i="24" a="1"/>
  <c r="H281" i="24"/>
  <c r="H313" i="24" a="1"/>
  <c r="H313" i="24"/>
  <c r="H345" i="24" a="1"/>
  <c r="H345" i="24"/>
  <c r="H385" i="24" a="1"/>
  <c r="H385" i="24"/>
  <c r="H433" i="24" a="1"/>
  <c r="H433" i="24"/>
  <c r="H497" i="24" a="1"/>
  <c r="H497" i="24"/>
  <c r="J246" i="24" a="1"/>
  <c r="J246" i="24"/>
  <c r="J310" i="24" a="1"/>
  <c r="J310" i="24"/>
  <c r="J374" i="24" a="1"/>
  <c r="J374" i="24"/>
  <c r="J462" i="24" a="1"/>
  <c r="J462" i="24"/>
  <c r="G225" i="24" a="1"/>
  <c r="G225" i="24"/>
  <c r="G353" i="24" a="1"/>
  <c r="G353" i="24"/>
  <c r="G481" i="24" a="1"/>
  <c r="G481" i="24"/>
  <c r="I490" i="24" a="1"/>
  <c r="I490" i="24"/>
  <c r="H460" i="24" a="1"/>
  <c r="H460" i="24"/>
  <c r="I287" i="24" a="1"/>
  <c r="I287" i="24"/>
  <c r="G231" i="24" a="1"/>
  <c r="G231" i="24"/>
  <c r="G263" i="24" a="1"/>
  <c r="G263" i="24"/>
  <c r="G295" i="24" a="1"/>
  <c r="G295" i="24"/>
  <c r="G327" i="24" a="1"/>
  <c r="G327" i="24"/>
  <c r="G359" i="24" a="1"/>
  <c r="G359" i="24"/>
  <c r="G391" i="24" a="1"/>
  <c r="G391" i="24"/>
  <c r="G423" i="24" a="1"/>
  <c r="G423" i="24"/>
  <c r="G455" i="24" a="1"/>
  <c r="G455" i="24"/>
  <c r="G487" i="24" a="1"/>
  <c r="G487" i="24"/>
  <c r="H240" i="24" a="1"/>
  <c r="H240" i="24"/>
  <c r="H272" i="24" a="1"/>
  <c r="H272" i="24"/>
  <c r="H304" i="24" a="1"/>
  <c r="H304" i="24"/>
  <c r="H336" i="24" a="1"/>
  <c r="H336" i="24"/>
  <c r="H400" i="24" a="1"/>
  <c r="H400" i="24"/>
  <c r="H432" i="24" a="1"/>
  <c r="H432" i="24"/>
  <c r="J468" i="24" a="1"/>
  <c r="J468" i="24"/>
  <c r="J500" i="24" a="1"/>
  <c r="J500" i="24"/>
  <c r="H253" i="24" a="1"/>
  <c r="H253" i="24"/>
  <c r="H285" i="24" a="1"/>
  <c r="H285" i="24"/>
  <c r="H317" i="24" a="1"/>
  <c r="H317" i="24"/>
  <c r="H349" i="24" a="1"/>
  <c r="H349" i="24"/>
  <c r="H389" i="24" a="1"/>
  <c r="H389" i="24"/>
  <c r="H441" i="24" a="1"/>
  <c r="H441" i="24"/>
  <c r="H505" i="24" a="1"/>
  <c r="H505" i="24"/>
  <c r="J254" i="24" a="1"/>
  <c r="J254" i="24"/>
  <c r="J318" i="24" a="1"/>
  <c r="J318" i="24"/>
  <c r="J382" i="24" a="1"/>
  <c r="J382" i="24"/>
  <c r="J478" i="24" a="1"/>
  <c r="J478" i="24"/>
  <c r="G241" i="24" a="1"/>
  <c r="G241" i="24"/>
  <c r="G369" i="24" a="1"/>
  <c r="G369" i="24"/>
  <c r="G497" i="24" a="1"/>
  <c r="G497" i="24"/>
  <c r="H508" i="24" a="1"/>
  <c r="H508" i="24"/>
  <c r="G219" i="24" a="1"/>
  <c r="G219" i="24"/>
  <c r="G267" i="24" a="1"/>
  <c r="G267" i="24"/>
  <c r="G331" i="24" a="1"/>
  <c r="G331" i="24"/>
  <c r="G395" i="24" a="1"/>
  <c r="G395" i="24"/>
  <c r="G459" i="24" a="1"/>
  <c r="G459" i="24"/>
  <c r="H273" i="24" a="1"/>
  <c r="H273" i="24"/>
  <c r="H337" i="24" a="1"/>
  <c r="H337" i="24"/>
  <c r="G207" i="24" a="1"/>
  <c r="G207" i="24"/>
  <c r="G271" i="24" a="1"/>
  <c r="G271" i="24"/>
  <c r="G335" i="24" a="1"/>
  <c r="G335" i="24"/>
  <c r="G399" i="24" a="1"/>
  <c r="G399" i="24"/>
  <c r="H264" i="24" a="1"/>
  <c r="H264" i="24"/>
  <c r="H328" i="24" a="1"/>
  <c r="H328" i="24"/>
  <c r="H392" i="24" a="1"/>
  <c r="H392" i="24"/>
  <c r="H456" i="24" a="1"/>
  <c r="H456" i="24"/>
  <c r="H229" i="24" a="1"/>
  <c r="H229" i="24"/>
  <c r="H293" i="24" a="1"/>
  <c r="H293" i="24"/>
  <c r="H357" i="24" a="1"/>
  <c r="H357" i="24"/>
  <c r="H401" i="24" a="1"/>
  <c r="H401" i="24"/>
  <c r="H425" i="24" a="1"/>
  <c r="H425" i="24"/>
  <c r="H489" i="24" a="1"/>
  <c r="H489" i="24"/>
  <c r="J446" i="24" a="1"/>
  <c r="J446" i="24"/>
  <c r="J510" i="24" a="1"/>
  <c r="J510" i="24"/>
  <c r="G273" i="24" a="1"/>
  <c r="G273" i="24"/>
  <c r="G337" i="24" a="1"/>
  <c r="G337" i="24"/>
  <c r="G401" i="24" a="1"/>
  <c r="G401" i="24"/>
  <c r="G465" i="24" a="1"/>
  <c r="G465" i="24"/>
  <c r="G214" i="24" a="1"/>
  <c r="G214" i="24"/>
  <c r="H517" i="24" a="1"/>
  <c r="H517" i="24"/>
  <c r="H521" i="24" a="1"/>
  <c r="H521" i="24"/>
  <c r="H525" i="24" a="1"/>
  <c r="H525" i="24"/>
  <c r="H529" i="24" a="1"/>
  <c r="H529" i="24"/>
  <c r="H536" i="24" a="1"/>
  <c r="H536" i="24"/>
  <c r="H540" i="24" a="1"/>
  <c r="H540" i="24"/>
  <c r="H543" i="24" a="1"/>
  <c r="H543" i="24"/>
  <c r="H547" i="24" a="1"/>
  <c r="H547" i="24"/>
  <c r="H551" i="24" a="1"/>
  <c r="H551" i="24"/>
  <c r="H555" i="24" a="1"/>
  <c r="H555" i="24"/>
  <c r="H559" i="24" a="1"/>
  <c r="H559" i="24"/>
  <c r="H563" i="24" a="1"/>
  <c r="H563" i="24"/>
  <c r="H566" i="24" a="1"/>
  <c r="H566" i="24"/>
  <c r="H570" i="24" a="1"/>
  <c r="H570" i="24"/>
  <c r="H573" i="24" a="1"/>
  <c r="H573" i="24"/>
  <c r="H577" i="24" a="1"/>
  <c r="H577" i="24"/>
  <c r="H581" i="24" a="1"/>
  <c r="H581" i="24"/>
  <c r="H584" i="24" a="1"/>
  <c r="H584" i="24"/>
  <c r="H588" i="24" a="1"/>
  <c r="H588" i="24"/>
  <c r="H592" i="24" a="1"/>
  <c r="H592" i="24"/>
  <c r="H514" i="24" a="1"/>
  <c r="H514" i="24"/>
  <c r="H518" i="24" a="1"/>
  <c r="H518" i="24"/>
  <c r="H522" i="24" a="1"/>
  <c r="H522" i="24"/>
  <c r="H526" i="24" a="1"/>
  <c r="H526" i="24"/>
  <c r="H530" i="24" a="1"/>
  <c r="H530" i="24"/>
  <c r="H533" i="24" a="1"/>
  <c r="H533" i="24"/>
  <c r="H537" i="24" a="1"/>
  <c r="H537" i="24"/>
  <c r="H544" i="24" a="1"/>
  <c r="H544" i="24"/>
  <c r="H548" i="24" a="1"/>
  <c r="H548" i="24"/>
  <c r="H552" i="24" a="1"/>
  <c r="H552" i="24"/>
  <c r="H556" i="24" a="1"/>
  <c r="H556" i="24"/>
  <c r="H560" i="24" a="1"/>
  <c r="H560" i="24"/>
  <c r="H564" i="24" a="1"/>
  <c r="H564" i="24"/>
  <c r="H567" i="24" a="1"/>
  <c r="H567" i="24"/>
  <c r="H571" i="24" a="1"/>
  <c r="H571" i="24"/>
  <c r="H574" i="24" a="1"/>
  <c r="H574" i="24"/>
  <c r="H578" i="24" a="1"/>
  <c r="H578" i="24"/>
  <c r="H582" i="24" a="1"/>
  <c r="H582" i="24"/>
  <c r="H585" i="24" a="1"/>
  <c r="H585" i="24"/>
  <c r="H589" i="24" a="1"/>
  <c r="H589" i="24"/>
  <c r="H515" i="24" a="1"/>
  <c r="H515" i="24"/>
  <c r="H519" i="24" a="1"/>
  <c r="H519" i="24"/>
  <c r="H523" i="24" a="1"/>
  <c r="H523" i="24"/>
  <c r="H527" i="24" a="1"/>
  <c r="H527" i="24"/>
  <c r="H531" i="24" a="1"/>
  <c r="H531" i="24"/>
  <c r="H534" i="24" a="1"/>
  <c r="H534" i="24"/>
  <c r="H538" i="24" a="1"/>
  <c r="H538" i="24"/>
  <c r="H541" i="24" a="1"/>
  <c r="H541" i="24"/>
  <c r="H545" i="24" a="1"/>
  <c r="H545" i="24"/>
  <c r="H549" i="24" a="1"/>
  <c r="H549" i="24"/>
  <c r="H553" i="24" a="1"/>
  <c r="H553" i="24"/>
  <c r="H557" i="24" a="1"/>
  <c r="H557" i="24"/>
  <c r="H561" i="24" a="1"/>
  <c r="H561" i="24"/>
  <c r="H568" i="24" a="1"/>
  <c r="H568" i="24"/>
  <c r="H572" i="24" a="1"/>
  <c r="H572" i="24"/>
  <c r="H575" i="24" a="1"/>
  <c r="H575" i="24"/>
  <c r="H579" i="24" a="1"/>
  <c r="H579" i="24"/>
  <c r="H586" i="24" a="1"/>
  <c r="H586" i="24"/>
  <c r="H590" i="24" a="1"/>
  <c r="H590" i="24"/>
  <c r="H516" i="24" a="1"/>
  <c r="H516" i="24"/>
  <c r="H520" i="24" a="1"/>
  <c r="H520" i="24"/>
  <c r="H524" i="24" a="1"/>
  <c r="H524" i="24"/>
  <c r="H528" i="24" a="1"/>
  <c r="H528" i="24"/>
  <c r="H532" i="24" a="1"/>
  <c r="H532" i="24"/>
  <c r="H535" i="24" a="1"/>
  <c r="H535" i="24"/>
  <c r="H539" i="24" a="1"/>
  <c r="H539" i="24"/>
  <c r="H542" i="24" a="1"/>
  <c r="H542" i="24"/>
  <c r="H546" i="24" a="1"/>
  <c r="H546" i="24"/>
  <c r="H550" i="24" a="1"/>
  <c r="H550" i="24"/>
  <c r="H554" i="24" a="1"/>
  <c r="H554" i="24"/>
  <c r="H558" i="24" a="1"/>
  <c r="H558" i="24"/>
  <c r="H562" i="24" a="1"/>
  <c r="H562" i="24"/>
  <c r="H565" i="24" a="1"/>
  <c r="H565" i="24"/>
  <c r="H569" i="24" a="1"/>
  <c r="H569" i="24"/>
  <c r="H576" i="24" a="1"/>
  <c r="H576" i="24"/>
  <c r="H580" i="24" a="1"/>
  <c r="H580" i="24"/>
  <c r="H583" i="24" a="1"/>
  <c r="H583" i="24"/>
  <c r="H587" i="24" a="1"/>
  <c r="H587" i="24"/>
  <c r="H591" i="24" a="1"/>
  <c r="H591" i="24"/>
  <c r="I516" i="24" a="1"/>
  <c r="I516" i="24"/>
  <c r="I519" i="24" a="1"/>
  <c r="I519" i="24"/>
  <c r="I523" i="24" a="1"/>
  <c r="I523" i="24"/>
  <c r="I526" i="24" a="1"/>
  <c r="I526" i="24"/>
  <c r="I530" i="24" a="1"/>
  <c r="I530" i="24"/>
  <c r="I537" i="24" a="1"/>
  <c r="I537" i="24"/>
  <c r="I540" i="24" a="1"/>
  <c r="I540" i="24"/>
  <c r="I544" i="24" a="1"/>
  <c r="I544" i="24"/>
  <c r="I548" i="24" a="1"/>
  <c r="I548" i="24"/>
  <c r="I552" i="24" a="1"/>
  <c r="I552" i="24"/>
  <c r="I555" i="24" a="1"/>
  <c r="I555" i="24"/>
  <c r="I559" i="24" a="1"/>
  <c r="I559" i="24"/>
  <c r="I562" i="24" a="1"/>
  <c r="I562" i="24"/>
  <c r="I566" i="24" a="1"/>
  <c r="I566" i="24"/>
  <c r="I570" i="24" a="1"/>
  <c r="I570" i="24"/>
  <c r="I574" i="24" a="1"/>
  <c r="I574" i="24"/>
  <c r="I581" i="24" a="1"/>
  <c r="I581" i="24"/>
  <c r="I584" i="24" a="1"/>
  <c r="I584" i="24"/>
  <c r="I588" i="24" a="1"/>
  <c r="I588" i="24"/>
  <c r="I592" i="24" a="1"/>
  <c r="I592" i="24"/>
  <c r="I517" i="24" a="1"/>
  <c r="I517" i="24"/>
  <c r="I520" i="24" a="1"/>
  <c r="I520" i="24"/>
  <c r="I527" i="24" a="1"/>
  <c r="I527" i="24"/>
  <c r="I531" i="24" a="1"/>
  <c r="I531" i="24"/>
  <c r="I534" i="24" a="1"/>
  <c r="I534" i="24"/>
  <c r="I541" i="24" a="1"/>
  <c r="I541" i="24"/>
  <c r="I545" i="24" a="1"/>
  <c r="I545" i="24"/>
  <c r="I549" i="24" a="1"/>
  <c r="I549" i="24"/>
  <c r="I553" i="24" a="1"/>
  <c r="I553" i="24"/>
  <c r="I556" i="24" a="1"/>
  <c r="I556" i="24"/>
  <c r="I560" i="24" a="1"/>
  <c r="I560" i="24"/>
  <c r="I563" i="24" a="1"/>
  <c r="I563" i="24"/>
  <c r="I567" i="24" a="1"/>
  <c r="I567" i="24"/>
  <c r="I571" i="24" a="1"/>
  <c r="I571" i="24"/>
  <c r="I575" i="24" a="1"/>
  <c r="I575" i="24"/>
  <c r="I578" i="24" a="1"/>
  <c r="I578" i="24"/>
  <c r="I585" i="24" a="1"/>
  <c r="I585" i="24"/>
  <c r="I589" i="24" a="1"/>
  <c r="I589" i="24"/>
  <c r="I514" i="24" a="1"/>
  <c r="I514" i="24"/>
  <c r="I521" i="24" a="1"/>
  <c r="I521" i="24"/>
  <c r="I524" i="24" a="1"/>
  <c r="I524" i="24"/>
  <c r="I528" i="24" a="1"/>
  <c r="I528" i="24"/>
  <c r="I532" i="24" a="1"/>
  <c r="I532" i="24"/>
  <c r="I535" i="24" a="1"/>
  <c r="I535" i="24"/>
  <c r="I538" i="24" a="1"/>
  <c r="I538" i="24"/>
  <c r="I542" i="24" a="1"/>
  <c r="I542" i="24"/>
  <c r="I546" i="24" a="1"/>
  <c r="I546" i="24"/>
  <c r="I550" i="24" a="1"/>
  <c r="I550" i="24"/>
  <c r="I557" i="24" a="1"/>
  <c r="I557" i="24"/>
  <c r="I561" i="24" a="1"/>
  <c r="I561" i="24"/>
  <c r="I564" i="24" a="1"/>
  <c r="I564" i="24"/>
  <c r="I568" i="24" a="1"/>
  <c r="I568" i="24"/>
  <c r="I572" i="24" a="1"/>
  <c r="I572" i="24"/>
  <c r="I576" i="24" a="1"/>
  <c r="I576" i="24"/>
  <c r="I579" i="24" a="1"/>
  <c r="I579" i="24"/>
  <c r="I582" i="24" a="1"/>
  <c r="I582" i="24"/>
  <c r="I586" i="24" a="1"/>
  <c r="I586" i="24"/>
  <c r="I590" i="24" a="1"/>
  <c r="I590" i="24"/>
  <c r="I515" i="24" a="1"/>
  <c r="I515" i="24"/>
  <c r="I518" i="24" a="1"/>
  <c r="I518" i="24"/>
  <c r="I522" i="24" a="1"/>
  <c r="I522" i="24"/>
  <c r="I525" i="24" a="1"/>
  <c r="I525" i="24"/>
  <c r="I529" i="24" a="1"/>
  <c r="I529" i="24"/>
  <c r="I533" i="24" a="1"/>
  <c r="I533" i="24"/>
  <c r="I536" i="24" a="1"/>
  <c r="I536" i="24"/>
  <c r="I539" i="24" a="1"/>
  <c r="I539" i="24"/>
  <c r="I543" i="24" a="1"/>
  <c r="I543" i="24"/>
  <c r="I547" i="24" a="1"/>
  <c r="I547" i="24"/>
  <c r="I551" i="24" a="1"/>
  <c r="I551" i="24"/>
  <c r="I554" i="24" a="1"/>
  <c r="I554" i="24"/>
  <c r="I558" i="24" a="1"/>
  <c r="I558" i="24"/>
  <c r="I565" i="24" a="1"/>
  <c r="I565" i="24"/>
  <c r="I569" i="24" a="1"/>
  <c r="I569" i="24"/>
  <c r="I573" i="24" a="1"/>
  <c r="I573" i="24"/>
  <c r="I577" i="24" a="1"/>
  <c r="I577" i="24"/>
  <c r="I580" i="24" a="1"/>
  <c r="I580" i="24"/>
  <c r="I583" i="24" a="1"/>
  <c r="I583" i="24"/>
  <c r="I587" i="24" a="1"/>
  <c r="I587" i="24"/>
  <c r="I591" i="24" a="1"/>
  <c r="I591" i="24"/>
  <c r="J514" i="24" a="1"/>
  <c r="J514" i="24"/>
  <c r="J518" i="24" a="1"/>
  <c r="J518" i="24"/>
  <c r="J521" i="24" a="1"/>
  <c r="J521" i="24"/>
  <c r="J525" i="24" a="1"/>
  <c r="J525" i="24"/>
  <c r="J529" i="24" a="1"/>
  <c r="J529" i="24"/>
  <c r="J533" i="24" a="1"/>
  <c r="J533" i="24"/>
  <c r="J536" i="24" a="1"/>
  <c r="J536" i="24"/>
  <c r="J540" i="24" a="1"/>
  <c r="J540" i="24"/>
  <c r="J544" i="24" a="1"/>
  <c r="J544" i="24"/>
  <c r="J548" i="24" a="1"/>
  <c r="J548" i="24"/>
  <c r="J554" i="24" a="1"/>
  <c r="J554" i="24"/>
  <c r="J558" i="24" a="1"/>
  <c r="J558" i="24"/>
  <c r="J561" i="24" a="1"/>
  <c r="J561" i="24"/>
  <c r="J568" i="24" a="1"/>
  <c r="J568" i="24"/>
  <c r="J572" i="24" a="1"/>
  <c r="J572" i="24"/>
  <c r="J575" i="24" a="1"/>
  <c r="J575" i="24"/>
  <c r="J579" i="24" a="1"/>
  <c r="J579" i="24"/>
  <c r="J583" i="24" a="1"/>
  <c r="J583" i="24"/>
  <c r="J587" i="24" a="1"/>
  <c r="J587" i="24"/>
  <c r="J591" i="24" a="1"/>
  <c r="J591" i="24"/>
  <c r="J515" i="24" a="1"/>
  <c r="J515" i="24"/>
  <c r="J522" i="24" a="1"/>
  <c r="J522" i="24"/>
  <c r="J526" i="24" a="1"/>
  <c r="J526" i="24"/>
  <c r="J530" i="24" a="1"/>
  <c r="J530" i="24"/>
  <c r="J534" i="24" a="1"/>
  <c r="J534" i="24"/>
  <c r="J537" i="24" a="1"/>
  <c r="J537" i="24"/>
  <c r="J541" i="24" a="1"/>
  <c r="J541" i="24"/>
  <c r="J545" i="24" a="1"/>
  <c r="J545" i="24"/>
  <c r="J551" i="24" a="1"/>
  <c r="J551" i="24"/>
  <c r="J555" i="24" a="1"/>
  <c r="J555" i="24"/>
  <c r="J562" i="24" a="1"/>
  <c r="J562" i="24"/>
  <c r="J565" i="24" a="1"/>
  <c r="J565" i="24"/>
  <c r="J569" i="24" a="1"/>
  <c r="J569" i="24"/>
  <c r="J573" i="24" a="1"/>
  <c r="J573" i="24"/>
  <c r="J576" i="24" a="1"/>
  <c r="J576" i="24"/>
  <c r="J580" i="24" a="1"/>
  <c r="J580" i="24"/>
  <c r="J584" i="24" a="1"/>
  <c r="J584" i="24"/>
  <c r="J588" i="24" a="1"/>
  <c r="J588" i="24"/>
  <c r="J592" i="24" a="1"/>
  <c r="J592" i="24"/>
  <c r="J516" i="24" a="1"/>
  <c r="J516" i="24"/>
  <c r="J519" i="24" a="1"/>
  <c r="J519" i="24"/>
  <c r="J523" i="24" a="1"/>
  <c r="J523" i="24"/>
  <c r="J527" i="24" a="1"/>
  <c r="J527" i="24"/>
  <c r="J531" i="24" a="1"/>
  <c r="J531" i="24"/>
  <c r="J538" i="24" a="1"/>
  <c r="J538" i="24"/>
  <c r="J542" i="24" a="1"/>
  <c r="J542" i="24"/>
  <c r="J546" i="24" a="1"/>
  <c r="J546" i="24"/>
  <c r="J549" i="24" a="1"/>
  <c r="J549" i="24"/>
  <c r="J552" i="24" a="1"/>
  <c r="J552" i="24"/>
  <c r="J556" i="24" a="1"/>
  <c r="J556" i="24"/>
  <c r="J559" i="24" a="1"/>
  <c r="J559" i="24"/>
  <c r="J563" i="24" a="1"/>
  <c r="J563" i="24"/>
  <c r="J566" i="24" a="1"/>
  <c r="J566" i="24"/>
  <c r="J570" i="24" a="1"/>
  <c r="J570" i="24"/>
  <c r="J574" i="24" a="1"/>
  <c r="J574" i="24"/>
  <c r="J577" i="24" a="1"/>
  <c r="J577" i="24"/>
  <c r="J581" i="24" a="1"/>
  <c r="J581" i="24"/>
  <c r="J585" i="24" a="1"/>
  <c r="J585" i="24"/>
  <c r="J589" i="24" a="1"/>
  <c r="J589" i="24"/>
  <c r="J517" i="24" a="1"/>
  <c r="J517" i="24"/>
  <c r="J520" i="24" a="1"/>
  <c r="J520" i="24"/>
  <c r="J524" i="24" a="1"/>
  <c r="J524" i="24"/>
  <c r="J528" i="24" a="1"/>
  <c r="J528" i="24"/>
  <c r="J532" i="24" a="1"/>
  <c r="J532" i="24"/>
  <c r="J535" i="24" a="1"/>
  <c r="J535" i="24"/>
  <c r="J539" i="24" a="1"/>
  <c r="J539" i="24"/>
  <c r="J543" i="24" a="1"/>
  <c r="J543" i="24"/>
  <c r="J547" i="24" a="1"/>
  <c r="J547" i="24"/>
  <c r="J550" i="24" a="1"/>
  <c r="J550" i="24"/>
  <c r="J553" i="24" a="1"/>
  <c r="J553" i="24"/>
  <c r="J557" i="24" a="1"/>
  <c r="J557" i="24"/>
  <c r="J560" i="24" a="1"/>
  <c r="J560" i="24"/>
  <c r="J564" i="24" a="1"/>
  <c r="J564" i="24"/>
  <c r="J567" i="24" a="1"/>
  <c r="J567" i="24"/>
  <c r="J571" i="24" a="1"/>
  <c r="J571" i="24"/>
  <c r="J578" i="24" a="1"/>
  <c r="J578" i="24"/>
  <c r="J582" i="24" a="1"/>
  <c r="J582" i="24"/>
  <c r="J586" i="24" a="1"/>
  <c r="J586" i="24"/>
  <c r="J590" i="24" a="1"/>
  <c r="J590" i="24"/>
  <c r="G589" i="24" a="1"/>
  <c r="G589" i="24"/>
  <c r="G573" i="24" a="1"/>
  <c r="G573" i="24"/>
  <c r="G557" i="24" a="1"/>
  <c r="G557" i="24"/>
  <c r="G541" i="24" a="1"/>
  <c r="G541" i="24"/>
  <c r="G524" i="24" a="1"/>
  <c r="G524" i="24"/>
  <c r="G525" i="24" a="1"/>
  <c r="G525" i="24"/>
  <c r="G522" i="24" a="1"/>
  <c r="G522" i="24"/>
  <c r="G554" i="24" a="1"/>
  <c r="G554" i="24"/>
  <c r="G586" i="24" a="1"/>
  <c r="G586" i="24"/>
  <c r="G579" i="24" a="1"/>
  <c r="G579" i="24"/>
  <c r="G518" i="24" a="1"/>
  <c r="G518" i="24"/>
  <c r="G550" i="24" a="1"/>
  <c r="G550" i="24"/>
  <c r="G582" i="24" a="1"/>
  <c r="G582" i="24"/>
  <c r="G564" i="24" a="1"/>
  <c r="G564" i="24"/>
  <c r="G552" i="24" a="1"/>
  <c r="G552" i="24"/>
  <c r="G520" i="24" a="1"/>
  <c r="G520" i="24"/>
  <c r="G583" i="24" a="1"/>
  <c r="G583" i="24"/>
  <c r="G519" i="24" a="1"/>
  <c r="G519" i="24"/>
  <c r="G548" i="24" a="1"/>
  <c r="G548" i="24"/>
  <c r="G563" i="24" a="1"/>
  <c r="G563" i="24"/>
  <c r="G523" i="24" a="1"/>
  <c r="G523" i="24"/>
  <c r="G585" i="24" a="1"/>
  <c r="G585" i="24"/>
  <c r="G569" i="24" a="1"/>
  <c r="G569" i="24"/>
  <c r="G553" i="24" a="1"/>
  <c r="G553" i="24"/>
  <c r="G537" i="24" a="1"/>
  <c r="G537" i="24"/>
  <c r="G521" i="24" a="1"/>
  <c r="G521" i="24"/>
  <c r="G530" i="24" a="1"/>
  <c r="G530" i="24"/>
  <c r="G562" i="24" a="1"/>
  <c r="G562" i="24"/>
  <c r="G568" i="24" a="1"/>
  <c r="G568" i="24"/>
  <c r="G584" i="24" a="1"/>
  <c r="G584" i="24"/>
  <c r="G526" i="24" a="1"/>
  <c r="G526" i="24"/>
  <c r="G558" i="24" a="1"/>
  <c r="G558" i="24"/>
  <c r="G590" i="24" a="1"/>
  <c r="G590" i="24"/>
  <c r="G543" i="24" a="1"/>
  <c r="G543" i="24"/>
  <c r="G544" i="24" a="1"/>
  <c r="G544" i="24"/>
  <c r="G555" i="24" a="1"/>
  <c r="G555" i="24"/>
  <c r="G572" i="24" a="1"/>
  <c r="G572" i="24"/>
  <c r="G591" i="24" a="1"/>
  <c r="G591" i="24"/>
  <c r="G527" i="24" a="1"/>
  <c r="G527" i="24"/>
  <c r="G547" i="24" a="1"/>
  <c r="G547" i="24"/>
  <c r="G556" i="24" a="1"/>
  <c r="G556" i="24"/>
  <c r="G581" i="24" a="1"/>
  <c r="G581" i="24"/>
  <c r="G565" i="24" a="1"/>
  <c r="G565" i="24"/>
  <c r="G549" i="24" a="1"/>
  <c r="G549" i="24"/>
  <c r="G533" i="24" a="1"/>
  <c r="G533" i="24"/>
  <c r="G514" i="24" a="1"/>
  <c r="G514" i="24"/>
  <c r="G538" i="24" a="1"/>
  <c r="G538" i="24"/>
  <c r="G570" i="24" a="1"/>
  <c r="G570" i="24"/>
  <c r="G571" i="24" a="1"/>
  <c r="G571" i="24"/>
  <c r="G587" i="24" a="1"/>
  <c r="G587" i="24"/>
  <c r="G534" i="24" a="1"/>
  <c r="G534" i="24"/>
  <c r="G566" i="24" a="1"/>
  <c r="G566" i="24"/>
  <c r="G532" i="24" a="1"/>
  <c r="G532" i="24"/>
  <c r="G536" i="24" a="1"/>
  <c r="G536" i="24"/>
  <c r="G551" i="24" a="1"/>
  <c r="G551" i="24"/>
  <c r="G580" i="24" a="1"/>
  <c r="G580" i="24"/>
  <c r="G516" i="24" a="1"/>
  <c r="G516" i="24"/>
  <c r="G539" i="24" a="1"/>
  <c r="G539" i="24"/>
  <c r="G577" i="24" a="1"/>
  <c r="G577" i="24"/>
  <c r="G561" i="24" a="1"/>
  <c r="G561" i="24"/>
  <c r="G545" i="24" a="1"/>
  <c r="G545" i="24"/>
  <c r="G588" i="24" a="1"/>
  <c r="G588" i="24"/>
  <c r="G535" i="24" a="1"/>
  <c r="G535" i="24"/>
  <c r="G567" i="24" a="1"/>
  <c r="G567" i="24"/>
  <c r="G529" i="24" a="1"/>
  <c r="G529" i="24"/>
  <c r="G517" i="24" a="1"/>
  <c r="G517" i="24"/>
  <c r="G546" i="24" a="1"/>
  <c r="G546" i="24"/>
  <c r="G578" i="24" a="1"/>
  <c r="G578" i="24"/>
  <c r="G576" i="24" a="1"/>
  <c r="G576" i="24"/>
  <c r="G592" i="24" a="1"/>
  <c r="G592" i="24"/>
  <c r="G542" i="24" a="1"/>
  <c r="G542" i="24"/>
  <c r="G574" i="24" a="1"/>
  <c r="G574" i="24"/>
  <c r="G575" i="24" a="1"/>
  <c r="G575" i="24"/>
  <c r="G560" i="24" a="1"/>
  <c r="G560" i="24"/>
  <c r="G528" i="24" a="1"/>
  <c r="G528" i="24"/>
  <c r="G540" i="24" a="1"/>
  <c r="G540" i="24"/>
  <c r="G559" i="24" a="1"/>
  <c r="G559" i="24"/>
  <c r="G515" i="24" a="1"/>
  <c r="G515" i="24"/>
  <c r="G531" i="24" a="1"/>
  <c r="G531" i="24"/>
  <c r="G1280" i="24" a="1"/>
  <c r="G1280" i="24"/>
  <c r="H1280" i="24" a="1"/>
  <c r="H1280" i="24"/>
  <c r="J1280" i="24" a="1"/>
  <c r="J1280" i="24"/>
  <c r="I1280" i="24" a="1"/>
  <c r="I1280" i="24"/>
  <c r="N1280" i="24"/>
  <c r="H768" i="24" a="1"/>
  <c r="H768" i="24"/>
  <c r="I768" i="24" a="1"/>
  <c r="I768" i="24"/>
  <c r="J768" i="24" a="1"/>
  <c r="J768" i="24"/>
  <c r="N768" i="24"/>
  <c r="G768" i="24" a="1"/>
  <c r="G768" i="24"/>
  <c r="G1399" i="24" a="1"/>
  <c r="G1399" i="24"/>
  <c r="H1399" i="24" a="1"/>
  <c r="H1399" i="24"/>
  <c r="J1399" i="24" a="1"/>
  <c r="J1399" i="24"/>
  <c r="I1399" i="24" a="1"/>
  <c r="I1399" i="24"/>
  <c r="N1399" i="24"/>
  <c r="H887" i="24" a="1"/>
  <c r="H887" i="24"/>
  <c r="I887" i="24" a="1"/>
  <c r="I887" i="24"/>
  <c r="J887" i="24" a="1"/>
  <c r="J887" i="24"/>
  <c r="N887" i="24"/>
  <c r="G887" i="24" a="1"/>
  <c r="G887" i="24"/>
  <c r="G1040" i="24" a="1"/>
  <c r="G1040" i="24"/>
  <c r="H1040" i="24" a="1"/>
  <c r="H1040" i="24"/>
  <c r="I1040" i="24" a="1"/>
  <c r="I1040" i="24"/>
  <c r="J1040" i="24" a="1"/>
  <c r="J1040" i="24"/>
  <c r="N1040" i="24"/>
  <c r="G1191" i="24" a="1"/>
  <c r="G1191" i="24"/>
  <c r="H1191" i="24" a="1"/>
  <c r="H1191" i="24"/>
  <c r="I1191" i="24" a="1"/>
  <c r="I1191" i="24"/>
  <c r="J1191" i="24" a="1"/>
  <c r="J1191" i="24"/>
  <c r="N1191" i="24"/>
  <c r="H679" i="24" a="1"/>
  <c r="H679" i="24"/>
  <c r="I679" i="24" a="1"/>
  <c r="I679" i="24"/>
  <c r="N679" i="24"/>
  <c r="J679" i="24" a="1"/>
  <c r="J679" i="24"/>
  <c r="G679" i="24" a="1"/>
  <c r="G679" i="24"/>
  <c r="G1279" i="24" a="1"/>
  <c r="G1279" i="24"/>
  <c r="H1279" i="24" a="1"/>
  <c r="H1279" i="24"/>
  <c r="J1279" i="24" a="1"/>
  <c r="J1279" i="24"/>
  <c r="I1279" i="24" a="1"/>
  <c r="I1279" i="24"/>
  <c r="N1279" i="24"/>
  <c r="H1023" i="24" a="1"/>
  <c r="H1023" i="24"/>
  <c r="I1023" i="24" a="1"/>
  <c r="I1023" i="24"/>
  <c r="J1023" i="24" a="1"/>
  <c r="J1023" i="24"/>
  <c r="N1023" i="24"/>
  <c r="G1023" i="24" a="1"/>
  <c r="G1023" i="24"/>
  <c r="H767" i="24" a="1"/>
  <c r="H767" i="24"/>
  <c r="I767" i="24" a="1"/>
  <c r="I767" i="24"/>
  <c r="J767" i="24" a="1"/>
  <c r="J767" i="24"/>
  <c r="N767" i="24"/>
  <c r="G767" i="24" a="1"/>
  <c r="G767" i="24"/>
  <c r="G1368" i="24" a="1"/>
  <c r="G1368" i="24"/>
  <c r="H1368" i="24" a="1"/>
  <c r="H1368" i="24"/>
  <c r="I1368" i="24" a="1"/>
  <c r="I1368" i="24"/>
  <c r="J1368" i="24" a="1"/>
  <c r="J1368" i="24"/>
  <c r="N1368" i="24"/>
  <c r="G1112" i="24" a="1"/>
  <c r="G1112" i="24"/>
  <c r="H1112" i="24" a="1"/>
  <c r="H1112" i="24"/>
  <c r="I1112" i="24" a="1"/>
  <c r="I1112" i="24"/>
  <c r="J1112" i="24" a="1"/>
  <c r="J1112" i="24"/>
  <c r="N1112" i="24"/>
  <c r="H856" i="24" a="1"/>
  <c r="H856" i="24"/>
  <c r="I856" i="24" a="1"/>
  <c r="I856" i="24"/>
  <c r="J856" i="24" a="1"/>
  <c r="J856" i="24"/>
  <c r="N856" i="24"/>
  <c r="G856" i="24" a="1"/>
  <c r="G856" i="24"/>
  <c r="H600" i="24" a="1"/>
  <c r="H600" i="24"/>
  <c r="I600" i="24" a="1"/>
  <c r="I600" i="24"/>
  <c r="J600" i="24" a="1"/>
  <c r="J600" i="24"/>
  <c r="N600" i="24"/>
  <c r="G600" i="24" a="1"/>
  <c r="G600" i="24"/>
  <c r="G1444" i="24" a="1"/>
  <c r="G1444" i="24"/>
  <c r="H1444" i="24" a="1"/>
  <c r="H1444" i="24"/>
  <c r="J1444" i="24" a="1"/>
  <c r="J1444" i="24"/>
  <c r="I1444" i="24" a="1"/>
  <c r="I1444" i="24"/>
  <c r="N1444" i="24"/>
  <c r="G1316" i="24" a="1"/>
  <c r="G1316" i="24"/>
  <c r="H1316" i="24" a="1"/>
  <c r="H1316" i="24"/>
  <c r="J1316" i="24" a="1"/>
  <c r="J1316" i="24"/>
  <c r="I1316" i="24" a="1"/>
  <c r="I1316" i="24"/>
  <c r="N1316" i="24"/>
  <c r="G1188" i="24" a="1"/>
  <c r="G1188" i="24"/>
  <c r="H1188" i="24" a="1"/>
  <c r="H1188" i="24"/>
  <c r="I1188" i="24" a="1"/>
  <c r="I1188" i="24"/>
  <c r="J1188" i="24" a="1"/>
  <c r="J1188" i="24"/>
  <c r="N1188" i="24"/>
  <c r="G1060" i="24" a="1"/>
  <c r="G1060" i="24"/>
  <c r="H1060" i="24" a="1"/>
  <c r="H1060" i="24"/>
  <c r="I1060" i="24" a="1"/>
  <c r="I1060" i="24"/>
  <c r="J1060" i="24" a="1"/>
  <c r="J1060" i="24"/>
  <c r="N1060" i="24"/>
  <c r="H932" i="24" a="1"/>
  <c r="H932" i="24"/>
  <c r="I932" i="24" a="1"/>
  <c r="I932" i="24"/>
  <c r="J932" i="24" a="1"/>
  <c r="J932" i="24"/>
  <c r="N932" i="24"/>
  <c r="G932" i="24" a="1"/>
  <c r="G932" i="24"/>
  <c r="H804" i="24" a="1"/>
  <c r="H804" i="24"/>
  <c r="I804" i="24" a="1"/>
  <c r="I804" i="24"/>
  <c r="J804" i="24" a="1"/>
  <c r="J804" i="24"/>
  <c r="N804" i="24"/>
  <c r="G804" i="24" a="1"/>
  <c r="G804" i="24"/>
  <c r="H676" i="24" a="1"/>
  <c r="H676" i="24"/>
  <c r="I676" i="24" a="1"/>
  <c r="I676" i="24"/>
  <c r="J676" i="24" a="1"/>
  <c r="J676" i="24"/>
  <c r="N676" i="24"/>
  <c r="G676" i="24" a="1"/>
  <c r="G676" i="24"/>
  <c r="G1403" i="24" a="1"/>
  <c r="G1403" i="24"/>
  <c r="H1403" i="24" a="1"/>
  <c r="H1403" i="24"/>
  <c r="J1403" i="24" a="1"/>
  <c r="J1403" i="24"/>
  <c r="I1403" i="24" a="1"/>
  <c r="I1403" i="24"/>
  <c r="N1403" i="24"/>
  <c r="G1275" i="24" a="1"/>
  <c r="G1275" i="24"/>
  <c r="H1275" i="24" a="1"/>
  <c r="H1275" i="24"/>
  <c r="J1275" i="24" a="1"/>
  <c r="J1275" i="24"/>
  <c r="I1275" i="24" a="1"/>
  <c r="I1275" i="24"/>
  <c r="N1275" i="24"/>
  <c r="G1147" i="24" a="1"/>
  <c r="G1147" i="24"/>
  <c r="H1147" i="24" a="1"/>
  <c r="H1147" i="24"/>
  <c r="I1147" i="24" a="1"/>
  <c r="I1147" i="24"/>
  <c r="J1147" i="24" a="1"/>
  <c r="J1147" i="24"/>
  <c r="N1147" i="24"/>
  <c r="H1019" i="24" a="1"/>
  <c r="H1019" i="24"/>
  <c r="I1019" i="24" a="1"/>
  <c r="I1019" i="24"/>
  <c r="J1019" i="24" a="1"/>
  <c r="J1019" i="24"/>
  <c r="N1019" i="24"/>
  <c r="G1019" i="24" a="1"/>
  <c r="G1019" i="24"/>
  <c r="H891" i="24" a="1"/>
  <c r="H891" i="24"/>
  <c r="I891" i="24" a="1"/>
  <c r="I891" i="24"/>
  <c r="J891" i="24" a="1"/>
  <c r="J891" i="24"/>
  <c r="N891" i="24"/>
  <c r="G891" i="24" a="1"/>
  <c r="G891" i="24"/>
  <c r="H763" i="24" a="1"/>
  <c r="H763" i="24"/>
  <c r="I763" i="24" a="1"/>
  <c r="I763" i="24"/>
  <c r="J763" i="24" a="1"/>
  <c r="J763" i="24"/>
  <c r="N763" i="24"/>
  <c r="G763" i="24" a="1"/>
  <c r="G763" i="24"/>
  <c r="H635" i="24" a="1"/>
  <c r="H635" i="24"/>
  <c r="I635" i="24" a="1"/>
  <c r="I635" i="24"/>
  <c r="N635" i="24"/>
  <c r="J635" i="24" a="1"/>
  <c r="J635" i="24"/>
  <c r="G635" i="24" a="1"/>
  <c r="G635" i="24"/>
  <c r="G1376" i="24" a="1"/>
  <c r="G1376" i="24"/>
  <c r="H1376" i="24" a="1"/>
  <c r="H1376" i="24"/>
  <c r="I1376" i="24" a="1"/>
  <c r="I1376" i="24"/>
  <c r="J1376" i="24" a="1"/>
  <c r="J1376" i="24"/>
  <c r="N1376" i="24"/>
  <c r="H864" i="24" a="1"/>
  <c r="H864" i="24"/>
  <c r="I864" i="24" a="1"/>
  <c r="I864" i="24"/>
  <c r="J864" i="24" a="1"/>
  <c r="J864" i="24"/>
  <c r="N864" i="24"/>
  <c r="G864" i="24" a="1"/>
  <c r="G864" i="24"/>
  <c r="G1495" i="24" a="1"/>
  <c r="G1495" i="24"/>
  <c r="H1495" i="24" a="1"/>
  <c r="H1495" i="24"/>
  <c r="I1495" i="24" a="1"/>
  <c r="I1495" i="24"/>
  <c r="J1495" i="24" a="1"/>
  <c r="J1495" i="24"/>
  <c r="N1495" i="24"/>
  <c r="H983" i="24" a="1"/>
  <c r="H983" i="24"/>
  <c r="I983" i="24" a="1"/>
  <c r="I983" i="24"/>
  <c r="J983" i="24" a="1"/>
  <c r="J983" i="24"/>
  <c r="N983" i="24"/>
  <c r="G983" i="24" a="1"/>
  <c r="G983" i="24"/>
  <c r="G1136" i="24" a="1"/>
  <c r="G1136" i="24"/>
  <c r="I1136" i="24" a="1"/>
  <c r="I1136" i="24"/>
  <c r="H1136" i="24" a="1"/>
  <c r="H1136" i="24"/>
  <c r="J1136" i="24" a="1"/>
  <c r="J1136" i="24"/>
  <c r="N1136" i="24"/>
  <c r="H624" i="24" a="1"/>
  <c r="H624" i="24"/>
  <c r="I624" i="24" a="1"/>
  <c r="I624" i="24"/>
  <c r="J624" i="24" a="1"/>
  <c r="J624" i="24"/>
  <c r="N624" i="24"/>
  <c r="G624" i="24" a="1"/>
  <c r="G624" i="24"/>
  <c r="G1287" i="24" a="1"/>
  <c r="G1287" i="24"/>
  <c r="H1287" i="24" a="1"/>
  <c r="H1287" i="24"/>
  <c r="I1287" i="24" a="1"/>
  <c r="I1287" i="24"/>
  <c r="J1287" i="24" a="1"/>
  <c r="J1287" i="24"/>
  <c r="N1287" i="24"/>
  <c r="H775" i="24" a="1"/>
  <c r="H775" i="24"/>
  <c r="I775" i="24" a="1"/>
  <c r="I775" i="24"/>
  <c r="J775" i="24" a="1"/>
  <c r="J775" i="24"/>
  <c r="N775" i="24"/>
  <c r="G775" i="24" a="1"/>
  <c r="G775" i="24"/>
  <c r="G1327" i="24" a="1"/>
  <c r="G1327" i="24"/>
  <c r="H1327" i="24" a="1"/>
  <c r="H1327" i="24"/>
  <c r="J1327" i="24" a="1"/>
  <c r="J1327" i="24"/>
  <c r="I1327" i="24" a="1"/>
  <c r="I1327" i="24"/>
  <c r="N1327" i="24"/>
  <c r="G1071" i="24" a="1"/>
  <c r="G1071" i="24"/>
  <c r="I1071" i="24" a="1"/>
  <c r="I1071" i="24"/>
  <c r="H1071" i="24" a="1"/>
  <c r="H1071" i="24"/>
  <c r="J1071" i="24" a="1"/>
  <c r="J1071" i="24"/>
  <c r="N1071" i="24"/>
  <c r="H815" i="24" a="1"/>
  <c r="H815" i="24"/>
  <c r="I815" i="24" a="1"/>
  <c r="I815" i="24"/>
  <c r="J815" i="24" a="1"/>
  <c r="J815" i="24"/>
  <c r="N815" i="24"/>
  <c r="G815" i="24" a="1"/>
  <c r="G815" i="24"/>
  <c r="G1416" i="24" a="1"/>
  <c r="G1416" i="24"/>
  <c r="H1416" i="24" a="1"/>
  <c r="H1416" i="24"/>
  <c r="I1416" i="24" a="1"/>
  <c r="I1416" i="24"/>
  <c r="J1416" i="24" a="1"/>
  <c r="J1416" i="24"/>
  <c r="N1416" i="24"/>
  <c r="I1160" i="24" a="1"/>
  <c r="I1160" i="24"/>
  <c r="H1160" i="24" a="1"/>
  <c r="H1160" i="24"/>
  <c r="J1160" i="24" a="1"/>
  <c r="J1160" i="24"/>
  <c r="N1160" i="24"/>
  <c r="I904" i="24" a="1"/>
  <c r="I904" i="24"/>
  <c r="H904" i="24" a="1"/>
  <c r="H904" i="24"/>
  <c r="J904" i="24" a="1"/>
  <c r="J904" i="24"/>
  <c r="N904" i="24"/>
  <c r="G904" i="24" a="1"/>
  <c r="G904" i="24"/>
  <c r="H648" i="24" a="1"/>
  <c r="H648" i="24"/>
  <c r="I648" i="24" a="1"/>
  <c r="I648" i="24"/>
  <c r="J648" i="24" a="1"/>
  <c r="J648" i="24"/>
  <c r="N648" i="24"/>
  <c r="G648" i="24" a="1"/>
  <c r="G648" i="24"/>
  <c r="G1468" i="24" a="1"/>
  <c r="G1468" i="24"/>
  <c r="H1468" i="24" a="1"/>
  <c r="H1468" i="24"/>
  <c r="I1468" i="24" a="1"/>
  <c r="I1468" i="24"/>
  <c r="J1468" i="24" a="1"/>
  <c r="J1468" i="24"/>
  <c r="N1468" i="24"/>
  <c r="G1340" i="24" a="1"/>
  <c r="G1340" i="24"/>
  <c r="H1340" i="24" a="1"/>
  <c r="H1340" i="24"/>
  <c r="J1340" i="24" a="1"/>
  <c r="J1340" i="24"/>
  <c r="I1340" i="24" a="1"/>
  <c r="I1340" i="24"/>
  <c r="N1340" i="24"/>
  <c r="G1212" i="24" a="1"/>
  <c r="G1212" i="24"/>
  <c r="H1212" i="24" a="1"/>
  <c r="H1212" i="24"/>
  <c r="I1212" i="24" a="1"/>
  <c r="I1212" i="24"/>
  <c r="J1212" i="24" a="1"/>
  <c r="J1212" i="24"/>
  <c r="N1212" i="24"/>
  <c r="G1084" i="24" a="1"/>
  <c r="G1084" i="24"/>
  <c r="H1084" i="24" a="1"/>
  <c r="H1084" i="24"/>
  <c r="I1084" i="24" a="1"/>
  <c r="I1084" i="24"/>
  <c r="J1084" i="24" a="1"/>
  <c r="J1084" i="24"/>
  <c r="N1084" i="24"/>
  <c r="H956" i="24" a="1"/>
  <c r="H956" i="24"/>
  <c r="I956" i="24" a="1"/>
  <c r="I956" i="24"/>
  <c r="J956" i="24" a="1"/>
  <c r="J956" i="24"/>
  <c r="N956" i="24"/>
  <c r="G956" i="24" a="1"/>
  <c r="G956" i="24"/>
  <c r="H828" i="24" a="1"/>
  <c r="H828" i="24"/>
  <c r="I828" i="24" a="1"/>
  <c r="I828" i="24"/>
  <c r="J828" i="24" a="1"/>
  <c r="J828" i="24"/>
  <c r="N828" i="24"/>
  <c r="G828" i="24" a="1"/>
  <c r="G828" i="24"/>
  <c r="H700" i="24" a="1"/>
  <c r="H700" i="24"/>
  <c r="I700" i="24" a="1"/>
  <c r="I700" i="24"/>
  <c r="J700" i="24" a="1"/>
  <c r="J700" i="24"/>
  <c r="N700" i="24"/>
  <c r="G700" i="24" a="1"/>
  <c r="G700" i="24"/>
  <c r="G1427" i="24" a="1"/>
  <c r="G1427" i="24"/>
  <c r="H1427" i="24" a="1"/>
  <c r="H1427" i="24"/>
  <c r="J1427" i="24" a="1"/>
  <c r="J1427" i="24"/>
  <c r="I1427" i="24" a="1"/>
  <c r="I1427" i="24"/>
  <c r="N1427" i="24"/>
  <c r="G1299" i="24" a="1"/>
  <c r="G1299" i="24"/>
  <c r="H1299" i="24" a="1"/>
  <c r="H1299" i="24"/>
  <c r="I1299" i="24" a="1"/>
  <c r="I1299" i="24"/>
  <c r="J1299" i="24" a="1"/>
  <c r="J1299" i="24"/>
  <c r="N1299" i="24"/>
  <c r="G1171" i="24" a="1"/>
  <c r="G1171" i="24"/>
  <c r="H1171" i="24" a="1"/>
  <c r="H1171" i="24"/>
  <c r="I1171" i="24" a="1"/>
  <c r="I1171" i="24"/>
  <c r="J1171" i="24" a="1"/>
  <c r="J1171" i="24"/>
  <c r="N1171" i="24"/>
  <c r="I1043" i="24" a="1"/>
  <c r="I1043" i="24"/>
  <c r="H1043" i="24" a="1"/>
  <c r="H1043" i="24"/>
  <c r="J1043" i="24" a="1"/>
  <c r="J1043" i="24"/>
  <c r="N1043" i="24"/>
  <c r="G1043" i="24" a="1"/>
  <c r="G1043" i="24"/>
  <c r="H915" i="24" a="1"/>
  <c r="H915" i="24"/>
  <c r="I915" i="24" a="1"/>
  <c r="I915" i="24"/>
  <c r="J915" i="24" a="1"/>
  <c r="J915" i="24"/>
  <c r="N915" i="24"/>
  <c r="G915" i="24" a="1"/>
  <c r="G915" i="24"/>
  <c r="H787" i="24" a="1"/>
  <c r="H787" i="24"/>
  <c r="I787" i="24" a="1"/>
  <c r="I787" i="24"/>
  <c r="J787" i="24" a="1"/>
  <c r="J787" i="24"/>
  <c r="N787" i="24"/>
  <c r="G787" i="24" a="1"/>
  <c r="G787" i="24"/>
  <c r="H659" i="24" a="1"/>
  <c r="H659" i="24"/>
  <c r="I659" i="24" a="1"/>
  <c r="I659" i="24"/>
  <c r="J659" i="24" a="1"/>
  <c r="J659" i="24"/>
  <c r="N659" i="24"/>
  <c r="G659" i="24" a="1"/>
  <c r="G659" i="24"/>
  <c r="G1472" i="24" a="1"/>
  <c r="G1472" i="24"/>
  <c r="H1472" i="24" a="1"/>
  <c r="H1472" i="24"/>
  <c r="I1472" i="24" a="1"/>
  <c r="I1472" i="24"/>
  <c r="J1472" i="24" a="1"/>
  <c r="J1472" i="24"/>
  <c r="N1472" i="24"/>
  <c r="H960" i="24" a="1"/>
  <c r="H960" i="24"/>
  <c r="I960" i="24" a="1"/>
  <c r="I960" i="24"/>
  <c r="J960" i="24" a="1"/>
  <c r="J960" i="24"/>
  <c r="N960" i="24"/>
  <c r="G960" i="24" a="1"/>
  <c r="G960" i="24"/>
  <c r="G1079" i="24" a="1"/>
  <c r="G1079" i="24"/>
  <c r="H1079" i="24" a="1"/>
  <c r="H1079" i="24"/>
  <c r="I1079" i="24" a="1"/>
  <c r="I1079" i="24"/>
  <c r="J1079" i="24" a="1"/>
  <c r="J1079" i="24"/>
  <c r="N1079" i="24"/>
  <c r="G1232" i="24" a="1"/>
  <c r="G1232" i="24"/>
  <c r="H1232" i="24" a="1"/>
  <c r="H1232" i="24"/>
  <c r="I1232" i="24" a="1"/>
  <c r="I1232" i="24"/>
  <c r="J1232" i="24" a="1"/>
  <c r="J1232" i="24"/>
  <c r="N1232" i="24"/>
  <c r="I720" i="24" a="1"/>
  <c r="I720" i="24"/>
  <c r="H720" i="24" a="1"/>
  <c r="H720" i="24"/>
  <c r="J720" i="24" a="1"/>
  <c r="J720" i="24"/>
  <c r="N720" i="24"/>
  <c r="G720" i="24" a="1"/>
  <c r="G720" i="24"/>
  <c r="G1383" i="24" a="1"/>
  <c r="G1383" i="24"/>
  <c r="H1383" i="24" a="1"/>
  <c r="H1383" i="24"/>
  <c r="J1383" i="24" a="1"/>
  <c r="J1383" i="24"/>
  <c r="I1383" i="24" a="1"/>
  <c r="I1383" i="24"/>
  <c r="N1383" i="24"/>
  <c r="H871" i="24" a="1"/>
  <c r="H871" i="24"/>
  <c r="I871" i="24" a="1"/>
  <c r="I871" i="24"/>
  <c r="J871" i="24" a="1"/>
  <c r="J871" i="24"/>
  <c r="N871" i="24"/>
  <c r="G871" i="24" a="1"/>
  <c r="G871" i="24"/>
  <c r="G1375" i="24" a="1"/>
  <c r="G1375" i="24"/>
  <c r="H1375" i="24" a="1"/>
  <c r="H1375" i="24"/>
  <c r="I1375" i="24" a="1"/>
  <c r="I1375" i="24"/>
  <c r="J1375" i="24" a="1"/>
  <c r="J1375" i="24"/>
  <c r="N1375" i="24"/>
  <c r="I1119" i="24" a="1"/>
  <c r="I1119" i="24"/>
  <c r="H1119" i="24" a="1"/>
  <c r="H1119" i="24"/>
  <c r="J1119" i="24" a="1"/>
  <c r="J1119" i="24"/>
  <c r="N1119" i="24"/>
  <c r="H863" i="24" a="1"/>
  <c r="H863" i="24"/>
  <c r="I863" i="24" a="1"/>
  <c r="I863" i="24"/>
  <c r="J863" i="24" a="1"/>
  <c r="J863" i="24"/>
  <c r="N863" i="24"/>
  <c r="G863" i="24" a="1"/>
  <c r="G863" i="24"/>
  <c r="H607" i="24" a="1"/>
  <c r="H607" i="24"/>
  <c r="I607" i="24" a="1"/>
  <c r="I607" i="24"/>
  <c r="N607" i="24"/>
  <c r="J607" i="24" a="1"/>
  <c r="J607" i="24"/>
  <c r="G607" i="24" a="1"/>
  <c r="G607" i="24"/>
  <c r="G1464" i="24" a="1"/>
  <c r="G1464" i="24"/>
  <c r="H1464" i="24" a="1"/>
  <c r="H1464" i="24"/>
  <c r="J1464" i="24" a="1"/>
  <c r="J1464" i="24"/>
  <c r="I1464" i="24" a="1"/>
  <c r="I1464" i="24"/>
  <c r="N1464" i="24"/>
  <c r="G1208" i="24" a="1"/>
  <c r="G1208" i="24"/>
  <c r="H1208" i="24" a="1"/>
  <c r="H1208" i="24"/>
  <c r="I1208" i="24" a="1"/>
  <c r="I1208" i="24"/>
  <c r="J1208" i="24" a="1"/>
  <c r="J1208" i="24"/>
  <c r="N1208" i="24"/>
  <c r="H952" i="24" a="1"/>
  <c r="H952" i="24"/>
  <c r="I952" i="24" a="1"/>
  <c r="I952" i="24"/>
  <c r="J952" i="24" a="1"/>
  <c r="J952" i="24"/>
  <c r="N952" i="24"/>
  <c r="G952" i="24" a="1"/>
  <c r="G952" i="24"/>
  <c r="H696" i="24" a="1"/>
  <c r="H696" i="24"/>
  <c r="I696" i="24" a="1"/>
  <c r="I696" i="24"/>
  <c r="J696" i="24" a="1"/>
  <c r="J696" i="24"/>
  <c r="N696" i="24"/>
  <c r="G696" i="24" a="1"/>
  <c r="G696" i="24"/>
  <c r="G1492" i="24" a="1"/>
  <c r="G1492" i="24"/>
  <c r="H1492" i="24" a="1"/>
  <c r="H1492" i="24"/>
  <c r="I1492" i="24" a="1"/>
  <c r="I1492" i="24"/>
  <c r="J1492" i="24" a="1"/>
  <c r="J1492" i="24"/>
  <c r="N1492" i="24"/>
  <c r="G1364" i="24" a="1"/>
  <c r="G1364" i="24"/>
  <c r="H1364" i="24" a="1"/>
  <c r="H1364" i="24"/>
  <c r="I1364" i="24" a="1"/>
  <c r="I1364" i="24"/>
  <c r="J1364" i="24" a="1"/>
  <c r="J1364" i="24"/>
  <c r="N1364" i="24"/>
  <c r="G1236" i="24" a="1"/>
  <c r="G1236" i="24"/>
  <c r="H1236" i="24" a="1"/>
  <c r="H1236" i="24"/>
  <c r="I1236" i="24" a="1"/>
  <c r="I1236" i="24"/>
  <c r="J1236" i="24" a="1"/>
  <c r="J1236" i="24"/>
  <c r="N1236" i="24"/>
  <c r="G1108" i="24" a="1"/>
  <c r="G1108" i="24"/>
  <c r="H1108" i="24" a="1"/>
  <c r="H1108" i="24"/>
  <c r="I1108" i="24" a="1"/>
  <c r="I1108" i="24"/>
  <c r="J1108" i="24" a="1"/>
  <c r="J1108" i="24"/>
  <c r="N1108" i="24"/>
  <c r="H980" i="24" a="1"/>
  <c r="H980" i="24"/>
  <c r="I980" i="24" a="1"/>
  <c r="I980" i="24"/>
  <c r="J980" i="24" a="1"/>
  <c r="J980" i="24"/>
  <c r="N980" i="24"/>
  <c r="G980" i="24" a="1"/>
  <c r="G980" i="24"/>
  <c r="H852" i="24" a="1"/>
  <c r="H852" i="24"/>
  <c r="I852" i="24" a="1"/>
  <c r="I852" i="24"/>
  <c r="J852" i="24" a="1"/>
  <c r="J852" i="24"/>
  <c r="N852" i="24"/>
  <c r="G852" i="24" a="1"/>
  <c r="G852" i="24"/>
  <c r="H724" i="24" a="1"/>
  <c r="H724" i="24"/>
  <c r="I724" i="24" a="1"/>
  <c r="I724" i="24"/>
  <c r="J724" i="24" a="1"/>
  <c r="J724" i="24"/>
  <c r="N724" i="24"/>
  <c r="G724" i="24" a="1"/>
  <c r="G724" i="24"/>
  <c r="H596" i="24" a="1"/>
  <c r="H596" i="24"/>
  <c r="I596" i="24" a="1"/>
  <c r="I596" i="24"/>
  <c r="J596" i="24" a="1"/>
  <c r="J596" i="24"/>
  <c r="N596" i="24"/>
  <c r="G596" i="24" a="1"/>
  <c r="G596" i="24"/>
  <c r="G1451" i="24" a="1"/>
  <c r="G1451" i="24"/>
  <c r="H1451" i="24" a="1"/>
  <c r="H1451" i="24"/>
  <c r="J1451" i="24" a="1"/>
  <c r="J1451" i="24"/>
  <c r="I1451" i="24" a="1"/>
  <c r="I1451" i="24"/>
  <c r="N1451" i="24"/>
  <c r="G1323" i="24" a="1"/>
  <c r="G1323" i="24"/>
  <c r="H1323" i="24" a="1"/>
  <c r="H1323" i="24"/>
  <c r="J1323" i="24" a="1"/>
  <c r="J1323" i="24"/>
  <c r="I1323" i="24" a="1"/>
  <c r="I1323" i="24"/>
  <c r="N1323" i="24"/>
  <c r="G1195" i="24" a="1"/>
  <c r="G1195" i="24"/>
  <c r="H1195" i="24" a="1"/>
  <c r="H1195" i="24"/>
  <c r="I1195" i="24" a="1"/>
  <c r="I1195" i="24"/>
  <c r="J1195" i="24" a="1"/>
  <c r="J1195" i="24"/>
  <c r="N1195" i="24"/>
  <c r="G1067" i="24" a="1"/>
  <c r="G1067" i="24"/>
  <c r="H1067" i="24" a="1"/>
  <c r="H1067" i="24"/>
  <c r="I1067" i="24" a="1"/>
  <c r="I1067" i="24"/>
  <c r="J1067" i="24" a="1"/>
  <c r="J1067" i="24"/>
  <c r="N1067" i="24"/>
  <c r="H939" i="24" a="1"/>
  <c r="H939" i="24"/>
  <c r="I939" i="24" a="1"/>
  <c r="I939" i="24"/>
  <c r="J939" i="24" a="1"/>
  <c r="J939" i="24"/>
  <c r="N939" i="24"/>
  <c r="G939" i="24" a="1"/>
  <c r="G939" i="24"/>
  <c r="H811" i="24" a="1"/>
  <c r="H811" i="24"/>
  <c r="I811" i="24" a="1"/>
  <c r="I811" i="24"/>
  <c r="J811" i="24" a="1"/>
  <c r="J811" i="24"/>
  <c r="N811" i="24"/>
  <c r="G811" i="24" a="1"/>
  <c r="G811" i="24"/>
  <c r="H683" i="24" a="1"/>
  <c r="H683" i="24"/>
  <c r="I683" i="24" a="1"/>
  <c r="I683" i="24"/>
  <c r="N683" i="24"/>
  <c r="J683" i="24" a="1"/>
  <c r="J683" i="24"/>
  <c r="G683" i="24" a="1"/>
  <c r="G683" i="24"/>
  <c r="G1056" i="24" a="1"/>
  <c r="G1056" i="24"/>
  <c r="H1056" i="24" a="1"/>
  <c r="H1056" i="24"/>
  <c r="I1056" i="24" a="1"/>
  <c r="I1056" i="24"/>
  <c r="J1056" i="24" a="1"/>
  <c r="J1056" i="24"/>
  <c r="N1056" i="24"/>
  <c r="H1175" i="24" a="1"/>
  <c r="H1175" i="24"/>
  <c r="I1175" i="24" a="1"/>
  <c r="I1175" i="24"/>
  <c r="J1175" i="24" a="1"/>
  <c r="J1175" i="24"/>
  <c r="N1175" i="24"/>
  <c r="G1175" i="24" a="1"/>
  <c r="G1175" i="24"/>
  <c r="H663" i="24" a="1"/>
  <c r="H663" i="24"/>
  <c r="I663" i="24" a="1"/>
  <c r="I663" i="24"/>
  <c r="N663" i="24"/>
  <c r="J663" i="24" a="1"/>
  <c r="J663" i="24"/>
  <c r="G663" i="24" a="1"/>
  <c r="G663" i="24"/>
  <c r="G1328" i="24" a="1"/>
  <c r="G1328" i="24"/>
  <c r="H1328" i="24" a="1"/>
  <c r="H1328" i="24"/>
  <c r="J1328" i="24" a="1"/>
  <c r="J1328" i="24"/>
  <c r="I1328" i="24" a="1"/>
  <c r="I1328" i="24"/>
  <c r="N1328" i="24"/>
  <c r="H816" i="24" a="1"/>
  <c r="H816" i="24"/>
  <c r="I816" i="24" a="1"/>
  <c r="I816" i="24"/>
  <c r="J816" i="24" a="1"/>
  <c r="J816" i="24"/>
  <c r="N816" i="24"/>
  <c r="G816" i="24" a="1"/>
  <c r="G816" i="24"/>
  <c r="G1479" i="24" a="1"/>
  <c r="G1479" i="24"/>
  <c r="H1479" i="24" a="1"/>
  <c r="H1479" i="24"/>
  <c r="J1479" i="24" a="1"/>
  <c r="J1479" i="24"/>
  <c r="I1479" i="24" a="1"/>
  <c r="I1479" i="24"/>
  <c r="N1479" i="24"/>
  <c r="H967" i="24" a="1"/>
  <c r="H967" i="24"/>
  <c r="I967" i="24" a="1"/>
  <c r="I967" i="24"/>
  <c r="J967" i="24" a="1"/>
  <c r="J967" i="24"/>
  <c r="N967" i="24"/>
  <c r="G967" i="24" a="1"/>
  <c r="G967" i="24"/>
  <c r="G1423" i="24" a="1"/>
  <c r="G1423" i="24"/>
  <c r="H1423" i="24" a="1"/>
  <c r="H1423" i="24"/>
  <c r="I1423" i="24" a="1"/>
  <c r="I1423" i="24"/>
  <c r="J1423" i="24" a="1"/>
  <c r="J1423" i="24"/>
  <c r="N1423" i="24"/>
  <c r="G1167" i="24" a="1"/>
  <c r="G1167" i="24"/>
  <c r="H1167" i="24" a="1"/>
  <c r="H1167" i="24"/>
  <c r="I1167" i="24" a="1"/>
  <c r="I1167" i="24"/>
  <c r="J1167" i="24" a="1"/>
  <c r="J1167" i="24"/>
  <c r="N1167" i="24"/>
  <c r="H911" i="24" a="1"/>
  <c r="H911" i="24"/>
  <c r="I911" i="24" a="1"/>
  <c r="I911" i="24"/>
  <c r="J911" i="24" a="1"/>
  <c r="J911" i="24"/>
  <c r="N911" i="24"/>
  <c r="G911" i="24" a="1"/>
  <c r="G911" i="24"/>
  <c r="H655" i="24" a="1"/>
  <c r="H655" i="24"/>
  <c r="I655" i="24" a="1"/>
  <c r="I655" i="24"/>
  <c r="J655" i="24" a="1"/>
  <c r="J655" i="24"/>
  <c r="N655" i="24"/>
  <c r="G655" i="24" a="1"/>
  <c r="G655" i="24"/>
  <c r="G1256" i="24" a="1"/>
  <c r="G1256" i="24"/>
  <c r="H1256" i="24" a="1"/>
  <c r="H1256" i="24"/>
  <c r="J1256" i="24" a="1"/>
  <c r="J1256" i="24"/>
  <c r="I1256" i="24" a="1"/>
  <c r="I1256" i="24"/>
  <c r="N1256" i="24"/>
  <c r="H1000" i="24" a="1"/>
  <c r="H1000" i="24"/>
  <c r="I1000" i="24" a="1"/>
  <c r="I1000" i="24"/>
  <c r="J1000" i="24" a="1"/>
  <c r="J1000" i="24"/>
  <c r="N1000" i="24"/>
  <c r="G1000" i="24" a="1"/>
  <c r="G1000" i="24"/>
  <c r="H744" i="24" a="1"/>
  <c r="H744" i="24"/>
  <c r="I744" i="24" a="1"/>
  <c r="I744" i="24"/>
  <c r="J744" i="24" a="1"/>
  <c r="J744" i="24"/>
  <c r="N744" i="24"/>
  <c r="G744" i="24" a="1"/>
  <c r="G744" i="24"/>
  <c r="G1388" i="24" a="1"/>
  <c r="G1388" i="24"/>
  <c r="H1388" i="24" a="1"/>
  <c r="H1388" i="24"/>
  <c r="J1388" i="24" a="1"/>
  <c r="J1388" i="24"/>
  <c r="I1388" i="24" a="1"/>
  <c r="I1388" i="24"/>
  <c r="N1388" i="24"/>
  <c r="G1260" i="24" a="1"/>
  <c r="G1260" i="24"/>
  <c r="H1260" i="24" a="1"/>
  <c r="H1260" i="24"/>
  <c r="I1260" i="24" a="1"/>
  <c r="I1260" i="24"/>
  <c r="J1260" i="24" a="1"/>
  <c r="J1260" i="24"/>
  <c r="N1260" i="24"/>
  <c r="G1132" i="24" a="1"/>
  <c r="G1132" i="24"/>
  <c r="I1132" i="24" a="1"/>
  <c r="I1132" i="24"/>
  <c r="H1132" i="24" a="1"/>
  <c r="H1132" i="24"/>
  <c r="J1132" i="24" a="1"/>
  <c r="J1132" i="24"/>
  <c r="N1132" i="24"/>
  <c r="H1004" i="24" a="1"/>
  <c r="H1004" i="24"/>
  <c r="I1004" i="24" a="1"/>
  <c r="I1004" i="24"/>
  <c r="J1004" i="24" a="1"/>
  <c r="J1004" i="24"/>
  <c r="N1004" i="24"/>
  <c r="G1004" i="24" a="1"/>
  <c r="G1004" i="24"/>
  <c r="H876" i="24" a="1"/>
  <c r="H876" i="24"/>
  <c r="I876" i="24" a="1"/>
  <c r="I876" i="24"/>
  <c r="J876" i="24" a="1"/>
  <c r="J876" i="24"/>
  <c r="N876" i="24"/>
  <c r="G876" i="24" a="1"/>
  <c r="G876" i="24"/>
  <c r="H748" i="24" a="1"/>
  <c r="H748" i="24"/>
  <c r="I748" i="24" a="1"/>
  <c r="I748" i="24"/>
  <c r="J748" i="24" a="1"/>
  <c r="J748" i="24"/>
  <c r="N748" i="24"/>
  <c r="G748" i="24" a="1"/>
  <c r="G748" i="24"/>
  <c r="H620" i="24" a="1"/>
  <c r="H620" i="24"/>
  <c r="I620" i="24" a="1"/>
  <c r="I620" i="24"/>
  <c r="J620" i="24" a="1"/>
  <c r="J620" i="24"/>
  <c r="N620" i="24"/>
  <c r="G620" i="24" a="1"/>
  <c r="G620" i="24"/>
  <c r="G1475" i="24" a="1"/>
  <c r="G1475" i="24"/>
  <c r="H1475" i="24" a="1"/>
  <c r="H1475" i="24"/>
  <c r="J1475" i="24" a="1"/>
  <c r="J1475" i="24"/>
  <c r="I1475" i="24" a="1"/>
  <c r="I1475" i="24"/>
  <c r="N1475" i="24"/>
  <c r="G1347" i="24" a="1"/>
  <c r="G1347" i="24"/>
  <c r="H1347" i="24" a="1"/>
  <c r="H1347" i="24"/>
  <c r="J1347" i="24" a="1"/>
  <c r="J1347" i="24"/>
  <c r="I1347" i="24" a="1"/>
  <c r="I1347" i="24"/>
  <c r="N1347" i="24"/>
  <c r="G1219" i="24" a="1"/>
  <c r="G1219" i="24"/>
  <c r="H1219" i="24" a="1"/>
  <c r="H1219" i="24"/>
  <c r="I1219" i="24" a="1"/>
  <c r="I1219" i="24"/>
  <c r="J1219" i="24" a="1"/>
  <c r="J1219" i="24"/>
  <c r="N1219" i="24"/>
  <c r="G1091" i="24" a="1"/>
  <c r="G1091" i="24"/>
  <c r="H1091" i="24" a="1"/>
  <c r="H1091" i="24"/>
  <c r="I1091" i="24" a="1"/>
  <c r="I1091" i="24"/>
  <c r="J1091" i="24" a="1"/>
  <c r="J1091" i="24"/>
  <c r="N1091" i="24"/>
  <c r="H963" i="24" a="1"/>
  <c r="H963" i="24"/>
  <c r="I963" i="24" a="1"/>
  <c r="I963" i="24"/>
  <c r="J963" i="24" a="1"/>
  <c r="J963" i="24"/>
  <c r="N963" i="24"/>
  <c r="G963" i="24" a="1"/>
  <c r="G963" i="24"/>
  <c r="H835" i="24" a="1"/>
  <c r="H835" i="24"/>
  <c r="I835" i="24" a="1"/>
  <c r="I835" i="24"/>
  <c r="J835" i="24" a="1"/>
  <c r="J835" i="24"/>
  <c r="N835" i="24"/>
  <c r="G835" i="24" a="1"/>
  <c r="G835" i="24"/>
  <c r="H707" i="24" a="1"/>
  <c r="H707" i="24"/>
  <c r="I707" i="24" a="1"/>
  <c r="I707" i="24"/>
  <c r="N707" i="24"/>
  <c r="J707" i="24" a="1"/>
  <c r="J707" i="24"/>
  <c r="G707" i="24" a="1"/>
  <c r="G707" i="24"/>
  <c r="G1474" i="24" a="1"/>
  <c r="G1474" i="24"/>
  <c r="H1474" i="24" a="1"/>
  <c r="H1474" i="24"/>
  <c r="I1474" i="24" a="1"/>
  <c r="I1474" i="24"/>
  <c r="J1474" i="24" a="1"/>
  <c r="J1474" i="24"/>
  <c r="N1474" i="24"/>
  <c r="G1410" i="24" a="1"/>
  <c r="G1410" i="24"/>
  <c r="H1410" i="24" a="1"/>
  <c r="H1410" i="24"/>
  <c r="I1410" i="24" a="1"/>
  <c r="I1410" i="24"/>
  <c r="J1410" i="24" a="1"/>
  <c r="J1410" i="24"/>
  <c r="N1410" i="24"/>
  <c r="G1346" i="24" a="1"/>
  <c r="G1346" i="24"/>
  <c r="H1346" i="24" a="1"/>
  <c r="H1346" i="24"/>
  <c r="I1346" i="24" a="1"/>
  <c r="I1346" i="24"/>
  <c r="J1346" i="24" a="1"/>
  <c r="J1346" i="24"/>
  <c r="N1346" i="24"/>
  <c r="G1282" i="24" a="1"/>
  <c r="G1282" i="24"/>
  <c r="H1282" i="24" a="1"/>
  <c r="H1282" i="24"/>
  <c r="I1282" i="24" a="1"/>
  <c r="I1282" i="24"/>
  <c r="J1282" i="24" a="1"/>
  <c r="J1282" i="24"/>
  <c r="N1282" i="24"/>
  <c r="G1218" i="24" a="1"/>
  <c r="G1218" i="24"/>
  <c r="H1218" i="24" a="1"/>
  <c r="H1218" i="24"/>
  <c r="I1218" i="24" a="1"/>
  <c r="I1218" i="24"/>
  <c r="J1218" i="24" a="1"/>
  <c r="J1218" i="24"/>
  <c r="N1218" i="24"/>
  <c r="G1154" i="24" a="1"/>
  <c r="G1154" i="24"/>
  <c r="H1154" i="24" a="1"/>
  <c r="H1154" i="24"/>
  <c r="I1154" i="24" a="1"/>
  <c r="I1154" i="24"/>
  <c r="J1154" i="24" a="1"/>
  <c r="J1154" i="24"/>
  <c r="N1154" i="24"/>
  <c r="G1090" i="24" a="1"/>
  <c r="G1090" i="24"/>
  <c r="H1090" i="24" a="1"/>
  <c r="H1090" i="24"/>
  <c r="I1090" i="24" a="1"/>
  <c r="I1090" i="24"/>
  <c r="J1090" i="24" a="1"/>
  <c r="J1090" i="24"/>
  <c r="N1090" i="24"/>
  <c r="H1026" i="24" a="1"/>
  <c r="H1026" i="24"/>
  <c r="I1026" i="24" a="1"/>
  <c r="I1026" i="24"/>
  <c r="J1026" i="24" a="1"/>
  <c r="J1026" i="24"/>
  <c r="N1026" i="24"/>
  <c r="G1026" i="24" a="1"/>
  <c r="G1026" i="24"/>
  <c r="H962" i="24" a="1"/>
  <c r="H962" i="24"/>
  <c r="I962" i="24" a="1"/>
  <c r="I962" i="24"/>
  <c r="J962" i="24" a="1"/>
  <c r="J962" i="24"/>
  <c r="N962" i="24"/>
  <c r="G962" i="24" a="1"/>
  <c r="G962" i="24"/>
  <c r="H898" i="24" a="1"/>
  <c r="H898" i="24"/>
  <c r="I898" i="24" a="1"/>
  <c r="I898" i="24"/>
  <c r="J898" i="24" a="1"/>
  <c r="J898" i="24"/>
  <c r="N898" i="24"/>
  <c r="G898" i="24" a="1"/>
  <c r="G898" i="24"/>
  <c r="H834" i="24" a="1"/>
  <c r="H834" i="24"/>
  <c r="I834" i="24" a="1"/>
  <c r="I834" i="24"/>
  <c r="J834" i="24" a="1"/>
  <c r="J834" i="24"/>
  <c r="N834" i="24"/>
  <c r="G834" i="24" a="1"/>
  <c r="G834" i="24"/>
  <c r="H770" i="24" a="1"/>
  <c r="H770" i="24"/>
  <c r="I770" i="24" a="1"/>
  <c r="I770" i="24"/>
  <c r="J770" i="24" a="1"/>
  <c r="J770" i="24"/>
  <c r="N770" i="24"/>
  <c r="G770" i="24" a="1"/>
  <c r="G770" i="24"/>
  <c r="H706" i="24" a="1"/>
  <c r="H706" i="24"/>
  <c r="I706" i="24" a="1"/>
  <c r="I706" i="24"/>
  <c r="J706" i="24" a="1"/>
  <c r="J706" i="24"/>
  <c r="N706" i="24"/>
  <c r="G706" i="24" a="1"/>
  <c r="G706" i="24"/>
  <c r="H642" i="24" a="1"/>
  <c r="H642" i="24"/>
  <c r="I642" i="24" a="1"/>
  <c r="I642" i="24"/>
  <c r="J642" i="24" a="1"/>
  <c r="J642" i="24"/>
  <c r="N642" i="24"/>
  <c r="G642" i="24" a="1"/>
  <c r="G642" i="24"/>
  <c r="G1497" i="24" a="1"/>
  <c r="G1497" i="24"/>
  <c r="H1497" i="24" a="1"/>
  <c r="H1497" i="24"/>
  <c r="I1497" i="24" a="1"/>
  <c r="I1497" i="24"/>
  <c r="J1497" i="24" a="1"/>
  <c r="J1497" i="24"/>
  <c r="N1497" i="24"/>
  <c r="G1433" i="24" a="1"/>
  <c r="G1433" i="24"/>
  <c r="H1433" i="24" a="1"/>
  <c r="H1433" i="24"/>
  <c r="I1433" i="24" a="1"/>
  <c r="I1433" i="24"/>
  <c r="J1433" i="24" a="1"/>
  <c r="J1433" i="24"/>
  <c r="N1433" i="24"/>
  <c r="G1369" i="24" a="1"/>
  <c r="G1369" i="24"/>
  <c r="H1369" i="24" a="1"/>
  <c r="H1369" i="24"/>
  <c r="I1369" i="24" a="1"/>
  <c r="I1369" i="24"/>
  <c r="J1369" i="24" a="1"/>
  <c r="J1369" i="24"/>
  <c r="N1369" i="24"/>
  <c r="G1305" i="24" a="1"/>
  <c r="G1305" i="24"/>
  <c r="H1305" i="24" a="1"/>
  <c r="H1305" i="24"/>
  <c r="I1305" i="24" a="1"/>
  <c r="I1305" i="24"/>
  <c r="J1305" i="24" a="1"/>
  <c r="J1305" i="24"/>
  <c r="N1305" i="24"/>
  <c r="G1241" i="24" a="1"/>
  <c r="G1241" i="24"/>
  <c r="I1241" i="24" a="1"/>
  <c r="I1241" i="24"/>
  <c r="H1241" i="24" a="1"/>
  <c r="H1241" i="24"/>
  <c r="J1241" i="24" a="1"/>
  <c r="J1241" i="24"/>
  <c r="N1241" i="24"/>
  <c r="G1177" i="24" a="1"/>
  <c r="G1177" i="24"/>
  <c r="I1177" i="24" a="1"/>
  <c r="I1177" i="24"/>
  <c r="H1177" i="24" a="1"/>
  <c r="H1177" i="24"/>
  <c r="J1177" i="24" a="1"/>
  <c r="J1177" i="24"/>
  <c r="N1177" i="24"/>
  <c r="G1113" i="24" a="1"/>
  <c r="G1113" i="24"/>
  <c r="H1113" i="24" a="1"/>
  <c r="H1113" i="24"/>
  <c r="I1113" i="24" a="1"/>
  <c r="I1113" i="24"/>
  <c r="J1113" i="24" a="1"/>
  <c r="J1113" i="24"/>
  <c r="N1113" i="24"/>
  <c r="G1049" i="24" a="1"/>
  <c r="G1049" i="24"/>
  <c r="H1049" i="24" a="1"/>
  <c r="H1049" i="24"/>
  <c r="I1049" i="24" a="1"/>
  <c r="I1049" i="24"/>
  <c r="J1049" i="24" a="1"/>
  <c r="J1049" i="24"/>
  <c r="N1049" i="24"/>
  <c r="H985" i="24" a="1"/>
  <c r="H985" i="24"/>
  <c r="I985" i="24" a="1"/>
  <c r="I985" i="24"/>
  <c r="J985" i="24" a="1"/>
  <c r="J985" i="24"/>
  <c r="N985" i="24"/>
  <c r="G985" i="24" a="1"/>
  <c r="G985" i="24"/>
  <c r="H921" i="24" a="1"/>
  <c r="H921" i="24"/>
  <c r="I921" i="24" a="1"/>
  <c r="I921" i="24"/>
  <c r="J921" i="24" a="1"/>
  <c r="J921" i="24"/>
  <c r="N921" i="24"/>
  <c r="G921" i="24" a="1"/>
  <c r="G921" i="24"/>
  <c r="G1160" i="24" a="1"/>
  <c r="G1160" i="24"/>
  <c r="I857" i="24" a="1"/>
  <c r="I857" i="24"/>
  <c r="H857" i="24" a="1"/>
  <c r="H857" i="24"/>
  <c r="J857" i="24" a="1"/>
  <c r="J857" i="24"/>
  <c r="N857" i="24"/>
  <c r="G857" i="24" a="1"/>
  <c r="G857" i="24"/>
  <c r="G1047" i="24" a="1"/>
  <c r="G1047" i="24"/>
  <c r="H793" i="24" a="1"/>
  <c r="H793" i="24"/>
  <c r="I793" i="24" a="1"/>
  <c r="I793" i="24"/>
  <c r="J793" i="24" a="1"/>
  <c r="J793" i="24"/>
  <c r="N793" i="24"/>
  <c r="G793" i="24" a="1"/>
  <c r="G793" i="24"/>
  <c r="H729" i="24" a="1"/>
  <c r="H729" i="24"/>
  <c r="I729" i="24" a="1"/>
  <c r="I729" i="24"/>
  <c r="J729" i="24" a="1"/>
  <c r="J729" i="24"/>
  <c r="N729" i="24"/>
  <c r="G729" i="24" a="1"/>
  <c r="G729" i="24"/>
  <c r="H665" i="24" a="1"/>
  <c r="H665" i="24"/>
  <c r="I665" i="24" a="1"/>
  <c r="I665" i="24"/>
  <c r="N665" i="24"/>
  <c r="J665" i="24" a="1"/>
  <c r="J665" i="24"/>
  <c r="G665" i="24" a="1"/>
  <c r="G665" i="24"/>
  <c r="H601" i="24" a="1"/>
  <c r="H601" i="24"/>
  <c r="I601" i="24" a="1"/>
  <c r="I601" i="24"/>
  <c r="N601" i="24"/>
  <c r="J601" i="24" a="1"/>
  <c r="J601" i="24"/>
  <c r="G601" i="24" a="1"/>
  <c r="G601" i="24"/>
  <c r="G1438" i="24" a="1"/>
  <c r="G1438" i="24"/>
  <c r="H1438" i="24" a="1"/>
  <c r="H1438" i="24"/>
  <c r="I1438" i="24" a="1"/>
  <c r="I1438" i="24"/>
  <c r="J1438" i="24" a="1"/>
  <c r="J1438" i="24"/>
  <c r="N1438" i="24"/>
  <c r="G1374" i="24" a="1"/>
  <c r="G1374" i="24"/>
  <c r="H1374" i="24" a="1"/>
  <c r="H1374" i="24"/>
  <c r="I1374" i="24" a="1"/>
  <c r="I1374" i="24"/>
  <c r="J1374" i="24" a="1"/>
  <c r="J1374" i="24"/>
  <c r="N1374" i="24"/>
  <c r="G1310" i="24" a="1"/>
  <c r="G1310" i="24"/>
  <c r="H1310" i="24" a="1"/>
  <c r="H1310" i="24"/>
  <c r="I1310" i="24" a="1"/>
  <c r="I1310" i="24"/>
  <c r="J1310" i="24" a="1"/>
  <c r="J1310" i="24"/>
  <c r="N1310" i="24"/>
  <c r="G1246" i="24" a="1"/>
  <c r="G1246" i="24"/>
  <c r="I1246" i="24" a="1"/>
  <c r="I1246" i="24"/>
  <c r="H1246" i="24" a="1"/>
  <c r="H1246" i="24"/>
  <c r="J1246" i="24" a="1"/>
  <c r="J1246" i="24"/>
  <c r="N1246" i="24"/>
  <c r="G1182" i="24" a="1"/>
  <c r="G1182" i="24"/>
  <c r="I1182" i="24" a="1"/>
  <c r="I1182" i="24"/>
  <c r="H1182" i="24" a="1"/>
  <c r="H1182" i="24"/>
  <c r="J1182" i="24" a="1"/>
  <c r="J1182" i="24"/>
  <c r="N1182" i="24"/>
  <c r="G1118" i="24" a="1"/>
  <c r="G1118" i="24"/>
  <c r="H1118" i="24" a="1"/>
  <c r="H1118" i="24"/>
  <c r="I1118" i="24" a="1"/>
  <c r="I1118" i="24"/>
  <c r="J1118" i="24" a="1"/>
  <c r="J1118" i="24"/>
  <c r="N1118" i="24"/>
  <c r="G1054" i="24" a="1"/>
  <c r="G1054" i="24"/>
  <c r="H1054" i="24" a="1"/>
  <c r="H1054" i="24"/>
  <c r="I1054" i="24" a="1"/>
  <c r="I1054" i="24"/>
  <c r="J1054" i="24" a="1"/>
  <c r="J1054" i="24"/>
  <c r="N1054" i="24"/>
  <c r="H990" i="24" a="1"/>
  <c r="H990" i="24"/>
  <c r="I990" i="24" a="1"/>
  <c r="I990" i="24"/>
  <c r="J990" i="24" a="1"/>
  <c r="J990" i="24"/>
  <c r="N990" i="24"/>
  <c r="G990" i="24" a="1"/>
  <c r="G990" i="24"/>
  <c r="H926" i="24" a="1"/>
  <c r="H926" i="24"/>
  <c r="I926" i="24" a="1"/>
  <c r="I926" i="24"/>
  <c r="J926" i="24" a="1"/>
  <c r="J926" i="24"/>
  <c r="N926" i="24"/>
  <c r="G926" i="24" a="1"/>
  <c r="G926" i="24"/>
  <c r="H862" i="24" a="1"/>
  <c r="H862" i="24"/>
  <c r="I862" i="24" a="1"/>
  <c r="I862" i="24"/>
  <c r="J862" i="24" a="1"/>
  <c r="J862" i="24"/>
  <c r="N862" i="24"/>
  <c r="G862" i="24" a="1"/>
  <c r="G862" i="24"/>
  <c r="H798" i="24" a="1"/>
  <c r="H798" i="24"/>
  <c r="I798" i="24" a="1"/>
  <c r="I798" i="24"/>
  <c r="J798" i="24" a="1"/>
  <c r="J798" i="24"/>
  <c r="N798" i="24"/>
  <c r="G798" i="24" a="1"/>
  <c r="G798" i="24"/>
  <c r="H734" i="24" a="1"/>
  <c r="H734" i="24"/>
  <c r="I734" i="24" a="1"/>
  <c r="I734" i="24"/>
  <c r="J734" i="24" a="1"/>
  <c r="J734" i="24"/>
  <c r="N734" i="24"/>
  <c r="G734" i="24" a="1"/>
  <c r="G734" i="24"/>
  <c r="H670" i="24" a="1"/>
  <c r="H670" i="24"/>
  <c r="I670" i="24" a="1"/>
  <c r="I670" i="24"/>
  <c r="J670" i="24" a="1"/>
  <c r="J670" i="24"/>
  <c r="N670" i="24"/>
  <c r="G670" i="24" a="1"/>
  <c r="G670" i="24"/>
  <c r="H606" i="24" a="1"/>
  <c r="H606" i="24"/>
  <c r="I606" i="24" a="1"/>
  <c r="I606" i="24"/>
  <c r="J606" i="24" a="1"/>
  <c r="J606" i="24"/>
  <c r="N606" i="24"/>
  <c r="G606" i="24" a="1"/>
  <c r="G606" i="24"/>
  <c r="G1461" i="24" a="1"/>
  <c r="G1461" i="24"/>
  <c r="H1461" i="24" a="1"/>
  <c r="H1461" i="24"/>
  <c r="I1461" i="24" a="1"/>
  <c r="I1461" i="24"/>
  <c r="J1461" i="24" a="1"/>
  <c r="J1461" i="24"/>
  <c r="N1461" i="24"/>
  <c r="G1397" i="24" a="1"/>
  <c r="G1397" i="24"/>
  <c r="H1397" i="24" a="1"/>
  <c r="H1397" i="24"/>
  <c r="J1397" i="24" a="1"/>
  <c r="J1397" i="24"/>
  <c r="I1397" i="24" a="1"/>
  <c r="I1397" i="24"/>
  <c r="N1397" i="24"/>
  <c r="G1333" i="24" a="1"/>
  <c r="G1333" i="24"/>
  <c r="H1333" i="24" a="1"/>
  <c r="H1333" i="24"/>
  <c r="J1333" i="24" a="1"/>
  <c r="J1333" i="24"/>
  <c r="I1333" i="24" a="1"/>
  <c r="I1333" i="24"/>
  <c r="N1333" i="24"/>
  <c r="G1269" i="24" a="1"/>
  <c r="G1269" i="24"/>
  <c r="H1269" i="24" a="1"/>
  <c r="H1269" i="24"/>
  <c r="I1269" i="24" a="1"/>
  <c r="I1269" i="24"/>
  <c r="J1269" i="24" a="1"/>
  <c r="J1269" i="24"/>
  <c r="N1269" i="24"/>
  <c r="G1205" i="24" a="1"/>
  <c r="G1205" i="24"/>
  <c r="H1205" i="24" a="1"/>
  <c r="H1205" i="24"/>
  <c r="I1205" i="24" a="1"/>
  <c r="I1205" i="24"/>
  <c r="J1205" i="24" a="1"/>
  <c r="J1205" i="24"/>
  <c r="N1205" i="24"/>
  <c r="G1141" i="24" a="1"/>
  <c r="G1141" i="24"/>
  <c r="H1141" i="24" a="1"/>
  <c r="H1141" i="24"/>
  <c r="I1141" i="24" a="1"/>
  <c r="I1141" i="24"/>
  <c r="J1141" i="24" a="1"/>
  <c r="J1141" i="24"/>
  <c r="N1141" i="24"/>
  <c r="G1077" i="24" a="1"/>
  <c r="G1077" i="24"/>
  <c r="H1077" i="24" a="1"/>
  <c r="H1077" i="24"/>
  <c r="I1077" i="24" a="1"/>
  <c r="I1077" i="24"/>
  <c r="J1077" i="24" a="1"/>
  <c r="J1077" i="24"/>
  <c r="N1077" i="24"/>
  <c r="G1013" i="24" a="1"/>
  <c r="G1013" i="24"/>
  <c r="H1013" i="24" a="1"/>
  <c r="H1013" i="24"/>
  <c r="I1013" i="24" a="1"/>
  <c r="I1013" i="24"/>
  <c r="J1013" i="24" a="1"/>
  <c r="J1013" i="24"/>
  <c r="N1013" i="24"/>
  <c r="G949" i="24" a="1"/>
  <c r="G949" i="24"/>
  <c r="H949" i="24" a="1"/>
  <c r="H949" i="24"/>
  <c r="I949" i="24" a="1"/>
  <c r="I949" i="24"/>
  <c r="J949" i="24" a="1"/>
  <c r="J949" i="24"/>
  <c r="N949" i="24"/>
  <c r="G1007" i="24" a="1"/>
  <c r="G1007" i="24"/>
  <c r="H885" i="24" a="1"/>
  <c r="H885" i="24"/>
  <c r="I885" i="24" a="1"/>
  <c r="I885" i="24"/>
  <c r="J885" i="24" a="1"/>
  <c r="J885" i="24"/>
  <c r="N885" i="24"/>
  <c r="G885" i="24" a="1"/>
  <c r="G885" i="24"/>
  <c r="H821" i="24" a="1"/>
  <c r="H821" i="24"/>
  <c r="I821" i="24" a="1"/>
  <c r="I821" i="24"/>
  <c r="N821" i="24"/>
  <c r="J821" i="24" a="1"/>
  <c r="J821" i="24"/>
  <c r="G821" i="24" a="1"/>
  <c r="G821" i="24"/>
  <c r="H757" i="24" a="1"/>
  <c r="H757" i="24"/>
  <c r="I757" i="24" a="1"/>
  <c r="I757" i="24"/>
  <c r="J757" i="24" a="1"/>
  <c r="J757" i="24"/>
  <c r="N757" i="24"/>
  <c r="G757" i="24" a="1"/>
  <c r="G757" i="24"/>
  <c r="H693" i="24" a="1"/>
  <c r="H693" i="24"/>
  <c r="I693" i="24" a="1"/>
  <c r="I693" i="24"/>
  <c r="N693" i="24"/>
  <c r="J693" i="24" a="1"/>
  <c r="J693" i="24"/>
  <c r="G693" i="24" a="1"/>
  <c r="G693" i="24"/>
  <c r="H629" i="24" a="1"/>
  <c r="H629" i="24"/>
  <c r="I629" i="24" a="1"/>
  <c r="I629" i="24"/>
  <c r="J629" i="24" a="1"/>
  <c r="J629" i="24"/>
  <c r="N629" i="24"/>
  <c r="G629" i="24" a="1"/>
  <c r="G629" i="24"/>
  <c r="G1482" i="24" a="1"/>
  <c r="G1482" i="24"/>
  <c r="H1482" i="24" a="1"/>
  <c r="H1482" i="24"/>
  <c r="I1482" i="24" a="1"/>
  <c r="I1482" i="24"/>
  <c r="J1482" i="24" a="1"/>
  <c r="J1482" i="24"/>
  <c r="N1482" i="24"/>
  <c r="G1418" i="24" a="1"/>
  <c r="G1418" i="24"/>
  <c r="H1418" i="24" a="1"/>
  <c r="H1418" i="24"/>
  <c r="I1418" i="24" a="1"/>
  <c r="I1418" i="24"/>
  <c r="J1418" i="24" a="1"/>
  <c r="J1418" i="24"/>
  <c r="N1418" i="24"/>
  <c r="G1354" i="24" a="1"/>
  <c r="G1354" i="24"/>
  <c r="H1354" i="24" a="1"/>
  <c r="H1354" i="24"/>
  <c r="I1354" i="24" a="1"/>
  <c r="I1354" i="24"/>
  <c r="J1354" i="24" a="1"/>
  <c r="J1354" i="24"/>
  <c r="N1354" i="24"/>
  <c r="G1290" i="24" a="1"/>
  <c r="G1290" i="24"/>
  <c r="H1290" i="24" a="1"/>
  <c r="H1290" i="24"/>
  <c r="I1290" i="24" a="1"/>
  <c r="I1290" i="24"/>
  <c r="J1290" i="24" a="1"/>
  <c r="J1290" i="24"/>
  <c r="N1290" i="24"/>
  <c r="G1226" i="24" a="1"/>
  <c r="G1226" i="24"/>
  <c r="H1226" i="24" a="1"/>
  <c r="H1226" i="24"/>
  <c r="I1226" i="24" a="1"/>
  <c r="I1226" i="24"/>
  <c r="J1226" i="24" a="1"/>
  <c r="J1226" i="24"/>
  <c r="N1226" i="24"/>
  <c r="G1162" i="24" a="1"/>
  <c r="G1162" i="24"/>
  <c r="H1162" i="24" a="1"/>
  <c r="H1162" i="24"/>
  <c r="I1162" i="24" a="1"/>
  <c r="I1162" i="24"/>
  <c r="J1162" i="24" a="1"/>
  <c r="J1162" i="24"/>
  <c r="N1162" i="24"/>
  <c r="G1098" i="24" a="1"/>
  <c r="G1098" i="24"/>
  <c r="H1098" i="24" a="1"/>
  <c r="H1098" i="24"/>
  <c r="I1098" i="24" a="1"/>
  <c r="I1098" i="24"/>
  <c r="J1098" i="24" a="1"/>
  <c r="J1098" i="24"/>
  <c r="N1098" i="24"/>
  <c r="G1034" i="24" a="1"/>
  <c r="G1034" i="24"/>
  <c r="H1034" i="24" a="1"/>
  <c r="H1034" i="24"/>
  <c r="I1034" i="24" a="1"/>
  <c r="I1034" i="24"/>
  <c r="J1034" i="24" a="1"/>
  <c r="J1034" i="24"/>
  <c r="N1034" i="24"/>
  <c r="H970" i="24" a="1"/>
  <c r="H970" i="24"/>
  <c r="I970" i="24" a="1"/>
  <c r="I970" i="24"/>
  <c r="J970" i="24" a="1"/>
  <c r="J970" i="24"/>
  <c r="N970" i="24"/>
  <c r="G970" i="24" a="1"/>
  <c r="G970" i="24"/>
  <c r="H906" i="24" a="1"/>
  <c r="H906" i="24"/>
  <c r="I906" i="24" a="1"/>
  <c r="I906" i="24"/>
  <c r="J906" i="24" a="1"/>
  <c r="J906" i="24"/>
  <c r="N906" i="24"/>
  <c r="G906" i="24" a="1"/>
  <c r="G906" i="24"/>
  <c r="H842" i="24" a="1"/>
  <c r="H842" i="24"/>
  <c r="I842" i="24" a="1"/>
  <c r="I842" i="24"/>
  <c r="J842" i="24" a="1"/>
  <c r="J842" i="24"/>
  <c r="N842" i="24"/>
  <c r="G842" i="24" a="1"/>
  <c r="G842" i="24"/>
  <c r="H778" i="24" a="1"/>
  <c r="H778" i="24"/>
  <c r="I778" i="24" a="1"/>
  <c r="I778" i="24"/>
  <c r="J778" i="24" a="1"/>
  <c r="J778" i="24"/>
  <c r="N778" i="24"/>
  <c r="G778" i="24" a="1"/>
  <c r="G778" i="24"/>
  <c r="H714" i="24" a="1"/>
  <c r="H714" i="24"/>
  <c r="I714" i="24" a="1"/>
  <c r="I714" i="24"/>
  <c r="J714" i="24" a="1"/>
  <c r="J714" i="24"/>
  <c r="N714" i="24"/>
  <c r="G714" i="24" a="1"/>
  <c r="G714" i="24"/>
  <c r="H650" i="24" a="1"/>
  <c r="H650" i="24"/>
  <c r="I650" i="24" a="1"/>
  <c r="I650" i="24"/>
  <c r="J650" i="24" a="1"/>
  <c r="J650" i="24"/>
  <c r="N650" i="24"/>
  <c r="G650" i="24" a="1"/>
  <c r="G650" i="24"/>
  <c r="G1441" i="24" a="1"/>
  <c r="G1441" i="24"/>
  <c r="H1441" i="24" a="1"/>
  <c r="H1441" i="24"/>
  <c r="I1441" i="24" a="1"/>
  <c r="I1441" i="24"/>
  <c r="J1441" i="24" a="1"/>
  <c r="J1441" i="24"/>
  <c r="N1441" i="24"/>
  <c r="G1377" i="24" a="1"/>
  <c r="G1377" i="24"/>
  <c r="H1377" i="24" a="1"/>
  <c r="H1377" i="24"/>
  <c r="I1377" i="24" a="1"/>
  <c r="I1377" i="24"/>
  <c r="J1377" i="24" a="1"/>
  <c r="J1377" i="24"/>
  <c r="N1377" i="24"/>
  <c r="G1313" i="24" a="1"/>
  <c r="G1313" i="24"/>
  <c r="H1313" i="24" a="1"/>
  <c r="H1313" i="24"/>
  <c r="I1313" i="24" a="1"/>
  <c r="I1313" i="24"/>
  <c r="J1313" i="24" a="1"/>
  <c r="J1313" i="24"/>
  <c r="N1313" i="24"/>
  <c r="G1249" i="24" a="1"/>
  <c r="G1249" i="24"/>
  <c r="H1249" i="24" a="1"/>
  <c r="H1249" i="24"/>
  <c r="I1249" i="24" a="1"/>
  <c r="I1249" i="24"/>
  <c r="J1249" i="24" a="1"/>
  <c r="J1249" i="24"/>
  <c r="N1249" i="24"/>
  <c r="G1185" i="24" a="1"/>
  <c r="G1185" i="24"/>
  <c r="I1185" i="24" a="1"/>
  <c r="I1185" i="24"/>
  <c r="H1185" i="24" a="1"/>
  <c r="H1185" i="24"/>
  <c r="J1185" i="24" a="1"/>
  <c r="J1185" i="24"/>
  <c r="N1185" i="24"/>
  <c r="G1121" i="24" a="1"/>
  <c r="G1121" i="24"/>
  <c r="I1121" i="24" a="1"/>
  <c r="I1121" i="24"/>
  <c r="H1121" i="24" a="1"/>
  <c r="H1121" i="24"/>
  <c r="J1121" i="24" a="1"/>
  <c r="J1121" i="24"/>
  <c r="N1121" i="24"/>
  <c r="G1057" i="24" a="1"/>
  <c r="G1057" i="24"/>
  <c r="H1057" i="24" a="1"/>
  <c r="H1057" i="24"/>
  <c r="I1057" i="24" a="1"/>
  <c r="I1057" i="24"/>
  <c r="J1057" i="24" a="1"/>
  <c r="J1057" i="24"/>
  <c r="N1057" i="24"/>
  <c r="G993" i="24" a="1"/>
  <c r="G993" i="24"/>
  <c r="H993" i="24" a="1"/>
  <c r="H993" i="24"/>
  <c r="I993" i="24" a="1"/>
  <c r="I993" i="24"/>
  <c r="J993" i="24" a="1"/>
  <c r="J993" i="24"/>
  <c r="N993" i="24"/>
  <c r="H929" i="24" a="1"/>
  <c r="H929" i="24"/>
  <c r="I929" i="24" a="1"/>
  <c r="I929" i="24"/>
  <c r="J929" i="24" a="1"/>
  <c r="J929" i="24"/>
  <c r="N929" i="24"/>
  <c r="G929" i="24" a="1"/>
  <c r="G929" i="24"/>
  <c r="G923" i="24" a="1"/>
  <c r="G923" i="24"/>
  <c r="H865" i="24" a="1"/>
  <c r="H865" i="24"/>
  <c r="I865" i="24" a="1"/>
  <c r="I865" i="24"/>
  <c r="J865" i="24" a="1"/>
  <c r="J865" i="24"/>
  <c r="N865" i="24"/>
  <c r="G865" i="24" a="1"/>
  <c r="G865" i="24"/>
  <c r="H801" i="24" a="1"/>
  <c r="H801" i="24"/>
  <c r="I801" i="24" a="1"/>
  <c r="I801" i="24"/>
  <c r="J801" i="24" a="1"/>
  <c r="J801" i="24"/>
  <c r="N801" i="24"/>
  <c r="G801" i="24" a="1"/>
  <c r="G801" i="24"/>
  <c r="H737" i="24" a="1"/>
  <c r="H737" i="24"/>
  <c r="I737" i="24" a="1"/>
  <c r="I737" i="24"/>
  <c r="J737" i="24" a="1"/>
  <c r="J737" i="24"/>
  <c r="N737" i="24"/>
  <c r="G737" i="24" a="1"/>
  <c r="G737" i="24"/>
  <c r="H673" i="24" a="1"/>
  <c r="H673" i="24"/>
  <c r="I673" i="24" a="1"/>
  <c r="I673" i="24"/>
  <c r="N673" i="24"/>
  <c r="J673" i="24" a="1"/>
  <c r="J673" i="24"/>
  <c r="G673" i="24" a="1"/>
  <c r="G673" i="24"/>
  <c r="H609" i="24" a="1"/>
  <c r="H609" i="24"/>
  <c r="I609" i="24" a="1"/>
  <c r="I609" i="24"/>
  <c r="N609" i="24"/>
  <c r="J609" i="24" a="1"/>
  <c r="J609" i="24"/>
  <c r="G609" i="24" a="1"/>
  <c r="G609" i="24"/>
  <c r="G1462" i="24" a="1"/>
  <c r="G1462" i="24"/>
  <c r="H1462" i="24" a="1"/>
  <c r="H1462" i="24"/>
  <c r="I1462" i="24" a="1"/>
  <c r="I1462" i="24"/>
  <c r="J1462" i="24" a="1"/>
  <c r="J1462" i="24"/>
  <c r="N1462" i="24"/>
  <c r="G1398" i="24" a="1"/>
  <c r="G1398" i="24"/>
  <c r="H1398" i="24" a="1"/>
  <c r="H1398" i="24"/>
  <c r="I1398" i="24" a="1"/>
  <c r="I1398" i="24"/>
  <c r="J1398" i="24" a="1"/>
  <c r="J1398" i="24"/>
  <c r="N1398" i="24"/>
  <c r="G1334" i="24" a="1"/>
  <c r="G1334" i="24"/>
  <c r="H1334" i="24" a="1"/>
  <c r="H1334" i="24"/>
  <c r="I1334" i="24" a="1"/>
  <c r="I1334" i="24"/>
  <c r="J1334" i="24" a="1"/>
  <c r="J1334" i="24"/>
  <c r="N1334" i="24"/>
  <c r="G1270" i="24" a="1"/>
  <c r="G1270" i="24"/>
  <c r="H1270" i="24" a="1"/>
  <c r="H1270" i="24"/>
  <c r="I1270" i="24" a="1"/>
  <c r="I1270" i="24"/>
  <c r="J1270" i="24" a="1"/>
  <c r="J1270" i="24"/>
  <c r="N1270" i="24"/>
  <c r="G1206" i="24" a="1"/>
  <c r="G1206" i="24"/>
  <c r="H1206" i="24" a="1"/>
  <c r="H1206" i="24"/>
  <c r="I1206" i="24" a="1"/>
  <c r="I1206" i="24"/>
  <c r="J1206" i="24" a="1"/>
  <c r="J1206" i="24"/>
  <c r="N1206" i="24"/>
  <c r="H1142" i="24" a="1"/>
  <c r="H1142" i="24"/>
  <c r="I1142" i="24" a="1"/>
  <c r="I1142" i="24"/>
  <c r="J1142" i="24" a="1"/>
  <c r="J1142" i="24"/>
  <c r="N1142" i="24"/>
  <c r="G1142" i="24" a="1"/>
  <c r="G1142" i="24"/>
  <c r="G1078" i="24" a="1"/>
  <c r="G1078" i="24"/>
  <c r="H1078" i="24" a="1"/>
  <c r="H1078" i="24"/>
  <c r="I1078" i="24" a="1"/>
  <c r="I1078" i="24"/>
  <c r="J1078" i="24" a="1"/>
  <c r="J1078" i="24"/>
  <c r="N1078" i="24"/>
  <c r="H1014" i="24" a="1"/>
  <c r="H1014" i="24"/>
  <c r="I1014" i="24" a="1"/>
  <c r="I1014" i="24"/>
  <c r="J1014" i="24" a="1"/>
  <c r="J1014" i="24"/>
  <c r="N1014" i="24"/>
  <c r="G1014" i="24" a="1"/>
  <c r="G1014" i="24"/>
  <c r="H950" i="24" a="1"/>
  <c r="H950" i="24"/>
  <c r="I950" i="24" a="1"/>
  <c r="I950" i="24"/>
  <c r="J950" i="24" a="1"/>
  <c r="J950" i="24"/>
  <c r="N950" i="24"/>
  <c r="G950" i="24" a="1"/>
  <c r="G950" i="24"/>
  <c r="H886" i="24" a="1"/>
  <c r="H886" i="24"/>
  <c r="I886" i="24" a="1"/>
  <c r="I886" i="24"/>
  <c r="J886" i="24" a="1"/>
  <c r="J886" i="24"/>
  <c r="N886" i="24"/>
  <c r="G886" i="24" a="1"/>
  <c r="G886" i="24"/>
  <c r="H822" i="24" a="1"/>
  <c r="H822" i="24"/>
  <c r="I822" i="24" a="1"/>
  <c r="I822" i="24"/>
  <c r="J822" i="24" a="1"/>
  <c r="J822" i="24"/>
  <c r="N822" i="24"/>
  <c r="G822" i="24" a="1"/>
  <c r="G822" i="24"/>
  <c r="H758" i="24" a="1"/>
  <c r="H758" i="24"/>
  <c r="I758" i="24" a="1"/>
  <c r="I758" i="24"/>
  <c r="J758" i="24" a="1"/>
  <c r="J758" i="24"/>
  <c r="N758" i="24"/>
  <c r="G758" i="24" a="1"/>
  <c r="G758" i="24"/>
  <c r="H694" i="24" a="1"/>
  <c r="H694" i="24"/>
  <c r="I694" i="24" a="1"/>
  <c r="I694" i="24"/>
  <c r="J694" i="24" a="1"/>
  <c r="J694" i="24"/>
  <c r="N694" i="24"/>
  <c r="G694" i="24" a="1"/>
  <c r="G694" i="24"/>
  <c r="H630" i="24" a="1"/>
  <c r="H630" i="24"/>
  <c r="I630" i="24" a="1"/>
  <c r="I630" i="24"/>
  <c r="J630" i="24" a="1"/>
  <c r="J630" i="24"/>
  <c r="N630" i="24"/>
  <c r="G630" i="24" a="1"/>
  <c r="G630" i="24"/>
  <c r="G1485" i="24" a="1"/>
  <c r="G1485" i="24"/>
  <c r="H1485" i="24" a="1"/>
  <c r="H1485" i="24"/>
  <c r="I1485" i="24" a="1"/>
  <c r="I1485" i="24"/>
  <c r="J1485" i="24" a="1"/>
  <c r="J1485" i="24"/>
  <c r="N1485" i="24"/>
  <c r="G1421" i="24" a="1"/>
  <c r="G1421" i="24"/>
  <c r="H1421" i="24" a="1"/>
  <c r="H1421" i="24"/>
  <c r="I1421" i="24" a="1"/>
  <c r="I1421" i="24"/>
  <c r="J1421" i="24" a="1"/>
  <c r="J1421" i="24"/>
  <c r="N1421" i="24"/>
  <c r="G1357" i="24" a="1"/>
  <c r="G1357" i="24"/>
  <c r="H1357" i="24" a="1"/>
  <c r="H1357" i="24"/>
  <c r="I1357" i="24" a="1"/>
  <c r="I1357" i="24"/>
  <c r="J1357" i="24" a="1"/>
  <c r="J1357" i="24"/>
  <c r="N1357" i="24"/>
  <c r="G1293" i="24" a="1"/>
  <c r="G1293" i="24"/>
  <c r="H1293" i="24" a="1"/>
  <c r="H1293" i="24"/>
  <c r="I1293" i="24" a="1"/>
  <c r="I1293" i="24"/>
  <c r="J1293" i="24" a="1"/>
  <c r="J1293" i="24"/>
  <c r="N1293" i="24"/>
  <c r="G1229" i="24" a="1"/>
  <c r="G1229" i="24"/>
  <c r="H1229" i="24" a="1"/>
  <c r="H1229" i="24"/>
  <c r="I1229" i="24" a="1"/>
  <c r="I1229" i="24"/>
  <c r="J1229" i="24" a="1"/>
  <c r="J1229" i="24"/>
  <c r="N1229" i="24"/>
  <c r="G1165" i="24" a="1"/>
  <c r="G1165" i="24"/>
  <c r="H1165" i="24" a="1"/>
  <c r="H1165" i="24"/>
  <c r="I1165" i="24" a="1"/>
  <c r="I1165" i="24"/>
  <c r="J1165" i="24" a="1"/>
  <c r="J1165" i="24"/>
  <c r="N1165" i="24"/>
  <c r="G1101" i="24" a="1"/>
  <c r="G1101" i="24"/>
  <c r="I1101" i="24" a="1"/>
  <c r="I1101" i="24"/>
  <c r="H1101" i="24" a="1"/>
  <c r="H1101" i="24"/>
  <c r="J1101" i="24" a="1"/>
  <c r="J1101" i="24"/>
  <c r="N1101" i="24"/>
  <c r="G1037" i="24" a="1"/>
  <c r="G1037" i="24"/>
  <c r="H1037" i="24" a="1"/>
  <c r="H1037" i="24"/>
  <c r="I1037" i="24" a="1"/>
  <c r="I1037" i="24"/>
  <c r="J1037" i="24" a="1"/>
  <c r="J1037" i="24"/>
  <c r="N1037" i="24"/>
  <c r="G973" i="24" a="1"/>
  <c r="G973" i="24"/>
  <c r="H973" i="24" a="1"/>
  <c r="H973" i="24"/>
  <c r="I973" i="24" a="1"/>
  <c r="I973" i="24"/>
  <c r="J973" i="24" a="1"/>
  <c r="J973" i="24"/>
  <c r="N973" i="24"/>
  <c r="G909" i="24" a="1"/>
  <c r="G909" i="24"/>
  <c r="H909" i="24" a="1"/>
  <c r="H909" i="24"/>
  <c r="I909" i="24" a="1"/>
  <c r="I909" i="24"/>
  <c r="J909" i="24" a="1"/>
  <c r="J909" i="24"/>
  <c r="N909" i="24"/>
  <c r="H845" i="24" a="1"/>
  <c r="H845" i="24"/>
  <c r="I845" i="24" a="1"/>
  <c r="I845" i="24"/>
  <c r="J845" i="24" a="1"/>
  <c r="J845" i="24"/>
  <c r="N845" i="24"/>
  <c r="G845" i="24" a="1"/>
  <c r="G845" i="24"/>
  <c r="H781" i="24" a="1"/>
  <c r="H781" i="24"/>
  <c r="I781" i="24" a="1"/>
  <c r="I781" i="24"/>
  <c r="J781" i="24" a="1"/>
  <c r="J781" i="24"/>
  <c r="N781" i="24"/>
  <c r="G781" i="24" a="1"/>
  <c r="G781" i="24"/>
  <c r="H717" i="24" a="1"/>
  <c r="H717" i="24"/>
  <c r="I717" i="24" a="1"/>
  <c r="I717" i="24"/>
  <c r="N717" i="24"/>
  <c r="J717" i="24" a="1"/>
  <c r="J717" i="24"/>
  <c r="G717" i="24" a="1"/>
  <c r="G717" i="24"/>
  <c r="H653" i="24" a="1"/>
  <c r="H653" i="24"/>
  <c r="I653" i="24" a="1"/>
  <c r="I653" i="24"/>
  <c r="J653" i="24" a="1"/>
  <c r="J653" i="24"/>
  <c r="N653" i="24"/>
  <c r="G653" i="24" a="1"/>
  <c r="G653" i="24"/>
  <c r="G1152" i="24" a="1"/>
  <c r="G1152" i="24"/>
  <c r="H1152" i="24" a="1"/>
  <c r="H1152" i="24"/>
  <c r="I1152" i="24" a="1"/>
  <c r="I1152" i="24"/>
  <c r="J1152" i="24" a="1"/>
  <c r="J1152" i="24"/>
  <c r="N1152" i="24"/>
  <c r="H640" i="24" a="1"/>
  <c r="H640" i="24"/>
  <c r="I640" i="24" a="1"/>
  <c r="I640" i="24"/>
  <c r="J640" i="24" a="1"/>
  <c r="J640" i="24"/>
  <c r="N640" i="24"/>
  <c r="G640" i="24" a="1"/>
  <c r="G640" i="24"/>
  <c r="G1271" i="24" a="1"/>
  <c r="G1271" i="24"/>
  <c r="H1271" i="24" a="1"/>
  <c r="H1271" i="24"/>
  <c r="J1271" i="24" a="1"/>
  <c r="J1271" i="24"/>
  <c r="I1271" i="24" a="1"/>
  <c r="I1271" i="24"/>
  <c r="N1271" i="24"/>
  <c r="H759" i="24" a="1"/>
  <c r="H759" i="24"/>
  <c r="I759" i="24" a="1"/>
  <c r="I759" i="24"/>
  <c r="J759" i="24" a="1"/>
  <c r="J759" i="24"/>
  <c r="N759" i="24"/>
  <c r="G759" i="24" a="1"/>
  <c r="G759" i="24"/>
  <c r="G1424" i="24" a="1"/>
  <c r="G1424" i="24"/>
  <c r="H1424" i="24" a="1"/>
  <c r="H1424" i="24"/>
  <c r="I1424" i="24" a="1"/>
  <c r="I1424" i="24"/>
  <c r="J1424" i="24" a="1"/>
  <c r="J1424" i="24"/>
  <c r="N1424" i="24"/>
  <c r="H912" i="24" a="1"/>
  <c r="H912" i="24"/>
  <c r="I912" i="24" a="1"/>
  <c r="I912" i="24"/>
  <c r="J912" i="24" a="1"/>
  <c r="J912" i="24"/>
  <c r="N912" i="24"/>
  <c r="G912" i="24" a="1"/>
  <c r="G912" i="24"/>
  <c r="G1063" i="24" a="1"/>
  <c r="G1063" i="24"/>
  <c r="I1063" i="24" a="1"/>
  <c r="I1063" i="24"/>
  <c r="H1063" i="24" a="1"/>
  <c r="H1063" i="24"/>
  <c r="J1063" i="24" a="1"/>
  <c r="J1063" i="24"/>
  <c r="N1063" i="24"/>
  <c r="G1471" i="24" a="1"/>
  <c r="G1471" i="24"/>
  <c r="H1471" i="24" a="1"/>
  <c r="H1471" i="24"/>
  <c r="J1471" i="24" a="1"/>
  <c r="J1471" i="24"/>
  <c r="I1471" i="24" a="1"/>
  <c r="I1471" i="24"/>
  <c r="N1471" i="24"/>
  <c r="G1215" i="24" a="1"/>
  <c r="G1215" i="24"/>
  <c r="H1215" i="24" a="1"/>
  <c r="H1215" i="24"/>
  <c r="I1215" i="24" a="1"/>
  <c r="I1215" i="24"/>
  <c r="J1215" i="24" a="1"/>
  <c r="J1215" i="24"/>
  <c r="N1215" i="24"/>
  <c r="H959" i="24" a="1"/>
  <c r="H959" i="24"/>
  <c r="I959" i="24" a="1"/>
  <c r="I959" i="24"/>
  <c r="J959" i="24" a="1"/>
  <c r="J959" i="24"/>
  <c r="N959" i="24"/>
  <c r="G959" i="24" a="1"/>
  <c r="G959" i="24"/>
  <c r="H703" i="24" a="1"/>
  <c r="H703" i="24"/>
  <c r="I703" i="24" a="1"/>
  <c r="I703" i="24"/>
  <c r="N703" i="24"/>
  <c r="J703" i="24" a="1"/>
  <c r="J703" i="24"/>
  <c r="G703" i="24" a="1"/>
  <c r="G703" i="24"/>
  <c r="G1304" i="24" a="1"/>
  <c r="G1304" i="24"/>
  <c r="H1304" i="24" a="1"/>
  <c r="H1304" i="24"/>
  <c r="I1304" i="24" a="1"/>
  <c r="I1304" i="24"/>
  <c r="J1304" i="24" a="1"/>
  <c r="J1304" i="24"/>
  <c r="N1304" i="24"/>
  <c r="G1048" i="24" a="1"/>
  <c r="G1048" i="24"/>
  <c r="H1048" i="24" a="1"/>
  <c r="H1048" i="24"/>
  <c r="I1048" i="24" a="1"/>
  <c r="I1048" i="24"/>
  <c r="J1048" i="24" a="1"/>
  <c r="J1048" i="24"/>
  <c r="N1048" i="24"/>
  <c r="H792" i="24" a="1"/>
  <c r="H792" i="24"/>
  <c r="I792" i="24" a="1"/>
  <c r="I792" i="24"/>
  <c r="J792" i="24" a="1"/>
  <c r="J792" i="24"/>
  <c r="N792" i="24"/>
  <c r="G792" i="24" a="1"/>
  <c r="G792" i="24"/>
  <c r="G1412" i="24" a="1"/>
  <c r="G1412" i="24"/>
  <c r="H1412" i="24" a="1"/>
  <c r="H1412" i="24"/>
  <c r="I1412" i="24" a="1"/>
  <c r="I1412" i="24"/>
  <c r="J1412" i="24" a="1"/>
  <c r="J1412" i="24"/>
  <c r="N1412" i="24"/>
  <c r="G1284" i="24" a="1"/>
  <c r="G1284" i="24"/>
  <c r="H1284" i="24" a="1"/>
  <c r="H1284" i="24"/>
  <c r="J1284" i="24" a="1"/>
  <c r="J1284" i="24"/>
  <c r="I1284" i="24" a="1"/>
  <c r="I1284" i="24"/>
  <c r="N1284" i="24"/>
  <c r="G1156" i="24" a="1"/>
  <c r="G1156" i="24"/>
  <c r="I1156" i="24" a="1"/>
  <c r="I1156" i="24"/>
  <c r="H1156" i="24" a="1"/>
  <c r="H1156" i="24"/>
  <c r="J1156" i="24" a="1"/>
  <c r="J1156" i="24"/>
  <c r="N1156" i="24"/>
  <c r="H1028" i="24" a="1"/>
  <c r="H1028" i="24"/>
  <c r="I1028" i="24" a="1"/>
  <c r="I1028" i="24"/>
  <c r="J1028" i="24" a="1"/>
  <c r="J1028" i="24"/>
  <c r="N1028" i="24"/>
  <c r="G1028" i="24" a="1"/>
  <c r="G1028" i="24"/>
  <c r="I900" i="24" a="1"/>
  <c r="I900" i="24"/>
  <c r="H900" i="24" a="1"/>
  <c r="H900" i="24"/>
  <c r="J900" i="24" a="1"/>
  <c r="J900" i="24"/>
  <c r="N900" i="24"/>
  <c r="G900" i="24" a="1"/>
  <c r="G900" i="24"/>
  <c r="H772" i="24" a="1"/>
  <c r="H772" i="24"/>
  <c r="I772" i="24" a="1"/>
  <c r="I772" i="24"/>
  <c r="J772" i="24" a="1"/>
  <c r="J772" i="24"/>
  <c r="N772" i="24"/>
  <c r="G772" i="24" a="1"/>
  <c r="G772" i="24"/>
  <c r="H644" i="24" a="1"/>
  <c r="H644" i="24"/>
  <c r="I644" i="24" a="1"/>
  <c r="I644" i="24"/>
  <c r="J644" i="24" a="1"/>
  <c r="J644" i="24"/>
  <c r="N644" i="24"/>
  <c r="G644" i="24" a="1"/>
  <c r="G644" i="24"/>
  <c r="G1499" i="24" a="1"/>
  <c r="G1499" i="24"/>
  <c r="H1499" i="24" a="1"/>
  <c r="H1499" i="24"/>
  <c r="I1499" i="24" a="1"/>
  <c r="I1499" i="24"/>
  <c r="J1499" i="24" a="1"/>
  <c r="J1499" i="24"/>
  <c r="N1499" i="24"/>
  <c r="G1371" i="24" a="1"/>
  <c r="G1371" i="24"/>
  <c r="H1371" i="24" a="1"/>
  <c r="H1371" i="24"/>
  <c r="I1371" i="24" a="1"/>
  <c r="I1371" i="24"/>
  <c r="J1371" i="24" a="1"/>
  <c r="J1371" i="24"/>
  <c r="N1371" i="24"/>
  <c r="G1243" i="24" a="1"/>
  <c r="G1243" i="24"/>
  <c r="I1243" i="24" a="1"/>
  <c r="I1243" i="24"/>
  <c r="H1243" i="24" a="1"/>
  <c r="H1243" i="24"/>
  <c r="J1243" i="24" a="1"/>
  <c r="J1243" i="24"/>
  <c r="N1243" i="24"/>
  <c r="H1115" i="24" a="1"/>
  <c r="H1115" i="24"/>
  <c r="I1115" i="24" a="1"/>
  <c r="I1115" i="24"/>
  <c r="J1115" i="24" a="1"/>
  <c r="J1115" i="24"/>
  <c r="N1115" i="24"/>
  <c r="H987" i="24" a="1"/>
  <c r="H987" i="24"/>
  <c r="I987" i="24" a="1"/>
  <c r="I987" i="24"/>
  <c r="J987" i="24" a="1"/>
  <c r="J987" i="24"/>
  <c r="N987" i="24"/>
  <c r="G987" i="24" a="1"/>
  <c r="G987" i="24"/>
  <c r="H859" i="24" a="1"/>
  <c r="H859" i="24"/>
  <c r="I859" i="24" a="1"/>
  <c r="I859" i="24"/>
  <c r="J859" i="24" a="1"/>
  <c r="J859" i="24"/>
  <c r="N859" i="24"/>
  <c r="G859" i="24" a="1"/>
  <c r="G859" i="24"/>
  <c r="H731" i="24" a="1"/>
  <c r="H731" i="24"/>
  <c r="I731" i="24" a="1"/>
  <c r="I731" i="24"/>
  <c r="J731" i="24" a="1"/>
  <c r="J731" i="24"/>
  <c r="N731" i="24"/>
  <c r="G731" i="24" a="1"/>
  <c r="G731" i="24"/>
  <c r="H603" i="24" a="1"/>
  <c r="H603" i="24"/>
  <c r="I603" i="24" a="1"/>
  <c r="I603" i="24"/>
  <c r="N603" i="24"/>
  <c r="J603" i="24" a="1"/>
  <c r="J603" i="24"/>
  <c r="G603" i="24" a="1"/>
  <c r="G603" i="24"/>
  <c r="G1248" i="24" a="1"/>
  <c r="G1248" i="24"/>
  <c r="H1248" i="24" a="1"/>
  <c r="H1248" i="24"/>
  <c r="I1248" i="24" a="1"/>
  <c r="I1248" i="24"/>
  <c r="J1248" i="24" a="1"/>
  <c r="J1248" i="24"/>
  <c r="N1248" i="24"/>
  <c r="H736" i="24" a="1"/>
  <c r="H736" i="24"/>
  <c r="I736" i="24" a="1"/>
  <c r="I736" i="24"/>
  <c r="J736" i="24" a="1"/>
  <c r="J736" i="24"/>
  <c r="N736" i="24"/>
  <c r="G736" i="24" a="1"/>
  <c r="G736" i="24"/>
  <c r="G1367" i="24" a="1"/>
  <c r="G1367" i="24"/>
  <c r="H1367" i="24" a="1"/>
  <c r="H1367" i="24"/>
  <c r="J1367" i="24" a="1"/>
  <c r="J1367" i="24"/>
  <c r="I1367" i="24" a="1"/>
  <c r="I1367" i="24"/>
  <c r="N1367" i="24"/>
  <c r="H855" i="24" a="1"/>
  <c r="H855" i="24"/>
  <c r="I855" i="24" a="1"/>
  <c r="I855" i="24"/>
  <c r="J855" i="24" a="1"/>
  <c r="J855" i="24"/>
  <c r="N855" i="24"/>
  <c r="G855" i="24" a="1"/>
  <c r="G855" i="24"/>
  <c r="H1008" i="24" a="1"/>
  <c r="H1008" i="24"/>
  <c r="I1008" i="24" a="1"/>
  <c r="I1008" i="24"/>
  <c r="J1008" i="24" a="1"/>
  <c r="J1008" i="24"/>
  <c r="N1008" i="24"/>
  <c r="G1008" i="24" a="1"/>
  <c r="G1008" i="24"/>
  <c r="G1159" i="24" a="1"/>
  <c r="G1159" i="24"/>
  <c r="H1159" i="24" a="1"/>
  <c r="H1159" i="24"/>
  <c r="I1159" i="24" a="1"/>
  <c r="I1159" i="24"/>
  <c r="J1159" i="24" a="1"/>
  <c r="J1159" i="24"/>
  <c r="N1159" i="24"/>
  <c r="H647" i="24" a="1"/>
  <c r="H647" i="24"/>
  <c r="I647" i="24" a="1"/>
  <c r="I647" i="24"/>
  <c r="J647" i="24" a="1"/>
  <c r="J647" i="24"/>
  <c r="N647" i="24"/>
  <c r="G647" i="24" a="1"/>
  <c r="G647" i="24"/>
  <c r="G1263" i="24" a="1"/>
  <c r="G1263" i="24"/>
  <c r="H1263" i="24" a="1"/>
  <c r="H1263" i="24"/>
  <c r="I1263" i="24" a="1"/>
  <c r="I1263" i="24"/>
  <c r="J1263" i="24" a="1"/>
  <c r="J1263" i="24"/>
  <c r="N1263" i="24"/>
  <c r="H1007" i="24" a="1"/>
  <c r="H1007" i="24"/>
  <c r="I1007" i="24" a="1"/>
  <c r="I1007" i="24"/>
  <c r="J1007" i="24" a="1"/>
  <c r="J1007" i="24"/>
  <c r="N1007" i="24"/>
  <c r="H751" i="24" a="1"/>
  <c r="H751" i="24"/>
  <c r="I751" i="24" a="1"/>
  <c r="I751" i="24"/>
  <c r="J751" i="24" a="1"/>
  <c r="J751" i="24"/>
  <c r="N751" i="24"/>
  <c r="G751" i="24" a="1"/>
  <c r="G751" i="24"/>
  <c r="G1352" i="24" a="1"/>
  <c r="G1352" i="24"/>
  <c r="H1352" i="24" a="1"/>
  <c r="H1352" i="24"/>
  <c r="J1352" i="24" a="1"/>
  <c r="J1352" i="24"/>
  <c r="I1352" i="24" a="1"/>
  <c r="I1352" i="24"/>
  <c r="N1352" i="24"/>
  <c r="G1096" i="24" a="1"/>
  <c r="G1096" i="24"/>
  <c r="I1096" i="24" a="1"/>
  <c r="I1096" i="24"/>
  <c r="H1096" i="24" a="1"/>
  <c r="H1096" i="24"/>
  <c r="J1096" i="24" a="1"/>
  <c r="J1096" i="24"/>
  <c r="N1096" i="24"/>
  <c r="H840" i="24" a="1"/>
  <c r="H840" i="24"/>
  <c r="I840" i="24" a="1"/>
  <c r="I840" i="24"/>
  <c r="J840" i="24" a="1"/>
  <c r="J840" i="24"/>
  <c r="N840" i="24"/>
  <c r="G840" i="24" a="1"/>
  <c r="G840" i="24"/>
  <c r="G1436" i="24" a="1"/>
  <c r="G1436" i="24"/>
  <c r="H1436" i="24" a="1"/>
  <c r="H1436" i="24"/>
  <c r="J1436" i="24" a="1"/>
  <c r="J1436" i="24"/>
  <c r="I1436" i="24" a="1"/>
  <c r="I1436" i="24"/>
  <c r="N1436" i="24"/>
  <c r="G1308" i="24" a="1"/>
  <c r="G1308" i="24"/>
  <c r="H1308" i="24" a="1"/>
  <c r="H1308" i="24"/>
  <c r="I1308" i="24" a="1"/>
  <c r="I1308" i="24"/>
  <c r="J1308" i="24" a="1"/>
  <c r="J1308" i="24"/>
  <c r="N1308" i="24"/>
  <c r="G1180" i="24" a="1"/>
  <c r="G1180" i="24"/>
  <c r="I1180" i="24" a="1"/>
  <c r="I1180" i="24"/>
  <c r="H1180" i="24" a="1"/>
  <c r="H1180" i="24"/>
  <c r="J1180" i="24" a="1"/>
  <c r="J1180" i="24"/>
  <c r="N1180" i="24"/>
  <c r="G1052" i="24" a="1"/>
  <c r="G1052" i="24"/>
  <c r="H1052" i="24" a="1"/>
  <c r="H1052" i="24"/>
  <c r="I1052" i="24" a="1"/>
  <c r="I1052" i="24"/>
  <c r="J1052" i="24" a="1"/>
  <c r="J1052" i="24"/>
  <c r="N1052" i="24"/>
  <c r="H924" i="24" a="1"/>
  <c r="H924" i="24"/>
  <c r="I924" i="24" a="1"/>
  <c r="I924" i="24"/>
  <c r="J924" i="24" a="1"/>
  <c r="J924" i="24"/>
  <c r="N924" i="24"/>
  <c r="G924" i="24" a="1"/>
  <c r="G924" i="24"/>
  <c r="H796" i="24" a="1"/>
  <c r="H796" i="24"/>
  <c r="I796" i="24" a="1"/>
  <c r="I796" i="24"/>
  <c r="J796" i="24" a="1"/>
  <c r="J796" i="24"/>
  <c r="N796" i="24"/>
  <c r="G796" i="24" a="1"/>
  <c r="G796" i="24"/>
  <c r="H668" i="24" a="1"/>
  <c r="H668" i="24"/>
  <c r="I668" i="24" a="1"/>
  <c r="I668" i="24"/>
  <c r="J668" i="24" a="1"/>
  <c r="J668" i="24"/>
  <c r="N668" i="24"/>
  <c r="G668" i="24" a="1"/>
  <c r="G668" i="24"/>
  <c r="G1395" i="24" a="1"/>
  <c r="G1395" i="24"/>
  <c r="H1395" i="24" a="1"/>
  <c r="H1395" i="24"/>
  <c r="J1395" i="24" a="1"/>
  <c r="J1395" i="24"/>
  <c r="I1395" i="24" a="1"/>
  <c r="I1395" i="24"/>
  <c r="N1395" i="24"/>
  <c r="G1267" i="24" a="1"/>
  <c r="G1267" i="24"/>
  <c r="H1267" i="24" a="1"/>
  <c r="H1267" i="24"/>
  <c r="J1267" i="24" a="1"/>
  <c r="J1267" i="24"/>
  <c r="I1267" i="24" a="1"/>
  <c r="I1267" i="24"/>
  <c r="N1267" i="24"/>
  <c r="G1139" i="24" a="1"/>
  <c r="G1139" i="24"/>
  <c r="I1139" i="24" a="1"/>
  <c r="I1139" i="24"/>
  <c r="H1139" i="24" a="1"/>
  <c r="H1139" i="24"/>
  <c r="J1139" i="24" a="1"/>
  <c r="J1139" i="24"/>
  <c r="N1139" i="24"/>
  <c r="H1011" i="24" a="1"/>
  <c r="H1011" i="24"/>
  <c r="I1011" i="24" a="1"/>
  <c r="I1011" i="24"/>
  <c r="J1011" i="24" a="1"/>
  <c r="J1011" i="24"/>
  <c r="N1011" i="24"/>
  <c r="G1011" i="24" a="1"/>
  <c r="G1011" i="24"/>
  <c r="H883" i="24" a="1"/>
  <c r="H883" i="24"/>
  <c r="I883" i="24" a="1"/>
  <c r="I883" i="24"/>
  <c r="J883" i="24" a="1"/>
  <c r="J883" i="24"/>
  <c r="N883" i="24"/>
  <c r="G883" i="24" a="1"/>
  <c r="G883" i="24"/>
  <c r="H755" i="24" a="1"/>
  <c r="H755" i="24"/>
  <c r="I755" i="24" a="1"/>
  <c r="I755" i="24"/>
  <c r="J755" i="24" a="1"/>
  <c r="J755" i="24"/>
  <c r="N755" i="24"/>
  <c r="G755" i="24" a="1"/>
  <c r="G755" i="24"/>
  <c r="H627" i="24" a="1"/>
  <c r="H627" i="24"/>
  <c r="I627" i="24" a="1"/>
  <c r="I627" i="24"/>
  <c r="N627" i="24"/>
  <c r="J627" i="24" a="1"/>
  <c r="J627" i="24"/>
  <c r="G627" i="24" a="1"/>
  <c r="G627" i="24"/>
  <c r="G1344" i="24" a="1"/>
  <c r="G1344" i="24"/>
  <c r="H1344" i="24" a="1"/>
  <c r="H1344" i="24"/>
  <c r="J1344" i="24" a="1"/>
  <c r="J1344" i="24"/>
  <c r="I1344" i="24" a="1"/>
  <c r="I1344" i="24"/>
  <c r="N1344" i="24"/>
  <c r="H832" i="24" a="1"/>
  <c r="H832" i="24"/>
  <c r="I832" i="24" a="1"/>
  <c r="I832" i="24"/>
  <c r="J832" i="24" a="1"/>
  <c r="J832" i="24"/>
  <c r="N832" i="24"/>
  <c r="G832" i="24" a="1"/>
  <c r="G832" i="24"/>
  <c r="G1463" i="24" a="1"/>
  <c r="G1463" i="24"/>
  <c r="H1463" i="24" a="1"/>
  <c r="H1463" i="24"/>
  <c r="J1463" i="24" a="1"/>
  <c r="J1463" i="24"/>
  <c r="I1463" i="24" a="1"/>
  <c r="I1463" i="24"/>
  <c r="N1463" i="24"/>
  <c r="H951" i="24" a="1"/>
  <c r="H951" i="24"/>
  <c r="I951" i="24" a="1"/>
  <c r="I951" i="24"/>
  <c r="J951" i="24" a="1"/>
  <c r="J951" i="24"/>
  <c r="N951" i="24"/>
  <c r="G951" i="24" a="1"/>
  <c r="G951" i="24"/>
  <c r="G1104" i="24" a="1"/>
  <c r="G1104" i="24"/>
  <c r="H1104" i="24" a="1"/>
  <c r="H1104" i="24"/>
  <c r="I1104" i="24" a="1"/>
  <c r="I1104" i="24"/>
  <c r="J1104" i="24" a="1"/>
  <c r="J1104" i="24"/>
  <c r="N1104" i="24"/>
  <c r="G1255" i="24" a="1"/>
  <c r="G1255" i="24"/>
  <c r="H1255" i="24" a="1"/>
  <c r="H1255" i="24"/>
  <c r="I1255" i="24" a="1"/>
  <c r="I1255" i="24"/>
  <c r="J1255" i="24" a="1"/>
  <c r="J1255" i="24"/>
  <c r="N1255" i="24"/>
  <c r="H743" i="24" a="1"/>
  <c r="H743" i="24"/>
  <c r="I743" i="24" a="1"/>
  <c r="I743" i="24"/>
  <c r="J743" i="24" a="1"/>
  <c r="J743" i="24"/>
  <c r="N743" i="24"/>
  <c r="G743" i="24" a="1"/>
  <c r="G743" i="24"/>
  <c r="G1311" i="24" a="1"/>
  <c r="G1311" i="24"/>
  <c r="H1311" i="24" a="1"/>
  <c r="H1311" i="24"/>
  <c r="I1311" i="24" a="1"/>
  <c r="I1311" i="24"/>
  <c r="J1311" i="24" a="1"/>
  <c r="J1311" i="24"/>
  <c r="N1311" i="24"/>
  <c r="G1055" i="24" a="1"/>
  <c r="G1055" i="24"/>
  <c r="I1055" i="24" a="1"/>
  <c r="I1055" i="24"/>
  <c r="H1055" i="24" a="1"/>
  <c r="H1055" i="24"/>
  <c r="J1055" i="24" a="1"/>
  <c r="J1055" i="24"/>
  <c r="N1055" i="24"/>
  <c r="H799" i="24" a="1"/>
  <c r="H799" i="24"/>
  <c r="I799" i="24" a="1"/>
  <c r="I799" i="24"/>
  <c r="J799" i="24" a="1"/>
  <c r="J799" i="24"/>
  <c r="N799" i="24"/>
  <c r="G799" i="24" a="1"/>
  <c r="G799" i="24"/>
  <c r="G1400" i="24" a="1"/>
  <c r="G1400" i="24"/>
  <c r="H1400" i="24" a="1"/>
  <c r="H1400" i="24"/>
  <c r="J1400" i="24" a="1"/>
  <c r="J1400" i="24"/>
  <c r="I1400" i="24" a="1"/>
  <c r="I1400" i="24"/>
  <c r="N1400" i="24"/>
  <c r="G1144" i="24" a="1"/>
  <c r="G1144" i="24"/>
  <c r="H1144" i="24" a="1"/>
  <c r="H1144" i="24"/>
  <c r="I1144" i="24" a="1"/>
  <c r="I1144" i="24"/>
  <c r="J1144" i="24" a="1"/>
  <c r="J1144" i="24"/>
  <c r="N1144" i="24"/>
  <c r="I888" i="24" a="1"/>
  <c r="I888" i="24"/>
  <c r="H888" i="24" a="1"/>
  <c r="H888" i="24"/>
  <c r="J888" i="24" a="1"/>
  <c r="J888" i="24"/>
  <c r="N888" i="24"/>
  <c r="G888" i="24" a="1"/>
  <c r="G888" i="24"/>
  <c r="H632" i="24" a="1"/>
  <c r="H632" i="24"/>
  <c r="I632" i="24" a="1"/>
  <c r="I632" i="24"/>
  <c r="J632" i="24" a="1"/>
  <c r="J632" i="24"/>
  <c r="N632" i="24"/>
  <c r="G632" i="24" a="1"/>
  <c r="G632" i="24"/>
  <c r="G1460" i="24" a="1"/>
  <c r="G1460" i="24"/>
  <c r="H1460" i="24" a="1"/>
  <c r="H1460" i="24"/>
  <c r="J1460" i="24" a="1"/>
  <c r="J1460" i="24"/>
  <c r="I1460" i="24" a="1"/>
  <c r="I1460" i="24"/>
  <c r="N1460" i="24"/>
  <c r="G1332" i="24" a="1"/>
  <c r="G1332" i="24"/>
  <c r="H1332" i="24" a="1"/>
  <c r="H1332" i="24"/>
  <c r="J1332" i="24" a="1"/>
  <c r="J1332" i="24"/>
  <c r="I1332" i="24" a="1"/>
  <c r="I1332" i="24"/>
  <c r="N1332" i="24"/>
  <c r="G1204" i="24" a="1"/>
  <c r="G1204" i="24"/>
  <c r="H1204" i="24" a="1"/>
  <c r="H1204" i="24"/>
  <c r="I1204" i="24" a="1"/>
  <c r="I1204" i="24"/>
  <c r="J1204" i="24" a="1"/>
  <c r="J1204" i="24"/>
  <c r="N1204" i="24"/>
  <c r="G1076" i="24" a="1"/>
  <c r="G1076" i="24"/>
  <c r="H1076" i="24" a="1"/>
  <c r="H1076" i="24"/>
  <c r="I1076" i="24" a="1"/>
  <c r="I1076" i="24"/>
  <c r="J1076" i="24" a="1"/>
  <c r="J1076" i="24"/>
  <c r="N1076" i="24"/>
  <c r="H948" i="24" a="1"/>
  <c r="H948" i="24"/>
  <c r="I948" i="24" a="1"/>
  <c r="I948" i="24"/>
  <c r="J948" i="24" a="1"/>
  <c r="J948" i="24"/>
  <c r="N948" i="24"/>
  <c r="G948" i="24" a="1"/>
  <c r="G948" i="24"/>
  <c r="H820" i="24" a="1"/>
  <c r="H820" i="24"/>
  <c r="I820" i="24" a="1"/>
  <c r="I820" i="24"/>
  <c r="J820" i="24" a="1"/>
  <c r="J820" i="24"/>
  <c r="N820" i="24"/>
  <c r="G820" i="24" a="1"/>
  <c r="G820" i="24"/>
  <c r="H692" i="24" a="1"/>
  <c r="H692" i="24"/>
  <c r="I692" i="24" a="1"/>
  <c r="I692" i="24"/>
  <c r="J692" i="24" a="1"/>
  <c r="J692" i="24"/>
  <c r="N692" i="24"/>
  <c r="G692" i="24" a="1"/>
  <c r="G692" i="24"/>
  <c r="G1419" i="24" a="1"/>
  <c r="G1419" i="24"/>
  <c r="H1419" i="24" a="1"/>
  <c r="H1419" i="24"/>
  <c r="I1419" i="24" a="1"/>
  <c r="I1419" i="24"/>
  <c r="J1419" i="24" a="1"/>
  <c r="J1419" i="24"/>
  <c r="N1419" i="24"/>
  <c r="G1291" i="24" a="1"/>
  <c r="G1291" i="24"/>
  <c r="H1291" i="24" a="1"/>
  <c r="H1291" i="24"/>
  <c r="I1291" i="24" a="1"/>
  <c r="I1291" i="24"/>
  <c r="J1291" i="24" a="1"/>
  <c r="J1291" i="24"/>
  <c r="N1291" i="24"/>
  <c r="G1163" i="24" a="1"/>
  <c r="G1163" i="24"/>
  <c r="H1163" i="24" a="1"/>
  <c r="H1163" i="24"/>
  <c r="I1163" i="24" a="1"/>
  <c r="I1163" i="24"/>
  <c r="J1163" i="24" a="1"/>
  <c r="J1163" i="24"/>
  <c r="N1163" i="24"/>
  <c r="H1035" i="24" a="1"/>
  <c r="H1035" i="24"/>
  <c r="I1035" i="24" a="1"/>
  <c r="I1035" i="24"/>
  <c r="J1035" i="24" a="1"/>
  <c r="J1035" i="24"/>
  <c r="N1035" i="24"/>
  <c r="G1035" i="24" a="1"/>
  <c r="G1035" i="24"/>
  <c r="H907" i="24" a="1"/>
  <c r="H907" i="24"/>
  <c r="I907" i="24" a="1"/>
  <c r="I907" i="24"/>
  <c r="J907" i="24" a="1"/>
  <c r="J907" i="24"/>
  <c r="N907" i="24"/>
  <c r="G907" i="24" a="1"/>
  <c r="G907" i="24"/>
  <c r="H779" i="24" a="1"/>
  <c r="H779" i="24"/>
  <c r="I779" i="24" a="1"/>
  <c r="I779" i="24"/>
  <c r="J779" i="24" a="1"/>
  <c r="J779" i="24"/>
  <c r="N779" i="24"/>
  <c r="G779" i="24" a="1"/>
  <c r="G779" i="24"/>
  <c r="H651" i="24" a="1"/>
  <c r="H651" i="24"/>
  <c r="I651" i="24" a="1"/>
  <c r="I651" i="24"/>
  <c r="J651" i="24" a="1"/>
  <c r="J651" i="24"/>
  <c r="N651" i="24"/>
  <c r="G651" i="24" a="1"/>
  <c r="G651" i="24"/>
  <c r="G1440" i="24" a="1"/>
  <c r="G1440" i="24"/>
  <c r="H1440" i="24" a="1"/>
  <c r="H1440" i="24"/>
  <c r="J1440" i="24" a="1"/>
  <c r="J1440" i="24"/>
  <c r="I1440" i="24" a="1"/>
  <c r="I1440" i="24"/>
  <c r="N1440" i="24"/>
  <c r="H928" i="24" a="1"/>
  <c r="H928" i="24"/>
  <c r="I928" i="24" a="1"/>
  <c r="I928" i="24"/>
  <c r="J928" i="24" a="1"/>
  <c r="J928" i="24"/>
  <c r="N928" i="24"/>
  <c r="G928" i="24" a="1"/>
  <c r="G928" i="24"/>
  <c r="I1047" i="24" a="1"/>
  <c r="I1047" i="24"/>
  <c r="H1047" i="24" a="1"/>
  <c r="H1047" i="24"/>
  <c r="J1047" i="24" a="1"/>
  <c r="J1047" i="24"/>
  <c r="N1047" i="24"/>
  <c r="G1200" i="24" a="1"/>
  <c r="G1200" i="24"/>
  <c r="H1200" i="24" a="1"/>
  <c r="H1200" i="24"/>
  <c r="I1200" i="24" a="1"/>
  <c r="I1200" i="24"/>
  <c r="J1200" i="24" a="1"/>
  <c r="J1200" i="24"/>
  <c r="N1200" i="24"/>
  <c r="H688" i="24" a="1"/>
  <c r="H688" i="24"/>
  <c r="I688" i="24" a="1"/>
  <c r="I688" i="24"/>
  <c r="J688" i="24" a="1"/>
  <c r="J688" i="24"/>
  <c r="N688" i="24"/>
  <c r="G688" i="24" a="1"/>
  <c r="G688" i="24"/>
  <c r="G1351" i="24" a="1"/>
  <c r="G1351" i="24"/>
  <c r="H1351" i="24" a="1"/>
  <c r="H1351" i="24"/>
  <c r="J1351" i="24" a="1"/>
  <c r="J1351" i="24"/>
  <c r="I1351" i="24" a="1"/>
  <c r="I1351" i="24"/>
  <c r="N1351" i="24"/>
  <c r="H839" i="24" a="1"/>
  <c r="H839" i="24"/>
  <c r="I839" i="24" a="1"/>
  <c r="I839" i="24"/>
  <c r="J839" i="24" a="1"/>
  <c r="J839" i="24"/>
  <c r="N839" i="24"/>
  <c r="G839" i="24" a="1"/>
  <c r="G839" i="24"/>
  <c r="G1359" i="24" a="1"/>
  <c r="G1359" i="24"/>
  <c r="H1359" i="24" a="1"/>
  <c r="H1359" i="24"/>
  <c r="J1359" i="24" a="1"/>
  <c r="J1359" i="24"/>
  <c r="I1359" i="24" a="1"/>
  <c r="I1359" i="24"/>
  <c r="N1359" i="24"/>
  <c r="G1103" i="24" a="1"/>
  <c r="G1103" i="24"/>
  <c r="H1103" i="24" a="1"/>
  <c r="H1103" i="24"/>
  <c r="I1103" i="24" a="1"/>
  <c r="I1103" i="24"/>
  <c r="J1103" i="24" a="1"/>
  <c r="J1103" i="24"/>
  <c r="N1103" i="24"/>
  <c r="H847" i="24" a="1"/>
  <c r="H847" i="24"/>
  <c r="I847" i="24" a="1"/>
  <c r="I847" i="24"/>
  <c r="J847" i="24" a="1"/>
  <c r="J847" i="24"/>
  <c r="N847" i="24"/>
  <c r="G847" i="24" a="1"/>
  <c r="G847" i="24"/>
  <c r="G1448" i="24" a="1"/>
  <c r="G1448" i="24"/>
  <c r="H1448" i="24" a="1"/>
  <c r="H1448" i="24"/>
  <c r="J1448" i="24" a="1"/>
  <c r="J1448" i="24"/>
  <c r="I1448" i="24" a="1"/>
  <c r="I1448" i="24"/>
  <c r="N1448" i="24"/>
  <c r="G1192" i="24" a="1"/>
  <c r="G1192" i="24"/>
  <c r="H1192" i="24" a="1"/>
  <c r="H1192" i="24"/>
  <c r="I1192" i="24" a="1"/>
  <c r="I1192" i="24"/>
  <c r="J1192" i="24" a="1"/>
  <c r="J1192" i="24"/>
  <c r="N1192" i="24"/>
  <c r="H936" i="24" a="1"/>
  <c r="H936" i="24"/>
  <c r="I936" i="24" a="1"/>
  <c r="I936" i="24"/>
  <c r="J936" i="24" a="1"/>
  <c r="J936" i="24"/>
  <c r="N936" i="24"/>
  <c r="G936" i="24" a="1"/>
  <c r="G936" i="24"/>
  <c r="H680" i="24" a="1"/>
  <c r="H680" i="24"/>
  <c r="I680" i="24" a="1"/>
  <c r="I680" i="24"/>
  <c r="J680" i="24" a="1"/>
  <c r="J680" i="24"/>
  <c r="N680" i="24"/>
  <c r="G680" i="24" a="1"/>
  <c r="G680" i="24"/>
  <c r="G1484" i="24" a="1"/>
  <c r="G1484" i="24"/>
  <c r="H1484" i="24" a="1"/>
  <c r="H1484" i="24"/>
  <c r="I1484" i="24" a="1"/>
  <c r="I1484" i="24"/>
  <c r="J1484" i="24" a="1"/>
  <c r="J1484" i="24"/>
  <c r="N1484" i="24"/>
  <c r="G1356" i="24" a="1"/>
  <c r="G1356" i="24"/>
  <c r="H1356" i="24" a="1"/>
  <c r="H1356" i="24"/>
  <c r="I1356" i="24" a="1"/>
  <c r="I1356" i="24"/>
  <c r="J1356" i="24" a="1"/>
  <c r="J1356" i="24"/>
  <c r="N1356" i="24"/>
  <c r="G1228" i="24" a="1"/>
  <c r="G1228" i="24"/>
  <c r="H1228" i="24" a="1"/>
  <c r="H1228" i="24"/>
  <c r="I1228" i="24" a="1"/>
  <c r="I1228" i="24"/>
  <c r="J1228" i="24" a="1"/>
  <c r="J1228" i="24"/>
  <c r="N1228" i="24"/>
  <c r="G1100" i="24" a="1"/>
  <c r="G1100" i="24"/>
  <c r="H1100" i="24" a="1"/>
  <c r="H1100" i="24"/>
  <c r="I1100" i="24" a="1"/>
  <c r="I1100" i="24"/>
  <c r="J1100" i="24" a="1"/>
  <c r="J1100" i="24"/>
  <c r="N1100" i="24"/>
  <c r="H972" i="24" a="1"/>
  <c r="H972" i="24"/>
  <c r="I972" i="24" a="1"/>
  <c r="I972" i="24"/>
  <c r="J972" i="24" a="1"/>
  <c r="J972" i="24"/>
  <c r="N972" i="24"/>
  <c r="G972" i="24" a="1"/>
  <c r="G972" i="24"/>
  <c r="H844" i="24" a="1"/>
  <c r="H844" i="24"/>
  <c r="I844" i="24" a="1"/>
  <c r="I844" i="24"/>
  <c r="J844" i="24" a="1"/>
  <c r="J844" i="24"/>
  <c r="N844" i="24"/>
  <c r="G844" i="24" a="1"/>
  <c r="G844" i="24"/>
  <c r="H716" i="24" a="1"/>
  <c r="H716" i="24"/>
  <c r="I716" i="24" a="1"/>
  <c r="I716" i="24"/>
  <c r="J716" i="24" a="1"/>
  <c r="J716" i="24"/>
  <c r="N716" i="24"/>
  <c r="G716" i="24" a="1"/>
  <c r="G716" i="24"/>
  <c r="G1443" i="24" a="1"/>
  <c r="G1443" i="24"/>
  <c r="H1443" i="24" a="1"/>
  <c r="H1443" i="24"/>
  <c r="J1443" i="24" a="1"/>
  <c r="J1443" i="24"/>
  <c r="I1443" i="24" a="1"/>
  <c r="I1443" i="24"/>
  <c r="N1443" i="24"/>
  <c r="G1315" i="24" a="1"/>
  <c r="G1315" i="24"/>
  <c r="H1315" i="24" a="1"/>
  <c r="H1315" i="24"/>
  <c r="J1315" i="24" a="1"/>
  <c r="J1315" i="24"/>
  <c r="I1315" i="24" a="1"/>
  <c r="I1315" i="24"/>
  <c r="N1315" i="24"/>
  <c r="G1187" i="24" a="1"/>
  <c r="G1187" i="24"/>
  <c r="H1187" i="24" a="1"/>
  <c r="H1187" i="24"/>
  <c r="I1187" i="24" a="1"/>
  <c r="I1187" i="24"/>
  <c r="J1187" i="24" a="1"/>
  <c r="J1187" i="24"/>
  <c r="N1187" i="24"/>
  <c r="G1059" i="24" a="1"/>
  <c r="G1059" i="24"/>
  <c r="H1059" i="24" a="1"/>
  <c r="H1059" i="24"/>
  <c r="I1059" i="24" a="1"/>
  <c r="I1059" i="24"/>
  <c r="J1059" i="24" a="1"/>
  <c r="J1059" i="24"/>
  <c r="N1059" i="24"/>
  <c r="H931" i="24" a="1"/>
  <c r="H931" i="24"/>
  <c r="I931" i="24" a="1"/>
  <c r="I931" i="24"/>
  <c r="J931" i="24" a="1"/>
  <c r="J931" i="24"/>
  <c r="N931" i="24"/>
  <c r="G931" i="24" a="1"/>
  <c r="G931" i="24"/>
  <c r="H803" i="24" a="1"/>
  <c r="H803" i="24"/>
  <c r="I803" i="24" a="1"/>
  <c r="I803" i="24"/>
  <c r="J803" i="24" a="1"/>
  <c r="J803" i="24"/>
  <c r="N803" i="24"/>
  <c r="G803" i="24" a="1"/>
  <c r="G803" i="24"/>
  <c r="H675" i="24" a="1"/>
  <c r="H675" i="24"/>
  <c r="I675" i="24" a="1"/>
  <c r="I675" i="24"/>
  <c r="N675" i="24"/>
  <c r="J675" i="24" a="1"/>
  <c r="J675" i="24"/>
  <c r="G675" i="24" a="1"/>
  <c r="G675" i="24"/>
  <c r="G1458" i="24" a="1"/>
  <c r="G1458" i="24"/>
  <c r="H1458" i="24" a="1"/>
  <c r="H1458" i="24"/>
  <c r="I1458" i="24" a="1"/>
  <c r="I1458" i="24"/>
  <c r="J1458" i="24" a="1"/>
  <c r="J1458" i="24"/>
  <c r="N1458" i="24"/>
  <c r="G1394" i="24" a="1"/>
  <c r="G1394" i="24"/>
  <c r="H1394" i="24" a="1"/>
  <c r="H1394" i="24"/>
  <c r="I1394" i="24" a="1"/>
  <c r="I1394" i="24"/>
  <c r="J1394" i="24" a="1"/>
  <c r="J1394" i="24"/>
  <c r="N1394" i="24"/>
  <c r="G1330" i="24" a="1"/>
  <c r="G1330" i="24"/>
  <c r="H1330" i="24" a="1"/>
  <c r="H1330" i="24"/>
  <c r="I1330" i="24" a="1"/>
  <c r="I1330" i="24"/>
  <c r="J1330" i="24" a="1"/>
  <c r="J1330" i="24"/>
  <c r="N1330" i="24"/>
  <c r="G1266" i="24" a="1"/>
  <c r="G1266" i="24"/>
  <c r="H1266" i="24" a="1"/>
  <c r="H1266" i="24"/>
  <c r="I1266" i="24" a="1"/>
  <c r="I1266" i="24"/>
  <c r="J1266" i="24" a="1"/>
  <c r="J1266" i="24"/>
  <c r="N1266" i="24"/>
  <c r="G1202" i="24" a="1"/>
  <c r="G1202" i="24"/>
  <c r="H1202" i="24" a="1"/>
  <c r="H1202" i="24"/>
  <c r="I1202" i="24" a="1"/>
  <c r="I1202" i="24"/>
  <c r="J1202" i="24" a="1"/>
  <c r="J1202" i="24"/>
  <c r="N1202" i="24"/>
  <c r="I1138" i="24" a="1"/>
  <c r="I1138" i="24"/>
  <c r="H1138" i="24" a="1"/>
  <c r="H1138" i="24"/>
  <c r="J1138" i="24" a="1"/>
  <c r="J1138" i="24"/>
  <c r="N1138" i="24"/>
  <c r="G1138" i="24" a="1"/>
  <c r="G1138" i="24"/>
  <c r="G1074" i="24" a="1"/>
  <c r="G1074" i="24"/>
  <c r="H1074" i="24" a="1"/>
  <c r="H1074" i="24"/>
  <c r="I1074" i="24" a="1"/>
  <c r="I1074" i="24"/>
  <c r="J1074" i="24" a="1"/>
  <c r="J1074" i="24"/>
  <c r="N1074" i="24"/>
  <c r="G1010" i="24" a="1"/>
  <c r="G1010" i="24"/>
  <c r="H1010" i="24" a="1"/>
  <c r="H1010" i="24"/>
  <c r="I1010" i="24" a="1"/>
  <c r="I1010" i="24"/>
  <c r="J1010" i="24" a="1"/>
  <c r="J1010" i="24"/>
  <c r="N1010" i="24"/>
  <c r="H946" i="24" a="1"/>
  <c r="H946" i="24"/>
  <c r="I946" i="24" a="1"/>
  <c r="I946" i="24"/>
  <c r="J946" i="24" a="1"/>
  <c r="J946" i="24"/>
  <c r="N946" i="24"/>
  <c r="G946" i="24" a="1"/>
  <c r="G946" i="24"/>
  <c r="H882" i="24" a="1"/>
  <c r="H882" i="24"/>
  <c r="I882" i="24" a="1"/>
  <c r="I882" i="24"/>
  <c r="J882" i="24" a="1"/>
  <c r="J882" i="24"/>
  <c r="N882" i="24"/>
  <c r="G882" i="24" a="1"/>
  <c r="G882" i="24"/>
  <c r="H818" i="24" a="1"/>
  <c r="H818" i="24"/>
  <c r="I818" i="24" a="1"/>
  <c r="I818" i="24"/>
  <c r="J818" i="24" a="1"/>
  <c r="J818" i="24"/>
  <c r="N818" i="24"/>
  <c r="G818" i="24" a="1"/>
  <c r="G818" i="24"/>
  <c r="H754" i="24" a="1"/>
  <c r="H754" i="24"/>
  <c r="I754" i="24" a="1"/>
  <c r="I754" i="24"/>
  <c r="J754" i="24" a="1"/>
  <c r="J754" i="24"/>
  <c r="N754" i="24"/>
  <c r="G754" i="24" a="1"/>
  <c r="G754" i="24"/>
  <c r="H690" i="24" a="1"/>
  <c r="H690" i="24"/>
  <c r="I690" i="24" a="1"/>
  <c r="I690" i="24"/>
  <c r="J690" i="24" a="1"/>
  <c r="J690" i="24"/>
  <c r="N690" i="24"/>
  <c r="G690" i="24" a="1"/>
  <c r="G690" i="24"/>
  <c r="H626" i="24" a="1"/>
  <c r="H626" i="24"/>
  <c r="I626" i="24" a="1"/>
  <c r="I626" i="24"/>
  <c r="J626" i="24" a="1"/>
  <c r="J626" i="24"/>
  <c r="N626" i="24"/>
  <c r="G626" i="24" a="1"/>
  <c r="G626" i="24"/>
  <c r="G1481" i="24" a="1"/>
  <c r="G1481" i="24"/>
  <c r="H1481" i="24" a="1"/>
  <c r="H1481" i="24"/>
  <c r="I1481" i="24" a="1"/>
  <c r="I1481" i="24"/>
  <c r="J1481" i="24" a="1"/>
  <c r="J1481" i="24"/>
  <c r="N1481" i="24"/>
  <c r="G1417" i="24" a="1"/>
  <c r="G1417" i="24"/>
  <c r="H1417" i="24" a="1"/>
  <c r="H1417" i="24"/>
  <c r="I1417" i="24" a="1"/>
  <c r="I1417" i="24"/>
  <c r="J1417" i="24" a="1"/>
  <c r="J1417" i="24"/>
  <c r="N1417" i="24"/>
  <c r="G1353" i="24" a="1"/>
  <c r="G1353" i="24"/>
  <c r="H1353" i="24" a="1"/>
  <c r="H1353" i="24"/>
  <c r="I1353" i="24" a="1"/>
  <c r="I1353" i="24"/>
  <c r="J1353" i="24" a="1"/>
  <c r="J1353" i="24"/>
  <c r="N1353" i="24"/>
  <c r="G1289" i="24" a="1"/>
  <c r="G1289" i="24"/>
  <c r="H1289" i="24" a="1"/>
  <c r="H1289" i="24"/>
  <c r="I1289" i="24" a="1"/>
  <c r="I1289" i="24"/>
  <c r="J1289" i="24" a="1"/>
  <c r="J1289" i="24"/>
  <c r="N1289" i="24"/>
  <c r="G1225" i="24" a="1"/>
  <c r="G1225" i="24"/>
  <c r="H1225" i="24" a="1"/>
  <c r="H1225" i="24"/>
  <c r="I1225" i="24" a="1"/>
  <c r="I1225" i="24"/>
  <c r="J1225" i="24" a="1"/>
  <c r="J1225" i="24"/>
  <c r="N1225" i="24"/>
  <c r="G1161" i="24" a="1"/>
  <c r="G1161" i="24"/>
  <c r="H1161" i="24" a="1"/>
  <c r="H1161" i="24"/>
  <c r="I1161" i="24" a="1"/>
  <c r="I1161" i="24"/>
  <c r="J1161" i="24" a="1"/>
  <c r="J1161" i="24"/>
  <c r="N1161" i="24"/>
  <c r="G1097" i="24" a="1"/>
  <c r="G1097" i="24"/>
  <c r="H1097" i="24" a="1"/>
  <c r="H1097" i="24"/>
  <c r="I1097" i="24" a="1"/>
  <c r="I1097" i="24"/>
  <c r="J1097" i="24" a="1"/>
  <c r="J1097" i="24"/>
  <c r="N1097" i="24"/>
  <c r="G1033" i="24" a="1"/>
  <c r="G1033" i="24"/>
  <c r="H1033" i="24" a="1"/>
  <c r="H1033" i="24"/>
  <c r="I1033" i="24" a="1"/>
  <c r="I1033" i="24"/>
  <c r="J1033" i="24" a="1"/>
  <c r="J1033" i="24"/>
  <c r="N1033" i="24"/>
  <c r="G969" i="24" a="1"/>
  <c r="G969" i="24"/>
  <c r="H969" i="24" a="1"/>
  <c r="H969" i="24"/>
  <c r="I969" i="24" a="1"/>
  <c r="I969" i="24"/>
  <c r="J969" i="24" a="1"/>
  <c r="J969" i="24"/>
  <c r="N969" i="24"/>
  <c r="G905" i="24" a="1"/>
  <c r="G905" i="24"/>
  <c r="H905" i="24" a="1"/>
  <c r="H905" i="24"/>
  <c r="I905" i="24" a="1"/>
  <c r="I905" i="24"/>
  <c r="J905" i="24" a="1"/>
  <c r="J905" i="24"/>
  <c r="N905" i="24"/>
  <c r="G1130" i="24" a="1"/>
  <c r="G1130" i="24"/>
  <c r="H841" i="24" a="1"/>
  <c r="H841" i="24"/>
  <c r="I841" i="24" a="1"/>
  <c r="I841" i="24"/>
  <c r="J841" i="24" a="1"/>
  <c r="J841" i="24"/>
  <c r="N841" i="24"/>
  <c r="G841" i="24" a="1"/>
  <c r="G841" i="24"/>
  <c r="H777" i="24" a="1"/>
  <c r="H777" i="24"/>
  <c r="I777" i="24" a="1"/>
  <c r="I777" i="24"/>
  <c r="J777" i="24" a="1"/>
  <c r="J777" i="24"/>
  <c r="N777" i="24"/>
  <c r="G777" i="24" a="1"/>
  <c r="G777" i="24"/>
  <c r="H713" i="24" a="1"/>
  <c r="H713" i="24"/>
  <c r="I713" i="24" a="1"/>
  <c r="I713" i="24"/>
  <c r="N713" i="24"/>
  <c r="J713" i="24" a="1"/>
  <c r="J713" i="24"/>
  <c r="G713" i="24" a="1"/>
  <c r="G713" i="24"/>
  <c r="H649" i="24" a="1"/>
  <c r="H649" i="24"/>
  <c r="I649" i="24" a="1"/>
  <c r="I649" i="24"/>
  <c r="J649" i="24" a="1"/>
  <c r="J649" i="24"/>
  <c r="N649" i="24"/>
  <c r="G649" i="24" a="1"/>
  <c r="G649" i="24"/>
  <c r="G1486" i="24" a="1"/>
  <c r="G1486" i="24"/>
  <c r="H1486" i="24" a="1"/>
  <c r="H1486" i="24"/>
  <c r="I1486" i="24" a="1"/>
  <c r="I1486" i="24"/>
  <c r="J1486" i="24" a="1"/>
  <c r="J1486" i="24"/>
  <c r="N1486" i="24"/>
  <c r="G1422" i="24" a="1"/>
  <c r="G1422" i="24"/>
  <c r="H1422" i="24" a="1"/>
  <c r="H1422" i="24"/>
  <c r="I1422" i="24" a="1"/>
  <c r="I1422" i="24"/>
  <c r="J1422" i="24" a="1"/>
  <c r="J1422" i="24"/>
  <c r="N1422" i="24"/>
  <c r="G1358" i="24" a="1"/>
  <c r="G1358" i="24"/>
  <c r="H1358" i="24" a="1"/>
  <c r="H1358" i="24"/>
  <c r="I1358" i="24" a="1"/>
  <c r="I1358" i="24"/>
  <c r="J1358" i="24" a="1"/>
  <c r="J1358" i="24"/>
  <c r="N1358" i="24"/>
  <c r="G1294" i="24" a="1"/>
  <c r="G1294" i="24"/>
  <c r="H1294" i="24" a="1"/>
  <c r="H1294" i="24"/>
  <c r="I1294" i="24" a="1"/>
  <c r="I1294" i="24"/>
  <c r="J1294" i="24" a="1"/>
  <c r="J1294" i="24"/>
  <c r="N1294" i="24"/>
  <c r="G1230" i="24" a="1"/>
  <c r="G1230" i="24"/>
  <c r="H1230" i="24" a="1"/>
  <c r="H1230" i="24"/>
  <c r="I1230" i="24" a="1"/>
  <c r="I1230" i="24"/>
  <c r="J1230" i="24" a="1"/>
  <c r="J1230" i="24"/>
  <c r="N1230" i="24"/>
  <c r="G1166" i="24" a="1"/>
  <c r="G1166" i="24"/>
  <c r="H1166" i="24" a="1"/>
  <c r="H1166" i="24"/>
  <c r="I1166" i="24" a="1"/>
  <c r="I1166" i="24"/>
  <c r="J1166" i="24" a="1"/>
  <c r="J1166" i="24"/>
  <c r="N1166" i="24"/>
  <c r="G1102" i="24" a="1"/>
  <c r="G1102" i="24"/>
  <c r="H1102" i="24" a="1"/>
  <c r="H1102" i="24"/>
  <c r="I1102" i="24" a="1"/>
  <c r="I1102" i="24"/>
  <c r="J1102" i="24" a="1"/>
  <c r="J1102" i="24"/>
  <c r="N1102" i="24"/>
  <c r="H1038" i="24" a="1"/>
  <c r="H1038" i="24"/>
  <c r="I1038" i="24" a="1"/>
  <c r="I1038" i="24"/>
  <c r="J1038" i="24" a="1"/>
  <c r="J1038" i="24"/>
  <c r="N1038" i="24"/>
  <c r="G1038" i="24" a="1"/>
  <c r="G1038" i="24"/>
  <c r="H974" i="24" a="1"/>
  <c r="H974" i="24"/>
  <c r="I974" i="24" a="1"/>
  <c r="I974" i="24"/>
  <c r="J974" i="24" a="1"/>
  <c r="J974" i="24"/>
  <c r="N974" i="24"/>
  <c r="G910" i="24" a="1"/>
  <c r="G910" i="24"/>
  <c r="H910" i="24" a="1"/>
  <c r="H910" i="24"/>
  <c r="I910" i="24" a="1"/>
  <c r="I910" i="24"/>
  <c r="J910" i="24" a="1"/>
  <c r="J910" i="24"/>
  <c r="N910" i="24"/>
  <c r="I846" i="24" a="1"/>
  <c r="I846" i="24"/>
  <c r="H846" i="24" a="1"/>
  <c r="H846" i="24"/>
  <c r="J846" i="24" a="1"/>
  <c r="J846" i="24"/>
  <c r="N846" i="24"/>
  <c r="G846" i="24" a="1"/>
  <c r="G846" i="24"/>
  <c r="H782" i="24" a="1"/>
  <c r="H782" i="24"/>
  <c r="I782" i="24" a="1"/>
  <c r="I782" i="24"/>
  <c r="J782" i="24" a="1"/>
  <c r="J782" i="24"/>
  <c r="N782" i="24"/>
  <c r="G782" i="24" a="1"/>
  <c r="G782" i="24"/>
  <c r="H718" i="24" a="1"/>
  <c r="H718" i="24"/>
  <c r="I718" i="24" a="1"/>
  <c r="I718" i="24"/>
  <c r="J718" i="24" a="1"/>
  <c r="J718" i="24"/>
  <c r="N718" i="24"/>
  <c r="G718" i="24" a="1"/>
  <c r="G718" i="24"/>
  <c r="H654" i="24" a="1"/>
  <c r="H654" i="24"/>
  <c r="I654" i="24" a="1"/>
  <c r="I654" i="24"/>
  <c r="J654" i="24" a="1"/>
  <c r="J654" i="24"/>
  <c r="N654" i="24"/>
  <c r="G654" i="24" a="1"/>
  <c r="G654" i="24"/>
  <c r="G1445" i="24" a="1"/>
  <c r="G1445" i="24"/>
  <c r="H1445" i="24" a="1"/>
  <c r="H1445" i="24"/>
  <c r="I1445" i="24" a="1"/>
  <c r="I1445" i="24"/>
  <c r="J1445" i="24" a="1"/>
  <c r="J1445" i="24"/>
  <c r="N1445" i="24"/>
  <c r="G1381" i="24" a="1"/>
  <c r="G1381" i="24"/>
  <c r="H1381" i="24" a="1"/>
  <c r="H1381" i="24"/>
  <c r="J1381" i="24" a="1"/>
  <c r="J1381" i="24"/>
  <c r="I1381" i="24" a="1"/>
  <c r="I1381" i="24"/>
  <c r="N1381" i="24"/>
  <c r="G1317" i="24" a="1"/>
  <c r="G1317" i="24"/>
  <c r="H1317" i="24" a="1"/>
  <c r="H1317" i="24"/>
  <c r="J1317" i="24" a="1"/>
  <c r="J1317" i="24"/>
  <c r="I1317" i="24" a="1"/>
  <c r="I1317" i="24"/>
  <c r="N1317" i="24"/>
  <c r="G1253" i="24" a="1"/>
  <c r="G1253" i="24"/>
  <c r="H1253" i="24" a="1"/>
  <c r="H1253" i="24"/>
  <c r="I1253" i="24" a="1"/>
  <c r="I1253" i="24"/>
  <c r="J1253" i="24" a="1"/>
  <c r="J1253" i="24"/>
  <c r="N1253" i="24"/>
  <c r="G1189" i="24" a="1"/>
  <c r="G1189" i="24"/>
  <c r="H1189" i="24" a="1"/>
  <c r="H1189" i="24"/>
  <c r="I1189" i="24" a="1"/>
  <c r="I1189" i="24"/>
  <c r="J1189" i="24" a="1"/>
  <c r="J1189" i="24"/>
  <c r="N1189" i="24"/>
  <c r="G1125" i="24" a="1"/>
  <c r="G1125" i="24"/>
  <c r="I1125" i="24" a="1"/>
  <c r="I1125" i="24"/>
  <c r="H1125" i="24" a="1"/>
  <c r="H1125" i="24"/>
  <c r="J1125" i="24" a="1"/>
  <c r="J1125" i="24"/>
  <c r="N1125" i="24"/>
  <c r="G1061" i="24" a="1"/>
  <c r="G1061" i="24"/>
  <c r="H1061" i="24" a="1"/>
  <c r="H1061" i="24"/>
  <c r="I1061" i="24" a="1"/>
  <c r="I1061" i="24"/>
  <c r="J1061" i="24" a="1"/>
  <c r="J1061" i="24"/>
  <c r="N1061" i="24"/>
  <c r="G997" i="24" a="1"/>
  <c r="G997" i="24"/>
  <c r="H997" i="24" a="1"/>
  <c r="H997" i="24"/>
  <c r="I997" i="24" a="1"/>
  <c r="I997" i="24"/>
  <c r="J997" i="24" a="1"/>
  <c r="J997" i="24"/>
  <c r="N997" i="24"/>
  <c r="G933" i="24" a="1"/>
  <c r="G933" i="24"/>
  <c r="H933" i="24" a="1"/>
  <c r="H933" i="24"/>
  <c r="I933" i="24" a="1"/>
  <c r="I933" i="24"/>
  <c r="J933" i="24" a="1"/>
  <c r="J933" i="24"/>
  <c r="N933" i="24"/>
  <c r="G974" i="24" a="1"/>
  <c r="G974" i="24"/>
  <c r="H869" i="24" a="1"/>
  <c r="H869" i="24"/>
  <c r="I869" i="24" a="1"/>
  <c r="I869" i="24"/>
  <c r="J869" i="24" a="1"/>
  <c r="J869" i="24"/>
  <c r="N869" i="24"/>
  <c r="G869" i="24" a="1"/>
  <c r="G869" i="24"/>
  <c r="H805" i="24" a="1"/>
  <c r="H805" i="24"/>
  <c r="I805" i="24" a="1"/>
  <c r="I805" i="24"/>
  <c r="J805" i="24" a="1"/>
  <c r="J805" i="24"/>
  <c r="N805" i="24"/>
  <c r="G805" i="24" a="1"/>
  <c r="G805" i="24"/>
  <c r="H741" i="24" a="1"/>
  <c r="H741" i="24"/>
  <c r="I741" i="24" a="1"/>
  <c r="I741" i="24"/>
  <c r="J741" i="24" a="1"/>
  <c r="J741" i="24"/>
  <c r="N741" i="24"/>
  <c r="G741" i="24" a="1"/>
  <c r="G741" i="24"/>
  <c r="H677" i="24" a="1"/>
  <c r="H677" i="24"/>
  <c r="I677" i="24" a="1"/>
  <c r="I677" i="24"/>
  <c r="J677" i="24" a="1"/>
  <c r="J677" i="24"/>
  <c r="N677" i="24"/>
  <c r="G677" i="24" a="1"/>
  <c r="G677" i="24"/>
  <c r="H613" i="24" a="1"/>
  <c r="H613" i="24"/>
  <c r="I613" i="24" a="1"/>
  <c r="I613" i="24"/>
  <c r="N613" i="24"/>
  <c r="J613" i="24" a="1"/>
  <c r="J613" i="24"/>
  <c r="G613" i="24" a="1"/>
  <c r="G613" i="24"/>
  <c r="G1466" i="24" a="1"/>
  <c r="G1466" i="24"/>
  <c r="H1466" i="24" a="1"/>
  <c r="H1466" i="24"/>
  <c r="I1466" i="24" a="1"/>
  <c r="I1466" i="24"/>
  <c r="J1466" i="24" a="1"/>
  <c r="J1466" i="24"/>
  <c r="N1466" i="24"/>
  <c r="G1402" i="24" a="1"/>
  <c r="G1402" i="24"/>
  <c r="H1402" i="24" a="1"/>
  <c r="H1402" i="24"/>
  <c r="I1402" i="24" a="1"/>
  <c r="I1402" i="24"/>
  <c r="J1402" i="24" a="1"/>
  <c r="J1402" i="24"/>
  <c r="N1402" i="24"/>
  <c r="G1338" i="24" a="1"/>
  <c r="G1338" i="24"/>
  <c r="H1338" i="24" a="1"/>
  <c r="H1338" i="24"/>
  <c r="I1338" i="24" a="1"/>
  <c r="I1338" i="24"/>
  <c r="J1338" i="24" a="1"/>
  <c r="J1338" i="24"/>
  <c r="N1338" i="24"/>
  <c r="G1274" i="24" a="1"/>
  <c r="G1274" i="24"/>
  <c r="H1274" i="24" a="1"/>
  <c r="H1274" i="24"/>
  <c r="I1274" i="24" a="1"/>
  <c r="I1274" i="24"/>
  <c r="J1274" i="24" a="1"/>
  <c r="J1274" i="24"/>
  <c r="N1274" i="24"/>
  <c r="G1210" i="24" a="1"/>
  <c r="G1210" i="24"/>
  <c r="H1210" i="24" a="1"/>
  <c r="H1210" i="24"/>
  <c r="I1210" i="24" a="1"/>
  <c r="I1210" i="24"/>
  <c r="J1210" i="24" a="1"/>
  <c r="J1210" i="24"/>
  <c r="N1210" i="24"/>
  <c r="G1146" i="24" a="1"/>
  <c r="G1146" i="24"/>
  <c r="H1146" i="24" a="1"/>
  <c r="H1146" i="24"/>
  <c r="I1146" i="24" a="1"/>
  <c r="I1146" i="24"/>
  <c r="J1146" i="24" a="1"/>
  <c r="J1146" i="24"/>
  <c r="N1146" i="24"/>
  <c r="G1082" i="24" a="1"/>
  <c r="G1082" i="24"/>
  <c r="H1082" i="24" a="1"/>
  <c r="H1082" i="24"/>
  <c r="I1082" i="24" a="1"/>
  <c r="I1082" i="24"/>
  <c r="J1082" i="24" a="1"/>
  <c r="J1082" i="24"/>
  <c r="N1082" i="24"/>
  <c r="H1018" i="24" a="1"/>
  <c r="H1018" i="24"/>
  <c r="I1018" i="24" a="1"/>
  <c r="I1018" i="24"/>
  <c r="J1018" i="24" a="1"/>
  <c r="J1018" i="24"/>
  <c r="N1018" i="24"/>
  <c r="H954" i="24" a="1"/>
  <c r="H954" i="24"/>
  <c r="I954" i="24" a="1"/>
  <c r="I954" i="24"/>
  <c r="J954" i="24" a="1"/>
  <c r="J954" i="24"/>
  <c r="N954" i="24"/>
  <c r="G954" i="24" a="1"/>
  <c r="G954" i="24"/>
  <c r="H890" i="24" a="1"/>
  <c r="H890" i="24"/>
  <c r="I890" i="24" a="1"/>
  <c r="I890" i="24"/>
  <c r="J890" i="24" a="1"/>
  <c r="J890" i="24"/>
  <c r="N890" i="24"/>
  <c r="G890" i="24" a="1"/>
  <c r="G890" i="24"/>
  <c r="H826" i="24" a="1"/>
  <c r="H826" i="24"/>
  <c r="I826" i="24" a="1"/>
  <c r="I826" i="24"/>
  <c r="J826" i="24" a="1"/>
  <c r="J826" i="24"/>
  <c r="N826" i="24"/>
  <c r="G826" i="24" a="1"/>
  <c r="G826" i="24"/>
  <c r="H762" i="24" a="1"/>
  <c r="H762" i="24"/>
  <c r="I762" i="24" a="1"/>
  <c r="I762" i="24"/>
  <c r="J762" i="24" a="1"/>
  <c r="J762" i="24"/>
  <c r="N762" i="24"/>
  <c r="G762" i="24" a="1"/>
  <c r="G762" i="24"/>
  <c r="H698" i="24" a="1"/>
  <c r="H698" i="24"/>
  <c r="I698" i="24" a="1"/>
  <c r="I698" i="24"/>
  <c r="J698" i="24" a="1"/>
  <c r="J698" i="24"/>
  <c r="N698" i="24"/>
  <c r="G698" i="24" a="1"/>
  <c r="G698" i="24"/>
  <c r="H634" i="24" a="1"/>
  <c r="H634" i="24"/>
  <c r="I634" i="24" a="1"/>
  <c r="I634" i="24"/>
  <c r="J634" i="24" a="1"/>
  <c r="J634" i="24"/>
  <c r="N634" i="24"/>
  <c r="G634" i="24" a="1"/>
  <c r="G634" i="24"/>
  <c r="G1489" i="24" a="1"/>
  <c r="G1489" i="24"/>
  <c r="H1489" i="24" a="1"/>
  <c r="H1489" i="24"/>
  <c r="I1489" i="24" a="1"/>
  <c r="I1489" i="24"/>
  <c r="J1489" i="24" a="1"/>
  <c r="J1489" i="24"/>
  <c r="N1489" i="24"/>
  <c r="G1425" i="24" a="1"/>
  <c r="G1425" i="24"/>
  <c r="H1425" i="24" a="1"/>
  <c r="H1425" i="24"/>
  <c r="I1425" i="24" a="1"/>
  <c r="I1425" i="24"/>
  <c r="J1425" i="24" a="1"/>
  <c r="J1425" i="24"/>
  <c r="N1425" i="24"/>
  <c r="G1361" i="24" a="1"/>
  <c r="G1361" i="24"/>
  <c r="H1361" i="24" a="1"/>
  <c r="H1361" i="24"/>
  <c r="I1361" i="24" a="1"/>
  <c r="I1361" i="24"/>
  <c r="J1361" i="24" a="1"/>
  <c r="J1361" i="24"/>
  <c r="N1361" i="24"/>
  <c r="G1297" i="24" a="1"/>
  <c r="G1297" i="24"/>
  <c r="H1297" i="24" a="1"/>
  <c r="H1297" i="24"/>
  <c r="I1297" i="24" a="1"/>
  <c r="I1297" i="24"/>
  <c r="J1297" i="24" a="1"/>
  <c r="J1297" i="24"/>
  <c r="N1297" i="24"/>
  <c r="G1233" i="24" a="1"/>
  <c r="G1233" i="24"/>
  <c r="H1233" i="24" a="1"/>
  <c r="H1233" i="24"/>
  <c r="I1233" i="24" a="1"/>
  <c r="I1233" i="24"/>
  <c r="J1233" i="24" a="1"/>
  <c r="J1233" i="24"/>
  <c r="N1233" i="24"/>
  <c r="G1169" i="24" a="1"/>
  <c r="G1169" i="24"/>
  <c r="H1169" i="24" a="1"/>
  <c r="H1169" i="24"/>
  <c r="I1169" i="24" a="1"/>
  <c r="I1169" i="24"/>
  <c r="J1169" i="24" a="1"/>
  <c r="J1169" i="24"/>
  <c r="N1169" i="24"/>
  <c r="G1105" i="24" a="1"/>
  <c r="G1105" i="24"/>
  <c r="I1105" i="24" a="1"/>
  <c r="I1105" i="24"/>
  <c r="H1105" i="24" a="1"/>
  <c r="H1105" i="24"/>
  <c r="J1105" i="24" a="1"/>
  <c r="J1105" i="24"/>
  <c r="N1105" i="24"/>
  <c r="G1041" i="24" a="1"/>
  <c r="G1041" i="24"/>
  <c r="H1041" i="24" a="1"/>
  <c r="H1041" i="24"/>
  <c r="I1041" i="24" a="1"/>
  <c r="I1041" i="24"/>
  <c r="J1041" i="24" a="1"/>
  <c r="J1041" i="24"/>
  <c r="N1041" i="24"/>
  <c r="G977" i="24" a="1"/>
  <c r="G977" i="24"/>
  <c r="H977" i="24" a="1"/>
  <c r="H977" i="24"/>
  <c r="I977" i="24" a="1"/>
  <c r="I977" i="24"/>
  <c r="J977" i="24" a="1"/>
  <c r="J977" i="24"/>
  <c r="N977" i="24"/>
  <c r="H913" i="24" a="1"/>
  <c r="H913" i="24"/>
  <c r="I913" i="24" a="1"/>
  <c r="I913" i="24"/>
  <c r="J913" i="24" a="1"/>
  <c r="J913" i="24"/>
  <c r="N913" i="24"/>
  <c r="G913" i="24" a="1"/>
  <c r="G913" i="24"/>
  <c r="H849" i="24" a="1"/>
  <c r="H849" i="24"/>
  <c r="I849" i="24" a="1"/>
  <c r="I849" i="24"/>
  <c r="J849" i="24" a="1"/>
  <c r="J849" i="24"/>
  <c r="N849" i="24"/>
  <c r="G849" i="24" a="1"/>
  <c r="G849" i="24"/>
  <c r="I785" i="24" a="1"/>
  <c r="I785" i="24"/>
  <c r="H785" i="24" a="1"/>
  <c r="H785" i="24"/>
  <c r="J785" i="24" a="1"/>
  <c r="J785" i="24"/>
  <c r="N785" i="24"/>
  <c r="G785" i="24" a="1"/>
  <c r="G785" i="24"/>
  <c r="H721" i="24" a="1"/>
  <c r="H721" i="24"/>
  <c r="I721" i="24" a="1"/>
  <c r="I721" i="24"/>
  <c r="N721" i="24"/>
  <c r="J721" i="24" a="1"/>
  <c r="J721" i="24"/>
  <c r="G721" i="24" a="1"/>
  <c r="G721" i="24"/>
  <c r="H657" i="24" a="1"/>
  <c r="H657" i="24"/>
  <c r="I657" i="24" a="1"/>
  <c r="I657" i="24"/>
  <c r="J657" i="24" a="1"/>
  <c r="J657" i="24"/>
  <c r="N657" i="24"/>
  <c r="G657" i="24" a="1"/>
  <c r="G657" i="24"/>
  <c r="H593" i="24" a="1"/>
  <c r="H593" i="24"/>
  <c r="I593" i="24" a="1"/>
  <c r="I593" i="24"/>
  <c r="J593" i="24" a="1"/>
  <c r="J593" i="24"/>
  <c r="N593" i="24"/>
  <c r="G593" i="24" a="1"/>
  <c r="G593" i="24"/>
  <c r="G1446" i="24" a="1"/>
  <c r="G1446" i="24"/>
  <c r="H1446" i="24" a="1"/>
  <c r="H1446" i="24"/>
  <c r="I1446" i="24" a="1"/>
  <c r="I1446" i="24"/>
  <c r="J1446" i="24" a="1"/>
  <c r="J1446" i="24"/>
  <c r="N1446" i="24"/>
  <c r="G1382" i="24" a="1"/>
  <c r="G1382" i="24"/>
  <c r="H1382" i="24" a="1"/>
  <c r="H1382" i="24"/>
  <c r="I1382" i="24" a="1"/>
  <c r="I1382" i="24"/>
  <c r="J1382" i="24" a="1"/>
  <c r="J1382" i="24"/>
  <c r="N1382" i="24"/>
  <c r="G1318" i="24" a="1"/>
  <c r="G1318" i="24"/>
  <c r="H1318" i="24" a="1"/>
  <c r="H1318" i="24"/>
  <c r="I1318" i="24" a="1"/>
  <c r="I1318" i="24"/>
  <c r="J1318" i="24" a="1"/>
  <c r="J1318" i="24"/>
  <c r="N1318" i="24"/>
  <c r="G1254" i="24" a="1"/>
  <c r="G1254" i="24"/>
  <c r="H1254" i="24" a="1"/>
  <c r="H1254" i="24"/>
  <c r="I1254" i="24" a="1"/>
  <c r="I1254" i="24"/>
  <c r="J1254" i="24" a="1"/>
  <c r="J1254" i="24"/>
  <c r="N1254" i="24"/>
  <c r="G1190" i="24" a="1"/>
  <c r="G1190" i="24"/>
  <c r="H1190" i="24" a="1"/>
  <c r="H1190" i="24"/>
  <c r="I1190" i="24" a="1"/>
  <c r="I1190" i="24"/>
  <c r="J1190" i="24" a="1"/>
  <c r="J1190" i="24"/>
  <c r="N1190" i="24"/>
  <c r="G1126" i="24" a="1"/>
  <c r="G1126" i="24"/>
  <c r="H1126" i="24" a="1"/>
  <c r="H1126" i="24"/>
  <c r="I1126" i="24" a="1"/>
  <c r="I1126" i="24"/>
  <c r="J1126" i="24" a="1"/>
  <c r="J1126" i="24"/>
  <c r="N1126" i="24"/>
  <c r="G1062" i="24" a="1"/>
  <c r="G1062" i="24"/>
  <c r="H1062" i="24" a="1"/>
  <c r="H1062" i="24"/>
  <c r="I1062" i="24" a="1"/>
  <c r="I1062" i="24"/>
  <c r="J1062" i="24" a="1"/>
  <c r="J1062" i="24"/>
  <c r="N1062" i="24"/>
  <c r="H998" i="24" a="1"/>
  <c r="H998" i="24"/>
  <c r="I998" i="24" a="1"/>
  <c r="I998" i="24"/>
  <c r="J998" i="24" a="1"/>
  <c r="J998" i="24"/>
  <c r="N998" i="24"/>
  <c r="G998" i="24" a="1"/>
  <c r="G998" i="24"/>
  <c r="H934" i="24" a="1"/>
  <c r="H934" i="24"/>
  <c r="I934" i="24" a="1"/>
  <c r="I934" i="24"/>
  <c r="J934" i="24" a="1"/>
  <c r="J934" i="24"/>
  <c r="N934" i="24"/>
  <c r="G934" i="24" a="1"/>
  <c r="G934" i="24"/>
  <c r="H870" i="24" a="1"/>
  <c r="H870" i="24"/>
  <c r="I870" i="24" a="1"/>
  <c r="I870" i="24"/>
  <c r="J870" i="24" a="1"/>
  <c r="J870" i="24"/>
  <c r="N870" i="24"/>
  <c r="G870" i="24" a="1"/>
  <c r="G870" i="24"/>
  <c r="H806" i="24" a="1"/>
  <c r="H806" i="24"/>
  <c r="I806" i="24" a="1"/>
  <c r="I806" i="24"/>
  <c r="J806" i="24" a="1"/>
  <c r="J806" i="24"/>
  <c r="N806" i="24"/>
  <c r="G806" i="24" a="1"/>
  <c r="G806" i="24"/>
  <c r="H742" i="24" a="1"/>
  <c r="H742" i="24"/>
  <c r="I742" i="24" a="1"/>
  <c r="I742" i="24"/>
  <c r="J742" i="24" a="1"/>
  <c r="J742" i="24"/>
  <c r="N742" i="24"/>
  <c r="G742" i="24" a="1"/>
  <c r="G742" i="24"/>
  <c r="H678" i="24" a="1"/>
  <c r="H678" i="24"/>
  <c r="I678" i="24" a="1"/>
  <c r="I678" i="24"/>
  <c r="J678" i="24" a="1"/>
  <c r="J678" i="24"/>
  <c r="N678" i="24"/>
  <c r="G678" i="24" a="1"/>
  <c r="G678" i="24"/>
  <c r="H614" i="24" a="1"/>
  <c r="H614" i="24"/>
  <c r="I614" i="24" a="1"/>
  <c r="I614" i="24"/>
  <c r="J614" i="24" a="1"/>
  <c r="J614" i="24"/>
  <c r="N614" i="24"/>
  <c r="G614" i="24" a="1"/>
  <c r="G614" i="24"/>
  <c r="G1469" i="24" a="1"/>
  <c r="G1469" i="24"/>
  <c r="H1469" i="24" a="1"/>
  <c r="H1469" i="24"/>
  <c r="I1469" i="24" a="1"/>
  <c r="I1469" i="24"/>
  <c r="J1469" i="24" a="1"/>
  <c r="J1469" i="24"/>
  <c r="N1469" i="24"/>
  <c r="G1405" i="24" a="1"/>
  <c r="G1405" i="24"/>
  <c r="H1405" i="24" a="1"/>
  <c r="H1405" i="24"/>
  <c r="I1405" i="24" a="1"/>
  <c r="I1405" i="24"/>
  <c r="J1405" i="24" a="1"/>
  <c r="J1405" i="24"/>
  <c r="N1405" i="24"/>
  <c r="G1341" i="24" a="1"/>
  <c r="G1341" i="24"/>
  <c r="H1341" i="24" a="1"/>
  <c r="H1341" i="24"/>
  <c r="I1341" i="24" a="1"/>
  <c r="I1341" i="24"/>
  <c r="J1341" i="24" a="1"/>
  <c r="J1341" i="24"/>
  <c r="N1341" i="24"/>
  <c r="G1277" i="24" a="1"/>
  <c r="G1277" i="24"/>
  <c r="H1277" i="24" a="1"/>
  <c r="H1277" i="24"/>
  <c r="I1277" i="24" a="1"/>
  <c r="I1277" i="24"/>
  <c r="J1277" i="24" a="1"/>
  <c r="J1277" i="24"/>
  <c r="N1277" i="24"/>
  <c r="G1213" i="24" a="1"/>
  <c r="G1213" i="24"/>
  <c r="H1213" i="24" a="1"/>
  <c r="H1213" i="24"/>
  <c r="I1213" i="24" a="1"/>
  <c r="I1213" i="24"/>
  <c r="J1213" i="24" a="1"/>
  <c r="J1213" i="24"/>
  <c r="N1213" i="24"/>
  <c r="G1149" i="24" a="1"/>
  <c r="G1149" i="24"/>
  <c r="H1149" i="24" a="1"/>
  <c r="H1149" i="24"/>
  <c r="I1149" i="24" a="1"/>
  <c r="I1149" i="24"/>
  <c r="J1149" i="24" a="1"/>
  <c r="J1149" i="24"/>
  <c r="N1149" i="24"/>
  <c r="G1085" i="24" a="1"/>
  <c r="G1085" i="24"/>
  <c r="H1085" i="24" a="1"/>
  <c r="H1085" i="24"/>
  <c r="I1085" i="24" a="1"/>
  <c r="I1085" i="24"/>
  <c r="J1085" i="24" a="1"/>
  <c r="J1085" i="24"/>
  <c r="N1085" i="24"/>
  <c r="G1021" i="24" a="1"/>
  <c r="G1021" i="24"/>
  <c r="H1021" i="24" a="1"/>
  <c r="H1021" i="24"/>
  <c r="I1021" i="24" a="1"/>
  <c r="I1021" i="24"/>
  <c r="J1021" i="24" a="1"/>
  <c r="J1021" i="24"/>
  <c r="N1021" i="24"/>
  <c r="G957" i="24" a="1"/>
  <c r="G957" i="24"/>
  <c r="H957" i="24" a="1"/>
  <c r="H957" i="24"/>
  <c r="I957" i="24" a="1"/>
  <c r="I957" i="24"/>
  <c r="J957" i="24" a="1"/>
  <c r="J957" i="24"/>
  <c r="N957" i="24"/>
  <c r="G1018" i="24" a="1"/>
  <c r="G1018" i="24"/>
  <c r="H893" i="24" a="1"/>
  <c r="H893" i="24"/>
  <c r="I893" i="24" a="1"/>
  <c r="I893" i="24"/>
  <c r="J893" i="24" a="1"/>
  <c r="J893" i="24"/>
  <c r="N893" i="24"/>
  <c r="G893" i="24" a="1"/>
  <c r="G893" i="24"/>
  <c r="H829" i="24" a="1"/>
  <c r="H829" i="24"/>
  <c r="I829" i="24" a="1"/>
  <c r="I829" i="24"/>
  <c r="J829" i="24" a="1"/>
  <c r="J829" i="24"/>
  <c r="N829" i="24"/>
  <c r="G829" i="24" a="1"/>
  <c r="G829" i="24"/>
  <c r="I765" i="24" a="1"/>
  <c r="I765" i="24"/>
  <c r="H765" i="24" a="1"/>
  <c r="H765" i="24"/>
  <c r="J765" i="24" a="1"/>
  <c r="J765" i="24"/>
  <c r="N765" i="24"/>
  <c r="G765" i="24" a="1"/>
  <c r="G765" i="24"/>
  <c r="H701" i="24" a="1"/>
  <c r="H701" i="24"/>
  <c r="I701" i="24" a="1"/>
  <c r="I701" i="24"/>
  <c r="N701" i="24"/>
  <c r="J701" i="24" a="1"/>
  <c r="J701" i="24"/>
  <c r="G701" i="24" a="1"/>
  <c r="G701" i="24"/>
  <c r="H637" i="24" a="1"/>
  <c r="H637" i="24"/>
  <c r="I637" i="24" a="1"/>
  <c r="I637" i="24"/>
  <c r="J637" i="24" a="1"/>
  <c r="J637" i="24"/>
  <c r="N637" i="24"/>
  <c r="G637" i="24" a="1"/>
  <c r="G637" i="24"/>
  <c r="H1024" i="24" a="1"/>
  <c r="H1024" i="24"/>
  <c r="I1024" i="24" a="1"/>
  <c r="I1024" i="24"/>
  <c r="J1024" i="24" a="1"/>
  <c r="J1024" i="24"/>
  <c r="N1024" i="24"/>
  <c r="G1024" i="24" a="1"/>
  <c r="G1024" i="24"/>
  <c r="G1143" i="24" a="1"/>
  <c r="G1143" i="24"/>
  <c r="H1143" i="24" a="1"/>
  <c r="H1143" i="24"/>
  <c r="I1143" i="24" a="1"/>
  <c r="I1143" i="24"/>
  <c r="J1143" i="24" a="1"/>
  <c r="J1143" i="24"/>
  <c r="N1143" i="24"/>
  <c r="H631" i="24" a="1"/>
  <c r="H631" i="24"/>
  <c r="I631" i="24" a="1"/>
  <c r="I631" i="24"/>
  <c r="N631" i="24"/>
  <c r="J631" i="24" a="1"/>
  <c r="J631" i="24"/>
  <c r="G631" i="24" a="1"/>
  <c r="G631" i="24"/>
  <c r="G1296" i="24" a="1"/>
  <c r="G1296" i="24"/>
  <c r="H1296" i="24" a="1"/>
  <c r="H1296" i="24"/>
  <c r="I1296" i="24" a="1"/>
  <c r="I1296" i="24"/>
  <c r="J1296" i="24" a="1"/>
  <c r="J1296" i="24"/>
  <c r="N1296" i="24"/>
  <c r="H784" i="24" a="1"/>
  <c r="H784" i="24"/>
  <c r="I784" i="24" a="1"/>
  <c r="I784" i="24"/>
  <c r="J784" i="24" a="1"/>
  <c r="J784" i="24"/>
  <c r="N784" i="24"/>
  <c r="G784" i="24" a="1"/>
  <c r="G784" i="24"/>
  <c r="G1447" i="24" a="1"/>
  <c r="G1447" i="24"/>
  <c r="H1447" i="24" a="1"/>
  <c r="H1447" i="24"/>
  <c r="J1447" i="24" a="1"/>
  <c r="J1447" i="24"/>
  <c r="I1447" i="24" a="1"/>
  <c r="I1447" i="24"/>
  <c r="N1447" i="24"/>
  <c r="H935" i="24" a="1"/>
  <c r="H935" i="24"/>
  <c r="I935" i="24" a="1"/>
  <c r="I935" i="24"/>
  <c r="J935" i="24" a="1"/>
  <c r="J935" i="24"/>
  <c r="N935" i="24"/>
  <c r="G935" i="24" a="1"/>
  <c r="G935" i="24"/>
  <c r="G1407" i="24" a="1"/>
  <c r="G1407" i="24"/>
  <c r="H1407" i="24" a="1"/>
  <c r="H1407" i="24"/>
  <c r="J1407" i="24" a="1"/>
  <c r="J1407" i="24"/>
  <c r="I1407" i="24" a="1"/>
  <c r="I1407" i="24"/>
  <c r="N1407" i="24"/>
  <c r="G1151" i="24" a="1"/>
  <c r="G1151" i="24"/>
  <c r="H1151" i="24" a="1"/>
  <c r="H1151" i="24"/>
  <c r="I1151" i="24" a="1"/>
  <c r="I1151" i="24"/>
  <c r="J1151" i="24" a="1"/>
  <c r="J1151" i="24"/>
  <c r="N1151" i="24"/>
  <c r="H895" i="24" a="1"/>
  <c r="H895" i="24"/>
  <c r="I895" i="24" a="1"/>
  <c r="I895" i="24"/>
  <c r="J895" i="24" a="1"/>
  <c r="J895" i="24"/>
  <c r="N895" i="24"/>
  <c r="G895" i="24" a="1"/>
  <c r="G895" i="24"/>
  <c r="H639" i="24" a="1"/>
  <c r="H639" i="24"/>
  <c r="I639" i="24" a="1"/>
  <c r="I639" i="24"/>
  <c r="J639" i="24" a="1"/>
  <c r="J639" i="24"/>
  <c r="N639" i="24"/>
  <c r="G639" i="24" a="1"/>
  <c r="G639" i="24"/>
  <c r="G1496" i="24" a="1"/>
  <c r="G1496" i="24"/>
  <c r="H1496" i="24" a="1"/>
  <c r="H1496" i="24"/>
  <c r="I1496" i="24" a="1"/>
  <c r="I1496" i="24"/>
  <c r="J1496" i="24" a="1"/>
  <c r="J1496" i="24"/>
  <c r="N1496" i="24"/>
  <c r="G1240" i="24" a="1"/>
  <c r="G1240" i="24"/>
  <c r="H1240" i="24" a="1"/>
  <c r="H1240" i="24"/>
  <c r="I1240" i="24" a="1"/>
  <c r="I1240" i="24"/>
  <c r="J1240" i="24" a="1"/>
  <c r="J1240" i="24"/>
  <c r="N1240" i="24"/>
  <c r="H984" i="24" a="1"/>
  <c r="H984" i="24"/>
  <c r="I984" i="24" a="1"/>
  <c r="I984" i="24"/>
  <c r="J984" i="24" a="1"/>
  <c r="J984" i="24"/>
  <c r="N984" i="24"/>
  <c r="G984" i="24" a="1"/>
  <c r="G984" i="24"/>
  <c r="H728" i="24" a="1"/>
  <c r="H728" i="24"/>
  <c r="I728" i="24" a="1"/>
  <c r="I728" i="24"/>
  <c r="J728" i="24" a="1"/>
  <c r="J728" i="24"/>
  <c r="N728" i="24"/>
  <c r="G728" i="24" a="1"/>
  <c r="G728" i="24"/>
  <c r="G1380" i="24" a="1"/>
  <c r="G1380" i="24"/>
  <c r="H1380" i="24" a="1"/>
  <c r="H1380" i="24"/>
  <c r="J1380" i="24" a="1"/>
  <c r="J1380" i="24"/>
  <c r="I1380" i="24" a="1"/>
  <c r="I1380" i="24"/>
  <c r="N1380" i="24"/>
  <c r="G1252" i="24" a="1"/>
  <c r="G1252" i="24"/>
  <c r="H1252" i="24" a="1"/>
  <c r="H1252" i="24"/>
  <c r="I1252" i="24" a="1"/>
  <c r="I1252" i="24"/>
  <c r="J1252" i="24" a="1"/>
  <c r="J1252" i="24"/>
  <c r="N1252" i="24"/>
  <c r="G1124" i="24" a="1"/>
  <c r="G1124" i="24"/>
  <c r="I1124" i="24" a="1"/>
  <c r="I1124" i="24"/>
  <c r="H1124" i="24" a="1"/>
  <c r="H1124" i="24"/>
  <c r="J1124" i="24" a="1"/>
  <c r="J1124" i="24"/>
  <c r="N1124" i="24"/>
  <c r="H996" i="24" a="1"/>
  <c r="H996" i="24"/>
  <c r="I996" i="24" a="1"/>
  <c r="I996" i="24"/>
  <c r="J996" i="24" a="1"/>
  <c r="J996" i="24"/>
  <c r="N996" i="24"/>
  <c r="G996" i="24" a="1"/>
  <c r="G996" i="24"/>
  <c r="H868" i="24" a="1"/>
  <c r="H868" i="24"/>
  <c r="I868" i="24" a="1"/>
  <c r="I868" i="24"/>
  <c r="J868" i="24" a="1"/>
  <c r="J868" i="24"/>
  <c r="N868" i="24"/>
  <c r="G868" i="24" a="1"/>
  <c r="G868" i="24"/>
  <c r="H740" i="24" a="1"/>
  <c r="H740" i="24"/>
  <c r="I740" i="24" a="1"/>
  <c r="I740" i="24"/>
  <c r="J740" i="24" a="1"/>
  <c r="J740" i="24"/>
  <c r="N740" i="24"/>
  <c r="G740" i="24" a="1"/>
  <c r="G740" i="24"/>
  <c r="H612" i="24" a="1"/>
  <c r="H612" i="24"/>
  <c r="I612" i="24" a="1"/>
  <c r="I612" i="24"/>
  <c r="J612" i="24" a="1"/>
  <c r="J612" i="24"/>
  <c r="N612" i="24"/>
  <c r="G612" i="24" a="1"/>
  <c r="G612" i="24"/>
  <c r="G1467" i="24" a="1"/>
  <c r="G1467" i="24"/>
  <c r="H1467" i="24" a="1"/>
  <c r="H1467" i="24"/>
  <c r="J1467" i="24" a="1"/>
  <c r="J1467" i="24"/>
  <c r="I1467" i="24" a="1"/>
  <c r="I1467" i="24"/>
  <c r="N1467" i="24"/>
  <c r="G1339" i="24" a="1"/>
  <c r="G1339" i="24"/>
  <c r="H1339" i="24" a="1"/>
  <c r="H1339" i="24"/>
  <c r="J1339" i="24" a="1"/>
  <c r="J1339" i="24"/>
  <c r="I1339" i="24" a="1"/>
  <c r="I1339" i="24"/>
  <c r="N1339" i="24"/>
  <c r="G1211" i="24" a="1"/>
  <c r="G1211" i="24"/>
  <c r="H1211" i="24" a="1"/>
  <c r="H1211" i="24"/>
  <c r="I1211" i="24" a="1"/>
  <c r="I1211" i="24"/>
  <c r="J1211" i="24" a="1"/>
  <c r="J1211" i="24"/>
  <c r="N1211" i="24"/>
  <c r="G1083" i="24" a="1"/>
  <c r="G1083" i="24"/>
  <c r="H1083" i="24" a="1"/>
  <c r="H1083" i="24"/>
  <c r="I1083" i="24" a="1"/>
  <c r="I1083" i="24"/>
  <c r="J1083" i="24" a="1"/>
  <c r="J1083" i="24"/>
  <c r="N1083" i="24"/>
  <c r="G955" i="24" a="1"/>
  <c r="G955" i="24"/>
  <c r="H955" i="24" a="1"/>
  <c r="H955" i="24"/>
  <c r="I955" i="24" a="1"/>
  <c r="I955" i="24"/>
  <c r="J955" i="24" a="1"/>
  <c r="J955" i="24"/>
  <c r="N955" i="24"/>
  <c r="H827" i="24" a="1"/>
  <c r="H827" i="24"/>
  <c r="I827" i="24" a="1"/>
  <c r="I827" i="24"/>
  <c r="J827" i="24" a="1"/>
  <c r="J827" i="24"/>
  <c r="N827" i="24"/>
  <c r="G827" i="24" a="1"/>
  <c r="G827" i="24"/>
  <c r="H699" i="24" a="1"/>
  <c r="H699" i="24"/>
  <c r="I699" i="24" a="1"/>
  <c r="I699" i="24"/>
  <c r="N699" i="24"/>
  <c r="J699" i="24" a="1"/>
  <c r="J699" i="24"/>
  <c r="G699" i="24" a="1"/>
  <c r="G699" i="24"/>
  <c r="G1120" i="24" a="1"/>
  <c r="G1120" i="24"/>
  <c r="I1120" i="24" a="1"/>
  <c r="I1120" i="24"/>
  <c r="H1120" i="24" a="1"/>
  <c r="H1120" i="24"/>
  <c r="J1120" i="24" a="1"/>
  <c r="J1120" i="24"/>
  <c r="N1120" i="24"/>
  <c r="H608" i="24" a="1"/>
  <c r="H608" i="24"/>
  <c r="I608" i="24" a="1"/>
  <c r="I608" i="24"/>
  <c r="J608" i="24" a="1"/>
  <c r="J608" i="24"/>
  <c r="N608" i="24"/>
  <c r="G608" i="24" a="1"/>
  <c r="G608" i="24"/>
  <c r="G1239" i="24" a="1"/>
  <c r="G1239" i="24"/>
  <c r="I1239" i="24" a="1"/>
  <c r="I1239" i="24"/>
  <c r="H1239" i="24" a="1"/>
  <c r="H1239" i="24"/>
  <c r="J1239" i="24" a="1"/>
  <c r="J1239" i="24"/>
  <c r="N1239" i="24"/>
  <c r="H727" i="24" a="1"/>
  <c r="H727" i="24"/>
  <c r="I727" i="24" a="1"/>
  <c r="I727" i="24"/>
  <c r="J727" i="24" a="1"/>
  <c r="J727" i="24"/>
  <c r="N727" i="24"/>
  <c r="G727" i="24" a="1"/>
  <c r="G727" i="24"/>
  <c r="G1392" i="24" a="1"/>
  <c r="G1392" i="24"/>
  <c r="H1392" i="24" a="1"/>
  <c r="H1392" i="24"/>
  <c r="J1392" i="24" a="1"/>
  <c r="J1392" i="24"/>
  <c r="I1392" i="24" a="1"/>
  <c r="I1392" i="24"/>
  <c r="N1392" i="24"/>
  <c r="H880" i="24" a="1"/>
  <c r="H880" i="24"/>
  <c r="I880" i="24" a="1"/>
  <c r="I880" i="24"/>
  <c r="J880" i="24" a="1"/>
  <c r="J880" i="24"/>
  <c r="N880" i="24"/>
  <c r="G880" i="24" a="1"/>
  <c r="G880" i="24"/>
  <c r="I1031" i="24" a="1"/>
  <c r="I1031" i="24"/>
  <c r="H1031" i="24" a="1"/>
  <c r="H1031" i="24"/>
  <c r="J1031" i="24" a="1"/>
  <c r="J1031" i="24"/>
  <c r="N1031" i="24"/>
  <c r="G1031" i="24" a="1"/>
  <c r="G1031" i="24"/>
  <c r="G1455" i="24" a="1"/>
  <c r="G1455" i="24"/>
  <c r="H1455" i="24" a="1"/>
  <c r="H1455" i="24"/>
  <c r="J1455" i="24" a="1"/>
  <c r="J1455" i="24"/>
  <c r="I1455" i="24" a="1"/>
  <c r="I1455" i="24"/>
  <c r="N1455" i="24"/>
  <c r="G1199" i="24" a="1"/>
  <c r="G1199" i="24"/>
  <c r="H1199" i="24" a="1"/>
  <c r="H1199" i="24"/>
  <c r="I1199" i="24" a="1"/>
  <c r="I1199" i="24"/>
  <c r="J1199" i="24" a="1"/>
  <c r="J1199" i="24"/>
  <c r="N1199" i="24"/>
  <c r="H943" i="24" a="1"/>
  <c r="H943" i="24"/>
  <c r="I943" i="24" a="1"/>
  <c r="I943" i="24"/>
  <c r="J943" i="24" a="1"/>
  <c r="J943" i="24"/>
  <c r="N943" i="24"/>
  <c r="G943" i="24" a="1"/>
  <c r="G943" i="24"/>
  <c r="H687" i="24" a="1"/>
  <c r="H687" i="24"/>
  <c r="I687" i="24" a="1"/>
  <c r="I687" i="24"/>
  <c r="J687" i="24" a="1"/>
  <c r="J687" i="24"/>
  <c r="N687" i="24"/>
  <c r="G687" i="24" a="1"/>
  <c r="G687" i="24"/>
  <c r="G1288" i="24" a="1"/>
  <c r="G1288" i="24"/>
  <c r="H1288" i="24" a="1"/>
  <c r="H1288" i="24"/>
  <c r="I1288" i="24" a="1"/>
  <c r="I1288" i="24"/>
  <c r="J1288" i="24" a="1"/>
  <c r="J1288" i="24"/>
  <c r="N1288" i="24"/>
  <c r="H1032" i="24" a="1"/>
  <c r="H1032" i="24"/>
  <c r="I1032" i="24" a="1"/>
  <c r="I1032" i="24"/>
  <c r="J1032" i="24" a="1"/>
  <c r="J1032" i="24"/>
  <c r="N1032" i="24"/>
  <c r="G1032" i="24" a="1"/>
  <c r="G1032" i="24"/>
  <c r="H776" i="24" a="1"/>
  <c r="H776" i="24"/>
  <c r="I776" i="24" a="1"/>
  <c r="I776" i="24"/>
  <c r="J776" i="24" a="1"/>
  <c r="J776" i="24"/>
  <c r="N776" i="24"/>
  <c r="G776" i="24" a="1"/>
  <c r="G776" i="24"/>
  <c r="G1404" i="24" a="1"/>
  <c r="G1404" i="24"/>
  <c r="H1404" i="24" a="1"/>
  <c r="H1404" i="24"/>
  <c r="J1404" i="24" a="1"/>
  <c r="J1404" i="24"/>
  <c r="I1404" i="24" a="1"/>
  <c r="I1404" i="24"/>
  <c r="N1404" i="24"/>
  <c r="G1276" i="24" a="1"/>
  <c r="G1276" i="24"/>
  <c r="H1276" i="24" a="1"/>
  <c r="H1276" i="24"/>
  <c r="I1276" i="24" a="1"/>
  <c r="I1276" i="24"/>
  <c r="J1276" i="24" a="1"/>
  <c r="J1276" i="24"/>
  <c r="N1276" i="24"/>
  <c r="G1148" i="24" a="1"/>
  <c r="G1148" i="24"/>
  <c r="H1148" i="24" a="1"/>
  <c r="H1148" i="24"/>
  <c r="I1148" i="24" a="1"/>
  <c r="I1148" i="24"/>
  <c r="J1148" i="24" a="1"/>
  <c r="J1148" i="24"/>
  <c r="N1148" i="24"/>
  <c r="H1020" i="24" a="1"/>
  <c r="H1020" i="24"/>
  <c r="I1020" i="24" a="1"/>
  <c r="I1020" i="24"/>
  <c r="J1020" i="24" a="1"/>
  <c r="J1020" i="24"/>
  <c r="N1020" i="24"/>
  <c r="G1020" i="24" a="1"/>
  <c r="G1020" i="24"/>
  <c r="I892" i="24" a="1"/>
  <c r="I892" i="24"/>
  <c r="H892" i="24" a="1"/>
  <c r="H892" i="24"/>
  <c r="J892" i="24" a="1"/>
  <c r="J892" i="24"/>
  <c r="N892" i="24"/>
  <c r="G892" i="24" a="1"/>
  <c r="G892" i="24"/>
  <c r="H764" i="24" a="1"/>
  <c r="H764" i="24"/>
  <c r="I764" i="24" a="1"/>
  <c r="I764" i="24"/>
  <c r="J764" i="24" a="1"/>
  <c r="J764" i="24"/>
  <c r="N764" i="24"/>
  <c r="G764" i="24" a="1"/>
  <c r="G764" i="24"/>
  <c r="H636" i="24" a="1"/>
  <c r="H636" i="24"/>
  <c r="I636" i="24" a="1"/>
  <c r="I636" i="24"/>
  <c r="J636" i="24" a="1"/>
  <c r="J636" i="24"/>
  <c r="N636" i="24"/>
  <c r="G636" i="24" a="1"/>
  <c r="G636" i="24"/>
  <c r="G1491" i="24" a="1"/>
  <c r="G1491" i="24"/>
  <c r="H1491" i="24" a="1"/>
  <c r="H1491" i="24"/>
  <c r="I1491" i="24" a="1"/>
  <c r="I1491" i="24"/>
  <c r="J1491" i="24" a="1"/>
  <c r="J1491" i="24"/>
  <c r="N1491" i="24"/>
  <c r="G1363" i="24" a="1"/>
  <c r="G1363" i="24"/>
  <c r="H1363" i="24" a="1"/>
  <c r="H1363" i="24"/>
  <c r="J1363" i="24" a="1"/>
  <c r="J1363" i="24"/>
  <c r="I1363" i="24" a="1"/>
  <c r="I1363" i="24"/>
  <c r="N1363" i="24"/>
  <c r="G1235" i="24" a="1"/>
  <c r="G1235" i="24"/>
  <c r="I1235" i="24" a="1"/>
  <c r="I1235" i="24"/>
  <c r="H1235" i="24" a="1"/>
  <c r="H1235" i="24"/>
  <c r="J1235" i="24" a="1"/>
  <c r="J1235" i="24"/>
  <c r="N1235" i="24"/>
  <c r="G1107" i="24" a="1"/>
  <c r="G1107" i="24"/>
  <c r="H1107" i="24" a="1"/>
  <c r="H1107" i="24"/>
  <c r="I1107" i="24" a="1"/>
  <c r="I1107" i="24"/>
  <c r="J1107" i="24" a="1"/>
  <c r="J1107" i="24"/>
  <c r="N1107" i="24"/>
  <c r="H979" i="24" a="1"/>
  <c r="H979" i="24"/>
  <c r="I979" i="24" a="1"/>
  <c r="I979" i="24"/>
  <c r="J979" i="24" a="1"/>
  <c r="J979" i="24"/>
  <c r="N979" i="24"/>
  <c r="G979" i="24" a="1"/>
  <c r="G979" i="24"/>
  <c r="H851" i="24" a="1"/>
  <c r="H851" i="24"/>
  <c r="I851" i="24" a="1"/>
  <c r="I851" i="24"/>
  <c r="J851" i="24" a="1"/>
  <c r="J851" i="24"/>
  <c r="N851" i="24"/>
  <c r="G851" i="24" a="1"/>
  <c r="G851" i="24"/>
  <c r="H723" i="24" a="1"/>
  <c r="H723" i="24"/>
  <c r="I723" i="24" a="1"/>
  <c r="I723" i="24"/>
  <c r="N723" i="24"/>
  <c r="J723" i="24" a="1"/>
  <c r="J723" i="24"/>
  <c r="G723" i="24" a="1"/>
  <c r="G723" i="24"/>
  <c r="H595" i="24" a="1"/>
  <c r="H595" i="24"/>
  <c r="I595" i="24" a="1"/>
  <c r="I595" i="24"/>
  <c r="J595" i="24" a="1"/>
  <c r="J595" i="24"/>
  <c r="N595" i="24"/>
  <c r="G595" i="24" a="1"/>
  <c r="G595" i="24"/>
  <c r="G1216" i="24" a="1"/>
  <c r="G1216" i="24"/>
  <c r="H1216" i="24" a="1"/>
  <c r="H1216" i="24"/>
  <c r="I1216" i="24" a="1"/>
  <c r="I1216" i="24"/>
  <c r="J1216" i="24" a="1"/>
  <c r="J1216" i="24"/>
  <c r="N1216" i="24"/>
  <c r="H704" i="24" a="1"/>
  <c r="H704" i="24"/>
  <c r="I704" i="24" a="1"/>
  <c r="I704" i="24"/>
  <c r="J704" i="24" a="1"/>
  <c r="J704" i="24"/>
  <c r="N704" i="24"/>
  <c r="G704" i="24" a="1"/>
  <c r="G704" i="24"/>
  <c r="G1335" i="24" a="1"/>
  <c r="G1335" i="24"/>
  <c r="H1335" i="24" a="1"/>
  <c r="H1335" i="24"/>
  <c r="J1335" i="24" a="1"/>
  <c r="J1335" i="24"/>
  <c r="I1335" i="24" a="1"/>
  <c r="I1335" i="24"/>
  <c r="N1335" i="24"/>
  <c r="H823" i="24" a="1"/>
  <c r="H823" i="24"/>
  <c r="I823" i="24" a="1"/>
  <c r="I823" i="24"/>
  <c r="J823" i="24" a="1"/>
  <c r="J823" i="24"/>
  <c r="N823" i="24"/>
  <c r="G823" i="24" a="1"/>
  <c r="G823" i="24"/>
  <c r="G1488" i="24" a="1"/>
  <c r="G1488" i="24"/>
  <c r="H1488" i="24" a="1"/>
  <c r="H1488" i="24"/>
  <c r="I1488" i="24" a="1"/>
  <c r="I1488" i="24"/>
  <c r="J1488" i="24" a="1"/>
  <c r="J1488" i="24"/>
  <c r="N1488" i="24"/>
  <c r="H976" i="24" a="1"/>
  <c r="H976" i="24"/>
  <c r="I976" i="24" a="1"/>
  <c r="I976" i="24"/>
  <c r="J976" i="24" a="1"/>
  <c r="J976" i="24"/>
  <c r="N976" i="24"/>
  <c r="G976" i="24" a="1"/>
  <c r="G976" i="24"/>
  <c r="G1127" i="24" a="1"/>
  <c r="G1127" i="24"/>
  <c r="H1127" i="24" a="1"/>
  <c r="H1127" i="24"/>
  <c r="I1127" i="24" a="1"/>
  <c r="I1127" i="24"/>
  <c r="J1127" i="24" a="1"/>
  <c r="J1127" i="24"/>
  <c r="N1127" i="24"/>
  <c r="H615" i="24" a="1"/>
  <c r="H615" i="24"/>
  <c r="I615" i="24" a="1"/>
  <c r="I615" i="24"/>
  <c r="N615" i="24"/>
  <c r="J615" i="24" a="1"/>
  <c r="J615" i="24"/>
  <c r="G615" i="24" a="1"/>
  <c r="G615" i="24"/>
  <c r="G1247" i="24" a="1"/>
  <c r="G1247" i="24"/>
  <c r="I1247" i="24" a="1"/>
  <c r="I1247" i="24"/>
  <c r="H1247" i="24" a="1"/>
  <c r="H1247" i="24"/>
  <c r="J1247" i="24" a="1"/>
  <c r="J1247" i="24"/>
  <c r="N1247" i="24"/>
  <c r="H991" i="24" a="1"/>
  <c r="H991" i="24"/>
  <c r="I991" i="24" a="1"/>
  <c r="I991" i="24"/>
  <c r="J991" i="24" a="1"/>
  <c r="J991" i="24"/>
  <c r="N991" i="24"/>
  <c r="I735" i="24" a="1"/>
  <c r="I735" i="24"/>
  <c r="H735" i="24" a="1"/>
  <c r="H735" i="24"/>
  <c r="J735" i="24" a="1"/>
  <c r="J735" i="24"/>
  <c r="N735" i="24"/>
  <c r="G735" i="24" a="1"/>
  <c r="G735" i="24"/>
  <c r="G1336" i="24" a="1"/>
  <c r="G1336" i="24"/>
  <c r="H1336" i="24" a="1"/>
  <c r="H1336" i="24"/>
  <c r="J1336" i="24" a="1"/>
  <c r="J1336" i="24"/>
  <c r="I1336" i="24" a="1"/>
  <c r="I1336" i="24"/>
  <c r="N1336" i="24"/>
  <c r="G1080" i="24" a="1"/>
  <c r="G1080" i="24"/>
  <c r="H1080" i="24" a="1"/>
  <c r="H1080" i="24"/>
  <c r="I1080" i="24" a="1"/>
  <c r="I1080" i="24"/>
  <c r="J1080" i="24" a="1"/>
  <c r="J1080" i="24"/>
  <c r="N1080" i="24"/>
  <c r="H824" i="24" a="1"/>
  <c r="H824" i="24"/>
  <c r="I824" i="24" a="1"/>
  <c r="I824" i="24"/>
  <c r="J824" i="24" a="1"/>
  <c r="J824" i="24"/>
  <c r="N824" i="24"/>
  <c r="G824" i="24" a="1"/>
  <c r="G824" i="24"/>
  <c r="G1428" i="24" a="1"/>
  <c r="G1428" i="24"/>
  <c r="H1428" i="24" a="1"/>
  <c r="H1428" i="24"/>
  <c r="J1428" i="24" a="1"/>
  <c r="J1428" i="24"/>
  <c r="I1428" i="24" a="1"/>
  <c r="I1428" i="24"/>
  <c r="N1428" i="24"/>
  <c r="G1300" i="24" a="1"/>
  <c r="G1300" i="24"/>
  <c r="H1300" i="24" a="1"/>
  <c r="H1300" i="24"/>
  <c r="I1300" i="24" a="1"/>
  <c r="I1300" i="24"/>
  <c r="J1300" i="24" a="1"/>
  <c r="J1300" i="24"/>
  <c r="N1300" i="24"/>
  <c r="I1172" i="24" a="1"/>
  <c r="I1172" i="24"/>
  <c r="H1172" i="24" a="1"/>
  <c r="H1172" i="24"/>
  <c r="J1172" i="24" a="1"/>
  <c r="J1172" i="24"/>
  <c r="N1172" i="24"/>
  <c r="G1172" i="24" a="1"/>
  <c r="G1172" i="24"/>
  <c r="G1044" i="24" a="1"/>
  <c r="G1044" i="24"/>
  <c r="H1044" i="24" a="1"/>
  <c r="H1044" i="24"/>
  <c r="I1044" i="24" a="1"/>
  <c r="I1044" i="24"/>
  <c r="J1044" i="24" a="1"/>
  <c r="J1044" i="24"/>
  <c r="N1044" i="24"/>
  <c r="H916" i="24" a="1"/>
  <c r="H916" i="24"/>
  <c r="I916" i="24" a="1"/>
  <c r="I916" i="24"/>
  <c r="J916" i="24" a="1"/>
  <c r="J916" i="24"/>
  <c r="N916" i="24"/>
  <c r="G916" i="24" a="1"/>
  <c r="G916" i="24"/>
  <c r="H788" i="24" a="1"/>
  <c r="H788" i="24"/>
  <c r="I788" i="24" a="1"/>
  <c r="I788" i="24"/>
  <c r="J788" i="24" a="1"/>
  <c r="J788" i="24"/>
  <c r="N788" i="24"/>
  <c r="G788" i="24" a="1"/>
  <c r="G788" i="24"/>
  <c r="H660" i="24" a="1"/>
  <c r="H660" i="24"/>
  <c r="I660" i="24" a="1"/>
  <c r="I660" i="24"/>
  <c r="J660" i="24" a="1"/>
  <c r="J660" i="24"/>
  <c r="N660" i="24"/>
  <c r="G660" i="24" a="1"/>
  <c r="G660" i="24"/>
  <c r="G1387" i="24" a="1"/>
  <c r="G1387" i="24"/>
  <c r="H1387" i="24" a="1"/>
  <c r="H1387" i="24"/>
  <c r="J1387" i="24" a="1"/>
  <c r="J1387" i="24"/>
  <c r="I1387" i="24" a="1"/>
  <c r="I1387" i="24"/>
  <c r="N1387" i="24"/>
  <c r="G1259" i="24" a="1"/>
  <c r="G1259" i="24"/>
  <c r="H1259" i="24" a="1"/>
  <c r="H1259" i="24"/>
  <c r="J1259" i="24" a="1"/>
  <c r="J1259" i="24"/>
  <c r="I1259" i="24" a="1"/>
  <c r="I1259" i="24"/>
  <c r="N1259" i="24"/>
  <c r="G1131" i="24" a="1"/>
  <c r="G1131" i="24"/>
  <c r="I1131" i="24" a="1"/>
  <c r="I1131" i="24"/>
  <c r="H1131" i="24" a="1"/>
  <c r="H1131" i="24"/>
  <c r="J1131" i="24" a="1"/>
  <c r="J1131" i="24"/>
  <c r="N1131" i="24"/>
  <c r="H1003" i="24" a="1"/>
  <c r="H1003" i="24"/>
  <c r="I1003" i="24" a="1"/>
  <c r="I1003" i="24"/>
  <c r="J1003" i="24" a="1"/>
  <c r="J1003" i="24"/>
  <c r="N1003" i="24"/>
  <c r="G1003" i="24" a="1"/>
  <c r="G1003" i="24"/>
  <c r="H875" i="24" a="1"/>
  <c r="H875" i="24"/>
  <c r="I875" i="24" a="1"/>
  <c r="I875" i="24"/>
  <c r="J875" i="24" a="1"/>
  <c r="J875" i="24"/>
  <c r="N875" i="24"/>
  <c r="G875" i="24" a="1"/>
  <c r="G875" i="24"/>
  <c r="H747" i="24" a="1"/>
  <c r="H747" i="24"/>
  <c r="I747" i="24" a="1"/>
  <c r="I747" i="24"/>
  <c r="J747" i="24" a="1"/>
  <c r="J747" i="24"/>
  <c r="N747" i="24"/>
  <c r="G747" i="24" a="1"/>
  <c r="G747" i="24"/>
  <c r="H619" i="24" a="1"/>
  <c r="H619" i="24"/>
  <c r="I619" i="24" a="1"/>
  <c r="I619" i="24"/>
  <c r="N619" i="24"/>
  <c r="J619" i="24" a="1"/>
  <c r="J619" i="24"/>
  <c r="G619" i="24" a="1"/>
  <c r="G619" i="24"/>
  <c r="G1312" i="24" a="1"/>
  <c r="G1312" i="24"/>
  <c r="H1312" i="24" a="1"/>
  <c r="H1312" i="24"/>
  <c r="I1312" i="24" a="1"/>
  <c r="I1312" i="24"/>
  <c r="J1312" i="24" a="1"/>
  <c r="J1312" i="24"/>
  <c r="N1312" i="24"/>
  <c r="I800" i="24" a="1"/>
  <c r="I800" i="24"/>
  <c r="H800" i="24" a="1"/>
  <c r="H800" i="24"/>
  <c r="J800" i="24" a="1"/>
  <c r="J800" i="24"/>
  <c r="N800" i="24"/>
  <c r="G800" i="24" a="1"/>
  <c r="G800" i="24"/>
  <c r="G1431" i="24" a="1"/>
  <c r="G1431" i="24"/>
  <c r="H1431" i="24" a="1"/>
  <c r="H1431" i="24"/>
  <c r="J1431" i="24" a="1"/>
  <c r="J1431" i="24"/>
  <c r="I1431" i="24" a="1"/>
  <c r="I1431" i="24"/>
  <c r="N1431" i="24"/>
  <c r="H919" i="24" a="1"/>
  <c r="H919" i="24"/>
  <c r="I919" i="24" a="1"/>
  <c r="I919" i="24"/>
  <c r="J919" i="24" a="1"/>
  <c r="J919" i="24"/>
  <c r="N919" i="24"/>
  <c r="G919" i="24" a="1"/>
  <c r="G919" i="24"/>
  <c r="G1072" i="24" a="1"/>
  <c r="G1072" i="24"/>
  <c r="H1072" i="24" a="1"/>
  <c r="H1072" i="24"/>
  <c r="I1072" i="24" a="1"/>
  <c r="I1072" i="24"/>
  <c r="J1072" i="24" a="1"/>
  <c r="J1072" i="24"/>
  <c r="N1072" i="24"/>
  <c r="G1223" i="24" a="1"/>
  <c r="G1223" i="24"/>
  <c r="H1223" i="24" a="1"/>
  <c r="H1223" i="24"/>
  <c r="I1223" i="24" a="1"/>
  <c r="I1223" i="24"/>
  <c r="J1223" i="24" a="1"/>
  <c r="J1223" i="24"/>
  <c r="N1223" i="24"/>
  <c r="H711" i="24" a="1"/>
  <c r="H711" i="24"/>
  <c r="I711" i="24" a="1"/>
  <c r="I711" i="24"/>
  <c r="N711" i="24"/>
  <c r="J711" i="24" a="1"/>
  <c r="J711" i="24"/>
  <c r="G711" i="24" a="1"/>
  <c r="G711" i="24"/>
  <c r="G1295" i="24" a="1"/>
  <c r="G1295" i="24"/>
  <c r="H1295" i="24" a="1"/>
  <c r="H1295" i="24"/>
  <c r="I1295" i="24" a="1"/>
  <c r="I1295" i="24"/>
  <c r="J1295" i="24" a="1"/>
  <c r="J1295" i="24"/>
  <c r="N1295" i="24"/>
  <c r="G1039" i="24" a="1"/>
  <c r="G1039" i="24"/>
  <c r="I1039" i="24" a="1"/>
  <c r="I1039" i="24"/>
  <c r="H1039" i="24" a="1"/>
  <c r="H1039" i="24"/>
  <c r="J1039" i="24" a="1"/>
  <c r="J1039" i="24"/>
  <c r="N1039" i="24"/>
  <c r="H783" i="24" a="1"/>
  <c r="H783" i="24"/>
  <c r="I783" i="24" a="1"/>
  <c r="I783" i="24"/>
  <c r="J783" i="24" a="1"/>
  <c r="J783" i="24"/>
  <c r="N783" i="24"/>
  <c r="G783" i="24" a="1"/>
  <c r="G783" i="24"/>
  <c r="G1384" i="24" a="1"/>
  <c r="G1384" i="24"/>
  <c r="H1384" i="24" a="1"/>
  <c r="H1384" i="24"/>
  <c r="J1384" i="24" a="1"/>
  <c r="J1384" i="24"/>
  <c r="I1384" i="24" a="1"/>
  <c r="I1384" i="24"/>
  <c r="N1384" i="24"/>
  <c r="G1128" i="24" a="1"/>
  <c r="G1128" i="24"/>
  <c r="H1128" i="24" a="1"/>
  <c r="H1128" i="24"/>
  <c r="I1128" i="24" a="1"/>
  <c r="I1128" i="24"/>
  <c r="J1128" i="24" a="1"/>
  <c r="J1128" i="24"/>
  <c r="N1128" i="24"/>
  <c r="H872" i="24" a="1"/>
  <c r="H872" i="24"/>
  <c r="I872" i="24" a="1"/>
  <c r="I872" i="24"/>
  <c r="J872" i="24" a="1"/>
  <c r="J872" i="24"/>
  <c r="N872" i="24"/>
  <c r="G872" i="24" a="1"/>
  <c r="G872" i="24"/>
  <c r="H616" i="24" a="1"/>
  <c r="H616" i="24"/>
  <c r="I616" i="24" a="1"/>
  <c r="I616" i="24"/>
  <c r="J616" i="24" a="1"/>
  <c r="J616" i="24"/>
  <c r="N616" i="24"/>
  <c r="G616" i="24" a="1"/>
  <c r="G616" i="24"/>
  <c r="G1452" i="24" a="1"/>
  <c r="G1452" i="24"/>
  <c r="H1452" i="24" a="1"/>
  <c r="H1452" i="24"/>
  <c r="J1452" i="24" a="1"/>
  <c r="J1452" i="24"/>
  <c r="I1452" i="24" a="1"/>
  <c r="I1452" i="24"/>
  <c r="N1452" i="24"/>
  <c r="G1324" i="24" a="1"/>
  <c r="G1324" i="24"/>
  <c r="H1324" i="24" a="1"/>
  <c r="H1324" i="24"/>
  <c r="J1324" i="24" a="1"/>
  <c r="J1324" i="24"/>
  <c r="I1324" i="24" a="1"/>
  <c r="I1324" i="24"/>
  <c r="N1324" i="24"/>
  <c r="G1196" i="24" a="1"/>
  <c r="G1196" i="24"/>
  <c r="H1196" i="24" a="1"/>
  <c r="H1196" i="24"/>
  <c r="I1196" i="24" a="1"/>
  <c r="I1196" i="24"/>
  <c r="J1196" i="24" a="1"/>
  <c r="J1196" i="24"/>
  <c r="N1196" i="24"/>
  <c r="G1068" i="24" a="1"/>
  <c r="G1068" i="24"/>
  <c r="H1068" i="24" a="1"/>
  <c r="H1068" i="24"/>
  <c r="I1068" i="24" a="1"/>
  <c r="I1068" i="24"/>
  <c r="J1068" i="24" a="1"/>
  <c r="J1068" i="24"/>
  <c r="N1068" i="24"/>
  <c r="H940" i="24" a="1"/>
  <c r="H940" i="24"/>
  <c r="I940" i="24" a="1"/>
  <c r="I940" i="24"/>
  <c r="J940" i="24" a="1"/>
  <c r="J940" i="24"/>
  <c r="N940" i="24"/>
  <c r="G940" i="24" a="1"/>
  <c r="G940" i="24"/>
  <c r="H812" i="24" a="1"/>
  <c r="H812" i="24"/>
  <c r="I812" i="24" a="1"/>
  <c r="I812" i="24"/>
  <c r="J812" i="24" a="1"/>
  <c r="J812" i="24"/>
  <c r="N812" i="24"/>
  <c r="G812" i="24" a="1"/>
  <c r="G812" i="24"/>
  <c r="H684" i="24" a="1"/>
  <c r="H684" i="24"/>
  <c r="I684" i="24" a="1"/>
  <c r="I684" i="24"/>
  <c r="J684" i="24" a="1"/>
  <c r="J684" i="24"/>
  <c r="N684" i="24"/>
  <c r="G684" i="24" a="1"/>
  <c r="G684" i="24"/>
  <c r="G1411" i="24" a="1"/>
  <c r="G1411" i="24"/>
  <c r="H1411" i="24" a="1"/>
  <c r="H1411" i="24"/>
  <c r="J1411" i="24" a="1"/>
  <c r="J1411" i="24"/>
  <c r="I1411" i="24" a="1"/>
  <c r="I1411" i="24"/>
  <c r="N1411" i="24"/>
  <c r="G1283" i="24" a="1"/>
  <c r="G1283" i="24"/>
  <c r="H1283" i="24" a="1"/>
  <c r="H1283" i="24"/>
  <c r="J1283" i="24" a="1"/>
  <c r="J1283" i="24"/>
  <c r="I1283" i="24" a="1"/>
  <c r="I1283" i="24"/>
  <c r="N1283" i="24"/>
  <c r="G1155" i="24" a="1"/>
  <c r="G1155" i="24"/>
  <c r="H1155" i="24" a="1"/>
  <c r="H1155" i="24"/>
  <c r="I1155" i="24" a="1"/>
  <c r="I1155" i="24"/>
  <c r="J1155" i="24" a="1"/>
  <c r="J1155" i="24"/>
  <c r="N1155" i="24"/>
  <c r="H1027" i="24" a="1"/>
  <c r="H1027" i="24"/>
  <c r="I1027" i="24" a="1"/>
  <c r="I1027" i="24"/>
  <c r="J1027" i="24" a="1"/>
  <c r="J1027" i="24"/>
  <c r="N1027" i="24"/>
  <c r="G1027" i="24" a="1"/>
  <c r="G1027" i="24"/>
  <c r="H899" i="24" a="1"/>
  <c r="H899" i="24"/>
  <c r="I899" i="24" a="1"/>
  <c r="I899" i="24"/>
  <c r="J899" i="24" a="1"/>
  <c r="J899" i="24"/>
  <c r="N899" i="24"/>
  <c r="G899" i="24" a="1"/>
  <c r="G899" i="24"/>
  <c r="H771" i="24" a="1"/>
  <c r="H771" i="24"/>
  <c r="I771" i="24" a="1"/>
  <c r="I771" i="24"/>
  <c r="J771" i="24" a="1"/>
  <c r="J771" i="24"/>
  <c r="N771" i="24"/>
  <c r="G771" i="24" a="1"/>
  <c r="G771" i="24"/>
  <c r="H643" i="24" a="1"/>
  <c r="H643" i="24"/>
  <c r="I643" i="24" a="1"/>
  <c r="I643" i="24"/>
  <c r="J643" i="24" a="1"/>
  <c r="J643" i="24"/>
  <c r="N643" i="24"/>
  <c r="G643" i="24" a="1"/>
  <c r="G643" i="24"/>
  <c r="G1442" i="24" a="1"/>
  <c r="G1442" i="24"/>
  <c r="H1442" i="24" a="1"/>
  <c r="H1442" i="24"/>
  <c r="I1442" i="24" a="1"/>
  <c r="I1442" i="24"/>
  <c r="J1442" i="24" a="1"/>
  <c r="J1442" i="24"/>
  <c r="N1442" i="24"/>
  <c r="G1378" i="24" a="1"/>
  <c r="G1378" i="24"/>
  <c r="H1378" i="24" a="1"/>
  <c r="H1378" i="24"/>
  <c r="I1378" i="24" a="1"/>
  <c r="I1378" i="24"/>
  <c r="J1378" i="24" a="1"/>
  <c r="J1378" i="24"/>
  <c r="N1378" i="24"/>
  <c r="G1314" i="24" a="1"/>
  <c r="G1314" i="24"/>
  <c r="H1314" i="24" a="1"/>
  <c r="H1314" i="24"/>
  <c r="I1314" i="24" a="1"/>
  <c r="I1314" i="24"/>
  <c r="J1314" i="24" a="1"/>
  <c r="J1314" i="24"/>
  <c r="N1314" i="24"/>
  <c r="G1250" i="24" a="1"/>
  <c r="G1250" i="24"/>
  <c r="H1250" i="24" a="1"/>
  <c r="H1250" i="24"/>
  <c r="I1250" i="24" a="1"/>
  <c r="I1250" i="24"/>
  <c r="J1250" i="24" a="1"/>
  <c r="J1250" i="24"/>
  <c r="N1250" i="24"/>
  <c r="G1186" i="24" a="1"/>
  <c r="G1186" i="24"/>
  <c r="H1186" i="24" a="1"/>
  <c r="H1186" i="24"/>
  <c r="I1186" i="24" a="1"/>
  <c r="I1186" i="24"/>
  <c r="J1186" i="24" a="1"/>
  <c r="J1186" i="24"/>
  <c r="N1186" i="24"/>
  <c r="G1122" i="24" a="1"/>
  <c r="G1122" i="24"/>
  <c r="H1122" i="24" a="1"/>
  <c r="H1122" i="24"/>
  <c r="I1122" i="24" a="1"/>
  <c r="I1122" i="24"/>
  <c r="J1122" i="24" a="1"/>
  <c r="J1122" i="24"/>
  <c r="N1122" i="24"/>
  <c r="H1058" i="24" a="1"/>
  <c r="H1058" i="24"/>
  <c r="I1058" i="24" a="1"/>
  <c r="I1058" i="24"/>
  <c r="J1058" i="24" a="1"/>
  <c r="J1058" i="24"/>
  <c r="N1058" i="24"/>
  <c r="G1058" i="24" a="1"/>
  <c r="G1058" i="24"/>
  <c r="H994" i="24" a="1"/>
  <c r="H994" i="24"/>
  <c r="I994" i="24" a="1"/>
  <c r="I994" i="24"/>
  <c r="J994" i="24" a="1"/>
  <c r="J994" i="24"/>
  <c r="N994" i="24"/>
  <c r="G994" i="24" a="1"/>
  <c r="G994" i="24"/>
  <c r="H930" i="24" a="1"/>
  <c r="H930" i="24"/>
  <c r="I930" i="24" a="1"/>
  <c r="I930" i="24"/>
  <c r="J930" i="24" a="1"/>
  <c r="J930" i="24"/>
  <c r="N930" i="24"/>
  <c r="G930" i="24" a="1"/>
  <c r="G930" i="24"/>
  <c r="H866" i="24" a="1"/>
  <c r="H866" i="24"/>
  <c r="I866" i="24" a="1"/>
  <c r="I866" i="24"/>
  <c r="J866" i="24" a="1"/>
  <c r="J866" i="24"/>
  <c r="N866" i="24"/>
  <c r="G866" i="24" a="1"/>
  <c r="G866" i="24"/>
  <c r="H802" i="24" a="1"/>
  <c r="H802" i="24"/>
  <c r="I802" i="24" a="1"/>
  <c r="I802" i="24"/>
  <c r="J802" i="24" a="1"/>
  <c r="J802" i="24"/>
  <c r="N802" i="24"/>
  <c r="G802" i="24" a="1"/>
  <c r="G802" i="24"/>
  <c r="H738" i="24" a="1"/>
  <c r="H738" i="24"/>
  <c r="I738" i="24" a="1"/>
  <c r="I738" i="24"/>
  <c r="J738" i="24" a="1"/>
  <c r="J738" i="24"/>
  <c r="N738" i="24"/>
  <c r="G738" i="24" a="1"/>
  <c r="G738" i="24"/>
  <c r="H674" i="24" a="1"/>
  <c r="H674" i="24"/>
  <c r="I674" i="24" a="1"/>
  <c r="I674" i="24"/>
  <c r="J674" i="24" a="1"/>
  <c r="J674" i="24"/>
  <c r="N674" i="24"/>
  <c r="G674" i="24" a="1"/>
  <c r="G674" i="24"/>
  <c r="H610" i="24" a="1"/>
  <c r="H610" i="24"/>
  <c r="I610" i="24" a="1"/>
  <c r="I610" i="24"/>
  <c r="J610" i="24" a="1"/>
  <c r="J610" i="24"/>
  <c r="N610" i="24"/>
  <c r="G610" i="24" a="1"/>
  <c r="G610" i="24"/>
  <c r="G1465" i="24" a="1"/>
  <c r="G1465" i="24"/>
  <c r="H1465" i="24" a="1"/>
  <c r="H1465" i="24"/>
  <c r="I1465" i="24" a="1"/>
  <c r="I1465" i="24"/>
  <c r="J1465" i="24" a="1"/>
  <c r="J1465" i="24"/>
  <c r="N1465" i="24"/>
  <c r="G1401" i="24" a="1"/>
  <c r="G1401" i="24"/>
  <c r="H1401" i="24" a="1"/>
  <c r="H1401" i="24"/>
  <c r="J1401" i="24" a="1"/>
  <c r="J1401" i="24"/>
  <c r="I1401" i="24" a="1"/>
  <c r="I1401" i="24"/>
  <c r="N1401" i="24"/>
  <c r="G1337" i="24" a="1"/>
  <c r="G1337" i="24"/>
  <c r="H1337" i="24" a="1"/>
  <c r="H1337" i="24"/>
  <c r="J1337" i="24" a="1"/>
  <c r="J1337" i="24"/>
  <c r="I1337" i="24" a="1"/>
  <c r="I1337" i="24"/>
  <c r="N1337" i="24"/>
  <c r="G1273" i="24" a="1"/>
  <c r="G1273" i="24"/>
  <c r="H1273" i="24" a="1"/>
  <c r="H1273" i="24"/>
  <c r="I1273" i="24" a="1"/>
  <c r="I1273" i="24"/>
  <c r="J1273" i="24" a="1"/>
  <c r="J1273" i="24"/>
  <c r="N1273" i="24"/>
  <c r="G1209" i="24" a="1"/>
  <c r="G1209" i="24"/>
  <c r="H1209" i="24" a="1"/>
  <c r="H1209" i="24"/>
  <c r="I1209" i="24" a="1"/>
  <c r="I1209" i="24"/>
  <c r="J1209" i="24" a="1"/>
  <c r="J1209" i="24"/>
  <c r="N1209" i="24"/>
  <c r="G1145" i="24" a="1"/>
  <c r="G1145" i="24"/>
  <c r="H1145" i="24" a="1"/>
  <c r="H1145" i="24"/>
  <c r="I1145" i="24" a="1"/>
  <c r="I1145" i="24"/>
  <c r="J1145" i="24" a="1"/>
  <c r="J1145" i="24"/>
  <c r="N1145" i="24"/>
  <c r="G1081" i="24" a="1"/>
  <c r="G1081" i="24"/>
  <c r="I1081" i="24" a="1"/>
  <c r="I1081" i="24"/>
  <c r="H1081" i="24" a="1"/>
  <c r="H1081" i="24"/>
  <c r="J1081" i="24" a="1"/>
  <c r="J1081" i="24"/>
  <c r="N1081" i="24"/>
  <c r="G1017" i="24" a="1"/>
  <c r="G1017" i="24"/>
  <c r="H1017" i="24" a="1"/>
  <c r="H1017" i="24"/>
  <c r="I1017" i="24" a="1"/>
  <c r="I1017" i="24"/>
  <c r="J1017" i="24" a="1"/>
  <c r="J1017" i="24"/>
  <c r="N1017" i="24"/>
  <c r="H953" i="24" a="1"/>
  <c r="H953" i="24"/>
  <c r="I953" i="24" a="1"/>
  <c r="I953" i="24"/>
  <c r="J953" i="24" a="1"/>
  <c r="J953" i="24"/>
  <c r="N953" i="24"/>
  <c r="G953" i="24" a="1"/>
  <c r="G953" i="24"/>
  <c r="G1012" i="24" a="1"/>
  <c r="G1012" i="24"/>
  <c r="H889" i="24" a="1"/>
  <c r="H889" i="24"/>
  <c r="I889" i="24" a="1"/>
  <c r="I889" i="24"/>
  <c r="J889" i="24" a="1"/>
  <c r="J889" i="24"/>
  <c r="N889" i="24"/>
  <c r="G889" i="24" a="1"/>
  <c r="G889" i="24"/>
  <c r="G1119" i="24" a="1"/>
  <c r="G1119" i="24"/>
  <c r="H825" i="24" a="1"/>
  <c r="H825" i="24"/>
  <c r="I825" i="24" a="1"/>
  <c r="I825" i="24"/>
  <c r="J825" i="24" a="1"/>
  <c r="J825" i="24"/>
  <c r="N825" i="24"/>
  <c r="G825" i="24" a="1"/>
  <c r="G825" i="24"/>
  <c r="H761" i="24" a="1"/>
  <c r="H761" i="24"/>
  <c r="I761" i="24" a="1"/>
  <c r="I761" i="24"/>
  <c r="J761" i="24" a="1"/>
  <c r="J761" i="24"/>
  <c r="N761" i="24"/>
  <c r="G761" i="24" a="1"/>
  <c r="G761" i="24"/>
  <c r="H697" i="24" a="1"/>
  <c r="H697" i="24"/>
  <c r="I697" i="24" a="1"/>
  <c r="I697" i="24"/>
  <c r="N697" i="24"/>
  <c r="J697" i="24" a="1"/>
  <c r="J697" i="24"/>
  <c r="G697" i="24" a="1"/>
  <c r="G697" i="24"/>
  <c r="H633" i="24" a="1"/>
  <c r="H633" i="24"/>
  <c r="I633" i="24" a="1"/>
  <c r="I633" i="24"/>
  <c r="J633" i="24" a="1"/>
  <c r="J633" i="24"/>
  <c r="N633" i="24"/>
  <c r="G633" i="24" a="1"/>
  <c r="G633" i="24"/>
  <c r="G1470" i="24" a="1"/>
  <c r="G1470" i="24"/>
  <c r="H1470" i="24" a="1"/>
  <c r="H1470" i="24"/>
  <c r="I1470" i="24" a="1"/>
  <c r="I1470" i="24"/>
  <c r="J1470" i="24" a="1"/>
  <c r="J1470" i="24"/>
  <c r="N1470" i="24"/>
  <c r="G1406" i="24" a="1"/>
  <c r="G1406" i="24"/>
  <c r="H1406" i="24" a="1"/>
  <c r="H1406" i="24"/>
  <c r="I1406" i="24" a="1"/>
  <c r="I1406" i="24"/>
  <c r="J1406" i="24" a="1"/>
  <c r="J1406" i="24"/>
  <c r="N1406" i="24"/>
  <c r="G1342" i="24" a="1"/>
  <c r="G1342" i="24"/>
  <c r="H1342" i="24" a="1"/>
  <c r="H1342" i="24"/>
  <c r="I1342" i="24" a="1"/>
  <c r="I1342" i="24"/>
  <c r="J1342" i="24" a="1"/>
  <c r="J1342" i="24"/>
  <c r="N1342" i="24"/>
  <c r="G1278" i="24" a="1"/>
  <c r="G1278" i="24"/>
  <c r="H1278" i="24" a="1"/>
  <c r="H1278" i="24"/>
  <c r="I1278" i="24" a="1"/>
  <c r="I1278" i="24"/>
  <c r="J1278" i="24" a="1"/>
  <c r="J1278" i="24"/>
  <c r="N1278" i="24"/>
  <c r="G1214" i="24" a="1"/>
  <c r="G1214" i="24"/>
  <c r="H1214" i="24" a="1"/>
  <c r="H1214" i="24"/>
  <c r="I1214" i="24" a="1"/>
  <c r="I1214" i="24"/>
  <c r="J1214" i="24" a="1"/>
  <c r="J1214" i="24"/>
  <c r="N1214" i="24"/>
  <c r="G1150" i="24" a="1"/>
  <c r="G1150" i="24"/>
  <c r="H1150" i="24" a="1"/>
  <c r="H1150" i="24"/>
  <c r="I1150" i="24" a="1"/>
  <c r="I1150" i="24"/>
  <c r="J1150" i="24" a="1"/>
  <c r="J1150" i="24"/>
  <c r="N1150" i="24"/>
  <c r="G1086" i="24" a="1"/>
  <c r="G1086" i="24"/>
  <c r="I1086" i="24" a="1"/>
  <c r="I1086" i="24"/>
  <c r="H1086" i="24" a="1"/>
  <c r="H1086" i="24"/>
  <c r="J1086" i="24" a="1"/>
  <c r="J1086" i="24"/>
  <c r="N1086" i="24"/>
  <c r="G1022" i="24" a="1"/>
  <c r="G1022" i="24"/>
  <c r="H1022" i="24" a="1"/>
  <c r="H1022" i="24"/>
  <c r="I1022" i="24" a="1"/>
  <c r="I1022" i="24"/>
  <c r="J1022" i="24" a="1"/>
  <c r="J1022" i="24"/>
  <c r="N1022" i="24"/>
  <c r="H958" i="24" a="1"/>
  <c r="H958" i="24"/>
  <c r="I958" i="24" a="1"/>
  <c r="I958" i="24"/>
  <c r="J958" i="24" a="1"/>
  <c r="J958" i="24"/>
  <c r="N958" i="24"/>
  <c r="G958" i="24" a="1"/>
  <c r="G958" i="24"/>
  <c r="H894" i="24" a="1"/>
  <c r="H894" i="24"/>
  <c r="I894" i="24" a="1"/>
  <c r="I894" i="24"/>
  <c r="J894" i="24" a="1"/>
  <c r="J894" i="24"/>
  <c r="N894" i="24"/>
  <c r="G894" i="24" a="1"/>
  <c r="G894" i="24"/>
  <c r="I830" i="24" a="1"/>
  <c r="I830" i="24"/>
  <c r="H830" i="24" a="1"/>
  <c r="H830" i="24"/>
  <c r="J830" i="24" a="1"/>
  <c r="J830" i="24"/>
  <c r="N830" i="24"/>
  <c r="G830" i="24" a="1"/>
  <c r="G830" i="24"/>
  <c r="H766" i="24" a="1"/>
  <c r="H766" i="24"/>
  <c r="I766" i="24" a="1"/>
  <c r="I766" i="24"/>
  <c r="J766" i="24" a="1"/>
  <c r="J766" i="24"/>
  <c r="N766" i="24"/>
  <c r="G766" i="24" a="1"/>
  <c r="G766" i="24"/>
  <c r="H702" i="24" a="1"/>
  <c r="H702" i="24"/>
  <c r="I702" i="24" a="1"/>
  <c r="I702" i="24"/>
  <c r="J702" i="24" a="1"/>
  <c r="J702" i="24"/>
  <c r="N702" i="24"/>
  <c r="G702" i="24" a="1"/>
  <c r="G702" i="24"/>
  <c r="H638" i="24" a="1"/>
  <c r="H638" i="24"/>
  <c r="I638" i="24" a="1"/>
  <c r="I638" i="24"/>
  <c r="J638" i="24" a="1"/>
  <c r="J638" i="24"/>
  <c r="N638" i="24"/>
  <c r="G638" i="24" a="1"/>
  <c r="G638" i="24"/>
  <c r="G1493" i="24" a="1"/>
  <c r="G1493" i="24"/>
  <c r="H1493" i="24" a="1"/>
  <c r="H1493" i="24"/>
  <c r="I1493" i="24" a="1"/>
  <c r="I1493" i="24"/>
  <c r="J1493" i="24" a="1"/>
  <c r="J1493" i="24"/>
  <c r="N1493" i="24"/>
  <c r="G1429" i="24" a="1"/>
  <c r="G1429" i="24"/>
  <c r="H1429" i="24" a="1"/>
  <c r="H1429" i="24"/>
  <c r="I1429" i="24" a="1"/>
  <c r="I1429" i="24"/>
  <c r="J1429" i="24" a="1"/>
  <c r="J1429" i="24"/>
  <c r="N1429" i="24"/>
  <c r="G1365" i="24" a="1"/>
  <c r="G1365" i="24"/>
  <c r="H1365" i="24" a="1"/>
  <c r="H1365" i="24"/>
  <c r="I1365" i="24" a="1"/>
  <c r="I1365" i="24"/>
  <c r="J1365" i="24" a="1"/>
  <c r="J1365" i="24"/>
  <c r="N1365" i="24"/>
  <c r="G1301" i="24" a="1"/>
  <c r="G1301" i="24"/>
  <c r="H1301" i="24" a="1"/>
  <c r="H1301" i="24"/>
  <c r="I1301" i="24" a="1"/>
  <c r="I1301" i="24"/>
  <c r="J1301" i="24" a="1"/>
  <c r="J1301" i="24"/>
  <c r="N1301" i="24"/>
  <c r="G1237" i="24" a="1"/>
  <c r="G1237" i="24"/>
  <c r="I1237" i="24" a="1"/>
  <c r="I1237" i="24"/>
  <c r="H1237" i="24" a="1"/>
  <c r="H1237" i="24"/>
  <c r="J1237" i="24" a="1"/>
  <c r="J1237" i="24"/>
  <c r="N1237" i="24"/>
  <c r="G1173" i="24" a="1"/>
  <c r="G1173" i="24"/>
  <c r="I1173" i="24" a="1"/>
  <c r="I1173" i="24"/>
  <c r="H1173" i="24" a="1"/>
  <c r="H1173" i="24"/>
  <c r="J1173" i="24" a="1"/>
  <c r="J1173" i="24"/>
  <c r="N1173" i="24"/>
  <c r="G1109" i="24" a="1"/>
  <c r="G1109" i="24"/>
  <c r="H1109" i="24" a="1"/>
  <c r="H1109" i="24"/>
  <c r="I1109" i="24" a="1"/>
  <c r="I1109" i="24"/>
  <c r="J1109" i="24" a="1"/>
  <c r="J1109" i="24"/>
  <c r="N1109" i="24"/>
  <c r="G1045" i="24" a="1"/>
  <c r="G1045" i="24"/>
  <c r="H1045" i="24" a="1"/>
  <c r="H1045" i="24"/>
  <c r="I1045" i="24" a="1"/>
  <c r="I1045" i="24"/>
  <c r="J1045" i="24" a="1"/>
  <c r="J1045" i="24"/>
  <c r="N1045" i="24"/>
  <c r="G981" i="24" a="1"/>
  <c r="G981" i="24"/>
  <c r="H981" i="24" a="1"/>
  <c r="H981" i="24"/>
  <c r="I981" i="24" a="1"/>
  <c r="I981" i="24"/>
  <c r="J981" i="24" a="1"/>
  <c r="J981" i="24"/>
  <c r="N981" i="24"/>
  <c r="G917" i="24" a="1"/>
  <c r="G917" i="24"/>
  <c r="H917" i="24" a="1"/>
  <c r="H917" i="24"/>
  <c r="I917" i="24" a="1"/>
  <c r="I917" i="24"/>
  <c r="J917" i="24" a="1"/>
  <c r="J917" i="24"/>
  <c r="N917" i="24"/>
  <c r="H853" i="24" a="1"/>
  <c r="H853" i="24"/>
  <c r="I853" i="24" a="1"/>
  <c r="I853" i="24"/>
  <c r="J853" i="24" a="1"/>
  <c r="J853" i="24"/>
  <c r="N853" i="24"/>
  <c r="G853" i="24" a="1"/>
  <c r="G853" i="24"/>
  <c r="H789" i="24" a="1"/>
  <c r="H789" i="24"/>
  <c r="I789" i="24" a="1"/>
  <c r="I789" i="24"/>
  <c r="J789" i="24" a="1"/>
  <c r="J789" i="24"/>
  <c r="N789" i="24"/>
  <c r="G789" i="24" a="1"/>
  <c r="G789" i="24"/>
  <c r="H725" i="24" a="1"/>
  <c r="H725" i="24"/>
  <c r="I725" i="24" a="1"/>
  <c r="I725" i="24"/>
  <c r="N725" i="24"/>
  <c r="J725" i="24" a="1"/>
  <c r="J725" i="24"/>
  <c r="G725" i="24" a="1"/>
  <c r="G725" i="24"/>
  <c r="H661" i="24" a="1"/>
  <c r="H661" i="24"/>
  <c r="I661" i="24" a="1"/>
  <c r="I661" i="24"/>
  <c r="J661" i="24" a="1"/>
  <c r="J661" i="24"/>
  <c r="N661" i="24"/>
  <c r="G661" i="24" a="1"/>
  <c r="G661" i="24"/>
  <c r="H597" i="24" a="1"/>
  <c r="H597" i="24"/>
  <c r="I597" i="24" a="1"/>
  <c r="I597" i="24"/>
  <c r="J597" i="24" a="1"/>
  <c r="J597" i="24"/>
  <c r="N597" i="24"/>
  <c r="G597" i="24" a="1"/>
  <c r="G597" i="24"/>
  <c r="G1450" i="24" a="1"/>
  <c r="G1450" i="24"/>
  <c r="H1450" i="24" a="1"/>
  <c r="H1450" i="24"/>
  <c r="I1450" i="24" a="1"/>
  <c r="I1450" i="24"/>
  <c r="J1450" i="24" a="1"/>
  <c r="J1450" i="24"/>
  <c r="N1450" i="24"/>
  <c r="G1386" i="24" a="1"/>
  <c r="G1386" i="24"/>
  <c r="H1386" i="24" a="1"/>
  <c r="H1386" i="24"/>
  <c r="I1386" i="24" a="1"/>
  <c r="I1386" i="24"/>
  <c r="J1386" i="24" a="1"/>
  <c r="J1386" i="24"/>
  <c r="N1386" i="24"/>
  <c r="G1322" i="24" a="1"/>
  <c r="G1322" i="24"/>
  <c r="H1322" i="24" a="1"/>
  <c r="H1322" i="24"/>
  <c r="I1322" i="24" a="1"/>
  <c r="I1322" i="24"/>
  <c r="J1322" i="24" a="1"/>
  <c r="J1322" i="24"/>
  <c r="N1322" i="24"/>
  <c r="G1258" i="24" a="1"/>
  <c r="G1258" i="24"/>
  <c r="H1258" i="24" a="1"/>
  <c r="H1258" i="24"/>
  <c r="I1258" i="24" a="1"/>
  <c r="I1258" i="24"/>
  <c r="J1258" i="24" a="1"/>
  <c r="J1258" i="24"/>
  <c r="N1258" i="24"/>
  <c r="G1194" i="24" a="1"/>
  <c r="G1194" i="24"/>
  <c r="H1194" i="24" a="1"/>
  <c r="H1194" i="24"/>
  <c r="I1194" i="24" a="1"/>
  <c r="I1194" i="24"/>
  <c r="J1194" i="24" a="1"/>
  <c r="J1194" i="24"/>
  <c r="N1194" i="24"/>
  <c r="I1130" i="24" a="1"/>
  <c r="I1130" i="24"/>
  <c r="H1130" i="24" a="1"/>
  <c r="H1130" i="24"/>
  <c r="J1130" i="24" a="1"/>
  <c r="J1130" i="24"/>
  <c r="N1130" i="24"/>
  <c r="G1066" i="24" a="1"/>
  <c r="G1066" i="24"/>
  <c r="H1066" i="24" a="1"/>
  <c r="H1066" i="24"/>
  <c r="I1066" i="24" a="1"/>
  <c r="I1066" i="24"/>
  <c r="J1066" i="24" a="1"/>
  <c r="J1066" i="24"/>
  <c r="N1066" i="24"/>
  <c r="H1002" i="24" a="1"/>
  <c r="H1002" i="24"/>
  <c r="I1002" i="24" a="1"/>
  <c r="I1002" i="24"/>
  <c r="J1002" i="24" a="1"/>
  <c r="J1002" i="24"/>
  <c r="N1002" i="24"/>
  <c r="G1002" i="24" a="1"/>
  <c r="G1002" i="24"/>
  <c r="H938" i="24" a="1"/>
  <c r="H938" i="24"/>
  <c r="I938" i="24" a="1"/>
  <c r="I938" i="24"/>
  <c r="J938" i="24" a="1"/>
  <c r="J938" i="24"/>
  <c r="N938" i="24"/>
  <c r="G938" i="24" a="1"/>
  <c r="G938" i="24"/>
  <c r="H874" i="24" a="1"/>
  <c r="H874" i="24"/>
  <c r="I874" i="24" a="1"/>
  <c r="I874" i="24"/>
  <c r="J874" i="24" a="1"/>
  <c r="J874" i="24"/>
  <c r="N874" i="24"/>
  <c r="G874" i="24" a="1"/>
  <c r="G874" i="24"/>
  <c r="H810" i="24" a="1"/>
  <c r="H810" i="24"/>
  <c r="I810" i="24" a="1"/>
  <c r="I810" i="24"/>
  <c r="J810" i="24" a="1"/>
  <c r="J810" i="24"/>
  <c r="N810" i="24"/>
  <c r="G810" i="24" a="1"/>
  <c r="G810" i="24"/>
  <c r="H746" i="24" a="1"/>
  <c r="H746" i="24"/>
  <c r="I746" i="24" a="1"/>
  <c r="I746" i="24"/>
  <c r="J746" i="24" a="1"/>
  <c r="J746" i="24"/>
  <c r="N746" i="24"/>
  <c r="G746" i="24" a="1"/>
  <c r="G746" i="24"/>
  <c r="H682" i="24" a="1"/>
  <c r="H682" i="24"/>
  <c r="I682" i="24" a="1"/>
  <c r="I682" i="24"/>
  <c r="J682" i="24" a="1"/>
  <c r="J682" i="24"/>
  <c r="N682" i="24"/>
  <c r="G682" i="24" a="1"/>
  <c r="G682" i="24"/>
  <c r="H618" i="24" a="1"/>
  <c r="H618" i="24"/>
  <c r="I618" i="24" a="1"/>
  <c r="I618" i="24"/>
  <c r="J618" i="24" a="1"/>
  <c r="J618" i="24"/>
  <c r="N618" i="24"/>
  <c r="G618" i="24" a="1"/>
  <c r="G618" i="24"/>
  <c r="G1473" i="24" a="1"/>
  <c r="G1473" i="24"/>
  <c r="H1473" i="24" a="1"/>
  <c r="H1473" i="24"/>
  <c r="I1473" i="24" a="1"/>
  <c r="I1473" i="24"/>
  <c r="J1473" i="24" a="1"/>
  <c r="J1473" i="24"/>
  <c r="N1473" i="24"/>
  <c r="G1409" i="24" a="1"/>
  <c r="G1409" i="24"/>
  <c r="H1409" i="24" a="1"/>
  <c r="H1409" i="24"/>
  <c r="I1409" i="24" a="1"/>
  <c r="I1409" i="24"/>
  <c r="J1409" i="24" a="1"/>
  <c r="J1409" i="24"/>
  <c r="N1409" i="24"/>
  <c r="G1345" i="24" a="1"/>
  <c r="G1345" i="24"/>
  <c r="H1345" i="24" a="1"/>
  <c r="H1345" i="24"/>
  <c r="I1345" i="24" a="1"/>
  <c r="I1345" i="24"/>
  <c r="J1345" i="24" a="1"/>
  <c r="J1345" i="24"/>
  <c r="N1345" i="24"/>
  <c r="G1281" i="24" a="1"/>
  <c r="G1281" i="24"/>
  <c r="H1281" i="24" a="1"/>
  <c r="H1281" i="24"/>
  <c r="I1281" i="24" a="1"/>
  <c r="I1281" i="24"/>
  <c r="J1281" i="24" a="1"/>
  <c r="J1281" i="24"/>
  <c r="N1281" i="24"/>
  <c r="G1217" i="24" a="1"/>
  <c r="G1217" i="24"/>
  <c r="H1217" i="24" a="1"/>
  <c r="H1217" i="24"/>
  <c r="I1217" i="24" a="1"/>
  <c r="I1217" i="24"/>
  <c r="J1217" i="24" a="1"/>
  <c r="J1217" i="24"/>
  <c r="N1217" i="24"/>
  <c r="G1153" i="24" a="1"/>
  <c r="G1153" i="24"/>
  <c r="H1153" i="24" a="1"/>
  <c r="H1153" i="24"/>
  <c r="I1153" i="24" a="1"/>
  <c r="I1153" i="24"/>
  <c r="J1153" i="24" a="1"/>
  <c r="J1153" i="24"/>
  <c r="N1153" i="24"/>
  <c r="G1089" i="24" a="1"/>
  <c r="G1089" i="24"/>
  <c r="H1089" i="24" a="1"/>
  <c r="H1089" i="24"/>
  <c r="I1089" i="24" a="1"/>
  <c r="I1089" i="24"/>
  <c r="J1089" i="24" a="1"/>
  <c r="J1089" i="24"/>
  <c r="N1089" i="24"/>
  <c r="G1025" i="24" a="1"/>
  <c r="G1025" i="24"/>
  <c r="H1025" i="24" a="1"/>
  <c r="H1025" i="24"/>
  <c r="I1025" i="24" a="1"/>
  <c r="I1025" i="24"/>
  <c r="J1025" i="24" a="1"/>
  <c r="J1025" i="24"/>
  <c r="N1025" i="24"/>
  <c r="G961" i="24" a="1"/>
  <c r="G961" i="24"/>
  <c r="H961" i="24" a="1"/>
  <c r="H961" i="24"/>
  <c r="I961" i="24" a="1"/>
  <c r="I961" i="24"/>
  <c r="J961" i="24" a="1"/>
  <c r="J961" i="24"/>
  <c r="N961" i="24"/>
  <c r="G991" i="24" a="1"/>
  <c r="G991" i="24"/>
  <c r="H897" i="24" a="1"/>
  <c r="H897" i="24"/>
  <c r="I897" i="24" a="1"/>
  <c r="I897" i="24"/>
  <c r="J897" i="24" a="1"/>
  <c r="J897" i="24"/>
  <c r="N897" i="24"/>
  <c r="G897" i="24" a="1"/>
  <c r="G897" i="24"/>
  <c r="G1123" i="24" a="1"/>
  <c r="G1123" i="24"/>
  <c r="G833" i="24" a="1"/>
  <c r="G833" i="24"/>
  <c r="H833" i="24" a="1"/>
  <c r="H833" i="24"/>
  <c r="I833" i="24" a="1"/>
  <c r="I833" i="24"/>
  <c r="J833" i="24" a="1"/>
  <c r="J833" i="24"/>
  <c r="N833" i="24"/>
  <c r="I769" i="24" a="1"/>
  <c r="I769" i="24"/>
  <c r="H769" i="24" a="1"/>
  <c r="H769" i="24"/>
  <c r="J769" i="24" a="1"/>
  <c r="J769" i="24"/>
  <c r="N769" i="24"/>
  <c r="G769" i="24" a="1"/>
  <c r="G769" i="24"/>
  <c r="H705" i="24" a="1"/>
  <c r="H705" i="24"/>
  <c r="I705" i="24" a="1"/>
  <c r="I705" i="24"/>
  <c r="N705" i="24"/>
  <c r="J705" i="24" a="1"/>
  <c r="J705" i="24"/>
  <c r="G705" i="24" a="1"/>
  <c r="G705" i="24"/>
  <c r="H641" i="24" a="1"/>
  <c r="H641" i="24"/>
  <c r="I641" i="24" a="1"/>
  <c r="I641" i="24"/>
  <c r="J641" i="24" a="1"/>
  <c r="J641" i="24"/>
  <c r="N641" i="24"/>
  <c r="G641" i="24" a="1"/>
  <c r="G641" i="24"/>
  <c r="G1494" i="24" a="1"/>
  <c r="G1494" i="24"/>
  <c r="H1494" i="24" a="1"/>
  <c r="H1494" i="24"/>
  <c r="I1494" i="24" a="1"/>
  <c r="I1494" i="24"/>
  <c r="J1494" i="24" a="1"/>
  <c r="J1494" i="24"/>
  <c r="N1494" i="24"/>
  <c r="G1430" i="24" a="1"/>
  <c r="G1430" i="24"/>
  <c r="H1430" i="24" a="1"/>
  <c r="H1430" i="24"/>
  <c r="I1430" i="24" a="1"/>
  <c r="I1430" i="24"/>
  <c r="J1430" i="24" a="1"/>
  <c r="J1430" i="24"/>
  <c r="N1430" i="24"/>
  <c r="G1366" i="24" a="1"/>
  <c r="G1366" i="24"/>
  <c r="H1366" i="24" a="1"/>
  <c r="H1366" i="24"/>
  <c r="I1366" i="24" a="1"/>
  <c r="I1366" i="24"/>
  <c r="J1366" i="24" a="1"/>
  <c r="J1366" i="24"/>
  <c r="N1366" i="24"/>
  <c r="G1302" i="24" a="1"/>
  <c r="G1302" i="24"/>
  <c r="H1302" i="24" a="1"/>
  <c r="H1302" i="24"/>
  <c r="I1302" i="24" a="1"/>
  <c r="I1302" i="24"/>
  <c r="J1302" i="24" a="1"/>
  <c r="J1302" i="24"/>
  <c r="N1302" i="24"/>
  <c r="G1238" i="24" a="1"/>
  <c r="G1238" i="24"/>
  <c r="I1238" i="24" a="1"/>
  <c r="I1238" i="24"/>
  <c r="H1238" i="24" a="1"/>
  <c r="H1238" i="24"/>
  <c r="J1238" i="24" a="1"/>
  <c r="J1238" i="24"/>
  <c r="N1238" i="24"/>
  <c r="G1174" i="24" a="1"/>
  <c r="G1174" i="24"/>
  <c r="I1174" i="24" a="1"/>
  <c r="I1174" i="24"/>
  <c r="H1174" i="24" a="1"/>
  <c r="H1174" i="24"/>
  <c r="J1174" i="24" a="1"/>
  <c r="J1174" i="24"/>
  <c r="N1174" i="24"/>
  <c r="G1110" i="24" a="1"/>
  <c r="G1110" i="24"/>
  <c r="H1110" i="24" a="1"/>
  <c r="H1110" i="24"/>
  <c r="I1110" i="24" a="1"/>
  <c r="I1110" i="24"/>
  <c r="J1110" i="24" a="1"/>
  <c r="J1110" i="24"/>
  <c r="N1110" i="24"/>
  <c r="H1046" i="24" a="1"/>
  <c r="H1046" i="24"/>
  <c r="I1046" i="24" a="1"/>
  <c r="I1046" i="24"/>
  <c r="J1046" i="24" a="1"/>
  <c r="J1046" i="24"/>
  <c r="N1046" i="24"/>
  <c r="G1046" i="24" a="1"/>
  <c r="G1046" i="24"/>
  <c r="H982" i="24" a="1"/>
  <c r="H982" i="24"/>
  <c r="I982" i="24" a="1"/>
  <c r="I982" i="24"/>
  <c r="J982" i="24" a="1"/>
  <c r="J982" i="24"/>
  <c r="N982" i="24"/>
  <c r="G982" i="24" a="1"/>
  <c r="G982" i="24"/>
  <c r="H918" i="24" a="1"/>
  <c r="H918" i="24"/>
  <c r="I918" i="24" a="1"/>
  <c r="I918" i="24"/>
  <c r="J918" i="24" a="1"/>
  <c r="J918" i="24"/>
  <c r="N918" i="24"/>
  <c r="G918" i="24" a="1"/>
  <c r="G918" i="24"/>
  <c r="H854" i="24" a="1"/>
  <c r="H854" i="24"/>
  <c r="I854" i="24" a="1"/>
  <c r="I854" i="24"/>
  <c r="J854" i="24" a="1"/>
  <c r="J854" i="24"/>
  <c r="N854" i="24"/>
  <c r="G854" i="24" a="1"/>
  <c r="G854" i="24"/>
  <c r="H790" i="24" a="1"/>
  <c r="H790" i="24"/>
  <c r="I790" i="24" a="1"/>
  <c r="I790" i="24"/>
  <c r="J790" i="24" a="1"/>
  <c r="J790" i="24"/>
  <c r="N790" i="24"/>
  <c r="G790" i="24" a="1"/>
  <c r="G790" i="24"/>
  <c r="H726" i="24" a="1"/>
  <c r="H726" i="24"/>
  <c r="I726" i="24" a="1"/>
  <c r="I726" i="24"/>
  <c r="J726" i="24" a="1"/>
  <c r="J726" i="24"/>
  <c r="N726" i="24"/>
  <c r="G726" i="24" a="1"/>
  <c r="G726" i="24"/>
  <c r="H662" i="24" a="1"/>
  <c r="H662" i="24"/>
  <c r="I662" i="24" a="1"/>
  <c r="I662" i="24"/>
  <c r="J662" i="24" a="1"/>
  <c r="J662" i="24"/>
  <c r="N662" i="24"/>
  <c r="G662" i="24" a="1"/>
  <c r="G662" i="24"/>
  <c r="H598" i="24" a="1"/>
  <c r="H598" i="24"/>
  <c r="I598" i="24" a="1"/>
  <c r="I598" i="24"/>
  <c r="J598" i="24" a="1"/>
  <c r="J598" i="24"/>
  <c r="N598" i="24"/>
  <c r="G598" i="24" a="1"/>
  <c r="G598" i="24"/>
  <c r="G1453" i="24" a="1"/>
  <c r="G1453" i="24"/>
  <c r="H1453" i="24" a="1"/>
  <c r="H1453" i="24"/>
  <c r="I1453" i="24" a="1"/>
  <c r="I1453" i="24"/>
  <c r="J1453" i="24" a="1"/>
  <c r="J1453" i="24"/>
  <c r="N1453" i="24"/>
  <c r="G1389" i="24" a="1"/>
  <c r="G1389" i="24"/>
  <c r="H1389" i="24" a="1"/>
  <c r="H1389" i="24"/>
  <c r="J1389" i="24" a="1"/>
  <c r="J1389" i="24"/>
  <c r="I1389" i="24" a="1"/>
  <c r="I1389" i="24"/>
  <c r="N1389" i="24"/>
  <c r="G1325" i="24" a="1"/>
  <c r="G1325" i="24"/>
  <c r="H1325" i="24" a="1"/>
  <c r="H1325" i="24"/>
  <c r="J1325" i="24" a="1"/>
  <c r="J1325" i="24"/>
  <c r="I1325" i="24" a="1"/>
  <c r="I1325" i="24"/>
  <c r="N1325" i="24"/>
  <c r="G1261" i="24" a="1"/>
  <c r="G1261" i="24"/>
  <c r="H1261" i="24" a="1"/>
  <c r="H1261" i="24"/>
  <c r="I1261" i="24" a="1"/>
  <c r="I1261" i="24"/>
  <c r="J1261" i="24" a="1"/>
  <c r="J1261" i="24"/>
  <c r="N1261" i="24"/>
  <c r="G1197" i="24" a="1"/>
  <c r="G1197" i="24"/>
  <c r="H1197" i="24" a="1"/>
  <c r="H1197" i="24"/>
  <c r="I1197" i="24" a="1"/>
  <c r="I1197" i="24"/>
  <c r="J1197" i="24" a="1"/>
  <c r="J1197" i="24"/>
  <c r="N1197" i="24"/>
  <c r="G1133" i="24" a="1"/>
  <c r="G1133" i="24"/>
  <c r="H1133" i="24" a="1"/>
  <c r="H1133" i="24"/>
  <c r="I1133" i="24" a="1"/>
  <c r="I1133" i="24"/>
  <c r="J1133" i="24" a="1"/>
  <c r="J1133" i="24"/>
  <c r="N1133" i="24"/>
  <c r="G1069" i="24" a="1"/>
  <c r="G1069" i="24"/>
  <c r="H1069" i="24" a="1"/>
  <c r="H1069" i="24"/>
  <c r="I1069" i="24" a="1"/>
  <c r="I1069" i="24"/>
  <c r="J1069" i="24" a="1"/>
  <c r="J1069" i="24"/>
  <c r="N1069" i="24"/>
  <c r="G1005" i="24" a="1"/>
  <c r="G1005" i="24"/>
  <c r="H1005" i="24" a="1"/>
  <c r="H1005" i="24"/>
  <c r="I1005" i="24" a="1"/>
  <c r="I1005" i="24"/>
  <c r="J1005" i="24" a="1"/>
  <c r="J1005" i="24"/>
  <c r="N1005" i="24"/>
  <c r="G941" i="24" a="1"/>
  <c r="G941" i="24"/>
  <c r="H941" i="24" a="1"/>
  <c r="H941" i="24"/>
  <c r="I941" i="24" a="1"/>
  <c r="I941" i="24"/>
  <c r="J941" i="24" a="1"/>
  <c r="J941" i="24"/>
  <c r="N941" i="24"/>
  <c r="I877" i="24" a="1"/>
  <c r="I877" i="24"/>
  <c r="H877" i="24" a="1"/>
  <c r="H877" i="24"/>
  <c r="J877" i="24" a="1"/>
  <c r="J877" i="24"/>
  <c r="N877" i="24"/>
  <c r="G877" i="24" a="1"/>
  <c r="G877" i="24"/>
  <c r="H813" i="24" a="1"/>
  <c r="H813" i="24"/>
  <c r="I813" i="24" a="1"/>
  <c r="I813" i="24"/>
  <c r="J813" i="24" a="1"/>
  <c r="J813" i="24"/>
  <c r="N813" i="24"/>
  <c r="G813" i="24" a="1"/>
  <c r="G813" i="24"/>
  <c r="H749" i="24" a="1"/>
  <c r="H749" i="24"/>
  <c r="I749" i="24" a="1"/>
  <c r="I749" i="24"/>
  <c r="J749" i="24" a="1"/>
  <c r="J749" i="24"/>
  <c r="N749" i="24"/>
  <c r="G749" i="24" a="1"/>
  <c r="G749" i="24"/>
  <c r="H685" i="24" a="1"/>
  <c r="H685" i="24"/>
  <c r="I685" i="24" a="1"/>
  <c r="I685" i="24"/>
  <c r="J685" i="24" a="1"/>
  <c r="J685" i="24"/>
  <c r="N685" i="24"/>
  <c r="G685" i="24" a="1"/>
  <c r="G685" i="24"/>
  <c r="H621" i="24" a="1"/>
  <c r="H621" i="24"/>
  <c r="I621" i="24" a="1"/>
  <c r="I621" i="24"/>
  <c r="J621" i="24" a="1"/>
  <c r="J621" i="24"/>
  <c r="N621" i="24"/>
  <c r="G621" i="24" a="1"/>
  <c r="G621" i="24"/>
  <c r="G1408" i="24" a="1"/>
  <c r="G1408" i="24"/>
  <c r="H1408" i="24" a="1"/>
  <c r="H1408" i="24"/>
  <c r="J1408" i="24" a="1"/>
  <c r="J1408" i="24"/>
  <c r="I1408" i="24" a="1"/>
  <c r="I1408" i="24"/>
  <c r="N1408" i="24"/>
  <c r="H896" i="24" a="1"/>
  <c r="H896" i="24"/>
  <c r="I896" i="24" a="1"/>
  <c r="I896" i="24"/>
  <c r="J896" i="24" a="1"/>
  <c r="J896" i="24"/>
  <c r="N896" i="24"/>
  <c r="G896" i="24" a="1"/>
  <c r="G896" i="24"/>
  <c r="G1015" i="24" a="1"/>
  <c r="G1015" i="24"/>
  <c r="H1015" i="24" a="1"/>
  <c r="H1015" i="24"/>
  <c r="I1015" i="24" a="1"/>
  <c r="I1015" i="24"/>
  <c r="J1015" i="24" a="1"/>
  <c r="J1015" i="24"/>
  <c r="N1015" i="24"/>
  <c r="H1168" i="24" a="1"/>
  <c r="H1168" i="24"/>
  <c r="I1168" i="24" a="1"/>
  <c r="I1168" i="24"/>
  <c r="J1168" i="24" a="1"/>
  <c r="J1168" i="24"/>
  <c r="N1168" i="24"/>
  <c r="H656" i="24" a="1"/>
  <c r="H656" i="24"/>
  <c r="I656" i="24" a="1"/>
  <c r="I656" i="24"/>
  <c r="J656" i="24" a="1"/>
  <c r="J656" i="24"/>
  <c r="N656" i="24"/>
  <c r="G656" i="24" a="1"/>
  <c r="G656" i="24"/>
  <c r="G1319" i="24" a="1"/>
  <c r="G1319" i="24"/>
  <c r="H1319" i="24" a="1"/>
  <c r="H1319" i="24"/>
  <c r="J1319" i="24" a="1"/>
  <c r="J1319" i="24"/>
  <c r="I1319" i="24" a="1"/>
  <c r="I1319" i="24"/>
  <c r="N1319" i="24"/>
  <c r="H807" i="24" a="1"/>
  <c r="H807" i="24"/>
  <c r="I807" i="24" a="1"/>
  <c r="I807" i="24"/>
  <c r="J807" i="24" a="1"/>
  <c r="J807" i="24"/>
  <c r="N807" i="24"/>
  <c r="G807" i="24" a="1"/>
  <c r="G807" i="24"/>
  <c r="G1343" i="24" a="1"/>
  <c r="G1343" i="24"/>
  <c r="H1343" i="24" a="1"/>
  <c r="H1343" i="24"/>
  <c r="J1343" i="24" a="1"/>
  <c r="J1343" i="24"/>
  <c r="I1343" i="24" a="1"/>
  <c r="I1343" i="24"/>
  <c r="N1343" i="24"/>
  <c r="G1087" i="24" a="1"/>
  <c r="G1087" i="24"/>
  <c r="H1087" i="24" a="1"/>
  <c r="H1087" i="24"/>
  <c r="I1087" i="24" a="1"/>
  <c r="I1087" i="24"/>
  <c r="J1087" i="24" a="1"/>
  <c r="J1087" i="24"/>
  <c r="N1087" i="24"/>
  <c r="H831" i="24" a="1"/>
  <c r="H831" i="24"/>
  <c r="I831" i="24" a="1"/>
  <c r="I831" i="24"/>
  <c r="J831" i="24" a="1"/>
  <c r="J831" i="24"/>
  <c r="N831" i="24"/>
  <c r="G831" i="24" a="1"/>
  <c r="G831" i="24"/>
  <c r="G1432" i="24" a="1"/>
  <c r="G1432" i="24"/>
  <c r="H1432" i="24" a="1"/>
  <c r="H1432" i="24"/>
  <c r="J1432" i="24" a="1"/>
  <c r="J1432" i="24"/>
  <c r="I1432" i="24" a="1"/>
  <c r="I1432" i="24"/>
  <c r="N1432" i="24"/>
  <c r="G1176" i="24" a="1"/>
  <c r="G1176" i="24"/>
  <c r="I1176" i="24" a="1"/>
  <c r="I1176" i="24"/>
  <c r="H1176" i="24" a="1"/>
  <c r="H1176" i="24"/>
  <c r="J1176" i="24" a="1"/>
  <c r="J1176" i="24"/>
  <c r="N1176" i="24"/>
  <c r="H920" i="24" a="1"/>
  <c r="H920" i="24"/>
  <c r="I920" i="24" a="1"/>
  <c r="I920" i="24"/>
  <c r="J920" i="24" a="1"/>
  <c r="J920" i="24"/>
  <c r="N920" i="24"/>
  <c r="G920" i="24" a="1"/>
  <c r="G920" i="24"/>
  <c r="H664" i="24" a="1"/>
  <c r="H664" i="24"/>
  <c r="I664" i="24" a="1"/>
  <c r="I664" i="24"/>
  <c r="J664" i="24" a="1"/>
  <c r="J664" i="24"/>
  <c r="N664" i="24"/>
  <c r="G664" i="24" a="1"/>
  <c r="G664" i="24"/>
  <c r="G1476" i="24" a="1"/>
  <c r="G1476" i="24"/>
  <c r="H1476" i="24" a="1"/>
  <c r="H1476" i="24"/>
  <c r="I1476" i="24" a="1"/>
  <c r="I1476" i="24"/>
  <c r="J1476" i="24" a="1"/>
  <c r="J1476" i="24"/>
  <c r="N1476" i="24"/>
  <c r="G1348" i="24" a="1"/>
  <c r="G1348" i="24"/>
  <c r="H1348" i="24" a="1"/>
  <c r="H1348" i="24"/>
  <c r="J1348" i="24" a="1"/>
  <c r="J1348" i="24"/>
  <c r="I1348" i="24" a="1"/>
  <c r="I1348" i="24"/>
  <c r="N1348" i="24"/>
  <c r="G1220" i="24" a="1"/>
  <c r="G1220" i="24"/>
  <c r="H1220" i="24" a="1"/>
  <c r="H1220" i="24"/>
  <c r="I1220" i="24" a="1"/>
  <c r="I1220" i="24"/>
  <c r="J1220" i="24" a="1"/>
  <c r="J1220" i="24"/>
  <c r="N1220" i="24"/>
  <c r="G1092" i="24" a="1"/>
  <c r="G1092" i="24"/>
  <c r="H1092" i="24" a="1"/>
  <c r="H1092" i="24"/>
  <c r="I1092" i="24" a="1"/>
  <c r="I1092" i="24"/>
  <c r="J1092" i="24" a="1"/>
  <c r="J1092" i="24"/>
  <c r="N1092" i="24"/>
  <c r="H964" i="24" a="1"/>
  <c r="H964" i="24"/>
  <c r="I964" i="24" a="1"/>
  <c r="I964" i="24"/>
  <c r="J964" i="24" a="1"/>
  <c r="J964" i="24"/>
  <c r="N964" i="24"/>
  <c r="G964" i="24" a="1"/>
  <c r="G964" i="24"/>
  <c r="H836" i="24" a="1"/>
  <c r="H836" i="24"/>
  <c r="I836" i="24" a="1"/>
  <c r="I836" i="24"/>
  <c r="J836" i="24" a="1"/>
  <c r="J836" i="24"/>
  <c r="N836" i="24"/>
  <c r="G836" i="24" a="1"/>
  <c r="G836" i="24"/>
  <c r="I708" i="24" a="1"/>
  <c r="I708" i="24"/>
  <c r="H708" i="24" a="1"/>
  <c r="H708" i="24"/>
  <c r="J708" i="24" a="1"/>
  <c r="J708" i="24"/>
  <c r="N708" i="24"/>
  <c r="G708" i="24" a="1"/>
  <c r="G708" i="24"/>
  <c r="G1435" i="24" a="1"/>
  <c r="G1435" i="24"/>
  <c r="H1435" i="24" a="1"/>
  <c r="H1435" i="24"/>
  <c r="J1435" i="24" a="1"/>
  <c r="J1435" i="24"/>
  <c r="I1435" i="24" a="1"/>
  <c r="I1435" i="24"/>
  <c r="N1435" i="24"/>
  <c r="G1307" i="24" a="1"/>
  <c r="G1307" i="24"/>
  <c r="H1307" i="24" a="1"/>
  <c r="H1307" i="24"/>
  <c r="I1307" i="24" a="1"/>
  <c r="I1307" i="24"/>
  <c r="J1307" i="24" a="1"/>
  <c r="J1307" i="24"/>
  <c r="N1307" i="24"/>
  <c r="H1179" i="24" a="1"/>
  <c r="H1179" i="24"/>
  <c r="I1179" i="24" a="1"/>
  <c r="I1179" i="24"/>
  <c r="J1179" i="24" a="1"/>
  <c r="J1179" i="24"/>
  <c r="N1179" i="24"/>
  <c r="G1179" i="24" a="1"/>
  <c r="G1179" i="24"/>
  <c r="H1051" i="24" a="1"/>
  <c r="H1051" i="24"/>
  <c r="I1051" i="24" a="1"/>
  <c r="I1051" i="24"/>
  <c r="J1051" i="24" a="1"/>
  <c r="J1051" i="24"/>
  <c r="N1051" i="24"/>
  <c r="G1051" i="24" a="1"/>
  <c r="G1051" i="24"/>
  <c r="I923" i="24" a="1"/>
  <c r="I923" i="24"/>
  <c r="H923" i="24" a="1"/>
  <c r="H923" i="24"/>
  <c r="J923" i="24" a="1"/>
  <c r="J923" i="24"/>
  <c r="N923" i="24"/>
  <c r="H795" i="24" a="1"/>
  <c r="H795" i="24"/>
  <c r="I795" i="24" a="1"/>
  <c r="I795" i="24"/>
  <c r="J795" i="24" a="1"/>
  <c r="J795" i="24"/>
  <c r="N795" i="24"/>
  <c r="G795" i="24" a="1"/>
  <c r="G795" i="24"/>
  <c r="H667" i="24" a="1"/>
  <c r="H667" i="24"/>
  <c r="I667" i="24" a="1"/>
  <c r="I667" i="24"/>
  <c r="N667" i="24"/>
  <c r="J667" i="24" a="1"/>
  <c r="J667" i="24"/>
  <c r="G667" i="24" a="1"/>
  <c r="G667" i="24"/>
  <c r="G992" i="24" a="1"/>
  <c r="G992" i="24"/>
  <c r="H992" i="24" a="1"/>
  <c r="H992" i="24"/>
  <c r="I992" i="24" a="1"/>
  <c r="I992" i="24"/>
  <c r="J992" i="24" a="1"/>
  <c r="J992" i="24"/>
  <c r="N992" i="24"/>
  <c r="H1111" i="24" a="1"/>
  <c r="H1111" i="24"/>
  <c r="I1111" i="24" a="1"/>
  <c r="I1111" i="24"/>
  <c r="J1111" i="24" a="1"/>
  <c r="J1111" i="24"/>
  <c r="N1111" i="24"/>
  <c r="H599" i="24" a="1"/>
  <c r="H599" i="24"/>
  <c r="I599" i="24" a="1"/>
  <c r="I599" i="24"/>
  <c r="N599" i="24"/>
  <c r="J599" i="24" a="1"/>
  <c r="J599" i="24"/>
  <c r="G599" i="24" a="1"/>
  <c r="G599" i="24"/>
  <c r="G1264" i="24" a="1"/>
  <c r="G1264" i="24"/>
  <c r="H1264" i="24" a="1"/>
  <c r="H1264" i="24"/>
  <c r="I1264" i="24" a="1"/>
  <c r="I1264" i="24"/>
  <c r="J1264" i="24" a="1"/>
  <c r="J1264" i="24"/>
  <c r="N1264" i="24"/>
  <c r="H752" i="24" a="1"/>
  <c r="H752" i="24"/>
  <c r="I752" i="24" a="1"/>
  <c r="I752" i="24"/>
  <c r="J752" i="24" a="1"/>
  <c r="J752" i="24"/>
  <c r="N752" i="24"/>
  <c r="G752" i="24" a="1"/>
  <c r="G752" i="24"/>
  <c r="G1415" i="24" a="1"/>
  <c r="G1415" i="24"/>
  <c r="H1415" i="24" a="1"/>
  <c r="H1415" i="24"/>
  <c r="J1415" i="24" a="1"/>
  <c r="J1415" i="24"/>
  <c r="I1415" i="24" a="1"/>
  <c r="I1415" i="24"/>
  <c r="N1415" i="24"/>
  <c r="H903" i="24" a="1"/>
  <c r="H903" i="24"/>
  <c r="I903" i="24" a="1"/>
  <c r="I903" i="24"/>
  <c r="J903" i="24" a="1"/>
  <c r="J903" i="24"/>
  <c r="N903" i="24"/>
  <c r="G903" i="24" a="1"/>
  <c r="G903" i="24"/>
  <c r="G1391" i="24" a="1"/>
  <c r="G1391" i="24"/>
  <c r="H1391" i="24" a="1"/>
  <c r="H1391" i="24"/>
  <c r="J1391" i="24" a="1"/>
  <c r="J1391" i="24"/>
  <c r="I1391" i="24" a="1"/>
  <c r="I1391" i="24"/>
  <c r="N1391" i="24"/>
  <c r="G1135" i="24" a="1"/>
  <c r="G1135" i="24"/>
  <c r="I1135" i="24" a="1"/>
  <c r="I1135" i="24"/>
  <c r="H1135" i="24" a="1"/>
  <c r="H1135" i="24"/>
  <c r="J1135" i="24" a="1"/>
  <c r="J1135" i="24"/>
  <c r="N1135" i="24"/>
  <c r="H879" i="24" a="1"/>
  <c r="H879" i="24"/>
  <c r="I879" i="24" a="1"/>
  <c r="I879" i="24"/>
  <c r="J879" i="24" a="1"/>
  <c r="J879" i="24"/>
  <c r="N879" i="24"/>
  <c r="G879" i="24" a="1"/>
  <c r="G879" i="24"/>
  <c r="H623" i="24" a="1"/>
  <c r="H623" i="24"/>
  <c r="I623" i="24" a="1"/>
  <c r="I623" i="24"/>
  <c r="N623" i="24"/>
  <c r="J623" i="24" a="1"/>
  <c r="J623" i="24"/>
  <c r="G623" i="24" a="1"/>
  <c r="G623" i="24"/>
  <c r="G1480" i="24" a="1"/>
  <c r="G1480" i="24"/>
  <c r="H1480" i="24" a="1"/>
  <c r="H1480" i="24"/>
  <c r="I1480" i="24" a="1"/>
  <c r="I1480" i="24"/>
  <c r="J1480" i="24" a="1"/>
  <c r="J1480" i="24"/>
  <c r="N1480" i="24"/>
  <c r="G1224" i="24" a="1"/>
  <c r="G1224" i="24"/>
  <c r="H1224" i="24" a="1"/>
  <c r="H1224" i="24"/>
  <c r="I1224" i="24" a="1"/>
  <c r="I1224" i="24"/>
  <c r="J1224" i="24" a="1"/>
  <c r="J1224" i="24"/>
  <c r="N1224" i="24"/>
  <c r="H968" i="24" a="1"/>
  <c r="H968" i="24"/>
  <c r="I968" i="24" a="1"/>
  <c r="I968" i="24"/>
  <c r="J968" i="24" a="1"/>
  <c r="J968" i="24"/>
  <c r="N968" i="24"/>
  <c r="G968" i="24" a="1"/>
  <c r="G968" i="24"/>
  <c r="H712" i="24" a="1"/>
  <c r="H712" i="24"/>
  <c r="I712" i="24" a="1"/>
  <c r="I712" i="24"/>
  <c r="J712" i="24" a="1"/>
  <c r="J712" i="24"/>
  <c r="N712" i="24"/>
  <c r="G712" i="24" a="1"/>
  <c r="G712" i="24"/>
  <c r="G1500" i="24" a="1"/>
  <c r="G1500" i="24"/>
  <c r="H1500" i="24" a="1"/>
  <c r="H1500" i="24"/>
  <c r="I1500" i="24" a="1"/>
  <c r="I1500" i="24"/>
  <c r="N1500" i="24"/>
  <c r="J1500" i="24" a="1"/>
  <c r="J1500" i="24"/>
  <c r="G1372" i="24" a="1"/>
  <c r="G1372" i="24"/>
  <c r="H1372" i="24" a="1"/>
  <c r="H1372" i="24"/>
  <c r="I1372" i="24" a="1"/>
  <c r="I1372" i="24"/>
  <c r="J1372" i="24" a="1"/>
  <c r="J1372" i="24"/>
  <c r="N1372" i="24"/>
  <c r="G1244" i="24" a="1"/>
  <c r="G1244" i="24"/>
  <c r="H1244" i="24" a="1"/>
  <c r="H1244" i="24"/>
  <c r="I1244" i="24" a="1"/>
  <c r="I1244" i="24"/>
  <c r="J1244" i="24" a="1"/>
  <c r="J1244" i="24"/>
  <c r="N1244" i="24"/>
  <c r="G1116" i="24" a="1"/>
  <c r="G1116" i="24"/>
  <c r="H1116" i="24" a="1"/>
  <c r="H1116" i="24"/>
  <c r="I1116" i="24" a="1"/>
  <c r="I1116" i="24"/>
  <c r="J1116" i="24" a="1"/>
  <c r="J1116" i="24"/>
  <c r="N1116" i="24"/>
  <c r="G988" i="24" a="1"/>
  <c r="G988" i="24"/>
  <c r="H988" i="24" a="1"/>
  <c r="H988" i="24"/>
  <c r="I988" i="24" a="1"/>
  <c r="I988" i="24"/>
  <c r="J988" i="24" a="1"/>
  <c r="J988" i="24"/>
  <c r="N988" i="24"/>
  <c r="H860" i="24" a="1"/>
  <c r="H860" i="24"/>
  <c r="I860" i="24" a="1"/>
  <c r="I860" i="24"/>
  <c r="J860" i="24" a="1"/>
  <c r="J860" i="24"/>
  <c r="N860" i="24"/>
  <c r="G860" i="24" a="1"/>
  <c r="G860" i="24"/>
  <c r="H732" i="24" a="1"/>
  <c r="H732" i="24"/>
  <c r="I732" i="24" a="1"/>
  <c r="I732" i="24"/>
  <c r="J732" i="24" a="1"/>
  <c r="J732" i="24"/>
  <c r="N732" i="24"/>
  <c r="G732" i="24" a="1"/>
  <c r="G732" i="24"/>
  <c r="H604" i="24" a="1"/>
  <c r="H604" i="24"/>
  <c r="I604" i="24" a="1"/>
  <c r="I604" i="24"/>
  <c r="J604" i="24" a="1"/>
  <c r="J604" i="24"/>
  <c r="N604" i="24"/>
  <c r="G604" i="24" a="1"/>
  <c r="G604" i="24"/>
  <c r="G1459" i="24" a="1"/>
  <c r="G1459" i="24"/>
  <c r="H1459" i="24" a="1"/>
  <c r="H1459" i="24"/>
  <c r="J1459" i="24" a="1"/>
  <c r="J1459" i="24"/>
  <c r="I1459" i="24" a="1"/>
  <c r="I1459" i="24"/>
  <c r="N1459" i="24"/>
  <c r="G1331" i="24" a="1"/>
  <c r="G1331" i="24"/>
  <c r="H1331" i="24" a="1"/>
  <c r="H1331" i="24"/>
  <c r="J1331" i="24" a="1"/>
  <c r="J1331" i="24"/>
  <c r="I1331" i="24" a="1"/>
  <c r="I1331" i="24"/>
  <c r="N1331" i="24"/>
  <c r="G1203" i="24" a="1"/>
  <c r="G1203" i="24"/>
  <c r="H1203" i="24" a="1"/>
  <c r="H1203" i="24"/>
  <c r="I1203" i="24" a="1"/>
  <c r="I1203" i="24"/>
  <c r="J1203" i="24" a="1"/>
  <c r="J1203" i="24"/>
  <c r="N1203" i="24"/>
  <c r="G1075" i="24" a="1"/>
  <c r="G1075" i="24"/>
  <c r="H1075" i="24" a="1"/>
  <c r="H1075" i="24"/>
  <c r="I1075" i="24" a="1"/>
  <c r="I1075" i="24"/>
  <c r="J1075" i="24" a="1"/>
  <c r="J1075" i="24"/>
  <c r="N1075" i="24"/>
  <c r="H947" i="24" a="1"/>
  <c r="H947" i="24"/>
  <c r="I947" i="24" a="1"/>
  <c r="I947" i="24"/>
  <c r="J947" i="24" a="1"/>
  <c r="J947" i="24"/>
  <c r="N947" i="24"/>
  <c r="G947" i="24" a="1"/>
  <c r="G947" i="24"/>
  <c r="H819" i="24" a="1"/>
  <c r="H819" i="24"/>
  <c r="I819" i="24" a="1"/>
  <c r="I819" i="24"/>
  <c r="J819" i="24" a="1"/>
  <c r="J819" i="24"/>
  <c r="N819" i="24"/>
  <c r="G819" i="24" a="1"/>
  <c r="G819" i="24"/>
  <c r="H691" i="24" a="1"/>
  <c r="H691" i="24"/>
  <c r="I691" i="24" a="1"/>
  <c r="I691" i="24"/>
  <c r="J691" i="24" a="1"/>
  <c r="J691" i="24"/>
  <c r="N691" i="24"/>
  <c r="G691" i="24" a="1"/>
  <c r="G691" i="24"/>
  <c r="G1088" i="24" a="1"/>
  <c r="G1088" i="24"/>
  <c r="I1088" i="24" a="1"/>
  <c r="I1088" i="24"/>
  <c r="H1088" i="24" a="1"/>
  <c r="H1088" i="24"/>
  <c r="J1088" i="24" a="1"/>
  <c r="J1088" i="24"/>
  <c r="N1088" i="24"/>
  <c r="G1207" i="24" a="1"/>
  <c r="G1207" i="24"/>
  <c r="H1207" i="24" a="1"/>
  <c r="H1207" i="24"/>
  <c r="I1207" i="24" a="1"/>
  <c r="I1207" i="24"/>
  <c r="J1207" i="24" a="1"/>
  <c r="J1207" i="24"/>
  <c r="N1207" i="24"/>
  <c r="H695" i="24" a="1"/>
  <c r="H695" i="24"/>
  <c r="I695" i="24" a="1"/>
  <c r="I695" i="24"/>
  <c r="N695" i="24"/>
  <c r="J695" i="24" a="1"/>
  <c r="J695" i="24"/>
  <c r="G695" i="24" a="1"/>
  <c r="G695" i="24"/>
  <c r="G1360" i="24" a="1"/>
  <c r="G1360" i="24"/>
  <c r="H1360" i="24" a="1"/>
  <c r="H1360" i="24"/>
  <c r="I1360" i="24" a="1"/>
  <c r="I1360" i="24"/>
  <c r="J1360" i="24" a="1"/>
  <c r="J1360" i="24"/>
  <c r="N1360" i="24"/>
  <c r="H848" i="24" a="1"/>
  <c r="H848" i="24"/>
  <c r="I848" i="24" a="1"/>
  <c r="I848" i="24"/>
  <c r="J848" i="24" a="1"/>
  <c r="J848" i="24"/>
  <c r="N848" i="24"/>
  <c r="G848" i="24" a="1"/>
  <c r="G848" i="24"/>
  <c r="G999" i="24" a="1"/>
  <c r="G999" i="24"/>
  <c r="H999" i="24" a="1"/>
  <c r="H999" i="24"/>
  <c r="I999" i="24" a="1"/>
  <c r="I999" i="24"/>
  <c r="J999" i="24" a="1"/>
  <c r="J999" i="24"/>
  <c r="N999" i="24"/>
  <c r="G1439" i="24" a="1"/>
  <c r="G1439" i="24"/>
  <c r="H1439" i="24" a="1"/>
  <c r="H1439" i="24"/>
  <c r="J1439" i="24" a="1"/>
  <c r="J1439" i="24"/>
  <c r="I1439" i="24" a="1"/>
  <c r="I1439" i="24"/>
  <c r="N1439" i="24"/>
  <c r="G1183" i="24" a="1"/>
  <c r="G1183" i="24"/>
  <c r="H1183" i="24" a="1"/>
  <c r="H1183" i="24"/>
  <c r="I1183" i="24" a="1"/>
  <c r="I1183" i="24"/>
  <c r="J1183" i="24" a="1"/>
  <c r="J1183" i="24"/>
  <c r="N1183" i="24"/>
  <c r="H927" i="24" a="1"/>
  <c r="H927" i="24"/>
  <c r="I927" i="24" a="1"/>
  <c r="I927" i="24"/>
  <c r="J927" i="24" a="1"/>
  <c r="J927" i="24"/>
  <c r="N927" i="24"/>
  <c r="G927" i="24" a="1"/>
  <c r="G927" i="24"/>
  <c r="H671" i="24" a="1"/>
  <c r="H671" i="24"/>
  <c r="I671" i="24" a="1"/>
  <c r="I671" i="24"/>
  <c r="N671" i="24"/>
  <c r="J671" i="24" a="1"/>
  <c r="J671" i="24"/>
  <c r="G671" i="24" a="1"/>
  <c r="G671" i="24"/>
  <c r="G1272" i="24" a="1"/>
  <c r="G1272" i="24"/>
  <c r="H1272" i="24" a="1"/>
  <c r="H1272" i="24"/>
  <c r="I1272" i="24" a="1"/>
  <c r="I1272" i="24"/>
  <c r="J1272" i="24" a="1"/>
  <c r="J1272" i="24"/>
  <c r="N1272" i="24"/>
  <c r="H1016" i="24" a="1"/>
  <c r="H1016" i="24"/>
  <c r="I1016" i="24" a="1"/>
  <c r="I1016" i="24"/>
  <c r="J1016" i="24" a="1"/>
  <c r="J1016" i="24"/>
  <c r="N1016" i="24"/>
  <c r="G1016" i="24" a="1"/>
  <c r="G1016" i="24"/>
  <c r="H760" i="24" a="1"/>
  <c r="H760" i="24"/>
  <c r="I760" i="24" a="1"/>
  <c r="I760" i="24"/>
  <c r="J760" i="24" a="1"/>
  <c r="J760" i="24"/>
  <c r="N760" i="24"/>
  <c r="G760" i="24" a="1"/>
  <c r="G760" i="24"/>
  <c r="G1396" i="24" a="1"/>
  <c r="G1396" i="24"/>
  <c r="H1396" i="24" a="1"/>
  <c r="H1396" i="24"/>
  <c r="J1396" i="24" a="1"/>
  <c r="J1396" i="24"/>
  <c r="I1396" i="24" a="1"/>
  <c r="I1396" i="24"/>
  <c r="N1396" i="24"/>
  <c r="G1268" i="24" a="1"/>
  <c r="G1268" i="24"/>
  <c r="H1268" i="24" a="1"/>
  <c r="H1268" i="24"/>
  <c r="I1268" i="24" a="1"/>
  <c r="I1268" i="24"/>
  <c r="J1268" i="24" a="1"/>
  <c r="J1268" i="24"/>
  <c r="N1268" i="24"/>
  <c r="G1140" i="24" a="1"/>
  <c r="G1140" i="24"/>
  <c r="H1140" i="24" a="1"/>
  <c r="H1140" i="24"/>
  <c r="I1140" i="24" a="1"/>
  <c r="I1140" i="24"/>
  <c r="J1140" i="24" a="1"/>
  <c r="J1140" i="24"/>
  <c r="N1140" i="24"/>
  <c r="H1012" i="24" a="1"/>
  <c r="H1012" i="24"/>
  <c r="I1012" i="24" a="1"/>
  <c r="I1012" i="24"/>
  <c r="J1012" i="24" a="1"/>
  <c r="J1012" i="24"/>
  <c r="N1012" i="24"/>
  <c r="H884" i="24" a="1"/>
  <c r="H884" i="24"/>
  <c r="I884" i="24" a="1"/>
  <c r="I884" i="24"/>
  <c r="J884" i="24" a="1"/>
  <c r="J884" i="24"/>
  <c r="N884" i="24"/>
  <c r="G884" i="24" a="1"/>
  <c r="G884" i="24"/>
  <c r="H756" i="24" a="1"/>
  <c r="H756" i="24"/>
  <c r="I756" i="24" a="1"/>
  <c r="I756" i="24"/>
  <c r="J756" i="24" a="1"/>
  <c r="J756" i="24"/>
  <c r="N756" i="24"/>
  <c r="G756" i="24" a="1"/>
  <c r="G756" i="24"/>
  <c r="H628" i="24" a="1"/>
  <c r="H628" i="24"/>
  <c r="I628" i="24" a="1"/>
  <c r="I628" i="24"/>
  <c r="J628" i="24" a="1"/>
  <c r="J628" i="24"/>
  <c r="N628" i="24"/>
  <c r="G628" i="24" a="1"/>
  <c r="G628" i="24"/>
  <c r="G1483" i="24" a="1"/>
  <c r="G1483" i="24"/>
  <c r="H1483" i="24" a="1"/>
  <c r="H1483" i="24"/>
  <c r="I1483" i="24" a="1"/>
  <c r="I1483" i="24"/>
  <c r="J1483" i="24" a="1"/>
  <c r="J1483" i="24"/>
  <c r="N1483" i="24"/>
  <c r="G1355" i="24" a="1"/>
  <c r="G1355" i="24"/>
  <c r="H1355" i="24" a="1"/>
  <c r="H1355" i="24"/>
  <c r="J1355" i="24" a="1"/>
  <c r="J1355" i="24"/>
  <c r="I1355" i="24" a="1"/>
  <c r="I1355" i="24"/>
  <c r="N1355" i="24"/>
  <c r="G1227" i="24" a="1"/>
  <c r="G1227" i="24"/>
  <c r="H1227" i="24" a="1"/>
  <c r="H1227" i="24"/>
  <c r="I1227" i="24" a="1"/>
  <c r="I1227" i="24"/>
  <c r="J1227" i="24" a="1"/>
  <c r="J1227" i="24"/>
  <c r="N1227" i="24"/>
  <c r="G1099" i="24" a="1"/>
  <c r="G1099" i="24"/>
  <c r="H1099" i="24" a="1"/>
  <c r="H1099" i="24"/>
  <c r="I1099" i="24" a="1"/>
  <c r="I1099" i="24"/>
  <c r="J1099" i="24" a="1"/>
  <c r="J1099" i="24"/>
  <c r="N1099" i="24"/>
  <c r="H971" i="24" a="1"/>
  <c r="H971" i="24"/>
  <c r="I971" i="24" a="1"/>
  <c r="I971" i="24"/>
  <c r="J971" i="24" a="1"/>
  <c r="J971" i="24"/>
  <c r="N971" i="24"/>
  <c r="G971" i="24" a="1"/>
  <c r="G971" i="24"/>
  <c r="H843" i="24" a="1"/>
  <c r="H843" i="24"/>
  <c r="I843" i="24" a="1"/>
  <c r="I843" i="24"/>
  <c r="J843" i="24" a="1"/>
  <c r="J843" i="24"/>
  <c r="N843" i="24"/>
  <c r="G843" i="24" a="1"/>
  <c r="G843" i="24"/>
  <c r="H715" i="24" a="1"/>
  <c r="H715" i="24"/>
  <c r="I715" i="24" a="1"/>
  <c r="I715" i="24"/>
  <c r="N715" i="24"/>
  <c r="J715" i="24" a="1"/>
  <c r="J715" i="24"/>
  <c r="G715" i="24" a="1"/>
  <c r="G715" i="24"/>
  <c r="G1184" i="24" a="1"/>
  <c r="G1184" i="24"/>
  <c r="I1184" i="24" a="1"/>
  <c r="I1184" i="24"/>
  <c r="H1184" i="24" a="1"/>
  <c r="H1184" i="24"/>
  <c r="J1184" i="24" a="1"/>
  <c r="J1184" i="24"/>
  <c r="N1184" i="24"/>
  <c r="H672" i="24" a="1"/>
  <c r="H672" i="24"/>
  <c r="I672" i="24" a="1"/>
  <c r="I672" i="24"/>
  <c r="J672" i="24" a="1"/>
  <c r="J672" i="24"/>
  <c r="N672" i="24"/>
  <c r="G672" i="24" a="1"/>
  <c r="G672" i="24"/>
  <c r="G1303" i="24" a="1"/>
  <c r="G1303" i="24"/>
  <c r="H1303" i="24" a="1"/>
  <c r="H1303" i="24"/>
  <c r="I1303" i="24" a="1"/>
  <c r="I1303" i="24"/>
  <c r="J1303" i="24" a="1"/>
  <c r="J1303" i="24"/>
  <c r="N1303" i="24"/>
  <c r="H791" i="24" a="1"/>
  <c r="H791" i="24"/>
  <c r="I791" i="24" a="1"/>
  <c r="I791" i="24"/>
  <c r="J791" i="24" a="1"/>
  <c r="J791" i="24"/>
  <c r="N791" i="24"/>
  <c r="G791" i="24" a="1"/>
  <c r="G791" i="24"/>
  <c r="G1456" i="24" a="1"/>
  <c r="G1456" i="24"/>
  <c r="H1456" i="24" a="1"/>
  <c r="H1456" i="24"/>
  <c r="J1456" i="24" a="1"/>
  <c r="J1456" i="24"/>
  <c r="I1456" i="24" a="1"/>
  <c r="I1456" i="24"/>
  <c r="N1456" i="24"/>
  <c r="H944" i="24" a="1"/>
  <c r="H944" i="24"/>
  <c r="I944" i="24" a="1"/>
  <c r="I944" i="24"/>
  <c r="J944" i="24" a="1"/>
  <c r="J944" i="24"/>
  <c r="N944" i="24"/>
  <c r="G944" i="24" a="1"/>
  <c r="G944" i="24"/>
  <c r="G1095" i="24" a="1"/>
  <c r="G1095" i="24"/>
  <c r="H1095" i="24" a="1"/>
  <c r="H1095" i="24"/>
  <c r="I1095" i="24" a="1"/>
  <c r="I1095" i="24"/>
  <c r="J1095" i="24" a="1"/>
  <c r="J1095" i="24"/>
  <c r="N1095" i="24"/>
  <c r="G1487" i="24" a="1"/>
  <c r="G1487" i="24"/>
  <c r="H1487" i="24" a="1"/>
  <c r="H1487" i="24"/>
  <c r="I1487" i="24" a="1"/>
  <c r="I1487" i="24"/>
  <c r="J1487" i="24" a="1"/>
  <c r="J1487" i="24"/>
  <c r="N1487" i="24"/>
  <c r="G1231" i="24" a="1"/>
  <c r="G1231" i="24"/>
  <c r="H1231" i="24" a="1"/>
  <c r="H1231" i="24"/>
  <c r="I1231" i="24" a="1"/>
  <c r="I1231" i="24"/>
  <c r="J1231" i="24" a="1"/>
  <c r="J1231" i="24"/>
  <c r="N1231" i="24"/>
  <c r="H975" i="24" a="1"/>
  <c r="H975" i="24"/>
  <c r="I975" i="24" a="1"/>
  <c r="I975" i="24"/>
  <c r="J975" i="24" a="1"/>
  <c r="J975" i="24"/>
  <c r="N975" i="24"/>
  <c r="G975" i="24" a="1"/>
  <c r="G975" i="24"/>
  <c r="H719" i="24" a="1"/>
  <c r="H719" i="24"/>
  <c r="I719" i="24" a="1"/>
  <c r="I719" i="24"/>
  <c r="N719" i="24"/>
  <c r="J719" i="24" a="1"/>
  <c r="J719" i="24"/>
  <c r="G719" i="24" a="1"/>
  <c r="G719" i="24"/>
  <c r="G1320" i="24" a="1"/>
  <c r="G1320" i="24"/>
  <c r="H1320" i="24" a="1"/>
  <c r="H1320" i="24"/>
  <c r="J1320" i="24" a="1"/>
  <c r="J1320" i="24"/>
  <c r="I1320" i="24" a="1"/>
  <c r="I1320" i="24"/>
  <c r="N1320" i="24"/>
  <c r="G1064" i="24" a="1"/>
  <c r="G1064" i="24"/>
  <c r="H1064" i="24" a="1"/>
  <c r="H1064" i="24"/>
  <c r="I1064" i="24" a="1"/>
  <c r="I1064" i="24"/>
  <c r="J1064" i="24" a="1"/>
  <c r="J1064" i="24"/>
  <c r="N1064" i="24"/>
  <c r="H808" i="24" a="1"/>
  <c r="H808" i="24"/>
  <c r="I808" i="24" a="1"/>
  <c r="I808" i="24"/>
  <c r="J808" i="24" a="1"/>
  <c r="J808" i="24"/>
  <c r="N808" i="24"/>
  <c r="G808" i="24" a="1"/>
  <c r="G808" i="24"/>
  <c r="G1420" i="24" a="1"/>
  <c r="G1420" i="24"/>
  <c r="H1420" i="24" a="1"/>
  <c r="H1420" i="24"/>
  <c r="I1420" i="24" a="1"/>
  <c r="I1420" i="24"/>
  <c r="J1420" i="24" a="1"/>
  <c r="J1420" i="24"/>
  <c r="N1420" i="24"/>
  <c r="G1292" i="24" a="1"/>
  <c r="G1292" i="24"/>
  <c r="H1292" i="24" a="1"/>
  <c r="H1292" i="24"/>
  <c r="I1292" i="24" a="1"/>
  <c r="I1292" i="24"/>
  <c r="J1292" i="24" a="1"/>
  <c r="J1292" i="24"/>
  <c r="N1292" i="24"/>
  <c r="H1164" i="24" a="1"/>
  <c r="H1164" i="24"/>
  <c r="I1164" i="24" a="1"/>
  <c r="I1164" i="24"/>
  <c r="J1164" i="24" a="1"/>
  <c r="J1164" i="24"/>
  <c r="N1164" i="24"/>
  <c r="G1164" i="24" a="1"/>
  <c r="G1164" i="24"/>
  <c r="G1036" i="24" a="1"/>
  <c r="G1036" i="24"/>
  <c r="H1036" i="24" a="1"/>
  <c r="H1036" i="24"/>
  <c r="I1036" i="24" a="1"/>
  <c r="I1036" i="24"/>
  <c r="J1036" i="24" a="1"/>
  <c r="J1036" i="24"/>
  <c r="N1036" i="24"/>
  <c r="I908" i="24" a="1"/>
  <c r="I908" i="24"/>
  <c r="H908" i="24" a="1"/>
  <c r="H908" i="24"/>
  <c r="J908" i="24" a="1"/>
  <c r="J908" i="24"/>
  <c r="N908" i="24"/>
  <c r="G908" i="24" a="1"/>
  <c r="G908" i="24"/>
  <c r="H780" i="24" a="1"/>
  <c r="H780" i="24"/>
  <c r="I780" i="24" a="1"/>
  <c r="I780" i="24"/>
  <c r="J780" i="24" a="1"/>
  <c r="J780" i="24"/>
  <c r="N780" i="24"/>
  <c r="G780" i="24" a="1"/>
  <c r="G780" i="24"/>
  <c r="H652" i="24" a="1"/>
  <c r="H652" i="24"/>
  <c r="I652" i="24" a="1"/>
  <c r="I652" i="24"/>
  <c r="J652" i="24" a="1"/>
  <c r="J652" i="24"/>
  <c r="N652" i="24"/>
  <c r="G652" i="24" a="1"/>
  <c r="G652" i="24"/>
  <c r="G1379" i="24" a="1"/>
  <c r="G1379" i="24"/>
  <c r="H1379" i="24" a="1"/>
  <c r="H1379" i="24"/>
  <c r="J1379" i="24" a="1"/>
  <c r="J1379" i="24"/>
  <c r="I1379" i="24" a="1"/>
  <c r="I1379" i="24"/>
  <c r="N1379" i="24"/>
  <c r="G1251" i="24" a="1"/>
  <c r="G1251" i="24"/>
  <c r="H1251" i="24" a="1"/>
  <c r="H1251" i="24"/>
  <c r="I1251" i="24" a="1"/>
  <c r="I1251" i="24"/>
  <c r="J1251" i="24" a="1"/>
  <c r="J1251" i="24"/>
  <c r="N1251" i="24"/>
  <c r="I1123" i="24" a="1"/>
  <c r="I1123" i="24"/>
  <c r="H1123" i="24" a="1"/>
  <c r="H1123" i="24"/>
  <c r="J1123" i="24" a="1"/>
  <c r="J1123" i="24"/>
  <c r="N1123" i="24"/>
  <c r="H995" i="24" a="1"/>
  <c r="H995" i="24"/>
  <c r="I995" i="24" a="1"/>
  <c r="I995" i="24"/>
  <c r="J995" i="24" a="1"/>
  <c r="J995" i="24"/>
  <c r="N995" i="24"/>
  <c r="G995" i="24" a="1"/>
  <c r="G995" i="24"/>
  <c r="H867" i="24" a="1"/>
  <c r="H867" i="24"/>
  <c r="I867" i="24" a="1"/>
  <c r="I867" i="24"/>
  <c r="J867" i="24" a="1"/>
  <c r="J867" i="24"/>
  <c r="N867" i="24"/>
  <c r="G867" i="24" a="1"/>
  <c r="G867" i="24"/>
  <c r="I739" i="24" a="1"/>
  <c r="I739" i="24"/>
  <c r="H739" i="24" a="1"/>
  <c r="H739" i="24"/>
  <c r="J739" i="24" a="1"/>
  <c r="J739" i="24"/>
  <c r="N739" i="24"/>
  <c r="G739" i="24" a="1"/>
  <c r="G739" i="24"/>
  <c r="H611" i="24" a="1"/>
  <c r="H611" i="24"/>
  <c r="I611" i="24" a="1"/>
  <c r="I611" i="24"/>
  <c r="N611" i="24"/>
  <c r="J611" i="24" a="1"/>
  <c r="J611" i="24"/>
  <c r="G611" i="24" a="1"/>
  <c r="G611" i="24"/>
  <c r="G1490" i="24" a="1"/>
  <c r="G1490" i="24"/>
  <c r="H1490" i="24" a="1"/>
  <c r="H1490" i="24"/>
  <c r="I1490" i="24" a="1"/>
  <c r="I1490" i="24"/>
  <c r="J1490" i="24" a="1"/>
  <c r="J1490" i="24"/>
  <c r="N1490" i="24"/>
  <c r="G1426" i="24" a="1"/>
  <c r="G1426" i="24"/>
  <c r="H1426" i="24" a="1"/>
  <c r="H1426" i="24"/>
  <c r="I1426" i="24" a="1"/>
  <c r="I1426" i="24"/>
  <c r="J1426" i="24" a="1"/>
  <c r="J1426" i="24"/>
  <c r="N1426" i="24"/>
  <c r="G1362" i="24" a="1"/>
  <c r="G1362" i="24"/>
  <c r="H1362" i="24" a="1"/>
  <c r="H1362" i="24"/>
  <c r="I1362" i="24" a="1"/>
  <c r="I1362" i="24"/>
  <c r="J1362" i="24" a="1"/>
  <c r="J1362" i="24"/>
  <c r="N1362" i="24"/>
  <c r="G1298" i="24" a="1"/>
  <c r="G1298" i="24"/>
  <c r="H1298" i="24" a="1"/>
  <c r="H1298" i="24"/>
  <c r="I1298" i="24" a="1"/>
  <c r="I1298" i="24"/>
  <c r="J1298" i="24" a="1"/>
  <c r="J1298" i="24"/>
  <c r="N1298" i="24"/>
  <c r="G1234" i="24" a="1"/>
  <c r="G1234" i="24"/>
  <c r="I1234" i="24" a="1"/>
  <c r="I1234" i="24"/>
  <c r="H1234" i="24" a="1"/>
  <c r="H1234" i="24"/>
  <c r="J1234" i="24" a="1"/>
  <c r="J1234" i="24"/>
  <c r="N1234" i="24"/>
  <c r="G1170" i="24" a="1"/>
  <c r="G1170" i="24"/>
  <c r="I1170" i="24" a="1"/>
  <c r="I1170" i="24"/>
  <c r="H1170" i="24" a="1"/>
  <c r="H1170" i="24"/>
  <c r="J1170" i="24" a="1"/>
  <c r="J1170" i="24"/>
  <c r="N1170" i="24"/>
  <c r="G1106" i="24" a="1"/>
  <c r="G1106" i="24"/>
  <c r="I1106" i="24" a="1"/>
  <c r="I1106" i="24"/>
  <c r="H1106" i="24" a="1"/>
  <c r="H1106" i="24"/>
  <c r="J1106" i="24" a="1"/>
  <c r="J1106" i="24"/>
  <c r="N1106" i="24"/>
  <c r="H1042" i="24" a="1"/>
  <c r="H1042" i="24"/>
  <c r="I1042" i="24" a="1"/>
  <c r="I1042" i="24"/>
  <c r="J1042" i="24" a="1"/>
  <c r="J1042" i="24"/>
  <c r="N1042" i="24"/>
  <c r="G1042" i="24" a="1"/>
  <c r="G1042" i="24"/>
  <c r="H978" i="24" a="1"/>
  <c r="H978" i="24"/>
  <c r="I978" i="24" a="1"/>
  <c r="I978" i="24"/>
  <c r="J978" i="24" a="1"/>
  <c r="J978" i="24"/>
  <c r="N978" i="24"/>
  <c r="G978" i="24" a="1"/>
  <c r="G978" i="24"/>
  <c r="H914" i="24" a="1"/>
  <c r="H914" i="24"/>
  <c r="I914" i="24" a="1"/>
  <c r="I914" i="24"/>
  <c r="J914" i="24" a="1"/>
  <c r="J914" i="24"/>
  <c r="N914" i="24"/>
  <c r="G914" i="24" a="1"/>
  <c r="G914" i="24"/>
  <c r="H850" i="24" a="1"/>
  <c r="H850" i="24"/>
  <c r="I850" i="24" a="1"/>
  <c r="I850" i="24"/>
  <c r="J850" i="24" a="1"/>
  <c r="J850" i="24"/>
  <c r="N850" i="24"/>
  <c r="G850" i="24" a="1"/>
  <c r="G850" i="24"/>
  <c r="H786" i="24" a="1"/>
  <c r="H786" i="24"/>
  <c r="I786" i="24" a="1"/>
  <c r="I786" i="24"/>
  <c r="J786" i="24" a="1"/>
  <c r="J786" i="24"/>
  <c r="N786" i="24"/>
  <c r="G786" i="24" a="1"/>
  <c r="G786" i="24"/>
  <c r="H722" i="24" a="1"/>
  <c r="H722" i="24"/>
  <c r="I722" i="24" a="1"/>
  <c r="I722" i="24"/>
  <c r="J722" i="24" a="1"/>
  <c r="J722" i="24"/>
  <c r="N722" i="24"/>
  <c r="G722" i="24" a="1"/>
  <c r="G722" i="24"/>
  <c r="H658" i="24" a="1"/>
  <c r="H658" i="24"/>
  <c r="I658" i="24" a="1"/>
  <c r="I658" i="24"/>
  <c r="J658" i="24" a="1"/>
  <c r="J658" i="24"/>
  <c r="N658" i="24"/>
  <c r="G658" i="24" a="1"/>
  <c r="G658" i="24"/>
  <c r="H594" i="24" a="1"/>
  <c r="H594" i="24"/>
  <c r="I594" i="24" a="1"/>
  <c r="I594" i="24"/>
  <c r="J594" i="24" a="1"/>
  <c r="J594" i="24"/>
  <c r="N594" i="24"/>
  <c r="G594" i="24" a="1"/>
  <c r="G594" i="24"/>
  <c r="G1449" i="24" a="1"/>
  <c r="G1449" i="24"/>
  <c r="H1449" i="24" a="1"/>
  <c r="H1449" i="24"/>
  <c r="I1449" i="24" a="1"/>
  <c r="I1449" i="24"/>
  <c r="J1449" i="24" a="1"/>
  <c r="J1449" i="24"/>
  <c r="N1449" i="24"/>
  <c r="G1385" i="24" a="1"/>
  <c r="G1385" i="24"/>
  <c r="H1385" i="24" a="1"/>
  <c r="H1385" i="24"/>
  <c r="J1385" i="24" a="1"/>
  <c r="J1385" i="24"/>
  <c r="I1385" i="24" a="1"/>
  <c r="I1385" i="24"/>
  <c r="N1385" i="24"/>
  <c r="G1321" i="24" a="1"/>
  <c r="G1321" i="24"/>
  <c r="H1321" i="24" a="1"/>
  <c r="H1321" i="24"/>
  <c r="J1321" i="24" a="1"/>
  <c r="J1321" i="24"/>
  <c r="I1321" i="24" a="1"/>
  <c r="I1321" i="24"/>
  <c r="N1321" i="24"/>
  <c r="G1257" i="24" a="1"/>
  <c r="G1257" i="24"/>
  <c r="H1257" i="24" a="1"/>
  <c r="H1257" i="24"/>
  <c r="I1257" i="24" a="1"/>
  <c r="I1257" i="24"/>
  <c r="J1257" i="24" a="1"/>
  <c r="J1257" i="24"/>
  <c r="N1257" i="24"/>
  <c r="G1193" i="24" a="1"/>
  <c r="G1193" i="24"/>
  <c r="H1193" i="24" a="1"/>
  <c r="H1193" i="24"/>
  <c r="I1193" i="24" a="1"/>
  <c r="I1193" i="24"/>
  <c r="J1193" i="24" a="1"/>
  <c r="J1193" i="24"/>
  <c r="N1193" i="24"/>
  <c r="G1129" i="24" a="1"/>
  <c r="G1129" i="24"/>
  <c r="H1129" i="24" a="1"/>
  <c r="H1129" i="24"/>
  <c r="I1129" i="24" a="1"/>
  <c r="I1129" i="24"/>
  <c r="J1129" i="24" a="1"/>
  <c r="J1129" i="24"/>
  <c r="N1129" i="24"/>
  <c r="G1065" i="24" a="1"/>
  <c r="G1065" i="24"/>
  <c r="H1065" i="24" a="1"/>
  <c r="H1065" i="24"/>
  <c r="I1065" i="24" a="1"/>
  <c r="I1065" i="24"/>
  <c r="J1065" i="24" a="1"/>
  <c r="J1065" i="24"/>
  <c r="N1065" i="24"/>
  <c r="G1001" i="24" a="1"/>
  <c r="G1001" i="24"/>
  <c r="H1001" i="24" a="1"/>
  <c r="H1001" i="24"/>
  <c r="I1001" i="24" a="1"/>
  <c r="I1001" i="24"/>
  <c r="J1001" i="24" a="1"/>
  <c r="J1001" i="24"/>
  <c r="N1001" i="24"/>
  <c r="G937" i="24" a="1"/>
  <c r="G937" i="24"/>
  <c r="H937" i="24" a="1"/>
  <c r="H937" i="24"/>
  <c r="I937" i="24" a="1"/>
  <c r="I937" i="24"/>
  <c r="J937" i="24" a="1"/>
  <c r="J937" i="24"/>
  <c r="N937" i="24"/>
  <c r="G1168" i="24" a="1"/>
  <c r="G1168" i="24"/>
  <c r="H873" i="24" a="1"/>
  <c r="H873" i="24"/>
  <c r="I873" i="24" a="1"/>
  <c r="I873" i="24"/>
  <c r="J873" i="24" a="1"/>
  <c r="J873" i="24"/>
  <c r="N873" i="24"/>
  <c r="G873" i="24" a="1"/>
  <c r="G873" i="24"/>
  <c r="G1111" i="24" a="1"/>
  <c r="G1111" i="24"/>
  <c r="H809" i="24" a="1"/>
  <c r="H809" i="24"/>
  <c r="I809" i="24" a="1"/>
  <c r="I809" i="24"/>
  <c r="J809" i="24" a="1"/>
  <c r="J809" i="24"/>
  <c r="N809" i="24"/>
  <c r="G809" i="24" a="1"/>
  <c r="G809" i="24"/>
  <c r="H745" i="24" a="1"/>
  <c r="H745" i="24"/>
  <c r="I745" i="24" a="1"/>
  <c r="I745" i="24"/>
  <c r="J745" i="24" a="1"/>
  <c r="J745" i="24"/>
  <c r="N745" i="24"/>
  <c r="G745" i="24" a="1"/>
  <c r="G745" i="24"/>
  <c r="H681" i="24" a="1"/>
  <c r="H681" i="24"/>
  <c r="I681" i="24" a="1"/>
  <c r="I681" i="24"/>
  <c r="J681" i="24" a="1"/>
  <c r="J681" i="24"/>
  <c r="N681" i="24"/>
  <c r="G681" i="24" a="1"/>
  <c r="G681" i="24"/>
  <c r="H617" i="24" a="1"/>
  <c r="H617" i="24"/>
  <c r="I617" i="24" a="1"/>
  <c r="I617" i="24"/>
  <c r="J617" i="24" a="1"/>
  <c r="J617" i="24"/>
  <c r="N617" i="24"/>
  <c r="G617" i="24" a="1"/>
  <c r="G617" i="24"/>
  <c r="G1454" i="24" a="1"/>
  <c r="G1454" i="24"/>
  <c r="H1454" i="24" a="1"/>
  <c r="H1454" i="24"/>
  <c r="I1454" i="24" a="1"/>
  <c r="I1454" i="24"/>
  <c r="J1454" i="24" a="1"/>
  <c r="J1454" i="24"/>
  <c r="N1454" i="24"/>
  <c r="G1390" i="24" a="1"/>
  <c r="G1390" i="24"/>
  <c r="H1390" i="24" a="1"/>
  <c r="H1390" i="24"/>
  <c r="I1390" i="24" a="1"/>
  <c r="I1390" i="24"/>
  <c r="J1390" i="24" a="1"/>
  <c r="J1390" i="24"/>
  <c r="N1390" i="24"/>
  <c r="G1326" i="24" a="1"/>
  <c r="G1326" i="24"/>
  <c r="H1326" i="24" a="1"/>
  <c r="H1326" i="24"/>
  <c r="I1326" i="24" a="1"/>
  <c r="I1326" i="24"/>
  <c r="J1326" i="24" a="1"/>
  <c r="J1326" i="24"/>
  <c r="N1326" i="24"/>
  <c r="G1262" i="24" a="1"/>
  <c r="G1262" i="24"/>
  <c r="H1262" i="24" a="1"/>
  <c r="H1262" i="24"/>
  <c r="I1262" i="24" a="1"/>
  <c r="I1262" i="24"/>
  <c r="J1262" i="24" a="1"/>
  <c r="J1262" i="24"/>
  <c r="N1262" i="24"/>
  <c r="G1198" i="24" a="1"/>
  <c r="G1198" i="24"/>
  <c r="H1198" i="24" a="1"/>
  <c r="H1198" i="24"/>
  <c r="I1198" i="24" a="1"/>
  <c r="I1198" i="24"/>
  <c r="J1198" i="24" a="1"/>
  <c r="J1198" i="24"/>
  <c r="N1198" i="24"/>
  <c r="I1134" i="24" a="1"/>
  <c r="I1134" i="24"/>
  <c r="H1134" i="24" a="1"/>
  <c r="H1134" i="24"/>
  <c r="J1134" i="24" a="1"/>
  <c r="J1134" i="24"/>
  <c r="N1134" i="24"/>
  <c r="G1134" i="24" a="1"/>
  <c r="G1134" i="24"/>
  <c r="G1070" i="24" a="1"/>
  <c r="G1070" i="24"/>
  <c r="H1070" i="24" a="1"/>
  <c r="H1070" i="24"/>
  <c r="I1070" i="24" a="1"/>
  <c r="I1070" i="24"/>
  <c r="J1070" i="24" a="1"/>
  <c r="J1070" i="24"/>
  <c r="N1070" i="24"/>
  <c r="H1006" i="24" a="1"/>
  <c r="H1006" i="24"/>
  <c r="I1006" i="24" a="1"/>
  <c r="I1006" i="24"/>
  <c r="J1006" i="24" a="1"/>
  <c r="J1006" i="24"/>
  <c r="N1006" i="24"/>
  <c r="G1006" i="24" a="1"/>
  <c r="G1006" i="24"/>
  <c r="H942" i="24" a="1"/>
  <c r="H942" i="24"/>
  <c r="I942" i="24" a="1"/>
  <c r="I942" i="24"/>
  <c r="J942" i="24" a="1"/>
  <c r="J942" i="24"/>
  <c r="N942" i="24"/>
  <c r="G942" i="24" a="1"/>
  <c r="G942" i="24"/>
  <c r="H878" i="24" a="1"/>
  <c r="H878" i="24"/>
  <c r="I878" i="24" a="1"/>
  <c r="I878" i="24"/>
  <c r="J878" i="24" a="1"/>
  <c r="J878" i="24"/>
  <c r="N878" i="24"/>
  <c r="G878" i="24" a="1"/>
  <c r="G878" i="24"/>
  <c r="H814" i="24" a="1"/>
  <c r="H814" i="24"/>
  <c r="I814" i="24" a="1"/>
  <c r="I814" i="24"/>
  <c r="J814" i="24" a="1"/>
  <c r="J814" i="24"/>
  <c r="N814" i="24"/>
  <c r="G814" i="24" a="1"/>
  <c r="G814" i="24"/>
  <c r="H750" i="24" a="1"/>
  <c r="H750" i="24"/>
  <c r="I750" i="24" a="1"/>
  <c r="I750" i="24"/>
  <c r="J750" i="24" a="1"/>
  <c r="J750" i="24"/>
  <c r="N750" i="24"/>
  <c r="G750" i="24" a="1"/>
  <c r="G750" i="24"/>
  <c r="H686" i="24" a="1"/>
  <c r="H686" i="24"/>
  <c r="I686" i="24" a="1"/>
  <c r="I686" i="24"/>
  <c r="J686" i="24" a="1"/>
  <c r="J686" i="24"/>
  <c r="N686" i="24"/>
  <c r="G686" i="24" a="1"/>
  <c r="G686" i="24"/>
  <c r="H622" i="24" a="1"/>
  <c r="H622" i="24"/>
  <c r="I622" i="24" a="1"/>
  <c r="I622" i="24"/>
  <c r="J622" i="24" a="1"/>
  <c r="J622" i="24"/>
  <c r="N622" i="24"/>
  <c r="G622" i="24" a="1"/>
  <c r="G622" i="24"/>
  <c r="G1477" i="24" a="1"/>
  <c r="G1477" i="24"/>
  <c r="H1477" i="24" a="1"/>
  <c r="H1477" i="24"/>
  <c r="I1477" i="24" a="1"/>
  <c r="I1477" i="24"/>
  <c r="J1477" i="24" a="1"/>
  <c r="J1477" i="24"/>
  <c r="N1477" i="24"/>
  <c r="G1413" i="24" a="1"/>
  <c r="G1413" i="24"/>
  <c r="H1413" i="24" a="1"/>
  <c r="H1413" i="24"/>
  <c r="I1413" i="24" a="1"/>
  <c r="I1413" i="24"/>
  <c r="J1413" i="24" a="1"/>
  <c r="J1413" i="24"/>
  <c r="N1413" i="24"/>
  <c r="G1349" i="24" a="1"/>
  <c r="G1349" i="24"/>
  <c r="H1349" i="24" a="1"/>
  <c r="H1349" i="24"/>
  <c r="I1349" i="24" a="1"/>
  <c r="I1349" i="24"/>
  <c r="J1349" i="24" a="1"/>
  <c r="J1349" i="24"/>
  <c r="N1349" i="24"/>
  <c r="G1285" i="24" a="1"/>
  <c r="G1285" i="24"/>
  <c r="H1285" i="24" a="1"/>
  <c r="H1285" i="24"/>
  <c r="I1285" i="24" a="1"/>
  <c r="I1285" i="24"/>
  <c r="J1285" i="24" a="1"/>
  <c r="J1285" i="24"/>
  <c r="N1285" i="24"/>
  <c r="G1221" i="24" a="1"/>
  <c r="G1221" i="24"/>
  <c r="H1221" i="24" a="1"/>
  <c r="H1221" i="24"/>
  <c r="I1221" i="24" a="1"/>
  <c r="I1221" i="24"/>
  <c r="J1221" i="24" a="1"/>
  <c r="J1221" i="24"/>
  <c r="N1221" i="24"/>
  <c r="G1157" i="24" a="1"/>
  <c r="G1157" i="24"/>
  <c r="H1157" i="24" a="1"/>
  <c r="H1157" i="24"/>
  <c r="I1157" i="24" a="1"/>
  <c r="I1157" i="24"/>
  <c r="J1157" i="24" a="1"/>
  <c r="J1157" i="24"/>
  <c r="N1157" i="24"/>
  <c r="G1093" i="24" a="1"/>
  <c r="G1093" i="24"/>
  <c r="H1093" i="24" a="1"/>
  <c r="H1093" i="24"/>
  <c r="I1093" i="24" a="1"/>
  <c r="I1093" i="24"/>
  <c r="J1093" i="24" a="1"/>
  <c r="J1093" i="24"/>
  <c r="N1093" i="24"/>
  <c r="G1029" i="24" a="1"/>
  <c r="G1029" i="24"/>
  <c r="H1029" i="24" a="1"/>
  <c r="H1029" i="24"/>
  <c r="I1029" i="24" a="1"/>
  <c r="I1029" i="24"/>
  <c r="J1029" i="24" a="1"/>
  <c r="J1029" i="24"/>
  <c r="N1029" i="24"/>
  <c r="G965" i="24" a="1"/>
  <c r="G965" i="24"/>
  <c r="H965" i="24" a="1"/>
  <c r="H965" i="24"/>
  <c r="I965" i="24" a="1"/>
  <c r="I965" i="24"/>
  <c r="J965" i="24" a="1"/>
  <c r="J965" i="24"/>
  <c r="N965" i="24"/>
  <c r="H901" i="24" a="1"/>
  <c r="H901" i="24"/>
  <c r="I901" i="24" a="1"/>
  <c r="I901" i="24"/>
  <c r="J901" i="24" a="1"/>
  <c r="J901" i="24"/>
  <c r="N901" i="24"/>
  <c r="G901" i="24" a="1"/>
  <c r="G901" i="24"/>
  <c r="H837" i="24" a="1"/>
  <c r="H837" i="24"/>
  <c r="I837" i="24" a="1"/>
  <c r="I837" i="24"/>
  <c r="J837" i="24" a="1"/>
  <c r="J837" i="24"/>
  <c r="N837" i="24"/>
  <c r="G837" i="24" a="1"/>
  <c r="G837" i="24"/>
  <c r="H773" i="24" a="1"/>
  <c r="H773" i="24"/>
  <c r="I773" i="24" a="1"/>
  <c r="I773" i="24"/>
  <c r="J773" i="24" a="1"/>
  <c r="J773" i="24"/>
  <c r="N773" i="24"/>
  <c r="G773" i="24" a="1"/>
  <c r="G773" i="24"/>
  <c r="H709" i="24" a="1"/>
  <c r="H709" i="24"/>
  <c r="I709" i="24" a="1"/>
  <c r="I709" i="24"/>
  <c r="N709" i="24"/>
  <c r="J709" i="24" a="1"/>
  <c r="J709" i="24"/>
  <c r="G709" i="24" a="1"/>
  <c r="G709" i="24"/>
  <c r="H645" i="24" a="1"/>
  <c r="H645" i="24"/>
  <c r="I645" i="24" a="1"/>
  <c r="I645" i="24"/>
  <c r="J645" i="24" a="1"/>
  <c r="J645" i="24"/>
  <c r="N645" i="24"/>
  <c r="G645" i="24" a="1"/>
  <c r="G645" i="24"/>
  <c r="G1498" i="24" a="1"/>
  <c r="G1498" i="24"/>
  <c r="H1498" i="24" a="1"/>
  <c r="H1498" i="24"/>
  <c r="I1498" i="24" a="1"/>
  <c r="I1498" i="24"/>
  <c r="J1498" i="24" a="1"/>
  <c r="J1498" i="24"/>
  <c r="N1498" i="24"/>
  <c r="G1434" i="24" a="1"/>
  <c r="G1434" i="24"/>
  <c r="H1434" i="24" a="1"/>
  <c r="H1434" i="24"/>
  <c r="I1434" i="24" a="1"/>
  <c r="I1434" i="24"/>
  <c r="J1434" i="24" a="1"/>
  <c r="J1434" i="24"/>
  <c r="N1434" i="24"/>
  <c r="G1370" i="24" a="1"/>
  <c r="G1370" i="24"/>
  <c r="H1370" i="24" a="1"/>
  <c r="H1370" i="24"/>
  <c r="I1370" i="24" a="1"/>
  <c r="I1370" i="24"/>
  <c r="J1370" i="24" a="1"/>
  <c r="J1370" i="24"/>
  <c r="N1370" i="24"/>
  <c r="G1306" i="24" a="1"/>
  <c r="G1306" i="24"/>
  <c r="H1306" i="24" a="1"/>
  <c r="H1306" i="24"/>
  <c r="I1306" i="24" a="1"/>
  <c r="I1306" i="24"/>
  <c r="J1306" i="24" a="1"/>
  <c r="J1306" i="24"/>
  <c r="N1306" i="24"/>
  <c r="G1242" i="24" a="1"/>
  <c r="G1242" i="24"/>
  <c r="I1242" i="24" a="1"/>
  <c r="I1242" i="24"/>
  <c r="H1242" i="24" a="1"/>
  <c r="H1242" i="24"/>
  <c r="J1242" i="24" a="1"/>
  <c r="J1242" i="24"/>
  <c r="N1242" i="24"/>
  <c r="G1178" i="24" a="1"/>
  <c r="G1178" i="24"/>
  <c r="I1178" i="24" a="1"/>
  <c r="I1178" i="24"/>
  <c r="H1178" i="24" a="1"/>
  <c r="H1178" i="24"/>
  <c r="J1178" i="24" a="1"/>
  <c r="J1178" i="24"/>
  <c r="N1178" i="24"/>
  <c r="G1114" i="24" a="1"/>
  <c r="G1114" i="24"/>
  <c r="H1114" i="24" a="1"/>
  <c r="H1114" i="24"/>
  <c r="I1114" i="24" a="1"/>
  <c r="I1114" i="24"/>
  <c r="J1114" i="24" a="1"/>
  <c r="J1114" i="24"/>
  <c r="N1114" i="24"/>
  <c r="G1050" i="24" a="1"/>
  <c r="G1050" i="24"/>
  <c r="H1050" i="24" a="1"/>
  <c r="H1050" i="24"/>
  <c r="I1050" i="24" a="1"/>
  <c r="I1050" i="24"/>
  <c r="J1050" i="24" a="1"/>
  <c r="J1050" i="24"/>
  <c r="N1050" i="24"/>
  <c r="H986" i="24" a="1"/>
  <c r="H986" i="24"/>
  <c r="I986" i="24" a="1"/>
  <c r="I986" i="24"/>
  <c r="J986" i="24" a="1"/>
  <c r="J986" i="24"/>
  <c r="N986" i="24"/>
  <c r="G986" i="24" a="1"/>
  <c r="G986" i="24"/>
  <c r="H922" i="24" a="1"/>
  <c r="H922" i="24"/>
  <c r="I922" i="24" a="1"/>
  <c r="I922" i="24"/>
  <c r="J922" i="24" a="1"/>
  <c r="J922" i="24"/>
  <c r="N922" i="24"/>
  <c r="G922" i="24" a="1"/>
  <c r="G922" i="24"/>
  <c r="H858" i="24" a="1"/>
  <c r="H858" i="24"/>
  <c r="I858" i="24" a="1"/>
  <c r="I858" i="24"/>
  <c r="J858" i="24" a="1"/>
  <c r="J858" i="24"/>
  <c r="N858" i="24"/>
  <c r="G858" i="24" a="1"/>
  <c r="G858" i="24"/>
  <c r="H794" i="24" a="1"/>
  <c r="H794" i="24"/>
  <c r="I794" i="24" a="1"/>
  <c r="I794" i="24"/>
  <c r="J794" i="24" a="1"/>
  <c r="J794" i="24"/>
  <c r="N794" i="24"/>
  <c r="G794" i="24" a="1"/>
  <c r="G794" i="24"/>
  <c r="H730" i="24" a="1"/>
  <c r="H730" i="24"/>
  <c r="I730" i="24" a="1"/>
  <c r="I730" i="24"/>
  <c r="J730" i="24" a="1"/>
  <c r="J730" i="24"/>
  <c r="N730" i="24"/>
  <c r="G730" i="24" a="1"/>
  <c r="G730" i="24"/>
  <c r="H666" i="24" a="1"/>
  <c r="H666" i="24"/>
  <c r="I666" i="24" a="1"/>
  <c r="I666" i="24"/>
  <c r="J666" i="24" a="1"/>
  <c r="J666" i="24"/>
  <c r="N666" i="24"/>
  <c r="G666" i="24" a="1"/>
  <c r="G666" i="24"/>
  <c r="H602" i="24" a="1"/>
  <c r="H602" i="24"/>
  <c r="I602" i="24" a="1"/>
  <c r="I602" i="24"/>
  <c r="J602" i="24" a="1"/>
  <c r="J602" i="24"/>
  <c r="N602" i="24"/>
  <c r="G602" i="24" a="1"/>
  <c r="G602" i="24"/>
  <c r="G1457" i="24" a="1"/>
  <c r="G1457" i="24"/>
  <c r="H1457" i="24" a="1"/>
  <c r="H1457" i="24"/>
  <c r="I1457" i="24" a="1"/>
  <c r="I1457" i="24"/>
  <c r="J1457" i="24" a="1"/>
  <c r="J1457" i="24"/>
  <c r="N1457" i="24"/>
  <c r="G1393" i="24" a="1"/>
  <c r="G1393" i="24"/>
  <c r="H1393" i="24" a="1"/>
  <c r="H1393" i="24"/>
  <c r="J1393" i="24" a="1"/>
  <c r="J1393" i="24"/>
  <c r="I1393" i="24" a="1"/>
  <c r="I1393" i="24"/>
  <c r="N1393" i="24"/>
  <c r="G1329" i="24" a="1"/>
  <c r="G1329" i="24"/>
  <c r="H1329" i="24" a="1"/>
  <c r="H1329" i="24"/>
  <c r="J1329" i="24" a="1"/>
  <c r="J1329" i="24"/>
  <c r="I1329" i="24" a="1"/>
  <c r="I1329" i="24"/>
  <c r="N1329" i="24"/>
  <c r="G1265" i="24" a="1"/>
  <c r="G1265" i="24"/>
  <c r="H1265" i="24" a="1"/>
  <c r="H1265" i="24"/>
  <c r="I1265" i="24" a="1"/>
  <c r="I1265" i="24"/>
  <c r="J1265" i="24" a="1"/>
  <c r="J1265" i="24"/>
  <c r="N1265" i="24"/>
  <c r="G1201" i="24" a="1"/>
  <c r="G1201" i="24"/>
  <c r="H1201" i="24" a="1"/>
  <c r="H1201" i="24"/>
  <c r="I1201" i="24" a="1"/>
  <c r="I1201" i="24"/>
  <c r="J1201" i="24" a="1"/>
  <c r="J1201" i="24"/>
  <c r="N1201" i="24"/>
  <c r="G1137" i="24" a="1"/>
  <c r="G1137" i="24"/>
  <c r="H1137" i="24" a="1"/>
  <c r="H1137" i="24"/>
  <c r="I1137" i="24" a="1"/>
  <c r="I1137" i="24"/>
  <c r="J1137" i="24" a="1"/>
  <c r="J1137" i="24"/>
  <c r="N1137" i="24"/>
  <c r="G1073" i="24" a="1"/>
  <c r="G1073" i="24"/>
  <c r="I1073" i="24" a="1"/>
  <c r="I1073" i="24"/>
  <c r="H1073" i="24" a="1"/>
  <c r="H1073" i="24"/>
  <c r="J1073" i="24" a="1"/>
  <c r="J1073" i="24"/>
  <c r="N1073" i="24"/>
  <c r="G1009" i="24" a="1"/>
  <c r="G1009" i="24"/>
  <c r="H1009" i="24" a="1"/>
  <c r="H1009" i="24"/>
  <c r="I1009" i="24" a="1"/>
  <c r="I1009" i="24"/>
  <c r="J1009" i="24" a="1"/>
  <c r="J1009" i="24"/>
  <c r="N1009" i="24"/>
  <c r="G945" i="24" a="1"/>
  <c r="G945" i="24"/>
  <c r="H945" i="24" a="1"/>
  <c r="H945" i="24"/>
  <c r="I945" i="24" a="1"/>
  <c r="I945" i="24"/>
  <c r="J945" i="24" a="1"/>
  <c r="J945" i="24"/>
  <c r="N945" i="24"/>
  <c r="G881" i="24" a="1"/>
  <c r="G881" i="24"/>
  <c r="H881" i="24" a="1"/>
  <c r="H881" i="24"/>
  <c r="I881" i="24" a="1"/>
  <c r="I881" i="24"/>
  <c r="J881" i="24" a="1"/>
  <c r="J881" i="24"/>
  <c r="N881" i="24"/>
  <c r="G1115" i="24" a="1"/>
  <c r="G1115" i="24"/>
  <c r="H817" i="24" a="1"/>
  <c r="H817" i="24"/>
  <c r="I817" i="24" a="1"/>
  <c r="I817" i="24"/>
  <c r="N817" i="24"/>
  <c r="J817" i="24" a="1"/>
  <c r="J817" i="24"/>
  <c r="G817" i="24" a="1"/>
  <c r="G817" i="24"/>
  <c r="H753" i="24" a="1"/>
  <c r="H753" i="24"/>
  <c r="I753" i="24" a="1"/>
  <c r="I753" i="24"/>
  <c r="J753" i="24" a="1"/>
  <c r="J753" i="24"/>
  <c r="N753" i="24"/>
  <c r="G753" i="24" a="1"/>
  <c r="G753" i="24"/>
  <c r="H689" i="24" a="1"/>
  <c r="H689" i="24"/>
  <c r="I689" i="24" a="1"/>
  <c r="I689" i="24"/>
  <c r="J689" i="24" a="1"/>
  <c r="J689" i="24"/>
  <c r="N689" i="24"/>
  <c r="G689" i="24" a="1"/>
  <c r="G689" i="24"/>
  <c r="H625" i="24" a="1"/>
  <c r="H625" i="24"/>
  <c r="I625" i="24" a="1"/>
  <c r="I625" i="24"/>
  <c r="J625" i="24" a="1"/>
  <c r="J625" i="24"/>
  <c r="N625" i="24"/>
  <c r="G625" i="24" a="1"/>
  <c r="G625" i="24"/>
  <c r="G1478" i="24" a="1"/>
  <c r="G1478" i="24"/>
  <c r="H1478" i="24" a="1"/>
  <c r="H1478" i="24"/>
  <c r="I1478" i="24" a="1"/>
  <c r="I1478" i="24"/>
  <c r="J1478" i="24" a="1"/>
  <c r="J1478" i="24"/>
  <c r="N1478" i="24"/>
  <c r="G1414" i="24" a="1"/>
  <c r="G1414" i="24"/>
  <c r="H1414" i="24" a="1"/>
  <c r="H1414" i="24"/>
  <c r="I1414" i="24" a="1"/>
  <c r="I1414" i="24"/>
  <c r="J1414" i="24" a="1"/>
  <c r="J1414" i="24"/>
  <c r="N1414" i="24"/>
  <c r="G1350" i="24" a="1"/>
  <c r="G1350" i="24"/>
  <c r="H1350" i="24" a="1"/>
  <c r="H1350" i="24"/>
  <c r="I1350" i="24" a="1"/>
  <c r="I1350" i="24"/>
  <c r="J1350" i="24" a="1"/>
  <c r="J1350" i="24"/>
  <c r="N1350" i="24"/>
  <c r="G1286" i="24" a="1"/>
  <c r="G1286" i="24"/>
  <c r="H1286" i="24" a="1"/>
  <c r="H1286" i="24"/>
  <c r="I1286" i="24" a="1"/>
  <c r="I1286" i="24"/>
  <c r="J1286" i="24" a="1"/>
  <c r="J1286" i="24"/>
  <c r="N1286" i="24"/>
  <c r="G1222" i="24" a="1"/>
  <c r="G1222" i="24"/>
  <c r="H1222" i="24" a="1"/>
  <c r="H1222" i="24"/>
  <c r="I1222" i="24" a="1"/>
  <c r="I1222" i="24"/>
  <c r="J1222" i="24" a="1"/>
  <c r="J1222" i="24"/>
  <c r="N1222" i="24"/>
  <c r="G1158" i="24" a="1"/>
  <c r="G1158" i="24"/>
  <c r="H1158" i="24" a="1"/>
  <c r="H1158" i="24"/>
  <c r="I1158" i="24" a="1"/>
  <c r="I1158" i="24"/>
  <c r="J1158" i="24" a="1"/>
  <c r="J1158" i="24"/>
  <c r="N1158" i="24"/>
  <c r="G1094" i="24" a="1"/>
  <c r="G1094" i="24"/>
  <c r="H1094" i="24" a="1"/>
  <c r="H1094" i="24"/>
  <c r="I1094" i="24" a="1"/>
  <c r="I1094" i="24"/>
  <c r="J1094" i="24" a="1"/>
  <c r="J1094" i="24"/>
  <c r="N1094" i="24"/>
  <c r="H1030" i="24" a="1"/>
  <c r="H1030" i="24"/>
  <c r="I1030" i="24" a="1"/>
  <c r="I1030" i="24"/>
  <c r="J1030" i="24" a="1"/>
  <c r="J1030" i="24"/>
  <c r="N1030" i="24"/>
  <c r="G1030" i="24" a="1"/>
  <c r="G1030" i="24"/>
  <c r="H966" i="24" a="1"/>
  <c r="H966" i="24"/>
  <c r="I966" i="24" a="1"/>
  <c r="I966" i="24"/>
  <c r="J966" i="24" a="1"/>
  <c r="J966" i="24"/>
  <c r="N966" i="24"/>
  <c r="G966" i="24" a="1"/>
  <c r="G966" i="24"/>
  <c r="H902" i="24" a="1"/>
  <c r="H902" i="24"/>
  <c r="I902" i="24" a="1"/>
  <c r="I902" i="24"/>
  <c r="J902" i="24" a="1"/>
  <c r="J902" i="24"/>
  <c r="N902" i="24"/>
  <c r="G902" i="24" a="1"/>
  <c r="G902" i="24"/>
  <c r="H838" i="24" a="1"/>
  <c r="H838" i="24"/>
  <c r="I838" i="24" a="1"/>
  <c r="I838" i="24"/>
  <c r="J838" i="24" a="1"/>
  <c r="J838" i="24"/>
  <c r="N838" i="24"/>
  <c r="G838" i="24" a="1"/>
  <c r="G838" i="24"/>
  <c r="H774" i="24" a="1"/>
  <c r="H774" i="24"/>
  <c r="I774" i="24" a="1"/>
  <c r="I774" i="24"/>
  <c r="J774" i="24" a="1"/>
  <c r="J774" i="24"/>
  <c r="N774" i="24"/>
  <c r="G774" i="24" a="1"/>
  <c r="G774" i="24"/>
  <c r="H710" i="24" a="1"/>
  <c r="H710" i="24"/>
  <c r="I710" i="24" a="1"/>
  <c r="I710" i="24"/>
  <c r="J710" i="24" a="1"/>
  <c r="J710" i="24"/>
  <c r="N710" i="24"/>
  <c r="G710" i="24" a="1"/>
  <c r="G710" i="24"/>
  <c r="H646" i="24" a="1"/>
  <c r="H646" i="24"/>
  <c r="I646" i="24" a="1"/>
  <c r="I646" i="24"/>
  <c r="J646" i="24" a="1"/>
  <c r="J646" i="24"/>
  <c r="N646" i="24"/>
  <c r="G646" i="24" a="1"/>
  <c r="G646" i="24"/>
  <c r="G1501" i="24" a="1"/>
  <c r="G1501" i="24"/>
  <c r="H1501" i="24" a="1"/>
  <c r="H1501" i="24"/>
  <c r="J1501" i="24" a="1"/>
  <c r="J1501" i="24"/>
  <c r="I1501" i="24" a="1"/>
  <c r="I1501" i="24"/>
  <c r="N1501" i="24"/>
  <c r="G1437" i="24" a="1"/>
  <c r="G1437" i="24"/>
  <c r="H1437" i="24" a="1"/>
  <c r="H1437" i="24"/>
  <c r="I1437" i="24" a="1"/>
  <c r="I1437" i="24"/>
  <c r="J1437" i="24" a="1"/>
  <c r="J1437" i="24"/>
  <c r="N1437" i="24"/>
  <c r="G1373" i="24" a="1"/>
  <c r="G1373" i="24"/>
  <c r="H1373" i="24" a="1"/>
  <c r="H1373" i="24"/>
  <c r="I1373" i="24" a="1"/>
  <c r="I1373" i="24"/>
  <c r="J1373" i="24" a="1"/>
  <c r="J1373" i="24"/>
  <c r="N1373" i="24"/>
  <c r="G1309" i="24" a="1"/>
  <c r="G1309" i="24"/>
  <c r="H1309" i="24" a="1"/>
  <c r="H1309" i="24"/>
  <c r="I1309" i="24" a="1"/>
  <c r="I1309" i="24"/>
  <c r="J1309" i="24" a="1"/>
  <c r="J1309" i="24"/>
  <c r="N1309" i="24"/>
  <c r="G1245" i="24" a="1"/>
  <c r="G1245" i="24"/>
  <c r="I1245" i="24" a="1"/>
  <c r="I1245" i="24"/>
  <c r="H1245" i="24" a="1"/>
  <c r="H1245" i="24"/>
  <c r="J1245" i="24" a="1"/>
  <c r="J1245" i="24"/>
  <c r="N1245" i="24"/>
  <c r="G1181" i="24" a="1"/>
  <c r="G1181" i="24"/>
  <c r="I1181" i="24" a="1"/>
  <c r="I1181" i="24"/>
  <c r="H1181" i="24" a="1"/>
  <c r="H1181" i="24"/>
  <c r="J1181" i="24" a="1"/>
  <c r="J1181" i="24"/>
  <c r="N1181" i="24"/>
  <c r="G1117" i="24" a="1"/>
  <c r="G1117" i="24"/>
  <c r="I1117" i="24" a="1"/>
  <c r="I1117" i="24"/>
  <c r="H1117" i="24" a="1"/>
  <c r="H1117" i="24"/>
  <c r="J1117" i="24" a="1"/>
  <c r="J1117" i="24"/>
  <c r="N1117" i="24"/>
  <c r="G1053" i="24" a="1"/>
  <c r="G1053" i="24"/>
  <c r="H1053" i="24" a="1"/>
  <c r="H1053" i="24"/>
  <c r="I1053" i="24" a="1"/>
  <c r="I1053" i="24"/>
  <c r="J1053" i="24" a="1"/>
  <c r="J1053" i="24"/>
  <c r="N1053" i="24"/>
  <c r="H989" i="24" a="1"/>
  <c r="H989" i="24"/>
  <c r="I989" i="24" a="1"/>
  <c r="I989" i="24"/>
  <c r="J989" i="24" a="1"/>
  <c r="J989" i="24"/>
  <c r="N989" i="24"/>
  <c r="G989" i="24" a="1"/>
  <c r="G989" i="24"/>
  <c r="G925" i="24" a="1"/>
  <c r="G925" i="24"/>
  <c r="H925" i="24" a="1"/>
  <c r="H925" i="24"/>
  <c r="I925" i="24" a="1"/>
  <c r="I925" i="24"/>
  <c r="J925" i="24" a="1"/>
  <c r="J925" i="24"/>
  <c r="N925" i="24"/>
  <c r="I861" i="24" a="1"/>
  <c r="I861" i="24"/>
  <c r="H861" i="24" a="1"/>
  <c r="H861" i="24"/>
  <c r="J861" i="24" a="1"/>
  <c r="J861" i="24"/>
  <c r="N861" i="24"/>
  <c r="G861" i="24" a="1"/>
  <c r="G861" i="24"/>
  <c r="H797" i="24" a="1"/>
  <c r="H797" i="24"/>
  <c r="I797" i="24" a="1"/>
  <c r="I797" i="24"/>
  <c r="J797" i="24" a="1"/>
  <c r="J797" i="24"/>
  <c r="N797" i="24"/>
  <c r="G797" i="24" a="1"/>
  <c r="G797" i="24"/>
  <c r="H733" i="24" a="1"/>
  <c r="H733" i="24"/>
  <c r="I733" i="24" a="1"/>
  <c r="I733" i="24"/>
  <c r="J733" i="24" a="1"/>
  <c r="J733" i="24"/>
  <c r="N733" i="24"/>
  <c r="G733" i="24" a="1"/>
  <c r="G733" i="24"/>
  <c r="H669" i="24" a="1"/>
  <c r="H669" i="24"/>
  <c r="I669" i="24" a="1"/>
  <c r="I669" i="24"/>
  <c r="N669" i="24"/>
  <c r="J669" i="24" a="1"/>
  <c r="J669" i="24"/>
  <c r="G669" i="24" a="1"/>
  <c r="G669" i="24"/>
  <c r="H605" i="24" a="1"/>
  <c r="H605" i="24"/>
  <c r="I605" i="24" a="1"/>
  <c r="I605" i="24"/>
  <c r="N605" i="24"/>
  <c r="J605" i="24" a="1"/>
  <c r="J605" i="24"/>
  <c r="G605" i="24" a="1"/>
  <c r="G605" i="24"/>
  <c r="G202" i="24" a="1"/>
  <c r="G202" i="24"/>
  <c r="H458" i="24" a="1"/>
  <c r="H458" i="24"/>
  <c r="J362" i="24" a="1"/>
  <c r="J362" i="24"/>
  <c r="J394" i="24" a="1"/>
  <c r="J394" i="24"/>
  <c r="J410" i="24" a="1"/>
  <c r="J410" i="24"/>
  <c r="X32" i="24" a="1"/>
  <c r="X32" i="24"/>
  <c r="J389" i="24" a="1"/>
  <c r="J389" i="24"/>
  <c r="H330" i="24" a="1"/>
  <c r="H330" i="24"/>
  <c r="J453" i="24" a="1"/>
  <c r="J453" i="24"/>
  <c r="H394" i="24" a="1"/>
  <c r="H394" i="24"/>
  <c r="Y33" i="24" a="1"/>
  <c r="Y33" i="24"/>
  <c r="W65" i="24" a="1"/>
  <c r="W65" i="24"/>
  <c r="X81" i="24" a="1"/>
  <c r="X81" i="24"/>
  <c r="V97" i="24" a="1"/>
  <c r="V97" i="24"/>
  <c r="W6" i="24" a="1"/>
  <c r="W6" i="24"/>
  <c r="V54" i="24" a="1"/>
  <c r="V54" i="24"/>
  <c r="X92" i="24" a="1"/>
  <c r="X92" i="24"/>
  <c r="W80" i="24" a="1"/>
  <c r="W80" i="24"/>
  <c r="V32" i="24" a="1"/>
  <c r="V32" i="24"/>
  <c r="Y16" i="24" a="1"/>
  <c r="Y16" i="24"/>
  <c r="Y51" i="24" a="1"/>
  <c r="Y51" i="24"/>
  <c r="V102" i="24" a="1"/>
  <c r="V102" i="24"/>
  <c r="V86" i="24" a="1"/>
  <c r="V86" i="24"/>
  <c r="X70" i="24" a="1"/>
  <c r="X70" i="24"/>
  <c r="Y54" i="24" a="1"/>
  <c r="Y54" i="24"/>
  <c r="V38" i="24" a="1"/>
  <c r="V38" i="24"/>
  <c r="X22" i="24" a="1"/>
  <c r="X22" i="24"/>
  <c r="X6" i="24" a="1"/>
  <c r="X6" i="24"/>
  <c r="W97" i="24" a="1"/>
  <c r="W97" i="24"/>
  <c r="V81" i="24" a="1"/>
  <c r="V81" i="24"/>
  <c r="Y65" i="24" a="1"/>
  <c r="Y65" i="24"/>
  <c r="Y17" i="24" a="1"/>
  <c r="Y17" i="24"/>
  <c r="X33" i="24" a="1"/>
  <c r="X33" i="24"/>
  <c r="V33" i="24" a="1"/>
  <c r="V33" i="24"/>
  <c r="V49" i="24" a="1"/>
  <c r="V49" i="24"/>
  <c r="X65" i="24" a="1"/>
  <c r="X65" i="24"/>
  <c r="Y22" i="24" a="1"/>
  <c r="Y22" i="24"/>
  <c r="Y38" i="24" a="1"/>
  <c r="Y38" i="24"/>
  <c r="V3" i="24" a="1"/>
  <c r="V3" i="24"/>
  <c r="V51" i="24" a="1"/>
  <c r="V51" i="24"/>
  <c r="W83" i="24" a="1"/>
  <c r="W83" i="24"/>
  <c r="W92" i="24" a="1"/>
  <c r="W92" i="24"/>
  <c r="I462" i="24" a="1"/>
  <c r="I462" i="24"/>
  <c r="I478" i="24" a="1"/>
  <c r="I478" i="24"/>
  <c r="H510" i="24" a="1"/>
  <c r="H510" i="24"/>
  <c r="Y80" i="24" a="1"/>
  <c r="Y80" i="24"/>
  <c r="H365" i="24" a="1"/>
  <c r="H365" i="24"/>
  <c r="H381" i="24" a="1"/>
  <c r="H381" i="24"/>
  <c r="H397" i="24" a="1"/>
  <c r="H397" i="24"/>
  <c r="H413" i="24" a="1"/>
  <c r="H413" i="24"/>
  <c r="H429" i="24" a="1"/>
  <c r="H429" i="24"/>
  <c r="H445" i="24" a="1"/>
  <c r="H445" i="24"/>
  <c r="H461" i="24" a="1"/>
  <c r="H461" i="24"/>
  <c r="H477" i="24" a="1"/>
  <c r="H477" i="24"/>
  <c r="H493" i="24" a="1"/>
  <c r="H493" i="24"/>
  <c r="H509" i="24" a="1"/>
  <c r="H509" i="24"/>
  <c r="G210" i="24" a="1"/>
  <c r="G210" i="24"/>
  <c r="G226" i="24" a="1"/>
  <c r="G226" i="24"/>
  <c r="J242" i="24" a="1"/>
  <c r="J242" i="24"/>
  <c r="J258" i="24" a="1"/>
  <c r="J258" i="24"/>
  <c r="J274" i="24" a="1"/>
  <c r="J274" i="24"/>
  <c r="J290" i="24" a="1"/>
  <c r="J290" i="24"/>
  <c r="J306" i="24" a="1"/>
  <c r="J306" i="24"/>
  <c r="J322" i="24" a="1"/>
  <c r="J322" i="24"/>
  <c r="J338" i="24" a="1"/>
  <c r="J338" i="24"/>
  <c r="J354" i="24" a="1"/>
  <c r="J354" i="24"/>
  <c r="J370" i="24" a="1"/>
  <c r="J370" i="24"/>
  <c r="J386" i="24" a="1"/>
  <c r="J386" i="24"/>
  <c r="J402" i="24" a="1"/>
  <c r="J402" i="24"/>
  <c r="J418" i="24" a="1"/>
  <c r="J418" i="24"/>
  <c r="J434" i="24" a="1"/>
  <c r="J434" i="24"/>
  <c r="J450" i="24" a="1"/>
  <c r="J450" i="24"/>
  <c r="J466" i="24" a="1"/>
  <c r="J466" i="24"/>
  <c r="J482" i="24" a="1"/>
  <c r="J482" i="24"/>
  <c r="J498" i="24" a="1"/>
  <c r="J498" i="24"/>
  <c r="I460" i="24" a="1"/>
  <c r="I460" i="24"/>
  <c r="I476" i="24" a="1"/>
  <c r="I476" i="24"/>
  <c r="I492" i="24" a="1"/>
  <c r="I492" i="24"/>
  <c r="I508" i="24" a="1"/>
  <c r="I508" i="24"/>
  <c r="G213" i="24" a="1"/>
  <c r="G213" i="24"/>
  <c r="G229" i="24" a="1"/>
  <c r="G229" i="24"/>
  <c r="G245" i="24" a="1"/>
  <c r="G245" i="24"/>
  <c r="G261" i="24" a="1"/>
  <c r="G261" i="24"/>
  <c r="G277" i="24" a="1"/>
  <c r="G277" i="24"/>
  <c r="G293" i="24" a="1"/>
  <c r="G293" i="24"/>
  <c r="G309" i="24" a="1"/>
  <c r="G309" i="24"/>
  <c r="G325" i="24" a="1"/>
  <c r="G325" i="24"/>
  <c r="G341" i="24" a="1"/>
  <c r="G341" i="24"/>
  <c r="G357" i="24" a="1"/>
  <c r="G357" i="24"/>
  <c r="G373" i="24" a="1"/>
  <c r="G373" i="24"/>
  <c r="G389" i="24" a="1"/>
  <c r="G389" i="24"/>
  <c r="G405" i="24" a="1"/>
  <c r="G405" i="24"/>
  <c r="G421" i="24" a="1"/>
  <c r="G421" i="24"/>
  <c r="G437" i="24" a="1"/>
  <c r="G437" i="24"/>
  <c r="G453" i="24" a="1"/>
  <c r="G453" i="24"/>
  <c r="G469" i="24" a="1"/>
  <c r="G469" i="24"/>
  <c r="G485" i="24" a="1"/>
  <c r="G485" i="24"/>
  <c r="G501" i="24" a="1"/>
  <c r="G501" i="24"/>
  <c r="H202" i="24" a="1"/>
  <c r="H202" i="24"/>
  <c r="H218" i="24" a="1"/>
  <c r="H218" i="24"/>
  <c r="I250" i="24" a="1"/>
  <c r="I250" i="24"/>
  <c r="I314" i="24" a="1"/>
  <c r="I314" i="24"/>
  <c r="I378" i="24" a="1"/>
  <c r="I378" i="24"/>
  <c r="I442" i="24" a="1"/>
  <c r="I442" i="24"/>
  <c r="I506" i="24" a="1"/>
  <c r="I506" i="24"/>
  <c r="J213" i="24" a="1"/>
  <c r="J213" i="24"/>
  <c r="J277" i="24" a="1"/>
  <c r="J277" i="24"/>
  <c r="J341" i="24" a="1"/>
  <c r="J341" i="24"/>
  <c r="J405" i="24" a="1"/>
  <c r="J405" i="24"/>
  <c r="J469" i="24" a="1"/>
  <c r="J469" i="24"/>
  <c r="G218" i="24" a="1"/>
  <c r="G218" i="24"/>
  <c r="H282" i="24" a="1"/>
  <c r="H282" i="24"/>
  <c r="H346" i="24" a="1"/>
  <c r="H346" i="24"/>
  <c r="H410" i="24" a="1"/>
  <c r="H410" i="24"/>
  <c r="H474" i="24" a="1"/>
  <c r="H474" i="24"/>
  <c r="J422" i="24" a="1"/>
  <c r="J422" i="24"/>
  <c r="J438" i="24" a="1"/>
  <c r="J438" i="24"/>
  <c r="J454" i="24" a="1"/>
  <c r="J454" i="24"/>
  <c r="J470" i="24" a="1"/>
  <c r="J470" i="24"/>
  <c r="J486" i="24" a="1"/>
  <c r="J486" i="24"/>
  <c r="J502" i="24" a="1"/>
  <c r="J502" i="24"/>
  <c r="I464" i="24" a="1"/>
  <c r="I464" i="24"/>
  <c r="K464" i="24"/>
  <c r="I480" i="24" a="1"/>
  <c r="I480" i="24"/>
  <c r="I496" i="24" a="1"/>
  <c r="I496" i="24"/>
  <c r="I512" i="24" a="1"/>
  <c r="I512" i="24"/>
  <c r="G217" i="24" a="1"/>
  <c r="G217" i="24"/>
  <c r="G233" i="24" a="1"/>
  <c r="G233" i="24"/>
  <c r="G249" i="24" a="1"/>
  <c r="G249" i="24"/>
  <c r="G265" i="24" a="1"/>
  <c r="G265" i="24"/>
  <c r="G281" i="24" a="1"/>
  <c r="G281" i="24"/>
  <c r="G297" i="24" a="1"/>
  <c r="G297" i="24"/>
  <c r="G313" i="24" a="1"/>
  <c r="G313" i="24"/>
  <c r="G329" i="24" a="1"/>
  <c r="G329" i="24"/>
  <c r="G345" i="24" a="1"/>
  <c r="G345" i="24"/>
  <c r="G361" i="24" a="1"/>
  <c r="G361" i="24"/>
  <c r="G377" i="24" a="1"/>
  <c r="G377" i="24"/>
  <c r="G393" i="24" a="1"/>
  <c r="G393" i="24"/>
  <c r="G409" i="24" a="1"/>
  <c r="G409" i="24"/>
  <c r="G425" i="24" a="1"/>
  <c r="G425" i="24"/>
  <c r="G441" i="24" a="1"/>
  <c r="G441" i="24"/>
  <c r="G457" i="24" a="1"/>
  <c r="G457" i="24"/>
  <c r="G473" i="24" a="1"/>
  <c r="G473" i="24"/>
  <c r="G489" i="24" a="1"/>
  <c r="G489" i="24"/>
  <c r="G505" i="24" a="1"/>
  <c r="G505" i="24"/>
  <c r="I206" i="24" a="1"/>
  <c r="I206" i="24"/>
  <c r="I222" i="24" a="1"/>
  <c r="I222" i="24"/>
  <c r="I266" i="24" a="1"/>
  <c r="I266" i="24"/>
  <c r="I330" i="24" a="1"/>
  <c r="I330" i="24"/>
  <c r="I394" i="24" a="1"/>
  <c r="I394" i="24"/>
  <c r="I458" i="24" a="1"/>
  <c r="I458" i="24"/>
  <c r="H476" i="24" a="1"/>
  <c r="H476" i="24"/>
  <c r="J229" i="24" a="1"/>
  <c r="J229" i="24"/>
  <c r="J293" i="24" a="1"/>
  <c r="J293" i="24"/>
  <c r="J357" i="24" a="1"/>
  <c r="J357" i="24"/>
  <c r="J421" i="24" a="1"/>
  <c r="J421" i="24"/>
  <c r="J485" i="24" a="1"/>
  <c r="J485" i="24"/>
  <c r="G234" i="24" a="1"/>
  <c r="G234" i="24"/>
  <c r="H298" i="24" a="1"/>
  <c r="H298" i="24"/>
  <c r="H362" i="24" a="1"/>
  <c r="H362" i="24"/>
  <c r="H426" i="24" a="1"/>
  <c r="H426" i="24"/>
  <c r="H490" i="24" a="1"/>
  <c r="H490" i="24"/>
  <c r="H421" i="24" a="1"/>
  <c r="H421" i="24"/>
  <c r="H437" i="24" a="1"/>
  <c r="H437" i="24"/>
  <c r="H453" i="24" a="1"/>
  <c r="H453" i="24"/>
  <c r="H469" i="24" a="1"/>
  <c r="H469" i="24"/>
  <c r="H485" i="24" a="1"/>
  <c r="H485" i="24"/>
  <c r="H501" i="24" a="1"/>
  <c r="H501" i="24"/>
  <c r="I202" i="24" a="1"/>
  <c r="I202" i="24"/>
  <c r="I218" i="24" a="1"/>
  <c r="I218" i="24"/>
  <c r="I234" i="24" a="1"/>
  <c r="I234" i="24"/>
  <c r="J250" i="24" a="1"/>
  <c r="J250" i="24"/>
  <c r="J266" i="24" a="1"/>
  <c r="J266" i="24"/>
  <c r="J282" i="24" a="1"/>
  <c r="J282" i="24"/>
  <c r="J298" i="24" a="1"/>
  <c r="J298" i="24"/>
  <c r="J314" i="24" a="1"/>
  <c r="J314" i="24"/>
  <c r="J330" i="24" a="1"/>
  <c r="J330" i="24"/>
  <c r="J346" i="24" a="1"/>
  <c r="J346" i="24"/>
  <c r="J378" i="24" a="1"/>
  <c r="J378" i="24"/>
  <c r="J426" i="24" a="1"/>
  <c r="J426" i="24"/>
  <c r="J442" i="24" a="1"/>
  <c r="J442" i="24"/>
  <c r="J458" i="24" a="1"/>
  <c r="J458" i="24"/>
  <c r="J474" i="24" a="1"/>
  <c r="J474" i="24"/>
  <c r="J490" i="24" a="1"/>
  <c r="J490" i="24"/>
  <c r="J506" i="24" a="1"/>
  <c r="J506" i="24"/>
  <c r="I468" i="24" a="1"/>
  <c r="I468" i="24"/>
  <c r="I484" i="24" a="1"/>
  <c r="I484" i="24"/>
  <c r="I500" i="24" a="1"/>
  <c r="I500" i="24"/>
  <c r="G205" i="24" a="1"/>
  <c r="G205" i="24"/>
  <c r="G221" i="24" a="1"/>
  <c r="G221" i="24"/>
  <c r="G237" i="24" a="1"/>
  <c r="G237" i="24"/>
  <c r="G253" i="24" a="1"/>
  <c r="G253" i="24"/>
  <c r="G269" i="24" a="1"/>
  <c r="G269" i="24"/>
  <c r="G285" i="24" a="1"/>
  <c r="G285" i="24"/>
  <c r="G301" i="24" a="1"/>
  <c r="G301" i="24"/>
  <c r="G317" i="24" a="1"/>
  <c r="G317" i="24"/>
  <c r="G333" i="24" a="1"/>
  <c r="G333" i="24"/>
  <c r="G349" i="24" a="1"/>
  <c r="G349" i="24"/>
  <c r="G365" i="24" a="1"/>
  <c r="G365" i="24"/>
  <c r="G381" i="24" a="1"/>
  <c r="G381" i="24"/>
  <c r="G397" i="24" a="1"/>
  <c r="G397" i="24"/>
  <c r="G413" i="24" a="1"/>
  <c r="G413" i="24"/>
  <c r="G429" i="24" a="1"/>
  <c r="G429" i="24"/>
  <c r="G445" i="24" a="1"/>
  <c r="G445" i="24"/>
  <c r="G461" i="24" a="1"/>
  <c r="G461" i="24"/>
  <c r="G477" i="24" a="1"/>
  <c r="G477" i="24"/>
  <c r="G493" i="24" a="1"/>
  <c r="G493" i="24"/>
  <c r="G509" i="24" a="1"/>
  <c r="G509" i="24"/>
  <c r="J210" i="24" a="1"/>
  <c r="J210" i="24"/>
  <c r="J226" i="24" a="1"/>
  <c r="J226" i="24"/>
  <c r="I282" i="24" a="1"/>
  <c r="I282" i="24"/>
  <c r="I346" i="24" a="1"/>
  <c r="I346" i="24"/>
  <c r="I410" i="24" a="1"/>
  <c r="I410" i="24"/>
  <c r="I474" i="24" a="1"/>
  <c r="I474" i="24"/>
  <c r="H492" i="24" a="1"/>
  <c r="H492" i="24"/>
  <c r="J245" i="24" a="1"/>
  <c r="J245" i="24"/>
  <c r="J309" i="24" a="1"/>
  <c r="J309" i="24"/>
  <c r="J373" i="24" a="1"/>
  <c r="J373" i="24"/>
  <c r="J437" i="24" a="1"/>
  <c r="J437" i="24"/>
  <c r="J501" i="24" a="1"/>
  <c r="J501" i="24"/>
  <c r="H250" i="24" a="1"/>
  <c r="H250" i="24"/>
  <c r="H314" i="24" a="1"/>
  <c r="H314" i="24"/>
  <c r="H378" i="24" a="1"/>
  <c r="H378" i="24"/>
  <c r="H442" i="24" a="1"/>
  <c r="H442" i="24"/>
  <c r="H506" i="24" a="1"/>
  <c r="H506" i="24"/>
  <c r="X97" i="24" a="1"/>
  <c r="X97" i="24"/>
  <c r="V6" i="24" a="1"/>
  <c r="V6" i="24"/>
  <c r="W22" i="24" a="1"/>
  <c r="W22" i="24"/>
  <c r="W38" i="24" a="1"/>
  <c r="W38" i="24"/>
  <c r="W54" i="24" a="1"/>
  <c r="W54" i="24"/>
  <c r="V70" i="24" a="1"/>
  <c r="V70" i="24"/>
  <c r="W86" i="24" a="1"/>
  <c r="W86" i="24"/>
  <c r="W102" i="24" a="1"/>
  <c r="W102" i="24"/>
  <c r="W3" i="24" a="1"/>
  <c r="W3" i="24"/>
  <c r="W19" i="24" a="1"/>
  <c r="W19" i="24"/>
  <c r="X19" i="24" a="1"/>
  <c r="X19" i="24"/>
  <c r="W35" i="24" a="1"/>
  <c r="W35" i="24"/>
  <c r="X51" i="24" a="1"/>
  <c r="X51" i="24"/>
  <c r="W67" i="24" a="1"/>
  <c r="W67" i="24"/>
  <c r="Y83" i="24" a="1"/>
  <c r="Y83" i="24"/>
  <c r="W16" i="24" a="1"/>
  <c r="W16" i="24"/>
  <c r="Y32" i="24" a="1"/>
  <c r="Y32" i="24"/>
  <c r="X64" i="24" a="1"/>
  <c r="X64" i="24"/>
  <c r="V64" i="24" a="1"/>
  <c r="V64" i="24"/>
  <c r="V92" i="24" a="1"/>
  <c r="V92" i="24"/>
  <c r="I242" i="24" a="1"/>
  <c r="I242" i="24"/>
  <c r="I258" i="24" a="1"/>
  <c r="I258" i="24"/>
  <c r="I274" i="24" a="1"/>
  <c r="I274" i="24"/>
  <c r="I290" i="24" a="1"/>
  <c r="I290" i="24"/>
  <c r="I306" i="24" a="1"/>
  <c r="I306" i="24"/>
  <c r="I322" i="24" a="1"/>
  <c r="I322" i="24"/>
  <c r="I338" i="24" a="1"/>
  <c r="I338" i="24"/>
  <c r="I354" i="24" a="1"/>
  <c r="I354" i="24"/>
  <c r="I370" i="24" a="1"/>
  <c r="I370" i="24"/>
  <c r="I386" i="24" a="1"/>
  <c r="I386" i="24"/>
  <c r="I402" i="24" a="1"/>
  <c r="I402" i="24"/>
  <c r="I418" i="24" a="1"/>
  <c r="I418" i="24"/>
  <c r="I434" i="24" a="1"/>
  <c r="I434" i="24"/>
  <c r="I450" i="24" a="1"/>
  <c r="I450" i="24"/>
  <c r="I466" i="24" a="1"/>
  <c r="I466" i="24"/>
  <c r="I482" i="24" a="1"/>
  <c r="I482" i="24"/>
  <c r="I498" i="24" a="1"/>
  <c r="I498" i="24"/>
  <c r="H468" i="24" a="1"/>
  <c r="H468" i="24"/>
  <c r="H484" i="24" a="1"/>
  <c r="H484" i="24"/>
  <c r="H500" i="24" a="1"/>
  <c r="H500" i="24"/>
  <c r="J205" i="24" a="1"/>
  <c r="J205" i="24"/>
  <c r="J221" i="24" a="1"/>
  <c r="J221" i="24"/>
  <c r="J237" i="24" a="1"/>
  <c r="J237" i="24"/>
  <c r="J253" i="24" a="1"/>
  <c r="J253" i="24"/>
  <c r="J269" i="24" a="1"/>
  <c r="J269" i="24"/>
  <c r="J285" i="24" a="1"/>
  <c r="J285" i="24"/>
  <c r="J301" i="24" a="1"/>
  <c r="J301" i="24"/>
  <c r="J317" i="24" a="1"/>
  <c r="J317" i="24"/>
  <c r="J333" i="24" a="1"/>
  <c r="J333" i="24"/>
  <c r="J349" i="24" a="1"/>
  <c r="J349" i="24"/>
  <c r="J365" i="24" a="1"/>
  <c r="J365" i="24"/>
  <c r="J381" i="24" a="1"/>
  <c r="J381" i="24"/>
  <c r="J397" i="24" a="1"/>
  <c r="J397" i="24"/>
  <c r="J413" i="24" a="1"/>
  <c r="J413" i="24"/>
  <c r="J429" i="24" a="1"/>
  <c r="J429" i="24"/>
  <c r="J445" i="24" a="1"/>
  <c r="J445" i="24"/>
  <c r="J461" i="24" a="1"/>
  <c r="J461" i="24"/>
  <c r="J477" i="24" a="1"/>
  <c r="J477" i="24"/>
  <c r="J493" i="24" a="1"/>
  <c r="J493" i="24"/>
  <c r="J509" i="24" a="1"/>
  <c r="J509" i="24"/>
  <c r="I210" i="24" a="1"/>
  <c r="I210" i="24"/>
  <c r="I226" i="24" a="1"/>
  <c r="I226" i="24"/>
  <c r="H242" i="24" a="1"/>
  <c r="H242" i="24"/>
  <c r="H258" i="24" a="1"/>
  <c r="H258" i="24"/>
  <c r="H274" i="24" a="1"/>
  <c r="H274" i="24"/>
  <c r="H290" i="24" a="1"/>
  <c r="H290" i="24"/>
  <c r="H306" i="24" a="1"/>
  <c r="H306" i="24"/>
  <c r="H322" i="24" a="1"/>
  <c r="H322" i="24"/>
  <c r="H338" i="24" a="1"/>
  <c r="H338" i="24"/>
  <c r="H354" i="24" a="1"/>
  <c r="H354" i="24"/>
  <c r="H370" i="24" a="1"/>
  <c r="H370" i="24"/>
  <c r="H386" i="24" a="1"/>
  <c r="H386" i="24"/>
  <c r="H402" i="24" a="1"/>
  <c r="H402" i="24"/>
  <c r="H418" i="24" a="1"/>
  <c r="H418" i="24"/>
  <c r="H434" i="24" a="1"/>
  <c r="H434" i="24"/>
  <c r="H450" i="24" a="1"/>
  <c r="H450" i="24"/>
  <c r="H466" i="24" a="1"/>
  <c r="H466" i="24"/>
  <c r="H482" i="24" a="1"/>
  <c r="H482" i="24"/>
  <c r="H498" i="24" a="1"/>
  <c r="H498" i="24"/>
  <c r="G480" i="24" a="1"/>
  <c r="G480" i="24"/>
  <c r="V19" i="24" a="1"/>
  <c r="V19" i="24"/>
  <c r="V35" i="24" a="1"/>
  <c r="V35" i="24"/>
  <c r="Y35" i="24" a="1"/>
  <c r="Y35" i="24"/>
  <c r="V67" i="24" a="1"/>
  <c r="V67" i="24"/>
  <c r="X83" i="24" a="1"/>
  <c r="X83" i="24"/>
  <c r="X16" i="24" a="1"/>
  <c r="X16" i="24"/>
  <c r="V16" i="24" a="1"/>
  <c r="V16" i="24"/>
  <c r="X48" i="24" a="1"/>
  <c r="X48" i="24"/>
  <c r="W64" i="24" a="1"/>
  <c r="W64" i="24"/>
  <c r="X80" i="24" a="1"/>
  <c r="X80" i="24"/>
  <c r="V80" i="24" a="1"/>
  <c r="V80" i="24"/>
  <c r="Y92" i="24" a="1"/>
  <c r="Y92" i="24"/>
  <c r="G230" i="24" a="1"/>
  <c r="G230" i="24"/>
  <c r="I246" i="24" a="1"/>
  <c r="I246" i="24"/>
  <c r="I262" i="24" a="1"/>
  <c r="I262" i="24"/>
  <c r="I278" i="24" a="1"/>
  <c r="I278" i="24"/>
  <c r="I294" i="24" a="1"/>
  <c r="I294" i="24"/>
  <c r="I310" i="24" a="1"/>
  <c r="I310" i="24"/>
  <c r="I326" i="24" a="1"/>
  <c r="I326" i="24"/>
  <c r="I342" i="24" a="1"/>
  <c r="I342" i="24"/>
  <c r="I358" i="24" a="1"/>
  <c r="I358" i="24"/>
  <c r="I374" i="24" a="1"/>
  <c r="I374" i="24"/>
  <c r="I390" i="24" a="1"/>
  <c r="I390" i="24"/>
  <c r="I406" i="24" a="1"/>
  <c r="I406" i="24"/>
  <c r="I422" i="24" a="1"/>
  <c r="I422" i="24"/>
  <c r="I438" i="24" a="1"/>
  <c r="I438" i="24"/>
  <c r="I454" i="24" a="1"/>
  <c r="I454" i="24"/>
  <c r="I470" i="24" a="1"/>
  <c r="I470" i="24"/>
  <c r="I486" i="24" a="1"/>
  <c r="I486" i="24"/>
  <c r="I502" i="24" a="1"/>
  <c r="I502" i="24"/>
  <c r="H472" i="24" a="1"/>
  <c r="H472" i="24"/>
  <c r="K472" i="24"/>
  <c r="H488" i="24" a="1"/>
  <c r="H488" i="24"/>
  <c r="H504" i="24" a="1"/>
  <c r="H504" i="24"/>
  <c r="J209" i="24" a="1"/>
  <c r="J209" i="24"/>
  <c r="J225" i="24" a="1"/>
  <c r="J225" i="24"/>
  <c r="J241" i="24" a="1"/>
  <c r="J241" i="24"/>
  <c r="J257" i="24" a="1"/>
  <c r="J257" i="24"/>
  <c r="J273" i="24" a="1"/>
  <c r="J273" i="24"/>
  <c r="J289" i="24" a="1"/>
  <c r="J289" i="24"/>
  <c r="J305" i="24" a="1"/>
  <c r="J305" i="24"/>
  <c r="J321" i="24" a="1"/>
  <c r="J321" i="24"/>
  <c r="J337" i="24" a="1"/>
  <c r="J337" i="24"/>
  <c r="J353" i="24" a="1"/>
  <c r="J353" i="24"/>
  <c r="J369" i="24" a="1"/>
  <c r="J369" i="24"/>
  <c r="J385" i="24" a="1"/>
  <c r="J385" i="24"/>
  <c r="J401" i="24" a="1"/>
  <c r="J401" i="24"/>
  <c r="J417" i="24" a="1"/>
  <c r="J417" i="24"/>
  <c r="J433" i="24" a="1"/>
  <c r="J433" i="24"/>
  <c r="J449" i="24" a="1"/>
  <c r="J449" i="24"/>
  <c r="J465" i="24" a="1"/>
  <c r="J465" i="24"/>
  <c r="J481" i="24" a="1"/>
  <c r="J481" i="24"/>
  <c r="J497" i="24" a="1"/>
  <c r="J497" i="24"/>
  <c r="J513" i="24" a="1"/>
  <c r="J513" i="24"/>
  <c r="J214" i="24" a="1"/>
  <c r="J214" i="24"/>
  <c r="J230" i="24" a="1"/>
  <c r="J230" i="24"/>
  <c r="H246" i="24" a="1"/>
  <c r="H246" i="24"/>
  <c r="H262" i="24" a="1"/>
  <c r="H262" i="24"/>
  <c r="H278" i="24" a="1"/>
  <c r="H278" i="24"/>
  <c r="H294" i="24" a="1"/>
  <c r="H294" i="24"/>
  <c r="H310" i="24" a="1"/>
  <c r="H310" i="24"/>
  <c r="H326" i="24" a="1"/>
  <c r="H326" i="24"/>
  <c r="H342" i="24" a="1"/>
  <c r="H342" i="24"/>
  <c r="H358" i="24" a="1"/>
  <c r="H358" i="24"/>
  <c r="H374" i="24" a="1"/>
  <c r="H374" i="24"/>
  <c r="H390" i="24" a="1"/>
  <c r="H390" i="24"/>
  <c r="H406" i="24" a="1"/>
  <c r="H406" i="24"/>
  <c r="H422" i="24" a="1"/>
  <c r="H422" i="24"/>
  <c r="H438" i="24" a="1"/>
  <c r="H438" i="24"/>
  <c r="H454" i="24" a="1"/>
  <c r="H454" i="24"/>
  <c r="H470" i="24" a="1"/>
  <c r="H470" i="24"/>
  <c r="H486" i="24" a="1"/>
  <c r="H486" i="24"/>
  <c r="H502" i="24" a="1"/>
  <c r="H502" i="24"/>
  <c r="G496" i="24" a="1"/>
  <c r="G496" i="24"/>
  <c r="Y70" i="24" a="1"/>
  <c r="Y70" i="24"/>
  <c r="X86" i="24" a="1"/>
  <c r="X86" i="24"/>
  <c r="X3" i="24" a="1"/>
  <c r="X3" i="24"/>
  <c r="Y3" i="24" a="1"/>
  <c r="Y3" i="24"/>
  <c r="Y19" i="24" a="1"/>
  <c r="Y19" i="24"/>
  <c r="X35" i="24" a="1"/>
  <c r="X35" i="24"/>
  <c r="W51" i="24" a="1"/>
  <c r="W51" i="24"/>
  <c r="X67" i="24" a="1"/>
  <c r="X67" i="24"/>
  <c r="Y67" i="24" a="1"/>
  <c r="Y67" i="24"/>
  <c r="V83" i="24" a="1"/>
  <c r="V83" i="24"/>
  <c r="W32" i="24" a="1"/>
  <c r="W32" i="24"/>
  <c r="W48" i="24" a="1"/>
  <c r="W48" i="24"/>
  <c r="V48" i="24" a="1"/>
  <c r="V48" i="24"/>
  <c r="Y64" i="24" a="1"/>
  <c r="Y64" i="24"/>
  <c r="I238" i="24" a="1"/>
  <c r="I238" i="24"/>
  <c r="I254" i="24" a="1"/>
  <c r="I254" i="24"/>
  <c r="I270" i="24" a="1"/>
  <c r="I270" i="24"/>
  <c r="I286" i="24" a="1"/>
  <c r="I286" i="24"/>
  <c r="I302" i="24" a="1"/>
  <c r="I302" i="24"/>
  <c r="I318" i="24" a="1"/>
  <c r="I318" i="24"/>
  <c r="I334" i="24" a="1"/>
  <c r="I334" i="24"/>
  <c r="I350" i="24" a="1"/>
  <c r="I350" i="24"/>
  <c r="I366" i="24" a="1"/>
  <c r="I366" i="24"/>
  <c r="I382" i="24" a="1"/>
  <c r="I382" i="24"/>
  <c r="I398" i="24" a="1"/>
  <c r="I398" i="24"/>
  <c r="I414" i="24" a="1"/>
  <c r="I414" i="24"/>
  <c r="I430" i="24" a="1"/>
  <c r="I430" i="24"/>
  <c r="I446" i="24" a="1"/>
  <c r="I446" i="24"/>
  <c r="I494" i="24" a="1"/>
  <c r="I494" i="24"/>
  <c r="I510" i="24" a="1"/>
  <c r="I510" i="24"/>
  <c r="H480" i="24" a="1"/>
  <c r="H480" i="24"/>
  <c r="H496" i="24" a="1"/>
  <c r="H496" i="24"/>
  <c r="H512" i="24" a="1"/>
  <c r="H512" i="24"/>
  <c r="J217" i="24" a="1"/>
  <c r="J217" i="24"/>
  <c r="J233" i="24" a="1"/>
  <c r="J233" i="24"/>
  <c r="J249" i="24" a="1"/>
  <c r="J249" i="24"/>
  <c r="J265" i="24" a="1"/>
  <c r="J265" i="24"/>
  <c r="J281" i="24" a="1"/>
  <c r="J281" i="24"/>
  <c r="J297" i="24" a="1"/>
  <c r="J297" i="24"/>
  <c r="J313" i="24" a="1"/>
  <c r="J313" i="24"/>
  <c r="J329" i="24" a="1"/>
  <c r="J329" i="24"/>
  <c r="J345" i="24" a="1"/>
  <c r="J345" i="24"/>
  <c r="J361" i="24" a="1"/>
  <c r="J361" i="24"/>
  <c r="J377" i="24" a="1"/>
  <c r="J377" i="24"/>
  <c r="J393" i="24" a="1"/>
  <c r="J393" i="24"/>
  <c r="J409" i="24" a="1"/>
  <c r="J409" i="24"/>
  <c r="J425" i="24" a="1"/>
  <c r="J425" i="24"/>
  <c r="J441" i="24" a="1"/>
  <c r="J441" i="24"/>
  <c r="J457" i="24" a="1"/>
  <c r="J457" i="24"/>
  <c r="J473" i="24" a="1"/>
  <c r="J473" i="24"/>
  <c r="J489" i="24" a="1"/>
  <c r="J489" i="24"/>
  <c r="J505" i="24" a="1"/>
  <c r="J505" i="24"/>
  <c r="H206" i="24" a="1"/>
  <c r="H206" i="24"/>
  <c r="H222" i="24" a="1"/>
  <c r="H222" i="24"/>
  <c r="H238" i="24" a="1"/>
  <c r="H238" i="24"/>
  <c r="H254" i="24" a="1"/>
  <c r="H254" i="24"/>
  <c r="H270" i="24" a="1"/>
  <c r="H270" i="24"/>
  <c r="H286" i="24" a="1"/>
  <c r="H286" i="24"/>
  <c r="H302" i="24" a="1"/>
  <c r="H302" i="24"/>
  <c r="H318" i="24" a="1"/>
  <c r="H318" i="24"/>
  <c r="H334" i="24" a="1"/>
  <c r="H334" i="24"/>
  <c r="H350" i="24" a="1"/>
  <c r="H350" i="24"/>
  <c r="H366" i="24" a="1"/>
  <c r="H366" i="24"/>
  <c r="H382" i="24" a="1"/>
  <c r="H382" i="24"/>
  <c r="H398" i="24" a="1"/>
  <c r="H398" i="24"/>
  <c r="H414" i="24" a="1"/>
  <c r="H414" i="24"/>
  <c r="H430" i="24" a="1"/>
  <c r="H430" i="24"/>
  <c r="H446" i="24" a="1"/>
  <c r="H446" i="24"/>
  <c r="H462" i="24" a="1"/>
  <c r="H462" i="24"/>
  <c r="H478" i="24" a="1"/>
  <c r="H478" i="24"/>
  <c r="H494" i="24" a="1"/>
  <c r="H494" i="24"/>
  <c r="G492" i="24" a="1"/>
  <c r="G492" i="24"/>
  <c r="I209" i="24" a="1"/>
  <c r="I209" i="24"/>
  <c r="G488" i="24" a="1"/>
  <c r="G488" i="24"/>
  <c r="G504" i="24" a="1"/>
  <c r="G504" i="24"/>
  <c r="K504" i="24"/>
  <c r="I213" i="24" a="1"/>
  <c r="I213" i="24"/>
  <c r="G508" i="24" a="1"/>
  <c r="G508" i="24"/>
  <c r="I245" i="24" a="1"/>
  <c r="I245" i="24"/>
  <c r="G512" i="24" a="1"/>
  <c r="G512" i="24"/>
  <c r="I229" i="24" a="1"/>
  <c r="I229" i="24"/>
  <c r="I349" i="24" a="1"/>
  <c r="I349" i="24"/>
  <c r="I217" i="24" a="1"/>
  <c r="I217" i="24"/>
  <c r="I261" i="24" a="1"/>
  <c r="I261" i="24"/>
  <c r="I225" i="24" a="1"/>
  <c r="I225" i="24"/>
  <c r="I277" i="24" a="1"/>
  <c r="I277" i="24"/>
  <c r="I233" i="24" a="1"/>
  <c r="I233" i="24"/>
  <c r="I249" i="24" a="1"/>
  <c r="I249" i="24"/>
  <c r="I265" i="24" a="1"/>
  <c r="I265" i="24"/>
  <c r="I281" i="24" a="1"/>
  <c r="I281" i="24"/>
  <c r="G484" i="24" a="1"/>
  <c r="G484" i="24"/>
  <c r="G500" i="24" a="1"/>
  <c r="G500" i="24"/>
  <c r="I205" i="24" a="1"/>
  <c r="I205" i="24"/>
  <c r="I221" i="24" a="1"/>
  <c r="I221" i="24"/>
  <c r="I237" i="24" a="1"/>
  <c r="I237" i="24"/>
  <c r="I253" i="24" a="1"/>
  <c r="I253" i="24"/>
  <c r="I269" i="24" a="1"/>
  <c r="I269" i="24"/>
  <c r="I293" i="24" a="1"/>
  <c r="I293" i="24"/>
  <c r="K484" i="24"/>
  <c r="I241" i="24" a="1"/>
  <c r="I241" i="24"/>
  <c r="I257" i="24" a="1"/>
  <c r="I257" i="24"/>
  <c r="I273" i="24" a="1"/>
  <c r="I273" i="24"/>
  <c r="I301" i="24" a="1"/>
  <c r="I301" i="24"/>
  <c r="I381" i="24" a="1"/>
  <c r="I381" i="24"/>
  <c r="I417" i="24" a="1"/>
  <c r="I417" i="24"/>
  <c r="I317" i="24" a="1"/>
  <c r="I317" i="24"/>
  <c r="I285" i="24" a="1"/>
  <c r="I285" i="24"/>
  <c r="I309" i="24" a="1"/>
  <c r="I309" i="24"/>
  <c r="I365" i="24" a="1"/>
  <c r="I365" i="24"/>
  <c r="I477" i="24" a="1"/>
  <c r="I477" i="24"/>
  <c r="H226" i="24" a="1"/>
  <c r="H226" i="24"/>
  <c r="I297" i="24" a="1"/>
  <c r="I297" i="24"/>
  <c r="I333" i="24" a="1"/>
  <c r="I333" i="24"/>
  <c r="I397" i="24" a="1"/>
  <c r="I397" i="24"/>
  <c r="I325" i="24" a="1"/>
  <c r="I325" i="24"/>
  <c r="I341" i="24" a="1"/>
  <c r="I341" i="24"/>
  <c r="I357" i="24" a="1"/>
  <c r="I357" i="24"/>
  <c r="I373" i="24" a="1"/>
  <c r="I373" i="24"/>
  <c r="I389" i="24" a="1"/>
  <c r="I389" i="24"/>
  <c r="I409" i="24" a="1"/>
  <c r="I409" i="24"/>
  <c r="I445" i="24" a="1"/>
  <c r="I445" i="24"/>
  <c r="I509" i="24" a="1"/>
  <c r="I509" i="24"/>
  <c r="I313" i="24" a="1"/>
  <c r="I313" i="24"/>
  <c r="I329" i="24" a="1"/>
  <c r="I329" i="24"/>
  <c r="I345" i="24" a="1"/>
  <c r="I345" i="24"/>
  <c r="I361" i="24" a="1"/>
  <c r="I361" i="24"/>
  <c r="I377" i="24" a="1"/>
  <c r="I377" i="24"/>
  <c r="I393" i="24" a="1"/>
  <c r="I393" i="24"/>
  <c r="I413" i="24" a="1"/>
  <c r="I413" i="24"/>
  <c r="I461" i="24" a="1"/>
  <c r="I461" i="24"/>
  <c r="H210" i="24" a="1"/>
  <c r="H210" i="24"/>
  <c r="I289" i="24" a="1"/>
  <c r="I289" i="24"/>
  <c r="I305" i="24" a="1"/>
  <c r="I305" i="24"/>
  <c r="I321" i="24" a="1"/>
  <c r="I321" i="24"/>
  <c r="I337" i="24" a="1"/>
  <c r="I337" i="24"/>
  <c r="I353" i="24" a="1"/>
  <c r="I353" i="24"/>
  <c r="I369" i="24" a="1"/>
  <c r="I369" i="24"/>
  <c r="I385" i="24" a="1"/>
  <c r="I385" i="24"/>
  <c r="I401" i="24" a="1"/>
  <c r="I401" i="24"/>
  <c r="I429" i="24" a="1"/>
  <c r="I429" i="24"/>
  <c r="I493" i="24" a="1"/>
  <c r="I493" i="24"/>
  <c r="G274" i="24" a="1"/>
  <c r="G274" i="24"/>
  <c r="G242" i="24" a="1"/>
  <c r="G242" i="24"/>
  <c r="G258" i="24" a="1"/>
  <c r="G258" i="24"/>
  <c r="G290" i="24" a="1"/>
  <c r="G290" i="24"/>
  <c r="G306" i="24" a="1"/>
  <c r="G306" i="24"/>
  <c r="G338" i="24" a="1"/>
  <c r="G338" i="24"/>
  <c r="V103" i="24" a="1"/>
  <c r="V103" i="24"/>
  <c r="G354" i="24" a="1"/>
  <c r="G354" i="24"/>
  <c r="G370" i="24" a="1"/>
  <c r="G370" i="24"/>
  <c r="G322" i="24" a="1"/>
  <c r="G322" i="24"/>
  <c r="W103" i="24" a="1"/>
  <c r="W103" i="24"/>
  <c r="I425" i="24" a="1"/>
  <c r="I425" i="24"/>
  <c r="I441" i="24" a="1"/>
  <c r="I441" i="24"/>
  <c r="I457" i="24" a="1"/>
  <c r="I457" i="24"/>
  <c r="I473" i="24" a="1"/>
  <c r="I473" i="24"/>
  <c r="I489" i="24" a="1"/>
  <c r="I489" i="24"/>
  <c r="I505" i="24" a="1"/>
  <c r="I505" i="24"/>
  <c r="G206" i="24" a="1"/>
  <c r="G206" i="24"/>
  <c r="G222" i="24" a="1"/>
  <c r="G222" i="24"/>
  <c r="G238" i="24" a="1"/>
  <c r="G238" i="24"/>
  <c r="G254" i="24" a="1"/>
  <c r="G254" i="24"/>
  <c r="G270" i="24" a="1"/>
  <c r="G270" i="24"/>
  <c r="G286" i="24" a="1"/>
  <c r="G286" i="24"/>
  <c r="G302" i="24" a="1"/>
  <c r="G302" i="24"/>
  <c r="G318" i="24" a="1"/>
  <c r="G318" i="24"/>
  <c r="G334" i="24" a="1"/>
  <c r="G334" i="24"/>
  <c r="G350" i="24" a="1"/>
  <c r="G350" i="24"/>
  <c r="G366" i="24" a="1"/>
  <c r="G366" i="24"/>
  <c r="G434" i="24" a="1"/>
  <c r="G434" i="24"/>
  <c r="I433" i="24" a="1"/>
  <c r="I433" i="24"/>
  <c r="I449" i="24" a="1"/>
  <c r="I449" i="24"/>
  <c r="I465" i="24" a="1"/>
  <c r="I465" i="24"/>
  <c r="I481" i="24" a="1"/>
  <c r="I481" i="24"/>
  <c r="I497" i="24" a="1"/>
  <c r="I497" i="24"/>
  <c r="I513" i="24" a="1"/>
  <c r="I513" i="24"/>
  <c r="I214" i="24" a="1"/>
  <c r="I214" i="24"/>
  <c r="I230" i="24" a="1"/>
  <c r="I230" i="24"/>
  <c r="G246" i="24" a="1"/>
  <c r="G246" i="24"/>
  <c r="G262" i="24" a="1"/>
  <c r="G262" i="24"/>
  <c r="G278" i="24" a="1"/>
  <c r="G278" i="24"/>
  <c r="G294" i="24" a="1"/>
  <c r="G294" i="24"/>
  <c r="G310" i="24" a="1"/>
  <c r="G310" i="24"/>
  <c r="G326" i="24" a="1"/>
  <c r="G326" i="24"/>
  <c r="G342" i="24" a="1"/>
  <c r="G342" i="24"/>
  <c r="G358" i="24" a="1"/>
  <c r="G358" i="24"/>
  <c r="G386" i="24" a="1"/>
  <c r="G386" i="24"/>
  <c r="I405" i="24" a="1"/>
  <c r="I405" i="24"/>
  <c r="I421" i="24" a="1"/>
  <c r="I421" i="24"/>
  <c r="I437" i="24" a="1"/>
  <c r="I437" i="24"/>
  <c r="L437" i="24"/>
  <c r="I453" i="24" a="1"/>
  <c r="I453" i="24"/>
  <c r="I469" i="24" a="1"/>
  <c r="I469" i="24"/>
  <c r="I485" i="24" a="1"/>
  <c r="I485" i="24"/>
  <c r="I501" i="24" a="1"/>
  <c r="I501" i="24"/>
  <c r="L501" i="24"/>
  <c r="J202" i="24" a="1"/>
  <c r="J202" i="24"/>
  <c r="J218" i="24" a="1"/>
  <c r="J218" i="24"/>
  <c r="J234" i="24" a="1"/>
  <c r="J234" i="24"/>
  <c r="G250" i="24" a="1"/>
  <c r="G250" i="24"/>
  <c r="G266" i="24" a="1"/>
  <c r="G266" i="24"/>
  <c r="G282" i="24" a="1"/>
  <c r="G282" i="24"/>
  <c r="G298" i="24" a="1"/>
  <c r="G298" i="24"/>
  <c r="G314" i="24" a="1"/>
  <c r="G314" i="24"/>
  <c r="L314" i="24"/>
  <c r="G330" i="24" a="1"/>
  <c r="G330" i="24"/>
  <c r="G346" i="24" a="1"/>
  <c r="G346" i="24"/>
  <c r="G362" i="24" a="1"/>
  <c r="G362" i="24"/>
  <c r="G402" i="24" a="1"/>
  <c r="G402" i="24"/>
  <c r="M402" i="24"/>
  <c r="G450" i="24" a="1"/>
  <c r="G450" i="24"/>
  <c r="G466" i="24" a="1"/>
  <c r="G466" i="24"/>
  <c r="G418" i="24" a="1"/>
  <c r="G418" i="24"/>
  <c r="Y103" i="24" a="1"/>
  <c r="Y103" i="24"/>
  <c r="G382" i="24" a="1"/>
  <c r="G382" i="24"/>
  <c r="G398" i="24" a="1"/>
  <c r="G398" i="24"/>
  <c r="G414" i="24" a="1"/>
  <c r="G414" i="24"/>
  <c r="G430" i="24" a="1"/>
  <c r="G430" i="24"/>
  <c r="G446" i="24" a="1"/>
  <c r="G446" i="24"/>
  <c r="K446" i="24"/>
  <c r="G462" i="24" a="1"/>
  <c r="G462" i="24"/>
  <c r="X103" i="24" a="1"/>
  <c r="X103" i="24"/>
  <c r="G374" i="24" a="1"/>
  <c r="G374" i="24"/>
  <c r="G390" i="24" a="1"/>
  <c r="G390" i="24"/>
  <c r="G406" i="24" a="1"/>
  <c r="G406" i="24"/>
  <c r="G422" i="24" a="1"/>
  <c r="G422" i="24"/>
  <c r="G438" i="24" a="1"/>
  <c r="G438" i="24"/>
  <c r="G454" i="24" a="1"/>
  <c r="G454" i="24"/>
  <c r="G470" i="24" a="1"/>
  <c r="G470" i="24"/>
  <c r="G378" i="24" a="1"/>
  <c r="G378" i="24"/>
  <c r="G394" i="24" a="1"/>
  <c r="G394" i="24"/>
  <c r="M394" i="24"/>
  <c r="G410" i="24" a="1"/>
  <c r="G410" i="24"/>
  <c r="G426" i="24" a="1"/>
  <c r="G426" i="24"/>
  <c r="G442" i="24" a="1"/>
  <c r="G442" i="24"/>
  <c r="G458" i="24" a="1"/>
  <c r="G458" i="24"/>
  <c r="M458" i="24"/>
  <c r="G486" i="24" a="1"/>
  <c r="G486" i="24"/>
  <c r="G474" i="24" a="1"/>
  <c r="G474" i="24"/>
  <c r="K474" i="24"/>
  <c r="G490" i="24" a="1"/>
  <c r="G490" i="24"/>
  <c r="K476" i="24"/>
  <c r="G478" i="24" a="1"/>
  <c r="G478" i="24"/>
  <c r="G494" i="24" a="1"/>
  <c r="G494" i="24"/>
  <c r="G482" i="24" a="1"/>
  <c r="G482" i="24"/>
  <c r="G498" i="24" a="1"/>
  <c r="G498" i="24"/>
  <c r="K498" i="24"/>
  <c r="G502" i="24" a="1"/>
  <c r="G502" i="24"/>
  <c r="G506" i="24" a="1"/>
  <c r="G506" i="24"/>
  <c r="G510" i="24" a="1"/>
  <c r="G510" i="24"/>
  <c r="V458" i="24" a="1"/>
  <c r="V458" i="24"/>
  <c r="W458" i="24" a="1"/>
  <c r="W458" i="24"/>
  <c r="X458" i="24" a="1"/>
  <c r="X458" i="24"/>
  <c r="Y458" i="24" a="1"/>
  <c r="Y458" i="24"/>
  <c r="AC458" i="24"/>
  <c r="V394" i="24" a="1"/>
  <c r="V394" i="24"/>
  <c r="X394" i="24" a="1"/>
  <c r="X394" i="24"/>
  <c r="Y394" i="24" a="1"/>
  <c r="Y394" i="24"/>
  <c r="W394" i="24" a="1"/>
  <c r="W394" i="24"/>
  <c r="AC394" i="24"/>
  <c r="V330" i="24" a="1"/>
  <c r="V330" i="24"/>
  <c r="Y330" i="24" a="1"/>
  <c r="Y330" i="24"/>
  <c r="W330" i="24" a="1"/>
  <c r="W330" i="24"/>
  <c r="X330" i="24" a="1"/>
  <c r="X330" i="24"/>
  <c r="AC330" i="24"/>
  <c r="V493" i="24" a="1"/>
  <c r="V493" i="24"/>
  <c r="X493" i="24" a="1"/>
  <c r="X493" i="24"/>
  <c r="W493" i="24" a="1"/>
  <c r="W493" i="24"/>
  <c r="Y493" i="24" a="1"/>
  <c r="Y493" i="24"/>
  <c r="AC493" i="24"/>
  <c r="V429" i="24" a="1"/>
  <c r="V429" i="24"/>
  <c r="Y429" i="24" a="1"/>
  <c r="Y429" i="24"/>
  <c r="X429" i="24" a="1"/>
  <c r="X429" i="24"/>
  <c r="W429" i="24" a="1"/>
  <c r="W429" i="24"/>
  <c r="AC429" i="24"/>
  <c r="V365" i="24" a="1"/>
  <c r="V365" i="24"/>
  <c r="W365" i="24" a="1"/>
  <c r="W365" i="24"/>
  <c r="X365" i="24" a="1"/>
  <c r="X365" i="24"/>
  <c r="Y365" i="24" a="1"/>
  <c r="Y365" i="24"/>
  <c r="AC365" i="24"/>
  <c r="V301" i="24" a="1"/>
  <c r="V301" i="24"/>
  <c r="Y301" i="24" a="1"/>
  <c r="Y301" i="24"/>
  <c r="X301" i="24" a="1"/>
  <c r="X301" i="24"/>
  <c r="W301" i="24" a="1"/>
  <c r="W301" i="24"/>
  <c r="AC301" i="24"/>
  <c r="V492" i="24" a="1"/>
  <c r="V492" i="24"/>
  <c r="X492" i="24" a="1"/>
  <c r="X492" i="24"/>
  <c r="W492" i="24" a="1"/>
  <c r="W492" i="24"/>
  <c r="Y492" i="24" a="1"/>
  <c r="Y492" i="24"/>
  <c r="AC492" i="24"/>
  <c r="V428" i="24" a="1"/>
  <c r="V428" i="24"/>
  <c r="X428" i="24" a="1"/>
  <c r="X428" i="24"/>
  <c r="W428" i="24" a="1"/>
  <c r="W428" i="24"/>
  <c r="AC428" i="24"/>
  <c r="Y428" i="24" a="1"/>
  <c r="Y428" i="24"/>
  <c r="V364" i="24" a="1"/>
  <c r="V364" i="24"/>
  <c r="W364" i="24" a="1"/>
  <c r="W364" i="24"/>
  <c r="X364" i="24" a="1"/>
  <c r="X364" i="24"/>
  <c r="AC364" i="24"/>
  <c r="Y364" i="24" a="1"/>
  <c r="Y364" i="24"/>
  <c r="V300" i="24" a="1"/>
  <c r="V300" i="24"/>
  <c r="X300" i="24" a="1"/>
  <c r="X300" i="24"/>
  <c r="W300" i="24" a="1"/>
  <c r="W300" i="24"/>
  <c r="Y300" i="24" a="1"/>
  <c r="Y300" i="24"/>
  <c r="AC300" i="24"/>
  <c r="V258" i="24" a="1"/>
  <c r="V258" i="24"/>
  <c r="X258" i="24" a="1"/>
  <c r="X258" i="24"/>
  <c r="W258" i="24" a="1"/>
  <c r="W258" i="24"/>
  <c r="Y258" i="24" a="1"/>
  <c r="Y258" i="24"/>
  <c r="AC258" i="24"/>
  <c r="V503" i="24" a="1"/>
  <c r="V503" i="24"/>
  <c r="Y503" i="24" a="1"/>
  <c r="Y503" i="24"/>
  <c r="W503" i="24" a="1"/>
  <c r="W503" i="24"/>
  <c r="X503" i="24" a="1"/>
  <c r="X503" i="24"/>
  <c r="AC503" i="24"/>
  <c r="V439" i="24" a="1"/>
  <c r="V439" i="24"/>
  <c r="W439" i="24" a="1"/>
  <c r="W439" i="24"/>
  <c r="X439" i="24" a="1"/>
  <c r="X439" i="24"/>
  <c r="AC439" i="24"/>
  <c r="Y439" i="24" a="1"/>
  <c r="Y439" i="24"/>
  <c r="W375" i="24" a="1"/>
  <c r="W375" i="24"/>
  <c r="X375" i="24" a="1"/>
  <c r="X375" i="24"/>
  <c r="V375" i="24" a="1"/>
  <c r="V375" i="24"/>
  <c r="Y375" i="24" a="1"/>
  <c r="Y375" i="24"/>
  <c r="AC375" i="24"/>
  <c r="V311" i="24" a="1"/>
  <c r="V311" i="24"/>
  <c r="W311" i="24" a="1"/>
  <c r="W311" i="24"/>
  <c r="Y311" i="24" a="1"/>
  <c r="Y311" i="24"/>
  <c r="X311" i="24" a="1"/>
  <c r="X311" i="24"/>
  <c r="AC311" i="24"/>
  <c r="V230" i="24" a="1"/>
  <c r="V230" i="24"/>
  <c r="Y230" i="24" a="1"/>
  <c r="Y230" i="24"/>
  <c r="W230" i="24" a="1"/>
  <c r="W230" i="24"/>
  <c r="X230" i="24" a="1"/>
  <c r="X230" i="24"/>
  <c r="AC230" i="24"/>
  <c r="V241" i="24" a="1"/>
  <c r="V241" i="24"/>
  <c r="W241" i="24" a="1"/>
  <c r="W241" i="24"/>
  <c r="Y241" i="24" a="1"/>
  <c r="Y241" i="24"/>
  <c r="X241" i="24" a="1"/>
  <c r="X241" i="24"/>
  <c r="AC241" i="24"/>
  <c r="V244" i="24" a="1"/>
  <c r="V244" i="24"/>
  <c r="W244" i="24" a="1"/>
  <c r="W244" i="24"/>
  <c r="Y244" i="24" a="1"/>
  <c r="Y244" i="24"/>
  <c r="X244" i="24" a="1"/>
  <c r="X244" i="24"/>
  <c r="AC244" i="24"/>
  <c r="V470" i="24" a="1"/>
  <c r="V470" i="24"/>
  <c r="W470" i="24" a="1"/>
  <c r="W470" i="24"/>
  <c r="X470" i="24" a="1"/>
  <c r="X470" i="24"/>
  <c r="AC470" i="24"/>
  <c r="Y470" i="24" a="1"/>
  <c r="Y470" i="24"/>
  <c r="X406" i="24" a="1"/>
  <c r="X406" i="24"/>
  <c r="V406" i="24" a="1"/>
  <c r="V406" i="24"/>
  <c r="W406" i="24" a="1"/>
  <c r="W406" i="24"/>
  <c r="Y406" i="24" a="1"/>
  <c r="Y406" i="24"/>
  <c r="AC406" i="24"/>
  <c r="V342" i="24" a="1"/>
  <c r="V342" i="24"/>
  <c r="W342" i="24" a="1"/>
  <c r="W342" i="24"/>
  <c r="X342" i="24" a="1"/>
  <c r="X342" i="24"/>
  <c r="Y342" i="24" a="1"/>
  <c r="Y342" i="24"/>
  <c r="AC342" i="24"/>
  <c r="V278" i="24" a="1"/>
  <c r="V278" i="24"/>
  <c r="X278" i="24" a="1"/>
  <c r="X278" i="24"/>
  <c r="W278" i="24" a="1"/>
  <c r="W278" i="24"/>
  <c r="Y278" i="24" a="1"/>
  <c r="Y278" i="24"/>
  <c r="AC278" i="24"/>
  <c r="W441" i="24" a="1"/>
  <c r="W441" i="24"/>
  <c r="V441" i="24" a="1"/>
  <c r="V441" i="24"/>
  <c r="X441" i="24" a="1"/>
  <c r="X441" i="24"/>
  <c r="Y441" i="24" a="1"/>
  <c r="Y441" i="24"/>
  <c r="AC441" i="24"/>
  <c r="V377" i="24" a="1"/>
  <c r="V377" i="24"/>
  <c r="Y377" i="24" a="1"/>
  <c r="Y377" i="24"/>
  <c r="W377" i="24" a="1"/>
  <c r="W377" i="24"/>
  <c r="X377" i="24" a="1"/>
  <c r="X377" i="24"/>
  <c r="AC377" i="24"/>
  <c r="V313" i="24" a="1"/>
  <c r="V313" i="24"/>
  <c r="Y313" i="24" a="1"/>
  <c r="Y313" i="24"/>
  <c r="W313" i="24" a="1"/>
  <c r="W313" i="24"/>
  <c r="X313" i="24" a="1"/>
  <c r="X313" i="24"/>
  <c r="AC313" i="24"/>
  <c r="V234" i="24" a="1"/>
  <c r="V234" i="24"/>
  <c r="W234" i="24" a="1"/>
  <c r="W234" i="24"/>
  <c r="Y234" i="24" a="1"/>
  <c r="Y234" i="24"/>
  <c r="X234" i="24" a="1"/>
  <c r="X234" i="24"/>
  <c r="AC234" i="24"/>
  <c r="X504" i="24" a="1"/>
  <c r="X504" i="24"/>
  <c r="V504" i="24" a="1"/>
  <c r="V504" i="24"/>
  <c r="W504" i="24" a="1"/>
  <c r="W504" i="24"/>
  <c r="AC504" i="24"/>
  <c r="Y504" i="24" a="1"/>
  <c r="Y504" i="24"/>
  <c r="V440" i="24" a="1"/>
  <c r="V440" i="24"/>
  <c r="X440" i="24" a="1"/>
  <c r="X440" i="24"/>
  <c r="Y440" i="24" a="1"/>
  <c r="Y440" i="24"/>
  <c r="W440" i="24" a="1"/>
  <c r="W440" i="24"/>
  <c r="AC440" i="24"/>
  <c r="W376" i="24" a="1"/>
  <c r="W376" i="24"/>
  <c r="X376" i="24" a="1"/>
  <c r="X376" i="24"/>
  <c r="V376" i="24" a="1"/>
  <c r="V376" i="24"/>
  <c r="AC376" i="24"/>
  <c r="Y376" i="24" a="1"/>
  <c r="Y376" i="24"/>
  <c r="V312" i="24" a="1"/>
  <c r="V312" i="24"/>
  <c r="Y312" i="24" a="1"/>
  <c r="Y312" i="24"/>
  <c r="W312" i="24" a="1"/>
  <c r="W312" i="24"/>
  <c r="X312" i="24" a="1"/>
  <c r="X312" i="24"/>
  <c r="AC312" i="24"/>
  <c r="V451" i="24" a="1"/>
  <c r="V451" i="24"/>
  <c r="Y451" i="24" a="1"/>
  <c r="Y451" i="24"/>
  <c r="X451" i="24" a="1"/>
  <c r="X451" i="24"/>
  <c r="W451" i="24" a="1"/>
  <c r="W451" i="24"/>
  <c r="AC451" i="24"/>
  <c r="V387" i="24" a="1"/>
  <c r="V387" i="24"/>
  <c r="W387" i="24" a="1"/>
  <c r="W387" i="24"/>
  <c r="X387" i="24" a="1"/>
  <c r="X387" i="24"/>
  <c r="Y387" i="24" a="1"/>
  <c r="Y387" i="24"/>
  <c r="AC387" i="24"/>
  <c r="V323" i="24" a="1"/>
  <c r="V323" i="24"/>
  <c r="Y323" i="24" a="1"/>
  <c r="Y323" i="24"/>
  <c r="W323" i="24" a="1"/>
  <c r="W323" i="24"/>
  <c r="X323" i="24" a="1"/>
  <c r="X323" i="24"/>
  <c r="AC323" i="24"/>
  <c r="V254" i="24" a="1"/>
  <c r="V254" i="24"/>
  <c r="W254" i="24" a="1"/>
  <c r="W254" i="24"/>
  <c r="X254" i="24" a="1"/>
  <c r="X254" i="24"/>
  <c r="Y254" i="24" a="1"/>
  <c r="Y254" i="24"/>
  <c r="AC254" i="24"/>
  <c r="V253" i="24" a="1"/>
  <c r="V253" i="24"/>
  <c r="X253" i="24" a="1"/>
  <c r="X253" i="24"/>
  <c r="Y253" i="24" a="1"/>
  <c r="Y253" i="24"/>
  <c r="W253" i="24" a="1"/>
  <c r="W253" i="24"/>
  <c r="AC253" i="24"/>
  <c r="W505" i="24" a="1"/>
  <c r="W505" i="24"/>
  <c r="X505" i="24" a="1"/>
  <c r="X505" i="24"/>
  <c r="V505" i="24" a="1"/>
  <c r="V505" i="24"/>
  <c r="Y505" i="24" a="1"/>
  <c r="Y505" i="24"/>
  <c r="AC505" i="24"/>
  <c r="V466" i="24" a="1"/>
  <c r="V466" i="24"/>
  <c r="W466" i="24" a="1"/>
  <c r="W466" i="24"/>
  <c r="X466" i="24" a="1"/>
  <c r="X466" i="24"/>
  <c r="AC466" i="24"/>
  <c r="Y466" i="24" a="1"/>
  <c r="Y466" i="24"/>
  <c r="V402" i="24" a="1"/>
  <c r="V402" i="24"/>
  <c r="W402" i="24" a="1"/>
  <c r="W402" i="24"/>
  <c r="X402" i="24" a="1"/>
  <c r="X402" i="24"/>
  <c r="AC402" i="24"/>
  <c r="Y402" i="24" a="1"/>
  <c r="Y402" i="24"/>
  <c r="V338" i="24" a="1"/>
  <c r="V338" i="24"/>
  <c r="Y338" i="24" a="1"/>
  <c r="Y338" i="24"/>
  <c r="W338" i="24" a="1"/>
  <c r="W338" i="24"/>
  <c r="X338" i="24" a="1"/>
  <c r="X338" i="24"/>
  <c r="AC338" i="24"/>
  <c r="V274" i="24" a="1"/>
  <c r="V274" i="24"/>
  <c r="W274" i="24" a="1"/>
  <c r="W274" i="24"/>
  <c r="Y274" i="24" a="1"/>
  <c r="Y274" i="24"/>
  <c r="X274" i="24" a="1"/>
  <c r="X274" i="24"/>
  <c r="AC274" i="24"/>
  <c r="W501" i="24" a="1"/>
  <c r="W501" i="24"/>
  <c r="X501" i="24" a="1"/>
  <c r="X501" i="24"/>
  <c r="V501" i="24" a="1"/>
  <c r="V501" i="24"/>
  <c r="Y501" i="24" a="1"/>
  <c r="Y501" i="24"/>
  <c r="AC501" i="24"/>
  <c r="W437" i="24" a="1"/>
  <c r="W437" i="24"/>
  <c r="X437" i="24" a="1"/>
  <c r="X437" i="24"/>
  <c r="Y437" i="24" a="1"/>
  <c r="Y437" i="24"/>
  <c r="V437" i="24" a="1"/>
  <c r="V437" i="24"/>
  <c r="AC437" i="24"/>
  <c r="W373" i="24" a="1"/>
  <c r="W373" i="24"/>
  <c r="X373" i="24" a="1"/>
  <c r="X373" i="24"/>
  <c r="V373" i="24" a="1"/>
  <c r="V373" i="24"/>
  <c r="Y373" i="24" a="1"/>
  <c r="Y373" i="24"/>
  <c r="AC373" i="24"/>
  <c r="V309" i="24" a="1"/>
  <c r="V309" i="24"/>
  <c r="W309" i="24" a="1"/>
  <c r="W309" i="24"/>
  <c r="Y309" i="24" a="1"/>
  <c r="Y309" i="24"/>
  <c r="X309" i="24" a="1"/>
  <c r="X309" i="24"/>
  <c r="AC309" i="24"/>
  <c r="V270" i="24" a="1"/>
  <c r="V270" i="24"/>
  <c r="W270" i="24" a="1"/>
  <c r="W270" i="24"/>
  <c r="Y270" i="24" a="1"/>
  <c r="Y270" i="24"/>
  <c r="X270" i="24" a="1"/>
  <c r="X270" i="24"/>
  <c r="AC270" i="24"/>
  <c r="V226" i="24" a="1"/>
  <c r="V226" i="24"/>
  <c r="W226" i="24" a="1"/>
  <c r="W226" i="24"/>
  <c r="X226" i="24" a="1"/>
  <c r="X226" i="24"/>
  <c r="Y226" i="24" a="1"/>
  <c r="Y226" i="24"/>
  <c r="AC226" i="24"/>
  <c r="V500" i="24" a="1"/>
  <c r="V500" i="24"/>
  <c r="W500" i="24" a="1"/>
  <c r="W500" i="24"/>
  <c r="X500" i="24" a="1"/>
  <c r="X500" i="24"/>
  <c r="Y500" i="24" a="1"/>
  <c r="Y500" i="24"/>
  <c r="AC500" i="24"/>
  <c r="V436" i="24" a="1"/>
  <c r="V436" i="24"/>
  <c r="W436" i="24" a="1"/>
  <c r="W436" i="24"/>
  <c r="X436" i="24" a="1"/>
  <c r="X436" i="24"/>
  <c r="Y436" i="24" a="1"/>
  <c r="Y436" i="24"/>
  <c r="AC436" i="24"/>
  <c r="W372" i="24" a="1"/>
  <c r="W372" i="24"/>
  <c r="X372" i="24" a="1"/>
  <c r="X372" i="24"/>
  <c r="V372" i="24" a="1"/>
  <c r="V372" i="24"/>
  <c r="Y372" i="24" a="1"/>
  <c r="Y372" i="24"/>
  <c r="AC372" i="24"/>
  <c r="V308" i="24" a="1"/>
  <c r="V308" i="24"/>
  <c r="W308" i="24" a="1"/>
  <c r="W308" i="24"/>
  <c r="Y308" i="24" a="1"/>
  <c r="Y308" i="24"/>
  <c r="X308" i="24" a="1"/>
  <c r="X308" i="24"/>
  <c r="AC308" i="24"/>
  <c r="X511" i="24" a="1"/>
  <c r="X511" i="24"/>
  <c r="Y511" i="24" a="1"/>
  <c r="Y511" i="24"/>
  <c r="V511" i="24" a="1"/>
  <c r="V511" i="24"/>
  <c r="W511" i="24" a="1"/>
  <c r="W511" i="24"/>
  <c r="AC511" i="24"/>
  <c r="V447" i="24" a="1"/>
  <c r="V447" i="24"/>
  <c r="X447" i="24" a="1"/>
  <c r="X447" i="24"/>
  <c r="Y447" i="24" a="1"/>
  <c r="Y447" i="24"/>
  <c r="W447" i="24" a="1"/>
  <c r="W447" i="24"/>
  <c r="AC447" i="24"/>
  <c r="V383" i="24" a="1"/>
  <c r="V383" i="24"/>
  <c r="Y383" i="24" a="1"/>
  <c r="Y383" i="24"/>
  <c r="W383" i="24" a="1"/>
  <c r="W383" i="24"/>
  <c r="X383" i="24" a="1"/>
  <c r="X383" i="24"/>
  <c r="AC383" i="24"/>
  <c r="V319" i="24" a="1"/>
  <c r="V319" i="24"/>
  <c r="Y319" i="24" a="1"/>
  <c r="Y319" i="24"/>
  <c r="W319" i="24" a="1"/>
  <c r="W319" i="24"/>
  <c r="X319" i="24" a="1"/>
  <c r="X319" i="24"/>
  <c r="AC319" i="24"/>
  <c r="V246" i="24" a="1"/>
  <c r="V246" i="24"/>
  <c r="X246" i="24" a="1"/>
  <c r="X246" i="24"/>
  <c r="Y246" i="24" a="1"/>
  <c r="Y246" i="24"/>
  <c r="W246" i="24" a="1"/>
  <c r="W246" i="24"/>
  <c r="AC246" i="24"/>
  <c r="V215" i="24" a="1"/>
  <c r="V215" i="24"/>
  <c r="W215" i="24" a="1"/>
  <c r="W215" i="24"/>
  <c r="X215" i="24" a="1"/>
  <c r="X215" i="24"/>
  <c r="Y215" i="24" a="1"/>
  <c r="Y215" i="24"/>
  <c r="AC215" i="24"/>
  <c r="V249" i="24" a="1"/>
  <c r="V249" i="24"/>
  <c r="W249" i="24" a="1"/>
  <c r="W249" i="24"/>
  <c r="X249" i="24" a="1"/>
  <c r="X249" i="24"/>
  <c r="Y249" i="24" a="1"/>
  <c r="Y249" i="24"/>
  <c r="AC249" i="24"/>
  <c r="V252" i="24" a="1"/>
  <c r="V252" i="24"/>
  <c r="W252" i="24" a="1"/>
  <c r="W252" i="24"/>
  <c r="X252" i="24" a="1"/>
  <c r="X252" i="24"/>
  <c r="Y252" i="24" a="1"/>
  <c r="Y252" i="24"/>
  <c r="AC252" i="24"/>
  <c r="X510" i="24" a="1"/>
  <c r="X510" i="24"/>
  <c r="V510" i="24" a="1"/>
  <c r="V510" i="24"/>
  <c r="W510" i="24" a="1"/>
  <c r="W510" i="24"/>
  <c r="AC510" i="24"/>
  <c r="Y510" i="24" a="1"/>
  <c r="Y510" i="24"/>
  <c r="X446" i="24" a="1"/>
  <c r="X446" i="24"/>
  <c r="W446" i="24" a="1"/>
  <c r="W446" i="24"/>
  <c r="V446" i="24" a="1"/>
  <c r="V446" i="24"/>
  <c r="AC446" i="24"/>
  <c r="Y446" i="24" a="1"/>
  <c r="Y446" i="24"/>
  <c r="W382" i="24" a="1"/>
  <c r="W382" i="24"/>
  <c r="X382" i="24" a="1"/>
  <c r="X382" i="24"/>
  <c r="V382" i="24" a="1"/>
  <c r="V382" i="24"/>
  <c r="AC382" i="24"/>
  <c r="Y382" i="24" a="1"/>
  <c r="Y382" i="24"/>
  <c r="V318" i="24" a="1"/>
  <c r="V318" i="24"/>
  <c r="Y318" i="24" a="1"/>
  <c r="Y318" i="24"/>
  <c r="W318" i="24" a="1"/>
  <c r="W318" i="24"/>
  <c r="X318" i="24" a="1"/>
  <c r="X318" i="24"/>
  <c r="AC318" i="24"/>
  <c r="V211" i="24" a="1"/>
  <c r="V211" i="24"/>
  <c r="X211" i="24" a="1"/>
  <c r="X211" i="24"/>
  <c r="Y211" i="24" a="1"/>
  <c r="Y211" i="24"/>
  <c r="W211" i="24" a="1"/>
  <c r="W211" i="24"/>
  <c r="AC211" i="24"/>
  <c r="W481" i="24" a="1"/>
  <c r="W481" i="24"/>
  <c r="V481" i="24" a="1"/>
  <c r="V481" i="24"/>
  <c r="X481" i="24" a="1"/>
  <c r="X481" i="24"/>
  <c r="Y481" i="24" a="1"/>
  <c r="Y481" i="24"/>
  <c r="AC481" i="24"/>
  <c r="X417" i="24" a="1"/>
  <c r="X417" i="24"/>
  <c r="W417" i="24" a="1"/>
  <c r="W417" i="24"/>
  <c r="V417" i="24" a="1"/>
  <c r="V417" i="24"/>
  <c r="Y417" i="24" a="1"/>
  <c r="Y417" i="24"/>
  <c r="AC417" i="24"/>
  <c r="V353" i="24" a="1"/>
  <c r="V353" i="24"/>
  <c r="W353" i="24" a="1"/>
  <c r="W353" i="24"/>
  <c r="X353" i="24" a="1"/>
  <c r="X353" i="24"/>
  <c r="Y353" i="24" a="1"/>
  <c r="Y353" i="24"/>
  <c r="AC353" i="24"/>
  <c r="V289" i="24" a="1"/>
  <c r="V289" i="24"/>
  <c r="X289" i="24" a="1"/>
  <c r="X289" i="24"/>
  <c r="W289" i="24" a="1"/>
  <c r="W289" i="24"/>
  <c r="Y289" i="24" a="1"/>
  <c r="Y289" i="24"/>
  <c r="AC289" i="24"/>
  <c r="W480" i="24" a="1"/>
  <c r="W480" i="24"/>
  <c r="V480" i="24" a="1"/>
  <c r="V480" i="24"/>
  <c r="X480" i="24" a="1"/>
  <c r="X480" i="24"/>
  <c r="Y480" i="24" a="1"/>
  <c r="Y480" i="24"/>
  <c r="AC480" i="24"/>
  <c r="W416" i="24" a="1"/>
  <c r="W416" i="24"/>
  <c r="Y416" i="24" a="1"/>
  <c r="Y416" i="24"/>
  <c r="V416" i="24" a="1"/>
  <c r="V416" i="24"/>
  <c r="X416" i="24" a="1"/>
  <c r="X416" i="24"/>
  <c r="AC416" i="24"/>
  <c r="V352" i="24" a="1"/>
  <c r="V352" i="24"/>
  <c r="Y352" i="24" a="1"/>
  <c r="Y352" i="24"/>
  <c r="W352" i="24" a="1"/>
  <c r="W352" i="24"/>
  <c r="X352" i="24" a="1"/>
  <c r="X352" i="24"/>
  <c r="AC352" i="24"/>
  <c r="V288" i="24" a="1"/>
  <c r="V288" i="24"/>
  <c r="W288" i="24" a="1"/>
  <c r="W288" i="24"/>
  <c r="Y288" i="24" a="1"/>
  <c r="Y288" i="24"/>
  <c r="X288" i="24" a="1"/>
  <c r="X288" i="24"/>
  <c r="AC288" i="24"/>
  <c r="V259" i="24" a="1"/>
  <c r="V259" i="24"/>
  <c r="Y259" i="24" a="1"/>
  <c r="Y259" i="24"/>
  <c r="X259" i="24" a="1"/>
  <c r="X259" i="24"/>
  <c r="W259" i="24" a="1"/>
  <c r="W259" i="24"/>
  <c r="AC259" i="24"/>
  <c r="V235" i="24" a="1"/>
  <c r="V235" i="24"/>
  <c r="W235" i="24" a="1"/>
  <c r="W235" i="24"/>
  <c r="Y235" i="24" a="1"/>
  <c r="Y235" i="24"/>
  <c r="X235" i="24" a="1"/>
  <c r="X235" i="24"/>
  <c r="AC235" i="24"/>
  <c r="W491" i="24" a="1"/>
  <c r="W491" i="24"/>
  <c r="X491" i="24" a="1"/>
  <c r="X491" i="24"/>
  <c r="Y491" i="24" a="1"/>
  <c r="Y491" i="24"/>
  <c r="V491" i="24" a="1"/>
  <c r="V491" i="24"/>
  <c r="AC491" i="24"/>
  <c r="W427" i="24" a="1"/>
  <c r="W427" i="24"/>
  <c r="X427" i="24" a="1"/>
  <c r="X427" i="24"/>
  <c r="V427" i="24" a="1"/>
  <c r="V427" i="24"/>
  <c r="Y427" i="24" a="1"/>
  <c r="Y427" i="24"/>
  <c r="AC427" i="24"/>
  <c r="V363" i="24" a="1"/>
  <c r="V363" i="24"/>
  <c r="W363" i="24" a="1"/>
  <c r="W363" i="24"/>
  <c r="X363" i="24" a="1"/>
  <c r="X363" i="24"/>
  <c r="Y363" i="24" a="1"/>
  <c r="Y363" i="24"/>
  <c r="AC363" i="24"/>
  <c r="V299" i="24" a="1"/>
  <c r="V299" i="24"/>
  <c r="W299" i="24" a="1"/>
  <c r="W299" i="24"/>
  <c r="Y299" i="24" a="1"/>
  <c r="Y299" i="24"/>
  <c r="X299" i="24" a="1"/>
  <c r="X299" i="24"/>
  <c r="AC299" i="24"/>
  <c r="V222" i="24" a="1"/>
  <c r="V222" i="24"/>
  <c r="W222" i="24" a="1"/>
  <c r="W222" i="24"/>
  <c r="X222" i="24" a="1"/>
  <c r="X222" i="24"/>
  <c r="Y222" i="24" a="1"/>
  <c r="Y222" i="24"/>
  <c r="AC222" i="24"/>
  <c r="V229" i="24" a="1"/>
  <c r="V229" i="24"/>
  <c r="X229" i="24" a="1"/>
  <c r="X229" i="24"/>
  <c r="Y229" i="24" a="1"/>
  <c r="Y229" i="24"/>
  <c r="W229" i="24" a="1"/>
  <c r="W229" i="24"/>
  <c r="AC229" i="24"/>
  <c r="V232" i="24" a="1"/>
  <c r="V232" i="24"/>
  <c r="X232" i="24" a="1"/>
  <c r="X232" i="24"/>
  <c r="Y232" i="24" a="1"/>
  <c r="Y232" i="24"/>
  <c r="W232" i="24" a="1"/>
  <c r="W232" i="24"/>
  <c r="AC232" i="24"/>
  <c r="V513" i="24" a="1"/>
  <c r="V513" i="24"/>
  <c r="W513" i="24" a="1"/>
  <c r="W513" i="24"/>
  <c r="X513" i="24" a="1"/>
  <c r="X513" i="24"/>
  <c r="Y513" i="24" a="1"/>
  <c r="Y513" i="24"/>
  <c r="AC513" i="24"/>
  <c r="V506" i="24" a="1"/>
  <c r="V506" i="24"/>
  <c r="W506" i="24" a="1"/>
  <c r="W506" i="24"/>
  <c r="X506" i="24" a="1"/>
  <c r="X506" i="24"/>
  <c r="Y506" i="24" a="1"/>
  <c r="Y506" i="24"/>
  <c r="AC506" i="24"/>
  <c r="W442" i="24" a="1"/>
  <c r="W442" i="24"/>
  <c r="V442" i="24" a="1"/>
  <c r="V442" i="24"/>
  <c r="X442" i="24" a="1"/>
  <c r="X442" i="24"/>
  <c r="Y442" i="24" a="1"/>
  <c r="Y442" i="24"/>
  <c r="AC442" i="24"/>
  <c r="W378" i="24" a="1"/>
  <c r="W378" i="24"/>
  <c r="X378" i="24" a="1"/>
  <c r="X378" i="24"/>
  <c r="V378" i="24" a="1"/>
  <c r="V378" i="24"/>
  <c r="Y378" i="24" a="1"/>
  <c r="Y378" i="24"/>
  <c r="AC378" i="24"/>
  <c r="V314" i="24" a="1"/>
  <c r="V314" i="24"/>
  <c r="W314" i="24" a="1"/>
  <c r="W314" i="24"/>
  <c r="X314" i="24" a="1"/>
  <c r="X314" i="24"/>
  <c r="Y314" i="24" a="1"/>
  <c r="Y314" i="24"/>
  <c r="AC314" i="24"/>
  <c r="V477" i="24" a="1"/>
  <c r="V477" i="24"/>
  <c r="W477" i="24" a="1"/>
  <c r="W477" i="24"/>
  <c r="X477" i="24" a="1"/>
  <c r="X477" i="24"/>
  <c r="Y477" i="24" a="1"/>
  <c r="Y477" i="24"/>
  <c r="AC477" i="24"/>
  <c r="V413" i="24" a="1"/>
  <c r="V413" i="24"/>
  <c r="W413" i="24" a="1"/>
  <c r="W413" i="24"/>
  <c r="Y413" i="24" a="1"/>
  <c r="Y413" i="24"/>
  <c r="X413" i="24" a="1"/>
  <c r="X413" i="24"/>
  <c r="AC413" i="24"/>
  <c r="V349" i="24" a="1"/>
  <c r="V349" i="24"/>
  <c r="Y349" i="24" a="1"/>
  <c r="Y349" i="24"/>
  <c r="W349" i="24" a="1"/>
  <c r="W349" i="24"/>
  <c r="X349" i="24" a="1"/>
  <c r="X349" i="24"/>
  <c r="AC349" i="24"/>
  <c r="V285" i="24" a="1"/>
  <c r="V285" i="24"/>
  <c r="X285" i="24" a="1"/>
  <c r="X285" i="24"/>
  <c r="Y285" i="24" a="1"/>
  <c r="Y285" i="24"/>
  <c r="W285" i="24" a="1"/>
  <c r="W285" i="24"/>
  <c r="AC285" i="24"/>
  <c r="V272" i="24" a="1"/>
  <c r="V272" i="24"/>
  <c r="W272" i="24" a="1"/>
  <c r="W272" i="24"/>
  <c r="Y272" i="24" a="1"/>
  <c r="Y272" i="24"/>
  <c r="X272" i="24" a="1"/>
  <c r="X272" i="24"/>
  <c r="AC272" i="24"/>
  <c r="V476" i="24" a="1"/>
  <c r="V476" i="24"/>
  <c r="W476" i="24" a="1"/>
  <c r="W476" i="24"/>
  <c r="X476" i="24" a="1"/>
  <c r="X476" i="24"/>
  <c r="Y476" i="24" a="1"/>
  <c r="Y476" i="24"/>
  <c r="AC476" i="24"/>
  <c r="V412" i="24" a="1"/>
  <c r="V412" i="24"/>
  <c r="W412" i="24" a="1"/>
  <c r="W412" i="24"/>
  <c r="X412" i="24" a="1"/>
  <c r="X412" i="24"/>
  <c r="Y412" i="24" a="1"/>
  <c r="Y412" i="24"/>
  <c r="AC412" i="24"/>
  <c r="V348" i="24" a="1"/>
  <c r="V348" i="24"/>
  <c r="Y348" i="24" a="1"/>
  <c r="Y348" i="24"/>
  <c r="W348" i="24" a="1"/>
  <c r="W348" i="24"/>
  <c r="X348" i="24" a="1"/>
  <c r="X348" i="24"/>
  <c r="AC348" i="24"/>
  <c r="V284" i="24" a="1"/>
  <c r="V284" i="24"/>
  <c r="Y284" i="24" a="1"/>
  <c r="Y284" i="24"/>
  <c r="W284" i="24" a="1"/>
  <c r="W284" i="24"/>
  <c r="X284" i="24" a="1"/>
  <c r="X284" i="24"/>
  <c r="AC284" i="24"/>
  <c r="V227" i="24" a="1"/>
  <c r="V227" i="24"/>
  <c r="Y227" i="24" a="1"/>
  <c r="Y227" i="24"/>
  <c r="W227" i="24" a="1"/>
  <c r="W227" i="24"/>
  <c r="X227" i="24" a="1"/>
  <c r="X227" i="24"/>
  <c r="AC227" i="24"/>
  <c r="W487" i="24" a="1"/>
  <c r="W487" i="24"/>
  <c r="Y487" i="24" a="1"/>
  <c r="Y487" i="24"/>
  <c r="V487" i="24" a="1"/>
  <c r="V487" i="24"/>
  <c r="X487" i="24" a="1"/>
  <c r="X487" i="24"/>
  <c r="AC487" i="24"/>
  <c r="W423" i="24" a="1"/>
  <c r="W423" i="24"/>
  <c r="V423" i="24" a="1"/>
  <c r="V423" i="24"/>
  <c r="Y423" i="24" a="1"/>
  <c r="Y423" i="24"/>
  <c r="X423" i="24" a="1"/>
  <c r="X423" i="24"/>
  <c r="AC423" i="24"/>
  <c r="V359" i="24" a="1"/>
  <c r="V359" i="24"/>
  <c r="W359" i="24" a="1"/>
  <c r="W359" i="24"/>
  <c r="X359" i="24" a="1"/>
  <c r="X359" i="24"/>
  <c r="Y359" i="24" a="1"/>
  <c r="Y359" i="24"/>
  <c r="AC359" i="24"/>
  <c r="V295" i="24" a="1"/>
  <c r="V295" i="24"/>
  <c r="W295" i="24" a="1"/>
  <c r="W295" i="24"/>
  <c r="Y295" i="24" a="1"/>
  <c r="Y295" i="24"/>
  <c r="X295" i="24" a="1"/>
  <c r="X295" i="24"/>
  <c r="AC295" i="24"/>
  <c r="V218" i="24" a="1"/>
  <c r="V218" i="24"/>
  <c r="X218" i="24" a="1"/>
  <c r="X218" i="24"/>
  <c r="Y218" i="24" a="1"/>
  <c r="Y218" i="24"/>
  <c r="W218" i="24" a="1"/>
  <c r="W218" i="24"/>
  <c r="AC218" i="24"/>
  <c r="V225" i="24" a="1"/>
  <c r="V225" i="24"/>
  <c r="X225" i="24" a="1"/>
  <c r="X225" i="24"/>
  <c r="Y225" i="24" a="1"/>
  <c r="Y225" i="24"/>
  <c r="W225" i="24" a="1"/>
  <c r="W225" i="24"/>
  <c r="AC225" i="24"/>
  <c r="V228" i="24" a="1"/>
  <c r="V228" i="24"/>
  <c r="X228" i="24" a="1"/>
  <c r="X228" i="24"/>
  <c r="Y228" i="24" a="1"/>
  <c r="Y228" i="24"/>
  <c r="W228" i="24" a="1"/>
  <c r="W228" i="24"/>
  <c r="AC228" i="24"/>
  <c r="V454" i="24" a="1"/>
  <c r="V454" i="24"/>
  <c r="X454" i="24" a="1"/>
  <c r="X454" i="24"/>
  <c r="W454" i="24" a="1"/>
  <c r="W454" i="24"/>
  <c r="AC454" i="24"/>
  <c r="Y454" i="24" a="1"/>
  <c r="Y454" i="24"/>
  <c r="V390" i="24" a="1"/>
  <c r="V390" i="24"/>
  <c r="Y390" i="24" a="1"/>
  <c r="Y390" i="24"/>
  <c r="X390" i="24" a="1"/>
  <c r="X390" i="24"/>
  <c r="W390" i="24" a="1"/>
  <c r="W390" i="24"/>
  <c r="AC390" i="24"/>
  <c r="V326" i="24" a="1"/>
  <c r="V326" i="24"/>
  <c r="Y326" i="24" a="1"/>
  <c r="Y326" i="24"/>
  <c r="W326" i="24" a="1"/>
  <c r="W326" i="24"/>
  <c r="X326" i="24" a="1"/>
  <c r="X326" i="24"/>
  <c r="AC326" i="24"/>
  <c r="V489" i="24" a="1"/>
  <c r="V489" i="24"/>
  <c r="X489" i="24" a="1"/>
  <c r="X489" i="24"/>
  <c r="W489" i="24" a="1"/>
  <c r="W489" i="24"/>
  <c r="Y489" i="24" a="1"/>
  <c r="Y489" i="24"/>
  <c r="AC489" i="24"/>
  <c r="V425" i="24" a="1"/>
  <c r="V425" i="24"/>
  <c r="X425" i="24" a="1"/>
  <c r="X425" i="24"/>
  <c r="Y425" i="24" a="1"/>
  <c r="Y425" i="24"/>
  <c r="W425" i="24" a="1"/>
  <c r="W425" i="24"/>
  <c r="AC425" i="24"/>
  <c r="W361" i="24" a="1"/>
  <c r="W361" i="24"/>
  <c r="X361" i="24" a="1"/>
  <c r="X361" i="24"/>
  <c r="Y361" i="24" a="1"/>
  <c r="Y361" i="24"/>
  <c r="V361" i="24" a="1"/>
  <c r="V361" i="24"/>
  <c r="AC361" i="24"/>
  <c r="V297" i="24" a="1"/>
  <c r="V297" i="24"/>
  <c r="Y297" i="24" a="1"/>
  <c r="Y297" i="24"/>
  <c r="X297" i="24" a="1"/>
  <c r="X297" i="24"/>
  <c r="W297" i="24" a="1"/>
  <c r="W297" i="24"/>
  <c r="AC297" i="24"/>
  <c r="V271" i="24" a="1"/>
  <c r="V271" i="24"/>
  <c r="X271" i="24" a="1"/>
  <c r="X271" i="24"/>
  <c r="W271" i="24" a="1"/>
  <c r="W271" i="24"/>
  <c r="Y271" i="24" a="1"/>
  <c r="Y271" i="24"/>
  <c r="AC271" i="24"/>
  <c r="V488" i="24" a="1"/>
  <c r="V488" i="24"/>
  <c r="X488" i="24" a="1"/>
  <c r="X488" i="24"/>
  <c r="W488" i="24" a="1"/>
  <c r="W488" i="24"/>
  <c r="Y488" i="24" a="1"/>
  <c r="Y488" i="24"/>
  <c r="AC488" i="24"/>
  <c r="V424" i="24" a="1"/>
  <c r="V424" i="24"/>
  <c r="X424" i="24" a="1"/>
  <c r="X424" i="24"/>
  <c r="W424" i="24" a="1"/>
  <c r="W424" i="24"/>
  <c r="Y424" i="24" a="1"/>
  <c r="Y424" i="24"/>
  <c r="AC424" i="24"/>
  <c r="W360" i="24" a="1"/>
  <c r="W360" i="24"/>
  <c r="X360" i="24" a="1"/>
  <c r="X360" i="24"/>
  <c r="V360" i="24" a="1"/>
  <c r="V360" i="24"/>
  <c r="Y360" i="24" a="1"/>
  <c r="Y360" i="24"/>
  <c r="AC360" i="24"/>
  <c r="V296" i="24" a="1"/>
  <c r="V296" i="24"/>
  <c r="X296" i="24" a="1"/>
  <c r="X296" i="24"/>
  <c r="W296" i="24" a="1"/>
  <c r="W296" i="24"/>
  <c r="Y296" i="24" a="1"/>
  <c r="Y296" i="24"/>
  <c r="AC296" i="24"/>
  <c r="V251" i="24" a="1"/>
  <c r="V251" i="24"/>
  <c r="W251" i="24" a="1"/>
  <c r="W251" i="24"/>
  <c r="X251" i="24" a="1"/>
  <c r="X251" i="24"/>
  <c r="Y251" i="24" a="1"/>
  <c r="Y251" i="24"/>
  <c r="AC251" i="24"/>
  <c r="V499" i="24" a="1"/>
  <c r="V499" i="24"/>
  <c r="W499" i="24" a="1"/>
  <c r="W499" i="24"/>
  <c r="Y499" i="24" a="1"/>
  <c r="Y499" i="24"/>
  <c r="X499" i="24" a="1"/>
  <c r="X499" i="24"/>
  <c r="AC499" i="24"/>
  <c r="V435" i="24" a="1"/>
  <c r="V435" i="24"/>
  <c r="W435" i="24" a="1"/>
  <c r="W435" i="24"/>
  <c r="X435" i="24" a="1"/>
  <c r="X435" i="24"/>
  <c r="Y435" i="24" a="1"/>
  <c r="Y435" i="24"/>
  <c r="AC435" i="24"/>
  <c r="V371" i="24" a="1"/>
  <c r="V371" i="24"/>
  <c r="W371" i="24" a="1"/>
  <c r="W371" i="24"/>
  <c r="X371" i="24" a="1"/>
  <c r="X371" i="24"/>
  <c r="Y371" i="24" a="1"/>
  <c r="Y371" i="24"/>
  <c r="AC371" i="24"/>
  <c r="V307" i="24" a="1"/>
  <c r="V307" i="24"/>
  <c r="X307" i="24" a="1"/>
  <c r="X307" i="24"/>
  <c r="W307" i="24" a="1"/>
  <c r="W307" i="24"/>
  <c r="Y307" i="24" a="1"/>
  <c r="Y307" i="24"/>
  <c r="AC307" i="24"/>
  <c r="V237" i="24" a="1"/>
  <c r="V237" i="24"/>
  <c r="W237" i="24" a="1"/>
  <c r="W237" i="24"/>
  <c r="Y237" i="24" a="1"/>
  <c r="Y237" i="24"/>
  <c r="X237" i="24" a="1"/>
  <c r="X237" i="24"/>
  <c r="AC237" i="24"/>
  <c r="V240" i="24" a="1"/>
  <c r="V240" i="24"/>
  <c r="W240" i="24" a="1"/>
  <c r="W240" i="24"/>
  <c r="Y240" i="24" a="1"/>
  <c r="Y240" i="24"/>
  <c r="X240" i="24" a="1"/>
  <c r="X240" i="24"/>
  <c r="AC240" i="24"/>
  <c r="V450" i="24" a="1"/>
  <c r="V450" i="24"/>
  <c r="X450" i="24" a="1"/>
  <c r="X450" i="24"/>
  <c r="W450" i="24" a="1"/>
  <c r="W450" i="24"/>
  <c r="AC450" i="24"/>
  <c r="Y450" i="24" a="1"/>
  <c r="Y450" i="24"/>
  <c r="V386" i="24" a="1"/>
  <c r="V386" i="24"/>
  <c r="W386" i="24" a="1"/>
  <c r="W386" i="24"/>
  <c r="X386" i="24" a="1"/>
  <c r="X386" i="24"/>
  <c r="Y386" i="24" a="1"/>
  <c r="Y386" i="24"/>
  <c r="AC386" i="24"/>
  <c r="V322" i="24" a="1"/>
  <c r="V322" i="24"/>
  <c r="Y322" i="24" a="1"/>
  <c r="Y322" i="24"/>
  <c r="W322" i="24" a="1"/>
  <c r="W322" i="24"/>
  <c r="X322" i="24" a="1"/>
  <c r="X322" i="24"/>
  <c r="AC322" i="24"/>
  <c r="X485" i="24" a="1"/>
  <c r="X485" i="24"/>
  <c r="W485" i="24" a="1"/>
  <c r="W485" i="24"/>
  <c r="V485" i="24" a="1"/>
  <c r="V485" i="24"/>
  <c r="Y485" i="24" a="1"/>
  <c r="Y485" i="24"/>
  <c r="AC485" i="24"/>
  <c r="X421" i="24" a="1"/>
  <c r="X421" i="24"/>
  <c r="W421" i="24" a="1"/>
  <c r="W421" i="24"/>
  <c r="V421" i="24" a="1"/>
  <c r="V421" i="24"/>
  <c r="Y421" i="24" a="1"/>
  <c r="Y421" i="24"/>
  <c r="AC421" i="24"/>
  <c r="V357" i="24" a="1"/>
  <c r="V357" i="24"/>
  <c r="W357" i="24" a="1"/>
  <c r="W357" i="24"/>
  <c r="X357" i="24" a="1"/>
  <c r="X357" i="24"/>
  <c r="Y357" i="24" a="1"/>
  <c r="Y357" i="24"/>
  <c r="AC357" i="24"/>
  <c r="V293" i="24" a="1"/>
  <c r="V293" i="24"/>
  <c r="W293" i="24" a="1"/>
  <c r="W293" i="24"/>
  <c r="X293" i="24" a="1"/>
  <c r="X293" i="24"/>
  <c r="Y293" i="24" a="1"/>
  <c r="Y293" i="24"/>
  <c r="AC293" i="24"/>
  <c r="W484" i="24" a="1"/>
  <c r="W484" i="24"/>
  <c r="V484" i="24" a="1"/>
  <c r="V484" i="24"/>
  <c r="Y484" i="24" a="1"/>
  <c r="Y484" i="24"/>
  <c r="X484" i="24" a="1"/>
  <c r="X484" i="24"/>
  <c r="AC484" i="24"/>
  <c r="W420" i="24" a="1"/>
  <c r="W420" i="24"/>
  <c r="V420" i="24" a="1"/>
  <c r="V420" i="24"/>
  <c r="Y420" i="24" a="1"/>
  <c r="Y420" i="24"/>
  <c r="X420" i="24" a="1"/>
  <c r="X420" i="24"/>
  <c r="AC420" i="24"/>
  <c r="V356" i="24" a="1"/>
  <c r="V356" i="24"/>
  <c r="W356" i="24" a="1"/>
  <c r="W356" i="24"/>
  <c r="X356" i="24" a="1"/>
  <c r="X356" i="24"/>
  <c r="Y356" i="24" a="1"/>
  <c r="Y356" i="24"/>
  <c r="AC356" i="24"/>
  <c r="V292" i="24" a="1"/>
  <c r="V292" i="24"/>
  <c r="W292" i="24" a="1"/>
  <c r="W292" i="24"/>
  <c r="X292" i="24" a="1"/>
  <c r="X292" i="24"/>
  <c r="Y292" i="24" a="1"/>
  <c r="Y292" i="24"/>
  <c r="AC292" i="24"/>
  <c r="V243" i="24" a="1"/>
  <c r="V243" i="24"/>
  <c r="X243" i="24" a="1"/>
  <c r="X243" i="24"/>
  <c r="Y243" i="24" a="1"/>
  <c r="Y243" i="24"/>
  <c r="W243" i="24" a="1"/>
  <c r="W243" i="24"/>
  <c r="AC243" i="24"/>
  <c r="V495" i="24" a="1"/>
  <c r="V495" i="24"/>
  <c r="W495" i="24" a="1"/>
  <c r="W495" i="24"/>
  <c r="X495" i="24" a="1"/>
  <c r="X495" i="24"/>
  <c r="Y495" i="24" a="1"/>
  <c r="Y495" i="24"/>
  <c r="AC495" i="24"/>
  <c r="V431" i="24" a="1"/>
  <c r="V431" i="24"/>
  <c r="W431" i="24" a="1"/>
  <c r="W431" i="24"/>
  <c r="X431" i="24" a="1"/>
  <c r="X431" i="24"/>
  <c r="Y431" i="24" a="1"/>
  <c r="Y431" i="24"/>
  <c r="AC431" i="24"/>
  <c r="W367" i="24" a="1"/>
  <c r="W367" i="24"/>
  <c r="X367" i="24" a="1"/>
  <c r="X367" i="24"/>
  <c r="V367" i="24" a="1"/>
  <c r="V367" i="24"/>
  <c r="Y367" i="24" a="1"/>
  <c r="Y367" i="24"/>
  <c r="AC367" i="24"/>
  <c r="V303" i="24" a="1"/>
  <c r="V303" i="24"/>
  <c r="X303" i="24" a="1"/>
  <c r="X303" i="24"/>
  <c r="W303" i="24" a="1"/>
  <c r="W303" i="24"/>
  <c r="Y303" i="24" a="1"/>
  <c r="Y303" i="24"/>
  <c r="AC303" i="24"/>
  <c r="V262" i="24" a="1"/>
  <c r="V262" i="24"/>
  <c r="Y262" i="24" a="1"/>
  <c r="Y262" i="24"/>
  <c r="X262" i="24" a="1"/>
  <c r="X262" i="24"/>
  <c r="W262" i="24" a="1"/>
  <c r="W262" i="24"/>
  <c r="AC262" i="24"/>
  <c r="V233" i="24" a="1"/>
  <c r="V233" i="24"/>
  <c r="W233" i="24" a="1"/>
  <c r="W233" i="24"/>
  <c r="X233" i="24" a="1"/>
  <c r="X233" i="24"/>
  <c r="Y233" i="24" a="1"/>
  <c r="Y233" i="24"/>
  <c r="AC233" i="24"/>
  <c r="V236" i="24" a="1"/>
  <c r="V236" i="24"/>
  <c r="X236" i="24" a="1"/>
  <c r="X236" i="24"/>
  <c r="W236" i="24" a="1"/>
  <c r="W236" i="24"/>
  <c r="Y236" i="24" a="1"/>
  <c r="Y236" i="24"/>
  <c r="AC236" i="24"/>
  <c r="W494" i="24" a="1"/>
  <c r="W494" i="24"/>
  <c r="X494" i="24" a="1"/>
  <c r="X494" i="24"/>
  <c r="V494" i="24" a="1"/>
  <c r="V494" i="24"/>
  <c r="AC494" i="24"/>
  <c r="Y494" i="24" a="1"/>
  <c r="Y494" i="24"/>
  <c r="W430" i="24" a="1"/>
  <c r="W430" i="24"/>
  <c r="X430" i="24" a="1"/>
  <c r="X430" i="24"/>
  <c r="V430" i="24" a="1"/>
  <c r="V430" i="24"/>
  <c r="Y430" i="24" a="1"/>
  <c r="Y430" i="24"/>
  <c r="AC430" i="24"/>
  <c r="V366" i="24" a="1"/>
  <c r="V366" i="24"/>
  <c r="W366" i="24" a="1"/>
  <c r="W366" i="24"/>
  <c r="X366" i="24" a="1"/>
  <c r="X366" i="24"/>
  <c r="Y366" i="24" a="1"/>
  <c r="Y366" i="24"/>
  <c r="AC366" i="24"/>
  <c r="V302" i="24" a="1"/>
  <c r="V302" i="24"/>
  <c r="W302" i="24" a="1"/>
  <c r="W302" i="24"/>
  <c r="Y302" i="24" a="1"/>
  <c r="Y302" i="24"/>
  <c r="X302" i="24" a="1"/>
  <c r="X302" i="24"/>
  <c r="AC302" i="24"/>
  <c r="V465" i="24" a="1"/>
  <c r="V465" i="24"/>
  <c r="W465" i="24" a="1"/>
  <c r="W465" i="24"/>
  <c r="X465" i="24" a="1"/>
  <c r="X465" i="24"/>
  <c r="Y465" i="24" a="1"/>
  <c r="Y465" i="24"/>
  <c r="AC465" i="24"/>
  <c r="X401" i="24" a="1"/>
  <c r="X401" i="24"/>
  <c r="V401" i="24" a="1"/>
  <c r="V401" i="24"/>
  <c r="W401" i="24" a="1"/>
  <c r="W401" i="24"/>
  <c r="Y401" i="24" a="1"/>
  <c r="Y401" i="24"/>
  <c r="AC401" i="24"/>
  <c r="V337" i="24" a="1"/>
  <c r="V337" i="24"/>
  <c r="Y337" i="24" a="1"/>
  <c r="Y337" i="24"/>
  <c r="W337" i="24" a="1"/>
  <c r="W337" i="24"/>
  <c r="X337" i="24" a="1"/>
  <c r="X337" i="24"/>
  <c r="AC337" i="24"/>
  <c r="V273" i="24" a="1"/>
  <c r="V273" i="24"/>
  <c r="W273" i="24" a="1"/>
  <c r="W273" i="24"/>
  <c r="Y273" i="24" a="1"/>
  <c r="Y273" i="24"/>
  <c r="X273" i="24" a="1"/>
  <c r="X273" i="24"/>
  <c r="AC273" i="24"/>
  <c r="V256" i="24" a="1"/>
  <c r="V256" i="24"/>
  <c r="W256" i="24" a="1"/>
  <c r="W256" i="24"/>
  <c r="Y256" i="24" a="1"/>
  <c r="Y256" i="24"/>
  <c r="X256" i="24" a="1"/>
  <c r="X256" i="24"/>
  <c r="AC256" i="24"/>
  <c r="V464" i="24" a="1"/>
  <c r="V464" i="24"/>
  <c r="W464" i="24" a="1"/>
  <c r="W464" i="24"/>
  <c r="X464" i="24" a="1"/>
  <c r="X464" i="24"/>
  <c r="Y464" i="24" a="1"/>
  <c r="Y464" i="24"/>
  <c r="AC464" i="24"/>
  <c r="X400" i="24" a="1"/>
  <c r="X400" i="24"/>
  <c r="Y400" i="24" a="1"/>
  <c r="Y400" i="24"/>
  <c r="V400" i="24" a="1"/>
  <c r="V400" i="24"/>
  <c r="W400" i="24" a="1"/>
  <c r="W400" i="24"/>
  <c r="AC400" i="24"/>
  <c r="V336" i="24" a="1"/>
  <c r="V336" i="24"/>
  <c r="W336" i="24" a="1"/>
  <c r="W336" i="24"/>
  <c r="X336" i="24" a="1"/>
  <c r="X336" i="24"/>
  <c r="AC336" i="24"/>
  <c r="Y336" i="24" a="1"/>
  <c r="Y336" i="24"/>
  <c r="X475" i="24" a="1"/>
  <c r="X475" i="24"/>
  <c r="Y475" i="24" a="1"/>
  <c r="Y475" i="24"/>
  <c r="W475" i="24" a="1"/>
  <c r="W475" i="24"/>
  <c r="V475" i="24" a="1"/>
  <c r="V475" i="24"/>
  <c r="AC475" i="24"/>
  <c r="X411" i="24" a="1"/>
  <c r="X411" i="24"/>
  <c r="W411" i="24" a="1"/>
  <c r="W411" i="24"/>
  <c r="V411" i="24" a="1"/>
  <c r="V411" i="24"/>
  <c r="Y411" i="24" a="1"/>
  <c r="Y411" i="24"/>
  <c r="AC411" i="24"/>
  <c r="V347" i="24" a="1"/>
  <c r="V347" i="24"/>
  <c r="W347" i="24" a="1"/>
  <c r="W347" i="24"/>
  <c r="X347" i="24" a="1"/>
  <c r="X347" i="24"/>
  <c r="AC347" i="24"/>
  <c r="Y347" i="24" a="1"/>
  <c r="Y347" i="24"/>
  <c r="V283" i="24" a="1"/>
  <c r="V283" i="24"/>
  <c r="Y283" i="24" a="1"/>
  <c r="Y283" i="24"/>
  <c r="W283" i="24" a="1"/>
  <c r="W283" i="24"/>
  <c r="X283" i="24" a="1"/>
  <c r="X283" i="24"/>
  <c r="AC283" i="24"/>
  <c r="V206" i="24" a="1"/>
  <c r="V206" i="24"/>
  <c r="W206" i="24" a="1"/>
  <c r="W206" i="24"/>
  <c r="Y206" i="24" a="1"/>
  <c r="Y206" i="24"/>
  <c r="X206" i="24" a="1"/>
  <c r="X206" i="24"/>
  <c r="AC206" i="24"/>
  <c r="V213" i="24" a="1"/>
  <c r="V213" i="24"/>
  <c r="W213" i="24" a="1"/>
  <c r="W213" i="24"/>
  <c r="Y213" i="24" a="1"/>
  <c r="Y213" i="24"/>
  <c r="X213" i="24" a="1"/>
  <c r="X213" i="24"/>
  <c r="AC213" i="24"/>
  <c r="V216" i="24" a="1"/>
  <c r="V216" i="24"/>
  <c r="W216" i="24" a="1"/>
  <c r="W216" i="24"/>
  <c r="X216" i="24" a="1"/>
  <c r="X216" i="24"/>
  <c r="Y216" i="24" a="1"/>
  <c r="Y216" i="24"/>
  <c r="AC216" i="24"/>
  <c r="V490" i="24" a="1"/>
  <c r="V490" i="24"/>
  <c r="W490" i="24" a="1"/>
  <c r="W490" i="24"/>
  <c r="X490" i="24" a="1"/>
  <c r="X490" i="24"/>
  <c r="Y490" i="24" a="1"/>
  <c r="Y490" i="24"/>
  <c r="AC490" i="24"/>
  <c r="V426" i="24" a="1"/>
  <c r="V426" i="24"/>
  <c r="Y426" i="24" a="1"/>
  <c r="Y426" i="24"/>
  <c r="W426" i="24" a="1"/>
  <c r="W426" i="24"/>
  <c r="X426" i="24" a="1"/>
  <c r="X426" i="24"/>
  <c r="AC426" i="24"/>
  <c r="V362" i="24" a="1"/>
  <c r="V362" i="24"/>
  <c r="W362" i="24" a="1"/>
  <c r="W362" i="24"/>
  <c r="X362" i="24" a="1"/>
  <c r="X362" i="24"/>
  <c r="Y362" i="24" a="1"/>
  <c r="Y362" i="24"/>
  <c r="AC362" i="24"/>
  <c r="V298" i="24" a="1"/>
  <c r="V298" i="24"/>
  <c r="W298" i="24" a="1"/>
  <c r="W298" i="24"/>
  <c r="Y298" i="24" a="1"/>
  <c r="Y298" i="24"/>
  <c r="X298" i="24" a="1"/>
  <c r="X298" i="24"/>
  <c r="AC298" i="24"/>
  <c r="V255" i="24" a="1"/>
  <c r="V255" i="24"/>
  <c r="W255" i="24" a="1"/>
  <c r="W255" i="24"/>
  <c r="X255" i="24" a="1"/>
  <c r="X255" i="24"/>
  <c r="Y255" i="24" a="1"/>
  <c r="Y255" i="24"/>
  <c r="AC255" i="24"/>
  <c r="V461" i="24" a="1"/>
  <c r="V461" i="24"/>
  <c r="X461" i="24" a="1"/>
  <c r="X461" i="24"/>
  <c r="W461" i="24" a="1"/>
  <c r="W461" i="24"/>
  <c r="Y461" i="24" a="1"/>
  <c r="Y461" i="24"/>
  <c r="AC461" i="24"/>
  <c r="V397" i="24" a="1"/>
  <c r="V397" i="24"/>
  <c r="X397" i="24" a="1"/>
  <c r="X397" i="24"/>
  <c r="Y397" i="24" a="1"/>
  <c r="Y397" i="24"/>
  <c r="W397" i="24" a="1"/>
  <c r="W397" i="24"/>
  <c r="AC397" i="24"/>
  <c r="V333" i="24" a="1"/>
  <c r="V333" i="24"/>
  <c r="W333" i="24" a="1"/>
  <c r="W333" i="24"/>
  <c r="X333" i="24" a="1"/>
  <c r="X333" i="24"/>
  <c r="Y333" i="24" a="1"/>
  <c r="Y333" i="24"/>
  <c r="AC333" i="24"/>
  <c r="V460" i="24" a="1"/>
  <c r="V460" i="24"/>
  <c r="X460" i="24" a="1"/>
  <c r="X460" i="24"/>
  <c r="W460" i="24" a="1"/>
  <c r="W460" i="24"/>
  <c r="Y460" i="24" a="1"/>
  <c r="Y460" i="24"/>
  <c r="AC460" i="24"/>
  <c r="V396" i="24" a="1"/>
  <c r="V396" i="24"/>
  <c r="X396" i="24" a="1"/>
  <c r="X396" i="24"/>
  <c r="W396" i="24" a="1"/>
  <c r="W396" i="24"/>
  <c r="Y396" i="24" a="1"/>
  <c r="Y396" i="24"/>
  <c r="AC396" i="24"/>
  <c r="V332" i="24" a="1"/>
  <c r="V332" i="24"/>
  <c r="W332" i="24" a="1"/>
  <c r="W332" i="24"/>
  <c r="X332" i="24" a="1"/>
  <c r="X332" i="24"/>
  <c r="Y332" i="24" a="1"/>
  <c r="Y332" i="24"/>
  <c r="AC332" i="24"/>
  <c r="Y471" i="24" a="1"/>
  <c r="Y471" i="24"/>
  <c r="V471" i="24" a="1"/>
  <c r="V471" i="24"/>
  <c r="W471" i="24" a="1"/>
  <c r="W471" i="24"/>
  <c r="X471" i="24" a="1"/>
  <c r="X471" i="24"/>
  <c r="AC471" i="24"/>
  <c r="X407" i="24" a="1"/>
  <c r="X407" i="24"/>
  <c r="V407" i="24" a="1"/>
  <c r="V407" i="24"/>
  <c r="W407" i="24" a="1"/>
  <c r="W407" i="24"/>
  <c r="Y407" i="24" a="1"/>
  <c r="Y407" i="24"/>
  <c r="AC407" i="24"/>
  <c r="V343" i="24" a="1"/>
  <c r="V343" i="24"/>
  <c r="W343" i="24" a="1"/>
  <c r="W343" i="24"/>
  <c r="X343" i="24" a="1"/>
  <c r="X343" i="24"/>
  <c r="Y343" i="24" a="1"/>
  <c r="Y343" i="24"/>
  <c r="AC343" i="24"/>
  <c r="V279" i="24" a="1"/>
  <c r="V279" i="24"/>
  <c r="W279" i="24" a="1"/>
  <c r="W279" i="24"/>
  <c r="Y279" i="24" a="1"/>
  <c r="Y279" i="24"/>
  <c r="X279" i="24" a="1"/>
  <c r="X279" i="24"/>
  <c r="AC279" i="24"/>
  <c r="V264" i="24" a="1"/>
  <c r="V264" i="24"/>
  <c r="X264" i="24" a="1"/>
  <c r="X264" i="24"/>
  <c r="W264" i="24" a="1"/>
  <c r="W264" i="24"/>
  <c r="Y264" i="24" a="1"/>
  <c r="Y264" i="24"/>
  <c r="AC264" i="24"/>
  <c r="V202" i="24" a="1"/>
  <c r="V202" i="24"/>
  <c r="W202" i="24" a="1"/>
  <c r="W202" i="24"/>
  <c r="Y202" i="24" a="1"/>
  <c r="Y202" i="24"/>
  <c r="X202" i="24" a="1"/>
  <c r="X202" i="24"/>
  <c r="AC202" i="24"/>
  <c r="V209" i="24" a="1"/>
  <c r="V209" i="24"/>
  <c r="W209" i="24" a="1"/>
  <c r="W209" i="24"/>
  <c r="Y209" i="24" a="1"/>
  <c r="Y209" i="24"/>
  <c r="X209" i="24" a="1"/>
  <c r="X209" i="24"/>
  <c r="AC209" i="24"/>
  <c r="V212" i="24" a="1"/>
  <c r="V212" i="24"/>
  <c r="W212" i="24" a="1"/>
  <c r="W212" i="24"/>
  <c r="Y212" i="24" a="1"/>
  <c r="Y212" i="24"/>
  <c r="X212" i="24" a="1"/>
  <c r="X212" i="24"/>
  <c r="AC212" i="24"/>
  <c r="V502" i="24" a="1"/>
  <c r="V502" i="24"/>
  <c r="W502" i="24" a="1"/>
  <c r="W502" i="24"/>
  <c r="X502" i="24" a="1"/>
  <c r="X502" i="24"/>
  <c r="AC502" i="24"/>
  <c r="Y502" i="24" a="1"/>
  <c r="Y502" i="24"/>
  <c r="V438" i="24" a="1"/>
  <c r="V438" i="24"/>
  <c r="W438" i="24" a="1"/>
  <c r="W438" i="24"/>
  <c r="X438" i="24" a="1"/>
  <c r="X438" i="24"/>
  <c r="Y438" i="24" a="1"/>
  <c r="Y438" i="24"/>
  <c r="AC438" i="24"/>
  <c r="W374" i="24" a="1"/>
  <c r="W374" i="24"/>
  <c r="X374" i="24" a="1"/>
  <c r="X374" i="24"/>
  <c r="V374" i="24" a="1"/>
  <c r="V374" i="24"/>
  <c r="Y374" i="24" a="1"/>
  <c r="Y374" i="24"/>
  <c r="AC374" i="24"/>
  <c r="V310" i="24" a="1"/>
  <c r="V310" i="24"/>
  <c r="X310" i="24" a="1"/>
  <c r="X310" i="24"/>
  <c r="W310" i="24" a="1"/>
  <c r="W310" i="24"/>
  <c r="Y310" i="24" a="1"/>
  <c r="Y310" i="24"/>
  <c r="AC310" i="24"/>
  <c r="W473" i="24" a="1"/>
  <c r="W473" i="24"/>
  <c r="V473" i="24" a="1"/>
  <c r="V473" i="24"/>
  <c r="X473" i="24" a="1"/>
  <c r="X473" i="24"/>
  <c r="Y473" i="24" a="1"/>
  <c r="Y473" i="24"/>
  <c r="AC473" i="24"/>
  <c r="W409" i="24" a="1"/>
  <c r="W409" i="24"/>
  <c r="V409" i="24" a="1"/>
  <c r="V409" i="24"/>
  <c r="Y409" i="24" a="1"/>
  <c r="Y409" i="24"/>
  <c r="X409" i="24" a="1"/>
  <c r="X409" i="24"/>
  <c r="AC409" i="24"/>
  <c r="V345" i="24" a="1"/>
  <c r="V345" i="24"/>
  <c r="Y345" i="24" a="1"/>
  <c r="Y345" i="24"/>
  <c r="W345" i="24" a="1"/>
  <c r="W345" i="24"/>
  <c r="X345" i="24" a="1"/>
  <c r="X345" i="24"/>
  <c r="AC345" i="24"/>
  <c r="V281" i="24" a="1"/>
  <c r="V281" i="24"/>
  <c r="Y281" i="24" a="1"/>
  <c r="Y281" i="24"/>
  <c r="W281" i="24" a="1"/>
  <c r="W281" i="24"/>
  <c r="X281" i="24" a="1"/>
  <c r="X281" i="24"/>
  <c r="AC281" i="24"/>
  <c r="V472" i="24" a="1"/>
  <c r="V472" i="24"/>
  <c r="X472" i="24" a="1"/>
  <c r="X472" i="24"/>
  <c r="Y472" i="24" a="1"/>
  <c r="Y472" i="24"/>
  <c r="W472" i="24" a="1"/>
  <c r="W472" i="24"/>
  <c r="AC472" i="24"/>
  <c r="V408" i="24" a="1"/>
  <c r="V408" i="24"/>
  <c r="X408" i="24" a="1"/>
  <c r="X408" i="24"/>
  <c r="W408" i="24" a="1"/>
  <c r="W408" i="24"/>
  <c r="Y408" i="24" a="1"/>
  <c r="Y408" i="24"/>
  <c r="AC408" i="24"/>
  <c r="V344" i="24" a="1"/>
  <c r="V344" i="24"/>
  <c r="Y344" i="24" a="1"/>
  <c r="Y344" i="24"/>
  <c r="W344" i="24" a="1"/>
  <c r="W344" i="24"/>
  <c r="X344" i="24" a="1"/>
  <c r="X344" i="24"/>
  <c r="AC344" i="24"/>
  <c r="V280" i="24" a="1"/>
  <c r="V280" i="24"/>
  <c r="Y280" i="24" a="1"/>
  <c r="Y280" i="24"/>
  <c r="W280" i="24" a="1"/>
  <c r="W280" i="24"/>
  <c r="X280" i="24" a="1"/>
  <c r="X280" i="24"/>
  <c r="AC280" i="24"/>
  <c r="V483" i="24" a="1"/>
  <c r="V483" i="24"/>
  <c r="Y483" i="24" a="1"/>
  <c r="Y483" i="24"/>
  <c r="X483" i="24" a="1"/>
  <c r="X483" i="24"/>
  <c r="W483" i="24" a="1"/>
  <c r="W483" i="24"/>
  <c r="AC483" i="24"/>
  <c r="V419" i="24" a="1"/>
  <c r="V419" i="24"/>
  <c r="Y419" i="24" a="1"/>
  <c r="Y419" i="24"/>
  <c r="X419" i="24" a="1"/>
  <c r="X419" i="24"/>
  <c r="W419" i="24" a="1"/>
  <c r="W419" i="24"/>
  <c r="AC419" i="24"/>
  <c r="V355" i="24" a="1"/>
  <c r="V355" i="24"/>
  <c r="Y355" i="24" a="1"/>
  <c r="Y355" i="24"/>
  <c r="W355" i="24" a="1"/>
  <c r="W355" i="24"/>
  <c r="X355" i="24" a="1"/>
  <c r="X355" i="24"/>
  <c r="AC355" i="24"/>
  <c r="V291" i="24" a="1"/>
  <c r="V291" i="24"/>
  <c r="Y291" i="24" a="1"/>
  <c r="Y291" i="24"/>
  <c r="X291" i="24" a="1"/>
  <c r="X291" i="24"/>
  <c r="W291" i="24" a="1"/>
  <c r="W291" i="24"/>
  <c r="AC291" i="24"/>
  <c r="V263" i="24" a="1"/>
  <c r="V263" i="24"/>
  <c r="W263" i="24" a="1"/>
  <c r="W263" i="24"/>
  <c r="Y263" i="24" a="1"/>
  <c r="Y263" i="24"/>
  <c r="X263" i="24" a="1"/>
  <c r="X263" i="24"/>
  <c r="AC263" i="24"/>
  <c r="V214" i="24" a="1"/>
  <c r="V214" i="24"/>
  <c r="X214" i="24" a="1"/>
  <c r="X214" i="24"/>
  <c r="Y214" i="24" a="1"/>
  <c r="Y214" i="24"/>
  <c r="W214" i="24" a="1"/>
  <c r="W214" i="24"/>
  <c r="AC214" i="24"/>
  <c r="V221" i="24" a="1"/>
  <c r="V221" i="24"/>
  <c r="X221" i="24" a="1"/>
  <c r="X221" i="24"/>
  <c r="Y221" i="24" a="1"/>
  <c r="Y221" i="24"/>
  <c r="W221" i="24" a="1"/>
  <c r="W221" i="24"/>
  <c r="AC221" i="24"/>
  <c r="V224" i="24" a="1"/>
  <c r="V224" i="24"/>
  <c r="Y224" i="24" a="1"/>
  <c r="Y224" i="24"/>
  <c r="W224" i="24" a="1"/>
  <c r="W224" i="24"/>
  <c r="X224" i="24" a="1"/>
  <c r="X224" i="24"/>
  <c r="AC224" i="24"/>
  <c r="W498" i="24" a="1"/>
  <c r="W498" i="24"/>
  <c r="X498" i="24" a="1"/>
  <c r="X498" i="24"/>
  <c r="V498" i="24" a="1"/>
  <c r="V498" i="24"/>
  <c r="Y498" i="24" a="1"/>
  <c r="Y498" i="24"/>
  <c r="AC498" i="24"/>
  <c r="V434" i="24" a="1"/>
  <c r="V434" i="24"/>
  <c r="W434" i="24" a="1"/>
  <c r="W434" i="24"/>
  <c r="X434" i="24" a="1"/>
  <c r="X434" i="24"/>
  <c r="Y434" i="24" a="1"/>
  <c r="Y434" i="24"/>
  <c r="AC434" i="24"/>
  <c r="V370" i="24" a="1"/>
  <c r="V370" i="24"/>
  <c r="W370" i="24" a="1"/>
  <c r="W370" i="24"/>
  <c r="X370" i="24" a="1"/>
  <c r="X370" i="24"/>
  <c r="Y370" i="24" a="1"/>
  <c r="Y370" i="24"/>
  <c r="AC370" i="24"/>
  <c r="V306" i="24" a="1"/>
  <c r="V306" i="24"/>
  <c r="W306" i="24" a="1"/>
  <c r="W306" i="24"/>
  <c r="Y306" i="24" a="1"/>
  <c r="Y306" i="24"/>
  <c r="X306" i="24" a="1"/>
  <c r="X306" i="24"/>
  <c r="AC306" i="24"/>
  <c r="V266" i="24" a="1"/>
  <c r="V266" i="24"/>
  <c r="W266" i="24" a="1"/>
  <c r="W266" i="24"/>
  <c r="Y266" i="24" a="1"/>
  <c r="Y266" i="24"/>
  <c r="X266" i="24" a="1"/>
  <c r="X266" i="24"/>
  <c r="AC266" i="24"/>
  <c r="W469" i="24" a="1"/>
  <c r="W469" i="24"/>
  <c r="X469" i="24" a="1"/>
  <c r="X469" i="24"/>
  <c r="V469" i="24" a="1"/>
  <c r="V469" i="24"/>
  <c r="Y469" i="24" a="1"/>
  <c r="Y469" i="24"/>
  <c r="AC469" i="24"/>
  <c r="W405" i="24" a="1"/>
  <c r="W405" i="24"/>
  <c r="X405" i="24" a="1"/>
  <c r="X405" i="24"/>
  <c r="V405" i="24" a="1"/>
  <c r="V405" i="24"/>
  <c r="Y405" i="24" a="1"/>
  <c r="Y405" i="24"/>
  <c r="AC405" i="24"/>
  <c r="V341" i="24" a="1"/>
  <c r="V341" i="24"/>
  <c r="Y341" i="24" a="1"/>
  <c r="Y341" i="24"/>
  <c r="W341" i="24" a="1"/>
  <c r="W341" i="24"/>
  <c r="X341" i="24" a="1"/>
  <c r="X341" i="24"/>
  <c r="AC341" i="24"/>
  <c r="V277" i="24" a="1"/>
  <c r="V277" i="24"/>
  <c r="W277" i="24" a="1"/>
  <c r="W277" i="24"/>
  <c r="Y277" i="24" a="1"/>
  <c r="Y277" i="24"/>
  <c r="X277" i="24" a="1"/>
  <c r="X277" i="24"/>
  <c r="AC277" i="24"/>
  <c r="V468" i="24" a="1"/>
  <c r="V468" i="24"/>
  <c r="Y468" i="24" a="1"/>
  <c r="Y468" i="24"/>
  <c r="W468" i="24" a="1"/>
  <c r="W468" i="24"/>
  <c r="X468" i="24" a="1"/>
  <c r="X468" i="24"/>
  <c r="AC468" i="24"/>
  <c r="X404" i="24" a="1"/>
  <c r="X404" i="24"/>
  <c r="V404" i="24" a="1"/>
  <c r="V404" i="24"/>
  <c r="Y404" i="24" a="1"/>
  <c r="Y404" i="24"/>
  <c r="W404" i="24" a="1"/>
  <c r="W404" i="24"/>
  <c r="AC404" i="24"/>
  <c r="V340" i="24" a="1"/>
  <c r="V340" i="24"/>
  <c r="W340" i="24" a="1"/>
  <c r="W340" i="24"/>
  <c r="X340" i="24" a="1"/>
  <c r="X340" i="24"/>
  <c r="Y340" i="24" a="1"/>
  <c r="Y340" i="24"/>
  <c r="AC340" i="24"/>
  <c r="V276" i="24" a="1"/>
  <c r="V276" i="24"/>
  <c r="W276" i="24" a="1"/>
  <c r="W276" i="24"/>
  <c r="Y276" i="24" a="1"/>
  <c r="Y276" i="24"/>
  <c r="X276" i="24" a="1"/>
  <c r="X276" i="24"/>
  <c r="AC276" i="24"/>
  <c r="V260" i="24" a="1"/>
  <c r="V260" i="24"/>
  <c r="W260" i="24" a="1"/>
  <c r="W260" i="24"/>
  <c r="X260" i="24" a="1"/>
  <c r="X260" i="24"/>
  <c r="Y260" i="24" a="1"/>
  <c r="Y260" i="24"/>
  <c r="AC260" i="24"/>
  <c r="V479" i="24" a="1"/>
  <c r="V479" i="24"/>
  <c r="X479" i="24" a="1"/>
  <c r="X479" i="24"/>
  <c r="Y479" i="24" a="1"/>
  <c r="Y479" i="24"/>
  <c r="W479" i="24" a="1"/>
  <c r="W479" i="24"/>
  <c r="AC479" i="24"/>
  <c r="V415" i="24" a="1"/>
  <c r="V415" i="24"/>
  <c r="X415" i="24" a="1"/>
  <c r="X415" i="24"/>
  <c r="W415" i="24" a="1"/>
  <c r="W415" i="24"/>
  <c r="AC415" i="24"/>
  <c r="Y415" i="24" a="1"/>
  <c r="Y415" i="24"/>
  <c r="V351" i="24" a="1"/>
  <c r="V351" i="24"/>
  <c r="Y351" i="24" a="1"/>
  <c r="Y351" i="24"/>
  <c r="W351" i="24" a="1"/>
  <c r="W351" i="24"/>
  <c r="X351" i="24" a="1"/>
  <c r="X351" i="24"/>
  <c r="AC351" i="24"/>
  <c r="V287" i="24" a="1"/>
  <c r="V287" i="24"/>
  <c r="Y287" i="24" a="1"/>
  <c r="Y287" i="24"/>
  <c r="W287" i="24" a="1"/>
  <c r="W287" i="24"/>
  <c r="X287" i="24" a="1"/>
  <c r="X287" i="24"/>
  <c r="AC287" i="24"/>
  <c r="V210" i="24" a="1"/>
  <c r="V210" i="24"/>
  <c r="W210" i="24" a="1"/>
  <c r="W210" i="24"/>
  <c r="X210" i="24" a="1"/>
  <c r="X210" i="24"/>
  <c r="Y210" i="24" a="1"/>
  <c r="Y210" i="24"/>
  <c r="AC210" i="24"/>
  <c r="V217" i="24" a="1"/>
  <c r="V217" i="24"/>
  <c r="W217" i="24" a="1"/>
  <c r="W217" i="24"/>
  <c r="X217" i="24" a="1"/>
  <c r="X217" i="24"/>
  <c r="Y217" i="24" a="1"/>
  <c r="Y217" i="24"/>
  <c r="AC217" i="24"/>
  <c r="V220" i="24" a="1"/>
  <c r="V220" i="24"/>
  <c r="W220" i="24" a="1"/>
  <c r="W220" i="24"/>
  <c r="X220" i="24" a="1"/>
  <c r="X220" i="24"/>
  <c r="Y220" i="24" a="1"/>
  <c r="Y220" i="24"/>
  <c r="AC220" i="24"/>
  <c r="X478" i="24" a="1"/>
  <c r="X478" i="24"/>
  <c r="W478" i="24" a="1"/>
  <c r="W478" i="24"/>
  <c r="V478" i="24" a="1"/>
  <c r="V478" i="24"/>
  <c r="AC478" i="24"/>
  <c r="Y478" i="24" a="1"/>
  <c r="Y478" i="24"/>
  <c r="X414" i="24" a="1"/>
  <c r="X414" i="24"/>
  <c r="W414" i="24" a="1"/>
  <c r="W414" i="24"/>
  <c r="Y414" i="24" a="1"/>
  <c r="Y414" i="24"/>
  <c r="V414" i="24" a="1"/>
  <c r="V414" i="24"/>
  <c r="AC414" i="24"/>
  <c r="V350" i="24" a="1"/>
  <c r="V350" i="24"/>
  <c r="W350" i="24" a="1"/>
  <c r="W350" i="24"/>
  <c r="X350" i="24" a="1"/>
  <c r="X350" i="24"/>
  <c r="AC350" i="24"/>
  <c r="Y350" i="24" a="1"/>
  <c r="Y350" i="24"/>
  <c r="V286" i="24" a="1"/>
  <c r="V286" i="24"/>
  <c r="Y286" i="24" a="1"/>
  <c r="Y286" i="24"/>
  <c r="W286" i="24" a="1"/>
  <c r="W286" i="24"/>
  <c r="X286" i="24" a="1"/>
  <c r="X286" i="24"/>
  <c r="AC286" i="24"/>
  <c r="V231" i="24" a="1"/>
  <c r="V231" i="24"/>
  <c r="Y231" i="24" a="1"/>
  <c r="Y231" i="24"/>
  <c r="W231" i="24" a="1"/>
  <c r="W231" i="24"/>
  <c r="X231" i="24" a="1"/>
  <c r="X231" i="24"/>
  <c r="AC231" i="24"/>
  <c r="W449" i="24" a="1"/>
  <c r="W449" i="24"/>
  <c r="V449" i="24" a="1"/>
  <c r="V449" i="24"/>
  <c r="X449" i="24" a="1"/>
  <c r="X449" i="24"/>
  <c r="Y449" i="24" a="1"/>
  <c r="Y449" i="24"/>
  <c r="AC449" i="24"/>
  <c r="W385" i="24" a="1"/>
  <c r="W385" i="24"/>
  <c r="X385" i="24" a="1"/>
  <c r="X385" i="24"/>
  <c r="V385" i="24" a="1"/>
  <c r="V385" i="24"/>
  <c r="Y385" i="24" a="1"/>
  <c r="Y385" i="24"/>
  <c r="AC385" i="24"/>
  <c r="V321" i="24" a="1"/>
  <c r="V321" i="24"/>
  <c r="W321" i="24" a="1"/>
  <c r="W321" i="24"/>
  <c r="X321" i="24" a="1"/>
  <c r="X321" i="24"/>
  <c r="Y321" i="24" a="1"/>
  <c r="Y321" i="24"/>
  <c r="AC321" i="24"/>
  <c r="V250" i="24" a="1"/>
  <c r="V250" i="24"/>
  <c r="W250" i="24" a="1"/>
  <c r="W250" i="24"/>
  <c r="X250" i="24" a="1"/>
  <c r="X250" i="24"/>
  <c r="Y250" i="24" a="1"/>
  <c r="Y250" i="24"/>
  <c r="AC250" i="24"/>
  <c r="V223" i="24" a="1"/>
  <c r="V223" i="24"/>
  <c r="W223" i="24" a="1"/>
  <c r="W223" i="24"/>
  <c r="X223" i="24" a="1"/>
  <c r="X223" i="24"/>
  <c r="Y223" i="24" a="1"/>
  <c r="Y223" i="24"/>
  <c r="AC223" i="24"/>
  <c r="W512" i="24" a="1"/>
  <c r="W512" i="24"/>
  <c r="X512" i="24" a="1"/>
  <c r="X512" i="24"/>
  <c r="V512" i="24" a="1"/>
  <c r="V512" i="24"/>
  <c r="AC512" i="24"/>
  <c r="Y512" i="24" a="1"/>
  <c r="Y512" i="24"/>
  <c r="W448" i="24" a="1"/>
  <c r="W448" i="24"/>
  <c r="V448" i="24" a="1"/>
  <c r="V448" i="24"/>
  <c r="X448" i="24" a="1"/>
  <c r="X448" i="24"/>
  <c r="Y448" i="24" a="1"/>
  <c r="Y448" i="24"/>
  <c r="AC448" i="24"/>
  <c r="V384" i="24" a="1"/>
  <c r="V384" i="24"/>
  <c r="Y384" i="24" a="1"/>
  <c r="Y384" i="24"/>
  <c r="W384" i="24" a="1"/>
  <c r="W384" i="24"/>
  <c r="X384" i="24" a="1"/>
  <c r="X384" i="24"/>
  <c r="AC384" i="24"/>
  <c r="V320" i="24" a="1"/>
  <c r="V320" i="24"/>
  <c r="Y320" i="24" a="1"/>
  <c r="Y320" i="24"/>
  <c r="W320" i="24" a="1"/>
  <c r="W320" i="24"/>
  <c r="X320" i="24" a="1"/>
  <c r="X320" i="24"/>
  <c r="AC320" i="24"/>
  <c r="V219" i="24" a="1"/>
  <c r="V219" i="24"/>
  <c r="W219" i="24" a="1"/>
  <c r="W219" i="24"/>
  <c r="X219" i="24" a="1"/>
  <c r="X219" i="24"/>
  <c r="Y219" i="24" a="1"/>
  <c r="Y219" i="24"/>
  <c r="AC219" i="24"/>
  <c r="W459" i="24" a="1"/>
  <c r="W459" i="24"/>
  <c r="X459" i="24" a="1"/>
  <c r="X459" i="24"/>
  <c r="Y459" i="24" a="1"/>
  <c r="Y459" i="24"/>
  <c r="V459" i="24" a="1"/>
  <c r="V459" i="24"/>
  <c r="AC459" i="24"/>
  <c r="W395" i="24" a="1"/>
  <c r="W395" i="24"/>
  <c r="V395" i="24" a="1"/>
  <c r="V395" i="24"/>
  <c r="X395" i="24" a="1"/>
  <c r="X395" i="24"/>
  <c r="Y395" i="24" a="1"/>
  <c r="Y395" i="24"/>
  <c r="AC395" i="24"/>
  <c r="V331" i="24" a="1"/>
  <c r="V331" i="24"/>
  <c r="Y331" i="24" a="1"/>
  <c r="Y331" i="24"/>
  <c r="W331" i="24" a="1"/>
  <c r="W331" i="24"/>
  <c r="X331" i="24" a="1"/>
  <c r="X331" i="24"/>
  <c r="AC331" i="24"/>
  <c r="V261" i="24" a="1"/>
  <c r="V261" i="24"/>
  <c r="W261" i="24" a="1"/>
  <c r="W261" i="24"/>
  <c r="X261" i="24" a="1"/>
  <c r="X261" i="24"/>
  <c r="Y261" i="24" a="1"/>
  <c r="Y261" i="24"/>
  <c r="AC261" i="24"/>
  <c r="W509" i="24" a="1"/>
  <c r="W509" i="24"/>
  <c r="X509" i="24" a="1"/>
  <c r="X509" i="24"/>
  <c r="V509" i="24" a="1"/>
  <c r="V509" i="24"/>
  <c r="Y509" i="24" a="1"/>
  <c r="Y509" i="24"/>
  <c r="AC509" i="24"/>
  <c r="W474" i="24" a="1"/>
  <c r="W474" i="24"/>
  <c r="V474" i="24" a="1"/>
  <c r="V474" i="24"/>
  <c r="X474" i="24" a="1"/>
  <c r="X474" i="24"/>
  <c r="Y474" i="24" a="1"/>
  <c r="Y474" i="24"/>
  <c r="AC474" i="24"/>
  <c r="X410" i="24" a="1"/>
  <c r="X410" i="24"/>
  <c r="W410" i="24" a="1"/>
  <c r="W410" i="24"/>
  <c r="V410" i="24" a="1"/>
  <c r="V410" i="24"/>
  <c r="Y410" i="24" a="1"/>
  <c r="Y410" i="24"/>
  <c r="AC410" i="24"/>
  <c r="V346" i="24" a="1"/>
  <c r="V346" i="24"/>
  <c r="W346" i="24" a="1"/>
  <c r="W346" i="24"/>
  <c r="X346" i="24" a="1"/>
  <c r="X346" i="24"/>
  <c r="Y346" i="24" a="1"/>
  <c r="Y346" i="24"/>
  <c r="AC346" i="24"/>
  <c r="V282" i="24" a="1"/>
  <c r="V282" i="24"/>
  <c r="W282" i="24" a="1"/>
  <c r="W282" i="24"/>
  <c r="X282" i="24" a="1"/>
  <c r="X282" i="24"/>
  <c r="Y282" i="24" a="1"/>
  <c r="Y282" i="24"/>
  <c r="AC282" i="24"/>
  <c r="V268" i="24" a="1"/>
  <c r="V268" i="24"/>
  <c r="X268" i="24" a="1"/>
  <c r="X268" i="24"/>
  <c r="W268" i="24" a="1"/>
  <c r="W268" i="24"/>
  <c r="Y268" i="24" a="1"/>
  <c r="Y268" i="24"/>
  <c r="AC268" i="24"/>
  <c r="V445" i="24" a="1"/>
  <c r="V445" i="24"/>
  <c r="W445" i="24" a="1"/>
  <c r="W445" i="24"/>
  <c r="X445" i="24" a="1"/>
  <c r="X445" i="24"/>
  <c r="Y445" i="24" a="1"/>
  <c r="Y445" i="24"/>
  <c r="AC445" i="24"/>
  <c r="V381" i="24" a="1"/>
  <c r="V381" i="24"/>
  <c r="W381" i="24" a="1"/>
  <c r="W381" i="24"/>
  <c r="X381" i="24" a="1"/>
  <c r="X381" i="24"/>
  <c r="Y381" i="24" a="1"/>
  <c r="Y381" i="24"/>
  <c r="AC381" i="24"/>
  <c r="V317" i="24" a="1"/>
  <c r="V317" i="24"/>
  <c r="X317" i="24" a="1"/>
  <c r="X317" i="24"/>
  <c r="Y317" i="24" a="1"/>
  <c r="Y317" i="24"/>
  <c r="W317" i="24" a="1"/>
  <c r="W317" i="24"/>
  <c r="AC317" i="24"/>
  <c r="V242" i="24" a="1"/>
  <c r="V242" i="24"/>
  <c r="W242" i="24" a="1"/>
  <c r="W242" i="24"/>
  <c r="X242" i="24" a="1"/>
  <c r="X242" i="24"/>
  <c r="Y242" i="24" a="1"/>
  <c r="Y242" i="24"/>
  <c r="AC242" i="24"/>
  <c r="V207" i="24" a="1"/>
  <c r="V207" i="24"/>
  <c r="X207" i="24" a="1"/>
  <c r="X207" i="24"/>
  <c r="W207" i="24" a="1"/>
  <c r="W207" i="24"/>
  <c r="Y207" i="24" a="1"/>
  <c r="Y207" i="24"/>
  <c r="AC207" i="24"/>
  <c r="W508" i="24" a="1"/>
  <c r="W508" i="24"/>
  <c r="X508" i="24" a="1"/>
  <c r="X508" i="24"/>
  <c r="V508" i="24" a="1"/>
  <c r="V508" i="24"/>
  <c r="Y508" i="24" a="1"/>
  <c r="Y508" i="24"/>
  <c r="AC508" i="24"/>
  <c r="V444" i="24" a="1"/>
  <c r="V444" i="24"/>
  <c r="W444" i="24" a="1"/>
  <c r="W444" i="24"/>
  <c r="X444" i="24" a="1"/>
  <c r="X444" i="24"/>
  <c r="Y444" i="24" a="1"/>
  <c r="Y444" i="24"/>
  <c r="AC444" i="24"/>
  <c r="V380" i="24" a="1"/>
  <c r="V380" i="24"/>
  <c r="W380" i="24" a="1"/>
  <c r="W380" i="24"/>
  <c r="X380" i="24" a="1"/>
  <c r="X380" i="24"/>
  <c r="Y380" i="24" a="1"/>
  <c r="Y380" i="24"/>
  <c r="AC380" i="24"/>
  <c r="V316" i="24" a="1"/>
  <c r="V316" i="24"/>
  <c r="Y316" i="24" a="1"/>
  <c r="Y316" i="24"/>
  <c r="W316" i="24" a="1"/>
  <c r="W316" i="24"/>
  <c r="X316" i="24" a="1"/>
  <c r="X316" i="24"/>
  <c r="AC316" i="24"/>
  <c r="V203" i="24" a="1"/>
  <c r="V203" i="24"/>
  <c r="W203" i="24" a="1"/>
  <c r="W203" i="24"/>
  <c r="Y203" i="24" a="1"/>
  <c r="Y203" i="24"/>
  <c r="X203" i="24" a="1"/>
  <c r="X203" i="24"/>
  <c r="AC203" i="24"/>
  <c r="W455" i="24" a="1"/>
  <c r="W455" i="24"/>
  <c r="Y455" i="24" a="1"/>
  <c r="Y455" i="24"/>
  <c r="V455" i="24" a="1"/>
  <c r="V455" i="24"/>
  <c r="X455" i="24" a="1"/>
  <c r="X455" i="24"/>
  <c r="AC455" i="24"/>
  <c r="W391" i="24" a="1"/>
  <c r="W391" i="24"/>
  <c r="V391" i="24" a="1"/>
  <c r="V391" i="24"/>
  <c r="Y391" i="24" a="1"/>
  <c r="Y391" i="24"/>
  <c r="X391" i="24" a="1"/>
  <c r="X391" i="24"/>
  <c r="AC391" i="24"/>
  <c r="V327" i="24" a="1"/>
  <c r="V327" i="24"/>
  <c r="Y327" i="24" a="1"/>
  <c r="Y327" i="24"/>
  <c r="W327" i="24" a="1"/>
  <c r="W327" i="24"/>
  <c r="X327" i="24" a="1"/>
  <c r="X327" i="24"/>
  <c r="AC327" i="24"/>
  <c r="V257" i="24" a="1"/>
  <c r="V257" i="24"/>
  <c r="X257" i="24" a="1"/>
  <c r="X257" i="24"/>
  <c r="W257" i="24" a="1"/>
  <c r="W257" i="24"/>
  <c r="Y257" i="24" a="1"/>
  <c r="Y257" i="24"/>
  <c r="AC257" i="24"/>
  <c r="V486" i="24" a="1"/>
  <c r="V486" i="24"/>
  <c r="X486" i="24" a="1"/>
  <c r="X486" i="24"/>
  <c r="W486" i="24" a="1"/>
  <c r="W486" i="24"/>
  <c r="AC486" i="24"/>
  <c r="Y486" i="24" a="1"/>
  <c r="Y486" i="24"/>
  <c r="V422" i="24" a="1"/>
  <c r="V422" i="24"/>
  <c r="X422" i="24" a="1"/>
  <c r="X422" i="24"/>
  <c r="W422" i="24" a="1"/>
  <c r="W422" i="24"/>
  <c r="AC422" i="24"/>
  <c r="Y422" i="24" a="1"/>
  <c r="Y422" i="24"/>
  <c r="V358" i="24" a="1"/>
  <c r="V358" i="24"/>
  <c r="W358" i="24" a="1"/>
  <c r="W358" i="24"/>
  <c r="X358" i="24" a="1"/>
  <c r="X358" i="24"/>
  <c r="Y358" i="24" a="1"/>
  <c r="Y358" i="24"/>
  <c r="AC358" i="24"/>
  <c r="V294" i="24" a="1"/>
  <c r="V294" i="24"/>
  <c r="Y294" i="24" a="1"/>
  <c r="Y294" i="24"/>
  <c r="X294" i="24" a="1"/>
  <c r="X294" i="24"/>
  <c r="W294" i="24" a="1"/>
  <c r="W294" i="24"/>
  <c r="AC294" i="24"/>
  <c r="V267" i="24" a="1"/>
  <c r="V267" i="24"/>
  <c r="W267" i="24" a="1"/>
  <c r="W267" i="24"/>
  <c r="Y267" i="24" a="1"/>
  <c r="Y267" i="24"/>
  <c r="X267" i="24" a="1"/>
  <c r="X267" i="24"/>
  <c r="AC267" i="24"/>
  <c r="V247" i="24" a="1"/>
  <c r="V247" i="24"/>
  <c r="W247" i="24" a="1"/>
  <c r="W247" i="24"/>
  <c r="X247" i="24" a="1"/>
  <c r="X247" i="24"/>
  <c r="Y247" i="24" a="1"/>
  <c r="Y247" i="24"/>
  <c r="AC247" i="24"/>
  <c r="V457" i="24" a="1"/>
  <c r="V457" i="24"/>
  <c r="X457" i="24" a="1"/>
  <c r="X457" i="24"/>
  <c r="W457" i="24" a="1"/>
  <c r="W457" i="24"/>
  <c r="Y457" i="24" a="1"/>
  <c r="Y457" i="24"/>
  <c r="AC457" i="24"/>
  <c r="V393" i="24" a="1"/>
  <c r="V393" i="24"/>
  <c r="X393" i="24" a="1"/>
  <c r="X393" i="24"/>
  <c r="Y393" i="24" a="1"/>
  <c r="Y393" i="24"/>
  <c r="W393" i="24" a="1"/>
  <c r="W393" i="24"/>
  <c r="AC393" i="24"/>
  <c r="V329" i="24" a="1"/>
  <c r="V329" i="24"/>
  <c r="Y329" i="24" a="1"/>
  <c r="Y329" i="24"/>
  <c r="W329" i="24" a="1"/>
  <c r="W329" i="24"/>
  <c r="X329" i="24" a="1"/>
  <c r="X329" i="24"/>
  <c r="AC329" i="24"/>
  <c r="V456" i="24" a="1"/>
  <c r="V456" i="24"/>
  <c r="X456" i="24" a="1"/>
  <c r="X456" i="24"/>
  <c r="W456" i="24" a="1"/>
  <c r="W456" i="24"/>
  <c r="Y456" i="24" a="1"/>
  <c r="Y456" i="24"/>
  <c r="AC456" i="24"/>
  <c r="V392" i="24" a="1"/>
  <c r="V392" i="24"/>
  <c r="X392" i="24" a="1"/>
  <c r="X392" i="24"/>
  <c r="W392" i="24" a="1"/>
  <c r="W392" i="24"/>
  <c r="Y392" i="24" a="1"/>
  <c r="Y392" i="24"/>
  <c r="AC392" i="24"/>
  <c r="V328" i="24" a="1"/>
  <c r="V328" i="24"/>
  <c r="W328" i="24" a="1"/>
  <c r="W328" i="24"/>
  <c r="X328" i="24" a="1"/>
  <c r="X328" i="24"/>
  <c r="Y328" i="24" a="1"/>
  <c r="Y328" i="24"/>
  <c r="AC328" i="24"/>
  <c r="V467" i="24" a="1"/>
  <c r="V467" i="24"/>
  <c r="W467" i="24" a="1"/>
  <c r="W467" i="24"/>
  <c r="Y467" i="24" a="1"/>
  <c r="Y467" i="24"/>
  <c r="X467" i="24" a="1"/>
  <c r="X467" i="24"/>
  <c r="AC467" i="24"/>
  <c r="X403" i="24" a="1"/>
  <c r="X403" i="24"/>
  <c r="V403" i="24" a="1"/>
  <c r="V403" i="24"/>
  <c r="W403" i="24" a="1"/>
  <c r="W403" i="24"/>
  <c r="Y403" i="24" a="1"/>
  <c r="Y403" i="24"/>
  <c r="AC403" i="24"/>
  <c r="V339" i="24" a="1"/>
  <c r="V339" i="24"/>
  <c r="W339" i="24" a="1"/>
  <c r="W339" i="24"/>
  <c r="X339" i="24" a="1"/>
  <c r="X339" i="24"/>
  <c r="Y339" i="24" a="1"/>
  <c r="Y339" i="24"/>
  <c r="AC339" i="24"/>
  <c r="V275" i="24" a="1"/>
  <c r="V275" i="24"/>
  <c r="X275" i="24" a="1"/>
  <c r="X275" i="24"/>
  <c r="W275" i="24" a="1"/>
  <c r="W275" i="24"/>
  <c r="Y275" i="24" a="1"/>
  <c r="Y275" i="24"/>
  <c r="AC275" i="24"/>
  <c r="V269" i="24" a="1"/>
  <c r="V269" i="24"/>
  <c r="Y269" i="24" a="1"/>
  <c r="Y269" i="24"/>
  <c r="X269" i="24" a="1"/>
  <c r="X269" i="24"/>
  <c r="W269" i="24" a="1"/>
  <c r="W269" i="24"/>
  <c r="AC269" i="24"/>
  <c r="V205" i="24" a="1"/>
  <c r="V205" i="24"/>
  <c r="W205" i="24" a="1"/>
  <c r="W205" i="24"/>
  <c r="Y205" i="24" a="1"/>
  <c r="Y205" i="24"/>
  <c r="X205" i="24" a="1"/>
  <c r="X205" i="24"/>
  <c r="AC205" i="24"/>
  <c r="V208" i="24" a="1"/>
  <c r="V208" i="24"/>
  <c r="W208" i="24" a="1"/>
  <c r="W208" i="24"/>
  <c r="Y208" i="24" a="1"/>
  <c r="Y208" i="24"/>
  <c r="X208" i="24" a="1"/>
  <c r="X208" i="24"/>
  <c r="AC208" i="24"/>
  <c r="V482" i="24" a="1"/>
  <c r="V482" i="24"/>
  <c r="X482" i="24" a="1"/>
  <c r="X482" i="24"/>
  <c r="W482" i="24" a="1"/>
  <c r="W482" i="24"/>
  <c r="AC482" i="24"/>
  <c r="Y482" i="24" a="1"/>
  <c r="Y482" i="24"/>
  <c r="V418" i="24" a="1"/>
  <c r="V418" i="24"/>
  <c r="X418" i="24" a="1"/>
  <c r="X418" i="24"/>
  <c r="W418" i="24" a="1"/>
  <c r="W418" i="24"/>
  <c r="Y418" i="24" a="1"/>
  <c r="Y418" i="24"/>
  <c r="AC418" i="24"/>
  <c r="V354" i="24" a="1"/>
  <c r="V354" i="24"/>
  <c r="W354" i="24" a="1"/>
  <c r="W354" i="24"/>
  <c r="X354" i="24" a="1"/>
  <c r="X354" i="24"/>
  <c r="Y354" i="24" a="1"/>
  <c r="Y354" i="24"/>
  <c r="AC354" i="24"/>
  <c r="V290" i="24" a="1"/>
  <c r="V290" i="24"/>
  <c r="Y290" i="24" a="1"/>
  <c r="Y290" i="24"/>
  <c r="X290" i="24" a="1"/>
  <c r="X290" i="24"/>
  <c r="W290" i="24" a="1"/>
  <c r="W290" i="24"/>
  <c r="AC290" i="24"/>
  <c r="V239" i="24" a="1"/>
  <c r="V239" i="24"/>
  <c r="X239" i="24" a="1"/>
  <c r="X239" i="24"/>
  <c r="W239" i="24" a="1"/>
  <c r="W239" i="24"/>
  <c r="Y239" i="24" a="1"/>
  <c r="Y239" i="24"/>
  <c r="AC239" i="24"/>
  <c r="X453" i="24" a="1"/>
  <c r="X453" i="24"/>
  <c r="W453" i="24" a="1"/>
  <c r="W453" i="24"/>
  <c r="V453" i="24" a="1"/>
  <c r="V453" i="24"/>
  <c r="Y453" i="24" a="1"/>
  <c r="Y453" i="24"/>
  <c r="AC453" i="24"/>
  <c r="X389" i="24" a="1"/>
  <c r="X389" i="24"/>
  <c r="W389" i="24" a="1"/>
  <c r="W389" i="24"/>
  <c r="V389" i="24" a="1"/>
  <c r="V389" i="24"/>
  <c r="Y389" i="24" a="1"/>
  <c r="Y389" i="24"/>
  <c r="AC389" i="24"/>
  <c r="V325" i="24" a="1"/>
  <c r="V325" i="24"/>
  <c r="W325" i="24" a="1"/>
  <c r="W325" i="24"/>
  <c r="X325" i="24" a="1"/>
  <c r="X325" i="24"/>
  <c r="Y325" i="24" a="1"/>
  <c r="Y325" i="24"/>
  <c r="AC325" i="24"/>
  <c r="W452" i="24" a="1"/>
  <c r="W452" i="24"/>
  <c r="V452" i="24" a="1"/>
  <c r="V452" i="24"/>
  <c r="Y452" i="24" a="1"/>
  <c r="Y452" i="24"/>
  <c r="X452" i="24" a="1"/>
  <c r="X452" i="24"/>
  <c r="AC452" i="24"/>
  <c r="W388" i="24" a="1"/>
  <c r="W388" i="24"/>
  <c r="V388" i="24" a="1"/>
  <c r="V388" i="24"/>
  <c r="X388" i="24" a="1"/>
  <c r="X388" i="24"/>
  <c r="Y388" i="24" a="1"/>
  <c r="Y388" i="24"/>
  <c r="AC388" i="24"/>
  <c r="V324" i="24" a="1"/>
  <c r="V324" i="24"/>
  <c r="X324" i="24" a="1"/>
  <c r="X324" i="24"/>
  <c r="Y324" i="24" a="1"/>
  <c r="Y324" i="24"/>
  <c r="W324" i="24" a="1"/>
  <c r="W324" i="24"/>
  <c r="AC324" i="24"/>
  <c r="V463" i="24" a="1"/>
  <c r="V463" i="24"/>
  <c r="W463" i="24" a="1"/>
  <c r="W463" i="24"/>
  <c r="X463" i="24" a="1"/>
  <c r="X463" i="24"/>
  <c r="Y463" i="24" a="1"/>
  <c r="Y463" i="24"/>
  <c r="AC463" i="24"/>
  <c r="V399" i="24" a="1"/>
  <c r="V399" i="24"/>
  <c r="X399" i="24" a="1"/>
  <c r="X399" i="24"/>
  <c r="W399" i="24" a="1"/>
  <c r="W399" i="24"/>
  <c r="AC399" i="24"/>
  <c r="Y399" i="24" a="1"/>
  <c r="Y399" i="24"/>
  <c r="V335" i="24" a="1"/>
  <c r="V335" i="24"/>
  <c r="W335" i="24" a="1"/>
  <c r="W335" i="24"/>
  <c r="X335" i="24" a="1"/>
  <c r="X335" i="24"/>
  <c r="Y335" i="24" a="1"/>
  <c r="Y335" i="24"/>
  <c r="AC335" i="24"/>
  <c r="V265" i="24" a="1"/>
  <c r="V265" i="24"/>
  <c r="X265" i="24" a="1"/>
  <c r="X265" i="24"/>
  <c r="W265" i="24" a="1"/>
  <c r="W265" i="24"/>
  <c r="Y265" i="24" a="1"/>
  <c r="Y265" i="24"/>
  <c r="AC265" i="24"/>
  <c r="V204" i="24" a="1"/>
  <c r="V204" i="24"/>
  <c r="X204" i="24" a="1"/>
  <c r="X204" i="24"/>
  <c r="W204" i="24" a="1"/>
  <c r="W204" i="24"/>
  <c r="Y204" i="24" a="1"/>
  <c r="Y204" i="24"/>
  <c r="AC204" i="24"/>
  <c r="W462" i="24" a="1"/>
  <c r="W462" i="24"/>
  <c r="X462" i="24" a="1"/>
  <c r="X462" i="24"/>
  <c r="V462" i="24" a="1"/>
  <c r="V462" i="24"/>
  <c r="AC462" i="24"/>
  <c r="Y462" i="24" a="1"/>
  <c r="Y462" i="24"/>
  <c r="W398" i="24" a="1"/>
  <c r="W398" i="24"/>
  <c r="Y398" i="24" a="1"/>
  <c r="Y398" i="24"/>
  <c r="V398" i="24" a="1"/>
  <c r="V398" i="24"/>
  <c r="X398" i="24" a="1"/>
  <c r="X398" i="24"/>
  <c r="AC398" i="24"/>
  <c r="V334" i="24" a="1"/>
  <c r="V334" i="24"/>
  <c r="Y334" i="24" a="1"/>
  <c r="Y334" i="24"/>
  <c r="W334" i="24" a="1"/>
  <c r="W334" i="24"/>
  <c r="X334" i="24" a="1"/>
  <c r="X334" i="24"/>
  <c r="AC334" i="24"/>
  <c r="V497" i="24" a="1"/>
  <c r="V497" i="24"/>
  <c r="W497" i="24" a="1"/>
  <c r="W497" i="24"/>
  <c r="X497" i="24" a="1"/>
  <c r="X497" i="24"/>
  <c r="Y497" i="24" a="1"/>
  <c r="Y497" i="24"/>
  <c r="AC497" i="24"/>
  <c r="V433" i="24" a="1"/>
  <c r="V433" i="24"/>
  <c r="W433" i="24" a="1"/>
  <c r="W433" i="24"/>
  <c r="X433" i="24" a="1"/>
  <c r="X433" i="24"/>
  <c r="Y433" i="24" a="1"/>
  <c r="Y433" i="24"/>
  <c r="AC433" i="24"/>
  <c r="V369" i="24" a="1"/>
  <c r="V369" i="24"/>
  <c r="W369" i="24" a="1"/>
  <c r="W369" i="24"/>
  <c r="X369" i="24" a="1"/>
  <c r="X369" i="24"/>
  <c r="Y369" i="24" a="1"/>
  <c r="Y369" i="24"/>
  <c r="AC369" i="24"/>
  <c r="V305" i="24" a="1"/>
  <c r="V305" i="24"/>
  <c r="W305" i="24" a="1"/>
  <c r="W305" i="24"/>
  <c r="Y305" i="24" a="1"/>
  <c r="Y305" i="24"/>
  <c r="X305" i="24" a="1"/>
  <c r="X305" i="24"/>
  <c r="AC305" i="24"/>
  <c r="V496" i="24" a="1"/>
  <c r="V496" i="24"/>
  <c r="W496" i="24" a="1"/>
  <c r="W496" i="24"/>
  <c r="X496" i="24" a="1"/>
  <c r="X496" i="24"/>
  <c r="AC496" i="24"/>
  <c r="Y496" i="24" a="1"/>
  <c r="Y496" i="24"/>
  <c r="V432" i="24" a="1"/>
  <c r="V432" i="24"/>
  <c r="W432" i="24" a="1"/>
  <c r="W432" i="24"/>
  <c r="X432" i="24" a="1"/>
  <c r="X432" i="24"/>
  <c r="Y432" i="24" a="1"/>
  <c r="Y432" i="24"/>
  <c r="AC432" i="24"/>
  <c r="V368" i="24" a="1"/>
  <c r="V368" i="24"/>
  <c r="W368" i="24" a="1"/>
  <c r="W368" i="24"/>
  <c r="X368" i="24" a="1"/>
  <c r="X368" i="24"/>
  <c r="Y368" i="24" a="1"/>
  <c r="Y368" i="24"/>
  <c r="AC368" i="24"/>
  <c r="V304" i="24" a="1"/>
  <c r="V304" i="24"/>
  <c r="W304" i="24" a="1"/>
  <c r="W304" i="24"/>
  <c r="Y304" i="24" a="1"/>
  <c r="Y304" i="24"/>
  <c r="X304" i="24" a="1"/>
  <c r="X304" i="24"/>
  <c r="AC304" i="24"/>
  <c r="X507" i="24" a="1"/>
  <c r="X507" i="24"/>
  <c r="V507" i="24" a="1"/>
  <c r="V507" i="24"/>
  <c r="Y507" i="24" a="1"/>
  <c r="Y507" i="24"/>
  <c r="W507" i="24" a="1"/>
  <c r="W507" i="24"/>
  <c r="AC507" i="24"/>
  <c r="X443" i="24" a="1"/>
  <c r="X443" i="24"/>
  <c r="Y443" i="24" a="1"/>
  <c r="Y443" i="24"/>
  <c r="W443" i="24" a="1"/>
  <c r="W443" i="24"/>
  <c r="V443" i="24" a="1"/>
  <c r="V443" i="24"/>
  <c r="AC443" i="24"/>
  <c r="W379" i="24" a="1"/>
  <c r="W379" i="24"/>
  <c r="X379" i="24" a="1"/>
  <c r="X379" i="24"/>
  <c r="Y379" i="24" a="1"/>
  <c r="Y379" i="24"/>
  <c r="V379" i="24" a="1"/>
  <c r="V379" i="24"/>
  <c r="AC379" i="24"/>
  <c r="V315" i="24" a="1"/>
  <c r="V315" i="24"/>
  <c r="Y315" i="24" a="1"/>
  <c r="Y315" i="24"/>
  <c r="W315" i="24" a="1"/>
  <c r="W315" i="24"/>
  <c r="X315" i="24" a="1"/>
  <c r="X315" i="24"/>
  <c r="AC315" i="24"/>
  <c r="V238" i="24" a="1"/>
  <c r="V238" i="24"/>
  <c r="W238" i="24" a="1"/>
  <c r="W238" i="24"/>
  <c r="Y238" i="24" a="1"/>
  <c r="Y238" i="24"/>
  <c r="X238" i="24" a="1"/>
  <c r="X238" i="24"/>
  <c r="AC238" i="24"/>
  <c r="V245" i="24" a="1"/>
  <c r="V245" i="24"/>
  <c r="W245" i="24" a="1"/>
  <c r="W245" i="24"/>
  <c r="Y245" i="24" a="1"/>
  <c r="Y245" i="24"/>
  <c r="X245" i="24" a="1"/>
  <c r="X245" i="24"/>
  <c r="AC245" i="24"/>
  <c r="V248" i="24" a="1"/>
  <c r="V248" i="24"/>
  <c r="W248" i="24" a="1"/>
  <c r="W248" i="24"/>
  <c r="X248" i="24" a="1"/>
  <c r="X248" i="24"/>
  <c r="Y248" i="24" a="1"/>
  <c r="Y248" i="24"/>
  <c r="AC248" i="24"/>
  <c r="L204" i="24"/>
  <c r="M204" i="24"/>
  <c r="K204" i="24"/>
  <c r="L220" i="24"/>
  <c r="M220" i="24"/>
  <c r="K220" i="24"/>
  <c r="L236" i="24"/>
  <c r="M236" i="24"/>
  <c r="K236" i="24"/>
  <c r="L252" i="24"/>
  <c r="M252" i="24"/>
  <c r="K252" i="24"/>
  <c r="L268" i="24"/>
  <c r="M268" i="24"/>
  <c r="K268" i="24"/>
  <c r="L284" i="24"/>
  <c r="K284" i="24"/>
  <c r="M284" i="24"/>
  <c r="L300" i="24"/>
  <c r="K300" i="24"/>
  <c r="M300" i="24"/>
  <c r="L316" i="24"/>
  <c r="K316" i="24"/>
  <c r="M316" i="24"/>
  <c r="K332" i="24"/>
  <c r="L332" i="24"/>
  <c r="M332" i="24"/>
  <c r="K348" i="24"/>
  <c r="L348" i="24"/>
  <c r="M348" i="24"/>
  <c r="K364" i="24"/>
  <c r="L364" i="24"/>
  <c r="M364" i="24"/>
  <c r="K380" i="24"/>
  <c r="L380" i="24"/>
  <c r="M380" i="24"/>
  <c r="K396" i="24"/>
  <c r="L396" i="24"/>
  <c r="M396" i="24"/>
  <c r="K412" i="24"/>
  <c r="L412" i="24"/>
  <c r="M412" i="24"/>
  <c r="K428" i="24"/>
  <c r="L428" i="24"/>
  <c r="M428" i="24"/>
  <c r="K444" i="24"/>
  <c r="L444" i="24"/>
  <c r="M444" i="24"/>
  <c r="K211" i="24"/>
  <c r="M211" i="24"/>
  <c r="L211" i="24"/>
  <c r="K227" i="24"/>
  <c r="M227" i="24"/>
  <c r="L227" i="24"/>
  <c r="K243" i="24"/>
  <c r="L243" i="24"/>
  <c r="M243" i="24"/>
  <c r="K259" i="24"/>
  <c r="L259" i="24"/>
  <c r="M259" i="24"/>
  <c r="K275" i="24"/>
  <c r="L275" i="24"/>
  <c r="M275" i="24"/>
  <c r="K291" i="24"/>
  <c r="L291" i="24"/>
  <c r="M291" i="24"/>
  <c r="K307" i="24"/>
  <c r="L307" i="24"/>
  <c r="M307" i="24"/>
  <c r="K323" i="24"/>
  <c r="L323" i="24"/>
  <c r="M323" i="24"/>
  <c r="K339" i="24"/>
  <c r="L339" i="24"/>
  <c r="M339" i="24"/>
  <c r="K355" i="24"/>
  <c r="L355" i="24"/>
  <c r="M355" i="24"/>
  <c r="K371" i="24"/>
  <c r="L371" i="24"/>
  <c r="M371" i="24"/>
  <c r="K387" i="24"/>
  <c r="L387" i="24"/>
  <c r="M387" i="24"/>
  <c r="K403" i="24"/>
  <c r="L403" i="24"/>
  <c r="M403" i="24"/>
  <c r="K419" i="24"/>
  <c r="L419" i="24"/>
  <c r="M419" i="24"/>
  <c r="K435" i="24"/>
  <c r="L435" i="24"/>
  <c r="M435" i="24"/>
  <c r="K451" i="24"/>
  <c r="L451" i="24"/>
  <c r="M451" i="24"/>
  <c r="K467" i="24"/>
  <c r="L467" i="24"/>
  <c r="M467" i="24"/>
  <c r="K483" i="24"/>
  <c r="L483" i="24"/>
  <c r="M483" i="24"/>
  <c r="K499" i="24"/>
  <c r="L499" i="24"/>
  <c r="M499" i="24"/>
  <c r="K460" i="24"/>
  <c r="L460" i="24"/>
  <c r="M460" i="24"/>
  <c r="L209" i="24"/>
  <c r="K209" i="24"/>
  <c r="M209" i="24"/>
  <c r="L225" i="24"/>
  <c r="K225" i="24"/>
  <c r="M225" i="24"/>
  <c r="L241" i="24"/>
  <c r="K241" i="24"/>
  <c r="M241" i="24"/>
  <c r="L257" i="24"/>
  <c r="K257" i="24"/>
  <c r="M257" i="24"/>
  <c r="L273" i="24"/>
  <c r="K273" i="24"/>
  <c r="M273" i="24"/>
  <c r="K289" i="24"/>
  <c r="L289" i="24"/>
  <c r="M289" i="24"/>
  <c r="L305" i="24"/>
  <c r="M305" i="24"/>
  <c r="L321" i="24"/>
  <c r="M321" i="24"/>
  <c r="M337" i="24"/>
  <c r="L337" i="24"/>
  <c r="M353" i="24"/>
  <c r="L353" i="24"/>
  <c r="M369" i="24"/>
  <c r="L369" i="24"/>
  <c r="L385" i="24"/>
  <c r="M385" i="24"/>
  <c r="L401" i="24"/>
  <c r="M401" i="24"/>
  <c r="L417" i="24"/>
  <c r="M417" i="24"/>
  <c r="L433" i="24"/>
  <c r="M433" i="24"/>
  <c r="L449" i="24"/>
  <c r="M449" i="24"/>
  <c r="L465" i="24"/>
  <c r="M465" i="24"/>
  <c r="L481" i="24"/>
  <c r="M481" i="24"/>
  <c r="L497" i="24"/>
  <c r="M497" i="24"/>
  <c r="L513" i="24"/>
  <c r="M513" i="24"/>
  <c r="K214" i="24"/>
  <c r="M214" i="24"/>
  <c r="L214" i="24"/>
  <c r="K230" i="24"/>
  <c r="M230" i="24"/>
  <c r="L230" i="24"/>
  <c r="K305" i="24"/>
  <c r="K321" i="24"/>
  <c r="K337" i="24"/>
  <c r="K353" i="24"/>
  <c r="K369" i="24"/>
  <c r="K385" i="24"/>
  <c r="K401" i="24"/>
  <c r="K417" i="24"/>
  <c r="K433" i="24"/>
  <c r="K449" i="24"/>
  <c r="K465" i="24"/>
  <c r="K481" i="24"/>
  <c r="K497" i="24"/>
  <c r="K513" i="24"/>
  <c r="L484" i="24"/>
  <c r="M484" i="24"/>
  <c r="L500" i="24"/>
  <c r="M500" i="24"/>
  <c r="K242" i="24"/>
  <c r="L242" i="24"/>
  <c r="M242" i="24"/>
  <c r="K258" i="24"/>
  <c r="L258" i="24"/>
  <c r="M258" i="24"/>
  <c r="K274" i="24"/>
  <c r="L274" i="24"/>
  <c r="M274" i="24"/>
  <c r="K290" i="24"/>
  <c r="L290" i="24"/>
  <c r="M290" i="24"/>
  <c r="L306" i="24"/>
  <c r="K306" i="24"/>
  <c r="M306" i="24"/>
  <c r="L322" i="24"/>
  <c r="K322" i="24"/>
  <c r="M322" i="24"/>
  <c r="L338" i="24"/>
  <c r="K338" i="24"/>
  <c r="M338" i="24"/>
  <c r="L354" i="24"/>
  <c r="K354" i="24"/>
  <c r="M354" i="24"/>
  <c r="L370" i="24"/>
  <c r="K370" i="24"/>
  <c r="M370" i="24"/>
  <c r="L386" i="24"/>
  <c r="K386" i="24"/>
  <c r="M386" i="24"/>
  <c r="L402" i="24"/>
  <c r="L418" i="24"/>
  <c r="K418" i="24"/>
  <c r="M418" i="24"/>
  <c r="L434" i="24"/>
  <c r="K434" i="24"/>
  <c r="M434" i="24"/>
  <c r="L450" i="24"/>
  <c r="K450" i="24"/>
  <c r="M450" i="24"/>
  <c r="L466" i="24"/>
  <c r="M466" i="24"/>
  <c r="L498" i="24"/>
  <c r="L208" i="24"/>
  <c r="K208" i="24"/>
  <c r="M208" i="24"/>
  <c r="L224" i="24"/>
  <c r="K224" i="24"/>
  <c r="M224" i="24"/>
  <c r="L240" i="24"/>
  <c r="K240" i="24"/>
  <c r="M240" i="24"/>
  <c r="L256" i="24"/>
  <c r="K256" i="24"/>
  <c r="M256" i="24"/>
  <c r="L272" i="24"/>
  <c r="K272" i="24"/>
  <c r="M272" i="24"/>
  <c r="L288" i="24"/>
  <c r="K288" i="24"/>
  <c r="M288" i="24"/>
  <c r="L304" i="24"/>
  <c r="K304" i="24"/>
  <c r="M304" i="24"/>
  <c r="K320" i="24"/>
  <c r="L320" i="24"/>
  <c r="M320" i="24"/>
  <c r="K336" i="24"/>
  <c r="L336" i="24"/>
  <c r="M336" i="24"/>
  <c r="K352" i="24"/>
  <c r="L352" i="24"/>
  <c r="M352" i="24"/>
  <c r="K368" i="24"/>
  <c r="L368" i="24"/>
  <c r="M368" i="24"/>
  <c r="K384" i="24"/>
  <c r="L384" i="24"/>
  <c r="M384" i="24"/>
  <c r="K400" i="24"/>
  <c r="L400" i="24"/>
  <c r="M400" i="24"/>
  <c r="K416" i="24"/>
  <c r="L416" i="24"/>
  <c r="M416" i="24"/>
  <c r="K432" i="24"/>
  <c r="L432" i="24"/>
  <c r="M432" i="24"/>
  <c r="K448" i="24"/>
  <c r="L448" i="24"/>
  <c r="M448" i="24"/>
  <c r="L468" i="24"/>
  <c r="M468" i="24"/>
  <c r="K215" i="24"/>
  <c r="L215" i="24"/>
  <c r="M215" i="24"/>
  <c r="K231" i="24"/>
  <c r="L231" i="24"/>
  <c r="M231" i="24"/>
  <c r="K247" i="24"/>
  <c r="L247" i="24"/>
  <c r="M247" i="24"/>
  <c r="K263" i="24"/>
  <c r="L263" i="24"/>
  <c r="M263" i="24"/>
  <c r="K279" i="24"/>
  <c r="L279" i="24"/>
  <c r="M279" i="24"/>
  <c r="L295" i="24"/>
  <c r="K295" i="24"/>
  <c r="M295" i="24"/>
  <c r="K311" i="24"/>
  <c r="L311" i="24"/>
  <c r="M311" i="24"/>
  <c r="K327" i="24"/>
  <c r="L327" i="24"/>
  <c r="M327" i="24"/>
  <c r="K343" i="24"/>
  <c r="L343" i="24"/>
  <c r="M343" i="24"/>
  <c r="K359" i="24"/>
  <c r="L359" i="24"/>
  <c r="M359" i="24"/>
  <c r="K375" i="24"/>
  <c r="L375" i="24"/>
  <c r="M375" i="24"/>
  <c r="K391" i="24"/>
  <c r="L391" i="24"/>
  <c r="M391" i="24"/>
  <c r="K407" i="24"/>
  <c r="L407" i="24"/>
  <c r="M407" i="24"/>
  <c r="K423" i="24"/>
  <c r="L423" i="24"/>
  <c r="M423" i="24"/>
  <c r="K439" i="24"/>
  <c r="L439" i="24"/>
  <c r="M439" i="24"/>
  <c r="K455" i="24"/>
  <c r="L455" i="24"/>
  <c r="M455" i="24"/>
  <c r="K471" i="24"/>
  <c r="L471" i="24"/>
  <c r="M471" i="24"/>
  <c r="K487" i="24"/>
  <c r="L487" i="24"/>
  <c r="M487" i="24"/>
  <c r="K503" i="24"/>
  <c r="L503" i="24"/>
  <c r="M503" i="24"/>
  <c r="K468" i="24"/>
  <c r="K210" i="24"/>
  <c r="M210" i="24"/>
  <c r="L210" i="24"/>
  <c r="K226" i="24"/>
  <c r="M226" i="24"/>
  <c r="L226" i="24"/>
  <c r="L213" i="24"/>
  <c r="K213" i="24"/>
  <c r="M213" i="24"/>
  <c r="L229" i="24"/>
  <c r="K229" i="24"/>
  <c r="M229" i="24"/>
  <c r="L245" i="24"/>
  <c r="M245" i="24"/>
  <c r="K245" i="24"/>
  <c r="L261" i="24"/>
  <c r="M261" i="24"/>
  <c r="K261" i="24"/>
  <c r="M277" i="24"/>
  <c r="K277" i="24"/>
  <c r="L277" i="24"/>
  <c r="M293" i="24"/>
  <c r="L293" i="24"/>
  <c r="M309" i="24"/>
  <c r="L309" i="24"/>
  <c r="M325" i="24"/>
  <c r="K325" i="24"/>
  <c r="L325" i="24"/>
  <c r="L341" i="24"/>
  <c r="M341" i="24"/>
  <c r="L357" i="24"/>
  <c r="M357" i="24"/>
  <c r="L373" i="24"/>
  <c r="M373" i="24"/>
  <c r="L389" i="24"/>
  <c r="M389" i="24"/>
  <c r="L405" i="24"/>
  <c r="M405" i="24"/>
  <c r="L421" i="24"/>
  <c r="M421" i="24"/>
  <c r="M437" i="24"/>
  <c r="L453" i="24"/>
  <c r="M453" i="24"/>
  <c r="L469" i="24"/>
  <c r="M469" i="24"/>
  <c r="L485" i="24"/>
  <c r="M485" i="24"/>
  <c r="M501" i="24"/>
  <c r="K293" i="24"/>
  <c r="K309" i="24"/>
  <c r="K341" i="24"/>
  <c r="K357" i="24"/>
  <c r="K373" i="24"/>
  <c r="K389" i="24"/>
  <c r="K405" i="24"/>
  <c r="K421" i="24"/>
  <c r="K437" i="24"/>
  <c r="K453" i="24"/>
  <c r="K469" i="24"/>
  <c r="K485" i="24"/>
  <c r="K501" i="24"/>
  <c r="K202" i="24"/>
  <c r="M202" i="24"/>
  <c r="L202" i="24"/>
  <c r="K218" i="24"/>
  <c r="M218" i="24"/>
  <c r="L218" i="24"/>
  <c r="K234" i="24"/>
  <c r="M234" i="24"/>
  <c r="L234" i="24"/>
  <c r="L488" i="24"/>
  <c r="M488" i="24"/>
  <c r="L504" i="24"/>
  <c r="M504" i="24"/>
  <c r="K246" i="24"/>
  <c r="L246" i="24"/>
  <c r="M246" i="24"/>
  <c r="K262" i="24"/>
  <c r="L262" i="24"/>
  <c r="M262" i="24"/>
  <c r="K278" i="24"/>
  <c r="L278" i="24"/>
  <c r="M278" i="24"/>
  <c r="L294" i="24"/>
  <c r="K294" i="24"/>
  <c r="M294" i="24"/>
  <c r="K310" i="24"/>
  <c r="L310" i="24"/>
  <c r="M310" i="24"/>
  <c r="L326" i="24"/>
  <c r="K326" i="24"/>
  <c r="M326" i="24"/>
  <c r="L342" i="24"/>
  <c r="K342" i="24"/>
  <c r="M342" i="24"/>
  <c r="L358" i="24"/>
  <c r="K358" i="24"/>
  <c r="M358" i="24"/>
  <c r="M374" i="24"/>
  <c r="L390" i="24"/>
  <c r="K390" i="24"/>
  <c r="M390" i="24"/>
  <c r="K406" i="24"/>
  <c r="M406" i="24"/>
  <c r="L422" i="24"/>
  <c r="K422" i="24"/>
  <c r="M422" i="24"/>
  <c r="M438" i="24"/>
  <c r="L454" i="24"/>
  <c r="M454" i="24"/>
  <c r="L470" i="24"/>
  <c r="M470" i="24"/>
  <c r="K486" i="24"/>
  <c r="L212" i="24"/>
  <c r="K212" i="24"/>
  <c r="M212" i="24"/>
  <c r="L228" i="24"/>
  <c r="K228" i="24"/>
  <c r="M228" i="24"/>
  <c r="L244" i="24"/>
  <c r="M244" i="24"/>
  <c r="K244" i="24"/>
  <c r="L260" i="24"/>
  <c r="M260" i="24"/>
  <c r="K260" i="24"/>
  <c r="L276" i="24"/>
  <c r="M276" i="24"/>
  <c r="K276" i="24"/>
  <c r="L292" i="24"/>
  <c r="K292" i="24"/>
  <c r="M292" i="24"/>
  <c r="L308" i="24"/>
  <c r="K308" i="24"/>
  <c r="M308" i="24"/>
  <c r="K324" i="24"/>
  <c r="L324" i="24"/>
  <c r="M324" i="24"/>
  <c r="K340" i="24"/>
  <c r="L340" i="24"/>
  <c r="M340" i="24"/>
  <c r="K356" i="24"/>
  <c r="L356" i="24"/>
  <c r="M356" i="24"/>
  <c r="K372" i="24"/>
  <c r="L372" i="24"/>
  <c r="M372" i="24"/>
  <c r="K388" i="24"/>
  <c r="L388" i="24"/>
  <c r="M388" i="24"/>
  <c r="K404" i="24"/>
  <c r="L404" i="24"/>
  <c r="M404" i="24"/>
  <c r="K420" i="24"/>
  <c r="L420" i="24"/>
  <c r="M420" i="24"/>
  <c r="K436" i="24"/>
  <c r="L436" i="24"/>
  <c r="M436" i="24"/>
  <c r="K452" i="24"/>
  <c r="L452" i="24"/>
  <c r="M452" i="24"/>
  <c r="L464" i="24"/>
  <c r="M464" i="24"/>
  <c r="K203" i="24"/>
  <c r="L203" i="24"/>
  <c r="M203" i="24"/>
  <c r="K219" i="24"/>
  <c r="L219" i="24"/>
  <c r="M219" i="24"/>
  <c r="K235" i="24"/>
  <c r="L235" i="24"/>
  <c r="M235" i="24"/>
  <c r="K251" i="24"/>
  <c r="L251" i="24"/>
  <c r="M251" i="24"/>
  <c r="K267" i="24"/>
  <c r="L267" i="24"/>
  <c r="M267" i="24"/>
  <c r="K283" i="24"/>
  <c r="L283" i="24"/>
  <c r="M283" i="24"/>
  <c r="K299" i="24"/>
  <c r="L299" i="24"/>
  <c r="M299" i="24"/>
  <c r="L315" i="24"/>
  <c r="K315" i="24"/>
  <c r="M315" i="24"/>
  <c r="K331" i="24"/>
  <c r="L331" i="24"/>
  <c r="M331" i="24"/>
  <c r="K347" i="24"/>
  <c r="L347" i="24"/>
  <c r="M347" i="24"/>
  <c r="K363" i="24"/>
  <c r="L363" i="24"/>
  <c r="M363" i="24"/>
  <c r="K379" i="24"/>
  <c r="L379" i="24"/>
  <c r="M379" i="24"/>
  <c r="K395" i="24"/>
  <c r="L395" i="24"/>
  <c r="M395" i="24"/>
  <c r="K411" i="24"/>
  <c r="L411" i="24"/>
  <c r="M411" i="24"/>
  <c r="K427" i="24"/>
  <c r="L427" i="24"/>
  <c r="M427" i="24"/>
  <c r="K443" i="24"/>
  <c r="L443" i="24"/>
  <c r="M443" i="24"/>
  <c r="K459" i="24"/>
  <c r="L459" i="24"/>
  <c r="M459" i="24"/>
  <c r="K475" i="24"/>
  <c r="L475" i="24"/>
  <c r="M475" i="24"/>
  <c r="K491" i="24"/>
  <c r="L491" i="24"/>
  <c r="M491" i="24"/>
  <c r="K507" i="24"/>
  <c r="L507" i="24"/>
  <c r="M507" i="24"/>
  <c r="L476" i="24"/>
  <c r="M476" i="24"/>
  <c r="L217" i="24"/>
  <c r="K217" i="24"/>
  <c r="M217" i="24"/>
  <c r="L233" i="24"/>
  <c r="K233" i="24"/>
  <c r="M233" i="24"/>
  <c r="L249" i="24"/>
  <c r="K249" i="24"/>
  <c r="M249" i="24"/>
  <c r="K265" i="24"/>
  <c r="L265" i="24"/>
  <c r="M265" i="24"/>
  <c r="K281" i="24"/>
  <c r="L281" i="24"/>
  <c r="M281" i="24"/>
  <c r="L297" i="24"/>
  <c r="M297" i="24"/>
  <c r="L313" i="24"/>
  <c r="M313" i="24"/>
  <c r="L329" i="24"/>
  <c r="M329" i="24"/>
  <c r="L345" i="24"/>
  <c r="M345" i="24"/>
  <c r="L361" i="24"/>
  <c r="M361" i="24"/>
  <c r="L377" i="24"/>
  <c r="M377" i="24"/>
  <c r="L393" i="24"/>
  <c r="M393" i="24"/>
  <c r="L409" i="24"/>
  <c r="M409" i="24"/>
  <c r="L425" i="24"/>
  <c r="M425" i="24"/>
  <c r="L441" i="24"/>
  <c r="M441" i="24"/>
  <c r="L457" i="24"/>
  <c r="M457" i="24"/>
  <c r="L473" i="24"/>
  <c r="M473" i="24"/>
  <c r="L489" i="24"/>
  <c r="M489" i="24"/>
  <c r="L505" i="24"/>
  <c r="M505" i="24"/>
  <c r="K297" i="24"/>
  <c r="K313" i="24"/>
  <c r="K329" i="24"/>
  <c r="K345" i="24"/>
  <c r="K361" i="24"/>
  <c r="K377" i="24"/>
  <c r="K393" i="24"/>
  <c r="K409" i="24"/>
  <c r="K425" i="24"/>
  <c r="K441" i="24"/>
  <c r="K457" i="24"/>
  <c r="K473" i="24"/>
  <c r="K489" i="24"/>
  <c r="K505" i="24"/>
  <c r="L492" i="24"/>
  <c r="M492" i="24"/>
  <c r="L508" i="24"/>
  <c r="M508" i="24"/>
  <c r="K266" i="24"/>
  <c r="L266" i="24"/>
  <c r="M266" i="24"/>
  <c r="K282" i="24"/>
  <c r="L282" i="24"/>
  <c r="M282" i="24"/>
  <c r="K298" i="24"/>
  <c r="L298" i="24"/>
  <c r="M298" i="24"/>
  <c r="L330" i="24"/>
  <c r="K330" i="24"/>
  <c r="M330" i="24"/>
  <c r="L346" i="24"/>
  <c r="K346" i="24"/>
  <c r="M346" i="24"/>
  <c r="L362" i="24"/>
  <c r="K362" i="24"/>
  <c r="M362" i="24"/>
  <c r="L378" i="24"/>
  <c r="K378" i="24"/>
  <c r="M378" i="24"/>
  <c r="L394" i="24"/>
  <c r="K410" i="24"/>
  <c r="M410" i="24"/>
  <c r="L426" i="24"/>
  <c r="M426" i="24"/>
  <c r="L442" i="24"/>
  <c r="K442" i="24"/>
  <c r="L458" i="24"/>
  <c r="L474" i="24"/>
  <c r="L490" i="24"/>
  <c r="M490" i="24"/>
  <c r="L216" i="24"/>
  <c r="K216" i="24"/>
  <c r="M216" i="24"/>
  <c r="L232" i="24"/>
  <c r="K232" i="24"/>
  <c r="M232" i="24"/>
  <c r="L248" i="24"/>
  <c r="K248" i="24"/>
  <c r="M248" i="24"/>
  <c r="L264" i="24"/>
  <c r="K264" i="24"/>
  <c r="M264" i="24"/>
  <c r="L280" i="24"/>
  <c r="K280" i="24"/>
  <c r="M280" i="24"/>
  <c r="K296" i="24"/>
  <c r="L296" i="24"/>
  <c r="M296" i="24"/>
  <c r="K312" i="24"/>
  <c r="L312" i="24"/>
  <c r="M312" i="24"/>
  <c r="K328" i="24"/>
  <c r="L328" i="24"/>
  <c r="M328" i="24"/>
  <c r="K344" i="24"/>
  <c r="L344" i="24"/>
  <c r="M344" i="24"/>
  <c r="K360" i="24"/>
  <c r="L360" i="24"/>
  <c r="M360" i="24"/>
  <c r="K376" i="24"/>
  <c r="L376" i="24"/>
  <c r="M376" i="24"/>
  <c r="K392" i="24"/>
  <c r="L392" i="24"/>
  <c r="M392" i="24"/>
  <c r="K408" i="24"/>
  <c r="L408" i="24"/>
  <c r="M408" i="24"/>
  <c r="K424" i="24"/>
  <c r="L424" i="24"/>
  <c r="M424" i="24"/>
  <c r="K440" i="24"/>
  <c r="L440" i="24"/>
  <c r="M440" i="24"/>
  <c r="K456" i="24"/>
  <c r="L456" i="24"/>
  <c r="M456" i="24"/>
  <c r="L472" i="24"/>
  <c r="M472" i="24"/>
  <c r="K207" i="24"/>
  <c r="L207" i="24"/>
  <c r="M207" i="24"/>
  <c r="K223" i="24"/>
  <c r="L223" i="24"/>
  <c r="M223" i="24"/>
  <c r="K239" i="24"/>
  <c r="L239" i="24"/>
  <c r="M239" i="24"/>
  <c r="K255" i="24"/>
  <c r="L255" i="24"/>
  <c r="M255" i="24"/>
  <c r="K271" i="24"/>
  <c r="L271" i="24"/>
  <c r="M271" i="24"/>
  <c r="K287" i="24"/>
  <c r="L287" i="24"/>
  <c r="M287" i="24"/>
  <c r="K303" i="24"/>
  <c r="L303" i="24"/>
  <c r="M303" i="24"/>
  <c r="K319" i="24"/>
  <c r="L319" i="24"/>
  <c r="M319" i="24"/>
  <c r="K335" i="24"/>
  <c r="L335" i="24"/>
  <c r="M335" i="24"/>
  <c r="K351" i="24"/>
  <c r="L351" i="24"/>
  <c r="M351" i="24"/>
  <c r="K367" i="24"/>
  <c r="L367" i="24"/>
  <c r="M367" i="24"/>
  <c r="K383" i="24"/>
  <c r="L383" i="24"/>
  <c r="M383" i="24"/>
  <c r="K399" i="24"/>
  <c r="L399" i="24"/>
  <c r="M399" i="24"/>
  <c r="K415" i="24"/>
  <c r="L415" i="24"/>
  <c r="M415" i="24"/>
  <c r="K431" i="24"/>
  <c r="L431" i="24"/>
  <c r="M431" i="24"/>
  <c r="K447" i="24"/>
  <c r="L447" i="24"/>
  <c r="M447" i="24"/>
  <c r="K463" i="24"/>
  <c r="L463" i="24"/>
  <c r="M463" i="24"/>
  <c r="K479" i="24"/>
  <c r="L479" i="24"/>
  <c r="M479" i="24"/>
  <c r="L495" i="24"/>
  <c r="K495" i="24"/>
  <c r="M495" i="24"/>
  <c r="K511" i="24"/>
  <c r="L511" i="24"/>
  <c r="M511" i="24"/>
  <c r="L205" i="24"/>
  <c r="M205" i="24"/>
  <c r="K205" i="24"/>
  <c r="L221" i="24"/>
  <c r="M221" i="24"/>
  <c r="K221" i="24"/>
  <c r="L237" i="24"/>
  <c r="M237" i="24"/>
  <c r="K237" i="24"/>
  <c r="L253" i="24"/>
  <c r="M253" i="24"/>
  <c r="K253" i="24"/>
  <c r="L269" i="24"/>
  <c r="M269" i="24"/>
  <c r="K269" i="24"/>
  <c r="L285" i="24"/>
  <c r="M285" i="24"/>
  <c r="L301" i="24"/>
  <c r="M301" i="24"/>
  <c r="M317" i="24"/>
  <c r="L317" i="24"/>
  <c r="K317" i="24"/>
  <c r="L333" i="24"/>
  <c r="M333" i="24"/>
  <c r="L349" i="24"/>
  <c r="M349" i="24"/>
  <c r="M365" i="24"/>
  <c r="L365" i="24"/>
  <c r="L381" i="24"/>
  <c r="M381" i="24"/>
  <c r="L397" i="24"/>
  <c r="M397" i="24"/>
  <c r="L413" i="24"/>
  <c r="M413" i="24"/>
  <c r="L429" i="24"/>
  <c r="M429" i="24"/>
  <c r="L445" i="24"/>
  <c r="M445" i="24"/>
  <c r="L461" i="24"/>
  <c r="M461" i="24"/>
  <c r="L477" i="24"/>
  <c r="M477" i="24"/>
  <c r="L493" i="24"/>
  <c r="M493" i="24"/>
  <c r="L509" i="24"/>
  <c r="M509" i="24"/>
  <c r="K285" i="24"/>
  <c r="K301" i="24"/>
  <c r="K333" i="24"/>
  <c r="K349" i="24"/>
  <c r="K365" i="24"/>
  <c r="K381" i="24"/>
  <c r="K397" i="24"/>
  <c r="K413" i="24"/>
  <c r="K429" i="24"/>
  <c r="K445" i="24"/>
  <c r="K461" i="24"/>
  <c r="K477" i="24"/>
  <c r="K493" i="24"/>
  <c r="K509" i="24"/>
  <c r="L480" i="24"/>
  <c r="M480" i="24"/>
  <c r="L496" i="24"/>
  <c r="M496" i="24"/>
  <c r="L512" i="24"/>
  <c r="M512" i="24"/>
  <c r="K206" i="24"/>
  <c r="M206" i="24"/>
  <c r="L206" i="24"/>
  <c r="K222" i="24"/>
  <c r="M222" i="24"/>
  <c r="L222" i="24"/>
  <c r="K238" i="24"/>
  <c r="L238" i="24"/>
  <c r="M238" i="24"/>
  <c r="K254" i="24"/>
  <c r="L254" i="24"/>
  <c r="M254" i="24"/>
  <c r="K270" i="24"/>
  <c r="L270" i="24"/>
  <c r="M270" i="24"/>
  <c r="L286" i="24"/>
  <c r="K286" i="24"/>
  <c r="M286" i="24"/>
  <c r="K302" i="24"/>
  <c r="L302" i="24"/>
  <c r="M302" i="24"/>
  <c r="K318" i="24"/>
  <c r="L318" i="24"/>
  <c r="M318" i="24"/>
  <c r="K334" i="24"/>
  <c r="L334" i="24"/>
  <c r="M334" i="24"/>
  <c r="K350" i="24"/>
  <c r="L350" i="24"/>
  <c r="M350" i="24"/>
  <c r="K366" i="24"/>
  <c r="L366" i="24"/>
  <c r="M366" i="24"/>
  <c r="K382" i="24"/>
  <c r="L382" i="24"/>
  <c r="M382" i="24"/>
  <c r="K398" i="24"/>
  <c r="L398" i="24"/>
  <c r="K414" i="24"/>
  <c r="L414" i="24"/>
  <c r="M414" i="24"/>
  <c r="L446" i="24"/>
  <c r="M446" i="24"/>
  <c r="L462" i="24"/>
  <c r="L478" i="24"/>
  <c r="F37" i="32"/>
  <c r="E37" i="32"/>
  <c r="E34" i="32"/>
  <c r="F34" i="32"/>
  <c r="F61" i="32"/>
  <c r="E61" i="32"/>
  <c r="F68" i="32"/>
  <c r="E68" i="32"/>
  <c r="F31" i="32"/>
  <c r="E31" i="32"/>
  <c r="F30" i="32"/>
  <c r="E30" i="32"/>
  <c r="F41" i="32"/>
  <c r="E41" i="32"/>
  <c r="E66" i="32"/>
  <c r="F66" i="32"/>
  <c r="E59" i="32"/>
  <c r="F59" i="32"/>
  <c r="F35" i="32"/>
  <c r="E35" i="32"/>
  <c r="E29" i="32"/>
  <c r="F29" i="32"/>
  <c r="E38" i="32"/>
  <c r="F38" i="32"/>
  <c r="E58" i="32"/>
  <c r="F58" i="32"/>
  <c r="F57" i="32"/>
  <c r="E57" i="32"/>
  <c r="E62" i="32"/>
  <c r="F62" i="32"/>
  <c r="E33" i="32"/>
  <c r="F33" i="32"/>
  <c r="F42" i="32"/>
  <c r="E42" i="32"/>
  <c r="E39" i="32"/>
  <c r="F39" i="32"/>
  <c r="F65" i="32"/>
  <c r="E65" i="32"/>
  <c r="E63" i="32"/>
  <c r="F63" i="32"/>
  <c r="E69" i="32"/>
  <c r="F69" i="32"/>
  <c r="B29" i="32"/>
  <c r="AC104" i="24"/>
  <c r="Y104" i="24" a="1"/>
  <c r="Y104" i="24"/>
  <c r="X104" i="24" a="1"/>
  <c r="X104" i="24"/>
  <c r="V104" i="24" a="1"/>
  <c r="V104" i="24"/>
  <c r="W104" i="24" a="1"/>
  <c r="W104" i="24"/>
  <c r="AC168" i="24"/>
  <c r="X168" i="24" a="1"/>
  <c r="X168" i="24"/>
  <c r="W168" i="24" a="1"/>
  <c r="W168" i="24"/>
  <c r="Y168" i="24" a="1"/>
  <c r="Y168" i="24"/>
  <c r="V168" i="24" a="1"/>
  <c r="V168" i="24"/>
  <c r="AC109" i="24"/>
  <c r="W109" i="24" a="1"/>
  <c r="W109" i="24"/>
  <c r="X109" i="24" a="1"/>
  <c r="X109" i="24"/>
  <c r="V109" i="24" a="1"/>
  <c r="V109" i="24"/>
  <c r="Y109" i="24" a="1"/>
  <c r="Y109" i="24"/>
  <c r="AC111" i="24"/>
  <c r="X111" i="24" a="1"/>
  <c r="X111" i="24"/>
  <c r="V111" i="24" a="1"/>
  <c r="V111" i="24"/>
  <c r="W111" i="24" a="1"/>
  <c r="W111" i="24"/>
  <c r="Y111" i="24" a="1"/>
  <c r="Y111" i="24"/>
  <c r="AC142" i="24"/>
  <c r="V142" i="24" a="1"/>
  <c r="V142" i="24"/>
  <c r="W142" i="24" a="1"/>
  <c r="W142" i="24"/>
  <c r="X142" i="24" a="1"/>
  <c r="X142" i="24"/>
  <c r="Y142" i="24" a="1"/>
  <c r="Y142" i="24"/>
  <c r="AC107" i="24"/>
  <c r="W107" i="24" a="1"/>
  <c r="W107" i="24"/>
  <c r="X107" i="24" a="1"/>
  <c r="X107" i="24"/>
  <c r="V107" i="24" a="1"/>
  <c r="V107" i="24"/>
  <c r="Y107" i="24" a="1"/>
  <c r="Y107" i="24"/>
  <c r="AC134" i="24"/>
  <c r="Y134" i="24" a="1"/>
  <c r="Y134" i="24"/>
  <c r="X134" i="24" a="1"/>
  <c r="X134" i="24"/>
  <c r="V134" i="24" a="1"/>
  <c r="V134" i="24"/>
  <c r="W134" i="24" a="1"/>
  <c r="W134" i="24"/>
  <c r="AC156" i="24"/>
  <c r="W156" i="24" a="1"/>
  <c r="W156" i="24"/>
  <c r="V156" i="24" a="1"/>
  <c r="V156" i="24"/>
  <c r="Y156" i="24" a="1"/>
  <c r="Y156" i="24"/>
  <c r="X156" i="24" a="1"/>
  <c r="X156" i="24"/>
  <c r="AC126" i="24"/>
  <c r="Y126" i="24" a="1"/>
  <c r="Y126" i="24"/>
  <c r="V126" i="24" a="1"/>
  <c r="V126" i="24"/>
  <c r="X126" i="24" a="1"/>
  <c r="X126" i="24"/>
  <c r="W126" i="24" a="1"/>
  <c r="W126" i="24"/>
  <c r="AC110" i="24"/>
  <c r="X110" i="24" a="1"/>
  <c r="X110" i="24"/>
  <c r="Y110" i="24" a="1"/>
  <c r="Y110" i="24"/>
  <c r="W110" i="24" a="1"/>
  <c r="W110" i="24"/>
  <c r="V110" i="24" a="1"/>
  <c r="V110" i="24"/>
  <c r="AC118" i="24"/>
  <c r="X118" i="24" a="1"/>
  <c r="X118" i="24"/>
  <c r="Y118" i="24" a="1"/>
  <c r="Y118" i="24"/>
  <c r="W118" i="24" a="1"/>
  <c r="W118" i="24"/>
  <c r="V118" i="24" a="1"/>
  <c r="V118" i="24"/>
  <c r="AC132" i="24"/>
  <c r="V132" i="24" a="1"/>
  <c r="V132" i="24"/>
  <c r="W132" i="24" a="1"/>
  <c r="W132" i="24"/>
  <c r="X132" i="24" a="1"/>
  <c r="X132" i="24"/>
  <c r="Y132" i="24" a="1"/>
  <c r="Y132" i="24"/>
  <c r="AC147" i="24"/>
  <c r="W147" i="24" a="1"/>
  <c r="W147" i="24"/>
  <c r="Y147" i="24" a="1"/>
  <c r="Y147" i="24"/>
  <c r="V147" i="24" a="1"/>
  <c r="V147" i="24"/>
  <c r="X147" i="24" a="1"/>
  <c r="X147" i="24"/>
  <c r="AC148" i="24"/>
  <c r="W148" i="24" a="1"/>
  <c r="W148" i="24"/>
  <c r="V148" i="24" a="1"/>
  <c r="V148" i="24"/>
  <c r="Y148" i="24" a="1"/>
  <c r="Y148" i="24"/>
  <c r="X148" i="24" a="1"/>
  <c r="X148" i="24"/>
  <c r="AC170" i="24"/>
  <c r="W170" i="24" a="1"/>
  <c r="W170" i="24"/>
  <c r="V170" i="24" a="1"/>
  <c r="V170" i="24"/>
  <c r="Y170" i="24" a="1"/>
  <c r="Y170" i="24"/>
  <c r="X170" i="24" a="1"/>
  <c r="X170" i="24"/>
  <c r="AC105" i="24"/>
  <c r="X105" i="24" a="1"/>
  <c r="X105" i="24"/>
  <c r="W105" i="24" a="1"/>
  <c r="W105" i="24"/>
  <c r="V105" i="24" a="1"/>
  <c r="V105" i="24"/>
  <c r="Y105" i="24" a="1"/>
  <c r="Y105" i="24"/>
  <c r="AC144" i="24"/>
  <c r="Y144" i="24" a="1"/>
  <c r="Y144" i="24"/>
  <c r="X144" i="24" a="1"/>
  <c r="X144" i="24"/>
  <c r="V144" i="24" a="1"/>
  <c r="V144" i="24"/>
  <c r="W144" i="24" a="1"/>
  <c r="W144" i="24"/>
  <c r="W116" i="24" a="1"/>
  <c r="W116" i="24"/>
  <c r="Y180" i="24" a="1"/>
  <c r="Y180" i="24"/>
  <c r="X180" i="24" a="1"/>
  <c r="X180" i="24"/>
  <c r="X121" i="24" a="1"/>
  <c r="X121" i="24"/>
  <c r="Y135" i="24" a="1"/>
  <c r="Y135" i="24"/>
  <c r="Y167" i="24" a="1"/>
  <c r="Y167" i="24"/>
  <c r="Y201" i="24" a="1"/>
  <c r="Y201" i="24"/>
  <c r="V145" i="24" a="1"/>
  <c r="V145" i="24"/>
  <c r="X179" i="24" a="1"/>
  <c r="X179" i="24"/>
  <c r="Y157" i="24" a="1"/>
  <c r="Y157" i="24"/>
  <c r="Y191" i="24" a="1"/>
  <c r="Y191" i="24"/>
  <c r="W122" i="24" a="1"/>
  <c r="W122" i="24"/>
  <c r="Y175" i="24" a="1"/>
  <c r="Y175" i="24"/>
  <c r="Y138" i="24" a="1"/>
  <c r="Y138" i="24"/>
  <c r="V146" i="24" a="1"/>
  <c r="V146" i="24"/>
  <c r="W185" i="24" a="1"/>
  <c r="W185" i="24"/>
  <c r="AC120" i="24"/>
  <c r="X120" i="24" a="1"/>
  <c r="X120" i="24"/>
  <c r="V120" i="24" a="1"/>
  <c r="V120" i="24"/>
  <c r="W120" i="24" a="1"/>
  <c r="W120" i="24"/>
  <c r="Y120" i="24" a="1"/>
  <c r="Y120" i="24"/>
  <c r="X184" i="24" a="1"/>
  <c r="X184" i="24"/>
  <c r="AC184" i="24"/>
  <c r="V184" i="24" a="1"/>
  <c r="V184" i="24"/>
  <c r="W184" i="24" a="1"/>
  <c r="W184" i="24"/>
  <c r="Y184" i="24" a="1"/>
  <c r="Y184" i="24"/>
  <c r="AC125" i="24"/>
  <c r="V125" i="24" a="1"/>
  <c r="V125" i="24"/>
  <c r="X125" i="24" a="1"/>
  <c r="X125" i="24"/>
  <c r="Y125" i="24" a="1"/>
  <c r="Y125" i="24"/>
  <c r="W125" i="24" a="1"/>
  <c r="W125" i="24"/>
  <c r="AC143" i="24"/>
  <c r="W143" i="24" a="1"/>
  <c r="W143" i="24"/>
  <c r="Y143" i="24" a="1"/>
  <c r="Y143" i="24"/>
  <c r="X143" i="24" a="1"/>
  <c r="X143" i="24"/>
  <c r="V143" i="24" a="1"/>
  <c r="V143" i="24"/>
  <c r="AC159" i="24"/>
  <c r="Y159" i="24" a="1"/>
  <c r="Y159" i="24"/>
  <c r="W159" i="24" a="1"/>
  <c r="W159" i="24"/>
  <c r="V159" i="24" a="1"/>
  <c r="V159" i="24"/>
  <c r="X159" i="24" a="1"/>
  <c r="X159" i="24"/>
  <c r="AC171" i="24"/>
  <c r="Y171" i="24" a="1"/>
  <c r="Y171" i="24"/>
  <c r="V171" i="24" a="1"/>
  <c r="V171" i="24"/>
  <c r="X171" i="24" a="1"/>
  <c r="X171" i="24"/>
  <c r="W171" i="24" a="1"/>
  <c r="W171" i="24"/>
  <c r="W191" i="24" a="1"/>
  <c r="W191" i="24"/>
  <c r="AC194" i="24"/>
  <c r="Y194" i="24" a="1"/>
  <c r="Y194" i="24"/>
  <c r="V194" i="24" a="1"/>
  <c r="V194" i="24"/>
  <c r="X194" i="24" a="1"/>
  <c r="X194" i="24"/>
  <c r="W194" i="24" a="1"/>
  <c r="W194" i="24"/>
  <c r="V193" i="24" a="1"/>
  <c r="V193" i="24"/>
  <c r="AC193" i="24"/>
  <c r="W193" i="24" a="1"/>
  <c r="W193" i="24"/>
  <c r="X193" i="24" a="1"/>
  <c r="X193" i="24"/>
  <c r="Y193" i="24" a="1"/>
  <c r="Y193" i="24"/>
  <c r="AC108" i="24"/>
  <c r="Y108" i="24" a="1"/>
  <c r="Y108" i="24"/>
  <c r="X108" i="24" a="1"/>
  <c r="X108" i="24"/>
  <c r="V108" i="24" a="1"/>
  <c r="V108" i="24"/>
  <c r="W108" i="24" a="1"/>
  <c r="W108" i="24"/>
  <c r="Y189" i="24" a="1"/>
  <c r="Y189" i="24"/>
  <c r="AC172" i="24"/>
  <c r="Y172" i="24" a="1"/>
  <c r="Y172" i="24"/>
  <c r="V172" i="24" a="1"/>
  <c r="V172" i="24"/>
  <c r="W172" i="24" a="1"/>
  <c r="W172" i="24"/>
  <c r="X172" i="24" a="1"/>
  <c r="X172" i="24"/>
  <c r="AC113" i="24"/>
  <c r="X113" i="24" a="1"/>
  <c r="X113" i="24"/>
  <c r="W113" i="24" a="1"/>
  <c r="W113" i="24"/>
  <c r="V113" i="24" a="1"/>
  <c r="V113" i="24"/>
  <c r="Y113" i="24" a="1"/>
  <c r="Y113" i="24"/>
  <c r="AC119" i="24"/>
  <c r="Y119" i="24" a="1"/>
  <c r="Y119" i="24"/>
  <c r="W119" i="24" a="1"/>
  <c r="W119" i="24"/>
  <c r="V119" i="24" a="1"/>
  <c r="V119" i="24"/>
  <c r="X119" i="24" a="1"/>
  <c r="X119" i="24"/>
  <c r="W201" i="24" a="1"/>
  <c r="W201" i="24"/>
  <c r="AC196" i="24"/>
  <c r="V196" i="24" a="1"/>
  <c r="V196" i="24"/>
  <c r="W196" i="24" a="1"/>
  <c r="W196" i="24"/>
  <c r="X196" i="24" a="1"/>
  <c r="X196" i="24"/>
  <c r="AC169" i="24"/>
  <c r="V169" i="24" a="1"/>
  <c r="V169" i="24"/>
  <c r="W169" i="24" a="1"/>
  <c r="W169" i="24"/>
  <c r="Y169" i="24" a="1"/>
  <c r="Y169" i="24"/>
  <c r="X169" i="24" a="1"/>
  <c r="X169" i="24"/>
  <c r="AC155" i="24"/>
  <c r="W155" i="24" a="1"/>
  <c r="W155" i="24"/>
  <c r="Y155" i="24" a="1"/>
  <c r="Y155" i="24"/>
  <c r="V155" i="24" a="1"/>
  <c r="V155" i="24"/>
  <c r="X155" i="24" a="1"/>
  <c r="X155" i="24"/>
  <c r="V197" i="24" a="1"/>
  <c r="V197" i="24"/>
  <c r="AC197" i="24"/>
  <c r="X197" i="24" a="1"/>
  <c r="X197" i="24"/>
  <c r="Y197" i="24" a="1"/>
  <c r="Y197" i="24"/>
  <c r="W197" i="24" a="1"/>
  <c r="W197" i="24"/>
  <c r="AC174" i="24"/>
  <c r="X174" i="24" a="1"/>
  <c r="X174" i="24"/>
  <c r="Y174" i="24" a="1"/>
  <c r="Y174" i="24"/>
  <c r="W174" i="24" a="1"/>
  <c r="W174" i="24"/>
  <c r="V174" i="24" a="1"/>
  <c r="V174" i="24"/>
  <c r="AC106" i="24"/>
  <c r="Y106" i="24" a="1"/>
  <c r="Y106" i="24"/>
  <c r="X106" i="24" a="1"/>
  <c r="X106" i="24"/>
  <c r="W106" i="24" a="1"/>
  <c r="W106" i="24"/>
  <c r="V106" i="24" a="1"/>
  <c r="V106" i="24"/>
  <c r="X181" i="24" a="1"/>
  <c r="X181" i="24"/>
  <c r="AC181" i="24"/>
  <c r="Y181" i="24" a="1"/>
  <c r="Y181" i="24"/>
  <c r="V181" i="24" a="1"/>
  <c r="V181" i="24"/>
  <c r="W181" i="24" a="1"/>
  <c r="W181" i="24"/>
  <c r="AC133" i="24"/>
  <c r="V133" i="24" a="1"/>
  <c r="V133" i="24"/>
  <c r="X133" i="24" a="1"/>
  <c r="X133" i="24"/>
  <c r="Y133" i="24" a="1"/>
  <c r="Y133" i="24"/>
  <c r="W133" i="24" a="1"/>
  <c r="W133" i="24"/>
  <c r="V188" i="24" a="1"/>
  <c r="V188" i="24"/>
  <c r="AC192" i="24"/>
  <c r="X192" i="24" a="1"/>
  <c r="X192" i="24"/>
  <c r="V192" i="24" a="1"/>
  <c r="V192" i="24"/>
  <c r="Y192" i="24" a="1"/>
  <c r="Y192" i="24"/>
  <c r="W192" i="24" a="1"/>
  <c r="W192" i="24"/>
  <c r="X116" i="24" a="1"/>
  <c r="X116" i="24"/>
  <c r="V180" i="24" a="1"/>
  <c r="V180" i="24"/>
  <c r="W121" i="24" a="1"/>
  <c r="W121" i="24"/>
  <c r="W135" i="24" a="1"/>
  <c r="W135" i="24"/>
  <c r="X167" i="24" a="1"/>
  <c r="X167" i="24"/>
  <c r="X201" i="24" a="1"/>
  <c r="X201" i="24"/>
  <c r="Y145" i="24" a="1"/>
  <c r="Y145" i="24"/>
  <c r="W179" i="24" a="1"/>
  <c r="W179" i="24"/>
  <c r="X157" i="24" a="1"/>
  <c r="X157" i="24"/>
  <c r="X122" i="24" a="1"/>
  <c r="X122" i="24"/>
  <c r="W175" i="24" a="1"/>
  <c r="W175" i="24"/>
  <c r="V138" i="24" a="1"/>
  <c r="V138" i="24"/>
  <c r="X146" i="24" a="1"/>
  <c r="X146" i="24"/>
  <c r="Y185" i="24" a="1"/>
  <c r="Y185" i="24"/>
  <c r="AC112" i="24"/>
  <c r="W112" i="24" a="1"/>
  <c r="W112" i="24"/>
  <c r="Y112" i="24" a="1"/>
  <c r="Y112" i="24"/>
  <c r="X112" i="24" a="1"/>
  <c r="X112" i="24"/>
  <c r="V112" i="24" a="1"/>
  <c r="V112" i="24"/>
  <c r="AC136" i="24"/>
  <c r="Y136" i="24" a="1"/>
  <c r="Y136" i="24"/>
  <c r="X136" i="24" a="1"/>
  <c r="X136" i="24"/>
  <c r="W136" i="24" a="1"/>
  <c r="W136" i="24"/>
  <c r="V136" i="24" a="1"/>
  <c r="V136" i="24"/>
  <c r="V200" i="24" a="1"/>
  <c r="V200" i="24"/>
  <c r="AC200" i="24"/>
  <c r="Y200" i="24" a="1"/>
  <c r="Y200" i="24"/>
  <c r="X200" i="24" a="1"/>
  <c r="X200" i="24"/>
  <c r="W200" i="24" a="1"/>
  <c r="W200" i="24"/>
  <c r="AC141" i="24"/>
  <c r="V141" i="24" a="1"/>
  <c r="V141" i="24"/>
  <c r="Y141" i="24" a="1"/>
  <c r="Y141" i="24"/>
  <c r="W141" i="24" a="1"/>
  <c r="W141" i="24"/>
  <c r="X141" i="24" a="1"/>
  <c r="X141" i="24"/>
  <c r="AC165" i="24"/>
  <c r="W165" i="24" a="1"/>
  <c r="W165" i="24"/>
  <c r="V165" i="24" a="1"/>
  <c r="V165" i="24"/>
  <c r="X165" i="24" a="1"/>
  <c r="X165" i="24"/>
  <c r="Y165" i="24" a="1"/>
  <c r="Y165" i="24"/>
  <c r="AC182" i="24"/>
  <c r="W182" i="24" a="1"/>
  <c r="W182" i="24"/>
  <c r="Y182" i="24" a="1"/>
  <c r="Y182" i="24"/>
  <c r="V182" i="24" a="1"/>
  <c r="V182" i="24"/>
  <c r="X182" i="24" a="1"/>
  <c r="X182" i="24"/>
  <c r="V199" i="24" a="1"/>
  <c r="V199" i="24"/>
  <c r="AC199" i="24"/>
  <c r="X199" i="24" a="1"/>
  <c r="X199" i="24"/>
  <c r="W199" i="24" a="1"/>
  <c r="W199" i="24"/>
  <c r="Y199" i="24" a="1"/>
  <c r="Y199" i="24"/>
  <c r="AC154" i="24"/>
  <c r="V154" i="24" a="1"/>
  <c r="V154" i="24"/>
  <c r="X154" i="24" a="1"/>
  <c r="X154" i="24"/>
  <c r="W154" i="24" a="1"/>
  <c r="W154" i="24"/>
  <c r="Y154" i="24" a="1"/>
  <c r="Y154" i="24"/>
  <c r="X177" i="24" a="1"/>
  <c r="X177" i="24"/>
  <c r="AC177" i="24"/>
  <c r="W177" i="24" a="1"/>
  <c r="W177" i="24"/>
  <c r="V177" i="24" a="1"/>
  <c r="V177" i="24"/>
  <c r="Y177" i="24" a="1"/>
  <c r="Y177" i="24"/>
  <c r="AC163" i="24"/>
  <c r="V163" i="24" a="1"/>
  <c r="V163" i="24"/>
  <c r="X163" i="24" a="1"/>
  <c r="X163" i="24"/>
  <c r="Y163" i="24" a="1"/>
  <c r="Y163" i="24"/>
  <c r="W163" i="24" a="1"/>
  <c r="W163" i="24"/>
  <c r="AC123" i="24"/>
  <c r="V123" i="24" a="1"/>
  <c r="V123" i="24"/>
  <c r="W123" i="24" a="1"/>
  <c r="W123" i="24"/>
  <c r="Y123" i="24" a="1"/>
  <c r="Y123" i="24"/>
  <c r="X123" i="24" a="1"/>
  <c r="X123" i="24"/>
  <c r="AC124" i="24"/>
  <c r="W124" i="24" a="1"/>
  <c r="W124" i="24"/>
  <c r="V124" i="24" a="1"/>
  <c r="V124" i="24"/>
  <c r="Y124" i="24" a="1"/>
  <c r="Y124" i="24"/>
  <c r="X124" i="24" a="1"/>
  <c r="X124" i="24"/>
  <c r="W188" i="24" a="1"/>
  <c r="W188" i="24"/>
  <c r="AC188" i="24"/>
  <c r="X188" i="24" a="1"/>
  <c r="X188" i="24"/>
  <c r="Y188" i="24" a="1"/>
  <c r="Y188" i="24"/>
  <c r="AC129" i="24"/>
  <c r="V129" i="24" a="1"/>
  <c r="V129" i="24"/>
  <c r="X129" i="24" a="1"/>
  <c r="X129" i="24"/>
  <c r="Y129" i="24" a="1"/>
  <c r="Y129" i="24"/>
  <c r="W129" i="24" a="1"/>
  <c r="W129" i="24"/>
  <c r="AC149" i="24"/>
  <c r="V149" i="24" a="1"/>
  <c r="V149" i="24"/>
  <c r="Y149" i="24" a="1"/>
  <c r="Y149" i="24"/>
  <c r="X149" i="24" a="1"/>
  <c r="X149" i="24"/>
  <c r="W149" i="24" a="1"/>
  <c r="W149" i="24"/>
  <c r="AC166" i="24"/>
  <c r="W166" i="24" a="1"/>
  <c r="W166" i="24"/>
  <c r="V166" i="24" a="1"/>
  <c r="V166" i="24"/>
  <c r="X166" i="24" a="1"/>
  <c r="X166" i="24"/>
  <c r="Y166" i="24" a="1"/>
  <c r="Y166" i="24"/>
  <c r="AC183" i="24"/>
  <c r="X183" i="24" a="1"/>
  <c r="X183" i="24"/>
  <c r="W183" i="24" a="1"/>
  <c r="W183" i="24"/>
  <c r="Y183" i="24" a="1"/>
  <c r="Y183" i="24"/>
  <c r="V183" i="24" a="1"/>
  <c r="V183" i="24"/>
  <c r="V189" i="24" a="1"/>
  <c r="V189" i="24"/>
  <c r="AC189" i="24"/>
  <c r="X189" i="24" a="1"/>
  <c r="X189" i="24"/>
  <c r="W189" i="24" a="1"/>
  <c r="W189" i="24"/>
  <c r="V195" i="24" a="1"/>
  <c r="V195" i="24"/>
  <c r="AC195" i="24"/>
  <c r="Y195" i="24" a="1"/>
  <c r="Y195" i="24"/>
  <c r="X195" i="24" a="1"/>
  <c r="X195" i="24"/>
  <c r="W195" i="24" a="1"/>
  <c r="W195" i="24"/>
  <c r="AC173" i="24"/>
  <c r="X173" i="24" a="1"/>
  <c r="X173" i="24"/>
  <c r="Y173" i="24" a="1"/>
  <c r="Y173" i="24"/>
  <c r="W173" i="24" a="1"/>
  <c r="W173" i="24"/>
  <c r="V173" i="24" a="1"/>
  <c r="V173" i="24"/>
  <c r="AC137" i="24"/>
  <c r="W137" i="24" a="1"/>
  <c r="W137" i="24"/>
  <c r="X137" i="24" a="1"/>
  <c r="X137" i="24"/>
  <c r="Y137" i="24" a="1"/>
  <c r="Y137" i="24"/>
  <c r="V137" i="24" a="1"/>
  <c r="V137" i="24"/>
  <c r="AC130" i="24"/>
  <c r="Y130" i="24" a="1"/>
  <c r="Y130" i="24"/>
  <c r="X130" i="24" a="1"/>
  <c r="X130" i="24"/>
  <c r="V130" i="24" a="1"/>
  <c r="V130" i="24"/>
  <c r="W130" i="24" a="1"/>
  <c r="W130" i="24"/>
  <c r="AC114" i="24"/>
  <c r="Y114" i="24" a="1"/>
  <c r="Y114" i="24"/>
  <c r="X114" i="24" a="1"/>
  <c r="X114" i="24"/>
  <c r="W114" i="24" a="1"/>
  <c r="W114" i="24"/>
  <c r="V114" i="24" a="1"/>
  <c r="V114" i="24"/>
  <c r="AC178" i="24"/>
  <c r="W178" i="24" a="1"/>
  <c r="W178" i="24"/>
  <c r="V178" i="24" a="1"/>
  <c r="V178" i="24"/>
  <c r="X178" i="24" a="1"/>
  <c r="X178" i="24"/>
  <c r="Y178" i="24" a="1"/>
  <c r="Y178" i="24"/>
  <c r="AC151" i="24"/>
  <c r="W151" i="24" a="1"/>
  <c r="W151" i="24"/>
  <c r="V151" i="24" a="1"/>
  <c r="V151" i="24"/>
  <c r="Y151" i="24" a="1"/>
  <c r="Y151" i="24"/>
  <c r="X151" i="24" a="1"/>
  <c r="X151" i="24"/>
  <c r="W190" i="24" a="1"/>
  <c r="W190" i="24"/>
  <c r="AC190" i="24"/>
  <c r="Y190" i="24" a="1"/>
  <c r="Y190" i="24"/>
  <c r="X190" i="24" a="1"/>
  <c r="X190" i="24"/>
  <c r="V190" i="24" a="1"/>
  <c r="V190" i="24"/>
  <c r="AC150" i="24"/>
  <c r="V150" i="24" a="1"/>
  <c r="V150" i="24"/>
  <c r="X150" i="24" a="1"/>
  <c r="X150" i="24"/>
  <c r="W150" i="24" a="1"/>
  <c r="W150" i="24"/>
  <c r="Y150" i="24" a="1"/>
  <c r="Y150" i="24"/>
  <c r="AC127" i="24"/>
  <c r="Y127" i="24" a="1"/>
  <c r="Y127" i="24"/>
  <c r="W127" i="24" a="1"/>
  <c r="W127" i="24"/>
  <c r="V127" i="24" a="1"/>
  <c r="V127" i="24"/>
  <c r="X127" i="24" a="1"/>
  <c r="X127" i="24"/>
  <c r="AC117" i="24"/>
  <c r="W117" i="24" a="1"/>
  <c r="W117" i="24"/>
  <c r="X117" i="24" a="1"/>
  <c r="X117" i="24"/>
  <c r="V117" i="24" a="1"/>
  <c r="V117" i="24"/>
  <c r="Y117" i="24" a="1"/>
  <c r="Y117" i="24"/>
  <c r="X176" i="24" a="1"/>
  <c r="X176" i="24"/>
  <c r="AC176" i="24"/>
  <c r="Y176" i="24" a="1"/>
  <c r="Y176" i="24"/>
  <c r="V176" i="24" a="1"/>
  <c r="V176" i="24"/>
  <c r="W176" i="24" a="1"/>
  <c r="W176" i="24"/>
  <c r="Y116" i="24" a="1"/>
  <c r="Y116" i="24"/>
  <c r="W180" i="24" a="1"/>
  <c r="W180" i="24"/>
  <c r="V121" i="24" a="1"/>
  <c r="V121" i="24"/>
  <c r="X135" i="24" a="1"/>
  <c r="X135" i="24"/>
  <c r="V167" i="24" a="1"/>
  <c r="V167" i="24"/>
  <c r="W145" i="24" a="1"/>
  <c r="W145" i="24"/>
  <c r="V179" i="24" a="1"/>
  <c r="V179" i="24"/>
  <c r="V157" i="24" a="1"/>
  <c r="V157" i="24"/>
  <c r="V191" i="24" a="1"/>
  <c r="V191" i="24"/>
  <c r="Y122" i="24" a="1"/>
  <c r="Y122" i="24"/>
  <c r="V175" i="24" a="1"/>
  <c r="V175" i="24"/>
  <c r="W138" i="24" a="1"/>
  <c r="W138" i="24"/>
  <c r="Y146" i="24" a="1"/>
  <c r="Y146" i="24"/>
  <c r="AC128" i="24"/>
  <c r="V128" i="24" a="1"/>
  <c r="V128" i="24"/>
  <c r="X128" i="24" a="1"/>
  <c r="X128" i="24"/>
  <c r="W128" i="24" a="1"/>
  <c r="W128" i="24"/>
  <c r="Y128" i="24" a="1"/>
  <c r="Y128" i="24"/>
  <c r="AC152" i="24"/>
  <c r="W152" i="24" a="1"/>
  <c r="W152" i="24"/>
  <c r="V152" i="24" a="1"/>
  <c r="V152" i="24"/>
  <c r="Y152" i="24" a="1"/>
  <c r="Y152" i="24"/>
  <c r="X152" i="24" a="1"/>
  <c r="X152" i="24"/>
  <c r="AC115" i="24"/>
  <c r="W115" i="24" a="1"/>
  <c r="W115" i="24"/>
  <c r="X115" i="24" a="1"/>
  <c r="X115" i="24"/>
  <c r="V115" i="24" a="1"/>
  <c r="V115" i="24"/>
  <c r="Y115" i="24" a="1"/>
  <c r="Y115" i="24"/>
  <c r="AC158" i="24"/>
  <c r="V158" i="24" a="1"/>
  <c r="V158" i="24"/>
  <c r="X158" i="24" a="1"/>
  <c r="X158" i="24"/>
  <c r="W158" i="24" a="1"/>
  <c r="W158" i="24"/>
  <c r="Y158" i="24" a="1"/>
  <c r="Y158" i="24"/>
  <c r="AC140" i="24"/>
  <c r="V140" i="24" a="1"/>
  <c r="V140" i="24"/>
  <c r="X140" i="24" a="1"/>
  <c r="X140" i="24"/>
  <c r="Y140" i="24" a="1"/>
  <c r="Y140" i="24"/>
  <c r="W140" i="24" a="1"/>
  <c r="W140" i="24"/>
  <c r="AC161" i="24"/>
  <c r="V161" i="24" a="1"/>
  <c r="V161" i="24"/>
  <c r="W161" i="24" a="1"/>
  <c r="W161" i="24"/>
  <c r="X161" i="24" a="1"/>
  <c r="X161" i="24"/>
  <c r="Y161" i="24" a="1"/>
  <c r="Y161" i="24"/>
  <c r="AC153" i="24"/>
  <c r="Y153" i="24" a="1"/>
  <c r="Y153" i="24"/>
  <c r="V153" i="24" a="1"/>
  <c r="V153" i="24"/>
  <c r="W153" i="24" a="1"/>
  <c r="W153" i="24"/>
  <c r="X153" i="24" a="1"/>
  <c r="X153" i="24"/>
  <c r="AC131" i="24"/>
  <c r="W131" i="24" a="1"/>
  <c r="W131" i="24"/>
  <c r="V131" i="24" a="1"/>
  <c r="V131" i="24"/>
  <c r="X131" i="24" a="1"/>
  <c r="X131" i="24"/>
  <c r="Y131" i="24" a="1"/>
  <c r="Y131" i="24"/>
  <c r="AC162" i="24"/>
  <c r="W162" i="24" a="1"/>
  <c r="W162" i="24"/>
  <c r="V162" i="24" a="1"/>
  <c r="V162" i="24"/>
  <c r="X162" i="24" a="1"/>
  <c r="X162" i="24"/>
  <c r="Y162" i="24" a="1"/>
  <c r="Y162" i="24"/>
  <c r="AC139" i="24"/>
  <c r="X139" i="24" a="1"/>
  <c r="X139" i="24"/>
  <c r="W139" i="24" a="1"/>
  <c r="W139" i="24"/>
  <c r="Y139" i="24" a="1"/>
  <c r="Y139" i="24"/>
  <c r="V139" i="24" a="1"/>
  <c r="V139" i="24"/>
  <c r="V187" i="24" a="1"/>
  <c r="V187" i="24"/>
  <c r="AC187" i="24"/>
  <c r="Y187" i="24" a="1"/>
  <c r="Y187" i="24"/>
  <c r="W187" i="24" a="1"/>
  <c r="W187" i="24"/>
  <c r="X187" i="24" a="1"/>
  <c r="X187" i="24"/>
  <c r="AC164" i="24"/>
  <c r="W164" i="24" a="1"/>
  <c r="W164" i="24"/>
  <c r="V164" i="24" a="1"/>
  <c r="V164" i="24"/>
  <c r="X164" i="24" a="1"/>
  <c r="X164" i="24"/>
  <c r="Y164" i="24" a="1"/>
  <c r="Y164" i="24"/>
  <c r="Y196" i="24" a="1"/>
  <c r="Y196" i="24"/>
  <c r="AC198" i="24"/>
  <c r="Y198" i="24" a="1"/>
  <c r="Y198" i="24"/>
  <c r="X198" i="24" a="1"/>
  <c r="X198" i="24"/>
  <c r="W198" i="24" a="1"/>
  <c r="W198" i="24"/>
  <c r="V198" i="24" a="1"/>
  <c r="V198" i="24"/>
  <c r="W186" i="24" a="1"/>
  <c r="W186" i="24"/>
  <c r="AC186" i="24"/>
  <c r="Y186" i="24" a="1"/>
  <c r="Y186" i="24"/>
  <c r="V186" i="24" a="1"/>
  <c r="V186" i="24"/>
  <c r="X186" i="24" a="1"/>
  <c r="X186" i="24"/>
  <c r="AC160" i="24"/>
  <c r="W160" i="24" a="1"/>
  <c r="W160" i="24"/>
  <c r="V160" i="24" a="1"/>
  <c r="V160" i="24"/>
  <c r="Y160" i="24" a="1"/>
  <c r="Y160" i="24"/>
  <c r="X160" i="24" a="1"/>
  <c r="X160" i="24"/>
  <c r="V116" i="24" a="1"/>
  <c r="V116" i="24"/>
  <c r="Y121" i="24" a="1"/>
  <c r="Y121" i="24"/>
  <c r="V135" i="24" a="1"/>
  <c r="V135" i="24"/>
  <c r="W167" i="24" a="1"/>
  <c r="W167" i="24"/>
  <c r="V201" i="24" a="1"/>
  <c r="V201" i="24"/>
  <c r="X145" i="24" a="1"/>
  <c r="X145" i="24"/>
  <c r="Y179" i="24" a="1"/>
  <c r="Y179" i="24"/>
  <c r="W157" i="24" a="1"/>
  <c r="W157" i="24"/>
  <c r="X191" i="24" a="1"/>
  <c r="X191" i="24"/>
  <c r="V122" i="24" a="1"/>
  <c r="V122" i="24"/>
  <c r="X175" i="24" a="1"/>
  <c r="X175" i="24"/>
  <c r="X138" i="24" a="1"/>
  <c r="X138" i="24"/>
  <c r="W146" i="24" a="1"/>
  <c r="W146" i="24"/>
  <c r="V185" i="24" a="1"/>
  <c r="V185" i="24"/>
  <c r="X185" i="24" a="1"/>
  <c r="X185" i="24"/>
  <c r="AB42" i="24"/>
  <c r="AA42" i="24"/>
  <c r="Z42" i="24"/>
  <c r="AB74" i="24"/>
  <c r="AA74" i="24"/>
  <c r="Z74" i="24"/>
  <c r="Z52" i="24"/>
  <c r="AB52" i="24"/>
  <c r="AA52" i="24"/>
  <c r="AB21" i="24"/>
  <c r="Z21" i="24"/>
  <c r="AA21" i="24"/>
  <c r="AB55" i="24"/>
  <c r="AA55" i="24"/>
  <c r="Z55" i="24"/>
  <c r="AA87" i="24"/>
  <c r="Z87" i="24"/>
  <c r="AB87" i="24"/>
  <c r="Z91" i="24"/>
  <c r="AB91" i="24"/>
  <c r="AA91" i="24"/>
  <c r="AB9" i="24"/>
  <c r="AA9" i="24"/>
  <c r="Z9" i="24"/>
  <c r="Z41" i="24"/>
  <c r="AB41" i="24"/>
  <c r="AA41" i="24"/>
  <c r="Z57" i="24"/>
  <c r="AB57" i="24"/>
  <c r="AA57" i="24"/>
  <c r="AB30" i="24"/>
  <c r="AA30" i="24"/>
  <c r="Z30" i="24"/>
  <c r="AA94" i="24"/>
  <c r="Z94" i="24"/>
  <c r="AB94" i="24"/>
  <c r="Z27" i="24"/>
  <c r="AB27" i="24"/>
  <c r="AA27" i="24"/>
  <c r="AB24" i="24"/>
  <c r="AA24" i="24"/>
  <c r="Z24" i="24"/>
  <c r="AB45" i="24"/>
  <c r="AA45" i="24"/>
  <c r="Z45" i="24"/>
  <c r="AB61" i="24"/>
  <c r="AA61" i="24"/>
  <c r="Z61" i="24"/>
  <c r="Z50" i="24"/>
  <c r="AB50" i="24"/>
  <c r="AA50" i="24"/>
  <c r="Z82" i="24"/>
  <c r="AB82" i="24"/>
  <c r="AA82" i="24"/>
  <c r="AB28" i="24"/>
  <c r="AA28" i="24"/>
  <c r="Z28" i="24"/>
  <c r="AA44" i="24"/>
  <c r="Z44" i="24"/>
  <c r="AB44" i="24"/>
  <c r="AB17" i="24"/>
  <c r="Z17" i="24"/>
  <c r="AA17" i="24"/>
  <c r="AB54" i="24"/>
  <c r="AA54" i="24"/>
  <c r="Z54" i="24"/>
  <c r="AB102" i="24"/>
  <c r="AA102" i="24"/>
  <c r="Z102" i="24"/>
  <c r="Z64" i="24"/>
  <c r="AB64" i="24"/>
  <c r="AA64" i="24"/>
  <c r="Z92" i="24"/>
  <c r="AB92" i="24"/>
  <c r="AA92" i="24"/>
  <c r="AB58" i="24"/>
  <c r="AA58" i="24"/>
  <c r="Z58" i="24"/>
  <c r="AA10" i="24"/>
  <c r="Z10" i="24"/>
  <c r="AB10" i="24"/>
  <c r="Z4" i="24"/>
  <c r="AA4" i="24"/>
  <c r="AB4" i="24"/>
  <c r="AB68" i="24"/>
  <c r="AA68" i="24"/>
  <c r="Z68" i="24"/>
  <c r="AB5" i="24"/>
  <c r="AA5" i="24"/>
  <c r="Z5" i="24"/>
  <c r="AA37" i="24"/>
  <c r="Z37" i="24"/>
  <c r="AB37" i="24"/>
  <c r="AA85" i="24"/>
  <c r="Z85" i="24"/>
  <c r="AB85" i="24"/>
  <c r="AA26" i="24"/>
  <c r="Z26" i="24"/>
  <c r="AB26" i="24"/>
  <c r="AB90" i="24"/>
  <c r="AA90" i="24"/>
  <c r="Z90" i="24"/>
  <c r="AB7" i="24"/>
  <c r="AA7" i="24"/>
  <c r="Z7" i="24"/>
  <c r="AB23" i="24"/>
  <c r="AA23" i="24"/>
  <c r="Z23" i="24"/>
  <c r="AB39" i="24"/>
  <c r="AA39" i="24"/>
  <c r="Z39" i="24"/>
  <c r="AA71" i="24"/>
  <c r="Z71" i="24"/>
  <c r="AB71" i="24"/>
  <c r="AA20" i="24"/>
  <c r="Z20" i="24"/>
  <c r="AB20" i="24"/>
  <c r="AA25" i="24"/>
  <c r="Z25" i="24"/>
  <c r="AB25" i="24"/>
  <c r="Z89" i="24"/>
  <c r="AB89" i="24"/>
  <c r="AA89" i="24"/>
  <c r="AB14" i="24"/>
  <c r="AA14" i="24"/>
  <c r="Z14" i="24"/>
  <c r="AA78" i="24"/>
  <c r="Z78" i="24"/>
  <c r="AB78" i="24"/>
  <c r="AA43" i="24"/>
  <c r="Z43" i="24"/>
  <c r="AB43" i="24"/>
  <c r="AB56" i="24"/>
  <c r="AA56" i="24"/>
  <c r="Z56" i="24"/>
  <c r="AA88" i="24"/>
  <c r="Z88" i="24"/>
  <c r="AB88" i="24"/>
  <c r="Z66" i="24"/>
  <c r="AB66" i="24"/>
  <c r="AA66" i="24"/>
  <c r="AA47" i="24"/>
  <c r="Z47" i="24"/>
  <c r="AB47" i="24"/>
  <c r="AB12" i="24"/>
  <c r="AA12" i="24"/>
  <c r="Z12" i="24"/>
  <c r="AA60" i="24"/>
  <c r="Z60" i="24"/>
  <c r="AB60" i="24"/>
  <c r="AA76" i="24"/>
  <c r="Z76" i="24"/>
  <c r="AB76" i="24"/>
  <c r="AB95" i="24"/>
  <c r="AA95" i="24"/>
  <c r="Z95" i="24"/>
  <c r="AB33" i="24"/>
  <c r="AA33" i="24"/>
  <c r="Z33" i="24"/>
  <c r="AB49" i="24"/>
  <c r="AA49" i="24"/>
  <c r="Z49" i="24"/>
  <c r="AB81" i="24"/>
  <c r="AA81" i="24"/>
  <c r="Z81" i="24"/>
  <c r="AB38" i="24"/>
  <c r="AA38" i="24"/>
  <c r="Z38" i="24"/>
  <c r="AB86" i="24"/>
  <c r="AA86" i="24"/>
  <c r="Z86" i="24"/>
  <c r="AB3" i="24"/>
  <c r="Z3" i="24"/>
  <c r="AA3" i="24"/>
  <c r="AA19" i="24"/>
  <c r="Z19" i="24"/>
  <c r="AB19" i="24"/>
  <c r="Z35" i="24"/>
  <c r="AB35" i="24"/>
  <c r="AA35" i="24"/>
  <c r="AA67" i="24"/>
  <c r="Z67" i="24"/>
  <c r="AB67" i="24"/>
  <c r="Z16" i="24"/>
  <c r="AB16" i="24"/>
  <c r="AA16" i="24"/>
  <c r="AB80" i="24"/>
  <c r="AA80" i="24"/>
  <c r="Z80" i="24"/>
  <c r="AA103" i="24"/>
  <c r="Z103" i="24"/>
  <c r="AB103" i="24"/>
  <c r="AA53" i="24"/>
  <c r="Z53" i="24"/>
  <c r="AB53" i="24"/>
  <c r="AA69" i="24"/>
  <c r="Z69" i="24"/>
  <c r="AB69" i="24"/>
  <c r="AA101" i="24"/>
  <c r="Z101" i="24"/>
  <c r="AB101" i="24"/>
  <c r="Z36" i="24"/>
  <c r="AB36" i="24"/>
  <c r="AA36" i="24"/>
  <c r="Z84" i="24"/>
  <c r="AB84" i="24"/>
  <c r="AA84" i="24"/>
  <c r="AB100" i="24"/>
  <c r="AA100" i="24"/>
  <c r="Z100" i="24"/>
  <c r="Z73" i="24"/>
  <c r="AB73" i="24"/>
  <c r="AA73" i="24"/>
  <c r="AA59" i="24"/>
  <c r="Z59" i="24"/>
  <c r="AB59" i="24"/>
  <c r="AB8" i="24"/>
  <c r="AA8" i="24"/>
  <c r="Z8" i="24"/>
  <c r="AB40" i="24"/>
  <c r="AA40" i="24"/>
  <c r="Z40" i="24"/>
  <c r="AB29" i="24"/>
  <c r="Z29" i="24"/>
  <c r="AA29" i="24"/>
  <c r="AB77" i="24"/>
  <c r="AA77" i="24"/>
  <c r="Z77" i="24"/>
  <c r="AB2" i="24"/>
  <c r="Z2" i="24"/>
  <c r="AA2" i="24"/>
  <c r="AA34" i="24"/>
  <c r="Z34" i="24"/>
  <c r="AB34" i="24"/>
  <c r="Z15" i="24"/>
  <c r="AB15" i="24"/>
  <c r="AA15" i="24"/>
  <c r="AA63" i="24"/>
  <c r="Z63" i="24"/>
  <c r="AB63" i="24"/>
  <c r="AA22" i="24"/>
  <c r="Z22" i="24"/>
  <c r="AB22" i="24"/>
  <c r="Z51" i="24"/>
  <c r="AB51" i="24"/>
  <c r="AA51" i="24"/>
  <c r="Z32" i="24"/>
  <c r="AB32" i="24"/>
  <c r="AA32" i="24"/>
  <c r="AA46" i="24"/>
  <c r="Z46" i="24"/>
  <c r="AB46" i="24"/>
  <c r="AA62" i="24"/>
  <c r="Z62" i="24"/>
  <c r="AB62" i="24"/>
  <c r="Z11" i="24"/>
  <c r="AB11" i="24"/>
  <c r="AA11" i="24"/>
  <c r="Z75" i="24"/>
  <c r="AB75" i="24"/>
  <c r="AA75" i="24"/>
  <c r="Z72" i="24"/>
  <c r="AB72" i="24"/>
  <c r="AA72" i="24"/>
  <c r="AA99" i="24"/>
  <c r="Z99" i="24"/>
  <c r="AB99" i="24"/>
  <c r="AB13" i="24"/>
  <c r="AA13" i="24"/>
  <c r="Z13" i="24"/>
  <c r="AB93" i="24"/>
  <c r="AA93" i="24"/>
  <c r="Z93" i="24"/>
  <c r="Z18" i="24"/>
  <c r="AB18" i="24"/>
  <c r="AA18" i="24"/>
  <c r="Z98" i="24"/>
  <c r="AB98" i="24"/>
  <c r="AA98" i="24"/>
  <c r="AA31" i="24"/>
  <c r="Z31" i="24"/>
  <c r="AB31" i="24"/>
  <c r="AB79" i="24"/>
  <c r="AA79" i="24"/>
  <c r="Z79" i="24"/>
  <c r="Z96" i="24"/>
  <c r="AB96" i="24"/>
  <c r="AA96" i="24"/>
  <c r="AB65" i="24"/>
  <c r="AA65" i="24"/>
  <c r="Z65" i="24"/>
  <c r="AB97" i="24"/>
  <c r="AA97" i="24"/>
  <c r="Z97" i="24"/>
  <c r="AA6" i="24"/>
  <c r="Z6" i="24"/>
  <c r="AB6" i="24"/>
  <c r="AB70" i="24"/>
  <c r="AA70" i="24"/>
  <c r="Z70" i="24"/>
  <c r="AA83" i="24"/>
  <c r="Z83" i="24"/>
  <c r="AB83" i="24"/>
  <c r="Z48" i="24"/>
  <c r="AB48" i="24"/>
  <c r="AA48" i="24"/>
  <c r="P2" i="26"/>
  <c r="BR10" i="24"/>
  <c r="U49" i="24"/>
  <c r="F2" i="24"/>
  <c r="Q53" i="24"/>
  <c r="AI2" i="24"/>
  <c r="AH2" i="24"/>
  <c r="AF2" i="24"/>
  <c r="U94" i="24"/>
  <c r="DS31" i="24"/>
  <c r="DL31" i="24"/>
  <c r="DS30" i="24"/>
  <c r="DL30" i="24"/>
  <c r="DS29" i="24"/>
  <c r="DL29" i="24"/>
  <c r="DS28" i="24"/>
  <c r="DL28" i="24"/>
  <c r="DS27" i="24"/>
  <c r="DL27" i="24"/>
  <c r="DS26" i="24"/>
  <c r="DL26" i="24"/>
  <c r="DS25" i="24"/>
  <c r="DL25" i="24"/>
  <c r="DS24" i="24"/>
  <c r="DL24" i="24"/>
  <c r="DS23" i="24"/>
  <c r="DL23" i="24"/>
  <c r="DS22" i="24"/>
  <c r="DL22" i="24"/>
  <c r="DS21" i="24"/>
  <c r="DL21" i="24"/>
  <c r="DS20" i="24"/>
  <c r="DL20" i="24"/>
  <c r="DS19" i="24"/>
  <c r="DL19" i="24"/>
  <c r="DS18" i="24"/>
  <c r="DL18" i="24"/>
  <c r="DS17" i="24"/>
  <c r="DL17" i="24"/>
  <c r="DS16" i="24"/>
  <c r="DL16" i="24"/>
  <c r="DS15" i="24"/>
  <c r="DL15" i="24"/>
  <c r="DS14" i="24"/>
  <c r="DL14" i="24"/>
  <c r="DS13" i="24"/>
  <c r="DL13" i="24"/>
  <c r="DS12" i="24"/>
  <c r="DL12" i="24"/>
  <c r="DS11" i="24"/>
  <c r="DL11" i="24"/>
  <c r="DS10" i="24"/>
  <c r="DL10" i="24"/>
  <c r="DS9" i="24"/>
  <c r="DL9" i="24"/>
  <c r="DS8" i="24"/>
  <c r="DL8" i="24"/>
  <c r="DS7" i="24"/>
  <c r="DL7" i="24"/>
  <c r="DS6" i="24"/>
  <c r="DL6" i="24"/>
  <c r="DS5" i="24"/>
  <c r="DL5" i="24"/>
  <c r="DS4" i="24"/>
  <c r="DW4" i="24"/>
  <c r="DL4" i="24"/>
  <c r="DP4" i="24"/>
  <c r="DS3" i="24"/>
  <c r="DW3" i="24"/>
  <c r="DL3" i="24"/>
  <c r="DP3" i="24"/>
  <c r="DS2" i="24"/>
  <c r="DW2" i="24"/>
  <c r="DL2" i="24"/>
  <c r="DP2" i="24"/>
  <c r="DV31" i="24"/>
  <c r="DO31" i="24"/>
  <c r="DV30" i="24"/>
  <c r="DO30" i="24"/>
  <c r="DV29" i="24"/>
  <c r="DO29" i="24"/>
  <c r="DV28" i="24"/>
  <c r="DO28" i="24"/>
  <c r="DV27" i="24"/>
  <c r="DO27" i="24"/>
  <c r="DV26" i="24"/>
  <c r="DO26" i="24"/>
  <c r="DV25" i="24"/>
  <c r="DO25" i="24"/>
  <c r="DV24" i="24"/>
  <c r="DO24" i="24"/>
  <c r="DV23" i="24"/>
  <c r="DO23" i="24"/>
  <c r="DV22" i="24"/>
  <c r="DO22" i="24"/>
  <c r="DV21" i="24"/>
  <c r="DO21" i="24"/>
  <c r="DV20" i="24"/>
  <c r="DO20" i="24"/>
  <c r="DV19" i="24"/>
  <c r="DO19" i="24"/>
  <c r="DV18" i="24"/>
  <c r="DO18" i="24"/>
  <c r="DV17" i="24"/>
  <c r="DO17" i="24"/>
  <c r="DV16" i="24"/>
  <c r="DO16" i="24"/>
  <c r="DV15" i="24"/>
  <c r="DO15" i="24"/>
  <c r="DV14" i="24"/>
  <c r="DO14" i="24"/>
  <c r="DV13" i="24"/>
  <c r="DO13" i="24"/>
  <c r="DV12" i="24"/>
  <c r="DO12" i="24"/>
  <c r="DV11" i="24"/>
  <c r="DO11" i="24"/>
  <c r="DV10" i="24"/>
  <c r="DO10" i="24"/>
  <c r="DV9" i="24"/>
  <c r="DO9" i="24"/>
  <c r="DV8" i="24"/>
  <c r="DO8" i="24"/>
  <c r="DV7" i="24"/>
  <c r="DO7" i="24"/>
  <c r="DV6" i="24"/>
  <c r="DO6" i="24"/>
  <c r="DV5" i="24"/>
  <c r="DO5" i="24"/>
  <c r="DV4" i="24"/>
  <c r="DO4" i="24"/>
  <c r="DV3" i="24"/>
  <c r="DO3" i="24"/>
  <c r="DV2" i="24"/>
  <c r="DO2" i="24"/>
  <c r="DU31" i="24"/>
  <c r="DN31" i="24"/>
  <c r="DN30" i="24"/>
  <c r="DN29" i="24"/>
  <c r="DN28" i="24"/>
  <c r="DN27" i="24"/>
  <c r="DN26" i="24"/>
  <c r="DN25" i="24"/>
  <c r="DN24" i="24"/>
  <c r="DN23" i="24"/>
  <c r="DN22" i="24"/>
  <c r="DN21" i="24"/>
  <c r="DN20" i="24"/>
  <c r="DN19" i="24"/>
  <c r="DN18" i="24"/>
  <c r="DN17" i="24"/>
  <c r="DN16" i="24"/>
  <c r="DN15" i="24"/>
  <c r="DN14" i="24"/>
  <c r="DN13" i="24"/>
  <c r="DN12" i="24"/>
  <c r="DN11" i="24"/>
  <c r="DN10" i="24"/>
  <c r="DN9" i="24"/>
  <c r="DN8" i="24"/>
  <c r="DN7" i="24"/>
  <c r="DN6" i="24"/>
  <c r="DN5" i="24"/>
  <c r="DN4" i="24"/>
  <c r="DN3" i="24"/>
  <c r="DN2" i="24"/>
  <c r="DU30" i="24"/>
  <c r="DU29" i="24"/>
  <c r="DU28" i="24"/>
  <c r="DU27" i="24"/>
  <c r="DU26" i="24"/>
  <c r="DU25" i="24"/>
  <c r="DU24" i="24"/>
  <c r="DU23" i="24"/>
  <c r="DU22" i="24"/>
  <c r="DU21" i="24"/>
  <c r="DU20" i="24"/>
  <c r="DU19" i="24"/>
  <c r="DU18" i="24"/>
  <c r="DU17" i="24"/>
  <c r="DU16" i="24"/>
  <c r="DU15" i="24"/>
  <c r="DU14" i="24"/>
  <c r="DU13" i="24"/>
  <c r="DU12" i="24"/>
  <c r="DU11" i="24"/>
  <c r="DU10" i="24"/>
  <c r="DU9" i="24"/>
  <c r="DU8" i="24"/>
  <c r="DU7" i="24"/>
  <c r="DU6" i="24"/>
  <c r="DU5" i="24"/>
  <c r="DU4" i="24"/>
  <c r="DU3" i="24"/>
  <c r="DU2" i="24"/>
  <c r="E2" i="24"/>
  <c r="AM21" i="24"/>
  <c r="U27" i="24"/>
  <c r="Q3" i="24"/>
  <c r="C47" i="32"/>
  <c r="CR31" i="26"/>
  <c r="CK31" i="26"/>
  <c r="CD31" i="26"/>
  <c r="BW31" i="26"/>
  <c r="BP31" i="26"/>
  <c r="BI31" i="26"/>
  <c r="BB31" i="26"/>
  <c r="AU31" i="26"/>
  <c r="AN31" i="26"/>
  <c r="AG31" i="26"/>
  <c r="Z31" i="26"/>
  <c r="S31" i="26"/>
  <c r="CR30" i="26"/>
  <c r="CK30" i="26"/>
  <c r="CD30" i="26"/>
  <c r="BW30" i="26"/>
  <c r="BP30" i="26"/>
  <c r="BI30" i="26"/>
  <c r="BB30" i="26"/>
  <c r="AU30" i="26"/>
  <c r="AN30" i="26"/>
  <c r="AG30" i="26"/>
  <c r="Z30" i="26"/>
  <c r="S30" i="26"/>
  <c r="CR29" i="26"/>
  <c r="CK29" i="26"/>
  <c r="CD29" i="26"/>
  <c r="BW29" i="26"/>
  <c r="BP29" i="26"/>
  <c r="BI29" i="26"/>
  <c r="BB29" i="26"/>
  <c r="AU29" i="26"/>
  <c r="AN29" i="26"/>
  <c r="AG29" i="26"/>
  <c r="Z29" i="26"/>
  <c r="S29" i="26"/>
  <c r="CJ31" i="26"/>
  <c r="BT31" i="26"/>
  <c r="BH31" i="26"/>
  <c r="AR31" i="26"/>
  <c r="AF31" i="26"/>
  <c r="P31" i="26"/>
  <c r="CH30" i="26"/>
  <c r="BV30" i="26"/>
  <c r="BF30" i="26"/>
  <c r="AT30" i="26"/>
  <c r="AD30" i="26"/>
  <c r="R30" i="26"/>
  <c r="CJ29" i="26"/>
  <c r="BT29" i="26"/>
  <c r="BH29" i="26"/>
  <c r="AR29" i="26"/>
  <c r="AF29" i="26"/>
  <c r="P29" i="26"/>
  <c r="CR28" i="26"/>
  <c r="CK28" i="26"/>
  <c r="CD28" i="26"/>
  <c r="BW28" i="26"/>
  <c r="BP28" i="26"/>
  <c r="BI28" i="26"/>
  <c r="BB28" i="26"/>
  <c r="AU28" i="26"/>
  <c r="AN28" i="26"/>
  <c r="AG28" i="26"/>
  <c r="Z28" i="26"/>
  <c r="S28" i="26"/>
  <c r="CR27" i="26"/>
  <c r="CK27" i="26"/>
  <c r="CD27" i="26"/>
  <c r="BW27" i="26"/>
  <c r="BP27" i="26"/>
  <c r="BI27" i="26"/>
  <c r="BB27" i="26"/>
  <c r="AU27" i="26"/>
  <c r="AN27" i="26"/>
  <c r="AG27" i="26"/>
  <c r="Z27" i="26"/>
  <c r="S27" i="26"/>
  <c r="CR26" i="26"/>
  <c r="CK26" i="26"/>
  <c r="CD26" i="26"/>
  <c r="BW26" i="26"/>
  <c r="BP26" i="26"/>
  <c r="BI26" i="26"/>
  <c r="BB26" i="26"/>
  <c r="AU26" i="26"/>
  <c r="AN26" i="26"/>
  <c r="AG26" i="26"/>
  <c r="Z26" i="26"/>
  <c r="S26" i="26"/>
  <c r="CR25" i="26"/>
  <c r="CK25" i="26"/>
  <c r="CD25" i="26"/>
  <c r="BW25" i="26"/>
  <c r="BP25" i="26"/>
  <c r="BI25" i="26"/>
  <c r="BB25" i="26"/>
  <c r="AU25" i="26"/>
  <c r="AN25" i="26"/>
  <c r="AG25" i="26"/>
  <c r="Z25" i="26"/>
  <c r="S25" i="26"/>
  <c r="CR24" i="26"/>
  <c r="CK24" i="26"/>
  <c r="CD24" i="26"/>
  <c r="BW24" i="26"/>
  <c r="BP24" i="26"/>
  <c r="BI24" i="26"/>
  <c r="BB24" i="26"/>
  <c r="AU24" i="26"/>
  <c r="AN24" i="26"/>
  <c r="AG24" i="26"/>
  <c r="Z24" i="26"/>
  <c r="S24" i="26"/>
  <c r="CR23" i="26"/>
  <c r="CK23" i="26"/>
  <c r="CD23" i="26"/>
  <c r="BW23" i="26"/>
  <c r="BP23" i="26"/>
  <c r="BI23" i="26"/>
  <c r="BB23" i="26"/>
  <c r="AU23" i="26"/>
  <c r="AN23" i="26"/>
  <c r="AG23" i="26"/>
  <c r="Z23" i="26"/>
  <c r="S23" i="26"/>
  <c r="CR22" i="26"/>
  <c r="CK22" i="26"/>
  <c r="CD22" i="26"/>
  <c r="BW22" i="26"/>
  <c r="BP22" i="26"/>
  <c r="BI22" i="26"/>
  <c r="BB22" i="26"/>
  <c r="AU22" i="26"/>
  <c r="AN22" i="26"/>
  <c r="AG22" i="26"/>
  <c r="Z22" i="26"/>
  <c r="S22" i="26"/>
  <c r="CR21" i="26"/>
  <c r="CK21" i="26"/>
  <c r="CD21" i="26"/>
  <c r="BW21" i="26"/>
  <c r="BP21" i="26"/>
  <c r="BI21" i="26"/>
  <c r="BB21" i="26"/>
  <c r="AU21" i="26"/>
  <c r="AN21" i="26"/>
  <c r="AG21" i="26"/>
  <c r="Z21" i="26"/>
  <c r="S21" i="26"/>
  <c r="CR20" i="26"/>
  <c r="CK20" i="26"/>
  <c r="CD20" i="26"/>
  <c r="BW20" i="26"/>
  <c r="BP20" i="26"/>
  <c r="BI20" i="26"/>
  <c r="BB20" i="26"/>
  <c r="AU20" i="26"/>
  <c r="AN20" i="26"/>
  <c r="AG20" i="26"/>
  <c r="Z20" i="26"/>
  <c r="S20" i="26"/>
  <c r="CR19" i="26"/>
  <c r="CK19" i="26"/>
  <c r="CD19" i="26"/>
  <c r="BW19" i="26"/>
  <c r="BP19" i="26"/>
  <c r="BI19" i="26"/>
  <c r="BB19" i="26"/>
  <c r="AU19" i="26"/>
  <c r="AN19" i="26"/>
  <c r="AG19" i="26"/>
  <c r="Z19" i="26"/>
  <c r="S19" i="26"/>
  <c r="CR18" i="26"/>
  <c r="CK18" i="26"/>
  <c r="CD18" i="26"/>
  <c r="BW18" i="26"/>
  <c r="BP18" i="26"/>
  <c r="BI18" i="26"/>
  <c r="BB18" i="26"/>
  <c r="AU18" i="26"/>
  <c r="AN18" i="26"/>
  <c r="AG18" i="26"/>
  <c r="Z18" i="26"/>
  <c r="S18" i="26"/>
  <c r="CQ31" i="26"/>
  <c r="CA31" i="26"/>
  <c r="BO31" i="26"/>
  <c r="AY31" i="26"/>
  <c r="AM31" i="26"/>
  <c r="W31" i="26"/>
  <c r="AA31" i="26"/>
  <c r="CO30" i="26"/>
  <c r="CC30" i="26"/>
  <c r="BM30" i="26"/>
  <c r="BA30" i="26"/>
  <c r="AK30" i="26"/>
  <c r="Y30" i="26"/>
  <c r="CQ29" i="26"/>
  <c r="CA29" i="26"/>
  <c r="BO29" i="26"/>
  <c r="AY29" i="26"/>
  <c r="AM29" i="26"/>
  <c r="W29" i="26"/>
  <c r="AA29" i="26"/>
  <c r="CQ28" i="26"/>
  <c r="CJ28" i="26"/>
  <c r="CC28" i="26"/>
  <c r="BV28" i="26"/>
  <c r="BO28" i="26"/>
  <c r="BH28" i="26"/>
  <c r="BA28" i="26"/>
  <c r="AT28" i="26"/>
  <c r="AM28" i="26"/>
  <c r="AF28" i="26"/>
  <c r="Y28" i="26"/>
  <c r="R28" i="26"/>
  <c r="CQ27" i="26"/>
  <c r="CJ27" i="26"/>
  <c r="CC27" i="26"/>
  <c r="BV27" i="26"/>
  <c r="BO27" i="26"/>
  <c r="BH27" i="26"/>
  <c r="BA27" i="26"/>
  <c r="AT27" i="26"/>
  <c r="AM27" i="26"/>
  <c r="AF27" i="26"/>
  <c r="Y27" i="26"/>
  <c r="R27" i="26"/>
  <c r="CQ26" i="26"/>
  <c r="CJ26" i="26"/>
  <c r="CC26" i="26"/>
  <c r="BV26" i="26"/>
  <c r="BO26" i="26"/>
  <c r="BH26" i="26"/>
  <c r="BA26" i="26"/>
  <c r="AT26" i="26"/>
  <c r="AM26" i="26"/>
  <c r="AF26" i="26"/>
  <c r="Y26" i="26"/>
  <c r="R26" i="26"/>
  <c r="CQ25" i="26"/>
  <c r="CJ25" i="26"/>
  <c r="CC25" i="26"/>
  <c r="BV25" i="26"/>
  <c r="BO25" i="26"/>
  <c r="BH25" i="26"/>
  <c r="BA25" i="26"/>
  <c r="AT25" i="26"/>
  <c r="AM25" i="26"/>
  <c r="AF25" i="26"/>
  <c r="Y25" i="26"/>
  <c r="R25" i="26"/>
  <c r="CQ24" i="26"/>
  <c r="CJ24" i="26"/>
  <c r="CC24" i="26"/>
  <c r="BV24" i="26"/>
  <c r="BO24" i="26"/>
  <c r="BH24" i="26"/>
  <c r="BA24" i="26"/>
  <c r="AT24" i="26"/>
  <c r="AM24" i="26"/>
  <c r="AF24" i="26"/>
  <c r="Y24" i="26"/>
  <c r="R24" i="26"/>
  <c r="CQ23" i="26"/>
  <c r="CJ23" i="26"/>
  <c r="CC23" i="26"/>
  <c r="BV23" i="26"/>
  <c r="BO23" i="26"/>
  <c r="BH23" i="26"/>
  <c r="BA23" i="26"/>
  <c r="AT23" i="26"/>
  <c r="AM23" i="26"/>
  <c r="AF23" i="26"/>
  <c r="Y23" i="26"/>
  <c r="R23" i="26"/>
  <c r="CQ22" i="26"/>
  <c r="CJ22" i="26"/>
  <c r="CC22" i="26"/>
  <c r="BV22" i="26"/>
  <c r="BO22" i="26"/>
  <c r="BH22" i="26"/>
  <c r="BA22" i="26"/>
  <c r="AT22" i="26"/>
  <c r="AM22" i="26"/>
  <c r="AF22" i="26"/>
  <c r="Y22" i="26"/>
  <c r="R22" i="26"/>
  <c r="CQ21" i="26"/>
  <c r="CJ21" i="26"/>
  <c r="CC21" i="26"/>
  <c r="BV21" i="26"/>
  <c r="BO21" i="26"/>
  <c r="BH21" i="26"/>
  <c r="BA21" i="26"/>
  <c r="AT21" i="26"/>
  <c r="AM21" i="26"/>
  <c r="AF21" i="26"/>
  <c r="Y21" i="26"/>
  <c r="R21" i="26"/>
  <c r="CQ20" i="26"/>
  <c r="CJ20" i="26"/>
  <c r="CC20" i="26"/>
  <c r="BV20" i="26"/>
  <c r="BO20" i="26"/>
  <c r="BH20" i="26"/>
  <c r="BA20" i="26"/>
  <c r="AT20" i="26"/>
  <c r="AM20" i="26"/>
  <c r="AF20" i="26"/>
  <c r="Y20" i="26"/>
  <c r="R20" i="26"/>
  <c r="CQ19" i="26"/>
  <c r="CJ19" i="26"/>
  <c r="CC19" i="26"/>
  <c r="BV19" i="26"/>
  <c r="BO19" i="26"/>
  <c r="BH19" i="26"/>
  <c r="BA19" i="26"/>
  <c r="AT19" i="26"/>
  <c r="AM19" i="26"/>
  <c r="AF19" i="26"/>
  <c r="Y19" i="26"/>
  <c r="R19" i="26"/>
  <c r="CQ18" i="26"/>
  <c r="CJ18" i="26"/>
  <c r="CC18" i="26"/>
  <c r="BV18" i="26"/>
  <c r="BO18" i="26"/>
  <c r="BH18" i="26"/>
  <c r="BA18" i="26"/>
  <c r="AT18" i="26"/>
  <c r="AM18" i="26"/>
  <c r="AF18" i="26"/>
  <c r="Y18" i="26"/>
  <c r="R18" i="26"/>
  <c r="CQ17" i="26"/>
  <c r="CJ17" i="26"/>
  <c r="CC17" i="26"/>
  <c r="BV17" i="26"/>
  <c r="BO17" i="26"/>
  <c r="BH17" i="26"/>
  <c r="BA17" i="26"/>
  <c r="AT17" i="26"/>
  <c r="AM17" i="26"/>
  <c r="AF17" i="26"/>
  <c r="Y17" i="26"/>
  <c r="R17" i="26"/>
  <c r="CQ16" i="26"/>
  <c r="CJ16" i="26"/>
  <c r="CC16" i="26"/>
  <c r="BV16" i="26"/>
  <c r="BO16" i="26"/>
  <c r="BH16" i="26"/>
  <c r="BA16" i="26"/>
  <c r="AT16" i="26"/>
  <c r="AM16" i="26"/>
  <c r="AF16" i="26"/>
  <c r="Y16" i="26"/>
  <c r="R16" i="26"/>
  <c r="CH31" i="26"/>
  <c r="BV31" i="26"/>
  <c r="BF31" i="26"/>
  <c r="AT31" i="26"/>
  <c r="AD31" i="26"/>
  <c r="R31" i="26"/>
  <c r="CJ30" i="26"/>
  <c r="BT30" i="26"/>
  <c r="BH30" i="26"/>
  <c r="AR30" i="26"/>
  <c r="AF30" i="26"/>
  <c r="P30" i="26"/>
  <c r="CH29" i="26"/>
  <c r="BV29" i="26"/>
  <c r="BF29" i="26"/>
  <c r="AT29" i="26"/>
  <c r="AD29" i="26"/>
  <c r="R29" i="26"/>
  <c r="BM31" i="26"/>
  <c r="Y31" i="26"/>
  <c r="AY30" i="26"/>
  <c r="AK29" i="26"/>
  <c r="BT28" i="26"/>
  <c r="AR28" i="26"/>
  <c r="P28" i="26"/>
  <c r="CH27" i="26"/>
  <c r="BF27" i="26"/>
  <c r="AD27" i="26"/>
  <c r="BT26" i="26"/>
  <c r="AR26" i="26"/>
  <c r="P26" i="26"/>
  <c r="CH25" i="26"/>
  <c r="BF25" i="26"/>
  <c r="AD25" i="26"/>
  <c r="BT24" i="26"/>
  <c r="AR24" i="26"/>
  <c r="P24" i="26"/>
  <c r="CH23" i="26"/>
  <c r="BF23" i="26"/>
  <c r="AD23" i="26"/>
  <c r="BT22" i="26"/>
  <c r="AR22" i="26"/>
  <c r="CO17" i="26"/>
  <c r="CD17" i="26"/>
  <c r="BM17" i="26"/>
  <c r="BB17" i="26"/>
  <c r="AK17" i="26"/>
  <c r="Z17" i="26"/>
  <c r="CR16" i="26"/>
  <c r="CA16" i="26"/>
  <c r="BP16" i="26"/>
  <c r="AY16" i="26"/>
  <c r="AN16" i="26"/>
  <c r="W16" i="26"/>
  <c r="AA16" i="26"/>
  <c r="CO31" i="26"/>
  <c r="BA31" i="26"/>
  <c r="CA30" i="26"/>
  <c r="AM30" i="26"/>
  <c r="BM29" i="26"/>
  <c r="Y29" i="26"/>
  <c r="CO28" i="26"/>
  <c r="BM28" i="26"/>
  <c r="AK28" i="26"/>
  <c r="CA27" i="26"/>
  <c r="AY27" i="26"/>
  <c r="W27" i="26"/>
  <c r="AA27" i="26"/>
  <c r="CO26" i="26"/>
  <c r="BM26" i="26"/>
  <c r="AK26" i="26"/>
  <c r="CA25" i="26"/>
  <c r="AY25" i="26"/>
  <c r="W25" i="26"/>
  <c r="AA25" i="26"/>
  <c r="CO24" i="26"/>
  <c r="BM24" i="26"/>
  <c r="AK24" i="26"/>
  <c r="CA23" i="26"/>
  <c r="AY23" i="26"/>
  <c r="W23" i="26"/>
  <c r="AA23" i="26"/>
  <c r="CO22" i="26"/>
  <c r="BM22" i="26"/>
  <c r="AK22" i="26"/>
  <c r="W22" i="26"/>
  <c r="AA22" i="26"/>
  <c r="CO21" i="26"/>
  <c r="CA21" i="26"/>
  <c r="BM21" i="26"/>
  <c r="AY21" i="26"/>
  <c r="AK21" i="26"/>
  <c r="W21" i="26"/>
  <c r="AA21" i="26"/>
  <c r="CO20" i="26"/>
  <c r="CA20" i="26"/>
  <c r="BM20" i="26"/>
  <c r="AY20" i="26"/>
  <c r="AK20" i="26"/>
  <c r="W20" i="26"/>
  <c r="AA20" i="26"/>
  <c r="CO19" i="26"/>
  <c r="CA19" i="26"/>
  <c r="BM19" i="26"/>
  <c r="AY19" i="26"/>
  <c r="AK19" i="26"/>
  <c r="W19" i="26"/>
  <c r="AA19" i="26"/>
  <c r="CO18" i="26"/>
  <c r="CA18" i="26"/>
  <c r="BM18" i="26"/>
  <c r="AY18" i="26"/>
  <c r="AK18" i="26"/>
  <c r="W18" i="26"/>
  <c r="AA18" i="26"/>
  <c r="CK17" i="26"/>
  <c r="BT17" i="26"/>
  <c r="BI17" i="26"/>
  <c r="AR17" i="26"/>
  <c r="AG17" i="26"/>
  <c r="P17" i="26"/>
  <c r="CH16" i="26"/>
  <c r="BW16" i="26"/>
  <c r="BF16" i="26"/>
  <c r="AU16" i="26"/>
  <c r="AD16" i="26"/>
  <c r="S16" i="26"/>
  <c r="CO15" i="26"/>
  <c r="CH15" i="26"/>
  <c r="CA15" i="26"/>
  <c r="BT15" i="26"/>
  <c r="BM15" i="26"/>
  <c r="BF15" i="26"/>
  <c r="AY15" i="26"/>
  <c r="AR15" i="26"/>
  <c r="AK15" i="26"/>
  <c r="AD15" i="26"/>
  <c r="W15" i="26"/>
  <c r="AA15" i="26"/>
  <c r="P15" i="26"/>
  <c r="CO14" i="26"/>
  <c r="CH14" i="26"/>
  <c r="CA14" i="26"/>
  <c r="BT14" i="26"/>
  <c r="BM14" i="26"/>
  <c r="BF14" i="26"/>
  <c r="AY14" i="26"/>
  <c r="AR14" i="26"/>
  <c r="AK14" i="26"/>
  <c r="AD14" i="26"/>
  <c r="W14" i="26"/>
  <c r="AA14" i="26"/>
  <c r="P14" i="26"/>
  <c r="CO13" i="26"/>
  <c r="CH13" i="26"/>
  <c r="CA13" i="26"/>
  <c r="BT13" i="26"/>
  <c r="BM13" i="26"/>
  <c r="BF13" i="26"/>
  <c r="AY13" i="26"/>
  <c r="AR13" i="26"/>
  <c r="AK13" i="26"/>
  <c r="AD13" i="26"/>
  <c r="W13" i="26"/>
  <c r="AA13" i="26"/>
  <c r="P13" i="26"/>
  <c r="CO12" i="26"/>
  <c r="CH12" i="26"/>
  <c r="CA12" i="26"/>
  <c r="BT12" i="26"/>
  <c r="BM12" i="26"/>
  <c r="BF12" i="26"/>
  <c r="AY12" i="26"/>
  <c r="AR12" i="26"/>
  <c r="AK12" i="26"/>
  <c r="AD12" i="26"/>
  <c r="W12" i="26"/>
  <c r="AA12" i="26"/>
  <c r="P12" i="26"/>
  <c r="CC31" i="26"/>
  <c r="BO30" i="26"/>
  <c r="CO29" i="26"/>
  <c r="BA29" i="26"/>
  <c r="CH28" i="26"/>
  <c r="BF28" i="26"/>
  <c r="AD28" i="26"/>
  <c r="BT27" i="26"/>
  <c r="AR27" i="26"/>
  <c r="P27" i="26"/>
  <c r="CH26" i="26"/>
  <c r="BF26" i="26"/>
  <c r="AD26" i="26"/>
  <c r="BT25" i="26"/>
  <c r="AR25" i="26"/>
  <c r="P25" i="26"/>
  <c r="CH24" i="26"/>
  <c r="BF24" i="26"/>
  <c r="AD24" i="26"/>
  <c r="BT23" i="26"/>
  <c r="AR23" i="26"/>
  <c r="P23" i="26"/>
  <c r="CH22" i="26"/>
  <c r="BF22" i="26"/>
  <c r="CR17" i="26"/>
  <c r="CA17" i="26"/>
  <c r="BP17" i="26"/>
  <c r="AY17" i="26"/>
  <c r="AN17" i="26"/>
  <c r="W17" i="26"/>
  <c r="AA17" i="26"/>
  <c r="CO16" i="26"/>
  <c r="CD16" i="26"/>
  <c r="BM16" i="26"/>
  <c r="BB16" i="26"/>
  <c r="AK16" i="26"/>
  <c r="Z16" i="26"/>
  <c r="CR15" i="26"/>
  <c r="CK15" i="26"/>
  <c r="CD15" i="26"/>
  <c r="BW15" i="26"/>
  <c r="BP15" i="26"/>
  <c r="BI15" i="26"/>
  <c r="BB15" i="26"/>
  <c r="AU15" i="26"/>
  <c r="AN15" i="26"/>
  <c r="AG15" i="26"/>
  <c r="Z15" i="26"/>
  <c r="S15" i="26"/>
  <c r="CR14" i="26"/>
  <c r="CK14" i="26"/>
  <c r="CD14" i="26"/>
  <c r="BW14" i="26"/>
  <c r="BP14" i="26"/>
  <c r="BI14" i="26"/>
  <c r="BB14" i="26"/>
  <c r="AU14" i="26"/>
  <c r="AN14" i="26"/>
  <c r="AG14" i="26"/>
  <c r="Z14" i="26"/>
  <c r="S14" i="26"/>
  <c r="CR13" i="26"/>
  <c r="CK13" i="26"/>
  <c r="CD13" i="26"/>
  <c r="BW13" i="26"/>
  <c r="BP13" i="26"/>
  <c r="BI13" i="26"/>
  <c r="BB13" i="26"/>
  <c r="AU13" i="26"/>
  <c r="AN13" i="26"/>
  <c r="AG13" i="26"/>
  <c r="Z13" i="26"/>
  <c r="S13" i="26"/>
  <c r="CR12" i="26"/>
  <c r="CK12" i="26"/>
  <c r="CD12" i="26"/>
  <c r="BW12" i="26"/>
  <c r="BP12" i="26"/>
  <c r="BI12" i="26"/>
  <c r="BB12" i="26"/>
  <c r="AU12" i="26"/>
  <c r="AN12" i="26"/>
  <c r="AG12" i="26"/>
  <c r="Z12" i="26"/>
  <c r="S12" i="26"/>
  <c r="CR11" i="26"/>
  <c r="CK11" i="26"/>
  <c r="CD11" i="26"/>
  <c r="BW11" i="26"/>
  <c r="BP11" i="26"/>
  <c r="BI11" i="26"/>
  <c r="BB11" i="26"/>
  <c r="AU11" i="26"/>
  <c r="AN11" i="26"/>
  <c r="AG11" i="26"/>
  <c r="Z11" i="26"/>
  <c r="S11" i="26"/>
  <c r="CR10" i="26"/>
  <c r="CK10" i="26"/>
  <c r="CD10" i="26"/>
  <c r="AK31" i="26"/>
  <c r="CQ30" i="26"/>
  <c r="W30" i="26"/>
  <c r="AA30" i="26"/>
  <c r="CC29" i="26"/>
  <c r="CA28" i="26"/>
  <c r="AY28" i="26"/>
  <c r="W28" i="26"/>
  <c r="AA28" i="26"/>
  <c r="CO27" i="26"/>
  <c r="BM27" i="26"/>
  <c r="AK27" i="26"/>
  <c r="CA26" i="26"/>
  <c r="AY26" i="26"/>
  <c r="W26" i="26"/>
  <c r="AA26" i="26"/>
  <c r="CO25" i="26"/>
  <c r="BM25" i="26"/>
  <c r="AK25" i="26"/>
  <c r="CA24" i="26"/>
  <c r="AY24" i="26"/>
  <c r="W24" i="26"/>
  <c r="AA24" i="26"/>
  <c r="CO23" i="26"/>
  <c r="BM23" i="26"/>
  <c r="AK23" i="26"/>
  <c r="CA22" i="26"/>
  <c r="AY22" i="26"/>
  <c r="AD22" i="26"/>
  <c r="P22" i="26"/>
  <c r="CH21" i="26"/>
  <c r="BT21" i="26"/>
  <c r="BF21" i="26"/>
  <c r="AR21" i="26"/>
  <c r="AD21" i="26"/>
  <c r="P21" i="26"/>
  <c r="CH20" i="26"/>
  <c r="BT20" i="26"/>
  <c r="BF20" i="26"/>
  <c r="AR20" i="26"/>
  <c r="AD20" i="26"/>
  <c r="P20" i="26"/>
  <c r="CH19" i="26"/>
  <c r="BT19" i="26"/>
  <c r="BF19" i="26"/>
  <c r="AR19" i="26"/>
  <c r="AD19" i="26"/>
  <c r="P19" i="26"/>
  <c r="CH18" i="26"/>
  <c r="BT18" i="26"/>
  <c r="BF18" i="26"/>
  <c r="AR18" i="26"/>
  <c r="AD18" i="26"/>
  <c r="P18" i="26"/>
  <c r="CH17" i="26"/>
  <c r="BW17" i="26"/>
  <c r="BF17" i="26"/>
  <c r="AU17" i="26"/>
  <c r="AD17" i="26"/>
  <c r="S17" i="26"/>
  <c r="CK16" i="26"/>
  <c r="AR16" i="26"/>
  <c r="BV15" i="26"/>
  <c r="AT15" i="26"/>
  <c r="R15" i="26"/>
  <c r="CJ14" i="26"/>
  <c r="BH14" i="26"/>
  <c r="AF14" i="26"/>
  <c r="BV13" i="26"/>
  <c r="AT13" i="26"/>
  <c r="R13" i="26"/>
  <c r="CJ12" i="26"/>
  <c r="BH12" i="26"/>
  <c r="AF12" i="26"/>
  <c r="CH11" i="26"/>
  <c r="BT11" i="26"/>
  <c r="BH11" i="26"/>
  <c r="AR11" i="26"/>
  <c r="AF11" i="26"/>
  <c r="P11" i="26"/>
  <c r="CH10" i="26"/>
  <c r="BW10" i="26"/>
  <c r="BP10" i="26"/>
  <c r="BI10" i="26"/>
  <c r="BB10" i="26"/>
  <c r="AU10" i="26"/>
  <c r="AN10" i="26"/>
  <c r="AG10" i="26"/>
  <c r="Z10" i="26"/>
  <c r="S10" i="26"/>
  <c r="CR9" i="26"/>
  <c r="CK9" i="26"/>
  <c r="CD9" i="26"/>
  <c r="BW9" i="26"/>
  <c r="BP9" i="26"/>
  <c r="BI9" i="26"/>
  <c r="BB9" i="26"/>
  <c r="AU9" i="26"/>
  <c r="AN9" i="26"/>
  <c r="AG9" i="26"/>
  <c r="Z9" i="26"/>
  <c r="S9" i="26"/>
  <c r="CR8" i="26"/>
  <c r="CK8" i="26"/>
  <c r="CD8" i="26"/>
  <c r="BW8" i="26"/>
  <c r="BP8" i="26"/>
  <c r="BI8" i="26"/>
  <c r="BB8" i="26"/>
  <c r="AU8" i="26"/>
  <c r="AN8" i="26"/>
  <c r="AG8" i="26"/>
  <c r="Z8" i="26"/>
  <c r="S8" i="26"/>
  <c r="CR7" i="26"/>
  <c r="CK7" i="26"/>
  <c r="CD7" i="26"/>
  <c r="BW7" i="26"/>
  <c r="BP7" i="26"/>
  <c r="BI7" i="26"/>
  <c r="BB7" i="26"/>
  <c r="AU7" i="26"/>
  <c r="AN7" i="26"/>
  <c r="AG7" i="26"/>
  <c r="Z7" i="26"/>
  <c r="S7" i="26"/>
  <c r="CR6" i="26"/>
  <c r="CK6" i="26"/>
  <c r="CD6" i="26"/>
  <c r="BW6" i="26"/>
  <c r="BP6" i="26"/>
  <c r="BI6" i="26"/>
  <c r="BB6" i="26"/>
  <c r="AU6" i="26"/>
  <c r="AN6" i="26"/>
  <c r="AG6" i="26"/>
  <c r="Z6" i="26"/>
  <c r="S6" i="26"/>
  <c r="CR5" i="26"/>
  <c r="CK5" i="26"/>
  <c r="CD5" i="26"/>
  <c r="BW5" i="26"/>
  <c r="BP5" i="26"/>
  <c r="BI5" i="26"/>
  <c r="BB5" i="26"/>
  <c r="AU5" i="26"/>
  <c r="AN5" i="26"/>
  <c r="AG5" i="26"/>
  <c r="Z5" i="26"/>
  <c r="S5" i="26"/>
  <c r="CR4" i="26"/>
  <c r="CK4" i="26"/>
  <c r="CD4" i="26"/>
  <c r="BW4" i="26"/>
  <c r="BP4" i="26"/>
  <c r="BI4" i="26"/>
  <c r="BB4" i="26"/>
  <c r="AU4" i="26"/>
  <c r="AN4" i="26"/>
  <c r="AG4" i="26"/>
  <c r="Z4" i="26"/>
  <c r="S4" i="26"/>
  <c r="CR3" i="26"/>
  <c r="CK3" i="26"/>
  <c r="CD3" i="26"/>
  <c r="BW3" i="26"/>
  <c r="BP3" i="26"/>
  <c r="BI3" i="26"/>
  <c r="BB3" i="26"/>
  <c r="AU3" i="26"/>
  <c r="AN3" i="26"/>
  <c r="AG3" i="26"/>
  <c r="Z3" i="26"/>
  <c r="S3" i="26"/>
  <c r="CR2" i="26"/>
  <c r="CK2" i="26"/>
  <c r="CD2" i="26"/>
  <c r="BW2" i="26"/>
  <c r="BP2" i="26"/>
  <c r="BI2" i="26"/>
  <c r="BB2" i="26"/>
  <c r="AU2" i="26"/>
  <c r="AN2" i="26"/>
  <c r="AG2" i="26"/>
  <c r="Z2" i="26"/>
  <c r="S2" i="26"/>
  <c r="BT16" i="26"/>
  <c r="AG16" i="26"/>
  <c r="CQ15" i="26"/>
  <c r="BO15" i="26"/>
  <c r="AM15" i="26"/>
  <c r="CC14" i="26"/>
  <c r="BA14" i="26"/>
  <c r="Y14" i="26"/>
  <c r="CQ13" i="26"/>
  <c r="BO13" i="26"/>
  <c r="AM13" i="26"/>
  <c r="CC12" i="26"/>
  <c r="BA12" i="26"/>
  <c r="Y12" i="26"/>
  <c r="CQ11" i="26"/>
  <c r="CC11" i="26"/>
  <c r="BO11" i="26"/>
  <c r="AY11" i="26"/>
  <c r="AM11" i="26"/>
  <c r="W11" i="26"/>
  <c r="AA11" i="26"/>
  <c r="CO10" i="26"/>
  <c r="CC10" i="26"/>
  <c r="BV10" i="26"/>
  <c r="BO10" i="26"/>
  <c r="BH10" i="26"/>
  <c r="BA10" i="26"/>
  <c r="AT10" i="26"/>
  <c r="AM10" i="26"/>
  <c r="AF10" i="26"/>
  <c r="Y10" i="26"/>
  <c r="R10" i="26"/>
  <c r="CQ9" i="26"/>
  <c r="CJ9" i="26"/>
  <c r="CC9" i="26"/>
  <c r="BV9" i="26"/>
  <c r="BO9" i="26"/>
  <c r="BH9" i="26"/>
  <c r="BA9" i="26"/>
  <c r="AT9" i="26"/>
  <c r="AM9" i="26"/>
  <c r="AF9" i="26"/>
  <c r="Y9" i="26"/>
  <c r="R9" i="26"/>
  <c r="CQ8" i="26"/>
  <c r="CJ8" i="26"/>
  <c r="CC8" i="26"/>
  <c r="BV8" i="26"/>
  <c r="BO8" i="26"/>
  <c r="BH8" i="26"/>
  <c r="BA8" i="26"/>
  <c r="AT8" i="26"/>
  <c r="AM8" i="26"/>
  <c r="AF8" i="26"/>
  <c r="Y8" i="26"/>
  <c r="R8" i="26"/>
  <c r="CQ7" i="26"/>
  <c r="CJ7" i="26"/>
  <c r="CC7" i="26"/>
  <c r="BV7" i="26"/>
  <c r="BO7" i="26"/>
  <c r="BH7" i="26"/>
  <c r="BA7" i="26"/>
  <c r="AT7" i="26"/>
  <c r="AM7" i="26"/>
  <c r="AF7" i="26"/>
  <c r="Y7" i="26"/>
  <c r="R7" i="26"/>
  <c r="CQ6" i="26"/>
  <c r="CJ6" i="26"/>
  <c r="CC6" i="26"/>
  <c r="BV6" i="26"/>
  <c r="BO6" i="26"/>
  <c r="BH6" i="26"/>
  <c r="BA6" i="26"/>
  <c r="AT6" i="26"/>
  <c r="AM6" i="26"/>
  <c r="AF6" i="26"/>
  <c r="Y6" i="26"/>
  <c r="R6" i="26"/>
  <c r="CQ5" i="26"/>
  <c r="CJ5" i="26"/>
  <c r="CC5" i="26"/>
  <c r="BV5" i="26"/>
  <c r="BO5" i="26"/>
  <c r="BH5" i="26"/>
  <c r="BA5" i="26"/>
  <c r="AT5" i="26"/>
  <c r="AM5" i="26"/>
  <c r="AF5" i="26"/>
  <c r="Y5" i="26"/>
  <c r="R5" i="26"/>
  <c r="CQ4" i="26"/>
  <c r="CJ4" i="26"/>
  <c r="CC4" i="26"/>
  <c r="BV4" i="26"/>
  <c r="BO4" i="26"/>
  <c r="BH4" i="26"/>
  <c r="BA4" i="26"/>
  <c r="AT4" i="26"/>
  <c r="AM4" i="26"/>
  <c r="AF4" i="26"/>
  <c r="Y4" i="26"/>
  <c r="R4" i="26"/>
  <c r="CQ3" i="26"/>
  <c r="CJ3" i="26"/>
  <c r="CC3" i="26"/>
  <c r="BV3" i="26"/>
  <c r="BO3" i="26"/>
  <c r="BH3" i="26"/>
  <c r="BA3" i="26"/>
  <c r="AT3" i="26"/>
  <c r="AM3" i="26"/>
  <c r="AF3" i="26"/>
  <c r="Y3" i="26"/>
  <c r="R3" i="26"/>
  <c r="CQ2" i="26"/>
  <c r="CJ2" i="26"/>
  <c r="CC2" i="26"/>
  <c r="BV2" i="26"/>
  <c r="BO2" i="26"/>
  <c r="BH2" i="26"/>
  <c r="BA2" i="26"/>
  <c r="AT2" i="26"/>
  <c r="AM2" i="26"/>
  <c r="AF2" i="26"/>
  <c r="Y2" i="26"/>
  <c r="R2" i="26"/>
  <c r="BI16" i="26"/>
  <c r="CJ15" i="26"/>
  <c r="BH15" i="26"/>
  <c r="AF15" i="26"/>
  <c r="BV14" i="26"/>
  <c r="AT14" i="26"/>
  <c r="R14" i="26"/>
  <c r="CJ13" i="26"/>
  <c r="BH13" i="26"/>
  <c r="AF13" i="26"/>
  <c r="BV12" i="26"/>
  <c r="AT12" i="26"/>
  <c r="R12" i="26"/>
  <c r="CO11" i="26"/>
  <c r="CA11" i="26"/>
  <c r="BF11" i="26"/>
  <c r="AT11" i="26"/>
  <c r="AD11" i="26"/>
  <c r="R11" i="26"/>
  <c r="CJ10" i="26"/>
  <c r="P16" i="26"/>
  <c r="CC15" i="26"/>
  <c r="BA15" i="26"/>
  <c r="Y15" i="26"/>
  <c r="CQ14" i="26"/>
  <c r="BO14" i="26"/>
  <c r="AM14" i="26"/>
  <c r="CC13" i="26"/>
  <c r="BA13" i="26"/>
  <c r="Y13" i="26"/>
  <c r="CQ12" i="26"/>
  <c r="BO12" i="26"/>
  <c r="AM12" i="26"/>
  <c r="CJ11" i="26"/>
  <c r="BV11" i="26"/>
  <c r="BM11" i="26"/>
  <c r="BA11" i="26"/>
  <c r="AK11" i="26"/>
  <c r="Y11" i="26"/>
  <c r="CQ10" i="26"/>
  <c r="CA10" i="26"/>
  <c r="BT10" i="26"/>
  <c r="BM10" i="26"/>
  <c r="BF10" i="26"/>
  <c r="AY10" i="26"/>
  <c r="AR10" i="26"/>
  <c r="AK10" i="26"/>
  <c r="AD10" i="26"/>
  <c r="W10" i="26"/>
  <c r="AA10" i="26"/>
  <c r="P10" i="26"/>
  <c r="CO9" i="26"/>
  <c r="CH9" i="26"/>
  <c r="CA9" i="26"/>
  <c r="BT9" i="26"/>
  <c r="BM9" i="26"/>
  <c r="BF9" i="26"/>
  <c r="AY9" i="26"/>
  <c r="AR9" i="26"/>
  <c r="AK9" i="26"/>
  <c r="AD9" i="26"/>
  <c r="W9" i="26"/>
  <c r="AA9" i="26"/>
  <c r="P9" i="26"/>
  <c r="CO8" i="26"/>
  <c r="CH8" i="26"/>
  <c r="CA8" i="26"/>
  <c r="BT8" i="26"/>
  <c r="BM8" i="26"/>
  <c r="BF8" i="26"/>
  <c r="AY8" i="26"/>
  <c r="AR8" i="26"/>
  <c r="AK8" i="26"/>
  <c r="AD8" i="26"/>
  <c r="W8" i="26"/>
  <c r="AA8" i="26"/>
  <c r="P8" i="26"/>
  <c r="CO7" i="26"/>
  <c r="CH7" i="26"/>
  <c r="CA7" i="26"/>
  <c r="BT7" i="26"/>
  <c r="BM7" i="26"/>
  <c r="BF7" i="26"/>
  <c r="AY7" i="26"/>
  <c r="AR7" i="26"/>
  <c r="AK7" i="26"/>
  <c r="AD7" i="26"/>
  <c r="W7" i="26"/>
  <c r="AA7" i="26"/>
  <c r="P7" i="26"/>
  <c r="CO6" i="26"/>
  <c r="CH6" i="26"/>
  <c r="CA6" i="26"/>
  <c r="BT6" i="26"/>
  <c r="BM6" i="26"/>
  <c r="BF6" i="26"/>
  <c r="AY6" i="26"/>
  <c r="AR6" i="26"/>
  <c r="AK6" i="26"/>
  <c r="AD6" i="26"/>
  <c r="W6" i="26"/>
  <c r="AA6" i="26"/>
  <c r="P6" i="26"/>
  <c r="CO5" i="26"/>
  <c r="CH5" i="26"/>
  <c r="CA5" i="26"/>
  <c r="BT5" i="26"/>
  <c r="BM5" i="26"/>
  <c r="BF5" i="26"/>
  <c r="AY5" i="26"/>
  <c r="AR5" i="26"/>
  <c r="AK5" i="26"/>
  <c r="AD5" i="26"/>
  <c r="W5" i="26"/>
  <c r="AA5" i="26"/>
  <c r="P5" i="26"/>
  <c r="CO4" i="26"/>
  <c r="CS4" i="26"/>
  <c r="CH4" i="26"/>
  <c r="CL4" i="26"/>
  <c r="CA4" i="26"/>
  <c r="BT4" i="26"/>
  <c r="BM4" i="26"/>
  <c r="BF4" i="26"/>
  <c r="AY4" i="26"/>
  <c r="AR4" i="26"/>
  <c r="AK4" i="26"/>
  <c r="AD4" i="26"/>
  <c r="W4" i="26"/>
  <c r="AA4" i="26"/>
  <c r="P4" i="26"/>
  <c r="CO3" i="26"/>
  <c r="CH3" i="26"/>
  <c r="CA3" i="26"/>
  <c r="BT3" i="26"/>
  <c r="BM3" i="26"/>
  <c r="BF3" i="26"/>
  <c r="AY3" i="26"/>
  <c r="AR3" i="26"/>
  <c r="AK3" i="26"/>
  <c r="AD3" i="26"/>
  <c r="W3" i="26"/>
  <c r="P3" i="26"/>
  <c r="CO2" i="26"/>
  <c r="CH2" i="26"/>
  <c r="CA2" i="26"/>
  <c r="BT2" i="26"/>
  <c r="BM2" i="26"/>
  <c r="BF2" i="26"/>
  <c r="AY2" i="26"/>
  <c r="AR2" i="26"/>
  <c r="AK2" i="26"/>
  <c r="AD2" i="26"/>
  <c r="W2" i="26"/>
  <c r="F201" i="26"/>
  <c r="F200" i="26"/>
  <c r="F199" i="26"/>
  <c r="F198" i="26"/>
  <c r="F197" i="26"/>
  <c r="F196" i="26"/>
  <c r="F195" i="26"/>
  <c r="F194" i="26"/>
  <c r="F193" i="26"/>
  <c r="F192" i="26"/>
  <c r="F191" i="26"/>
  <c r="F190" i="26"/>
  <c r="F189" i="26"/>
  <c r="F188" i="26"/>
  <c r="F187" i="26"/>
  <c r="F186" i="26"/>
  <c r="F185" i="26"/>
  <c r="F184" i="26"/>
  <c r="F183" i="26"/>
  <c r="F182" i="26"/>
  <c r="F181" i="26"/>
  <c r="F180" i="26"/>
  <c r="F179" i="26"/>
  <c r="F178" i="26"/>
  <c r="F177" i="26"/>
  <c r="F176" i="26"/>
  <c r="F175" i="26"/>
  <c r="F174" i="26"/>
  <c r="F173" i="26"/>
  <c r="F172" i="26"/>
  <c r="F171" i="26"/>
  <c r="F170" i="26"/>
  <c r="F169" i="26"/>
  <c r="F168" i="26"/>
  <c r="F167" i="26"/>
  <c r="F166" i="26"/>
  <c r="F165" i="26"/>
  <c r="F164" i="26"/>
  <c r="F163" i="26"/>
  <c r="F162" i="26"/>
  <c r="F161" i="26"/>
  <c r="F160" i="26"/>
  <c r="E201" i="26"/>
  <c r="E200" i="26"/>
  <c r="E199" i="26"/>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B163" i="26"/>
  <c r="E162" i="26"/>
  <c r="B161" i="26"/>
  <c r="E160" i="26"/>
  <c r="E163" i="26"/>
  <c r="B162" i="26"/>
  <c r="E161" i="26"/>
  <c r="B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B201" i="26"/>
  <c r="B199" i="26"/>
  <c r="B197" i="26"/>
  <c r="B195" i="26"/>
  <c r="B193" i="26"/>
  <c r="B191" i="26"/>
  <c r="B189" i="26"/>
  <c r="B187" i="26"/>
  <c r="B185" i="26"/>
  <c r="B183" i="26"/>
  <c r="B181" i="26"/>
  <c r="B179" i="26"/>
  <c r="B177" i="26"/>
  <c r="B175" i="26"/>
  <c r="B173" i="26"/>
  <c r="B171" i="26"/>
  <c r="B169" i="26"/>
  <c r="B167" i="26"/>
  <c r="B165"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B159" i="26"/>
  <c r="B157" i="26"/>
  <c r="B155" i="26"/>
  <c r="B153" i="26"/>
  <c r="B151" i="26"/>
  <c r="B149" i="26"/>
  <c r="B147" i="26"/>
  <c r="B145" i="26"/>
  <c r="B143" i="26"/>
  <c r="B141" i="26"/>
  <c r="F116" i="26"/>
  <c r="F115" i="26"/>
  <c r="F114" i="26"/>
  <c r="F113" i="26"/>
  <c r="F112" i="26"/>
  <c r="F111" i="26"/>
  <c r="F110" i="26"/>
  <c r="F109" i="26"/>
  <c r="F108" i="26"/>
  <c r="F107" i="26"/>
  <c r="F106" i="26"/>
  <c r="F105" i="26"/>
  <c r="M104" i="26"/>
  <c r="F104" i="26"/>
  <c r="M103" i="26"/>
  <c r="F103" i="26"/>
  <c r="M102" i="26"/>
  <c r="F102" i="26"/>
  <c r="M101" i="26"/>
  <c r="F101" i="26"/>
  <c r="M100" i="26"/>
  <c r="F100" i="26"/>
  <c r="M99" i="26"/>
  <c r="F99" i="26"/>
  <c r="M98" i="26"/>
  <c r="F98" i="26"/>
  <c r="M97" i="26"/>
  <c r="F97" i="26"/>
  <c r="M96" i="26"/>
  <c r="F96" i="26"/>
  <c r="M95" i="26"/>
  <c r="F95" i="26"/>
  <c r="M94" i="26"/>
  <c r="F94" i="26"/>
  <c r="M93" i="26"/>
  <c r="F93" i="26"/>
  <c r="M92" i="26"/>
  <c r="F92" i="26"/>
  <c r="M91" i="26"/>
  <c r="F91" i="26"/>
  <c r="M90" i="26"/>
  <c r="F90" i="26"/>
  <c r="M89" i="26"/>
  <c r="F89" i="26"/>
  <c r="M88" i="26"/>
  <c r="F88" i="26"/>
  <c r="M87" i="26"/>
  <c r="F87" i="26"/>
  <c r="M86" i="26"/>
  <c r="F86" i="26"/>
  <c r="M85" i="26"/>
  <c r="F85" i="26"/>
  <c r="M84" i="26"/>
  <c r="F84" i="26"/>
  <c r="M83" i="26"/>
  <c r="F83" i="26"/>
  <c r="M82" i="26"/>
  <c r="F82" i="26"/>
  <c r="M81" i="26"/>
  <c r="F81" i="26"/>
  <c r="M80" i="26"/>
  <c r="F80" i="26"/>
  <c r="M79" i="26"/>
  <c r="F79" i="26"/>
  <c r="M78" i="26"/>
  <c r="F78" i="26"/>
  <c r="M77" i="26"/>
  <c r="F77" i="26"/>
  <c r="M76" i="26"/>
  <c r="F76" i="26"/>
  <c r="M75" i="26"/>
  <c r="F75" i="26"/>
  <c r="M74" i="26"/>
  <c r="F74" i="26"/>
  <c r="M73" i="26"/>
  <c r="F73" i="26"/>
  <c r="M72" i="26"/>
  <c r="F72" i="26"/>
  <c r="M71" i="26"/>
  <c r="F71" i="26"/>
  <c r="M70" i="26"/>
  <c r="F70" i="26"/>
  <c r="M69" i="26"/>
  <c r="F69" i="26"/>
  <c r="M68" i="26"/>
  <c r="F68" i="26"/>
  <c r="M67" i="26"/>
  <c r="F67" i="26"/>
  <c r="M66" i="26"/>
  <c r="F66" i="26"/>
  <c r="M65" i="26"/>
  <c r="F65" i="26"/>
  <c r="M64" i="26"/>
  <c r="F64" i="26"/>
  <c r="M63" i="26"/>
  <c r="F63" i="26"/>
  <c r="M62" i="26"/>
  <c r="F62" i="26"/>
  <c r="M61" i="26"/>
  <c r="F61" i="26"/>
  <c r="M60" i="26"/>
  <c r="F60" i="26"/>
  <c r="M59" i="26"/>
  <c r="F59" i="26"/>
  <c r="M58" i="26"/>
  <c r="F58" i="26"/>
  <c r="M57" i="26"/>
  <c r="F57" i="26"/>
  <c r="M56" i="26"/>
  <c r="F56" i="26"/>
  <c r="M55" i="26"/>
  <c r="F55" i="26"/>
  <c r="M54" i="26"/>
  <c r="F54" i="26"/>
  <c r="B200" i="26"/>
  <c r="B196" i="26"/>
  <c r="B192" i="26"/>
  <c r="B188" i="26"/>
  <c r="B184" i="26"/>
  <c r="B180" i="26"/>
  <c r="B176" i="26"/>
  <c r="B172" i="26"/>
  <c r="B168" i="26"/>
  <c r="B164" i="26"/>
  <c r="B139" i="26"/>
  <c r="B138" i="26"/>
  <c r="B137" i="26"/>
  <c r="B136" i="26"/>
  <c r="B135" i="26"/>
  <c r="B134" i="26"/>
  <c r="B133" i="26"/>
  <c r="B132" i="26"/>
  <c r="B131" i="26"/>
  <c r="B130" i="26"/>
  <c r="B129" i="26"/>
  <c r="B128" i="26"/>
  <c r="B127" i="26"/>
  <c r="B126" i="26"/>
  <c r="B125" i="26"/>
  <c r="B124" i="26"/>
  <c r="B123" i="26"/>
  <c r="B122" i="26"/>
  <c r="B121" i="26"/>
  <c r="B120" i="26"/>
  <c r="B119" i="26"/>
  <c r="B118" i="26"/>
  <c r="E117" i="26"/>
  <c r="E116" i="26"/>
  <c r="E115" i="26"/>
  <c r="E114" i="26"/>
  <c r="E113" i="26"/>
  <c r="E112" i="26"/>
  <c r="E111" i="26"/>
  <c r="E110" i="26"/>
  <c r="E109" i="26"/>
  <c r="E108" i="26"/>
  <c r="E107" i="26"/>
  <c r="E106" i="26"/>
  <c r="E105" i="26"/>
  <c r="L104" i="26"/>
  <c r="E104" i="26"/>
  <c r="L103" i="26"/>
  <c r="E103" i="26"/>
  <c r="L102" i="26"/>
  <c r="E102" i="26"/>
  <c r="L101" i="26"/>
  <c r="E101" i="26"/>
  <c r="L100" i="26"/>
  <c r="E100" i="26"/>
  <c r="L99" i="26"/>
  <c r="E99" i="26"/>
  <c r="L98" i="26"/>
  <c r="E98" i="26"/>
  <c r="L97" i="26"/>
  <c r="E97" i="26"/>
  <c r="L96" i="26"/>
  <c r="E96" i="26"/>
  <c r="L95" i="26"/>
  <c r="E95" i="26"/>
  <c r="L94" i="26"/>
  <c r="E94" i="26"/>
  <c r="L93" i="26"/>
  <c r="E93" i="26"/>
  <c r="L92" i="26"/>
  <c r="E92" i="26"/>
  <c r="L91" i="26"/>
  <c r="E91" i="26"/>
  <c r="L90" i="26"/>
  <c r="E90" i="26"/>
  <c r="L89" i="26"/>
  <c r="E89" i="26"/>
  <c r="L88" i="26"/>
  <c r="E88" i="26"/>
  <c r="L87" i="26"/>
  <c r="E87" i="26"/>
  <c r="L86" i="26"/>
  <c r="E86" i="26"/>
  <c r="L85" i="26"/>
  <c r="E85" i="26"/>
  <c r="L84" i="26"/>
  <c r="E84" i="26"/>
  <c r="L83" i="26"/>
  <c r="E83" i="26"/>
  <c r="L82" i="26"/>
  <c r="E82" i="26"/>
  <c r="L81" i="26"/>
  <c r="E81" i="26"/>
  <c r="L80" i="26"/>
  <c r="E80" i="26"/>
  <c r="L79" i="26"/>
  <c r="E79" i="26"/>
  <c r="L78" i="26"/>
  <c r="E78" i="26"/>
  <c r="L77" i="26"/>
  <c r="E77" i="26"/>
  <c r="L76" i="26"/>
  <c r="E76" i="26"/>
  <c r="L75" i="26"/>
  <c r="E75" i="26"/>
  <c r="L74" i="26"/>
  <c r="B158" i="26"/>
  <c r="B156" i="26"/>
  <c r="B154" i="26"/>
  <c r="B152" i="26"/>
  <c r="B150" i="26"/>
  <c r="B148" i="26"/>
  <c r="B146" i="26"/>
  <c r="B144" i="26"/>
  <c r="B142" i="26"/>
  <c r="B140" i="26"/>
  <c r="B198" i="26"/>
  <c r="B182" i="26"/>
  <c r="B166" i="26"/>
  <c r="B74" i="26"/>
  <c r="E73" i="26"/>
  <c r="B72" i="26"/>
  <c r="E71" i="26"/>
  <c r="B70" i="26"/>
  <c r="E69" i="26"/>
  <c r="B68" i="26"/>
  <c r="E67" i="26"/>
  <c r="B66" i="26"/>
  <c r="E65" i="26"/>
  <c r="B64" i="26"/>
  <c r="E63" i="26"/>
  <c r="B62" i="26"/>
  <c r="E61" i="26"/>
  <c r="B60" i="26"/>
  <c r="E59" i="26"/>
  <c r="B58" i="26"/>
  <c r="E57" i="26"/>
  <c r="B56" i="26"/>
  <c r="E55" i="26"/>
  <c r="B54" i="26"/>
  <c r="I53" i="26"/>
  <c r="B53" i="26"/>
  <c r="I52" i="26"/>
  <c r="B52" i="26"/>
  <c r="I51" i="26"/>
  <c r="B51" i="26"/>
  <c r="I50" i="26"/>
  <c r="B50" i="26"/>
  <c r="I49" i="26"/>
  <c r="B49" i="26"/>
  <c r="I48" i="26"/>
  <c r="B48" i="26"/>
  <c r="B194" i="26"/>
  <c r="B178" i="26"/>
  <c r="I104" i="26"/>
  <c r="I103" i="26"/>
  <c r="I102" i="26"/>
  <c r="I101" i="26"/>
  <c r="I100" i="26"/>
  <c r="I99" i="26"/>
  <c r="I98" i="26"/>
  <c r="I97" i="26"/>
  <c r="I96" i="26"/>
  <c r="I95" i="26"/>
  <c r="I94" i="26"/>
  <c r="I93" i="26"/>
  <c r="I92" i="26"/>
  <c r="I91" i="26"/>
  <c r="I90" i="26"/>
  <c r="I89" i="26"/>
  <c r="I88" i="26"/>
  <c r="I87" i="26"/>
  <c r="I86" i="26"/>
  <c r="I85" i="26"/>
  <c r="I84" i="26"/>
  <c r="I83" i="26"/>
  <c r="I82" i="26"/>
  <c r="I81" i="26"/>
  <c r="I80" i="26"/>
  <c r="I79" i="26"/>
  <c r="I78" i="26"/>
  <c r="I77" i="26"/>
  <c r="I76" i="26"/>
  <c r="I75" i="26"/>
  <c r="I74" i="26"/>
  <c r="L73" i="26"/>
  <c r="I72" i="26"/>
  <c r="L71" i="26"/>
  <c r="I70" i="26"/>
  <c r="L69" i="26"/>
  <c r="I68" i="26"/>
  <c r="L67" i="26"/>
  <c r="I66" i="26"/>
  <c r="L65" i="26"/>
  <c r="I64" i="26"/>
  <c r="L63" i="26"/>
  <c r="I62" i="26"/>
  <c r="L61" i="26"/>
  <c r="I60" i="26"/>
  <c r="L59" i="26"/>
  <c r="I58" i="26"/>
  <c r="L57" i="26"/>
  <c r="I56" i="26"/>
  <c r="L55" i="26"/>
  <c r="I54" i="26"/>
  <c r="M53" i="26"/>
  <c r="F53" i="26"/>
  <c r="M52" i="26"/>
  <c r="F52" i="26"/>
  <c r="M51" i="26"/>
  <c r="F51" i="26"/>
  <c r="M50" i="26"/>
  <c r="F50" i="26"/>
  <c r="M49" i="26"/>
  <c r="F49" i="26"/>
  <c r="M48" i="26"/>
  <c r="F48" i="26"/>
  <c r="M47" i="26"/>
  <c r="F47" i="26"/>
  <c r="M46" i="26"/>
  <c r="F46" i="26"/>
  <c r="M45" i="26"/>
  <c r="F45" i="26"/>
  <c r="M44" i="26"/>
  <c r="F44" i="26"/>
  <c r="M43" i="26"/>
  <c r="F43" i="26"/>
  <c r="M42" i="26"/>
  <c r="F42" i="26"/>
  <c r="M41" i="26"/>
  <c r="F41" i="26"/>
  <c r="M40" i="26"/>
  <c r="F40" i="26"/>
  <c r="M39" i="26"/>
  <c r="F39" i="26"/>
  <c r="M38" i="26"/>
  <c r="F38" i="26"/>
  <c r="M37" i="26"/>
  <c r="F37" i="26"/>
  <c r="M36" i="26"/>
  <c r="F36" i="26"/>
  <c r="M35" i="26"/>
  <c r="F35" i="26"/>
  <c r="M34" i="26"/>
  <c r="F34" i="26"/>
  <c r="M33" i="26"/>
  <c r="F33" i="26"/>
  <c r="M32" i="26"/>
  <c r="F32" i="26"/>
  <c r="M31" i="26"/>
  <c r="F31" i="26"/>
  <c r="M30" i="26"/>
  <c r="F30" i="26"/>
  <c r="M29" i="26"/>
  <c r="B190" i="26"/>
  <c r="B174" i="26"/>
  <c r="E74" i="26"/>
  <c r="B73" i="26"/>
  <c r="E72" i="26"/>
  <c r="B71" i="26"/>
  <c r="E70" i="26"/>
  <c r="B69" i="26"/>
  <c r="E68" i="26"/>
  <c r="B67" i="26"/>
  <c r="E66" i="26"/>
  <c r="B65" i="26"/>
  <c r="E64" i="26"/>
  <c r="B63" i="26"/>
  <c r="E62" i="26"/>
  <c r="B61" i="26"/>
  <c r="E60" i="26"/>
  <c r="B59" i="26"/>
  <c r="E58" i="26"/>
  <c r="B57" i="26"/>
  <c r="E56" i="26"/>
  <c r="B55" i="26"/>
  <c r="E54" i="26"/>
  <c r="L53" i="26"/>
  <c r="E53" i="26"/>
  <c r="L52" i="26"/>
  <c r="E52" i="26"/>
  <c r="L51" i="26"/>
  <c r="E51" i="26"/>
  <c r="L50" i="26"/>
  <c r="E50" i="26"/>
  <c r="L49" i="26"/>
  <c r="E49" i="26"/>
  <c r="L48" i="26"/>
  <c r="E48" i="26"/>
  <c r="L47" i="26"/>
  <c r="E47" i="26"/>
  <c r="L46" i="26"/>
  <c r="E46" i="26"/>
  <c r="L45" i="26"/>
  <c r="E45" i="26"/>
  <c r="L44" i="26"/>
  <c r="E44" i="26"/>
  <c r="L43" i="26"/>
  <c r="E43" i="26"/>
  <c r="L42" i="26"/>
  <c r="E42" i="26"/>
  <c r="B186" i="26"/>
  <c r="B116" i="26"/>
  <c r="B112" i="26"/>
  <c r="B108" i="26"/>
  <c r="B104" i="26"/>
  <c r="B100" i="26"/>
  <c r="B96" i="26"/>
  <c r="B92" i="26"/>
  <c r="B88" i="26"/>
  <c r="B84" i="26"/>
  <c r="B80" i="26"/>
  <c r="B76" i="26"/>
  <c r="L72" i="26"/>
  <c r="I67" i="26"/>
  <c r="L64" i="26"/>
  <c r="I59" i="26"/>
  <c r="L56" i="26"/>
  <c r="B47" i="26"/>
  <c r="B46" i="26"/>
  <c r="B45" i="26"/>
  <c r="B44" i="26"/>
  <c r="B43" i="26"/>
  <c r="B42" i="26"/>
  <c r="E41" i="26"/>
  <c r="B40" i="26"/>
  <c r="E39" i="26"/>
  <c r="B38" i="26"/>
  <c r="E37" i="26"/>
  <c r="B36" i="26"/>
  <c r="E35" i="26"/>
  <c r="B34" i="26"/>
  <c r="E33" i="26"/>
  <c r="B32" i="26"/>
  <c r="E31" i="26"/>
  <c r="B30" i="26"/>
  <c r="F29" i="26"/>
  <c r="M28" i="26"/>
  <c r="F28" i="26"/>
  <c r="M27" i="26"/>
  <c r="F27" i="26"/>
  <c r="M26" i="26"/>
  <c r="F26" i="26"/>
  <c r="M25" i="26"/>
  <c r="F25" i="26"/>
  <c r="M24" i="26"/>
  <c r="F24" i="26"/>
  <c r="M23" i="26"/>
  <c r="F23" i="26"/>
  <c r="M22" i="26"/>
  <c r="F22" i="26"/>
  <c r="M21" i="26"/>
  <c r="F21" i="26"/>
  <c r="M20" i="26"/>
  <c r="F20" i="26"/>
  <c r="M19" i="26"/>
  <c r="F19" i="26"/>
  <c r="B170" i="26"/>
  <c r="B115" i="26"/>
  <c r="B111" i="26"/>
  <c r="B107" i="26"/>
  <c r="B103" i="26"/>
  <c r="B99" i="26"/>
  <c r="B95" i="26"/>
  <c r="B91" i="26"/>
  <c r="B87" i="26"/>
  <c r="B83" i="26"/>
  <c r="B79" i="26"/>
  <c r="B75" i="26"/>
  <c r="I69" i="26"/>
  <c r="L66" i="26"/>
  <c r="I61" i="26"/>
  <c r="L58" i="26"/>
  <c r="L41" i="26"/>
  <c r="I40" i="26"/>
  <c r="L39" i="26"/>
  <c r="I38" i="26"/>
  <c r="L37" i="26"/>
  <c r="I36" i="26"/>
  <c r="L35" i="26"/>
  <c r="I34" i="26"/>
  <c r="L33" i="26"/>
  <c r="I32" i="26"/>
  <c r="L31" i="26"/>
  <c r="I30" i="26"/>
  <c r="L29" i="26"/>
  <c r="E29" i="26"/>
  <c r="L28" i="26"/>
  <c r="E28" i="26"/>
  <c r="L27" i="26"/>
  <c r="E27" i="26"/>
  <c r="L26" i="26"/>
  <c r="E26" i="26"/>
  <c r="L25" i="26"/>
  <c r="E25" i="26"/>
  <c r="L24" i="26"/>
  <c r="E24" i="26"/>
  <c r="L23" i="26"/>
  <c r="E23" i="26"/>
  <c r="L22" i="26"/>
  <c r="E22" i="26"/>
  <c r="L21" i="26"/>
  <c r="E21" i="26"/>
  <c r="L20" i="26"/>
  <c r="E20" i="26"/>
  <c r="L19" i="26"/>
  <c r="E19" i="26"/>
  <c r="L18" i="26"/>
  <c r="E18" i="26"/>
  <c r="L17" i="26"/>
  <c r="E17" i="26"/>
  <c r="L16" i="26"/>
  <c r="E16" i="26"/>
  <c r="B114" i="26"/>
  <c r="B110" i="26"/>
  <c r="B106" i="26"/>
  <c r="B102" i="26"/>
  <c r="B98" i="26"/>
  <c r="B94" i="26"/>
  <c r="B90" i="26"/>
  <c r="B86" i="26"/>
  <c r="B82" i="26"/>
  <c r="B78" i="26"/>
  <c r="I71" i="26"/>
  <c r="L68" i="26"/>
  <c r="I63" i="26"/>
  <c r="L60" i="26"/>
  <c r="I55" i="26"/>
  <c r="I47" i="26"/>
  <c r="I46" i="26"/>
  <c r="I45" i="26"/>
  <c r="I44" i="26"/>
  <c r="I43" i="26"/>
  <c r="I42" i="26"/>
  <c r="B41" i="26"/>
  <c r="E40" i="26"/>
  <c r="B39" i="26"/>
  <c r="E38" i="26"/>
  <c r="B37" i="26"/>
  <c r="E36" i="26"/>
  <c r="B35" i="26"/>
  <c r="E34" i="26"/>
  <c r="B33" i="26"/>
  <c r="E32" i="26"/>
  <c r="B31" i="26"/>
  <c r="E30" i="26"/>
  <c r="B109" i="26"/>
  <c r="B93" i="26"/>
  <c r="B77" i="26"/>
  <c r="I65" i="26"/>
  <c r="L54" i="26"/>
  <c r="I37" i="26"/>
  <c r="L34" i="26"/>
  <c r="L30" i="26"/>
  <c r="B29" i="26"/>
  <c r="B27" i="26"/>
  <c r="B25" i="26"/>
  <c r="B23" i="26"/>
  <c r="M18" i="26"/>
  <c r="I17" i="26"/>
  <c r="M16" i="26"/>
  <c r="B105" i="26"/>
  <c r="B89" i="26"/>
  <c r="I73" i="26"/>
  <c r="L62" i="26"/>
  <c r="I39" i="26"/>
  <c r="L36" i="26"/>
  <c r="I28" i="26"/>
  <c r="I26" i="26"/>
  <c r="I24" i="26"/>
  <c r="I22" i="26"/>
  <c r="I21" i="26"/>
  <c r="I20" i="26"/>
  <c r="I19" i="26"/>
  <c r="B18" i="26"/>
  <c r="F17" i="26"/>
  <c r="B16" i="26"/>
  <c r="I15" i="26"/>
  <c r="B15" i="26"/>
  <c r="I14" i="26"/>
  <c r="B14" i="26"/>
  <c r="I13" i="26"/>
  <c r="B13" i="26"/>
  <c r="I12" i="26"/>
  <c r="B12" i="26"/>
  <c r="B117" i="26"/>
  <c r="B101" i="26"/>
  <c r="B85" i="26"/>
  <c r="L70" i="26"/>
  <c r="I41" i="26"/>
  <c r="L38" i="26"/>
  <c r="I33" i="26"/>
  <c r="I31" i="26"/>
  <c r="B28" i="26"/>
  <c r="B26" i="26"/>
  <c r="B24" i="26"/>
  <c r="I18" i="26"/>
  <c r="M17" i="26"/>
  <c r="I16" i="26"/>
  <c r="M15" i="26"/>
  <c r="F15" i="26"/>
  <c r="M14" i="26"/>
  <c r="F14" i="26"/>
  <c r="M13" i="26"/>
  <c r="F13" i="26"/>
  <c r="M12" i="26"/>
  <c r="F12" i="26"/>
  <c r="M11" i="26"/>
  <c r="F11" i="26"/>
  <c r="B113" i="26"/>
  <c r="B97" i="26"/>
  <c r="B81" i="26"/>
  <c r="I57" i="26"/>
  <c r="L40" i="26"/>
  <c r="I35" i="26"/>
  <c r="L32" i="26"/>
  <c r="I29" i="26"/>
  <c r="I27" i="26"/>
  <c r="I25" i="26"/>
  <c r="I23" i="26"/>
  <c r="B22" i="26"/>
  <c r="B21" i="26"/>
  <c r="B20" i="26"/>
  <c r="B19" i="26"/>
  <c r="F18" i="26"/>
  <c r="B17" i="26"/>
  <c r="F16" i="26"/>
  <c r="E14" i="26"/>
  <c r="E12" i="26"/>
  <c r="E11" i="26"/>
  <c r="M10" i="26"/>
  <c r="F10" i="26"/>
  <c r="M9" i="26"/>
  <c r="F9" i="26"/>
  <c r="M8" i="26"/>
  <c r="F8" i="26"/>
  <c r="M7" i="26"/>
  <c r="F7" i="26"/>
  <c r="M6" i="26"/>
  <c r="F6" i="26"/>
  <c r="M5" i="26"/>
  <c r="F5" i="26"/>
  <c r="M4" i="26"/>
  <c r="F4" i="26"/>
  <c r="M3" i="26"/>
  <c r="F3" i="26"/>
  <c r="M2" i="26"/>
  <c r="F2" i="26"/>
  <c r="L15" i="26"/>
  <c r="L13" i="26"/>
  <c r="L11" i="26"/>
  <c r="L10" i="26"/>
  <c r="E10" i="26"/>
  <c r="L9" i="26"/>
  <c r="E9" i="26"/>
  <c r="L8" i="26"/>
  <c r="E8" i="26"/>
  <c r="L7" i="26"/>
  <c r="E7" i="26"/>
  <c r="L6" i="26"/>
  <c r="E6" i="26"/>
  <c r="L5" i="26"/>
  <c r="E5" i="26"/>
  <c r="L4" i="26"/>
  <c r="E4" i="26"/>
  <c r="L3" i="26"/>
  <c r="E3" i="26"/>
  <c r="L2" i="26"/>
  <c r="E2" i="26"/>
  <c r="E15" i="26"/>
  <c r="E13" i="26"/>
  <c r="B11" i="26"/>
  <c r="L14" i="26"/>
  <c r="L12" i="26"/>
  <c r="I11" i="26"/>
  <c r="I10" i="26"/>
  <c r="B10" i="26"/>
  <c r="I9" i="26"/>
  <c r="B9" i="26"/>
  <c r="I8" i="26"/>
  <c r="B8" i="26"/>
  <c r="I7" i="26"/>
  <c r="B7" i="26"/>
  <c r="I6" i="26"/>
  <c r="B6" i="26"/>
  <c r="I5" i="26"/>
  <c r="B5" i="26"/>
  <c r="I4" i="26"/>
  <c r="B4" i="26"/>
  <c r="I3" i="26"/>
  <c r="B3" i="26"/>
  <c r="I2" i="26"/>
  <c r="B2" i="26"/>
  <c r="E127" i="24"/>
  <c r="E131" i="24"/>
  <c r="E135" i="24"/>
  <c r="E139" i="24"/>
  <c r="E143" i="24"/>
  <c r="E147" i="24"/>
  <c r="E151" i="24"/>
  <c r="E155" i="24"/>
  <c r="E159" i="24"/>
  <c r="E163" i="24"/>
  <c r="E167" i="24"/>
  <c r="E171" i="24"/>
  <c r="E175" i="24"/>
  <c r="E179" i="24"/>
  <c r="E183" i="24"/>
  <c r="E187" i="24"/>
  <c r="E191" i="24"/>
  <c r="E195" i="24"/>
  <c r="E199" i="24"/>
  <c r="F128" i="24"/>
  <c r="F132" i="24"/>
  <c r="F136" i="24"/>
  <c r="F140" i="24"/>
  <c r="F144" i="24"/>
  <c r="F148" i="24"/>
  <c r="F152" i="24"/>
  <c r="F156" i="24"/>
  <c r="F160" i="24"/>
  <c r="F164" i="24"/>
  <c r="F168" i="24"/>
  <c r="F172" i="24"/>
  <c r="F176" i="24"/>
  <c r="F180" i="24"/>
  <c r="F184" i="24"/>
  <c r="F188" i="24"/>
  <c r="F192" i="24"/>
  <c r="F196" i="24"/>
  <c r="F200" i="24"/>
  <c r="E128" i="24"/>
  <c r="E132" i="24"/>
  <c r="E136" i="24"/>
  <c r="E140" i="24"/>
  <c r="E144" i="24"/>
  <c r="E148" i="24"/>
  <c r="E152" i="24"/>
  <c r="E156" i="24"/>
  <c r="E160" i="24"/>
  <c r="E164" i="24"/>
  <c r="E168" i="24"/>
  <c r="E172" i="24"/>
  <c r="E176" i="24"/>
  <c r="E180" i="24"/>
  <c r="E184" i="24"/>
  <c r="E188" i="24"/>
  <c r="E192" i="24"/>
  <c r="E196" i="24"/>
  <c r="E200" i="24"/>
  <c r="F129" i="24"/>
  <c r="F133" i="24"/>
  <c r="F137" i="24"/>
  <c r="F141" i="24"/>
  <c r="F145" i="24"/>
  <c r="F149" i="24"/>
  <c r="F153" i="24"/>
  <c r="F157" i="24"/>
  <c r="F161" i="24"/>
  <c r="F165" i="24"/>
  <c r="F169" i="24"/>
  <c r="F173" i="24"/>
  <c r="F177" i="24"/>
  <c r="F181" i="24"/>
  <c r="F185" i="24"/>
  <c r="F189" i="24"/>
  <c r="F193" i="24"/>
  <c r="F197" i="24"/>
  <c r="F201" i="24"/>
  <c r="E129" i="24"/>
  <c r="E133" i="24"/>
  <c r="E137" i="24"/>
  <c r="E141" i="24"/>
  <c r="E145" i="24"/>
  <c r="E149" i="24"/>
  <c r="E153" i="24"/>
  <c r="E157" i="24"/>
  <c r="E161" i="24"/>
  <c r="E165" i="24"/>
  <c r="E169" i="24"/>
  <c r="E173" i="24"/>
  <c r="E177" i="24"/>
  <c r="E181" i="24"/>
  <c r="E185" i="24"/>
  <c r="E189" i="24"/>
  <c r="E193" i="24"/>
  <c r="E197" i="24"/>
  <c r="E201" i="24"/>
  <c r="F130" i="24"/>
  <c r="F134" i="24"/>
  <c r="F138" i="24"/>
  <c r="F142" i="24"/>
  <c r="F146" i="24"/>
  <c r="F150" i="24"/>
  <c r="F154" i="24"/>
  <c r="F158" i="24"/>
  <c r="F162" i="24"/>
  <c r="F166" i="24"/>
  <c r="F170" i="24"/>
  <c r="F174" i="24"/>
  <c r="F178" i="24"/>
  <c r="F182" i="24"/>
  <c r="F186" i="24"/>
  <c r="F190" i="24"/>
  <c r="F194" i="24"/>
  <c r="F198" i="24"/>
  <c r="E130" i="24"/>
  <c r="E134" i="24"/>
  <c r="E138" i="24"/>
  <c r="E142" i="24"/>
  <c r="E146" i="24"/>
  <c r="E150" i="24"/>
  <c r="E154" i="24"/>
  <c r="E158" i="24"/>
  <c r="E162" i="24"/>
  <c r="E166" i="24"/>
  <c r="E170" i="24"/>
  <c r="E174" i="24"/>
  <c r="E178" i="24"/>
  <c r="E182" i="24"/>
  <c r="E186" i="24"/>
  <c r="E190" i="24"/>
  <c r="E194" i="24"/>
  <c r="E198" i="24"/>
  <c r="F127" i="24"/>
  <c r="F131" i="24"/>
  <c r="F135" i="24"/>
  <c r="F139" i="24"/>
  <c r="F143" i="24"/>
  <c r="F147" i="24"/>
  <c r="F151" i="24"/>
  <c r="F155" i="24"/>
  <c r="F159" i="24"/>
  <c r="F163" i="24"/>
  <c r="F167" i="24"/>
  <c r="F171" i="24"/>
  <c r="F175" i="24"/>
  <c r="F179" i="24"/>
  <c r="F183" i="24"/>
  <c r="F187" i="24"/>
  <c r="F191" i="24"/>
  <c r="F195" i="24"/>
  <c r="F199" i="24"/>
  <c r="E22" i="24"/>
  <c r="AO5" i="24"/>
  <c r="AV28" i="24"/>
  <c r="F29" i="24"/>
  <c r="F13" i="24"/>
  <c r="Q83" i="24"/>
  <c r="BD5" i="24"/>
  <c r="CC5" i="24"/>
  <c r="U82" i="24"/>
  <c r="Q46" i="24"/>
  <c r="AV2" i="24"/>
  <c r="AF7" i="24"/>
  <c r="AW2" i="24"/>
  <c r="BA4" i="24"/>
  <c r="BY28" i="24"/>
  <c r="BJ11" i="24"/>
  <c r="BK7" i="24"/>
  <c r="BV27" i="24"/>
  <c r="U55" i="24"/>
  <c r="Q28" i="24"/>
  <c r="E7" i="24"/>
  <c r="CF25" i="24"/>
  <c r="CE7" i="24"/>
  <c r="BH6" i="24"/>
  <c r="U21" i="24"/>
  <c r="BA14" i="24"/>
  <c r="CS3" i="24"/>
  <c r="T5" i="24"/>
  <c r="F18" i="24"/>
  <c r="Q72" i="24"/>
  <c r="T65" i="24"/>
  <c r="E13" i="24"/>
  <c r="Q43" i="24"/>
  <c r="Q93" i="24"/>
  <c r="U42" i="24"/>
  <c r="Q25" i="24"/>
  <c r="Q86" i="24"/>
  <c r="U34" i="24"/>
  <c r="U71" i="24"/>
  <c r="F14" i="24"/>
  <c r="F4" i="24"/>
  <c r="Q48" i="24"/>
  <c r="E27" i="24"/>
  <c r="E11" i="24"/>
  <c r="Q19" i="24"/>
  <c r="T102" i="24"/>
  <c r="T46" i="24"/>
  <c r="U100" i="24"/>
  <c r="T3" i="24"/>
  <c r="T64" i="24"/>
  <c r="AO8" i="24"/>
  <c r="AF19" i="24"/>
  <c r="AH22" i="24"/>
  <c r="AF21" i="24"/>
  <c r="AV18" i="24"/>
  <c r="BC30" i="24"/>
  <c r="BO27" i="24"/>
  <c r="AP25" i="24"/>
  <c r="AW24" i="24"/>
  <c r="BK3" i="24"/>
  <c r="BR18" i="24"/>
  <c r="AM10" i="24"/>
  <c r="AT23" i="24"/>
  <c r="BH2" i="24"/>
  <c r="BQ15" i="24"/>
  <c r="AH3" i="24"/>
  <c r="BJ26" i="24"/>
  <c r="CT4" i="24"/>
  <c r="DG2" i="24"/>
  <c r="Q13" i="24"/>
  <c r="Q82" i="24"/>
  <c r="U18" i="24"/>
  <c r="U2" i="24"/>
  <c r="U58" i="24"/>
  <c r="Q6" i="24"/>
  <c r="C50" i="32"/>
  <c r="T98" i="24"/>
  <c r="T42" i="24"/>
  <c r="F24" i="24"/>
  <c r="F9" i="24"/>
  <c r="Q92" i="24"/>
  <c r="Q8" i="24"/>
  <c r="C52" i="32"/>
  <c r="U78" i="24"/>
  <c r="U22" i="24"/>
  <c r="E17" i="24"/>
  <c r="E6" i="24"/>
  <c r="Q63" i="24"/>
  <c r="U75" i="24"/>
  <c r="T6" i="24"/>
  <c r="T79" i="24"/>
  <c r="U32" i="24"/>
  <c r="T92" i="24"/>
  <c r="AF31" i="24"/>
  <c r="AV3" i="24"/>
  <c r="AV4" i="24"/>
  <c r="AV6" i="24"/>
  <c r="BC9" i="24"/>
  <c r="BK22" i="24"/>
  <c r="AP3" i="24"/>
  <c r="AW3" i="24"/>
  <c r="BD15" i="24"/>
  <c r="BK17" i="24"/>
  <c r="BH16" i="24"/>
  <c r="CT25" i="24"/>
  <c r="BR30" i="24"/>
  <c r="CQ25" i="24"/>
  <c r="Q34" i="24"/>
  <c r="Q65" i="24"/>
  <c r="F8" i="24"/>
  <c r="T9" i="24"/>
  <c r="U59" i="24"/>
  <c r="U68" i="24"/>
  <c r="U77" i="24"/>
  <c r="AI30" i="24"/>
  <c r="AV7" i="24"/>
  <c r="BC20" i="24"/>
  <c r="BO6" i="24"/>
  <c r="AP14" i="24"/>
  <c r="AW13" i="24"/>
  <c r="BD26" i="24"/>
  <c r="BH31" i="24"/>
  <c r="AI4" i="24"/>
  <c r="AT12" i="24"/>
  <c r="BA25" i="24"/>
  <c r="BK28" i="24"/>
  <c r="AH13" i="24"/>
  <c r="CM24" i="24"/>
  <c r="T12" i="24"/>
  <c r="Q45" i="24"/>
  <c r="T85" i="24"/>
  <c r="Q26" i="24"/>
  <c r="T61" i="24"/>
  <c r="Q97" i="24"/>
  <c r="Q9" i="24"/>
  <c r="C53" i="32"/>
  <c r="Q102" i="24"/>
  <c r="Q14" i="24"/>
  <c r="T45" i="24"/>
  <c r="U103" i="24"/>
  <c r="T74" i="24"/>
  <c r="T18" i="24"/>
  <c r="F25" i="24"/>
  <c r="Q76" i="24"/>
  <c r="Q32" i="24"/>
  <c r="T97" i="24"/>
  <c r="T41" i="24"/>
  <c r="E23" i="24"/>
  <c r="Q67" i="24"/>
  <c r="Q27" i="24"/>
  <c r="U91" i="24"/>
  <c r="U72" i="24"/>
  <c r="T51" i="24"/>
  <c r="T23" i="24"/>
  <c r="AF18" i="24"/>
  <c r="AH24" i="24"/>
  <c r="AV16" i="24"/>
  <c r="BC8" i="24"/>
  <c r="BC29" i="24"/>
  <c r="BJ20" i="24"/>
  <c r="BQ24" i="24"/>
  <c r="AP2" i="24"/>
  <c r="AP23" i="24"/>
  <c r="AW9" i="24"/>
  <c r="AW31" i="24"/>
  <c r="BD22" i="24"/>
  <c r="BK13" i="24"/>
  <c r="CT7" i="24"/>
  <c r="AM6" i="24"/>
  <c r="AM28" i="24"/>
  <c r="AT19" i="24"/>
  <c r="BA10" i="24"/>
  <c r="BJ23" i="24"/>
  <c r="BQ28" i="24"/>
  <c r="AH17" i="24"/>
  <c r="BK23" i="24"/>
  <c r="BO25" i="24"/>
  <c r="CJ11" i="24"/>
  <c r="DH20" i="24"/>
  <c r="Q85" i="24"/>
  <c r="Q66" i="24"/>
  <c r="Q57" i="24"/>
  <c r="T101" i="24"/>
  <c r="Q54" i="24"/>
  <c r="U87" i="24"/>
  <c r="U31" i="24"/>
  <c r="F30" i="24"/>
  <c r="F20" i="24"/>
  <c r="Q96" i="24"/>
  <c r="Q56" i="24"/>
  <c r="Q12" i="24"/>
  <c r="U54" i="24"/>
  <c r="T25" i="24"/>
  <c r="E29" i="24"/>
  <c r="E18" i="24"/>
  <c r="Q91" i="24"/>
  <c r="Q47" i="24"/>
  <c r="T78" i="24"/>
  <c r="T14" i="24"/>
  <c r="T83" i="24"/>
  <c r="U8" i="24"/>
  <c r="U97" i="24"/>
  <c r="U69" i="24"/>
  <c r="T40" i="24"/>
  <c r="AF29" i="24"/>
  <c r="AO12" i="24"/>
  <c r="AI23" i="24"/>
  <c r="AF9" i="24"/>
  <c r="AV27" i="24"/>
  <c r="BC18" i="24"/>
  <c r="BJ10" i="24"/>
  <c r="BR4" i="24"/>
  <c r="CF17" i="24"/>
  <c r="AP13" i="24"/>
  <c r="AW20" i="24"/>
  <c r="BD11" i="24"/>
  <c r="BK25" i="24"/>
  <c r="BY2" i="24"/>
  <c r="AI8" i="24"/>
  <c r="AM17" i="24"/>
  <c r="AT8" i="24"/>
  <c r="AT30" i="24"/>
  <c r="BA21" i="24"/>
  <c r="BH12" i="24"/>
  <c r="BO8" i="24"/>
  <c r="CF27" i="24"/>
  <c r="AH7" i="24"/>
  <c r="BQ8" i="24"/>
  <c r="CM13" i="24"/>
  <c r="BV13" i="24"/>
  <c r="BV3" i="24"/>
  <c r="BY19" i="24"/>
  <c r="CZ20" i="24"/>
  <c r="BO13" i="24"/>
  <c r="CF10" i="24"/>
  <c r="DH6" i="24"/>
  <c r="BV21" i="24"/>
  <c r="CJ5" i="24"/>
  <c r="CJ19" i="24"/>
  <c r="DE3" i="24"/>
  <c r="DA28" i="24"/>
  <c r="DG19" i="24"/>
  <c r="CL3" i="24"/>
  <c r="CL31" i="24"/>
  <c r="CE26" i="24"/>
  <c r="CZ24" i="24"/>
  <c r="BR9" i="24"/>
  <c r="CT11" i="24"/>
  <c r="BV2" i="24"/>
  <c r="CM19" i="24"/>
  <c r="CM28" i="24"/>
  <c r="BR27" i="24"/>
  <c r="CT10" i="24"/>
  <c r="CC13" i="24"/>
  <c r="CC27" i="24"/>
  <c r="CJ12" i="24"/>
  <c r="CJ26" i="24"/>
  <c r="CZ10" i="24"/>
  <c r="CE18" i="24"/>
  <c r="CL17" i="24"/>
  <c r="DE11" i="24"/>
  <c r="BQ31" i="24"/>
  <c r="BY17" i="24"/>
  <c r="CZ16" i="24"/>
  <c r="BO11" i="24"/>
  <c r="CF8" i="24"/>
  <c r="DH4" i="24"/>
  <c r="CC19" i="24"/>
  <c r="CJ4" i="24"/>
  <c r="CJ18" i="24"/>
  <c r="CX2" i="24"/>
  <c r="DA26" i="24"/>
  <c r="CE19" i="24"/>
  <c r="CS17" i="24"/>
  <c r="DE13" i="24"/>
  <c r="F32" i="24"/>
  <c r="CE11" i="24"/>
  <c r="CE25" i="24"/>
  <c r="CS9" i="24"/>
  <c r="CS24" i="24"/>
  <c r="DE25" i="24"/>
  <c r="DG23" i="24"/>
  <c r="CE12" i="24"/>
  <c r="CL11" i="24"/>
  <c r="CL25" i="24"/>
  <c r="CZ11" i="24"/>
  <c r="DE27" i="24"/>
  <c r="BC24" i="24"/>
  <c r="Q77" i="24"/>
  <c r="U10" i="24"/>
  <c r="Q98" i="24"/>
  <c r="Q18" i="24"/>
  <c r="U50" i="24"/>
  <c r="Q89" i="24"/>
  <c r="U26" i="24"/>
  <c r="Q78" i="24"/>
  <c r="T82" i="24"/>
  <c r="T10" i="24"/>
  <c r="F17" i="24"/>
  <c r="F6" i="24"/>
  <c r="Q64" i="24"/>
  <c r="E21" i="24"/>
  <c r="Q15" i="24"/>
  <c r="U88" i="24"/>
  <c r="E48" i="24"/>
  <c r="E64" i="24"/>
  <c r="E80" i="24"/>
  <c r="E96" i="24"/>
  <c r="E112" i="24"/>
  <c r="F43" i="24"/>
  <c r="F59" i="24"/>
  <c r="F75" i="24"/>
  <c r="F91" i="24"/>
  <c r="F107" i="24"/>
  <c r="F123" i="24"/>
  <c r="E45" i="24"/>
  <c r="E61" i="24"/>
  <c r="E77" i="24"/>
  <c r="E93" i="24"/>
  <c r="E109" i="24"/>
  <c r="E125" i="24"/>
  <c r="F56" i="24"/>
  <c r="F72" i="24"/>
  <c r="F88" i="24"/>
  <c r="F104" i="24"/>
  <c r="F120" i="24"/>
  <c r="E42" i="24"/>
  <c r="E58" i="24"/>
  <c r="E74" i="24"/>
  <c r="E90" i="24"/>
  <c r="E51" i="24"/>
  <c r="E103" i="24"/>
  <c r="F50" i="24"/>
  <c r="F82" i="24"/>
  <c r="F114" i="24"/>
  <c r="E55" i="24"/>
  <c r="E106" i="24"/>
  <c r="F53" i="24"/>
  <c r="F85" i="24"/>
  <c r="F117" i="24"/>
  <c r="E33" i="24"/>
  <c r="E37" i="24"/>
  <c r="E41" i="24"/>
  <c r="E59" i="24"/>
  <c r="E107" i="24"/>
  <c r="F54" i="24"/>
  <c r="F86" i="24"/>
  <c r="F118" i="24"/>
  <c r="F33" i="24"/>
  <c r="E52" i="24"/>
  <c r="E68" i="24"/>
  <c r="E84" i="24"/>
  <c r="E100" i="24"/>
  <c r="E116" i="24"/>
  <c r="F47" i="24"/>
  <c r="F63" i="24"/>
  <c r="F79" i="24"/>
  <c r="F95" i="24"/>
  <c r="F111" i="24"/>
  <c r="E49" i="24"/>
  <c r="E65" i="24"/>
  <c r="E81" i="24"/>
  <c r="E97" i="24"/>
  <c r="E113" i="24"/>
  <c r="F44" i="24"/>
  <c r="F60" i="24"/>
  <c r="F76" i="24"/>
  <c r="F92" i="24"/>
  <c r="F108" i="24"/>
  <c r="F124" i="24"/>
  <c r="E46" i="24"/>
  <c r="E62" i="24"/>
  <c r="E78" i="24"/>
  <c r="E67" i="24"/>
  <c r="E111" i="24"/>
  <c r="F58" i="24"/>
  <c r="F90" i="24"/>
  <c r="F122" i="24"/>
  <c r="E44" i="24"/>
  <c r="E60" i="24"/>
  <c r="E76" i="24"/>
  <c r="E92" i="24"/>
  <c r="E108" i="24"/>
  <c r="E124" i="24"/>
  <c r="F55" i="24"/>
  <c r="F71" i="24"/>
  <c r="F87" i="24"/>
  <c r="F103" i="24"/>
  <c r="F119" i="24"/>
  <c r="E72" i="24"/>
  <c r="F51" i="24"/>
  <c r="F115" i="24"/>
  <c r="E73" i="24"/>
  <c r="E105" i="24"/>
  <c r="F52" i="24"/>
  <c r="F84" i="24"/>
  <c r="F116" i="24"/>
  <c r="E54" i="24"/>
  <c r="E86" i="24"/>
  <c r="E95" i="24"/>
  <c r="F74" i="24"/>
  <c r="E98" i="24"/>
  <c r="F61" i="24"/>
  <c r="F101" i="24"/>
  <c r="E32" i="24"/>
  <c r="E38" i="24"/>
  <c r="E75" i="24"/>
  <c r="E123" i="24"/>
  <c r="F78" i="24"/>
  <c r="F126" i="24"/>
  <c r="F35" i="24"/>
  <c r="F39" i="24"/>
  <c r="F65" i="24"/>
  <c r="E94" i="24"/>
  <c r="F81" i="24"/>
  <c r="E63" i="24"/>
  <c r="E88" i="24"/>
  <c r="F67" i="24"/>
  <c r="E53" i="24"/>
  <c r="E85" i="24"/>
  <c r="E117" i="24"/>
  <c r="F64" i="24"/>
  <c r="F96" i="24"/>
  <c r="E66" i="24"/>
  <c r="E119" i="24"/>
  <c r="F98" i="24"/>
  <c r="E114" i="24"/>
  <c r="F69" i="24"/>
  <c r="F109" i="24"/>
  <c r="E34" i="24"/>
  <c r="E39" i="24"/>
  <c r="E91" i="24"/>
  <c r="F46" i="24"/>
  <c r="F94" i="24"/>
  <c r="F31" i="24"/>
  <c r="F36" i="24"/>
  <c r="F40" i="24"/>
  <c r="F97" i="24"/>
  <c r="E126" i="24"/>
  <c r="E47" i="24"/>
  <c r="F113" i="24"/>
  <c r="E56" i="24"/>
  <c r="E120" i="24"/>
  <c r="F99" i="24"/>
  <c r="E69" i="24"/>
  <c r="E101" i="24"/>
  <c r="F48" i="24"/>
  <c r="F80" i="24"/>
  <c r="F112" i="24"/>
  <c r="E50" i="24"/>
  <c r="E82" i="24"/>
  <c r="E83" i="24"/>
  <c r="F66" i="24"/>
  <c r="E87" i="24"/>
  <c r="F45" i="24"/>
  <c r="F93" i="24"/>
  <c r="E31" i="24"/>
  <c r="E36" i="24"/>
  <c r="E43" i="24"/>
  <c r="E115" i="24"/>
  <c r="F70" i="24"/>
  <c r="F110" i="24"/>
  <c r="F34" i="24"/>
  <c r="F38" i="24"/>
  <c r="E118" i="24"/>
  <c r="F105" i="24"/>
  <c r="F49" i="24"/>
  <c r="F83" i="24"/>
  <c r="F68" i="24"/>
  <c r="E70" i="24"/>
  <c r="F106" i="24"/>
  <c r="E71" i="24"/>
  <c r="E35" i="24"/>
  <c r="E99" i="24"/>
  <c r="F37" i="24"/>
  <c r="E110" i="24"/>
  <c r="E57" i="24"/>
  <c r="F100" i="24"/>
  <c r="E122" i="24"/>
  <c r="E40" i="24"/>
  <c r="F62" i="24"/>
  <c r="F41" i="24"/>
  <c r="F73" i="24"/>
  <c r="F121" i="24"/>
  <c r="E89" i="24"/>
  <c r="E79" i="24"/>
  <c r="F57" i="24"/>
  <c r="T4" i="24"/>
  <c r="U9" i="24"/>
  <c r="T20" i="24"/>
  <c r="U25" i="24"/>
  <c r="T36" i="24"/>
  <c r="U41" i="24"/>
  <c r="T52" i="24"/>
  <c r="U57" i="24"/>
  <c r="T68" i="24"/>
  <c r="U73" i="24"/>
  <c r="T84" i="24"/>
  <c r="U89" i="24"/>
  <c r="T100" i="24"/>
  <c r="U4" i="24"/>
  <c r="T15" i="24"/>
  <c r="U20" i="24"/>
  <c r="T31" i="24"/>
  <c r="U36" i="24"/>
  <c r="T47" i="24"/>
  <c r="E104" i="24"/>
  <c r="F42" i="24"/>
  <c r="T8" i="24"/>
  <c r="T16" i="24"/>
  <c r="U29" i="24"/>
  <c r="U37" i="24"/>
  <c r="T44" i="24"/>
  <c r="U65" i="24"/>
  <c r="T72" i="24"/>
  <c r="T80" i="24"/>
  <c r="U93" i="24"/>
  <c r="U101" i="24"/>
  <c r="U12" i="24"/>
  <c r="T19" i="24"/>
  <c r="T27" i="24"/>
  <c r="U40" i="24"/>
  <c r="U48" i="24"/>
  <c r="T59" i="24"/>
  <c r="U64" i="24"/>
  <c r="T75" i="24"/>
  <c r="U80" i="24"/>
  <c r="T91" i="24"/>
  <c r="U96" i="24"/>
  <c r="U19" i="24"/>
  <c r="T30" i="24"/>
  <c r="U51" i="24"/>
  <c r="T62" i="24"/>
  <c r="U83" i="24"/>
  <c r="T94" i="24"/>
  <c r="Q7" i="24"/>
  <c r="C51" i="32"/>
  <c r="Q23" i="24"/>
  <c r="Q39" i="24"/>
  <c r="Q55" i="24"/>
  <c r="Q71" i="24"/>
  <c r="Q87" i="24"/>
  <c r="Q103" i="24"/>
  <c r="E4" i="24"/>
  <c r="E8" i="24"/>
  <c r="E12" i="24"/>
  <c r="E16" i="24"/>
  <c r="E20" i="24"/>
  <c r="E24" i="24"/>
  <c r="E28" i="24"/>
  <c r="U6" i="24"/>
  <c r="T17" i="24"/>
  <c r="U38" i="24"/>
  <c r="T49" i="24"/>
  <c r="U70" i="24"/>
  <c r="T81" i="24"/>
  <c r="U102" i="24"/>
  <c r="Q4" i="24"/>
  <c r="C48" i="32"/>
  <c r="Q20" i="24"/>
  <c r="Q36" i="24"/>
  <c r="Q52" i="24"/>
  <c r="Q68" i="24"/>
  <c r="Q84" i="24"/>
  <c r="Q100" i="24"/>
  <c r="F3" i="24"/>
  <c r="F7" i="24"/>
  <c r="F11" i="24"/>
  <c r="F15" i="24"/>
  <c r="F19" i="24"/>
  <c r="F23" i="24"/>
  <c r="F27" i="24"/>
  <c r="U15" i="24"/>
  <c r="T26" i="24"/>
  <c r="U47" i="24"/>
  <c r="T58" i="24"/>
  <c r="U79" i="24"/>
  <c r="T90" i="24"/>
  <c r="T13" i="24"/>
  <c r="U98" i="24"/>
  <c r="Q30" i="24"/>
  <c r="Q62" i="24"/>
  <c r="Q94" i="24"/>
  <c r="T37" i="24"/>
  <c r="Q17" i="24"/>
  <c r="Q49" i="24"/>
  <c r="Q81" i="24"/>
  <c r="T29" i="24"/>
  <c r="Q10" i="24"/>
  <c r="C54" i="32"/>
  <c r="Q42" i="24"/>
  <c r="Q74" i="24"/>
  <c r="T2" i="24"/>
  <c r="T21" i="24"/>
  <c r="Q5" i="24"/>
  <c r="C49" i="32"/>
  <c r="Q37" i="24"/>
  <c r="Q69" i="24"/>
  <c r="Q101" i="24"/>
  <c r="F102" i="24"/>
  <c r="E102" i="24"/>
  <c r="U17" i="24"/>
  <c r="T24" i="24"/>
  <c r="U53" i="24"/>
  <c r="U81" i="24"/>
  <c r="T96" i="24"/>
  <c r="T7" i="24"/>
  <c r="T35" i="24"/>
  <c r="T55" i="24"/>
  <c r="U60" i="24"/>
  <c r="T71" i="24"/>
  <c r="T103" i="24"/>
  <c r="U11" i="24"/>
  <c r="U43" i="24"/>
  <c r="T32" i="24"/>
  <c r="U45" i="24"/>
  <c r="T60" i="24"/>
  <c r="T88" i="24"/>
  <c r="U28" i="24"/>
  <c r="T43" i="24"/>
  <c r="U76" i="24"/>
  <c r="T87" i="24"/>
  <c r="U92" i="24"/>
  <c r="T22" i="24"/>
  <c r="DG30" i="24"/>
  <c r="DG28" i="24"/>
  <c r="DG26" i="24"/>
  <c r="DG24" i="24"/>
  <c r="DG22" i="24"/>
  <c r="DG20" i="24"/>
  <c r="CX30" i="24"/>
  <c r="CX28" i="24"/>
  <c r="CX26" i="24"/>
  <c r="CX24" i="24"/>
  <c r="CX22" i="24"/>
  <c r="CX20" i="24"/>
  <c r="CX18" i="24"/>
  <c r="CX16" i="24"/>
  <c r="CX14" i="24"/>
  <c r="CX12" i="24"/>
  <c r="CX10" i="24"/>
  <c r="DA27" i="24"/>
  <c r="CZ31" i="24"/>
  <c r="CZ29" i="24"/>
  <c r="CZ27" i="24"/>
  <c r="CZ25" i="24"/>
  <c r="CZ23" i="24"/>
  <c r="CZ21" i="24"/>
  <c r="DE30" i="24"/>
  <c r="DE28" i="24"/>
  <c r="DE26" i="24"/>
  <c r="DE24" i="24"/>
  <c r="DE22" i="24"/>
  <c r="DE20" i="24"/>
  <c r="DE18" i="24"/>
  <c r="DE16" i="24"/>
  <c r="DE14" i="24"/>
  <c r="DE12" i="24"/>
  <c r="DE10" i="24"/>
  <c r="DA29" i="24"/>
  <c r="DA21" i="24"/>
  <c r="DH16" i="24"/>
  <c r="DH12" i="24"/>
  <c r="DH9" i="24"/>
  <c r="DG7" i="24"/>
  <c r="DG5" i="24"/>
  <c r="DG29" i="24"/>
  <c r="DG25" i="24"/>
  <c r="DG21" i="24"/>
  <c r="CX29" i="24"/>
  <c r="CX25" i="24"/>
  <c r="CX21" i="24"/>
  <c r="CX17" i="24"/>
  <c r="CX13" i="24"/>
  <c r="DA31" i="24"/>
  <c r="DH18" i="24"/>
  <c r="DH13" i="24"/>
  <c r="CZ9" i="24"/>
  <c r="DG6" i="24"/>
  <c r="CZ4" i="24"/>
  <c r="CZ2" i="24"/>
  <c r="CL30" i="24"/>
  <c r="CL28" i="24"/>
  <c r="CL26" i="24"/>
  <c r="CL24" i="24"/>
  <c r="CL22" i="24"/>
  <c r="CL20" i="24"/>
  <c r="CL18" i="24"/>
  <c r="CL16" i="24"/>
  <c r="CL14" i="24"/>
  <c r="CL12" i="24"/>
  <c r="CL10" i="24"/>
  <c r="CL8" i="24"/>
  <c r="CL6" i="24"/>
  <c r="CL4" i="24"/>
  <c r="CL2" i="24"/>
  <c r="BX30" i="24"/>
  <c r="BX28" i="24"/>
  <c r="BX26" i="24"/>
  <c r="BX24" i="24"/>
  <c r="BX22" i="24"/>
  <c r="BX20" i="24"/>
  <c r="BX18" i="24"/>
  <c r="BX16" i="24"/>
  <c r="BX14" i="24"/>
  <c r="BX12" i="24"/>
  <c r="BX10" i="24"/>
  <c r="BX8" i="24"/>
  <c r="DH24" i="24"/>
  <c r="DG18" i="24"/>
  <c r="DG14" i="24"/>
  <c r="DA24" i="24"/>
  <c r="DA18" i="24"/>
  <c r="DA14" i="24"/>
  <c r="DH10" i="24"/>
  <c r="DE8" i="24"/>
  <c r="DE6" i="24"/>
  <c r="DE4" i="24"/>
  <c r="DI4" i="24"/>
  <c r="DE2" i="24"/>
  <c r="CQ30" i="24"/>
  <c r="CQ28" i="24"/>
  <c r="CQ26" i="24"/>
  <c r="CQ24" i="24"/>
  <c r="CQ22" i="24"/>
  <c r="CQ20" i="24"/>
  <c r="CQ18" i="24"/>
  <c r="CQ16" i="24"/>
  <c r="CQ14" i="24"/>
  <c r="CQ12" i="24"/>
  <c r="CQ10" i="24"/>
  <c r="CQ8" i="24"/>
  <c r="CQ6" i="24"/>
  <c r="CQ4" i="24"/>
  <c r="CQ2" i="24"/>
  <c r="CC30" i="24"/>
  <c r="CC28" i="24"/>
  <c r="CC26" i="24"/>
  <c r="CC24" i="24"/>
  <c r="CC22" i="24"/>
  <c r="CC20" i="24"/>
  <c r="CC18" i="24"/>
  <c r="CC16" i="24"/>
  <c r="CC14" i="24"/>
  <c r="CC12" i="24"/>
  <c r="CC10" i="24"/>
  <c r="DH25" i="24"/>
  <c r="DH8" i="24"/>
  <c r="CT30" i="24"/>
  <c r="CT22" i="24"/>
  <c r="CT14" i="24"/>
  <c r="CT6" i="24"/>
  <c r="CF28" i="24"/>
  <c r="CF20" i="24"/>
  <c r="CF12" i="24"/>
  <c r="BX7" i="24"/>
  <c r="CC4" i="24"/>
  <c r="BR31" i="24"/>
  <c r="BQ26" i="24"/>
  <c r="BO22" i="24"/>
  <c r="BO18" i="24"/>
  <c r="BO14" i="24"/>
  <c r="BO10" i="24"/>
  <c r="CZ14" i="24"/>
  <c r="DA4" i="24"/>
  <c r="CM26" i="24"/>
  <c r="CM18" i="24"/>
  <c r="CM10" i="24"/>
  <c r="CM2" i="24"/>
  <c r="CZ12" i="24"/>
  <c r="DA3" i="24"/>
  <c r="CM25" i="24"/>
  <c r="CM17" i="24"/>
  <c r="CM9" i="24"/>
  <c r="BY31" i="24"/>
  <c r="BY23" i="24"/>
  <c r="BY15" i="24"/>
  <c r="BV8" i="24"/>
  <c r="BY5" i="24"/>
  <c r="CE2" i="24"/>
  <c r="BO28" i="24"/>
  <c r="CZ28" i="24"/>
  <c r="DG27" i="24"/>
  <c r="CZ22" i="24"/>
  <c r="DE31" i="24"/>
  <c r="CX27" i="24"/>
  <c r="DE21" i="24"/>
  <c r="DE15" i="24"/>
  <c r="CX11" i="24"/>
  <c r="DH19" i="24"/>
  <c r="DH11" i="24"/>
  <c r="CZ8" i="24"/>
  <c r="DG4" i="24"/>
  <c r="CS31" i="24"/>
  <c r="CL29" i="24"/>
  <c r="CS26" i="24"/>
  <c r="CS23" i="24"/>
  <c r="CL21" i="24"/>
  <c r="CS18" i="24"/>
  <c r="CS15" i="24"/>
  <c r="CL13" i="24"/>
  <c r="CS10" i="24"/>
  <c r="CS7" i="24"/>
  <c r="CL5" i="24"/>
  <c r="CS2" i="24"/>
  <c r="CE29" i="24"/>
  <c r="BX27" i="24"/>
  <c r="CE24" i="24"/>
  <c r="CE21" i="24"/>
  <c r="BX19" i="24"/>
  <c r="CE16" i="24"/>
  <c r="CE13" i="24"/>
  <c r="BX11" i="24"/>
  <c r="CE8" i="24"/>
  <c r="DH22" i="24"/>
  <c r="DG16" i="24"/>
  <c r="DG11" i="24"/>
  <c r="DA22" i="24"/>
  <c r="DA16" i="24"/>
  <c r="CX8" i="24"/>
  <c r="DE5" i="24"/>
  <c r="CX3" i="24"/>
  <c r="CJ30" i="24"/>
  <c r="CQ27" i="24"/>
  <c r="CJ25" i="24"/>
  <c r="CJ22" i="24"/>
  <c r="CQ19" i="24"/>
  <c r="CJ17" i="24"/>
  <c r="CJ14" i="24"/>
  <c r="CQ11" i="24"/>
  <c r="CJ9" i="24"/>
  <c r="CJ6" i="24"/>
  <c r="CQ3" i="24"/>
  <c r="BV31" i="24"/>
  <c r="BV28" i="24"/>
  <c r="CC25" i="24"/>
  <c r="BV23" i="24"/>
  <c r="BV20" i="24"/>
  <c r="CC17" i="24"/>
  <c r="BV15" i="24"/>
  <c r="BV12" i="24"/>
  <c r="CC9" i="24"/>
  <c r="DA11" i="24"/>
  <c r="CT28" i="24"/>
  <c r="CT18" i="24"/>
  <c r="CT8" i="24"/>
  <c r="CF26" i="24"/>
  <c r="CF16" i="24"/>
  <c r="CF7" i="24"/>
  <c r="CF3" i="24"/>
  <c r="BO29" i="24"/>
  <c r="BO23" i="24"/>
  <c r="BO17" i="24"/>
  <c r="BO12" i="24"/>
  <c r="CZ18" i="24"/>
  <c r="DA2" i="24"/>
  <c r="CM22" i="24"/>
  <c r="CM12" i="24"/>
  <c r="DH27" i="24"/>
  <c r="DA7" i="24"/>
  <c r="CM27" i="24"/>
  <c r="CM15" i="24"/>
  <c r="CM5" i="24"/>
  <c r="BY25" i="24"/>
  <c r="BY13" i="24"/>
  <c r="CE6" i="24"/>
  <c r="BY3" i="24"/>
  <c r="BR26" i="24"/>
  <c r="DH5" i="24"/>
  <c r="CT3" i="24"/>
  <c r="BY16" i="24"/>
  <c r="CE5" i="24"/>
  <c r="BR28" i="24"/>
  <c r="BR19" i="24"/>
  <c r="BR11" i="24"/>
  <c r="BR5" i="24"/>
  <c r="BJ30" i="24"/>
  <c r="BH25" i="24"/>
  <c r="AH6" i="24"/>
  <c r="AH10" i="24"/>
  <c r="AH14" i="24"/>
  <c r="AH18" i="24"/>
  <c r="CZ13" i="24"/>
  <c r="CT9" i="24"/>
  <c r="CF19" i="24"/>
  <c r="CF6" i="24"/>
  <c r="BO31" i="24"/>
  <c r="BQ21" i="24"/>
  <c r="BQ13" i="24"/>
  <c r="BR6" i="24"/>
  <c r="BJ31" i="24"/>
  <c r="BH26" i="24"/>
  <c r="BH21" i="24"/>
  <c r="BH17" i="24"/>
  <c r="BH13" i="24"/>
  <c r="BH9" i="24"/>
  <c r="BH5" i="24"/>
  <c r="BA31" i="24"/>
  <c r="BA27" i="24"/>
  <c r="BA23" i="24"/>
  <c r="BA19" i="24"/>
  <c r="BA15" i="24"/>
  <c r="BA11" i="24"/>
  <c r="BA7" i="24"/>
  <c r="BA3" i="24"/>
  <c r="AT29" i="24"/>
  <c r="AT25" i="24"/>
  <c r="AT21" i="24"/>
  <c r="AT17" i="24"/>
  <c r="AT13" i="24"/>
  <c r="AT9" i="24"/>
  <c r="AT5" i="24"/>
  <c r="AM31" i="24"/>
  <c r="AM27" i="24"/>
  <c r="AM23" i="24"/>
  <c r="AM19" i="24"/>
  <c r="AM15" i="24"/>
  <c r="AM11" i="24"/>
  <c r="AM7" i="24"/>
  <c r="AM3" i="24"/>
  <c r="AI5" i="24"/>
  <c r="AI9" i="24"/>
  <c r="AI13" i="24"/>
  <c r="CT23" i="24"/>
  <c r="BY26" i="24"/>
  <c r="BY10" i="24"/>
  <c r="CE3" i="24"/>
  <c r="BR24" i="24"/>
  <c r="BR16" i="24"/>
  <c r="BO9" i="24"/>
  <c r="BR3" i="24"/>
  <c r="BJ28" i="24"/>
  <c r="BH23" i="24"/>
  <c r="BK18" i="24"/>
  <c r="BK14" i="24"/>
  <c r="BK10" i="24"/>
  <c r="BK6" i="24"/>
  <c r="BK2" i="24"/>
  <c r="BD28" i="24"/>
  <c r="BD24" i="24"/>
  <c r="BD20" i="24"/>
  <c r="BD16" i="24"/>
  <c r="BD12" i="24"/>
  <c r="BD8" i="24"/>
  <c r="BD4" i="24"/>
  <c r="AW30" i="24"/>
  <c r="AW26" i="24"/>
  <c r="AW22" i="24"/>
  <c r="AW18" i="24"/>
  <c r="AW14" i="24"/>
  <c r="AW10" i="24"/>
  <c r="AW6" i="24"/>
  <c r="AP28" i="24"/>
  <c r="AP24" i="24"/>
  <c r="AP20" i="24"/>
  <c r="AP16" i="24"/>
  <c r="AP12" i="24"/>
  <c r="AP8" i="24"/>
  <c r="AP4" i="24"/>
  <c r="DH21" i="24"/>
  <c r="CT13" i="24"/>
  <c r="CF21" i="24"/>
  <c r="CC7" i="24"/>
  <c r="BX2" i="24"/>
  <c r="BQ22" i="24"/>
  <c r="BQ14" i="24"/>
  <c r="BQ7" i="24"/>
  <c r="BO2" i="24"/>
  <c r="BK26" i="24"/>
  <c r="BJ21" i="24"/>
  <c r="BJ17" i="24"/>
  <c r="BJ13" i="24"/>
  <c r="BJ9" i="24"/>
  <c r="BJ5" i="24"/>
  <c r="BC31" i="24"/>
  <c r="BC27" i="24"/>
  <c r="BC23" i="24"/>
  <c r="BC19" i="24"/>
  <c r="BC15" i="24"/>
  <c r="BC11" i="24"/>
  <c r="BC7" i="24"/>
  <c r="BC3" i="24"/>
  <c r="AV29" i="24"/>
  <c r="AV25" i="24"/>
  <c r="AV21" i="24"/>
  <c r="AV17" i="24"/>
  <c r="AV13" i="24"/>
  <c r="AV9" i="24"/>
  <c r="AV5" i="24"/>
  <c r="AO19" i="24"/>
  <c r="AO3" i="24"/>
  <c r="AF17" i="24"/>
  <c r="AO30" i="24"/>
  <c r="AO14" i="24"/>
  <c r="AF5" i="24"/>
  <c r="AF13" i="24"/>
  <c r="AI18" i="24"/>
  <c r="AH23" i="24"/>
  <c r="AH27" i="24"/>
  <c r="AH31" i="24"/>
  <c r="AO25" i="24"/>
  <c r="AO9" i="24"/>
  <c r="AF15" i="24"/>
  <c r="AI24" i="24"/>
  <c r="AI28" i="24"/>
  <c r="AO20" i="24"/>
  <c r="AO4" i="24"/>
  <c r="AF10" i="24"/>
  <c r="AI16" i="24"/>
  <c r="AF22" i="24"/>
  <c r="AF26" i="24"/>
  <c r="AF30" i="24"/>
  <c r="CZ30" i="24"/>
  <c r="CX31" i="24"/>
  <c r="DE23" i="24"/>
  <c r="DE17" i="24"/>
  <c r="DE9" i="24"/>
  <c r="DH15" i="24"/>
  <c r="DG8" i="24"/>
  <c r="DG3" i="24"/>
  <c r="CS30" i="24"/>
  <c r="CL27" i="24"/>
  <c r="CL23" i="24"/>
  <c r="CS19" i="24"/>
  <c r="CS16" i="24"/>
  <c r="CS12" i="24"/>
  <c r="CL9" i="24"/>
  <c r="CS5" i="24"/>
  <c r="CE31" i="24"/>
  <c r="CE28" i="24"/>
  <c r="BX25" i="24"/>
  <c r="BX21" i="24"/>
  <c r="CE17" i="24"/>
  <c r="CE14" i="24"/>
  <c r="CE10" i="24"/>
  <c r="DH28" i="24"/>
  <c r="DG17" i="24"/>
  <c r="DA10" i="24"/>
  <c r="DA20" i="24"/>
  <c r="DA13" i="24"/>
  <c r="CX9" i="24"/>
  <c r="CX5" i="24"/>
  <c r="CQ31" i="24"/>
  <c r="CJ28" i="24"/>
  <c r="CJ24" i="24"/>
  <c r="CJ21" i="24"/>
  <c r="CQ17" i="24"/>
  <c r="CQ13" i="24"/>
  <c r="CJ10" i="24"/>
  <c r="CJ7" i="24"/>
  <c r="CJ3" i="24"/>
  <c r="CC29" i="24"/>
  <c r="BV26" i="24"/>
  <c r="BV22" i="24"/>
  <c r="BV19" i="24"/>
  <c r="CC15" i="24"/>
  <c r="CC11" i="24"/>
  <c r="CZ19" i="24"/>
  <c r="DH2" i="24"/>
  <c r="CT16" i="24"/>
  <c r="CT2" i="24"/>
  <c r="CF18" i="24"/>
  <c r="CC6" i="24"/>
  <c r="CC2" i="24"/>
  <c r="BO24" i="24"/>
  <c r="BO16" i="24"/>
  <c r="DH31" i="24"/>
  <c r="DA6" i="24"/>
  <c r="CM20" i="24"/>
  <c r="CM6" i="24"/>
  <c r="DA9" i="24"/>
  <c r="CM23" i="24"/>
  <c r="CM11" i="24"/>
  <c r="BY27" i="24"/>
  <c r="BY11" i="24"/>
  <c r="CE4" i="24"/>
  <c r="BQ29" i="24"/>
  <c r="CT27" i="24"/>
  <c r="BY24" i="24"/>
  <c r="BV7" i="24"/>
  <c r="BO26" i="24"/>
  <c r="BR15" i="24"/>
  <c r="BO7" i="24"/>
  <c r="BH29" i="24"/>
  <c r="BJ22" i="24"/>
  <c r="AH4" i="24"/>
  <c r="AH9" i="24"/>
  <c r="AH15" i="24"/>
  <c r="AH20" i="24"/>
  <c r="CT17" i="24"/>
  <c r="CF15" i="24"/>
  <c r="BX4" i="24"/>
  <c r="BQ23" i="24"/>
  <c r="BQ11" i="24"/>
  <c r="BO4" i="24"/>
  <c r="BJ27" i="24"/>
  <c r="BH20" i="24"/>
  <c r="BH15" i="24"/>
  <c r="BH10" i="24"/>
  <c r="BH4" i="24"/>
  <c r="BA29" i="24"/>
  <c r="BA24" i="24"/>
  <c r="BA18" i="24"/>
  <c r="BA13" i="24"/>
  <c r="BA8" i="24"/>
  <c r="BA2" i="24"/>
  <c r="AT27" i="24"/>
  <c r="AT22" i="24"/>
  <c r="AT16" i="24"/>
  <c r="AT11" i="24"/>
  <c r="AT6" i="24"/>
  <c r="AM30" i="24"/>
  <c r="AM25" i="24"/>
  <c r="AM20" i="24"/>
  <c r="AM14" i="24"/>
  <c r="AM9" i="24"/>
  <c r="AM4" i="24"/>
  <c r="AQ4" i="24"/>
  <c r="AI6" i="24"/>
  <c r="AI11" i="24"/>
  <c r="CT31" i="24"/>
  <c r="BY22" i="24"/>
  <c r="BY6" i="24"/>
  <c r="BQ27" i="24"/>
  <c r="BR14" i="24"/>
  <c r="BQ6" i="24"/>
  <c r="BK29" i="24"/>
  <c r="BK21" i="24"/>
  <c r="BK16" i="24"/>
  <c r="BK11" i="24"/>
  <c r="BK5" i="24"/>
  <c r="BD30" i="24"/>
  <c r="BD25" i="24"/>
  <c r="BD19" i="24"/>
  <c r="BD14" i="24"/>
  <c r="BD9" i="24"/>
  <c r="BD3" i="24"/>
  <c r="AW28" i="24"/>
  <c r="AW23" i="24"/>
  <c r="AW17" i="24"/>
  <c r="AW12" i="24"/>
  <c r="AW7" i="24"/>
  <c r="AP27" i="24"/>
  <c r="AP22" i="24"/>
  <c r="AP17" i="24"/>
  <c r="AP11" i="24"/>
  <c r="AP6" i="24"/>
  <c r="AF3" i="24"/>
  <c r="CT5" i="24"/>
  <c r="CF13" i="24"/>
  <c r="CC3" i="24"/>
  <c r="BQ20" i="24"/>
  <c r="BQ10" i="24"/>
  <c r="BQ3" i="24"/>
  <c r="BJ25" i="24"/>
  <c r="BJ19" i="24"/>
  <c r="BJ14" i="24"/>
  <c r="BJ8" i="24"/>
  <c r="BJ3" i="24"/>
  <c r="BC28" i="24"/>
  <c r="BC22" i="24"/>
  <c r="BC17" i="24"/>
  <c r="BC12" i="24"/>
  <c r="BC6" i="24"/>
  <c r="AV31" i="24"/>
  <c r="AV26" i="24"/>
  <c r="AV20" i="24"/>
  <c r="AV15" i="24"/>
  <c r="AV10" i="24"/>
  <c r="AO31" i="24"/>
  <c r="AO11" i="24"/>
  <c r="AO26" i="24"/>
  <c r="AO6" i="24"/>
  <c r="AF11" i="24"/>
  <c r="AF20" i="24"/>
  <c r="AH25" i="24"/>
  <c r="AH30" i="24"/>
  <c r="AO21" i="24"/>
  <c r="AI21" i="24"/>
  <c r="AI26" i="24"/>
  <c r="AI31" i="24"/>
  <c r="AO24" i="24"/>
  <c r="AF4" i="24"/>
  <c r="AF14" i="24"/>
  <c r="AI20" i="24"/>
  <c r="AF27" i="24"/>
  <c r="CZ26" i="24"/>
  <c r="DE29" i="24"/>
  <c r="CX23" i="24"/>
  <c r="CX15" i="24"/>
  <c r="DA25" i="24"/>
  <c r="DH14" i="24"/>
  <c r="CZ7" i="24"/>
  <c r="CZ3" i="24"/>
  <c r="CS29" i="24"/>
  <c r="CS25" i="24"/>
  <c r="CS22" i="24"/>
  <c r="CL19" i="24"/>
  <c r="CL15" i="24"/>
  <c r="CS11" i="24"/>
  <c r="CS8" i="24"/>
  <c r="CS4" i="24"/>
  <c r="BX31" i="24"/>
  <c r="CE27" i="24"/>
  <c r="CE23" i="24"/>
  <c r="CE20" i="24"/>
  <c r="BX17" i="24"/>
  <c r="BX13" i="24"/>
  <c r="CE9" i="24"/>
  <c r="DH26" i="24"/>
  <c r="DG9" i="24"/>
  <c r="DA19" i="24"/>
  <c r="DA12" i="24"/>
  <c r="CX4" i="24"/>
  <c r="DB4" i="24"/>
  <c r="CJ27" i="24"/>
  <c r="CJ20" i="24"/>
  <c r="CJ16" i="24"/>
  <c r="CJ13" i="24"/>
  <c r="CQ9" i="24"/>
  <c r="CQ5" i="24"/>
  <c r="CJ2" i="24"/>
  <c r="CC21" i="24"/>
  <c r="BV14" i="24"/>
  <c r="CZ15" i="24"/>
  <c r="CT26" i="24"/>
  <c r="CT12" i="24"/>
  <c r="CF30" i="24"/>
  <c r="CF14" i="24"/>
  <c r="CF5" i="24"/>
  <c r="BQ30" i="24"/>
  <c r="BO15" i="24"/>
  <c r="CM30" i="24"/>
  <c r="CM16" i="24"/>
  <c r="CM4" i="24"/>
  <c r="DA5" i="24"/>
  <c r="CM21" i="24"/>
  <c r="CM7" i="24"/>
  <c r="BY21" i="24"/>
  <c r="BY9" i="24"/>
  <c r="BQ25" i="24"/>
  <c r="CT19" i="24"/>
  <c r="BY20" i="24"/>
  <c r="BR23" i="24"/>
  <c r="BR13" i="24"/>
  <c r="BK27" i="24"/>
  <c r="AH5" i="24"/>
  <c r="AH11" i="24"/>
  <c r="AH21" i="24"/>
  <c r="CF31" i="24"/>
  <c r="CF11" i="24"/>
  <c r="CF2" i="24"/>
  <c r="BQ19" i="24"/>
  <c r="BQ9" i="24"/>
  <c r="BR2" i="24"/>
  <c r="BH19" i="24"/>
  <c r="BH8" i="24"/>
  <c r="BH3" i="24"/>
  <c r="BA28" i="24"/>
  <c r="BA22" i="24"/>
  <c r="BA17" i="24"/>
  <c r="BA12" i="24"/>
  <c r="BA6" i="24"/>
  <c r="AT31" i="24"/>
  <c r="AT20" i="24"/>
  <c r="AT10" i="24"/>
  <c r="AT4" i="24"/>
  <c r="AM29" i="24"/>
  <c r="AM24" i="24"/>
  <c r="AM18" i="24"/>
  <c r="AM13" i="24"/>
  <c r="AM8" i="24"/>
  <c r="AI7" i="24"/>
  <c r="CT15" i="24"/>
  <c r="BY18" i="24"/>
  <c r="BR22" i="24"/>
  <c r="BR12" i="24"/>
  <c r="BH27" i="24"/>
  <c r="BK15" i="24"/>
  <c r="BK9" i="24"/>
  <c r="BK4" i="24"/>
  <c r="BD29" i="24"/>
  <c r="BD23" i="24"/>
  <c r="BD18" i="24"/>
  <c r="BD13" i="24"/>
  <c r="BD2" i="24"/>
  <c r="AW27" i="24"/>
  <c r="AW16" i="24"/>
  <c r="AW11" i="24"/>
  <c r="AW5" i="24"/>
  <c r="AP31" i="24"/>
  <c r="AP26" i="24"/>
  <c r="AP21" i="24"/>
  <c r="AP15" i="24"/>
  <c r="AP10" i="24"/>
  <c r="AP5" i="24"/>
  <c r="DH7" i="24"/>
  <c r="CF29" i="24"/>
  <c r="CF9" i="24"/>
  <c r="BR29" i="24"/>
  <c r="BQ18" i="24"/>
  <c r="BR8" i="24"/>
  <c r="BK30" i="24"/>
  <c r="BH24" i="24"/>
  <c r="BJ18" i="24"/>
  <c r="BJ12" i="24"/>
  <c r="BJ7" i="24"/>
  <c r="AF6" i="24"/>
  <c r="AF23" i="24"/>
  <c r="DG15" i="24"/>
  <c r="DA30" i="24"/>
  <c r="DE7" i="24"/>
  <c r="CJ31" i="24"/>
  <c r="CQ23" i="24"/>
  <c r="BV29" i="24"/>
  <c r="BV25" i="24"/>
  <c r="BV18" i="24"/>
  <c r="BV11" i="24"/>
  <c r="BO21" i="24"/>
  <c r="DH23" i="24"/>
  <c r="BV4" i="24"/>
  <c r="BY4" i="24"/>
  <c r="BQ4" i="24"/>
  <c r="AN31" i="24"/>
  <c r="AH16" i="24"/>
  <c r="BK24" i="24"/>
  <c r="BH14" i="24"/>
  <c r="AT26" i="24"/>
  <c r="AT15" i="24"/>
  <c r="AM2" i="24"/>
  <c r="AI12" i="24"/>
  <c r="BV5" i="24"/>
  <c r="BO5" i="24"/>
  <c r="BK20" i="24"/>
  <c r="BD7" i="24"/>
  <c r="AW21" i="24"/>
  <c r="BJ2" i="24"/>
  <c r="BC26" i="24"/>
  <c r="BC21" i="24"/>
  <c r="BC16" i="24"/>
  <c r="BC10" i="24"/>
  <c r="BC5" i="24"/>
  <c r="AV30" i="24"/>
  <c r="AV24" i="24"/>
  <c r="AV19" i="24"/>
  <c r="AV14" i="24"/>
  <c r="AV8" i="24"/>
  <c r="AO27" i="24"/>
  <c r="AO7" i="24"/>
  <c r="AI19" i="24"/>
  <c r="AO22" i="24"/>
  <c r="AO2" i="24"/>
  <c r="AI14" i="24"/>
  <c r="AH26" i="24"/>
  <c r="AO17" i="24"/>
  <c r="AI22" i="24"/>
  <c r="AI27" i="24"/>
  <c r="AO16" i="24"/>
  <c r="AF28" i="24"/>
  <c r="Q29" i="24"/>
  <c r="U74" i="24"/>
  <c r="Q58" i="24"/>
  <c r="Q41" i="24"/>
  <c r="U90" i="24"/>
  <c r="Q38" i="24"/>
  <c r="T77" i="24"/>
  <c r="U95" i="24"/>
  <c r="T66" i="24"/>
  <c r="U39" i="24"/>
  <c r="U23" i="24"/>
  <c r="F28" i="24"/>
  <c r="F22" i="24"/>
  <c r="F12" i="24"/>
  <c r="Q2" i="24"/>
  <c r="C46" i="32"/>
  <c r="Q88" i="24"/>
  <c r="Q44" i="24"/>
  <c r="Q24" i="24"/>
  <c r="T89" i="24"/>
  <c r="U62" i="24"/>
  <c r="U46" i="24"/>
  <c r="T33" i="24"/>
  <c r="E26" i="24"/>
  <c r="E15" i="24"/>
  <c r="E10" i="24"/>
  <c r="E5" i="24"/>
  <c r="Q99" i="24"/>
  <c r="Q79" i="24"/>
  <c r="Q59" i="24"/>
  <c r="Q35" i="24"/>
  <c r="U99" i="24"/>
  <c r="T86" i="24"/>
  <c r="T70" i="24"/>
  <c r="T38" i="24"/>
  <c r="U3" i="24"/>
  <c r="T99" i="24"/>
  <c r="T67" i="24"/>
  <c r="U56" i="24"/>
  <c r="U44" i="24"/>
  <c r="U16" i="24"/>
  <c r="T76" i="24"/>
  <c r="U61" i="24"/>
  <c r="T48" i="24"/>
  <c r="U33" i="24"/>
  <c r="U5" i="24"/>
  <c r="AF25" i="24"/>
  <c r="AF12" i="24"/>
  <c r="AO28" i="24"/>
  <c r="AI29" i="24"/>
  <c r="AI17" i="24"/>
  <c r="AO13" i="24"/>
  <c r="AH29" i="24"/>
  <c r="AO10" i="24"/>
  <c r="AI15" i="24"/>
  <c r="AO15" i="24"/>
  <c r="AV11" i="24"/>
  <c r="AV22" i="24"/>
  <c r="BC2" i="24"/>
  <c r="BC13" i="24"/>
  <c r="BJ4" i="24"/>
  <c r="BJ15" i="24"/>
  <c r="BH28" i="24"/>
  <c r="BQ12" i="24"/>
  <c r="CF4" i="24"/>
  <c r="CT21" i="24"/>
  <c r="AP7" i="24"/>
  <c r="AP18" i="24"/>
  <c r="AP29" i="24"/>
  <c r="AW4" i="24"/>
  <c r="AW15" i="24"/>
  <c r="AW25" i="24"/>
  <c r="BD6" i="24"/>
  <c r="BD17" i="24"/>
  <c r="BD27" i="24"/>
  <c r="BK8" i="24"/>
  <c r="BK19" i="24"/>
  <c r="BQ2" i="24"/>
  <c r="BR20" i="24"/>
  <c r="BY14" i="24"/>
  <c r="DH29" i="24"/>
  <c r="AI3" i="24"/>
  <c r="AM12" i="24"/>
  <c r="AM22" i="24"/>
  <c r="AT3" i="24"/>
  <c r="AT14" i="24"/>
  <c r="AT24" i="24"/>
  <c r="BA5" i="24"/>
  <c r="BA16" i="24"/>
  <c r="BA26" i="24"/>
  <c r="BH7" i="24"/>
  <c r="BH18" i="24"/>
  <c r="BH30" i="24"/>
  <c r="BQ17" i="24"/>
  <c r="BY8" i="24"/>
  <c r="DH3" i="24"/>
  <c r="AH12" i="24"/>
  <c r="BK31" i="24"/>
  <c r="BR17" i="24"/>
  <c r="CC8" i="24"/>
  <c r="CZ17" i="24"/>
  <c r="BV6" i="24"/>
  <c r="BY29" i="24"/>
  <c r="CM29" i="24"/>
  <c r="CM8" i="24"/>
  <c r="DA8" i="24"/>
  <c r="BO19" i="24"/>
  <c r="BX3" i="24"/>
  <c r="CF22" i="24"/>
  <c r="CT20" i="24"/>
  <c r="BV9" i="24"/>
  <c r="BV16" i="24"/>
  <c r="CC23" i="24"/>
  <c r="BV30" i="24"/>
  <c r="CQ7" i="24"/>
  <c r="CJ15" i="24"/>
  <c r="CQ21" i="24"/>
  <c r="CJ29" i="24"/>
  <c r="CX6" i="24"/>
  <c r="DA15" i="24"/>
  <c r="DG12" i="24"/>
  <c r="DH30" i="24"/>
  <c r="BX15" i="24"/>
  <c r="CE22" i="24"/>
  <c r="BX29" i="24"/>
  <c r="CS6" i="24"/>
  <c r="CS13" i="24"/>
  <c r="CS20" i="24"/>
  <c r="CS27" i="24"/>
  <c r="CZ5" i="24"/>
  <c r="DH17" i="24"/>
  <c r="CX19" i="24"/>
  <c r="DG31" i="24"/>
  <c r="F125" i="24"/>
  <c r="E121" i="24"/>
  <c r="Q61" i="24"/>
  <c r="Q21" i="24"/>
  <c r="T53" i="24"/>
  <c r="Q90" i="24"/>
  <c r="Q50" i="24"/>
  <c r="T93" i="24"/>
  <c r="Q73" i="24"/>
  <c r="Q33" i="24"/>
  <c r="T69" i="24"/>
  <c r="Q70" i="24"/>
  <c r="Q22" i="24"/>
  <c r="U66" i="24"/>
  <c r="U63" i="24"/>
  <c r="T50" i="24"/>
  <c r="T34" i="24"/>
  <c r="U7" i="24"/>
  <c r="F26" i="24"/>
  <c r="F21" i="24"/>
  <c r="F16" i="24"/>
  <c r="F10" i="24"/>
  <c r="F5" i="24"/>
  <c r="Q80" i="24"/>
  <c r="Q60" i="24"/>
  <c r="Q40" i="24"/>
  <c r="Q16" i="24"/>
  <c r="U86" i="24"/>
  <c r="T73" i="24"/>
  <c r="T57" i="24"/>
  <c r="U30" i="24"/>
  <c r="U14" i="24"/>
  <c r="E30" i="24"/>
  <c r="E25" i="24"/>
  <c r="E19" i="24"/>
  <c r="E14" i="24"/>
  <c r="E9" i="24"/>
  <c r="E3" i="24"/>
  <c r="Q95" i="24"/>
  <c r="Q75" i="24"/>
  <c r="Q51" i="24"/>
  <c r="Q31" i="24"/>
  <c r="Q11" i="24"/>
  <c r="C55" i="32"/>
  <c r="U67" i="24"/>
  <c r="T54" i="24"/>
  <c r="U35" i="24"/>
  <c r="T95" i="24"/>
  <c r="U84" i="24"/>
  <c r="T63" i="24"/>
  <c r="U52" i="24"/>
  <c r="T39" i="24"/>
  <c r="U24" i="24"/>
  <c r="T11" i="24"/>
  <c r="U85" i="24"/>
  <c r="T56" i="24"/>
  <c r="T28" i="24"/>
  <c r="U13" i="24"/>
  <c r="AF24" i="24"/>
  <c r="AF8" i="24"/>
  <c r="AI25" i="24"/>
  <c r="AO29" i="24"/>
  <c r="AH28" i="24"/>
  <c r="AF16" i="24"/>
  <c r="AO18" i="24"/>
  <c r="AO23" i="24"/>
  <c r="AV12" i="24"/>
  <c r="AV23" i="24"/>
  <c r="BC4" i="24"/>
  <c r="BC14" i="24"/>
  <c r="BC25" i="24"/>
  <c r="BJ6" i="24"/>
  <c r="BJ16" i="24"/>
  <c r="BJ29" i="24"/>
  <c r="BQ16" i="24"/>
  <c r="BX6" i="24"/>
  <c r="CT29" i="24"/>
  <c r="AP9" i="24"/>
  <c r="AP19" i="24"/>
  <c r="AP30" i="24"/>
  <c r="AW8" i="24"/>
  <c r="AW19" i="24"/>
  <c r="AW29" i="24"/>
  <c r="BD10" i="24"/>
  <c r="BD21" i="24"/>
  <c r="BD31" i="24"/>
  <c r="BK12" i="24"/>
  <c r="BJ24" i="24"/>
  <c r="BR7" i="24"/>
  <c r="BO30" i="24"/>
  <c r="BY30" i="24"/>
  <c r="AI10" i="24"/>
  <c r="AM5" i="24"/>
  <c r="AM16" i="24"/>
  <c r="AM26" i="24"/>
  <c r="AT7" i="24"/>
  <c r="AT18" i="24"/>
  <c r="AT28" i="24"/>
  <c r="BA9" i="24"/>
  <c r="BA20" i="24"/>
  <c r="BA30" i="24"/>
  <c r="BH11" i="24"/>
  <c r="BH22" i="24"/>
  <c r="BQ5" i="24"/>
  <c r="BR25" i="24"/>
  <c r="CF23" i="24"/>
  <c r="AH19" i="24"/>
  <c r="AH8" i="24"/>
  <c r="BO3" i="24"/>
  <c r="BR21" i="24"/>
  <c r="BY12" i="24"/>
  <c r="BY7" i="24"/>
  <c r="CM3" i="24"/>
  <c r="CM31" i="24"/>
  <c r="CM14" i="24"/>
  <c r="DG10" i="24"/>
  <c r="BO20" i="24"/>
  <c r="BX5" i="24"/>
  <c r="CF24" i="24"/>
  <c r="CT24" i="24"/>
  <c r="BV10" i="24"/>
  <c r="BV17" i="24"/>
  <c r="BV24" i="24"/>
  <c r="CC31" i="24"/>
  <c r="CJ8" i="24"/>
  <c r="CQ15" i="24"/>
  <c r="CJ23" i="24"/>
  <c r="CQ29" i="24"/>
  <c r="CX7" i="24"/>
  <c r="DA17" i="24"/>
  <c r="DG13" i="24"/>
  <c r="BX9" i="24"/>
  <c r="CE15" i="24"/>
  <c r="BX23" i="24"/>
  <c r="CE30" i="24"/>
  <c r="CL7" i="24"/>
  <c r="CS14" i="24"/>
  <c r="CS21" i="24"/>
  <c r="CS28" i="24"/>
  <c r="CZ6" i="24"/>
  <c r="DA23" i="24"/>
  <c r="DE19" i="24"/>
  <c r="F89" i="24"/>
  <c r="F77" i="24"/>
  <c r="T3" i="26"/>
  <c r="T2" i="26"/>
  <c r="T4" i="26"/>
  <c r="L410" i="24"/>
  <c r="K502" i="24"/>
  <c r="K500" i="24"/>
  <c r="L486" i="24"/>
  <c r="K454" i="24"/>
  <c r="K480" i="24"/>
  <c r="K490" i="24"/>
  <c r="M442" i="24"/>
  <c r="K508" i="24"/>
  <c r="K466" i="24"/>
  <c r="AJ4" i="24"/>
  <c r="AJ2" i="24"/>
  <c r="AJ3" i="24"/>
  <c r="L250" i="24"/>
  <c r="K512" i="24"/>
  <c r="AB200" i="24"/>
  <c r="K478" i="24"/>
  <c r="AB197" i="24"/>
  <c r="K492" i="24"/>
  <c r="K482" i="24"/>
  <c r="L506" i="24"/>
  <c r="K426" i="24"/>
  <c r="K470" i="24"/>
  <c r="L406" i="24"/>
  <c r="L438" i="24"/>
  <c r="L374" i="24"/>
  <c r="L430" i="24"/>
  <c r="K462" i="24"/>
  <c r="M398" i="24"/>
  <c r="K510" i="24"/>
  <c r="K488" i="24"/>
  <c r="K494" i="24"/>
  <c r="L797" i="24"/>
  <c r="M797" i="24"/>
  <c r="K797" i="24"/>
  <c r="K1053" i="24"/>
  <c r="L1053" i="24"/>
  <c r="M1053" i="24"/>
  <c r="M1309" i="24"/>
  <c r="K1309" i="24"/>
  <c r="L1309" i="24"/>
  <c r="M646" i="24"/>
  <c r="K646" i="24"/>
  <c r="L646" i="24"/>
  <c r="L902" i="24"/>
  <c r="M902" i="24"/>
  <c r="K902" i="24"/>
  <c r="M1158" i="24"/>
  <c r="K1158" i="24"/>
  <c r="L1158" i="24"/>
  <c r="M1414" i="24"/>
  <c r="L1414" i="24"/>
  <c r="K1414" i="24"/>
  <c r="L753" i="24"/>
  <c r="M753" i="24"/>
  <c r="K753" i="24"/>
  <c r="M945" i="24"/>
  <c r="K945" i="24"/>
  <c r="L945" i="24"/>
  <c r="K1201" i="24"/>
  <c r="L1201" i="24"/>
  <c r="M1201" i="24"/>
  <c r="M1457" i="24"/>
  <c r="L1457" i="24"/>
  <c r="K1457" i="24"/>
  <c r="K794" i="24"/>
  <c r="L794" i="24"/>
  <c r="M794" i="24"/>
  <c r="L1050" i="24"/>
  <c r="M1050" i="24"/>
  <c r="K1050" i="24"/>
  <c r="K1306" i="24"/>
  <c r="L1306" i="24"/>
  <c r="M1306" i="24"/>
  <c r="M645" i="24"/>
  <c r="K645" i="24"/>
  <c r="L645" i="24"/>
  <c r="K901" i="24"/>
  <c r="L901" i="24"/>
  <c r="M901" i="24"/>
  <c r="L1157" i="24"/>
  <c r="M1157" i="24"/>
  <c r="K1157" i="24"/>
  <c r="M1413" i="24"/>
  <c r="K1413" i="24"/>
  <c r="L1413" i="24"/>
  <c r="M750" i="24"/>
  <c r="L750" i="24"/>
  <c r="K750" i="24"/>
  <c r="L1006" i="24"/>
  <c r="M1006" i="24"/>
  <c r="K1006" i="24"/>
  <c r="K1262" i="24"/>
  <c r="L1262" i="24"/>
  <c r="M1262" i="24"/>
  <c r="K617" i="24"/>
  <c r="L617" i="24"/>
  <c r="M617" i="24"/>
  <c r="K1111" i="24"/>
  <c r="L1111" i="24"/>
  <c r="M1111" i="24"/>
  <c r="L1001" i="24"/>
  <c r="M1001" i="24"/>
  <c r="K1001" i="24"/>
  <c r="M1257" i="24"/>
  <c r="K1257" i="24"/>
  <c r="L1257" i="24"/>
  <c r="K594" i="24"/>
  <c r="L594" i="24"/>
  <c r="M594" i="24"/>
  <c r="M850" i="24"/>
  <c r="K850" i="24"/>
  <c r="L850" i="24"/>
  <c r="K1106" i="24"/>
  <c r="L1106" i="24"/>
  <c r="M1106" i="24"/>
  <c r="M1362" i="24"/>
  <c r="K1362" i="24"/>
  <c r="L1362" i="24"/>
  <c r="K739" i="24"/>
  <c r="M739" i="24"/>
  <c r="L739" i="24"/>
  <c r="K1379" i="24"/>
  <c r="L1379" i="24"/>
  <c r="M1379" i="24"/>
  <c r="L1036" i="24"/>
  <c r="M1036" i="24"/>
  <c r="K1036" i="24"/>
  <c r="L808" i="24"/>
  <c r="M808" i="24"/>
  <c r="K808" i="24"/>
  <c r="K975" i="24"/>
  <c r="L975" i="24"/>
  <c r="M975" i="24"/>
  <c r="M944" i="24"/>
  <c r="K944" i="24"/>
  <c r="L944" i="24"/>
  <c r="M672" i="24"/>
  <c r="K672" i="24"/>
  <c r="L672" i="24"/>
  <c r="M971" i="24"/>
  <c r="K971" i="24"/>
  <c r="L971" i="24"/>
  <c r="K1483" i="24"/>
  <c r="M1483" i="24"/>
  <c r="L1483" i="24"/>
  <c r="M1140" i="24"/>
  <c r="K1140" i="24"/>
  <c r="L1140" i="24"/>
  <c r="K1016" i="24"/>
  <c r="L1016" i="24"/>
  <c r="M1016" i="24"/>
  <c r="L1183" i="24"/>
  <c r="M1183" i="24"/>
  <c r="K1183" i="24"/>
  <c r="M1360" i="24"/>
  <c r="K1360" i="24"/>
  <c r="L1360" i="24"/>
  <c r="M691" i="24"/>
  <c r="L691" i="24"/>
  <c r="K691" i="24"/>
  <c r="L1203" i="24"/>
  <c r="M1203" i="24"/>
  <c r="K1203" i="24"/>
  <c r="K732" i="24"/>
  <c r="L732" i="24"/>
  <c r="M732" i="24"/>
  <c r="K1244" i="24"/>
  <c r="L1244" i="24"/>
  <c r="M1244" i="24"/>
  <c r="L968" i="24"/>
  <c r="M968" i="24"/>
  <c r="K968" i="24"/>
  <c r="L879" i="24"/>
  <c r="M879" i="24"/>
  <c r="K879" i="24"/>
  <c r="K1415" i="24"/>
  <c r="L1415" i="24"/>
  <c r="M1415" i="24"/>
  <c r="L992" i="24"/>
  <c r="M992" i="24"/>
  <c r="K992" i="24"/>
  <c r="M1179" i="24"/>
  <c r="K1179" i="24"/>
  <c r="L1179" i="24"/>
  <c r="L836" i="24"/>
  <c r="M836" i="24"/>
  <c r="K836" i="24"/>
  <c r="K1348" i="24"/>
  <c r="M1348" i="24"/>
  <c r="L1348" i="24"/>
  <c r="K1176" i="24"/>
  <c r="L1176" i="24"/>
  <c r="M1176" i="24"/>
  <c r="L1343" i="24"/>
  <c r="K1343" i="24"/>
  <c r="M1343" i="24"/>
  <c r="K1015" i="24"/>
  <c r="L1015" i="24"/>
  <c r="M1015" i="24"/>
  <c r="L685" i="24"/>
  <c r="M685" i="24"/>
  <c r="K685" i="24"/>
  <c r="K941" i="24"/>
  <c r="L941" i="24"/>
  <c r="M941" i="24"/>
  <c r="K1197" i="24"/>
  <c r="L1197" i="24"/>
  <c r="M1197" i="24"/>
  <c r="M1453" i="24"/>
  <c r="K1453" i="24"/>
  <c r="L1453" i="24"/>
  <c r="L790" i="24"/>
  <c r="M790" i="24"/>
  <c r="K790" i="24"/>
  <c r="L1046" i="24"/>
  <c r="M1046" i="24"/>
  <c r="K1046" i="24"/>
  <c r="K1302" i="24"/>
  <c r="L1302" i="24"/>
  <c r="M1302" i="24"/>
  <c r="K641" i="24"/>
  <c r="L641" i="24"/>
  <c r="M641" i="24"/>
  <c r="L1123" i="24"/>
  <c r="M1123" i="24"/>
  <c r="K1123" i="24"/>
  <c r="L1025" i="24"/>
  <c r="M1025" i="24"/>
  <c r="K1025" i="24"/>
  <c r="M1281" i="24"/>
  <c r="K1281" i="24"/>
  <c r="L1281" i="24"/>
  <c r="M618" i="24"/>
  <c r="K618" i="24"/>
  <c r="L618" i="24"/>
  <c r="K874" i="24"/>
  <c r="L874" i="24"/>
  <c r="M874" i="24"/>
  <c r="L1194" i="24"/>
  <c r="M1194" i="24"/>
  <c r="K1194" i="24"/>
  <c r="M1450" i="24"/>
  <c r="K1450" i="24"/>
  <c r="L1450" i="24"/>
  <c r="M789" i="24"/>
  <c r="K789" i="24"/>
  <c r="L789" i="24"/>
  <c r="M1045" i="24"/>
  <c r="K1045" i="24"/>
  <c r="L1045" i="24"/>
  <c r="M1301" i="24"/>
  <c r="K1301" i="24"/>
  <c r="L1301" i="24"/>
  <c r="K638" i="24"/>
  <c r="L638" i="24"/>
  <c r="M638" i="24"/>
  <c r="L894" i="24"/>
  <c r="M894" i="24"/>
  <c r="K894" i="24"/>
  <c r="K1150" i="24"/>
  <c r="L1150" i="24"/>
  <c r="M1150" i="24"/>
  <c r="M1406" i="24"/>
  <c r="K1406" i="24"/>
  <c r="L1406" i="24"/>
  <c r="L761" i="24"/>
  <c r="M761" i="24"/>
  <c r="K761" i="24"/>
  <c r="K1012" i="24"/>
  <c r="L1012" i="24"/>
  <c r="M1012" i="24"/>
  <c r="K1145" i="24"/>
  <c r="L1145" i="24"/>
  <c r="M1145" i="24"/>
  <c r="L1401" i="24"/>
  <c r="M1401" i="24"/>
  <c r="K1401" i="24"/>
  <c r="K738" i="24"/>
  <c r="L738" i="24"/>
  <c r="M738" i="24"/>
  <c r="L994" i="24"/>
  <c r="M994" i="24"/>
  <c r="K994" i="24"/>
  <c r="L1250" i="24"/>
  <c r="M1250" i="24"/>
  <c r="K1250" i="24"/>
  <c r="K643" i="24"/>
  <c r="L643" i="24"/>
  <c r="M643" i="24"/>
  <c r="L1155" i="24"/>
  <c r="M1155" i="24"/>
  <c r="K1155" i="24"/>
  <c r="L812" i="24"/>
  <c r="M812" i="24"/>
  <c r="K812" i="24"/>
  <c r="M1324" i="24"/>
  <c r="K1324" i="24"/>
  <c r="L1324" i="24"/>
  <c r="L1128" i="24"/>
  <c r="M1128" i="24"/>
  <c r="K1128" i="24"/>
  <c r="M1295" i="24"/>
  <c r="L1295" i="24"/>
  <c r="K1295" i="24"/>
  <c r="L919" i="24"/>
  <c r="M919" i="24"/>
  <c r="K919" i="24"/>
  <c r="M619" i="24"/>
  <c r="K619" i="24"/>
  <c r="L619" i="24"/>
  <c r="L1131" i="24"/>
  <c r="M1131" i="24"/>
  <c r="K1131" i="24"/>
  <c r="M788" i="24"/>
  <c r="K788" i="24"/>
  <c r="L788" i="24"/>
  <c r="M1300" i="24"/>
  <c r="L1300" i="24"/>
  <c r="K1300" i="24"/>
  <c r="K1336" i="24"/>
  <c r="L1336" i="24"/>
  <c r="M1336" i="24"/>
  <c r="M1127" i="24"/>
  <c r="K1127" i="24"/>
  <c r="L1127" i="24"/>
  <c r="M1335" i="24"/>
  <c r="K1335" i="24"/>
  <c r="L1335" i="24"/>
  <c r="K723" i="24"/>
  <c r="M723" i="24"/>
  <c r="L723" i="24"/>
  <c r="L1235" i="24"/>
  <c r="M1235" i="24"/>
  <c r="K1235" i="24"/>
  <c r="M764" i="24"/>
  <c r="K764" i="24"/>
  <c r="L764" i="24"/>
  <c r="L1276" i="24"/>
  <c r="M1276" i="24"/>
  <c r="K1276" i="24"/>
  <c r="K1288" i="24"/>
  <c r="L1288" i="24"/>
  <c r="M1288" i="24"/>
  <c r="M1455" i="24"/>
  <c r="K1455" i="24"/>
  <c r="L1455" i="24"/>
  <c r="L727" i="24"/>
  <c r="M727" i="24"/>
  <c r="K727" i="24"/>
  <c r="L699" i="24"/>
  <c r="K699" i="24"/>
  <c r="M699" i="24"/>
  <c r="M1211" i="24"/>
  <c r="K1211" i="24"/>
  <c r="L1211" i="24"/>
  <c r="L740" i="24"/>
  <c r="M740" i="24"/>
  <c r="K740" i="24"/>
  <c r="L1252" i="24"/>
  <c r="K1252" i="24"/>
  <c r="M1252" i="24"/>
  <c r="L1240" i="24"/>
  <c r="M1240" i="24"/>
  <c r="K1240" i="24"/>
  <c r="M1151" i="24"/>
  <c r="K1151" i="24"/>
  <c r="L1151" i="24"/>
  <c r="M784" i="24"/>
  <c r="K784" i="24"/>
  <c r="L784" i="24"/>
  <c r="M1024" i="24"/>
  <c r="K1024" i="24"/>
  <c r="L1024" i="24"/>
  <c r="L637" i="24"/>
  <c r="M637" i="24"/>
  <c r="K637" i="24"/>
  <c r="L893" i="24"/>
  <c r="M893" i="24"/>
  <c r="K893" i="24"/>
  <c r="K1085" i="24"/>
  <c r="L1085" i="24"/>
  <c r="M1085" i="24"/>
  <c r="K1341" i="24"/>
  <c r="L1341" i="24"/>
  <c r="M1341" i="24"/>
  <c r="M678" i="24"/>
  <c r="K678" i="24"/>
  <c r="L678" i="24"/>
  <c r="M934" i="24"/>
  <c r="K934" i="24"/>
  <c r="L934" i="24"/>
  <c r="L1190" i="24"/>
  <c r="M1190" i="24"/>
  <c r="K1190" i="24"/>
  <c r="M1446" i="24"/>
  <c r="L1446" i="24"/>
  <c r="K1446" i="24"/>
  <c r="K785" i="24"/>
  <c r="L785" i="24"/>
  <c r="M785" i="24"/>
  <c r="K1041" i="24"/>
  <c r="L1041" i="24"/>
  <c r="M1041" i="24"/>
  <c r="K1297" i="24"/>
  <c r="L1297" i="24"/>
  <c r="M1297" i="24"/>
  <c r="L634" i="24"/>
  <c r="M634" i="24"/>
  <c r="K634" i="24"/>
  <c r="K890" i="24"/>
  <c r="L890" i="24"/>
  <c r="M890" i="24"/>
  <c r="L1210" i="24"/>
  <c r="M1210" i="24"/>
  <c r="K1210" i="24"/>
  <c r="K1466" i="24"/>
  <c r="L1466" i="24"/>
  <c r="M1466" i="24"/>
  <c r="M805" i="24"/>
  <c r="K805" i="24"/>
  <c r="L805" i="24"/>
  <c r="K997" i="24"/>
  <c r="L997" i="24"/>
  <c r="M997" i="24"/>
  <c r="K1253" i="24"/>
  <c r="L1253" i="24"/>
  <c r="M1253" i="24"/>
  <c r="M654" i="24"/>
  <c r="K654" i="24"/>
  <c r="L654" i="24"/>
  <c r="M910" i="24"/>
  <c r="K910" i="24"/>
  <c r="L910" i="24"/>
  <c r="L1230" i="24"/>
  <c r="M1230" i="24"/>
  <c r="K1230" i="24"/>
  <c r="K1486" i="24"/>
  <c r="L1486" i="24"/>
  <c r="M1486" i="24"/>
  <c r="M841" i="24"/>
  <c r="K841" i="24"/>
  <c r="L841" i="24"/>
  <c r="K1033" i="24"/>
  <c r="L1033" i="24"/>
  <c r="M1033" i="24"/>
  <c r="L1289" i="24"/>
  <c r="M1289" i="24"/>
  <c r="K1289" i="24"/>
  <c r="M626" i="24"/>
  <c r="K626" i="24"/>
  <c r="L626" i="24"/>
  <c r="M882" i="24"/>
  <c r="K882" i="24"/>
  <c r="L882" i="24"/>
  <c r="M1138" i="24"/>
  <c r="K1138" i="24"/>
  <c r="L1138" i="24"/>
  <c r="L1394" i="24"/>
  <c r="M1394" i="24"/>
  <c r="K1394" i="24"/>
  <c r="M931" i="24"/>
  <c r="K931" i="24"/>
  <c r="L931" i="24"/>
  <c r="K1443" i="24"/>
  <c r="L1443" i="24"/>
  <c r="M1443" i="24"/>
  <c r="K1100" i="24"/>
  <c r="L1100" i="24"/>
  <c r="M1100" i="24"/>
  <c r="L680" i="24"/>
  <c r="M680" i="24"/>
  <c r="K680" i="24"/>
  <c r="K847" i="24"/>
  <c r="L847" i="24"/>
  <c r="M847" i="24"/>
  <c r="M1351" i="24"/>
  <c r="K1351" i="24"/>
  <c r="L1351" i="24"/>
  <c r="L1440" i="24"/>
  <c r="M1440" i="24"/>
  <c r="K1440" i="24"/>
  <c r="M1035" i="24"/>
  <c r="K1035" i="24"/>
  <c r="L1035" i="24"/>
  <c r="M692" i="24"/>
  <c r="K692" i="24"/>
  <c r="L692" i="24"/>
  <c r="L1204" i="24"/>
  <c r="K1204" i="24"/>
  <c r="M1204" i="24"/>
  <c r="K888" i="24"/>
  <c r="L888" i="24"/>
  <c r="M888" i="24"/>
  <c r="M1055" i="24"/>
  <c r="K1055" i="24"/>
  <c r="L1055" i="24"/>
  <c r="M1104" i="24"/>
  <c r="K1104" i="24"/>
  <c r="L1104" i="24"/>
  <c r="L1344" i="24"/>
  <c r="M1344" i="24"/>
  <c r="K1344" i="24"/>
  <c r="M1011" i="24"/>
  <c r="K1011" i="24"/>
  <c r="L1011" i="24"/>
  <c r="M668" i="24"/>
  <c r="K668" i="24"/>
  <c r="L668" i="24"/>
  <c r="K1180" i="24"/>
  <c r="L1180" i="24"/>
  <c r="M1180" i="24"/>
  <c r="M1096" i="24"/>
  <c r="K1096" i="24"/>
  <c r="L1096" i="24"/>
  <c r="L647" i="24"/>
  <c r="M647" i="24"/>
  <c r="K647" i="24"/>
  <c r="M1367" i="24"/>
  <c r="K1367" i="24"/>
  <c r="L1367" i="24"/>
  <c r="L731" i="24"/>
  <c r="K731" i="24"/>
  <c r="M731" i="24"/>
  <c r="M1371" i="24"/>
  <c r="K1371" i="24"/>
  <c r="L1371" i="24"/>
  <c r="K900" i="24"/>
  <c r="L900" i="24"/>
  <c r="M900" i="24"/>
  <c r="L1412" i="24"/>
  <c r="M1412" i="24"/>
  <c r="K1412" i="24"/>
  <c r="M703" i="24"/>
  <c r="K703" i="24"/>
  <c r="L703" i="24"/>
  <c r="K1063" i="24"/>
  <c r="L1063" i="24"/>
  <c r="M1063" i="24"/>
  <c r="L1271" i="24"/>
  <c r="M1271" i="24"/>
  <c r="K1271" i="24"/>
  <c r="L717" i="24"/>
  <c r="K717" i="24"/>
  <c r="M717" i="24"/>
  <c r="K973" i="24"/>
  <c r="L973" i="24"/>
  <c r="M973" i="24"/>
  <c r="K1229" i="24"/>
  <c r="L1229" i="24"/>
  <c r="M1229" i="24"/>
  <c r="K1485" i="24"/>
  <c r="L1485" i="24"/>
  <c r="M1485" i="24"/>
  <c r="K822" i="24"/>
  <c r="L822" i="24"/>
  <c r="M822" i="24"/>
  <c r="L1078" i="24"/>
  <c r="M1078" i="24"/>
  <c r="K1078" i="24"/>
  <c r="M1334" i="24"/>
  <c r="K1334" i="24"/>
  <c r="L1334" i="24"/>
  <c r="L673" i="24"/>
  <c r="M673" i="24"/>
  <c r="K673" i="24"/>
  <c r="M923" i="24"/>
  <c r="K923" i="24"/>
  <c r="L923" i="24"/>
  <c r="K1121" i="24"/>
  <c r="L1121" i="24"/>
  <c r="M1121" i="24"/>
  <c r="M1377" i="24"/>
  <c r="K1377" i="24"/>
  <c r="L1377" i="24"/>
  <c r="M778" i="24"/>
  <c r="K778" i="24"/>
  <c r="L778" i="24"/>
  <c r="L1034" i="24"/>
  <c r="M1034" i="24"/>
  <c r="K1034" i="24"/>
  <c r="K1290" i="24"/>
  <c r="L1290" i="24"/>
  <c r="M1290" i="24"/>
  <c r="L629" i="24"/>
  <c r="M629" i="24"/>
  <c r="K629" i="24"/>
  <c r="M885" i="24"/>
  <c r="K885" i="24"/>
  <c r="L885" i="24"/>
  <c r="K1077" i="24"/>
  <c r="L1077" i="24"/>
  <c r="M1077" i="24"/>
  <c r="K1333" i="24"/>
  <c r="L1333" i="24"/>
  <c r="M1333" i="24"/>
  <c r="M670" i="24"/>
  <c r="K670" i="24"/>
  <c r="L670" i="24"/>
  <c r="M926" i="24"/>
  <c r="K926" i="24"/>
  <c r="L926" i="24"/>
  <c r="L1182" i="24"/>
  <c r="M1182" i="24"/>
  <c r="K1182" i="24"/>
  <c r="L1438" i="24"/>
  <c r="K1438" i="24"/>
  <c r="M1438" i="24"/>
  <c r="M793" i="24"/>
  <c r="K793" i="24"/>
  <c r="L793" i="24"/>
  <c r="K921" i="24"/>
  <c r="L921" i="24"/>
  <c r="M921" i="24"/>
  <c r="L1177" i="24"/>
  <c r="M1177" i="24"/>
  <c r="K1177" i="24"/>
  <c r="K1433" i="24"/>
  <c r="M1433" i="24"/>
  <c r="L1433" i="24"/>
  <c r="M770" i="24"/>
  <c r="K770" i="24"/>
  <c r="L770" i="24"/>
  <c r="L1026" i="24"/>
  <c r="M1026" i="24"/>
  <c r="K1026" i="24"/>
  <c r="K1282" i="24"/>
  <c r="L1282" i="24"/>
  <c r="M1282" i="24"/>
  <c r="L707" i="24"/>
  <c r="K707" i="24"/>
  <c r="M707" i="24"/>
  <c r="L1219" i="24"/>
  <c r="M1219" i="24"/>
  <c r="K1219" i="24"/>
  <c r="L748" i="24"/>
  <c r="M748" i="24"/>
  <c r="K748" i="24"/>
  <c r="L1260" i="24"/>
  <c r="M1260" i="24"/>
  <c r="K1260" i="24"/>
  <c r="M1256" i="24"/>
  <c r="K1256" i="24"/>
  <c r="L1256" i="24"/>
  <c r="L1423" i="24"/>
  <c r="M1423" i="24"/>
  <c r="K1423" i="24"/>
  <c r="L1328" i="24"/>
  <c r="M1328" i="24"/>
  <c r="K1328" i="24"/>
  <c r="L683" i="24"/>
  <c r="M683" i="24"/>
  <c r="K683" i="24"/>
  <c r="M1195" i="24"/>
  <c r="K1195" i="24"/>
  <c r="L1195" i="24"/>
  <c r="L724" i="24"/>
  <c r="M724" i="24"/>
  <c r="K724" i="24"/>
  <c r="M1236" i="24"/>
  <c r="L1236" i="24"/>
  <c r="K1236" i="24"/>
  <c r="K952" i="24"/>
  <c r="L952" i="24"/>
  <c r="M952" i="24"/>
  <c r="K863" i="24"/>
  <c r="L863" i="24"/>
  <c r="M863" i="24"/>
  <c r="K720" i="24"/>
  <c r="L720" i="24"/>
  <c r="M720" i="24"/>
  <c r="L1472" i="24"/>
  <c r="M1472" i="24"/>
  <c r="K1472" i="24"/>
  <c r="K1043" i="24"/>
  <c r="L1043" i="24"/>
  <c r="M1043" i="24"/>
  <c r="M700" i="24"/>
  <c r="K700" i="24"/>
  <c r="L700" i="24"/>
  <c r="K1212" i="24"/>
  <c r="L1212" i="24"/>
  <c r="M1212" i="24"/>
  <c r="K904" i="24"/>
  <c r="L904" i="24"/>
  <c r="M904" i="24"/>
  <c r="M1327" i="24"/>
  <c r="L1327" i="24"/>
  <c r="K1327" i="24"/>
  <c r="K1136" i="24"/>
  <c r="L1136" i="24"/>
  <c r="M1136" i="24"/>
  <c r="K1376" i="24"/>
  <c r="L1376" i="24"/>
  <c r="M1376" i="24"/>
  <c r="L1019" i="24"/>
  <c r="M1019" i="24"/>
  <c r="K1019" i="24"/>
  <c r="K676" i="24"/>
  <c r="L676" i="24"/>
  <c r="M676" i="24"/>
  <c r="L1188" i="24"/>
  <c r="K1188" i="24"/>
  <c r="M1188" i="24"/>
  <c r="M856" i="24"/>
  <c r="K856" i="24"/>
  <c r="L856" i="24"/>
  <c r="K1023" i="24"/>
  <c r="L1023" i="24"/>
  <c r="M1023" i="24"/>
  <c r="M1040" i="24"/>
  <c r="K1040" i="24"/>
  <c r="L1040" i="24"/>
  <c r="K1280" i="24"/>
  <c r="L1280" i="24"/>
  <c r="M1280" i="24"/>
  <c r="L559" i="24"/>
  <c r="M559" i="24"/>
  <c r="K559" i="24"/>
  <c r="L575" i="24"/>
  <c r="M575" i="24"/>
  <c r="K575" i="24"/>
  <c r="M576" i="24"/>
  <c r="K576" i="24"/>
  <c r="L576" i="24"/>
  <c r="K529" i="24"/>
  <c r="L529" i="24"/>
  <c r="M529" i="24"/>
  <c r="K545" i="24"/>
  <c r="L545" i="24"/>
  <c r="M545" i="24"/>
  <c r="L516" i="24"/>
  <c r="M516" i="24"/>
  <c r="K516" i="24"/>
  <c r="M532" i="24"/>
  <c r="K532" i="24"/>
  <c r="L532" i="24"/>
  <c r="L571" i="24"/>
  <c r="M571" i="24"/>
  <c r="K571" i="24"/>
  <c r="K533" i="24"/>
  <c r="L533" i="24"/>
  <c r="M533" i="24"/>
  <c r="K556" i="24"/>
  <c r="L556" i="24"/>
  <c r="M556" i="24"/>
  <c r="M572" i="24"/>
  <c r="K572" i="24"/>
  <c r="L572" i="24"/>
  <c r="M590" i="24"/>
  <c r="K590" i="24"/>
  <c r="L590" i="24"/>
  <c r="M568" i="24"/>
  <c r="K568" i="24"/>
  <c r="L568" i="24"/>
  <c r="K537" i="24"/>
  <c r="L537" i="24"/>
  <c r="M537" i="24"/>
  <c r="L523" i="24"/>
  <c r="M523" i="24"/>
  <c r="K523" i="24"/>
  <c r="L583" i="24"/>
  <c r="M583" i="24"/>
  <c r="K583" i="24"/>
  <c r="M582" i="24"/>
  <c r="K582" i="24"/>
  <c r="L582" i="24"/>
  <c r="K586" i="24"/>
  <c r="L586" i="24"/>
  <c r="M586" i="24"/>
  <c r="M524" i="24"/>
  <c r="K524" i="24"/>
  <c r="L524" i="24"/>
  <c r="L589" i="24"/>
  <c r="M589" i="24"/>
  <c r="K589" i="24"/>
  <c r="M605" i="24"/>
  <c r="K605" i="24"/>
  <c r="L605" i="24"/>
  <c r="L861" i="24"/>
  <c r="M861" i="24"/>
  <c r="K861" i="24"/>
  <c r="K1117" i="24"/>
  <c r="L1117" i="24"/>
  <c r="M1117" i="24"/>
  <c r="K1373" i="24"/>
  <c r="L1373" i="24"/>
  <c r="M1373" i="24"/>
  <c r="M710" i="24"/>
  <c r="L710" i="24"/>
  <c r="K710" i="24"/>
  <c r="L966" i="24"/>
  <c r="M966" i="24"/>
  <c r="K966" i="24"/>
  <c r="K1222" i="24"/>
  <c r="L1222" i="24"/>
  <c r="M1222" i="24"/>
  <c r="K1478" i="24"/>
  <c r="L1478" i="24"/>
  <c r="M1478" i="24"/>
  <c r="K817" i="24"/>
  <c r="L817" i="24"/>
  <c r="M817" i="24"/>
  <c r="K1009" i="24"/>
  <c r="L1009" i="24"/>
  <c r="M1009" i="24"/>
  <c r="K1265" i="24"/>
  <c r="L1265" i="24"/>
  <c r="M1265" i="24"/>
  <c r="K602" i="24"/>
  <c r="L602" i="24"/>
  <c r="M602" i="24"/>
  <c r="K858" i="24"/>
  <c r="L858" i="24"/>
  <c r="M858" i="24"/>
  <c r="M1114" i="24"/>
  <c r="K1114" i="24"/>
  <c r="L1114" i="24"/>
  <c r="L1370" i="24"/>
  <c r="M1370" i="24"/>
  <c r="K1370" i="24"/>
  <c r="L709" i="24"/>
  <c r="M709" i="24"/>
  <c r="K709" i="24"/>
  <c r="K965" i="24"/>
  <c r="L965" i="24"/>
  <c r="M965" i="24"/>
  <c r="L1221" i="24"/>
  <c r="M1221" i="24"/>
  <c r="K1221" i="24"/>
  <c r="M1477" i="24"/>
  <c r="K1477" i="24"/>
  <c r="L1477" i="24"/>
  <c r="K814" i="24"/>
  <c r="L814" i="24"/>
  <c r="M814" i="24"/>
  <c r="M1070" i="24"/>
  <c r="K1070" i="24"/>
  <c r="L1070" i="24"/>
  <c r="K1326" i="24"/>
  <c r="L1326" i="24"/>
  <c r="M1326" i="24"/>
  <c r="L681" i="24"/>
  <c r="M681" i="24"/>
  <c r="K681" i="24"/>
  <c r="L873" i="24"/>
  <c r="M873" i="24"/>
  <c r="K873" i="24"/>
  <c r="M1065" i="24"/>
  <c r="K1065" i="24"/>
  <c r="L1065" i="24"/>
  <c r="K1321" i="24"/>
  <c r="L1321" i="24"/>
  <c r="M1321" i="24"/>
  <c r="K658" i="24"/>
  <c r="L658" i="24"/>
  <c r="M658" i="24"/>
  <c r="K914" i="24"/>
  <c r="L914" i="24"/>
  <c r="M914" i="24"/>
  <c r="K1170" i="24"/>
  <c r="L1170" i="24"/>
  <c r="M1170" i="24"/>
  <c r="K1426" i="24"/>
  <c r="L1426" i="24"/>
  <c r="M1426" i="24"/>
  <c r="L867" i="24"/>
  <c r="M867" i="24"/>
  <c r="K867" i="24"/>
  <c r="K652" i="24"/>
  <c r="L652" i="24"/>
  <c r="M652" i="24"/>
  <c r="L1164" i="24"/>
  <c r="M1164" i="24"/>
  <c r="K1164" i="24"/>
  <c r="L1064" i="24"/>
  <c r="M1064" i="24"/>
  <c r="K1064" i="24"/>
  <c r="M1231" i="24"/>
  <c r="L1231" i="24"/>
  <c r="K1231" i="24"/>
  <c r="K1456" i="24"/>
  <c r="L1456" i="24"/>
  <c r="M1456" i="24"/>
  <c r="K1184" i="24"/>
  <c r="L1184" i="24"/>
  <c r="M1184" i="24"/>
  <c r="M1099" i="24"/>
  <c r="K1099" i="24"/>
  <c r="L1099" i="24"/>
  <c r="K628" i="24"/>
  <c r="L628" i="24"/>
  <c r="M628" i="24"/>
  <c r="K1268" i="24"/>
  <c r="M1268" i="24"/>
  <c r="L1268" i="24"/>
  <c r="M1272" i="24"/>
  <c r="K1272" i="24"/>
  <c r="L1272" i="24"/>
  <c r="K1439" i="24"/>
  <c r="L1439" i="24"/>
  <c r="M1439" i="24"/>
  <c r="M695" i="24"/>
  <c r="K695" i="24"/>
  <c r="L695" i="24"/>
  <c r="M819" i="24"/>
  <c r="K819" i="24"/>
  <c r="L819" i="24"/>
  <c r="L1331" i="24"/>
  <c r="M1331" i="24"/>
  <c r="K1331" i="24"/>
  <c r="K860" i="24"/>
  <c r="L860" i="24"/>
  <c r="M860" i="24"/>
  <c r="K1372" i="24"/>
  <c r="L1372" i="24"/>
  <c r="M1372" i="24"/>
  <c r="K1224" i="24"/>
  <c r="L1224" i="24"/>
  <c r="M1224" i="24"/>
  <c r="K1135" i="24"/>
  <c r="L1135" i="24"/>
  <c r="M1135" i="24"/>
  <c r="L752" i="24"/>
  <c r="M752" i="24"/>
  <c r="K752" i="24"/>
  <c r="M667" i="24"/>
  <c r="K667" i="24"/>
  <c r="L667" i="24"/>
  <c r="M1307" i="24"/>
  <c r="K1307" i="24"/>
  <c r="L1307" i="24"/>
  <c r="K964" i="24"/>
  <c r="L964" i="24"/>
  <c r="M964" i="24"/>
  <c r="M1476" i="24"/>
  <c r="K1476" i="24"/>
  <c r="L1476" i="24"/>
  <c r="K1432" i="24"/>
  <c r="L1432" i="24"/>
  <c r="M1432" i="24"/>
  <c r="L807" i="24"/>
  <c r="M807" i="24"/>
  <c r="K807" i="24"/>
  <c r="L896" i="24"/>
  <c r="M896" i="24"/>
  <c r="K896" i="24"/>
  <c r="M749" i="24"/>
  <c r="K749" i="24"/>
  <c r="L749" i="24"/>
  <c r="K1005" i="24"/>
  <c r="L1005" i="24"/>
  <c r="M1005" i="24"/>
  <c r="L1261" i="24"/>
  <c r="M1261" i="24"/>
  <c r="K1261" i="24"/>
  <c r="M598" i="24"/>
  <c r="K598" i="24"/>
  <c r="L598" i="24"/>
  <c r="L854" i="24"/>
  <c r="M854" i="24"/>
  <c r="K854" i="24"/>
  <c r="L1110" i="24"/>
  <c r="M1110" i="24"/>
  <c r="K1110" i="24"/>
  <c r="L1366" i="24"/>
  <c r="M1366" i="24"/>
  <c r="K1366" i="24"/>
  <c r="L705" i="24"/>
  <c r="M705" i="24"/>
  <c r="K705" i="24"/>
  <c r="K897" i="24"/>
  <c r="L897" i="24"/>
  <c r="M897" i="24"/>
  <c r="M1089" i="24"/>
  <c r="K1089" i="24"/>
  <c r="L1089" i="24"/>
  <c r="M1345" i="24"/>
  <c r="K1345" i="24"/>
  <c r="L1345" i="24"/>
  <c r="M682" i="24"/>
  <c r="K682" i="24"/>
  <c r="L682" i="24"/>
  <c r="K938" i="24"/>
  <c r="L938" i="24"/>
  <c r="M938" i="24"/>
  <c r="L1258" i="24"/>
  <c r="M1258" i="24"/>
  <c r="K1258" i="24"/>
  <c r="M597" i="24"/>
  <c r="K597" i="24"/>
  <c r="L597" i="24"/>
  <c r="M853" i="24"/>
  <c r="K853" i="24"/>
  <c r="L853" i="24"/>
  <c r="L1109" i="24"/>
  <c r="M1109" i="24"/>
  <c r="K1109" i="24"/>
  <c r="M1365" i="24"/>
  <c r="K1365" i="24"/>
  <c r="L1365" i="24"/>
  <c r="K702" i="24"/>
  <c r="M702" i="24"/>
  <c r="L702" i="24"/>
  <c r="L958" i="24"/>
  <c r="M958" i="24"/>
  <c r="K958" i="24"/>
  <c r="L1214" i="24"/>
  <c r="M1214" i="24"/>
  <c r="K1214" i="24"/>
  <c r="L1470" i="24"/>
  <c r="K1470" i="24"/>
  <c r="M1470" i="24"/>
  <c r="L825" i="24"/>
  <c r="M825" i="24"/>
  <c r="K825" i="24"/>
  <c r="K953" i="24"/>
  <c r="L953" i="24"/>
  <c r="M953" i="24"/>
  <c r="K1209" i="24"/>
  <c r="L1209" i="24"/>
  <c r="M1209" i="24"/>
  <c r="M1465" i="24"/>
  <c r="L1465" i="24"/>
  <c r="K1465" i="24"/>
  <c r="K802" i="24"/>
  <c r="L802" i="24"/>
  <c r="M802" i="24"/>
  <c r="L1058" i="24"/>
  <c r="M1058" i="24"/>
  <c r="K1058" i="24"/>
  <c r="L1314" i="24"/>
  <c r="M1314" i="24"/>
  <c r="K1314" i="24"/>
  <c r="M771" i="24"/>
  <c r="L771" i="24"/>
  <c r="K771" i="24"/>
  <c r="M1283" i="24"/>
  <c r="K1283" i="24"/>
  <c r="L1283" i="24"/>
  <c r="M940" i="24"/>
  <c r="K940" i="24"/>
  <c r="L940" i="24"/>
  <c r="L1452" i="24"/>
  <c r="M1452" i="24"/>
  <c r="K1452" i="24"/>
  <c r="L1384" i="24"/>
  <c r="M1384" i="24"/>
  <c r="K1384" i="24"/>
  <c r="K711" i="24"/>
  <c r="L711" i="24"/>
  <c r="M711" i="24"/>
  <c r="K1431" i="24"/>
  <c r="L1431" i="24"/>
  <c r="M1431" i="24"/>
  <c r="K747" i="24"/>
  <c r="M747" i="24"/>
  <c r="L747" i="24"/>
  <c r="M1259" i="24"/>
  <c r="K1259" i="24"/>
  <c r="L1259" i="24"/>
  <c r="M916" i="24"/>
  <c r="K916" i="24"/>
  <c r="L916" i="24"/>
  <c r="M1428" i="24"/>
  <c r="K1428" i="24"/>
  <c r="L1428" i="24"/>
  <c r="K735" i="24"/>
  <c r="M735" i="24"/>
  <c r="L735" i="24"/>
  <c r="K976" i="24"/>
  <c r="L976" i="24"/>
  <c r="M976" i="24"/>
  <c r="M704" i="24"/>
  <c r="K704" i="24"/>
  <c r="L704" i="24"/>
  <c r="K851" i="24"/>
  <c r="L851" i="24"/>
  <c r="M851" i="24"/>
  <c r="M1363" i="24"/>
  <c r="K1363" i="24"/>
  <c r="L1363" i="24"/>
  <c r="L892" i="24"/>
  <c r="M892" i="24"/>
  <c r="K892" i="24"/>
  <c r="L1404" i="24"/>
  <c r="M1404" i="24"/>
  <c r="K1404" i="24"/>
  <c r="L687" i="24"/>
  <c r="M687" i="24"/>
  <c r="K687" i="24"/>
  <c r="L1031" i="24"/>
  <c r="M1031" i="24"/>
  <c r="K1031" i="24"/>
  <c r="M1239" i="24"/>
  <c r="K1239" i="24"/>
  <c r="L1239" i="24"/>
  <c r="L827" i="24"/>
  <c r="M827" i="24"/>
  <c r="K827" i="24"/>
  <c r="L1339" i="24"/>
  <c r="M1339" i="24"/>
  <c r="K1339" i="24"/>
  <c r="L868" i="24"/>
  <c r="M868" i="24"/>
  <c r="K868" i="24"/>
  <c r="M1380" i="24"/>
  <c r="L1380" i="24"/>
  <c r="K1380" i="24"/>
  <c r="L1496" i="24"/>
  <c r="M1496" i="24"/>
  <c r="K1496" i="24"/>
  <c r="M1407" i="24"/>
  <c r="L1407" i="24"/>
  <c r="K1407" i="24"/>
  <c r="M1296" i="24"/>
  <c r="K1296" i="24"/>
  <c r="L1296" i="24"/>
  <c r="K701" i="24"/>
  <c r="L701" i="24"/>
  <c r="M701" i="24"/>
  <c r="M1018" i="24"/>
  <c r="K1018" i="24"/>
  <c r="L1018" i="24"/>
  <c r="K1149" i="24"/>
  <c r="L1149" i="24"/>
  <c r="M1149" i="24"/>
  <c r="K1405" i="24"/>
  <c r="L1405" i="24"/>
  <c r="M1405" i="24"/>
  <c r="L742" i="24"/>
  <c r="K742" i="24"/>
  <c r="M742" i="24"/>
  <c r="K998" i="24"/>
  <c r="L998" i="24"/>
  <c r="M998" i="24"/>
  <c r="L1254" i="24"/>
  <c r="M1254" i="24"/>
  <c r="K1254" i="24"/>
  <c r="K593" i="24"/>
  <c r="L593" i="24"/>
  <c r="M593" i="24"/>
  <c r="M849" i="24"/>
  <c r="K849" i="24"/>
  <c r="L849" i="24"/>
  <c r="L1105" i="24"/>
  <c r="M1105" i="24"/>
  <c r="K1105" i="24"/>
  <c r="K1361" i="24"/>
  <c r="L1361" i="24"/>
  <c r="M1361" i="24"/>
  <c r="M698" i="24"/>
  <c r="K698" i="24"/>
  <c r="L698" i="24"/>
  <c r="L954" i="24"/>
  <c r="M954" i="24"/>
  <c r="K954" i="24"/>
  <c r="L1274" i="24"/>
  <c r="M1274" i="24"/>
  <c r="K1274" i="24"/>
  <c r="K613" i="24"/>
  <c r="L613" i="24"/>
  <c r="M613" i="24"/>
  <c r="K869" i="24"/>
  <c r="L869" i="24"/>
  <c r="M869" i="24"/>
  <c r="K1061" i="24"/>
  <c r="L1061" i="24"/>
  <c r="M1061" i="24"/>
  <c r="K1317" i="24"/>
  <c r="L1317" i="24"/>
  <c r="M1317" i="24"/>
  <c r="M718" i="24"/>
  <c r="L718" i="24"/>
  <c r="K718" i="24"/>
  <c r="L1038" i="24"/>
  <c r="M1038" i="24"/>
  <c r="K1038" i="24"/>
  <c r="M1294" i="24"/>
  <c r="K1294" i="24"/>
  <c r="L1294" i="24"/>
  <c r="M649" i="24"/>
  <c r="K649" i="24"/>
  <c r="L649" i="24"/>
  <c r="L1130" i="24"/>
  <c r="M1130" i="24"/>
  <c r="K1130" i="24"/>
  <c r="K1097" i="24"/>
  <c r="L1097" i="24"/>
  <c r="M1097" i="24"/>
  <c r="L1353" i="24"/>
  <c r="M1353" i="24"/>
  <c r="K1353" i="24"/>
  <c r="M690" i="24"/>
  <c r="K690" i="24"/>
  <c r="L690" i="24"/>
  <c r="M946" i="24"/>
  <c r="K946" i="24"/>
  <c r="L946" i="24"/>
  <c r="M1202" i="24"/>
  <c r="K1202" i="24"/>
  <c r="L1202" i="24"/>
  <c r="L1458" i="24"/>
  <c r="M1458" i="24"/>
  <c r="K1458" i="24"/>
  <c r="L1059" i="24"/>
  <c r="M1059" i="24"/>
  <c r="K1059" i="24"/>
  <c r="K716" i="24"/>
  <c r="L716" i="24"/>
  <c r="M716" i="24"/>
  <c r="K1228" i="24"/>
  <c r="L1228" i="24"/>
  <c r="M1228" i="24"/>
  <c r="K936" i="24"/>
  <c r="L936" i="24"/>
  <c r="M936" i="24"/>
  <c r="M1103" i="24"/>
  <c r="K1103" i="24"/>
  <c r="L1103" i="24"/>
  <c r="L688" i="24"/>
  <c r="M688" i="24"/>
  <c r="K688" i="24"/>
  <c r="K651" i="24"/>
  <c r="L651" i="24"/>
  <c r="M651" i="24"/>
  <c r="M1163" i="24"/>
  <c r="K1163" i="24"/>
  <c r="L1163" i="24"/>
  <c r="L820" i="24"/>
  <c r="M820" i="24"/>
  <c r="K820" i="24"/>
  <c r="K1332" i="24"/>
  <c r="M1332" i="24"/>
  <c r="L1332" i="24"/>
  <c r="K1144" i="24"/>
  <c r="L1144" i="24"/>
  <c r="M1144" i="24"/>
  <c r="K1311" i="24"/>
  <c r="M1311" i="24"/>
  <c r="L1311" i="24"/>
  <c r="K951" i="24"/>
  <c r="L951" i="24"/>
  <c r="M951" i="24"/>
  <c r="K627" i="24"/>
  <c r="L627" i="24"/>
  <c r="M627" i="24"/>
  <c r="M1139" i="24"/>
  <c r="K1139" i="24"/>
  <c r="L1139" i="24"/>
  <c r="L796" i="24"/>
  <c r="M796" i="24"/>
  <c r="K796" i="24"/>
  <c r="K1308" i="24"/>
  <c r="L1308" i="24"/>
  <c r="M1308" i="24"/>
  <c r="K1352" i="24"/>
  <c r="L1352" i="24"/>
  <c r="M1352" i="24"/>
  <c r="M1159" i="24"/>
  <c r="K1159" i="24"/>
  <c r="L1159" i="24"/>
  <c r="K736" i="24"/>
  <c r="L736" i="24"/>
  <c r="M736" i="24"/>
  <c r="K859" i="24"/>
  <c r="L859" i="24"/>
  <c r="M859" i="24"/>
  <c r="M1499" i="24"/>
  <c r="L1499" i="24"/>
  <c r="K1499" i="24"/>
  <c r="M1028" i="24"/>
  <c r="K1028" i="24"/>
  <c r="L1028" i="24"/>
  <c r="L792" i="24"/>
  <c r="M792" i="24"/>
  <c r="K792" i="24"/>
  <c r="K959" i="24"/>
  <c r="L959" i="24"/>
  <c r="M959" i="24"/>
  <c r="L912" i="24"/>
  <c r="M912" i="24"/>
  <c r="K912" i="24"/>
  <c r="K640" i="24"/>
  <c r="L640" i="24"/>
  <c r="M640" i="24"/>
  <c r="K781" i="24"/>
  <c r="L781" i="24"/>
  <c r="M781" i="24"/>
  <c r="M1037" i="24"/>
  <c r="K1037" i="24"/>
  <c r="L1037" i="24"/>
  <c r="K1293" i="24"/>
  <c r="L1293" i="24"/>
  <c r="M1293" i="24"/>
  <c r="K630" i="24"/>
  <c r="L630" i="24"/>
  <c r="M630" i="24"/>
  <c r="L886" i="24"/>
  <c r="M886" i="24"/>
  <c r="K886" i="24"/>
  <c r="K1142" i="24"/>
  <c r="L1142" i="24"/>
  <c r="M1142" i="24"/>
  <c r="K1398" i="24"/>
  <c r="L1398" i="24"/>
  <c r="M1398" i="24"/>
  <c r="K737" i="24"/>
  <c r="L737" i="24"/>
  <c r="M737" i="24"/>
  <c r="K929" i="24"/>
  <c r="L929" i="24"/>
  <c r="M929" i="24"/>
  <c r="K1185" i="24"/>
  <c r="L1185" i="24"/>
  <c r="M1185" i="24"/>
  <c r="L1441" i="24"/>
  <c r="K1441" i="24"/>
  <c r="M1441" i="24"/>
  <c r="M842" i="24"/>
  <c r="K842" i="24"/>
  <c r="L842" i="24"/>
  <c r="L1098" i="24"/>
  <c r="M1098" i="24"/>
  <c r="K1098" i="24"/>
  <c r="L1354" i="24"/>
  <c r="M1354" i="24"/>
  <c r="K1354" i="24"/>
  <c r="L693" i="24"/>
  <c r="M693" i="24"/>
  <c r="K693" i="24"/>
  <c r="M1007" i="24"/>
  <c r="K1007" i="24"/>
  <c r="L1007" i="24"/>
  <c r="L1141" i="24"/>
  <c r="M1141" i="24"/>
  <c r="K1141" i="24"/>
  <c r="K1397" i="24"/>
  <c r="L1397" i="24"/>
  <c r="M1397" i="24"/>
  <c r="M734" i="24"/>
  <c r="L734" i="24"/>
  <c r="K734" i="24"/>
  <c r="L990" i="24"/>
  <c r="M990" i="24"/>
  <c r="K990" i="24"/>
  <c r="L1246" i="24"/>
  <c r="M1246" i="24"/>
  <c r="K1246" i="24"/>
  <c r="M601" i="24"/>
  <c r="K601" i="24"/>
  <c r="L601" i="24"/>
  <c r="L1047" i="24"/>
  <c r="M1047" i="24"/>
  <c r="K1047" i="24"/>
  <c r="K985" i="24"/>
  <c r="L985" i="24"/>
  <c r="M985" i="24"/>
  <c r="M1241" i="24"/>
  <c r="K1241" i="24"/>
  <c r="L1241" i="24"/>
  <c r="L1497" i="24"/>
  <c r="K1497" i="24"/>
  <c r="M1497" i="24"/>
  <c r="L834" i="24"/>
  <c r="M834" i="24"/>
  <c r="K834" i="24"/>
  <c r="L1090" i="24"/>
  <c r="M1090" i="24"/>
  <c r="K1090" i="24"/>
  <c r="K1346" i="24"/>
  <c r="L1346" i="24"/>
  <c r="M1346" i="24"/>
  <c r="K835" i="24"/>
  <c r="L835" i="24"/>
  <c r="M835" i="24"/>
  <c r="M1347" i="24"/>
  <c r="K1347" i="24"/>
  <c r="L1347" i="24"/>
  <c r="M876" i="24"/>
  <c r="K876" i="24"/>
  <c r="L876" i="24"/>
  <c r="M1388" i="24"/>
  <c r="K1388" i="24"/>
  <c r="L1388" i="24"/>
  <c r="K655" i="24"/>
  <c r="L655" i="24"/>
  <c r="M655" i="24"/>
  <c r="M967" i="24"/>
  <c r="K967" i="24"/>
  <c r="L967" i="24"/>
  <c r="K663" i="24"/>
  <c r="L663" i="24"/>
  <c r="M663" i="24"/>
  <c r="K811" i="24"/>
  <c r="L811" i="24"/>
  <c r="M811" i="24"/>
  <c r="M1323" i="24"/>
  <c r="K1323" i="24"/>
  <c r="L1323" i="24"/>
  <c r="K852" i="24"/>
  <c r="L852" i="24"/>
  <c r="M852" i="24"/>
  <c r="M1364" i="24"/>
  <c r="L1364" i="24"/>
  <c r="K1364" i="24"/>
  <c r="L1208" i="24"/>
  <c r="M1208" i="24"/>
  <c r="K1208" i="24"/>
  <c r="K1375" i="24"/>
  <c r="M1375" i="24"/>
  <c r="L1375" i="24"/>
  <c r="M1232" i="24"/>
  <c r="K1232" i="24"/>
  <c r="L1232" i="24"/>
  <c r="M659" i="24"/>
  <c r="K659" i="24"/>
  <c r="L659" i="24"/>
  <c r="K1171" i="24"/>
  <c r="L1171" i="24"/>
  <c r="M1171" i="24"/>
  <c r="M828" i="24"/>
  <c r="K828" i="24"/>
  <c r="L828" i="24"/>
  <c r="M1340" i="24"/>
  <c r="K1340" i="24"/>
  <c r="L1340" i="24"/>
  <c r="M1416" i="24"/>
  <c r="K1416" i="24"/>
  <c r="L1416" i="24"/>
  <c r="K775" i="24"/>
  <c r="L775" i="24"/>
  <c r="M775" i="24"/>
  <c r="L983" i="24"/>
  <c r="M983" i="24"/>
  <c r="K983" i="24"/>
  <c r="K635" i="24"/>
  <c r="L635" i="24"/>
  <c r="M635" i="24"/>
  <c r="M1147" i="24"/>
  <c r="K1147" i="24"/>
  <c r="L1147" i="24"/>
  <c r="L804" i="24"/>
  <c r="M804" i="24"/>
  <c r="K804" i="24"/>
  <c r="L1316" i="24"/>
  <c r="K1316" i="24"/>
  <c r="M1316" i="24"/>
  <c r="K1112" i="24"/>
  <c r="L1112" i="24"/>
  <c r="M1112" i="24"/>
  <c r="M1279" i="24"/>
  <c r="L1279" i="24"/>
  <c r="K1279" i="24"/>
  <c r="L887" i="24"/>
  <c r="M887" i="24"/>
  <c r="K887" i="24"/>
  <c r="M540" i="24"/>
  <c r="K540" i="24"/>
  <c r="L540" i="24"/>
  <c r="K574" i="24"/>
  <c r="L574" i="24"/>
  <c r="M574" i="24"/>
  <c r="K578" i="24"/>
  <c r="L578" i="24"/>
  <c r="M578" i="24"/>
  <c r="L567" i="24"/>
  <c r="M567" i="24"/>
  <c r="K567" i="24"/>
  <c r="L561" i="24"/>
  <c r="M561" i="24"/>
  <c r="K561" i="24"/>
  <c r="M580" i="24"/>
  <c r="K580" i="24"/>
  <c r="L580" i="24"/>
  <c r="K566" i="24"/>
  <c r="L566" i="24"/>
  <c r="M566" i="24"/>
  <c r="K570" i="24"/>
  <c r="L570" i="24"/>
  <c r="M570" i="24"/>
  <c r="K549" i="24"/>
  <c r="L549" i="24"/>
  <c r="M549" i="24"/>
  <c r="M547" i="24"/>
  <c r="K547" i="24"/>
  <c r="L547" i="24"/>
  <c r="M555" i="24"/>
  <c r="K555" i="24"/>
  <c r="L555" i="24"/>
  <c r="K558" i="24"/>
  <c r="L558" i="24"/>
  <c r="M558" i="24"/>
  <c r="K562" i="24"/>
  <c r="L562" i="24"/>
  <c r="M562" i="24"/>
  <c r="K553" i="24"/>
  <c r="L553" i="24"/>
  <c r="M553" i="24"/>
  <c r="M563" i="24"/>
  <c r="K563" i="24"/>
  <c r="L563" i="24"/>
  <c r="K520" i="24"/>
  <c r="L520" i="24"/>
  <c r="M520" i="24"/>
  <c r="K550" i="24"/>
  <c r="L550" i="24"/>
  <c r="M550" i="24"/>
  <c r="K554" i="24"/>
  <c r="L554" i="24"/>
  <c r="M554" i="24"/>
  <c r="M541" i="24"/>
  <c r="K541" i="24"/>
  <c r="L541" i="24"/>
  <c r="K669" i="24"/>
  <c r="L669" i="24"/>
  <c r="M669" i="24"/>
  <c r="L925" i="24"/>
  <c r="M925" i="24"/>
  <c r="K925" i="24"/>
  <c r="K1181" i="24"/>
  <c r="L1181" i="24"/>
  <c r="M1181" i="24"/>
  <c r="K1437" i="24"/>
  <c r="L1437" i="24"/>
  <c r="M1437" i="24"/>
  <c r="M774" i="24"/>
  <c r="L774" i="24"/>
  <c r="K774" i="24"/>
  <c r="K1030" i="24"/>
  <c r="L1030" i="24"/>
  <c r="M1030" i="24"/>
  <c r="L1286" i="24"/>
  <c r="M1286" i="24"/>
  <c r="K1286" i="24"/>
  <c r="L625" i="24"/>
  <c r="M625" i="24"/>
  <c r="K625" i="24"/>
  <c r="M1115" i="24"/>
  <c r="K1115" i="24"/>
  <c r="L1115" i="24"/>
  <c r="K1073" i="24"/>
  <c r="L1073" i="24"/>
  <c r="M1073" i="24"/>
  <c r="L1329" i="24"/>
  <c r="M1329" i="24"/>
  <c r="K1329" i="24"/>
  <c r="K666" i="24"/>
  <c r="L666" i="24"/>
  <c r="M666" i="24"/>
  <c r="L922" i="24"/>
  <c r="M922" i="24"/>
  <c r="K922" i="24"/>
  <c r="L1178" i="24"/>
  <c r="M1178" i="24"/>
  <c r="K1178" i="24"/>
  <c r="K1434" i="24"/>
  <c r="L1434" i="24"/>
  <c r="M1434" i="24"/>
  <c r="L773" i="24"/>
  <c r="M773" i="24"/>
  <c r="K773" i="24"/>
  <c r="K1029" i="24"/>
  <c r="L1029" i="24"/>
  <c r="M1029" i="24"/>
  <c r="L1285" i="24"/>
  <c r="M1285" i="24"/>
  <c r="K1285" i="24"/>
  <c r="L622" i="24"/>
  <c r="M622" i="24"/>
  <c r="K622" i="24"/>
  <c r="K878" i="24"/>
  <c r="L878" i="24"/>
  <c r="M878" i="24"/>
  <c r="L1134" i="24"/>
  <c r="M1134" i="24"/>
  <c r="K1134" i="24"/>
  <c r="M1390" i="24"/>
  <c r="K1390" i="24"/>
  <c r="L1390" i="24"/>
  <c r="M745" i="24"/>
  <c r="K745" i="24"/>
  <c r="L745" i="24"/>
  <c r="K1168" i="24"/>
  <c r="L1168" i="24"/>
  <c r="M1168" i="24"/>
  <c r="K1129" i="24"/>
  <c r="L1129" i="24"/>
  <c r="M1129" i="24"/>
  <c r="K1385" i="24"/>
  <c r="L1385" i="24"/>
  <c r="M1385" i="24"/>
  <c r="L722" i="24"/>
  <c r="M722" i="24"/>
  <c r="K722" i="24"/>
  <c r="M978" i="24"/>
  <c r="K978" i="24"/>
  <c r="L978" i="24"/>
  <c r="L1234" i="24"/>
  <c r="M1234" i="24"/>
  <c r="K1234" i="24"/>
  <c r="L1490" i="24"/>
  <c r="M1490" i="24"/>
  <c r="K1490" i="24"/>
  <c r="M995" i="24"/>
  <c r="K995" i="24"/>
  <c r="L995" i="24"/>
  <c r="K780" i="24"/>
  <c r="L780" i="24"/>
  <c r="M780" i="24"/>
  <c r="K1292" i="24"/>
  <c r="L1292" i="24"/>
  <c r="M1292" i="24"/>
  <c r="K1320" i="24"/>
  <c r="L1320" i="24"/>
  <c r="M1320" i="24"/>
  <c r="M1487" i="24"/>
  <c r="K1487" i="24"/>
  <c r="L1487" i="24"/>
  <c r="K791" i="24"/>
  <c r="L791" i="24"/>
  <c r="M791" i="24"/>
  <c r="K715" i="24"/>
  <c r="M715" i="24"/>
  <c r="L715" i="24"/>
  <c r="M1227" i="24"/>
  <c r="K1227" i="24"/>
  <c r="L1227" i="24"/>
  <c r="K756" i="24"/>
  <c r="L756" i="24"/>
  <c r="M756" i="24"/>
  <c r="M1396" i="24"/>
  <c r="L1396" i="24"/>
  <c r="K1396" i="24"/>
  <c r="L671" i="24"/>
  <c r="M671" i="24"/>
  <c r="K671" i="24"/>
  <c r="M999" i="24"/>
  <c r="K999" i="24"/>
  <c r="L999" i="24"/>
  <c r="K1207" i="24"/>
  <c r="L1207" i="24"/>
  <c r="M1207" i="24"/>
  <c r="K947" i="24"/>
  <c r="L947" i="24"/>
  <c r="M947" i="24"/>
  <c r="M1459" i="24"/>
  <c r="K1459" i="24"/>
  <c r="L1459" i="24"/>
  <c r="K988" i="24"/>
  <c r="L988" i="24"/>
  <c r="M988" i="24"/>
  <c r="K1500" i="24"/>
  <c r="L1500" i="24"/>
  <c r="M1500" i="24"/>
  <c r="L1480" i="24"/>
  <c r="M1480" i="24"/>
  <c r="K1480" i="24"/>
  <c r="L1391" i="24"/>
  <c r="K1391" i="24"/>
  <c r="M1391" i="24"/>
  <c r="K1264" i="24"/>
  <c r="L1264" i="24"/>
  <c r="M1264" i="24"/>
  <c r="K795" i="24"/>
  <c r="L795" i="24"/>
  <c r="M795" i="24"/>
  <c r="K1435" i="24"/>
  <c r="L1435" i="24"/>
  <c r="M1435" i="24"/>
  <c r="M1092" i="24"/>
  <c r="K1092" i="24"/>
  <c r="L1092" i="24"/>
  <c r="M664" i="24"/>
  <c r="K664" i="24"/>
  <c r="L664" i="24"/>
  <c r="K831" i="24"/>
  <c r="L831" i="24"/>
  <c r="M831" i="24"/>
  <c r="K1319" i="24"/>
  <c r="L1319" i="24"/>
  <c r="M1319" i="24"/>
  <c r="M1408" i="24"/>
  <c r="K1408" i="24"/>
  <c r="L1408" i="24"/>
  <c r="M813" i="24"/>
  <c r="K813" i="24"/>
  <c r="L813" i="24"/>
  <c r="L1069" i="24"/>
  <c r="M1069" i="24"/>
  <c r="K1069" i="24"/>
  <c r="M1325" i="24"/>
  <c r="K1325" i="24"/>
  <c r="L1325" i="24"/>
  <c r="M662" i="24"/>
  <c r="K662" i="24"/>
  <c r="L662" i="24"/>
  <c r="L918" i="24"/>
  <c r="M918" i="24"/>
  <c r="K918" i="24"/>
  <c r="L1174" i="24"/>
  <c r="M1174" i="24"/>
  <c r="K1174" i="24"/>
  <c r="K1430" i="24"/>
  <c r="M1430" i="24"/>
  <c r="L1430" i="24"/>
  <c r="K769" i="24"/>
  <c r="M769" i="24"/>
  <c r="L769" i="24"/>
  <c r="L991" i="24"/>
  <c r="M991" i="24"/>
  <c r="K991" i="24"/>
  <c r="M1153" i="24"/>
  <c r="K1153" i="24"/>
  <c r="L1153" i="24"/>
  <c r="K1409" i="24"/>
  <c r="L1409" i="24"/>
  <c r="M1409" i="24"/>
  <c r="K746" i="24"/>
  <c r="L746" i="24"/>
  <c r="M746" i="24"/>
  <c r="L1002" i="24"/>
  <c r="M1002" i="24"/>
  <c r="K1002" i="24"/>
  <c r="L1322" i="24"/>
  <c r="M1322" i="24"/>
  <c r="K1322" i="24"/>
  <c r="K661" i="24"/>
  <c r="L661" i="24"/>
  <c r="M661" i="24"/>
  <c r="M917" i="24"/>
  <c r="K917" i="24"/>
  <c r="L917" i="24"/>
  <c r="L1173" i="24"/>
  <c r="M1173" i="24"/>
  <c r="K1173" i="24"/>
  <c r="M1429" i="24"/>
  <c r="K1429" i="24"/>
  <c r="L1429" i="24"/>
  <c r="L766" i="24"/>
  <c r="K766" i="24"/>
  <c r="M766" i="24"/>
  <c r="L1022" i="24"/>
  <c r="M1022" i="24"/>
  <c r="K1022" i="24"/>
  <c r="L1278" i="24"/>
  <c r="M1278" i="24"/>
  <c r="K1278" i="24"/>
  <c r="L633" i="24"/>
  <c r="M633" i="24"/>
  <c r="K633" i="24"/>
  <c r="M1119" i="24"/>
  <c r="K1119" i="24"/>
  <c r="L1119" i="24"/>
  <c r="K1017" i="24"/>
  <c r="L1017" i="24"/>
  <c r="M1017" i="24"/>
  <c r="K1273" i="24"/>
  <c r="L1273" i="24"/>
  <c r="M1273" i="24"/>
  <c r="K610" i="24"/>
  <c r="L610" i="24"/>
  <c r="M610" i="24"/>
  <c r="K866" i="24"/>
  <c r="L866" i="24"/>
  <c r="M866" i="24"/>
  <c r="L1122" i="24"/>
  <c r="M1122" i="24"/>
  <c r="K1122" i="24"/>
  <c r="M1378" i="24"/>
  <c r="K1378" i="24"/>
  <c r="L1378" i="24"/>
  <c r="K899" i="24"/>
  <c r="L899" i="24"/>
  <c r="M899" i="24"/>
  <c r="K1411" i="24"/>
  <c r="L1411" i="24"/>
  <c r="M1411" i="24"/>
  <c r="K1068" i="24"/>
  <c r="L1068" i="24"/>
  <c r="M1068" i="24"/>
  <c r="K616" i="24"/>
  <c r="L616" i="24"/>
  <c r="M616" i="24"/>
  <c r="K783" i="24"/>
  <c r="L783" i="24"/>
  <c r="M783" i="24"/>
  <c r="K1223" i="24"/>
  <c r="L1223" i="24"/>
  <c r="M1223" i="24"/>
  <c r="M800" i="24"/>
  <c r="K800" i="24"/>
  <c r="L800" i="24"/>
  <c r="K875" i="24"/>
  <c r="L875" i="24"/>
  <c r="M875" i="24"/>
  <c r="M1387" i="24"/>
  <c r="K1387" i="24"/>
  <c r="L1387" i="24"/>
  <c r="L1044" i="24"/>
  <c r="M1044" i="24"/>
  <c r="K1044" i="24"/>
  <c r="L824" i="24"/>
  <c r="M824" i="24"/>
  <c r="K824" i="24"/>
  <c r="K1247" i="24"/>
  <c r="M1247" i="24"/>
  <c r="L1247" i="24"/>
  <c r="L1488" i="24"/>
  <c r="M1488" i="24"/>
  <c r="K1488" i="24"/>
  <c r="K1216" i="24"/>
  <c r="L1216" i="24"/>
  <c r="M1216" i="24"/>
  <c r="M979" i="24"/>
  <c r="K979" i="24"/>
  <c r="L979" i="24"/>
  <c r="K1491" i="24"/>
  <c r="L1491" i="24"/>
  <c r="M1491" i="24"/>
  <c r="K1020" i="24"/>
  <c r="L1020" i="24"/>
  <c r="M1020" i="24"/>
  <c r="M776" i="24"/>
  <c r="K776" i="24"/>
  <c r="L776" i="24"/>
  <c r="K943" i="24"/>
  <c r="L943" i="24"/>
  <c r="M943" i="24"/>
  <c r="L880" i="24"/>
  <c r="M880" i="24"/>
  <c r="K880" i="24"/>
  <c r="L608" i="24"/>
  <c r="M608" i="24"/>
  <c r="K608" i="24"/>
  <c r="M955" i="24"/>
  <c r="K955" i="24"/>
  <c r="L955" i="24"/>
  <c r="K1467" i="24"/>
  <c r="L1467" i="24"/>
  <c r="M1467" i="24"/>
  <c r="K996" i="24"/>
  <c r="L996" i="24"/>
  <c r="M996" i="24"/>
  <c r="K728" i="24"/>
  <c r="L728" i="24"/>
  <c r="M728" i="24"/>
  <c r="L639" i="24"/>
  <c r="M639" i="24"/>
  <c r="K639" i="24"/>
  <c r="K935" i="24"/>
  <c r="L935" i="24"/>
  <c r="M935" i="24"/>
  <c r="K631" i="24"/>
  <c r="L631" i="24"/>
  <c r="M631" i="24"/>
  <c r="L765" i="24"/>
  <c r="M765" i="24"/>
  <c r="K765" i="24"/>
  <c r="L957" i="24"/>
  <c r="M957" i="24"/>
  <c r="K957" i="24"/>
  <c r="K1213" i="24"/>
  <c r="L1213" i="24"/>
  <c r="M1213" i="24"/>
  <c r="L1469" i="24"/>
  <c r="M1469" i="24"/>
  <c r="K1469" i="24"/>
  <c r="M806" i="24"/>
  <c r="K806" i="24"/>
  <c r="L806" i="24"/>
  <c r="L1062" i="24"/>
  <c r="M1062" i="24"/>
  <c r="K1062" i="24"/>
  <c r="L1318" i="24"/>
  <c r="M1318" i="24"/>
  <c r="K1318" i="24"/>
  <c r="L657" i="24"/>
  <c r="M657" i="24"/>
  <c r="K657" i="24"/>
  <c r="M913" i="24"/>
  <c r="K913" i="24"/>
  <c r="L913" i="24"/>
  <c r="M1169" i="24"/>
  <c r="K1169" i="24"/>
  <c r="L1169" i="24"/>
  <c r="M1425" i="24"/>
  <c r="L1425" i="24"/>
  <c r="K1425" i="24"/>
  <c r="L762" i="24"/>
  <c r="M762" i="24"/>
  <c r="K762" i="24"/>
  <c r="K1082" i="24"/>
  <c r="L1082" i="24"/>
  <c r="M1082" i="24"/>
  <c r="L1338" i="24"/>
  <c r="M1338" i="24"/>
  <c r="K1338" i="24"/>
  <c r="L677" i="24"/>
  <c r="M677" i="24"/>
  <c r="K677" i="24"/>
  <c r="L974" i="24"/>
  <c r="M974" i="24"/>
  <c r="K974" i="24"/>
  <c r="M1125" i="24"/>
  <c r="K1125" i="24"/>
  <c r="L1125" i="24"/>
  <c r="K1381" i="24"/>
  <c r="L1381" i="24"/>
  <c r="M1381" i="24"/>
  <c r="K782" i="24"/>
  <c r="M782" i="24"/>
  <c r="L782" i="24"/>
  <c r="L1102" i="24"/>
  <c r="M1102" i="24"/>
  <c r="K1102" i="24"/>
  <c r="K1358" i="24"/>
  <c r="L1358" i="24"/>
  <c r="M1358" i="24"/>
  <c r="L713" i="24"/>
  <c r="M713" i="24"/>
  <c r="K713" i="24"/>
  <c r="K905" i="24"/>
  <c r="L905" i="24"/>
  <c r="M905" i="24"/>
  <c r="K1161" i="24"/>
  <c r="L1161" i="24"/>
  <c r="M1161" i="24"/>
  <c r="M1417" i="24"/>
  <c r="L1417" i="24"/>
  <c r="K1417" i="24"/>
  <c r="L754" i="24"/>
  <c r="M754" i="24"/>
  <c r="K754" i="24"/>
  <c r="K1010" i="24"/>
  <c r="L1010" i="24"/>
  <c r="M1010" i="24"/>
  <c r="M1266" i="24"/>
  <c r="K1266" i="24"/>
  <c r="L1266" i="24"/>
  <c r="L675" i="24"/>
  <c r="M675" i="24"/>
  <c r="K675" i="24"/>
  <c r="K1187" i="24"/>
  <c r="L1187" i="24"/>
  <c r="M1187" i="24"/>
  <c r="K844" i="24"/>
  <c r="L844" i="24"/>
  <c r="M844" i="24"/>
  <c r="K1356" i="24"/>
  <c r="L1356" i="24"/>
  <c r="M1356" i="24"/>
  <c r="L1192" i="24"/>
  <c r="M1192" i="24"/>
  <c r="K1192" i="24"/>
  <c r="L1359" i="24"/>
  <c r="K1359" i="24"/>
  <c r="M1359" i="24"/>
  <c r="K1200" i="24"/>
  <c r="L1200" i="24"/>
  <c r="M1200" i="24"/>
  <c r="L779" i="24"/>
  <c r="K779" i="24"/>
  <c r="M779" i="24"/>
  <c r="K1291" i="24"/>
  <c r="L1291" i="24"/>
  <c r="M1291" i="24"/>
  <c r="M948" i="24"/>
  <c r="K948" i="24"/>
  <c r="L948" i="24"/>
  <c r="M1460" i="24"/>
  <c r="K1460" i="24"/>
  <c r="L1460" i="24"/>
  <c r="M1400" i="24"/>
  <c r="K1400" i="24"/>
  <c r="L1400" i="24"/>
  <c r="L743" i="24"/>
  <c r="M743" i="24"/>
  <c r="K743" i="24"/>
  <c r="L1463" i="24"/>
  <c r="M1463" i="24"/>
  <c r="K1463" i="24"/>
  <c r="K755" i="24"/>
  <c r="M755" i="24"/>
  <c r="L755" i="24"/>
  <c r="L1267" i="24"/>
  <c r="M1267" i="24"/>
  <c r="K1267" i="24"/>
  <c r="K924" i="24"/>
  <c r="L924" i="24"/>
  <c r="M924" i="24"/>
  <c r="M1436" i="24"/>
  <c r="K1436" i="24"/>
  <c r="L1436" i="24"/>
  <c r="L751" i="24"/>
  <c r="M751" i="24"/>
  <c r="K751" i="24"/>
  <c r="L1008" i="24"/>
  <c r="M1008" i="24"/>
  <c r="K1008" i="24"/>
  <c r="K1248" i="24"/>
  <c r="L1248" i="24"/>
  <c r="M1248" i="24"/>
  <c r="K987" i="24"/>
  <c r="L987" i="24"/>
  <c r="M987" i="24"/>
  <c r="K644" i="24"/>
  <c r="L644" i="24"/>
  <c r="M644" i="24"/>
  <c r="L1156" i="24"/>
  <c r="M1156" i="24"/>
  <c r="K1156" i="24"/>
  <c r="L1048" i="24"/>
  <c r="M1048" i="24"/>
  <c r="K1048" i="24"/>
  <c r="M1215" i="24"/>
  <c r="L1215" i="24"/>
  <c r="K1215" i="24"/>
  <c r="K1424" i="24"/>
  <c r="L1424" i="24"/>
  <c r="M1424" i="24"/>
  <c r="M1152" i="24"/>
  <c r="K1152" i="24"/>
  <c r="L1152" i="24"/>
  <c r="K845" i="24"/>
  <c r="L845" i="24"/>
  <c r="M845" i="24"/>
  <c r="K1101" i="24"/>
  <c r="L1101" i="24"/>
  <c r="M1101" i="24"/>
  <c r="K1357" i="24"/>
  <c r="L1357" i="24"/>
  <c r="M1357" i="24"/>
  <c r="K694" i="24"/>
  <c r="M694" i="24"/>
  <c r="L694" i="24"/>
  <c r="M950" i="24"/>
  <c r="K950" i="24"/>
  <c r="L950" i="24"/>
  <c r="M1206" i="24"/>
  <c r="K1206" i="24"/>
  <c r="L1206" i="24"/>
  <c r="K1462" i="24"/>
  <c r="M1462" i="24"/>
  <c r="L1462" i="24"/>
  <c r="L801" i="24"/>
  <c r="M801" i="24"/>
  <c r="K801" i="24"/>
  <c r="L993" i="24"/>
  <c r="M993" i="24"/>
  <c r="K993" i="24"/>
  <c r="K1249" i="24"/>
  <c r="L1249" i="24"/>
  <c r="M1249" i="24"/>
  <c r="K650" i="24"/>
  <c r="L650" i="24"/>
  <c r="M650" i="24"/>
  <c r="L906" i="24"/>
  <c r="M906" i="24"/>
  <c r="K906" i="24"/>
  <c r="L1162" i="24"/>
  <c r="M1162" i="24"/>
  <c r="K1162" i="24"/>
  <c r="M1418" i="24"/>
  <c r="K1418" i="24"/>
  <c r="L1418" i="24"/>
  <c r="M757" i="24"/>
  <c r="K757" i="24"/>
  <c r="L757" i="24"/>
  <c r="M949" i="24"/>
  <c r="K949" i="24"/>
  <c r="L949" i="24"/>
  <c r="M1205" i="24"/>
  <c r="K1205" i="24"/>
  <c r="L1205" i="24"/>
  <c r="M1461" i="24"/>
  <c r="K1461" i="24"/>
  <c r="L1461" i="24"/>
  <c r="M798" i="24"/>
  <c r="K798" i="24"/>
  <c r="L798" i="24"/>
  <c r="L1054" i="24"/>
  <c r="M1054" i="24"/>
  <c r="K1054" i="24"/>
  <c r="M1310" i="24"/>
  <c r="K1310" i="24"/>
  <c r="L1310" i="24"/>
  <c r="K665" i="24"/>
  <c r="L665" i="24"/>
  <c r="M665" i="24"/>
  <c r="M857" i="24"/>
  <c r="K857" i="24"/>
  <c r="L857" i="24"/>
  <c r="L1049" i="24"/>
  <c r="M1049" i="24"/>
  <c r="K1049" i="24"/>
  <c r="K1305" i="24"/>
  <c r="L1305" i="24"/>
  <c r="M1305" i="24"/>
  <c r="L642" i="24"/>
  <c r="M642" i="24"/>
  <c r="K642" i="24"/>
  <c r="K898" i="24"/>
  <c r="L898" i="24"/>
  <c r="M898" i="24"/>
  <c r="M1154" i="24"/>
  <c r="K1154" i="24"/>
  <c r="L1154" i="24"/>
  <c r="K1410" i="24"/>
  <c r="L1410" i="24"/>
  <c r="M1410" i="24"/>
  <c r="M963" i="24"/>
  <c r="K963" i="24"/>
  <c r="L963" i="24"/>
  <c r="K1475" i="24"/>
  <c r="L1475" i="24"/>
  <c r="M1475" i="24"/>
  <c r="K1004" i="24"/>
  <c r="L1004" i="24"/>
  <c r="M1004" i="24"/>
  <c r="L744" i="24"/>
  <c r="M744" i="24"/>
  <c r="K744" i="24"/>
  <c r="L911" i="24"/>
  <c r="M911" i="24"/>
  <c r="K911" i="24"/>
  <c r="M1479" i="24"/>
  <c r="K1479" i="24"/>
  <c r="L1479" i="24"/>
  <c r="L1175" i="24"/>
  <c r="M1175" i="24"/>
  <c r="K1175" i="24"/>
  <c r="M939" i="24"/>
  <c r="K939" i="24"/>
  <c r="L939" i="24"/>
  <c r="K1451" i="24"/>
  <c r="L1451" i="24"/>
  <c r="M1451" i="24"/>
  <c r="L980" i="24"/>
  <c r="M980" i="24"/>
  <c r="K980" i="24"/>
  <c r="L1492" i="24"/>
  <c r="M1492" i="24"/>
  <c r="K1492" i="24"/>
  <c r="K1464" i="24"/>
  <c r="L1464" i="24"/>
  <c r="M1464" i="24"/>
  <c r="L871" i="24"/>
  <c r="M871" i="24"/>
  <c r="K871" i="24"/>
  <c r="K1079" i="24"/>
  <c r="L1079" i="24"/>
  <c r="M1079" i="24"/>
  <c r="K787" i="24"/>
  <c r="L787" i="24"/>
  <c r="M787" i="24"/>
  <c r="M1299" i="24"/>
  <c r="K1299" i="24"/>
  <c r="L1299" i="24"/>
  <c r="K956" i="24"/>
  <c r="L956" i="24"/>
  <c r="M956" i="24"/>
  <c r="M1468" i="24"/>
  <c r="K1468" i="24"/>
  <c r="L1468" i="24"/>
  <c r="M815" i="24"/>
  <c r="K815" i="24"/>
  <c r="L815" i="24"/>
  <c r="L1287" i="24"/>
  <c r="M1287" i="24"/>
  <c r="K1287" i="24"/>
  <c r="K1495" i="24"/>
  <c r="L1495" i="24"/>
  <c r="M1495" i="24"/>
  <c r="M763" i="24"/>
  <c r="L763" i="24"/>
  <c r="K763" i="24"/>
  <c r="K1275" i="24"/>
  <c r="L1275" i="24"/>
  <c r="M1275" i="24"/>
  <c r="M932" i="24"/>
  <c r="K932" i="24"/>
  <c r="L932" i="24"/>
  <c r="L1444" i="24"/>
  <c r="M1444" i="24"/>
  <c r="K1444" i="24"/>
  <c r="L1368" i="24"/>
  <c r="M1368" i="24"/>
  <c r="K1368" i="24"/>
  <c r="M679" i="24"/>
  <c r="K679" i="24"/>
  <c r="L679" i="24"/>
  <c r="M1399" i="24"/>
  <c r="K1399" i="24"/>
  <c r="L1399" i="24"/>
  <c r="K531" i="24"/>
  <c r="L531" i="24"/>
  <c r="M531" i="24"/>
  <c r="L528" i="24"/>
  <c r="M528" i="24"/>
  <c r="K528" i="24"/>
  <c r="K542" i="24"/>
  <c r="L542" i="24"/>
  <c r="M542" i="24"/>
  <c r="L546" i="24"/>
  <c r="M546" i="24"/>
  <c r="K546" i="24"/>
  <c r="M535" i="24"/>
  <c r="K535" i="24"/>
  <c r="L535" i="24"/>
  <c r="M577" i="24"/>
  <c r="K577" i="24"/>
  <c r="L577" i="24"/>
  <c r="L551" i="24"/>
  <c r="M551" i="24"/>
  <c r="K551" i="24"/>
  <c r="K534" i="24"/>
  <c r="L534" i="24"/>
  <c r="M534" i="24"/>
  <c r="L538" i="24"/>
  <c r="M538" i="24"/>
  <c r="K538" i="24"/>
  <c r="K565" i="24"/>
  <c r="L565" i="24"/>
  <c r="M565" i="24"/>
  <c r="K527" i="24"/>
  <c r="L527" i="24"/>
  <c r="M527" i="24"/>
  <c r="L544" i="24"/>
  <c r="M544" i="24"/>
  <c r="K544" i="24"/>
  <c r="K526" i="24"/>
  <c r="L526" i="24"/>
  <c r="M526" i="24"/>
  <c r="L530" i="24"/>
  <c r="M530" i="24"/>
  <c r="K530" i="24"/>
  <c r="K569" i="24"/>
  <c r="L569" i="24"/>
  <c r="M569" i="24"/>
  <c r="L548" i="24"/>
  <c r="M548" i="24"/>
  <c r="K548" i="24"/>
  <c r="L552" i="24"/>
  <c r="M552" i="24"/>
  <c r="K552" i="24"/>
  <c r="K518" i="24"/>
  <c r="L518" i="24"/>
  <c r="M518" i="24"/>
  <c r="L522" i="24"/>
  <c r="M522" i="24"/>
  <c r="K522" i="24"/>
  <c r="K557" i="24"/>
  <c r="L557" i="24"/>
  <c r="M557" i="24"/>
  <c r="L733" i="24"/>
  <c r="M733" i="24"/>
  <c r="K733" i="24"/>
  <c r="K989" i="24"/>
  <c r="L989" i="24"/>
  <c r="M989" i="24"/>
  <c r="L1245" i="24"/>
  <c r="M1245" i="24"/>
  <c r="K1245" i="24"/>
  <c r="K1501" i="24"/>
  <c r="M1501" i="24"/>
  <c r="L1501" i="24"/>
  <c r="K838" i="24"/>
  <c r="L838" i="24"/>
  <c r="M838" i="24"/>
  <c r="M1094" i="24"/>
  <c r="K1094" i="24"/>
  <c r="L1094" i="24"/>
  <c r="L1350" i="24"/>
  <c r="M1350" i="24"/>
  <c r="K1350" i="24"/>
  <c r="M689" i="24"/>
  <c r="K689" i="24"/>
  <c r="L689" i="24"/>
  <c r="L881" i="24"/>
  <c r="M881" i="24"/>
  <c r="K881" i="24"/>
  <c r="M1137" i="24"/>
  <c r="K1137" i="24"/>
  <c r="L1137" i="24"/>
  <c r="K1393" i="24"/>
  <c r="L1393" i="24"/>
  <c r="M1393" i="24"/>
  <c r="M730" i="24"/>
  <c r="K730" i="24"/>
  <c r="L730" i="24"/>
  <c r="M986" i="24"/>
  <c r="K986" i="24"/>
  <c r="L986" i="24"/>
  <c r="M1242" i="24"/>
  <c r="K1242" i="24"/>
  <c r="L1242" i="24"/>
  <c r="M1498" i="24"/>
  <c r="K1498" i="24"/>
  <c r="L1498" i="24"/>
  <c r="K837" i="24"/>
  <c r="L837" i="24"/>
  <c r="M837" i="24"/>
  <c r="M1093" i="24"/>
  <c r="K1093" i="24"/>
  <c r="L1093" i="24"/>
  <c r="L1349" i="24"/>
  <c r="M1349" i="24"/>
  <c r="K1349" i="24"/>
  <c r="L686" i="24"/>
  <c r="K686" i="24"/>
  <c r="M686" i="24"/>
  <c r="K942" i="24"/>
  <c r="L942" i="24"/>
  <c r="M942" i="24"/>
  <c r="K1198" i="24"/>
  <c r="L1198" i="24"/>
  <c r="M1198" i="24"/>
  <c r="M1454" i="24"/>
  <c r="L1454" i="24"/>
  <c r="K1454" i="24"/>
  <c r="K809" i="24"/>
  <c r="L809" i="24"/>
  <c r="M809" i="24"/>
  <c r="K937" i="24"/>
  <c r="L937" i="24"/>
  <c r="M937" i="24"/>
  <c r="L1193" i="24"/>
  <c r="M1193" i="24"/>
  <c r="K1193" i="24"/>
  <c r="M1449" i="24"/>
  <c r="L1449" i="24"/>
  <c r="K1449" i="24"/>
  <c r="M786" i="24"/>
  <c r="K786" i="24"/>
  <c r="L786" i="24"/>
  <c r="M1042" i="24"/>
  <c r="K1042" i="24"/>
  <c r="L1042" i="24"/>
  <c r="L1298" i="24"/>
  <c r="M1298" i="24"/>
  <c r="K1298" i="24"/>
  <c r="M611" i="24"/>
  <c r="K611" i="24"/>
  <c r="L611" i="24"/>
  <c r="K1251" i="24"/>
  <c r="L1251" i="24"/>
  <c r="M1251" i="24"/>
  <c r="M908" i="24"/>
  <c r="K908" i="24"/>
  <c r="L908" i="24"/>
  <c r="K1420" i="24"/>
  <c r="L1420" i="24"/>
  <c r="M1420" i="24"/>
  <c r="K719" i="24"/>
  <c r="L719" i="24"/>
  <c r="M719" i="24"/>
  <c r="K1095" i="24"/>
  <c r="L1095" i="24"/>
  <c r="M1095" i="24"/>
  <c r="M1303" i="24"/>
  <c r="K1303" i="24"/>
  <c r="L1303" i="24"/>
  <c r="M843" i="24"/>
  <c r="K843" i="24"/>
  <c r="L843" i="24"/>
  <c r="L1355" i="24"/>
  <c r="M1355" i="24"/>
  <c r="K1355" i="24"/>
  <c r="L884" i="24"/>
  <c r="M884" i="24"/>
  <c r="K884" i="24"/>
  <c r="K760" i="24"/>
  <c r="L760" i="24"/>
  <c r="M760" i="24"/>
  <c r="L927" i="24"/>
  <c r="M927" i="24"/>
  <c r="K927" i="24"/>
  <c r="L848" i="24"/>
  <c r="M848" i="24"/>
  <c r="K848" i="24"/>
  <c r="K1088" i="24"/>
  <c r="L1088" i="24"/>
  <c r="M1088" i="24"/>
  <c r="L1075" i="24"/>
  <c r="M1075" i="24"/>
  <c r="K1075" i="24"/>
  <c r="K604" i="24"/>
  <c r="L604" i="24"/>
  <c r="M604" i="24"/>
  <c r="M1116" i="24"/>
  <c r="K1116" i="24"/>
  <c r="L1116" i="24"/>
  <c r="M712" i="24"/>
  <c r="K712" i="24"/>
  <c r="L712" i="24"/>
  <c r="L623" i="24"/>
  <c r="M623" i="24"/>
  <c r="K623" i="24"/>
  <c r="L903" i="24"/>
  <c r="M903" i="24"/>
  <c r="K903" i="24"/>
  <c r="L599" i="24"/>
  <c r="K599" i="24"/>
  <c r="M599" i="24"/>
  <c r="L1051" i="24"/>
  <c r="M1051" i="24"/>
  <c r="K1051" i="24"/>
  <c r="K708" i="24"/>
  <c r="L708" i="24"/>
  <c r="M708" i="24"/>
  <c r="L1220" i="24"/>
  <c r="K1220" i="24"/>
  <c r="M1220" i="24"/>
  <c r="K920" i="24"/>
  <c r="L920" i="24"/>
  <c r="M920" i="24"/>
  <c r="M1087" i="24"/>
  <c r="K1087" i="24"/>
  <c r="L1087" i="24"/>
  <c r="K656" i="24"/>
  <c r="L656" i="24"/>
  <c r="M656" i="24"/>
  <c r="K621" i="24"/>
  <c r="L621" i="24"/>
  <c r="M621" i="24"/>
  <c r="K877" i="24"/>
  <c r="L877" i="24"/>
  <c r="M877" i="24"/>
  <c r="M1133" i="24"/>
  <c r="K1133" i="24"/>
  <c r="L1133" i="24"/>
  <c r="K1389" i="24"/>
  <c r="L1389" i="24"/>
  <c r="M1389" i="24"/>
  <c r="M726" i="24"/>
  <c r="L726" i="24"/>
  <c r="K726" i="24"/>
  <c r="K982" i="24"/>
  <c r="L982" i="24"/>
  <c r="M982" i="24"/>
  <c r="M1238" i="24"/>
  <c r="K1238" i="24"/>
  <c r="L1238" i="24"/>
  <c r="L1494" i="24"/>
  <c r="K1494" i="24"/>
  <c r="M1494" i="24"/>
  <c r="L833" i="24"/>
  <c r="M833" i="24"/>
  <c r="K833" i="24"/>
  <c r="M961" i="24"/>
  <c r="K961" i="24"/>
  <c r="L961" i="24"/>
  <c r="M1217" i="24"/>
  <c r="K1217" i="24"/>
  <c r="L1217" i="24"/>
  <c r="M1473" i="24"/>
  <c r="K1473" i="24"/>
  <c r="L1473" i="24"/>
  <c r="K810" i="24"/>
  <c r="L810" i="24"/>
  <c r="M810" i="24"/>
  <c r="K1066" i="24"/>
  <c r="L1066" i="24"/>
  <c r="M1066" i="24"/>
  <c r="M1386" i="24"/>
  <c r="K1386" i="24"/>
  <c r="L1386" i="24"/>
  <c r="M725" i="24"/>
  <c r="K725" i="24"/>
  <c r="L725" i="24"/>
  <c r="M981" i="24"/>
  <c r="K981" i="24"/>
  <c r="L981" i="24"/>
  <c r="M1237" i="24"/>
  <c r="K1237" i="24"/>
  <c r="L1237" i="24"/>
  <c r="M1493" i="24"/>
  <c r="K1493" i="24"/>
  <c r="L1493" i="24"/>
  <c r="K830" i="24"/>
  <c r="L830" i="24"/>
  <c r="M830" i="24"/>
  <c r="M1086" i="24"/>
  <c r="K1086" i="24"/>
  <c r="L1086" i="24"/>
  <c r="L1342" i="24"/>
  <c r="M1342" i="24"/>
  <c r="K1342" i="24"/>
  <c r="L697" i="24"/>
  <c r="M697" i="24"/>
  <c r="K697" i="24"/>
  <c r="K889" i="24"/>
  <c r="L889" i="24"/>
  <c r="M889" i="24"/>
  <c r="L1081" i="24"/>
  <c r="M1081" i="24"/>
  <c r="K1081" i="24"/>
  <c r="K1337" i="24"/>
  <c r="L1337" i="24"/>
  <c r="M1337" i="24"/>
  <c r="K674" i="24"/>
  <c r="L674" i="24"/>
  <c r="M674" i="24"/>
  <c r="L930" i="24"/>
  <c r="M930" i="24"/>
  <c r="K930" i="24"/>
  <c r="K1186" i="24"/>
  <c r="L1186" i="24"/>
  <c r="M1186" i="24"/>
  <c r="M1442" i="24"/>
  <c r="K1442" i="24"/>
  <c r="L1442" i="24"/>
  <c r="M1027" i="24"/>
  <c r="K1027" i="24"/>
  <c r="L1027" i="24"/>
  <c r="L684" i="24"/>
  <c r="M684" i="24"/>
  <c r="K684" i="24"/>
  <c r="K1196" i="24"/>
  <c r="L1196" i="24"/>
  <c r="M1196" i="24"/>
  <c r="K872" i="24"/>
  <c r="L872" i="24"/>
  <c r="M872" i="24"/>
  <c r="L1039" i="24"/>
  <c r="M1039" i="24"/>
  <c r="K1039" i="24"/>
  <c r="K1072" i="24"/>
  <c r="L1072" i="24"/>
  <c r="M1072" i="24"/>
  <c r="K1312" i="24"/>
  <c r="L1312" i="24"/>
  <c r="M1312" i="24"/>
  <c r="M1003" i="24"/>
  <c r="K1003" i="24"/>
  <c r="L1003" i="24"/>
  <c r="L660" i="24"/>
  <c r="M660" i="24"/>
  <c r="K660" i="24"/>
  <c r="K1172" i="24"/>
  <c r="L1172" i="24"/>
  <c r="M1172" i="24"/>
  <c r="L1080" i="24"/>
  <c r="M1080" i="24"/>
  <c r="K1080" i="24"/>
  <c r="M615" i="24"/>
  <c r="K615" i="24"/>
  <c r="L615" i="24"/>
  <c r="M823" i="24"/>
  <c r="K823" i="24"/>
  <c r="L823" i="24"/>
  <c r="K595" i="24"/>
  <c r="L595" i="24"/>
  <c r="M595" i="24"/>
  <c r="L1107" i="24"/>
  <c r="M1107" i="24"/>
  <c r="K1107" i="24"/>
  <c r="L636" i="24"/>
  <c r="M636" i="24"/>
  <c r="K636" i="24"/>
  <c r="K1148" i="24"/>
  <c r="L1148" i="24"/>
  <c r="M1148" i="24"/>
  <c r="K1032" i="24"/>
  <c r="L1032" i="24"/>
  <c r="M1032" i="24"/>
  <c r="M1199" i="24"/>
  <c r="L1199" i="24"/>
  <c r="K1199" i="24"/>
  <c r="M1392" i="24"/>
  <c r="K1392" i="24"/>
  <c r="L1392" i="24"/>
  <c r="L1120" i="24"/>
  <c r="M1120" i="24"/>
  <c r="K1120" i="24"/>
  <c r="M1083" i="24"/>
  <c r="K1083" i="24"/>
  <c r="L1083" i="24"/>
  <c r="M612" i="24"/>
  <c r="K612" i="24"/>
  <c r="L612" i="24"/>
  <c r="K1124" i="24"/>
  <c r="L1124" i="24"/>
  <c r="M1124" i="24"/>
  <c r="K984" i="24"/>
  <c r="L984" i="24"/>
  <c r="M984" i="24"/>
  <c r="L895" i="24"/>
  <c r="M895" i="24"/>
  <c r="K895" i="24"/>
  <c r="K1447" i="24"/>
  <c r="L1447" i="24"/>
  <c r="M1447" i="24"/>
  <c r="K1143" i="24"/>
  <c r="L1143" i="24"/>
  <c r="M1143" i="24"/>
  <c r="M829" i="24"/>
  <c r="K829" i="24"/>
  <c r="L829" i="24"/>
  <c r="L1021" i="24"/>
  <c r="M1021" i="24"/>
  <c r="K1021" i="24"/>
  <c r="K1277" i="24"/>
  <c r="L1277" i="24"/>
  <c r="M1277" i="24"/>
  <c r="L614" i="24"/>
  <c r="M614" i="24"/>
  <c r="K614" i="24"/>
  <c r="M870" i="24"/>
  <c r="K870" i="24"/>
  <c r="L870" i="24"/>
  <c r="K1126" i="24"/>
  <c r="L1126" i="24"/>
  <c r="M1126" i="24"/>
  <c r="L1382" i="24"/>
  <c r="M1382" i="24"/>
  <c r="K1382" i="24"/>
  <c r="K721" i="24"/>
  <c r="L721" i="24"/>
  <c r="M721" i="24"/>
  <c r="K977" i="24"/>
  <c r="L977" i="24"/>
  <c r="M977" i="24"/>
  <c r="K1233" i="24"/>
  <c r="L1233" i="24"/>
  <c r="M1233" i="24"/>
  <c r="K1489" i="24"/>
  <c r="L1489" i="24"/>
  <c r="M1489" i="24"/>
  <c r="L826" i="24"/>
  <c r="M826" i="24"/>
  <c r="K826" i="24"/>
  <c r="L1146" i="24"/>
  <c r="M1146" i="24"/>
  <c r="K1146" i="24"/>
  <c r="K1402" i="24"/>
  <c r="L1402" i="24"/>
  <c r="M1402" i="24"/>
  <c r="L741" i="24"/>
  <c r="M741" i="24"/>
  <c r="K741" i="24"/>
  <c r="K933" i="24"/>
  <c r="L933" i="24"/>
  <c r="M933" i="24"/>
  <c r="M1189" i="24"/>
  <c r="K1189" i="24"/>
  <c r="L1189" i="24"/>
  <c r="M1445" i="24"/>
  <c r="K1445" i="24"/>
  <c r="L1445" i="24"/>
  <c r="L846" i="24"/>
  <c r="M846" i="24"/>
  <c r="K846" i="24"/>
  <c r="L1166" i="24"/>
  <c r="M1166" i="24"/>
  <c r="K1166" i="24"/>
  <c r="M1422" i="24"/>
  <c r="L1422" i="24"/>
  <c r="K1422" i="24"/>
  <c r="M777" i="24"/>
  <c r="K777" i="24"/>
  <c r="L777" i="24"/>
  <c r="M969" i="24"/>
  <c r="K969" i="24"/>
  <c r="L969" i="24"/>
  <c r="L1225" i="24"/>
  <c r="M1225" i="24"/>
  <c r="K1225" i="24"/>
  <c r="K1481" i="24"/>
  <c r="M1481" i="24"/>
  <c r="L1481" i="24"/>
  <c r="K818" i="24"/>
  <c r="L818" i="24"/>
  <c r="M818" i="24"/>
  <c r="L1074" i="24"/>
  <c r="M1074" i="24"/>
  <c r="K1074" i="24"/>
  <c r="M1330" i="24"/>
  <c r="K1330" i="24"/>
  <c r="L1330" i="24"/>
  <c r="L803" i="24"/>
  <c r="M803" i="24"/>
  <c r="K803" i="24"/>
  <c r="K1315" i="24"/>
  <c r="L1315" i="24"/>
  <c r="M1315" i="24"/>
  <c r="K972" i="24"/>
  <c r="L972" i="24"/>
  <c r="M972" i="24"/>
  <c r="K1484" i="24"/>
  <c r="L1484" i="24"/>
  <c r="M1484" i="24"/>
  <c r="L1448" i="24"/>
  <c r="M1448" i="24"/>
  <c r="K1448" i="24"/>
  <c r="K839" i="24"/>
  <c r="L839" i="24"/>
  <c r="M839" i="24"/>
  <c r="L928" i="24"/>
  <c r="M928" i="24"/>
  <c r="K928" i="24"/>
  <c r="M907" i="24"/>
  <c r="K907" i="24"/>
  <c r="L907" i="24"/>
  <c r="M1419" i="24"/>
  <c r="K1419" i="24"/>
  <c r="L1419" i="24"/>
  <c r="M1076" i="24"/>
  <c r="K1076" i="24"/>
  <c r="L1076" i="24"/>
  <c r="K632" i="24"/>
  <c r="L632" i="24"/>
  <c r="M632" i="24"/>
  <c r="L799" i="24"/>
  <c r="M799" i="24"/>
  <c r="K799" i="24"/>
  <c r="K1255" i="24"/>
  <c r="L1255" i="24"/>
  <c r="M1255" i="24"/>
  <c r="K832" i="24"/>
  <c r="L832" i="24"/>
  <c r="M832" i="24"/>
  <c r="M883" i="24"/>
  <c r="K883" i="24"/>
  <c r="L883" i="24"/>
  <c r="M1395" i="24"/>
  <c r="K1395" i="24"/>
  <c r="L1395" i="24"/>
  <c r="K1052" i="24"/>
  <c r="L1052" i="24"/>
  <c r="M1052" i="24"/>
  <c r="M840" i="24"/>
  <c r="K840" i="24"/>
  <c r="L840" i="24"/>
  <c r="M1263" i="24"/>
  <c r="L1263" i="24"/>
  <c r="K1263" i="24"/>
  <c r="K855" i="24"/>
  <c r="L855" i="24"/>
  <c r="M855" i="24"/>
  <c r="K603" i="24"/>
  <c r="L603" i="24"/>
  <c r="M603" i="24"/>
  <c r="M1243" i="24"/>
  <c r="K1243" i="24"/>
  <c r="L1243" i="24"/>
  <c r="K772" i="24"/>
  <c r="L772" i="24"/>
  <c r="M772" i="24"/>
  <c r="K1284" i="24"/>
  <c r="M1284" i="24"/>
  <c r="L1284" i="24"/>
  <c r="L1304" i="24"/>
  <c r="M1304" i="24"/>
  <c r="K1304" i="24"/>
  <c r="K1471" i="24"/>
  <c r="L1471" i="24"/>
  <c r="M1471" i="24"/>
  <c r="M759" i="24"/>
  <c r="K759" i="24"/>
  <c r="L759" i="24"/>
  <c r="M653" i="24"/>
  <c r="K653" i="24"/>
  <c r="L653" i="24"/>
  <c r="K909" i="24"/>
  <c r="L909" i="24"/>
  <c r="M909" i="24"/>
  <c r="K1165" i="24"/>
  <c r="L1165" i="24"/>
  <c r="M1165" i="24"/>
  <c r="M1421" i="24"/>
  <c r="K1421" i="24"/>
  <c r="L1421" i="24"/>
  <c r="K758" i="24"/>
  <c r="M758" i="24"/>
  <c r="L758" i="24"/>
  <c r="K1014" i="24"/>
  <c r="L1014" i="24"/>
  <c r="M1014" i="24"/>
  <c r="M1270" i="24"/>
  <c r="K1270" i="24"/>
  <c r="L1270" i="24"/>
  <c r="K609" i="24"/>
  <c r="L609" i="24"/>
  <c r="M609" i="24"/>
  <c r="L865" i="24"/>
  <c r="M865" i="24"/>
  <c r="K865" i="24"/>
  <c r="K1057" i="24"/>
  <c r="L1057" i="24"/>
  <c r="M1057" i="24"/>
  <c r="L1313" i="24"/>
  <c r="M1313" i="24"/>
  <c r="K1313" i="24"/>
  <c r="M714" i="24"/>
  <c r="K714" i="24"/>
  <c r="L714" i="24"/>
  <c r="L970" i="24"/>
  <c r="M970" i="24"/>
  <c r="K970" i="24"/>
  <c r="M1226" i="24"/>
  <c r="K1226" i="24"/>
  <c r="L1226" i="24"/>
  <c r="L1482" i="24"/>
  <c r="M1482" i="24"/>
  <c r="K1482" i="24"/>
  <c r="M821" i="24"/>
  <c r="K821" i="24"/>
  <c r="L821" i="24"/>
  <c r="K1013" i="24"/>
  <c r="L1013" i="24"/>
  <c r="M1013" i="24"/>
  <c r="K1269" i="24"/>
  <c r="L1269" i="24"/>
  <c r="M1269" i="24"/>
  <c r="M606" i="24"/>
  <c r="K606" i="24"/>
  <c r="L606" i="24"/>
  <c r="M862" i="24"/>
  <c r="K862" i="24"/>
  <c r="L862" i="24"/>
  <c r="L1118" i="24"/>
  <c r="M1118" i="24"/>
  <c r="K1118" i="24"/>
  <c r="K1374" i="24"/>
  <c r="L1374" i="24"/>
  <c r="M1374" i="24"/>
  <c r="L729" i="24"/>
  <c r="M729" i="24"/>
  <c r="K729" i="24"/>
  <c r="L1160" i="24"/>
  <c r="M1160" i="24"/>
  <c r="K1160" i="24"/>
  <c r="L1113" i="24"/>
  <c r="M1113" i="24"/>
  <c r="K1113" i="24"/>
  <c r="K1369" i="24"/>
  <c r="L1369" i="24"/>
  <c r="M1369" i="24"/>
  <c r="L706" i="24"/>
  <c r="M706" i="24"/>
  <c r="K706" i="24"/>
  <c r="K962" i="24"/>
  <c r="L962" i="24"/>
  <c r="M962" i="24"/>
  <c r="K1218" i="24"/>
  <c r="L1218" i="24"/>
  <c r="M1218" i="24"/>
  <c r="M1474" i="24"/>
  <c r="K1474" i="24"/>
  <c r="L1474" i="24"/>
  <c r="L1091" i="24"/>
  <c r="M1091" i="24"/>
  <c r="K1091" i="24"/>
  <c r="M620" i="24"/>
  <c r="K620" i="24"/>
  <c r="L620" i="24"/>
  <c r="K1132" i="24"/>
  <c r="L1132" i="24"/>
  <c r="M1132" i="24"/>
  <c r="L1000" i="24"/>
  <c r="M1000" i="24"/>
  <c r="K1000" i="24"/>
  <c r="L1167" i="24"/>
  <c r="M1167" i="24"/>
  <c r="K1167" i="24"/>
  <c r="K816" i="24"/>
  <c r="L816" i="24"/>
  <c r="M816" i="24"/>
  <c r="K1056" i="24"/>
  <c r="L1056" i="24"/>
  <c r="M1056" i="24"/>
  <c r="M1067" i="24"/>
  <c r="K1067" i="24"/>
  <c r="L1067" i="24"/>
  <c r="M596" i="24"/>
  <c r="K596" i="24"/>
  <c r="L596" i="24"/>
  <c r="L1108" i="24"/>
  <c r="M1108" i="24"/>
  <c r="K1108" i="24"/>
  <c r="L696" i="24"/>
  <c r="M696" i="24"/>
  <c r="K696" i="24"/>
  <c r="L607" i="24"/>
  <c r="M607" i="24"/>
  <c r="K607" i="24"/>
  <c r="L1383" i="24"/>
  <c r="M1383" i="24"/>
  <c r="K1383" i="24"/>
  <c r="M960" i="24"/>
  <c r="K960" i="24"/>
  <c r="L960" i="24"/>
  <c r="M915" i="24"/>
  <c r="K915" i="24"/>
  <c r="L915" i="24"/>
  <c r="L1427" i="24"/>
  <c r="M1427" i="24"/>
  <c r="K1427" i="24"/>
  <c r="K1084" i="24"/>
  <c r="L1084" i="24"/>
  <c r="M1084" i="24"/>
  <c r="K648" i="24"/>
  <c r="L648" i="24"/>
  <c r="M648" i="24"/>
  <c r="M1071" i="24"/>
  <c r="K1071" i="24"/>
  <c r="L1071" i="24"/>
  <c r="K624" i="24"/>
  <c r="L624" i="24"/>
  <c r="M624" i="24"/>
  <c r="L864" i="24"/>
  <c r="M864" i="24"/>
  <c r="K864" i="24"/>
  <c r="K891" i="24"/>
  <c r="L891" i="24"/>
  <c r="M891" i="24"/>
  <c r="M1403" i="24"/>
  <c r="K1403" i="24"/>
  <c r="L1403" i="24"/>
  <c r="M1060" i="24"/>
  <c r="K1060" i="24"/>
  <c r="L1060" i="24"/>
  <c r="L600" i="24"/>
  <c r="M600" i="24"/>
  <c r="K600" i="24"/>
  <c r="M767" i="24"/>
  <c r="K767" i="24"/>
  <c r="L767" i="24"/>
  <c r="K1191" i="24"/>
  <c r="L1191" i="24"/>
  <c r="M1191" i="24"/>
  <c r="M768" i="24"/>
  <c r="K768" i="24"/>
  <c r="L768" i="24"/>
  <c r="L515" i="24"/>
  <c r="M515" i="24"/>
  <c r="K515" i="24"/>
  <c r="M560" i="24"/>
  <c r="K560" i="24"/>
  <c r="L560" i="24"/>
  <c r="M592" i="24"/>
  <c r="K592" i="24"/>
  <c r="L592" i="24"/>
  <c r="M517" i="24"/>
  <c r="K517" i="24"/>
  <c r="L517" i="24"/>
  <c r="M588" i="24"/>
  <c r="K588" i="24"/>
  <c r="L588" i="24"/>
  <c r="M539" i="24"/>
  <c r="K539" i="24"/>
  <c r="L539" i="24"/>
  <c r="L536" i="24"/>
  <c r="M536" i="24"/>
  <c r="K536" i="24"/>
  <c r="L587" i="24"/>
  <c r="M587" i="24"/>
  <c r="K587" i="24"/>
  <c r="M514" i="24"/>
  <c r="K514" i="24"/>
  <c r="L514" i="24"/>
  <c r="L581" i="24"/>
  <c r="M581" i="24"/>
  <c r="K581" i="24"/>
  <c r="L591" i="24"/>
  <c r="M591" i="24"/>
  <c r="K591" i="24"/>
  <c r="L543" i="24"/>
  <c r="M543" i="24"/>
  <c r="K543" i="24"/>
  <c r="M584" i="24"/>
  <c r="K584" i="24"/>
  <c r="L584" i="24"/>
  <c r="M521" i="24"/>
  <c r="K521" i="24"/>
  <c r="L521" i="24"/>
  <c r="L585" i="24"/>
  <c r="M585" i="24"/>
  <c r="K585" i="24"/>
  <c r="L519" i="24"/>
  <c r="M519" i="24"/>
  <c r="K519" i="24"/>
  <c r="M564" i="24"/>
  <c r="K564" i="24"/>
  <c r="L564" i="24"/>
  <c r="L579" i="24"/>
  <c r="M579" i="24"/>
  <c r="K579" i="24"/>
  <c r="M525" i="24"/>
  <c r="K525" i="24"/>
  <c r="L525" i="24"/>
  <c r="K573" i="24"/>
  <c r="L573" i="24"/>
  <c r="M573" i="24"/>
  <c r="T34" i="26"/>
  <c r="T38" i="26"/>
  <c r="T42" i="26"/>
  <c r="T46" i="26"/>
  <c r="T50" i="26"/>
  <c r="T54" i="26"/>
  <c r="T58" i="26"/>
  <c r="T35" i="26"/>
  <c r="T39" i="26"/>
  <c r="T43" i="26"/>
  <c r="T47" i="26"/>
  <c r="T51" i="26"/>
  <c r="T55" i="26"/>
  <c r="T59" i="26"/>
  <c r="T32" i="26"/>
  <c r="T36" i="26"/>
  <c r="T40" i="26"/>
  <c r="T44" i="26"/>
  <c r="T48" i="26"/>
  <c r="T52" i="26"/>
  <c r="T56" i="26"/>
  <c r="T60" i="26"/>
  <c r="T33" i="26"/>
  <c r="T45" i="26"/>
  <c r="T53" i="26"/>
  <c r="T61" i="26"/>
  <c r="T37" i="26"/>
  <c r="T41" i="26"/>
  <c r="T49" i="26"/>
  <c r="T57" i="26"/>
  <c r="L502" i="24"/>
  <c r="M510" i="24"/>
  <c r="M486" i="24"/>
  <c r="M506" i="24"/>
  <c r="M494" i="24"/>
  <c r="M462" i="24"/>
  <c r="K506" i="24"/>
  <c r="M474" i="24"/>
  <c r="M502" i="24"/>
  <c r="M482" i="24"/>
  <c r="L494" i="24"/>
  <c r="K430" i="24"/>
  <c r="K458" i="24"/>
  <c r="K394" i="24"/>
  <c r="K314" i="24"/>
  <c r="K250" i="24"/>
  <c r="M498" i="24"/>
  <c r="K402" i="24"/>
  <c r="M430" i="24"/>
  <c r="M314" i="24"/>
  <c r="M250" i="24"/>
  <c r="K438" i="24"/>
  <c r="K374" i="24"/>
  <c r="L510" i="24"/>
  <c r="M478" i="24"/>
  <c r="L482" i="24"/>
  <c r="K496" i="24"/>
  <c r="Z382" i="24"/>
  <c r="Z394" i="24"/>
  <c r="Z458" i="24"/>
  <c r="Z504" i="24"/>
  <c r="Z443" i="24"/>
  <c r="Z507" i="24"/>
  <c r="Z456" i="24"/>
  <c r="Z486" i="24"/>
  <c r="Z380" i="24"/>
  <c r="Z474" i="24"/>
  <c r="Z479" i="24"/>
  <c r="Z404" i="24"/>
  <c r="Z469" i="24"/>
  <c r="Z434" i="24"/>
  <c r="Z438" i="24"/>
  <c r="Z502" i="24"/>
  <c r="Z471" i="24"/>
  <c r="Z460" i="24"/>
  <c r="Z490" i="24"/>
  <c r="Z347" i="24"/>
  <c r="Z484" i="24"/>
  <c r="Z454" i="24"/>
  <c r="Z510" i="24"/>
  <c r="Z475" i="24"/>
  <c r="Z476" i="24"/>
  <c r="Z442" i="24"/>
  <c r="Z427" i="24"/>
  <c r="Z466" i="24"/>
  <c r="Z439" i="24"/>
  <c r="Z503" i="24"/>
  <c r="Z428" i="24"/>
  <c r="AA248" i="24"/>
  <c r="AB248" i="24"/>
  <c r="Z248" i="24"/>
  <c r="Z368" i="24"/>
  <c r="AA368" i="24"/>
  <c r="AB368" i="24"/>
  <c r="Z369" i="24"/>
  <c r="AA369" i="24"/>
  <c r="AB369" i="24"/>
  <c r="AA335" i="24"/>
  <c r="AB335" i="24"/>
  <c r="Z335" i="24"/>
  <c r="AA452" i="24"/>
  <c r="AB452" i="24"/>
  <c r="AA418" i="24"/>
  <c r="AB418" i="24"/>
  <c r="Z269" i="24"/>
  <c r="AA269" i="24"/>
  <c r="AB269" i="24"/>
  <c r="AA467" i="24"/>
  <c r="AB467" i="24"/>
  <c r="Z329" i="24"/>
  <c r="AA329" i="24"/>
  <c r="AB329" i="24"/>
  <c r="Z267" i="24"/>
  <c r="AA267" i="24"/>
  <c r="AB267" i="24"/>
  <c r="AA486" i="24"/>
  <c r="AB486" i="24"/>
  <c r="AA444" i="24"/>
  <c r="AB444" i="24"/>
  <c r="Z317" i="24"/>
  <c r="AA317" i="24"/>
  <c r="AB317" i="24"/>
  <c r="Z282" i="24"/>
  <c r="AA282" i="24"/>
  <c r="AB282" i="24"/>
  <c r="AA410" i="24"/>
  <c r="AB410" i="24"/>
  <c r="Z321" i="24"/>
  <c r="AA321" i="24"/>
  <c r="AB321" i="24"/>
  <c r="AB286" i="24"/>
  <c r="Z286" i="24"/>
  <c r="AA286" i="24"/>
  <c r="AA220" i="24"/>
  <c r="Z220" i="24"/>
  <c r="AB220" i="24"/>
  <c r="AA351" i="24"/>
  <c r="AB351" i="24"/>
  <c r="Z351" i="24"/>
  <c r="AA276" i="24"/>
  <c r="Z276" i="24"/>
  <c r="AB276" i="24"/>
  <c r="Z277" i="24"/>
  <c r="AA277" i="24"/>
  <c r="AB277" i="24"/>
  <c r="Z405" i="24"/>
  <c r="AA405" i="24"/>
  <c r="AB405" i="24"/>
  <c r="Z266" i="24"/>
  <c r="AA266" i="24"/>
  <c r="AB266" i="24"/>
  <c r="Z263" i="24"/>
  <c r="AB263" i="24"/>
  <c r="AA263" i="24"/>
  <c r="AA483" i="24"/>
  <c r="AB483" i="24"/>
  <c r="AA472" i="24"/>
  <c r="AB472" i="24"/>
  <c r="AA374" i="24"/>
  <c r="AB374" i="24"/>
  <c r="Z374" i="24"/>
  <c r="AA502" i="24"/>
  <c r="AB502" i="24"/>
  <c r="AA264" i="24"/>
  <c r="AB264" i="24"/>
  <c r="Z264" i="24"/>
  <c r="Z333" i="24"/>
  <c r="AA333" i="24"/>
  <c r="AB333" i="24"/>
  <c r="AA298" i="24"/>
  <c r="AB298" i="24"/>
  <c r="Z298" i="24"/>
  <c r="AA216" i="24"/>
  <c r="AB216" i="24"/>
  <c r="Z216" i="24"/>
  <c r="AA347" i="24"/>
  <c r="AB347" i="24"/>
  <c r="Z337" i="24"/>
  <c r="AA337" i="24"/>
  <c r="AB337" i="24"/>
  <c r="Z401" i="24"/>
  <c r="AA401" i="24"/>
  <c r="AB401" i="24"/>
  <c r="AA366" i="24"/>
  <c r="AB366" i="24"/>
  <c r="Z366" i="24"/>
  <c r="AA494" i="24"/>
  <c r="AB494" i="24"/>
  <c r="Z233" i="24"/>
  <c r="AA233" i="24"/>
  <c r="AB233" i="24"/>
  <c r="AA431" i="24"/>
  <c r="AB431" i="24"/>
  <c r="Z356" i="24"/>
  <c r="AA356" i="24"/>
  <c r="AB356" i="24"/>
  <c r="AA420" i="24"/>
  <c r="AB420" i="24"/>
  <c r="Z357" i="24"/>
  <c r="AA357" i="24"/>
  <c r="AB357" i="24"/>
  <c r="AA485" i="24"/>
  <c r="AB485" i="24"/>
  <c r="AA386" i="24"/>
  <c r="AB386" i="24"/>
  <c r="AB307" i="24"/>
  <c r="Z307" i="24"/>
  <c r="AA307" i="24"/>
  <c r="Z251" i="24"/>
  <c r="AA251" i="24"/>
  <c r="AB251" i="24"/>
  <c r="Z360" i="24"/>
  <c r="AA360" i="24"/>
  <c r="AB360" i="24"/>
  <c r="AA488" i="24"/>
  <c r="AB488" i="24"/>
  <c r="Z361" i="24"/>
  <c r="AA361" i="24"/>
  <c r="AB361" i="24"/>
  <c r="AA425" i="24"/>
  <c r="AB425" i="24"/>
  <c r="AA454" i="24"/>
  <c r="AB454" i="24"/>
  <c r="Z295" i="24"/>
  <c r="AB295" i="24"/>
  <c r="AA295" i="24"/>
  <c r="Z227" i="24"/>
  <c r="AB227" i="24"/>
  <c r="AA227" i="24"/>
  <c r="Z412" i="24"/>
  <c r="AA476" i="24"/>
  <c r="AB476" i="24"/>
  <c r="Z413" i="24"/>
  <c r="AA413" i="24"/>
  <c r="AB413" i="24"/>
  <c r="Z229" i="24"/>
  <c r="AA229" i="24"/>
  <c r="AB229" i="24"/>
  <c r="Z363" i="24"/>
  <c r="AA288" i="24"/>
  <c r="Z288" i="24"/>
  <c r="AB288" i="24"/>
  <c r="Z416" i="24"/>
  <c r="AA416" i="24"/>
  <c r="AB416" i="24"/>
  <c r="Z480" i="24"/>
  <c r="Z289" i="24"/>
  <c r="AA289" i="24"/>
  <c r="AB289" i="24"/>
  <c r="AA417" i="24"/>
  <c r="AB417" i="24"/>
  <c r="Z481" i="24"/>
  <c r="Z211" i="24"/>
  <c r="AB211" i="24"/>
  <c r="AA211" i="24"/>
  <c r="AA382" i="24"/>
  <c r="AB382" i="24"/>
  <c r="AB246" i="24"/>
  <c r="AA246" i="24"/>
  <c r="Z246" i="24"/>
  <c r="Z372" i="24"/>
  <c r="AA372" i="24"/>
  <c r="AB372" i="24"/>
  <c r="Z436" i="24"/>
  <c r="AA500" i="24"/>
  <c r="AB500" i="24"/>
  <c r="AA501" i="24"/>
  <c r="AB501" i="24"/>
  <c r="AB338" i="24"/>
  <c r="Z338" i="24"/>
  <c r="AA338" i="24"/>
  <c r="Z505" i="24"/>
  <c r="Z253" i="24"/>
  <c r="AA253" i="24"/>
  <c r="AB253" i="24"/>
  <c r="AA451" i="24"/>
  <c r="AB451" i="24"/>
  <c r="Z376" i="24"/>
  <c r="AA376" i="24"/>
  <c r="AB376" i="24"/>
  <c r="Z470" i="24"/>
  <c r="AA470" i="24"/>
  <c r="AB470" i="24"/>
  <c r="Z311" i="24"/>
  <c r="AB311" i="24"/>
  <c r="AA311" i="24"/>
  <c r="Z258" i="24"/>
  <c r="AB258" i="24"/>
  <c r="AA258" i="24"/>
  <c r="AA492" i="24"/>
  <c r="AB492" i="24"/>
  <c r="AA493" i="24"/>
  <c r="AB493" i="24"/>
  <c r="Z245" i="24"/>
  <c r="AA245" i="24"/>
  <c r="AB245" i="24"/>
  <c r="Z379" i="24"/>
  <c r="AA379" i="24"/>
  <c r="AB379" i="24"/>
  <c r="AA507" i="24"/>
  <c r="AB507" i="24"/>
  <c r="AA432" i="24"/>
  <c r="AB432" i="24"/>
  <c r="Z433" i="24"/>
  <c r="AA433" i="24"/>
  <c r="AB433" i="24"/>
  <c r="Z462" i="24"/>
  <c r="Z399" i="24"/>
  <c r="AA399" i="24"/>
  <c r="AB399" i="24"/>
  <c r="Z388" i="24"/>
  <c r="Z389" i="24"/>
  <c r="AA389" i="24"/>
  <c r="AB389" i="24"/>
  <c r="Z453" i="24"/>
  <c r="Z239" i="24"/>
  <c r="AA239" i="24"/>
  <c r="AB239" i="24"/>
  <c r="Z418" i="24"/>
  <c r="Z482" i="24"/>
  <c r="AA482" i="24"/>
  <c r="AB482" i="24"/>
  <c r="Z275" i="24"/>
  <c r="AB275" i="24"/>
  <c r="AA275" i="24"/>
  <c r="AA328" i="24"/>
  <c r="Z328" i="24"/>
  <c r="AB328" i="24"/>
  <c r="Z393" i="24"/>
  <c r="AA393" i="24"/>
  <c r="AB393" i="24"/>
  <c r="Z294" i="24"/>
  <c r="AB294" i="24"/>
  <c r="AA294" i="24"/>
  <c r="Z257" i="24"/>
  <c r="AA257" i="24"/>
  <c r="AB257" i="24"/>
  <c r="Z203" i="24"/>
  <c r="AA203" i="24"/>
  <c r="AB203" i="24"/>
  <c r="Z444" i="24"/>
  <c r="Z381" i="24"/>
  <c r="AA381" i="24"/>
  <c r="AB381" i="24"/>
  <c r="AA346" i="24"/>
  <c r="AB346" i="24"/>
  <c r="Z346" i="24"/>
  <c r="Z509" i="24"/>
  <c r="Z261" i="24"/>
  <c r="AA261" i="24"/>
  <c r="AB261" i="24"/>
  <c r="AA459" i="24"/>
  <c r="AB459" i="24"/>
  <c r="Z219" i="24"/>
  <c r="AA219" i="24"/>
  <c r="AB219" i="24"/>
  <c r="Z448" i="24"/>
  <c r="Z512" i="24"/>
  <c r="AA449" i="24"/>
  <c r="AB449" i="24"/>
  <c r="Z350" i="24"/>
  <c r="AA350" i="24"/>
  <c r="AB350" i="24"/>
  <c r="AA478" i="24"/>
  <c r="AB478" i="24"/>
  <c r="Z217" i="24"/>
  <c r="AA217" i="24"/>
  <c r="AB217" i="24"/>
  <c r="Z415" i="24"/>
  <c r="AA415" i="24"/>
  <c r="AB415" i="24"/>
  <c r="AA340" i="24"/>
  <c r="AB340" i="24"/>
  <c r="Z340" i="24"/>
  <c r="AA404" i="24"/>
  <c r="AB404" i="24"/>
  <c r="Z341" i="24"/>
  <c r="AA341" i="24"/>
  <c r="AB341" i="24"/>
  <c r="AA469" i="24"/>
  <c r="AB469" i="24"/>
  <c r="AB306" i="24"/>
  <c r="Z306" i="24"/>
  <c r="AA306" i="24"/>
  <c r="Z498" i="24"/>
  <c r="AA224" i="24"/>
  <c r="AB224" i="24"/>
  <c r="Z224" i="24"/>
  <c r="AB291" i="24"/>
  <c r="Z291" i="24"/>
  <c r="AA291" i="24"/>
  <c r="AA280" i="24"/>
  <c r="AB280" i="24"/>
  <c r="Z280" i="24"/>
  <c r="Z281" i="24"/>
  <c r="AA281" i="24"/>
  <c r="AB281" i="24"/>
  <c r="Z409" i="24"/>
  <c r="Z473" i="24"/>
  <c r="Z310" i="24"/>
  <c r="AB310" i="24"/>
  <c r="AA310" i="24"/>
  <c r="AA212" i="24"/>
  <c r="Z212" i="24"/>
  <c r="AB212" i="24"/>
  <c r="Z279" i="24"/>
  <c r="AB279" i="24"/>
  <c r="AA279" i="24"/>
  <c r="AA332" i="24"/>
  <c r="Z332" i="24"/>
  <c r="AB332" i="24"/>
  <c r="Z397" i="24"/>
  <c r="AA397" i="24"/>
  <c r="AB397" i="24"/>
  <c r="Z362" i="24"/>
  <c r="AA362" i="24"/>
  <c r="AB362" i="24"/>
  <c r="Z426" i="24"/>
  <c r="Z213" i="24"/>
  <c r="AA213" i="24"/>
  <c r="AB213" i="24"/>
  <c r="AA464" i="24"/>
  <c r="AB464" i="24"/>
  <c r="AB262" i="24"/>
  <c r="AA262" i="24"/>
  <c r="Z262" i="24"/>
  <c r="Z367" i="24"/>
  <c r="AA367" i="24"/>
  <c r="AB367" i="24"/>
  <c r="Z431" i="24"/>
  <c r="AA495" i="24"/>
  <c r="AB495" i="24"/>
  <c r="AA484" i="24"/>
  <c r="AB484" i="24"/>
  <c r="Z386" i="24"/>
  <c r="Z450" i="24"/>
  <c r="AA450" i="24"/>
  <c r="AB450" i="24"/>
  <c r="Z371" i="24"/>
  <c r="AA371" i="24"/>
  <c r="AB371" i="24"/>
  <c r="Z499" i="24"/>
  <c r="AA296" i="24"/>
  <c r="Z296" i="24"/>
  <c r="AB296" i="24"/>
  <c r="Z488" i="24"/>
  <c r="Z271" i="24"/>
  <c r="AA271" i="24"/>
  <c r="AB271" i="24"/>
  <c r="AA489" i="24"/>
  <c r="AB489" i="24"/>
  <c r="AA228" i="24"/>
  <c r="Z228" i="24"/>
  <c r="AB228" i="24"/>
  <c r="Z359" i="24"/>
  <c r="AA359" i="24"/>
  <c r="AB359" i="24"/>
  <c r="Z423" i="24"/>
  <c r="AA423" i="24"/>
  <c r="AB423" i="24"/>
  <c r="AA487" i="24"/>
  <c r="AB487" i="24"/>
  <c r="AA284" i="24"/>
  <c r="Z284" i="24"/>
  <c r="AB284" i="24"/>
  <c r="AA272" i="24"/>
  <c r="AB272" i="24"/>
  <c r="Z272" i="24"/>
  <c r="AA477" i="24"/>
  <c r="AB477" i="24"/>
  <c r="AA378" i="24"/>
  <c r="AB378" i="24"/>
  <c r="Z378" i="24"/>
  <c r="AA506" i="24"/>
  <c r="AB506" i="24"/>
  <c r="AB222" i="24"/>
  <c r="Z222" i="24"/>
  <c r="AA222" i="24"/>
  <c r="AA352" i="24"/>
  <c r="AB352" i="24"/>
  <c r="Z352" i="24"/>
  <c r="Z353" i="24"/>
  <c r="AA353" i="24"/>
  <c r="AB353" i="24"/>
  <c r="AB318" i="24"/>
  <c r="Z318" i="24"/>
  <c r="AA318" i="24"/>
  <c r="AA446" i="24"/>
  <c r="AB446" i="24"/>
  <c r="AA252" i="24"/>
  <c r="Z252" i="24"/>
  <c r="AB252" i="24"/>
  <c r="AA319" i="24"/>
  <c r="AB319" i="24"/>
  <c r="Z319" i="24"/>
  <c r="Z447" i="24"/>
  <c r="AA308" i="24"/>
  <c r="AB308" i="24"/>
  <c r="Z308" i="24"/>
  <c r="Z500" i="24"/>
  <c r="Z226" i="24"/>
  <c r="AB226" i="24"/>
  <c r="AA226" i="24"/>
  <c r="Z402" i="24"/>
  <c r="AA402" i="24"/>
  <c r="AB402" i="24"/>
  <c r="AA505" i="24"/>
  <c r="AB505" i="24"/>
  <c r="AB254" i="24"/>
  <c r="Z254" i="24"/>
  <c r="AA254" i="24"/>
  <c r="AA312" i="24"/>
  <c r="Z312" i="24"/>
  <c r="AB312" i="24"/>
  <c r="Z440" i="24"/>
  <c r="Z234" i="24"/>
  <c r="AA234" i="24"/>
  <c r="AB234" i="24"/>
  <c r="Z441" i="24"/>
  <c r="AB278" i="24"/>
  <c r="AA278" i="24"/>
  <c r="Z278" i="24"/>
  <c r="AA244" i="24"/>
  <c r="Z244" i="24"/>
  <c r="AB244" i="24"/>
  <c r="AA300" i="24"/>
  <c r="Z300" i="24"/>
  <c r="AB300" i="24"/>
  <c r="Z492" i="24"/>
  <c r="Z301" i="24"/>
  <c r="AA301" i="24"/>
  <c r="AB301" i="24"/>
  <c r="Z493" i="24"/>
  <c r="AA330" i="24"/>
  <c r="AB330" i="24"/>
  <c r="Z330" i="24"/>
  <c r="AB238" i="24"/>
  <c r="Z238" i="24"/>
  <c r="AA238" i="24"/>
  <c r="AA443" i="24"/>
  <c r="AB443" i="24"/>
  <c r="Z432" i="24"/>
  <c r="Z496" i="24"/>
  <c r="AA496" i="24"/>
  <c r="AB496" i="24"/>
  <c r="AA497" i="24"/>
  <c r="AB497" i="24"/>
  <c r="Z398" i="24"/>
  <c r="AA398" i="24"/>
  <c r="AB398" i="24"/>
  <c r="AA204" i="24"/>
  <c r="Z204" i="24"/>
  <c r="AB204" i="24"/>
  <c r="AA463" i="24"/>
  <c r="AB463" i="24"/>
  <c r="Z325" i="24"/>
  <c r="AA325" i="24"/>
  <c r="AB325" i="24"/>
  <c r="AA453" i="24"/>
  <c r="AB453" i="24"/>
  <c r="AB290" i="24"/>
  <c r="Z290" i="24"/>
  <c r="AA290" i="24"/>
  <c r="AA208" i="24"/>
  <c r="AB208" i="24"/>
  <c r="Z208" i="24"/>
  <c r="AB339" i="24"/>
  <c r="Z339" i="24"/>
  <c r="AA339" i="24"/>
  <c r="Z403" i="24"/>
  <c r="AA403" i="24"/>
  <c r="AB403" i="24"/>
  <c r="Z467" i="24"/>
  <c r="Z392" i="24"/>
  <c r="AA392" i="24"/>
  <c r="AB392" i="24"/>
  <c r="AA457" i="24"/>
  <c r="AB457" i="24"/>
  <c r="Z358" i="24"/>
  <c r="AA358" i="24"/>
  <c r="AB358" i="24"/>
  <c r="Z327" i="24"/>
  <c r="AB327" i="24"/>
  <c r="AA327" i="24"/>
  <c r="Z391" i="24"/>
  <c r="AA391" i="24"/>
  <c r="AB391" i="24"/>
  <c r="AA455" i="24"/>
  <c r="AB455" i="24"/>
  <c r="AA316" i="24"/>
  <c r="Z316" i="24"/>
  <c r="AB316" i="24"/>
  <c r="Z508" i="24"/>
  <c r="Z207" i="24"/>
  <c r="AA207" i="24"/>
  <c r="AB207" i="24"/>
  <c r="AA445" i="24"/>
  <c r="AB445" i="24"/>
  <c r="AA474" i="24"/>
  <c r="AB474" i="24"/>
  <c r="AA509" i="24"/>
  <c r="AB509" i="24"/>
  <c r="Z331" i="24"/>
  <c r="AA331" i="24"/>
  <c r="AB331" i="24"/>
  <c r="AA395" i="24"/>
  <c r="AB395" i="24"/>
  <c r="Z395" i="24"/>
  <c r="Z459" i="24"/>
  <c r="AA320" i="24"/>
  <c r="Z320" i="24"/>
  <c r="AB320" i="24"/>
  <c r="Z223" i="24"/>
  <c r="AA223" i="24"/>
  <c r="AB223" i="24"/>
  <c r="Z210" i="24"/>
  <c r="AB210" i="24"/>
  <c r="AA210" i="24"/>
  <c r="AA479" i="24"/>
  <c r="AB479" i="24"/>
  <c r="Z468" i="24"/>
  <c r="Z370" i="24"/>
  <c r="AA370" i="24"/>
  <c r="AB370" i="24"/>
  <c r="AA498" i="24"/>
  <c r="AB498" i="24"/>
  <c r="Z221" i="24"/>
  <c r="AA221" i="24"/>
  <c r="AB221" i="24"/>
  <c r="Z355" i="24"/>
  <c r="AA355" i="24"/>
  <c r="AB355" i="24"/>
  <c r="AA344" i="24"/>
  <c r="Z344" i="24"/>
  <c r="AB344" i="24"/>
  <c r="Z472" i="24"/>
  <c r="Z345" i="24"/>
  <c r="AA345" i="24"/>
  <c r="AB345" i="24"/>
  <c r="AA409" i="24"/>
  <c r="AB409" i="24"/>
  <c r="Z209" i="24"/>
  <c r="AA209" i="24"/>
  <c r="AB209" i="24"/>
  <c r="Z343" i="24"/>
  <c r="AB343" i="24"/>
  <c r="AA343" i="24"/>
  <c r="Z407" i="24"/>
  <c r="AA407" i="24"/>
  <c r="AB407" i="24"/>
  <c r="AA396" i="24"/>
  <c r="AB396" i="24"/>
  <c r="AA461" i="24"/>
  <c r="AB461" i="24"/>
  <c r="AA426" i="24"/>
  <c r="AB426" i="24"/>
  <c r="AB206" i="24"/>
  <c r="Z206" i="24"/>
  <c r="AA206" i="24"/>
  <c r="Z400" i="24"/>
  <c r="AA400" i="24"/>
  <c r="AB400" i="24"/>
  <c r="Z464" i="24"/>
  <c r="AA256" i="24"/>
  <c r="AB256" i="24"/>
  <c r="Z256" i="24"/>
  <c r="AA465" i="24"/>
  <c r="AB465" i="24"/>
  <c r="Z430" i="24"/>
  <c r="Z494" i="24"/>
  <c r="AA303" i="24"/>
  <c r="AB303" i="24"/>
  <c r="Z303" i="24"/>
  <c r="Z495" i="24"/>
  <c r="Z243" i="24"/>
  <c r="AB243" i="24"/>
  <c r="AA243" i="24"/>
  <c r="AA240" i="24"/>
  <c r="AB240" i="24"/>
  <c r="Z240" i="24"/>
  <c r="AA435" i="24"/>
  <c r="AB435" i="24"/>
  <c r="Z297" i="24"/>
  <c r="AA297" i="24"/>
  <c r="AB297" i="24"/>
  <c r="Z425" i="24"/>
  <c r="Z489" i="24"/>
  <c r="Z326" i="24"/>
  <c r="AB326" i="24"/>
  <c r="AA326" i="24"/>
  <c r="Z390" i="24"/>
  <c r="Z225" i="24"/>
  <c r="AA225" i="24"/>
  <c r="AB225" i="24"/>
  <c r="Z487" i="24"/>
  <c r="Z348" i="24"/>
  <c r="AA348" i="24"/>
  <c r="AB348" i="24"/>
  <c r="Z285" i="24"/>
  <c r="AA285" i="24"/>
  <c r="AB285" i="24"/>
  <c r="Z477" i="24"/>
  <c r="AA314" i="24"/>
  <c r="AB314" i="24"/>
  <c r="Z314" i="24"/>
  <c r="Z506" i="24"/>
  <c r="AA513" i="24"/>
  <c r="AB513" i="24"/>
  <c r="Z299" i="24"/>
  <c r="AA299" i="24"/>
  <c r="AB299" i="24"/>
  <c r="AA427" i="24"/>
  <c r="AB427" i="24"/>
  <c r="AA491" i="24"/>
  <c r="AB491" i="24"/>
  <c r="Z235" i="24"/>
  <c r="AA235" i="24"/>
  <c r="AB235" i="24"/>
  <c r="AA480" i="24"/>
  <c r="AB480" i="24"/>
  <c r="AA481" i="24"/>
  <c r="AB481" i="24"/>
  <c r="Z249" i="24"/>
  <c r="AA249" i="24"/>
  <c r="AB249" i="24"/>
  <c r="Z383" i="24"/>
  <c r="AA383" i="24"/>
  <c r="AB383" i="24"/>
  <c r="AA511" i="24"/>
  <c r="AB511" i="24"/>
  <c r="AB270" i="24"/>
  <c r="Z270" i="24"/>
  <c r="AA270" i="24"/>
  <c r="Z373" i="24"/>
  <c r="AA373" i="24"/>
  <c r="AB373" i="24"/>
  <c r="Z437" i="24"/>
  <c r="AA437" i="24"/>
  <c r="AB437" i="24"/>
  <c r="AA466" i="24"/>
  <c r="AB466" i="24"/>
  <c r="AB323" i="24"/>
  <c r="Z323" i="24"/>
  <c r="AA323" i="24"/>
  <c r="Z313" i="24"/>
  <c r="AA313" i="24"/>
  <c r="AB313" i="24"/>
  <c r="Z342" i="24"/>
  <c r="AB342" i="24"/>
  <c r="AA342" i="24"/>
  <c r="Z406" i="24"/>
  <c r="AA406" i="24"/>
  <c r="AB406" i="24"/>
  <c r="Z241" i="24"/>
  <c r="AA241" i="24"/>
  <c r="AB241" i="24"/>
  <c r="AA439" i="24"/>
  <c r="AB439" i="24"/>
  <c r="AA364" i="24"/>
  <c r="AB364" i="24"/>
  <c r="Z364" i="24"/>
  <c r="Z365" i="24"/>
  <c r="AA365" i="24"/>
  <c r="AB365" i="24"/>
  <c r="AA394" i="24"/>
  <c r="AB394" i="24"/>
  <c r="Z315" i="24"/>
  <c r="AA315" i="24"/>
  <c r="AB315" i="24"/>
  <c r="AA304" i="24"/>
  <c r="Z304" i="24"/>
  <c r="AB304" i="24"/>
  <c r="Z305" i="24"/>
  <c r="AA305" i="24"/>
  <c r="AB305" i="24"/>
  <c r="Z497" i="24"/>
  <c r="AB334" i="24"/>
  <c r="Z334" i="24"/>
  <c r="AA334" i="24"/>
  <c r="AA462" i="24"/>
  <c r="AB462" i="24"/>
  <c r="Z265" i="24"/>
  <c r="AA265" i="24"/>
  <c r="AB265" i="24"/>
  <c r="Z463" i="24"/>
  <c r="AA324" i="24"/>
  <c r="AB324" i="24"/>
  <c r="Z324" i="24"/>
  <c r="AA388" i="24"/>
  <c r="AB388" i="24"/>
  <c r="Z452" i="24"/>
  <c r="Z354" i="24"/>
  <c r="AA354" i="24"/>
  <c r="AB354" i="24"/>
  <c r="Z205" i="24"/>
  <c r="AA205" i="24"/>
  <c r="AB205" i="24"/>
  <c r="AA456" i="24"/>
  <c r="AB456" i="24"/>
  <c r="Z457" i="24"/>
  <c r="Z247" i="24"/>
  <c r="AB247" i="24"/>
  <c r="AA247" i="24"/>
  <c r="Z422" i="24"/>
  <c r="AA422" i="24"/>
  <c r="AB422" i="24"/>
  <c r="Z455" i="24"/>
  <c r="AA380" i="24"/>
  <c r="AB380" i="24"/>
  <c r="AA508" i="24"/>
  <c r="AB508" i="24"/>
  <c r="Z242" i="24"/>
  <c r="AB242" i="24"/>
  <c r="AA242" i="24"/>
  <c r="Z445" i="24"/>
  <c r="AA268" i="24"/>
  <c r="Z268" i="24"/>
  <c r="AB268" i="24"/>
  <c r="Z410" i="24"/>
  <c r="Z384" i="24"/>
  <c r="AA384" i="24"/>
  <c r="AB384" i="24"/>
  <c r="AA448" i="24"/>
  <c r="AB448" i="24"/>
  <c r="AA512" i="24"/>
  <c r="AB512" i="24"/>
  <c r="Z250" i="24"/>
  <c r="AA250" i="24"/>
  <c r="AB250" i="24"/>
  <c r="Z385" i="24"/>
  <c r="AA385" i="24"/>
  <c r="AB385" i="24"/>
  <c r="Z449" i="24"/>
  <c r="Z231" i="24"/>
  <c r="AB231" i="24"/>
  <c r="AA231" i="24"/>
  <c r="Z414" i="24"/>
  <c r="AA414" i="24"/>
  <c r="AB414" i="24"/>
  <c r="Z478" i="24"/>
  <c r="AA287" i="24"/>
  <c r="AB287" i="24"/>
  <c r="Z287" i="24"/>
  <c r="AA260" i="24"/>
  <c r="Z260" i="24"/>
  <c r="AB260" i="24"/>
  <c r="AA468" i="24"/>
  <c r="AB468" i="24"/>
  <c r="AA434" i="24"/>
  <c r="AB434" i="24"/>
  <c r="AB214" i="24"/>
  <c r="AA214" i="24"/>
  <c r="Z214" i="24"/>
  <c r="AA419" i="24"/>
  <c r="AB419" i="24"/>
  <c r="Z419" i="24"/>
  <c r="Z483" i="24"/>
  <c r="Z408" i="24"/>
  <c r="AA408" i="24"/>
  <c r="AB408" i="24"/>
  <c r="AA473" i="24"/>
  <c r="AB473" i="24"/>
  <c r="AA438" i="24"/>
  <c r="AB438" i="24"/>
  <c r="Z202" i="24"/>
  <c r="AA202" i="24"/>
  <c r="AB202" i="24"/>
  <c r="AA471" i="24"/>
  <c r="AB471" i="24"/>
  <c r="Z396" i="24"/>
  <c r="AA460" i="24"/>
  <c r="AB460" i="24"/>
  <c r="Z461" i="24"/>
  <c r="Z255" i="24"/>
  <c r="AA255" i="24"/>
  <c r="AB255" i="24"/>
  <c r="AA490" i="24"/>
  <c r="AB490" i="24"/>
  <c r="Z283" i="24"/>
  <c r="AA283" i="24"/>
  <c r="AB283" i="24"/>
  <c r="AA411" i="24"/>
  <c r="AB411" i="24"/>
  <c r="Z411" i="24"/>
  <c r="AA475" i="24"/>
  <c r="AB475" i="24"/>
  <c r="AA336" i="24"/>
  <c r="Z336" i="24"/>
  <c r="AB336" i="24"/>
  <c r="Z273" i="24"/>
  <c r="AA273" i="24"/>
  <c r="AB273" i="24"/>
  <c r="Z465" i="24"/>
  <c r="AB302" i="24"/>
  <c r="Z302" i="24"/>
  <c r="AA302" i="24"/>
  <c r="AA430" i="24"/>
  <c r="AB430" i="24"/>
  <c r="AA236" i="24"/>
  <c r="Z236" i="24"/>
  <c r="AB236" i="24"/>
  <c r="AA292" i="24"/>
  <c r="AB292" i="24"/>
  <c r="Z292" i="24"/>
  <c r="Z420" i="24"/>
  <c r="Z293" i="24"/>
  <c r="AA293" i="24"/>
  <c r="AB293" i="24"/>
  <c r="Z421" i="24"/>
  <c r="AA421" i="24"/>
  <c r="AB421" i="24"/>
  <c r="Z485" i="24"/>
  <c r="AB322" i="24"/>
  <c r="Z322" i="24"/>
  <c r="AA322" i="24"/>
  <c r="Z237" i="24"/>
  <c r="AA237" i="24"/>
  <c r="AB237" i="24"/>
  <c r="Z435" i="24"/>
  <c r="AA499" i="24"/>
  <c r="AB499" i="24"/>
  <c r="Z424" i="24"/>
  <c r="AA424" i="24"/>
  <c r="AB424" i="24"/>
  <c r="AA390" i="24"/>
  <c r="AB390" i="24"/>
  <c r="Z218" i="24"/>
  <c r="AA218" i="24"/>
  <c r="AB218" i="24"/>
  <c r="AA412" i="24"/>
  <c r="AB412" i="24"/>
  <c r="Z349" i="24"/>
  <c r="AA349" i="24"/>
  <c r="AB349" i="24"/>
  <c r="AA442" i="24"/>
  <c r="AB442" i="24"/>
  <c r="Z513" i="24"/>
  <c r="AA232" i="24"/>
  <c r="AB232" i="24"/>
  <c r="Z232" i="24"/>
  <c r="AA363" i="24"/>
  <c r="AB363" i="24"/>
  <c r="Z491" i="24"/>
  <c r="Z259" i="24"/>
  <c r="AB259" i="24"/>
  <c r="AA259" i="24"/>
  <c r="Z417" i="24"/>
  <c r="Z446" i="24"/>
  <c r="AA510" i="24"/>
  <c r="AB510" i="24"/>
  <c r="Z215" i="24"/>
  <c r="AB215" i="24"/>
  <c r="AA215" i="24"/>
  <c r="AA447" i="24"/>
  <c r="AB447" i="24"/>
  <c r="Z511" i="24"/>
  <c r="AA436" i="24"/>
  <c r="AB436" i="24"/>
  <c r="Z309" i="24"/>
  <c r="AA309" i="24"/>
  <c r="AB309" i="24"/>
  <c r="Z501" i="24"/>
  <c r="Z274" i="24"/>
  <c r="AB274" i="24"/>
  <c r="AA274" i="24"/>
  <c r="AA387" i="24"/>
  <c r="AB387" i="24"/>
  <c r="Z387" i="24"/>
  <c r="Z451" i="24"/>
  <c r="AA440" i="24"/>
  <c r="AB440" i="24"/>
  <c r="AA504" i="24"/>
  <c r="AB504" i="24"/>
  <c r="Z377" i="24"/>
  <c r="AA377" i="24"/>
  <c r="AB377" i="24"/>
  <c r="AA441" i="24"/>
  <c r="AB441" i="24"/>
  <c r="AB230" i="24"/>
  <c r="AA230" i="24"/>
  <c r="Z230" i="24"/>
  <c r="Z375" i="24"/>
  <c r="AA375" i="24"/>
  <c r="AB375" i="24"/>
  <c r="AA503" i="24"/>
  <c r="AB503" i="24"/>
  <c r="AA428" i="24"/>
  <c r="AB428" i="24"/>
  <c r="Z429" i="24"/>
  <c r="AA429" i="24"/>
  <c r="AB429" i="24"/>
  <c r="AA458" i="24"/>
  <c r="AB458" i="24"/>
  <c r="Z191" i="24"/>
  <c r="Z195" i="24"/>
  <c r="AA193" i="24"/>
  <c r="Z152" i="24"/>
  <c r="AB152" i="24"/>
  <c r="AA152" i="24"/>
  <c r="AB191" i="24"/>
  <c r="AA191" i="24"/>
  <c r="Z167" i="24"/>
  <c r="AB167" i="24"/>
  <c r="AA167" i="24"/>
  <c r="Z127" i="24"/>
  <c r="AB127" i="24"/>
  <c r="AA127" i="24"/>
  <c r="Z151" i="24"/>
  <c r="AA151" i="24"/>
  <c r="AB151" i="24"/>
  <c r="Z114" i="24"/>
  <c r="AB114" i="24"/>
  <c r="AA114" i="24"/>
  <c r="AA195" i="24"/>
  <c r="AB195" i="24"/>
  <c r="AB189" i="24"/>
  <c r="AA189" i="24"/>
  <c r="Z166" i="24"/>
  <c r="AA166" i="24"/>
  <c r="AB166" i="24"/>
  <c r="AB154" i="24"/>
  <c r="AA154" i="24"/>
  <c r="Z154" i="24"/>
  <c r="Z182" i="24"/>
  <c r="AA182" i="24"/>
  <c r="AB182" i="24"/>
  <c r="Z141" i="24"/>
  <c r="AA141" i="24"/>
  <c r="AB141" i="24"/>
  <c r="AA112" i="24"/>
  <c r="Z112" i="24"/>
  <c r="AB112" i="24"/>
  <c r="AB188" i="24"/>
  <c r="AA188" i="24"/>
  <c r="AA133" i="24"/>
  <c r="AB133" i="24"/>
  <c r="Z133" i="24"/>
  <c r="AA174" i="24"/>
  <c r="AB174" i="24"/>
  <c r="Z174" i="24"/>
  <c r="AA120" i="24"/>
  <c r="AB120" i="24"/>
  <c r="Z120" i="24"/>
  <c r="Z146" i="24"/>
  <c r="AA146" i="24"/>
  <c r="AB146" i="24"/>
  <c r="Z201" i="24"/>
  <c r="AA144" i="24"/>
  <c r="AB144" i="24"/>
  <c r="Z144" i="24"/>
  <c r="Z148" i="24"/>
  <c r="AA148" i="24"/>
  <c r="AB148" i="24"/>
  <c r="AB147" i="24"/>
  <c r="AA147" i="24"/>
  <c r="Z147" i="24"/>
  <c r="AA104" i="24"/>
  <c r="AB104" i="24"/>
  <c r="Z104" i="24"/>
  <c r="AA135" i="24"/>
  <c r="AB135" i="24"/>
  <c r="Z135" i="24"/>
  <c r="AA187" i="24"/>
  <c r="AB187" i="24"/>
  <c r="Z162" i="24"/>
  <c r="AA162" i="24"/>
  <c r="AB162" i="24"/>
  <c r="AB161" i="24"/>
  <c r="Z161" i="24"/>
  <c r="AA161" i="24"/>
  <c r="AA157" i="24"/>
  <c r="AB157" i="24"/>
  <c r="Z157" i="24"/>
  <c r="AB190" i="24"/>
  <c r="Z190" i="24"/>
  <c r="AA190" i="24"/>
  <c r="AA178" i="24"/>
  <c r="Z178" i="24"/>
  <c r="AB178" i="24"/>
  <c r="Z189" i="24"/>
  <c r="AB183" i="24"/>
  <c r="AA183" i="24"/>
  <c r="Z183" i="24"/>
  <c r="AB123" i="24"/>
  <c r="Z123" i="24"/>
  <c r="AA123" i="24"/>
  <c r="AB177" i="24"/>
  <c r="AA177" i="24"/>
  <c r="Z177" i="24"/>
  <c r="AB180" i="24"/>
  <c r="Z180" i="24"/>
  <c r="AA180" i="24"/>
  <c r="AB192" i="24"/>
  <c r="AA192" i="24"/>
  <c r="Z192" i="24"/>
  <c r="AA197" i="24"/>
  <c r="Z197" i="24"/>
  <c r="Z172" i="24"/>
  <c r="AB172" i="24"/>
  <c r="AA172" i="24"/>
  <c r="AB194" i="24"/>
  <c r="AA194" i="24"/>
  <c r="Z194" i="24"/>
  <c r="AA105" i="24"/>
  <c r="AB105" i="24"/>
  <c r="Z105" i="24"/>
  <c r="AB118" i="24"/>
  <c r="AA118" i="24"/>
  <c r="Z118" i="24"/>
  <c r="AA126" i="24"/>
  <c r="AB126" i="24"/>
  <c r="Z126" i="24"/>
  <c r="Z185" i="24"/>
  <c r="AB185" i="24"/>
  <c r="AA185" i="24"/>
  <c r="AA122" i="24"/>
  <c r="Z122" i="24"/>
  <c r="AB122" i="24"/>
  <c r="AA160" i="24"/>
  <c r="AB160" i="24"/>
  <c r="Z160" i="24"/>
  <c r="AB186" i="24"/>
  <c r="AA186" i="24"/>
  <c r="Z186" i="24"/>
  <c r="Z198" i="24"/>
  <c r="AA198" i="24"/>
  <c r="AB198" i="24"/>
  <c r="Z164" i="24"/>
  <c r="AB164" i="24"/>
  <c r="AA164" i="24"/>
  <c r="Z187" i="24"/>
  <c r="AA139" i="24"/>
  <c r="AB139" i="24"/>
  <c r="Z139" i="24"/>
  <c r="Z131" i="24"/>
  <c r="AA131" i="24"/>
  <c r="AB131" i="24"/>
  <c r="AB140" i="24"/>
  <c r="Z140" i="24"/>
  <c r="AA140" i="24"/>
  <c r="AA115" i="24"/>
  <c r="Z115" i="24"/>
  <c r="AB115" i="24"/>
  <c r="Z128" i="24"/>
  <c r="AA128" i="24"/>
  <c r="AB128" i="24"/>
  <c r="Z175" i="24"/>
  <c r="AA175" i="24"/>
  <c r="AB175" i="24"/>
  <c r="AB179" i="24"/>
  <c r="Z179" i="24"/>
  <c r="AA179" i="24"/>
  <c r="Z121" i="24"/>
  <c r="AA121" i="24"/>
  <c r="AB121" i="24"/>
  <c r="AB176" i="24"/>
  <c r="Z176" i="24"/>
  <c r="AA176" i="24"/>
  <c r="AB130" i="24"/>
  <c r="Z130" i="24"/>
  <c r="AA130" i="24"/>
  <c r="AA137" i="24"/>
  <c r="Z137" i="24"/>
  <c r="AB137" i="24"/>
  <c r="AA149" i="24"/>
  <c r="AB149" i="24"/>
  <c r="Z149" i="24"/>
  <c r="Z188" i="24"/>
  <c r="AB163" i="24"/>
  <c r="Z163" i="24"/>
  <c r="AA163" i="24"/>
  <c r="AB199" i="24"/>
  <c r="AA199" i="24"/>
  <c r="Z165" i="24"/>
  <c r="AB165" i="24"/>
  <c r="AA165" i="24"/>
  <c r="Z200" i="24"/>
  <c r="AA200" i="24"/>
  <c r="AA169" i="24"/>
  <c r="Z169" i="24"/>
  <c r="AB169" i="24"/>
  <c r="AA196" i="24"/>
  <c r="AB196" i="24"/>
  <c r="Z196" i="24"/>
  <c r="AB119" i="24"/>
  <c r="Z119" i="24"/>
  <c r="AA119" i="24"/>
  <c r="AA108" i="24"/>
  <c r="Z108" i="24"/>
  <c r="AB108" i="24"/>
  <c r="Z193" i="24"/>
  <c r="AB193" i="24"/>
  <c r="AA110" i="24"/>
  <c r="Z110" i="24"/>
  <c r="AB110" i="24"/>
  <c r="AB156" i="24"/>
  <c r="AA156" i="24"/>
  <c r="Z156" i="24"/>
  <c r="Z134" i="24"/>
  <c r="AB134" i="24"/>
  <c r="AA134" i="24"/>
  <c r="AA142" i="24"/>
  <c r="Z142" i="24"/>
  <c r="AB142" i="24"/>
  <c r="AA111" i="24"/>
  <c r="AB111" i="24"/>
  <c r="Z111" i="24"/>
  <c r="AA109" i="24"/>
  <c r="Z109" i="24"/>
  <c r="AB109" i="24"/>
  <c r="Z168" i="24"/>
  <c r="AA168" i="24"/>
  <c r="AB168" i="24"/>
  <c r="AB201" i="24"/>
  <c r="AA201" i="24"/>
  <c r="Z116" i="24"/>
  <c r="AB116" i="24"/>
  <c r="AA116" i="24"/>
  <c r="AB153" i="24"/>
  <c r="Z153" i="24"/>
  <c r="AA153" i="24"/>
  <c r="Z158" i="24"/>
  <c r="AA158" i="24"/>
  <c r="AB158" i="24"/>
  <c r="AB117" i="24"/>
  <c r="Z117" i="24"/>
  <c r="AA117" i="24"/>
  <c r="AA150" i="24"/>
  <c r="AB150" i="24"/>
  <c r="Z150" i="24"/>
  <c r="Z173" i="24"/>
  <c r="AB173" i="24"/>
  <c r="AA173" i="24"/>
  <c r="Z129" i="24"/>
  <c r="AA129" i="24"/>
  <c r="AB129" i="24"/>
  <c r="AB124" i="24"/>
  <c r="Z124" i="24"/>
  <c r="AA124" i="24"/>
  <c r="Z199" i="24"/>
  <c r="AB136" i="24"/>
  <c r="AA136" i="24"/>
  <c r="Z136" i="24"/>
  <c r="AB138" i="24"/>
  <c r="Z138" i="24"/>
  <c r="AA138" i="24"/>
  <c r="AA181" i="24"/>
  <c r="Z181" i="24"/>
  <c r="AB181" i="24"/>
  <c r="AA106" i="24"/>
  <c r="Z106" i="24"/>
  <c r="AB106" i="24"/>
  <c r="Z155" i="24"/>
  <c r="AA155" i="24"/>
  <c r="AB155" i="24"/>
  <c r="Z113" i="24"/>
  <c r="AB113" i="24"/>
  <c r="AA113" i="24"/>
  <c r="AB171" i="24"/>
  <c r="AA171" i="24"/>
  <c r="Z171" i="24"/>
  <c r="AA159" i="24"/>
  <c r="AB159" i="24"/>
  <c r="Z159" i="24"/>
  <c r="AB143" i="24"/>
  <c r="AA143" i="24"/>
  <c r="Z143" i="24"/>
  <c r="AB125" i="24"/>
  <c r="AA125" i="24"/>
  <c r="Z125" i="24"/>
  <c r="AB184" i="24"/>
  <c r="Z184" i="24"/>
  <c r="AA184" i="24"/>
  <c r="AA145" i="24"/>
  <c r="Z145" i="24"/>
  <c r="AB145" i="24"/>
  <c r="Z170" i="24"/>
  <c r="AA170" i="24"/>
  <c r="AB170" i="24"/>
  <c r="AA132" i="24"/>
  <c r="Z132" i="24"/>
  <c r="AB132" i="24"/>
  <c r="Z107" i="24"/>
  <c r="AB107" i="24"/>
  <c r="AA107" i="24"/>
  <c r="B62" i="32"/>
  <c r="D62" i="32"/>
  <c r="E55" i="32"/>
  <c r="B55" i="32"/>
  <c r="F55" i="32"/>
  <c r="D55" i="32"/>
  <c r="B39" i="32"/>
  <c r="D39" i="32"/>
  <c r="D63" i="32"/>
  <c r="B63" i="32"/>
  <c r="D42" i="32"/>
  <c r="B42" i="32"/>
  <c r="D68" i="32"/>
  <c r="B68" i="32"/>
  <c r="E54" i="32"/>
  <c r="B54" i="32"/>
  <c r="F54" i="32"/>
  <c r="D54" i="32"/>
  <c r="B53" i="32"/>
  <c r="F53" i="32"/>
  <c r="D53" i="32"/>
  <c r="E53" i="32"/>
  <c r="D66" i="32"/>
  <c r="B66" i="32"/>
  <c r="B57" i="32"/>
  <c r="D57" i="32"/>
  <c r="B48" i="32"/>
  <c r="F48" i="32"/>
  <c r="D48" i="32"/>
  <c r="E48" i="32"/>
  <c r="D37" i="32"/>
  <c r="B37" i="32"/>
  <c r="B52" i="32"/>
  <c r="F52" i="32"/>
  <c r="D52" i="32"/>
  <c r="E52" i="32"/>
  <c r="D29" i="32"/>
  <c r="D31" i="32"/>
  <c r="B31" i="32"/>
  <c r="D58" i="32"/>
  <c r="B58" i="32"/>
  <c r="D69" i="32"/>
  <c r="B69" i="32"/>
  <c r="F49" i="32"/>
  <c r="D49" i="32"/>
  <c r="B49" i="32"/>
  <c r="E49" i="32"/>
  <c r="B47" i="32"/>
  <c r="E47" i="32"/>
  <c r="F47" i="32"/>
  <c r="D47" i="32"/>
  <c r="D30" i="32"/>
  <c r="B30" i="32"/>
  <c r="B46" i="32"/>
  <c r="F46" i="32"/>
  <c r="D46" i="32"/>
  <c r="E46" i="32"/>
  <c r="B34" i="32"/>
  <c r="D34" i="32"/>
  <c r="B41" i="32"/>
  <c r="D41" i="32"/>
  <c r="B35" i="32"/>
  <c r="D35" i="32"/>
  <c r="D65" i="32"/>
  <c r="B65" i="32"/>
  <c r="D61" i="32"/>
  <c r="B61" i="32"/>
  <c r="E51" i="32"/>
  <c r="F51" i="32"/>
  <c r="D51" i="32"/>
  <c r="B51" i="32"/>
  <c r="B38" i="32"/>
  <c r="D38" i="32"/>
  <c r="E50" i="32"/>
  <c r="F50" i="32"/>
  <c r="D50" i="32"/>
  <c r="B50" i="32"/>
  <c r="B33" i="32"/>
  <c r="D33" i="32"/>
  <c r="B59" i="32"/>
  <c r="D59" i="32"/>
  <c r="AQ2" i="24"/>
  <c r="AQ3" i="24"/>
  <c r="AA2" i="26"/>
  <c r="AA3" i="26"/>
  <c r="BS4" i="24"/>
  <c r="BE4" i="24"/>
  <c r="AO2" i="26"/>
  <c r="BQ2" i="26"/>
  <c r="CS2" i="26"/>
  <c r="AO3" i="26"/>
  <c r="BQ3" i="26"/>
  <c r="CS3" i="26"/>
  <c r="AO4" i="26"/>
  <c r="BQ4" i="26"/>
  <c r="BS3" i="24"/>
  <c r="BE3" i="24"/>
  <c r="BE2" i="24"/>
  <c r="BS2" i="24"/>
  <c r="BC2" i="26"/>
  <c r="CE2" i="26"/>
  <c r="BC3" i="26"/>
  <c r="CE3" i="26"/>
  <c r="BC4" i="26"/>
  <c r="CE4" i="26"/>
  <c r="CG3" i="24"/>
  <c r="CU4" i="24"/>
  <c r="CG4" i="24"/>
  <c r="DI3" i="24"/>
  <c r="CG2" i="24"/>
  <c r="CU3" i="24"/>
  <c r="DI2" i="24"/>
  <c r="CU2" i="24"/>
  <c r="DB3" i="24"/>
  <c r="AV4" i="26"/>
  <c r="BX4" i="26"/>
  <c r="CN3" i="24"/>
  <c r="CN4" i="24"/>
  <c r="AH3" i="26"/>
  <c r="CL3" i="26"/>
  <c r="AH4" i="26"/>
  <c r="BJ4" i="26"/>
  <c r="AV3" i="26"/>
  <c r="BX3" i="26"/>
  <c r="BJ3" i="26"/>
  <c r="CL2" i="26"/>
  <c r="BX2" i="26"/>
  <c r="BJ2" i="26"/>
  <c r="AV2" i="26"/>
  <c r="AH2" i="26"/>
  <c r="DB2" i="24"/>
  <c r="CN2" i="24"/>
  <c r="AX4" i="24"/>
  <c r="BZ4" i="24"/>
  <c r="BZ3" i="24"/>
  <c r="AX3" i="24"/>
  <c r="BL2" i="24"/>
  <c r="BZ2" i="24"/>
  <c r="BL4" i="24"/>
  <c r="BL3" i="24"/>
  <c r="AX2" i="24"/>
  <c r="B2" i="29"/>
  <c r="E2" i="29"/>
  <c r="H2" i="29"/>
  <c r="I2" i="29"/>
  <c r="AB2" i="29"/>
  <c r="AE2" i="29"/>
  <c r="AF2" i="29"/>
  <c r="AG2" i="29"/>
  <c r="P2" i="29"/>
  <c r="S2" i="29"/>
  <c r="T2" i="29"/>
  <c r="U2" i="29"/>
  <c r="L130" i="24"/>
  <c r="M130" i="24"/>
  <c r="K130" i="24"/>
  <c r="M2" i="24"/>
  <c r="L2" i="24"/>
  <c r="K2" i="24"/>
  <c r="M146" i="24"/>
  <c r="L146" i="24"/>
  <c r="K146" i="24"/>
  <c r="L194" i="24"/>
  <c r="K194" i="24"/>
  <c r="M194" i="24"/>
  <c r="M147" i="24"/>
  <c r="L147" i="24"/>
  <c r="K147" i="24"/>
  <c r="M13" i="24"/>
  <c r="L13" i="24"/>
  <c r="K13" i="24"/>
  <c r="L195" i="24"/>
  <c r="M195" i="24"/>
  <c r="K195" i="24"/>
  <c r="L188" i="24"/>
  <c r="K188" i="24"/>
  <c r="M188" i="24"/>
  <c r="L93" i="24"/>
  <c r="K93" i="24"/>
  <c r="M93" i="24"/>
  <c r="L173" i="24"/>
  <c r="M173" i="24"/>
  <c r="K173" i="24"/>
  <c r="L174" i="24"/>
  <c r="K174" i="24"/>
  <c r="M174" i="24"/>
  <c r="L144" i="24"/>
  <c r="K144" i="24"/>
  <c r="M144" i="24"/>
  <c r="L128" i="24"/>
  <c r="M128" i="24"/>
  <c r="K128" i="24"/>
  <c r="K160" i="24"/>
  <c r="M160" i="24"/>
  <c r="L160" i="24"/>
  <c r="L176" i="24"/>
  <c r="M176" i="24"/>
  <c r="K176" i="24"/>
  <c r="L192" i="24"/>
  <c r="K192" i="24"/>
  <c r="M192" i="24"/>
  <c r="M162" i="24"/>
  <c r="L162" i="24"/>
  <c r="K162" i="24"/>
  <c r="L77" i="24"/>
  <c r="M77" i="24"/>
  <c r="K77" i="24"/>
  <c r="M46" i="24"/>
  <c r="L46" i="24"/>
  <c r="K46" i="24"/>
  <c r="L78" i="24"/>
  <c r="M78" i="24"/>
  <c r="K78" i="24"/>
  <c r="M3" i="24"/>
  <c r="K3" i="24"/>
  <c r="L3" i="24"/>
  <c r="M44" i="24"/>
  <c r="L44" i="24"/>
  <c r="K44" i="24"/>
  <c r="M158" i="24"/>
  <c r="L158" i="24"/>
  <c r="K158" i="24"/>
  <c r="L179" i="24"/>
  <c r="K179" i="24"/>
  <c r="M179" i="24"/>
  <c r="L178" i="24"/>
  <c r="K178" i="24"/>
  <c r="M178" i="24"/>
  <c r="K141" i="24"/>
  <c r="M141" i="24"/>
  <c r="L141" i="24"/>
  <c r="M19" i="24"/>
  <c r="L19" i="24"/>
  <c r="K19" i="24"/>
  <c r="M157" i="24"/>
  <c r="L157" i="24"/>
  <c r="K157" i="24"/>
  <c r="L110" i="24"/>
  <c r="M110" i="24"/>
  <c r="K110" i="24"/>
  <c r="L115" i="24"/>
  <c r="K115" i="24"/>
  <c r="M115" i="24"/>
  <c r="L92" i="24"/>
  <c r="M92" i="24"/>
  <c r="K92" i="24"/>
  <c r="L140" i="24"/>
  <c r="K140" i="24"/>
  <c r="M140" i="24"/>
  <c r="L109" i="24"/>
  <c r="K109" i="24"/>
  <c r="M109" i="24"/>
  <c r="L94" i="24"/>
  <c r="M94" i="24"/>
  <c r="K94" i="24"/>
  <c r="M7" i="24"/>
  <c r="L7" i="24"/>
  <c r="K7" i="24"/>
  <c r="L60" i="24"/>
  <c r="M60" i="24"/>
  <c r="K60" i="24"/>
  <c r="M45" i="24"/>
  <c r="L45" i="24"/>
  <c r="K45" i="24"/>
  <c r="M142" i="24"/>
  <c r="L142" i="24"/>
  <c r="K142" i="24"/>
  <c r="L190" i="24"/>
  <c r="K190" i="24"/>
  <c r="M190" i="24"/>
  <c r="L163" i="24"/>
  <c r="M163" i="24"/>
  <c r="K163" i="24"/>
  <c r="L108" i="24"/>
  <c r="M108" i="24"/>
  <c r="K108" i="24"/>
  <c r="L124" i="24"/>
  <c r="M124" i="24"/>
  <c r="K124" i="24"/>
  <c r="K156" i="24"/>
  <c r="M156" i="24"/>
  <c r="L156" i="24"/>
  <c r="L172" i="24"/>
  <c r="K172" i="24"/>
  <c r="M172" i="24"/>
  <c r="M29" i="24"/>
  <c r="L29" i="24"/>
  <c r="K29" i="24"/>
  <c r="L189" i="24"/>
  <c r="M189" i="24"/>
  <c r="K189" i="24"/>
  <c r="M35" i="24"/>
  <c r="L35" i="24"/>
  <c r="K35" i="24"/>
  <c r="L131" i="24"/>
  <c r="K131" i="24"/>
  <c r="M131" i="24"/>
  <c r="F2" i="29"/>
  <c r="G2" i="29"/>
  <c r="C2" i="29"/>
  <c r="V2" i="29"/>
  <c r="W2" i="29"/>
  <c r="AH2" i="29"/>
  <c r="AI2" i="29"/>
  <c r="J2" i="29"/>
  <c r="K2" i="29"/>
  <c r="L2" i="29"/>
  <c r="M2" i="29"/>
  <c r="AC2" i="29"/>
  <c r="AD2" i="29"/>
  <c r="AB3" i="29"/>
  <c r="AE3" i="29"/>
  <c r="AF3" i="29"/>
  <c r="AG3" i="29"/>
  <c r="X2" i="29"/>
  <c r="Y2" i="29"/>
  <c r="Q2" i="29"/>
  <c r="R2" i="29"/>
  <c r="P3" i="29"/>
  <c r="S3" i="29"/>
  <c r="Q3" i="29"/>
  <c r="L125" i="24"/>
  <c r="K125" i="24"/>
  <c r="M125" i="24"/>
  <c r="M15" i="24"/>
  <c r="L15" i="24"/>
  <c r="K15" i="24"/>
  <c r="M10" i="24"/>
  <c r="L10" i="24"/>
  <c r="K10" i="24"/>
  <c r="M25" i="24"/>
  <c r="L25" i="24"/>
  <c r="K25" i="24"/>
  <c r="L168" i="24"/>
  <c r="K168" i="24"/>
  <c r="M168" i="24"/>
  <c r="L104" i="24"/>
  <c r="M104" i="24"/>
  <c r="K104" i="24"/>
  <c r="M40" i="24"/>
  <c r="L40" i="24"/>
  <c r="K40" i="24"/>
  <c r="M43" i="24"/>
  <c r="L43" i="24"/>
  <c r="K43" i="24"/>
  <c r="L118" i="24"/>
  <c r="M118" i="24"/>
  <c r="K118" i="24"/>
  <c r="M54" i="24"/>
  <c r="L54" i="24"/>
  <c r="K54" i="24"/>
  <c r="M5" i="24"/>
  <c r="L5" i="24"/>
  <c r="K5" i="24"/>
  <c r="M20" i="24"/>
  <c r="L20" i="24"/>
  <c r="K20" i="24"/>
  <c r="L67" i="24"/>
  <c r="M67" i="24"/>
  <c r="K67" i="24"/>
  <c r="L122" i="24"/>
  <c r="M122" i="24"/>
  <c r="K122" i="24"/>
  <c r="K137" i="24"/>
  <c r="M137" i="24"/>
  <c r="L137" i="24"/>
  <c r="M9" i="24"/>
  <c r="L9" i="24"/>
  <c r="K9" i="24"/>
  <c r="L117" i="24"/>
  <c r="K117" i="24"/>
  <c r="M117" i="24"/>
  <c r="L66" i="24"/>
  <c r="M66" i="24"/>
  <c r="K66" i="24"/>
  <c r="L193" i="24"/>
  <c r="M193" i="24"/>
  <c r="K193" i="24"/>
  <c r="M48" i="24"/>
  <c r="L48" i="24"/>
  <c r="K48" i="24"/>
  <c r="L111" i="24"/>
  <c r="K111" i="24"/>
  <c r="M111" i="24"/>
  <c r="L121" i="24"/>
  <c r="K121" i="24"/>
  <c r="M121" i="24"/>
  <c r="M139" i="24"/>
  <c r="L139" i="24"/>
  <c r="K139" i="24"/>
  <c r="L101" i="24"/>
  <c r="K101" i="24"/>
  <c r="M101" i="24"/>
  <c r="M135" i="24"/>
  <c r="L135" i="24"/>
  <c r="K135" i="24"/>
  <c r="M50" i="24"/>
  <c r="L50" i="24"/>
  <c r="K50" i="24"/>
  <c r="M49" i="24"/>
  <c r="L49" i="24"/>
  <c r="K49" i="24"/>
  <c r="M161" i="24"/>
  <c r="L161" i="24"/>
  <c r="K161" i="24"/>
  <c r="L95" i="24"/>
  <c r="K95" i="24"/>
  <c r="M95" i="24"/>
  <c r="M154" i="24"/>
  <c r="L154" i="24"/>
  <c r="K154" i="24"/>
  <c r="L105" i="24"/>
  <c r="K105" i="24"/>
  <c r="M105" i="24"/>
  <c r="L187" i="24"/>
  <c r="M187" i="24"/>
  <c r="K187" i="24"/>
  <c r="L59" i="24"/>
  <c r="M59" i="24"/>
  <c r="K59" i="24"/>
  <c r="L70" i="24"/>
  <c r="M70" i="24"/>
  <c r="K70" i="24"/>
  <c r="L164" i="24"/>
  <c r="M164" i="24"/>
  <c r="K164" i="24"/>
  <c r="M36" i="24"/>
  <c r="L36" i="24"/>
  <c r="K36" i="24"/>
  <c r="L183" i="24"/>
  <c r="K183" i="24"/>
  <c r="M183" i="24"/>
  <c r="M55" i="24"/>
  <c r="L55" i="24"/>
  <c r="K55" i="24"/>
  <c r="M12" i="24"/>
  <c r="L12" i="24"/>
  <c r="K12" i="24"/>
  <c r="L79" i="24"/>
  <c r="M79" i="24"/>
  <c r="K79" i="24"/>
  <c r="M138" i="24"/>
  <c r="L138" i="24"/>
  <c r="K138" i="24"/>
  <c r="M153" i="24"/>
  <c r="L153" i="24"/>
  <c r="K153" i="24"/>
  <c r="L182" i="24"/>
  <c r="K182" i="24"/>
  <c r="M182" i="24"/>
  <c r="L133" i="24"/>
  <c r="K133" i="24"/>
  <c r="M133" i="24"/>
  <c r="L69" i="24"/>
  <c r="M69" i="24"/>
  <c r="K69" i="24"/>
  <c r="L63" i="24"/>
  <c r="M63" i="24"/>
  <c r="K63" i="24"/>
  <c r="L186" i="24"/>
  <c r="K186" i="24"/>
  <c r="M186" i="24"/>
  <c r="L58" i="24"/>
  <c r="M58" i="24"/>
  <c r="K58" i="24"/>
  <c r="L73" i="24"/>
  <c r="M73" i="24"/>
  <c r="K73" i="24"/>
  <c r="L155" i="24"/>
  <c r="K155" i="24"/>
  <c r="M155" i="24"/>
  <c r="L166" i="24"/>
  <c r="K166" i="24"/>
  <c r="M166" i="24"/>
  <c r="M53" i="24"/>
  <c r="L53" i="24"/>
  <c r="K53" i="24"/>
  <c r="L68" i="24"/>
  <c r="M68" i="24"/>
  <c r="K68" i="24"/>
  <c r="M23" i="24"/>
  <c r="L23" i="24"/>
  <c r="K23" i="24"/>
  <c r="L112" i="24"/>
  <c r="M112" i="24"/>
  <c r="K112" i="24"/>
  <c r="M51" i="24"/>
  <c r="L51" i="24"/>
  <c r="K51" i="24"/>
  <c r="M47" i="24"/>
  <c r="L47" i="24"/>
  <c r="K47" i="24"/>
  <c r="M42" i="24"/>
  <c r="L42" i="24"/>
  <c r="K42" i="24"/>
  <c r="L185" i="24"/>
  <c r="M185" i="24"/>
  <c r="K185" i="24"/>
  <c r="L136" i="24"/>
  <c r="K136" i="24"/>
  <c r="M136" i="24"/>
  <c r="L72" i="24"/>
  <c r="M72" i="24"/>
  <c r="K72" i="24"/>
  <c r="L86" i="24"/>
  <c r="M86" i="24"/>
  <c r="K86" i="24"/>
  <c r="M37" i="24"/>
  <c r="L37" i="24"/>
  <c r="K37" i="24"/>
  <c r="M52" i="24"/>
  <c r="L52" i="24"/>
  <c r="K52" i="24"/>
  <c r="L199" i="24"/>
  <c r="M199" i="24"/>
  <c r="K199" i="24"/>
  <c r="L114" i="24"/>
  <c r="M114" i="24"/>
  <c r="K114" i="24"/>
  <c r="L177" i="24"/>
  <c r="M177" i="24"/>
  <c r="K177" i="24"/>
  <c r="L97" i="24"/>
  <c r="K97" i="24"/>
  <c r="M97" i="24"/>
  <c r="K145" i="24"/>
  <c r="M145" i="24"/>
  <c r="L145" i="24"/>
  <c r="M17" i="24"/>
  <c r="L17" i="24"/>
  <c r="K17" i="24"/>
  <c r="L159" i="24"/>
  <c r="K159" i="24"/>
  <c r="M159" i="24"/>
  <c r="L90" i="24"/>
  <c r="M90" i="24"/>
  <c r="K90" i="24"/>
  <c r="M26" i="24"/>
  <c r="L26" i="24"/>
  <c r="K26" i="24"/>
  <c r="M41" i="24"/>
  <c r="L41" i="24"/>
  <c r="K41" i="24"/>
  <c r="L56" i="24"/>
  <c r="K56" i="24"/>
  <c r="M56" i="24"/>
  <c r="M6" i="24"/>
  <c r="L6" i="24"/>
  <c r="K6" i="24"/>
  <c r="K149" i="24"/>
  <c r="M149" i="24"/>
  <c r="L149" i="24"/>
  <c r="M21" i="24"/>
  <c r="L21" i="24"/>
  <c r="K21" i="24"/>
  <c r="L100" i="24"/>
  <c r="M100" i="24"/>
  <c r="K100" i="24"/>
  <c r="L80" i="24"/>
  <c r="M80" i="24"/>
  <c r="K80" i="24"/>
  <c r="L99" i="24"/>
  <c r="K99" i="24"/>
  <c r="M99" i="24"/>
  <c r="M30" i="24"/>
  <c r="L30" i="24"/>
  <c r="K30" i="24"/>
  <c r="M143" i="24"/>
  <c r="L143" i="24"/>
  <c r="K143" i="24"/>
  <c r="L107" i="24"/>
  <c r="K107" i="24"/>
  <c r="M107" i="24"/>
  <c r="L103" i="24"/>
  <c r="K103" i="24"/>
  <c r="M103" i="24"/>
  <c r="L82" i="24"/>
  <c r="M82" i="24"/>
  <c r="K82" i="24"/>
  <c r="L64" i="24"/>
  <c r="M64" i="24"/>
  <c r="K64" i="24"/>
  <c r="L61" i="24"/>
  <c r="M61" i="24"/>
  <c r="K61" i="24"/>
  <c r="L127" i="24"/>
  <c r="K127" i="24"/>
  <c r="M127" i="24"/>
  <c r="M27" i="24"/>
  <c r="L27" i="24"/>
  <c r="K27" i="24"/>
  <c r="L102" i="24"/>
  <c r="M102" i="24"/>
  <c r="K102" i="24"/>
  <c r="M38" i="24"/>
  <c r="L38" i="24"/>
  <c r="K38" i="24"/>
  <c r="L181" i="24"/>
  <c r="M181" i="24"/>
  <c r="K181" i="24"/>
  <c r="L132" i="24"/>
  <c r="M132" i="24"/>
  <c r="K132" i="24"/>
  <c r="M4" i="24"/>
  <c r="L4" i="24"/>
  <c r="K4" i="24"/>
  <c r="L65" i="24"/>
  <c r="M65" i="24"/>
  <c r="K65" i="24"/>
  <c r="L76" i="24"/>
  <c r="M76" i="24"/>
  <c r="K76" i="24"/>
  <c r="L175" i="24"/>
  <c r="M175" i="24"/>
  <c r="K175" i="24"/>
  <c r="L106" i="24"/>
  <c r="M106" i="24"/>
  <c r="K106" i="24"/>
  <c r="L57" i="24"/>
  <c r="M57" i="24"/>
  <c r="K57" i="24"/>
  <c r="M8" i="24"/>
  <c r="L8" i="24"/>
  <c r="K8" i="24"/>
  <c r="M11" i="24"/>
  <c r="L11" i="24"/>
  <c r="K11" i="24"/>
  <c r="K150" i="24"/>
  <c r="L150" i="24"/>
  <c r="M150" i="24"/>
  <c r="M22" i="24"/>
  <c r="L22" i="24"/>
  <c r="K22" i="24"/>
  <c r="L116" i="24"/>
  <c r="M116" i="24"/>
  <c r="K116" i="24"/>
  <c r="M32" i="24"/>
  <c r="L32" i="24"/>
  <c r="K32" i="24"/>
  <c r="L81" i="24"/>
  <c r="M81" i="24"/>
  <c r="K81" i="24"/>
  <c r="L62" i="24"/>
  <c r="M62" i="24"/>
  <c r="K62" i="24"/>
  <c r="M31" i="24"/>
  <c r="L31" i="24"/>
  <c r="K31" i="24"/>
  <c r="L169" i="24"/>
  <c r="M169" i="24"/>
  <c r="K169" i="24"/>
  <c r="L120" i="24"/>
  <c r="M120" i="24"/>
  <c r="K120" i="24"/>
  <c r="L198" i="24"/>
  <c r="K198" i="24"/>
  <c r="M198" i="24"/>
  <c r="M134" i="24"/>
  <c r="L134" i="24"/>
  <c r="K134" i="24"/>
  <c r="L85" i="24"/>
  <c r="M85" i="24"/>
  <c r="K85" i="24"/>
  <c r="M34" i="24"/>
  <c r="L34" i="24"/>
  <c r="K34" i="24"/>
  <c r="M16" i="24"/>
  <c r="L16" i="24"/>
  <c r="K16" i="24"/>
  <c r="L74" i="24"/>
  <c r="M74" i="24"/>
  <c r="K74" i="24"/>
  <c r="M89" i="24"/>
  <c r="L89" i="24"/>
  <c r="K89" i="24"/>
  <c r="L171" i="24"/>
  <c r="M171" i="24"/>
  <c r="K171" i="24"/>
  <c r="L197" i="24"/>
  <c r="M197" i="24"/>
  <c r="K197" i="24"/>
  <c r="L148" i="24"/>
  <c r="K148" i="24"/>
  <c r="M148" i="24"/>
  <c r="L84" i="24"/>
  <c r="M84" i="24"/>
  <c r="K84" i="24"/>
  <c r="L167" i="24"/>
  <c r="M167" i="24"/>
  <c r="K167" i="24"/>
  <c r="M39" i="24"/>
  <c r="L39" i="24"/>
  <c r="K39" i="24"/>
  <c r="M18" i="24"/>
  <c r="L18" i="24"/>
  <c r="K18" i="24"/>
  <c r="L83" i="24"/>
  <c r="M83" i="24"/>
  <c r="K83" i="24"/>
  <c r="L191" i="24"/>
  <c r="M191" i="24"/>
  <c r="K191" i="24"/>
  <c r="K201" i="24"/>
  <c r="L201" i="24"/>
  <c r="M201" i="24"/>
  <c r="K152" i="24"/>
  <c r="M152" i="24"/>
  <c r="L152" i="24"/>
  <c r="M88" i="24"/>
  <c r="L88" i="24"/>
  <c r="K88" i="24"/>
  <c r="M24" i="24"/>
  <c r="L24" i="24"/>
  <c r="K24" i="24"/>
  <c r="L91" i="24"/>
  <c r="M91" i="24"/>
  <c r="K91" i="24"/>
  <c r="L196" i="24"/>
  <c r="K196" i="24"/>
  <c r="M196" i="24"/>
  <c r="L151" i="24"/>
  <c r="K151" i="24"/>
  <c r="M151" i="24"/>
  <c r="L87" i="24"/>
  <c r="M87" i="24"/>
  <c r="K87" i="24"/>
  <c r="L129" i="24"/>
  <c r="K129" i="24"/>
  <c r="M129" i="24"/>
  <c r="L126" i="24"/>
  <c r="M126" i="24"/>
  <c r="K126" i="24"/>
  <c r="L170" i="24"/>
  <c r="M170" i="24"/>
  <c r="K170" i="24"/>
  <c r="L200" i="24"/>
  <c r="M200" i="24"/>
  <c r="K200" i="24"/>
  <c r="L75" i="24"/>
  <c r="M75" i="24"/>
  <c r="K75" i="24"/>
  <c r="L165" i="24"/>
  <c r="M165" i="24"/>
  <c r="K165" i="24"/>
  <c r="L180" i="24"/>
  <c r="M180" i="24"/>
  <c r="K180" i="24"/>
  <c r="L71" i="24"/>
  <c r="M71" i="24"/>
  <c r="K71" i="24"/>
  <c r="L113" i="24"/>
  <c r="K113" i="24"/>
  <c r="M113" i="24"/>
  <c r="L96" i="24"/>
  <c r="M96" i="24"/>
  <c r="K96" i="24"/>
  <c r="M33" i="24"/>
  <c r="L33" i="24"/>
  <c r="K33" i="24"/>
  <c r="M28" i="24"/>
  <c r="L28" i="24"/>
  <c r="K28" i="24"/>
  <c r="M14" i="24"/>
  <c r="L14" i="24"/>
  <c r="K14" i="24"/>
  <c r="L184" i="24"/>
  <c r="K184" i="24"/>
  <c r="M184" i="24"/>
  <c r="L123" i="24"/>
  <c r="K123" i="24"/>
  <c r="M123" i="24"/>
  <c r="L119" i="24"/>
  <c r="K119" i="24"/>
  <c r="M119" i="24"/>
  <c r="L98" i="24"/>
  <c r="M98" i="24"/>
  <c r="K98" i="24"/>
  <c r="AH3" i="29"/>
  <c r="AI3" i="29"/>
  <c r="AC3" i="29"/>
  <c r="AD3" i="29"/>
  <c r="AB4" i="29"/>
  <c r="AE4" i="29"/>
  <c r="AC4" i="29"/>
  <c r="AD4" i="29"/>
  <c r="AB5" i="29"/>
  <c r="AE5" i="29"/>
  <c r="V3" i="29"/>
  <c r="W3" i="29"/>
  <c r="R3" i="29"/>
  <c r="P4" i="29"/>
  <c r="S4" i="29"/>
  <c r="T4" i="29"/>
  <c r="U4" i="29"/>
  <c r="X3" i="29"/>
  <c r="Y3" i="29"/>
  <c r="T3" i="29"/>
  <c r="U3" i="29"/>
  <c r="P2" i="25"/>
  <c r="S2" i="25"/>
  <c r="AB2" i="25"/>
  <c r="AE2" i="25"/>
  <c r="AC2" i="25"/>
  <c r="AD2" i="25"/>
  <c r="AB3" i="25"/>
  <c r="AE3" i="25"/>
  <c r="B2" i="25"/>
  <c r="E2" i="25"/>
  <c r="AF4" i="29"/>
  <c r="AG4" i="29"/>
  <c r="Q4" i="29"/>
  <c r="R4" i="29"/>
  <c r="P5" i="29"/>
  <c r="S5" i="29"/>
  <c r="AH4" i="29"/>
  <c r="AI4" i="29"/>
  <c r="V4" i="29"/>
  <c r="W4" i="29"/>
  <c r="X4" i="29"/>
  <c r="Y4" i="29"/>
  <c r="AF2" i="25"/>
  <c r="AG2" i="25"/>
  <c r="AH2" i="25"/>
  <c r="AI2" i="25"/>
  <c r="AC5" i="29"/>
  <c r="AF5" i="29"/>
  <c r="AG5" i="29"/>
  <c r="AH5" i="29"/>
  <c r="AI5" i="29"/>
  <c r="V2" i="25"/>
  <c r="W2" i="25"/>
  <c r="T2" i="25"/>
  <c r="U2" i="25"/>
  <c r="X2" i="25"/>
  <c r="Y2" i="25"/>
  <c r="AF3" i="25"/>
  <c r="AG3" i="25"/>
  <c r="AH3" i="25"/>
  <c r="AI3" i="25"/>
  <c r="J2" i="25"/>
  <c r="K2" i="25"/>
  <c r="L2" i="25"/>
  <c r="M2" i="25"/>
  <c r="H2" i="25"/>
  <c r="I2" i="25"/>
  <c r="F2" i="25"/>
  <c r="G2" i="25"/>
  <c r="D2" i="29"/>
  <c r="Q2" i="25"/>
  <c r="AC3" i="25"/>
  <c r="AD3" i="25"/>
  <c r="AB4" i="25"/>
  <c r="AD5" i="29"/>
  <c r="AB6" i="29"/>
  <c r="AE6" i="29"/>
  <c r="Q5" i="29"/>
  <c r="V5" i="29"/>
  <c r="W5" i="29"/>
  <c r="X5" i="29"/>
  <c r="Y5" i="29"/>
  <c r="T5" i="29"/>
  <c r="U5" i="29"/>
  <c r="B3" i="29"/>
  <c r="AE4" i="25"/>
  <c r="C2" i="25"/>
  <c r="D2" i="25"/>
  <c r="R2" i="25"/>
  <c r="P3" i="25"/>
  <c r="S3" i="25"/>
  <c r="AH4" i="25"/>
  <c r="AI4" i="25"/>
  <c r="AF4" i="25"/>
  <c r="AG4" i="25"/>
  <c r="X3" i="25"/>
  <c r="Y3" i="25"/>
  <c r="V3" i="25"/>
  <c r="W3" i="25"/>
  <c r="T3" i="25"/>
  <c r="U3" i="25"/>
  <c r="R5" i="29"/>
  <c r="P6" i="29"/>
  <c r="S6" i="29"/>
  <c r="AC6" i="29"/>
  <c r="AH6" i="29"/>
  <c r="AI6" i="29"/>
  <c r="AF6" i="29"/>
  <c r="AG6" i="29"/>
  <c r="E3" i="29"/>
  <c r="AC4" i="25"/>
  <c r="AD4" i="25"/>
  <c r="AB5" i="25"/>
  <c r="B3" i="25"/>
  <c r="Q6" i="29"/>
  <c r="X6" i="29"/>
  <c r="Y6" i="29"/>
  <c r="T6" i="29"/>
  <c r="U6" i="29"/>
  <c r="V6" i="29"/>
  <c r="W6" i="29"/>
  <c r="AD6" i="29"/>
  <c r="AB7" i="29"/>
  <c r="AE7" i="29"/>
  <c r="J3" i="29"/>
  <c r="K3" i="29"/>
  <c r="L3" i="29"/>
  <c r="M3" i="29"/>
  <c r="H3" i="29"/>
  <c r="I3" i="29"/>
  <c r="F3" i="29"/>
  <c r="G3" i="29"/>
  <c r="C3" i="29"/>
  <c r="AE5" i="25"/>
  <c r="E3" i="25"/>
  <c r="Q3" i="25"/>
  <c r="AH5" i="25"/>
  <c r="AI5" i="25"/>
  <c r="AF5" i="25"/>
  <c r="AG5" i="25"/>
  <c r="AC7" i="29"/>
  <c r="AD7" i="29"/>
  <c r="AB8" i="29"/>
  <c r="AE8" i="29"/>
  <c r="AH7" i="29"/>
  <c r="AI7" i="29"/>
  <c r="AF7" i="29"/>
  <c r="AG7" i="29"/>
  <c r="R6" i="29"/>
  <c r="P7" i="29"/>
  <c r="S7" i="29"/>
  <c r="J3" i="25"/>
  <c r="K3" i="25"/>
  <c r="L3" i="25"/>
  <c r="M3" i="25"/>
  <c r="H3" i="25"/>
  <c r="I3" i="25"/>
  <c r="F3" i="25"/>
  <c r="G3" i="25"/>
  <c r="C3" i="25"/>
  <c r="D3" i="25"/>
  <c r="B4" i="25"/>
  <c r="E4" i="25"/>
  <c r="AC5" i="25"/>
  <c r="AD5" i="25"/>
  <c r="AB6" i="25"/>
  <c r="R3" i="25"/>
  <c r="P4" i="25"/>
  <c r="S4" i="25"/>
  <c r="T4" i="25"/>
  <c r="U4" i="25"/>
  <c r="X4" i="25"/>
  <c r="Y4" i="25"/>
  <c r="V4" i="25"/>
  <c r="W4" i="25"/>
  <c r="Q7" i="29"/>
  <c r="R7" i="29"/>
  <c r="P8" i="29"/>
  <c r="S8" i="29"/>
  <c r="X7" i="29"/>
  <c r="Y7" i="29"/>
  <c r="T7" i="29"/>
  <c r="U7" i="29"/>
  <c r="V7" i="29"/>
  <c r="W7" i="29"/>
  <c r="AC8" i="29"/>
  <c r="AD8" i="29"/>
  <c r="AB9" i="29"/>
  <c r="AE9" i="29"/>
  <c r="AF8" i="29"/>
  <c r="AG8" i="29"/>
  <c r="AH8" i="29"/>
  <c r="AI8" i="29"/>
  <c r="J4" i="25"/>
  <c r="K4" i="25"/>
  <c r="L4" i="25"/>
  <c r="M4" i="25"/>
  <c r="H4" i="25"/>
  <c r="I4" i="25"/>
  <c r="F4" i="25"/>
  <c r="G4" i="25"/>
  <c r="D3" i="29"/>
  <c r="AE6" i="25"/>
  <c r="C4" i="25"/>
  <c r="D4" i="25"/>
  <c r="B5" i="25"/>
  <c r="Q4" i="25"/>
  <c r="AC9" i="29"/>
  <c r="AD9" i="29"/>
  <c r="AB10" i="29"/>
  <c r="AE10" i="29"/>
  <c r="AF9" i="29"/>
  <c r="AG9" i="29"/>
  <c r="AH9" i="29"/>
  <c r="AI9" i="29"/>
  <c r="Q8" i="29"/>
  <c r="R8" i="29"/>
  <c r="P9" i="29"/>
  <c r="S9" i="29"/>
  <c r="V8" i="29"/>
  <c r="W8" i="29"/>
  <c r="X8" i="29"/>
  <c r="Y8" i="29"/>
  <c r="T8" i="29"/>
  <c r="U8" i="29"/>
  <c r="AF6" i="25"/>
  <c r="AG6" i="25"/>
  <c r="AH6" i="25"/>
  <c r="AI6" i="25"/>
  <c r="B4" i="29"/>
  <c r="AC6" i="25"/>
  <c r="AD6" i="25"/>
  <c r="AB7" i="25"/>
  <c r="E5" i="25"/>
  <c r="R4" i="25"/>
  <c r="Q9" i="29"/>
  <c r="R9" i="29"/>
  <c r="P10" i="29"/>
  <c r="S10" i="29"/>
  <c r="V9" i="29"/>
  <c r="W9" i="29"/>
  <c r="X9" i="29"/>
  <c r="Y9" i="29"/>
  <c r="T9" i="29"/>
  <c r="U9" i="29"/>
  <c r="AC10" i="29"/>
  <c r="AD10" i="29"/>
  <c r="AB11" i="29"/>
  <c r="AE11" i="29"/>
  <c r="AH10" i="29"/>
  <c r="AI10" i="29"/>
  <c r="AF10" i="29"/>
  <c r="AG10" i="29"/>
  <c r="J5" i="25"/>
  <c r="K5" i="25"/>
  <c r="L5" i="25"/>
  <c r="M5" i="25"/>
  <c r="H5" i="25"/>
  <c r="I5" i="25"/>
  <c r="F5" i="25"/>
  <c r="G5" i="25"/>
  <c r="E4" i="29"/>
  <c r="AE7" i="25"/>
  <c r="C5" i="25"/>
  <c r="D5" i="25"/>
  <c r="B6" i="25"/>
  <c r="P5" i="25"/>
  <c r="S5" i="25"/>
  <c r="AC11" i="29"/>
  <c r="AD11" i="29"/>
  <c r="AB12" i="29"/>
  <c r="AE12" i="29"/>
  <c r="AH11" i="29"/>
  <c r="AI11" i="29"/>
  <c r="AF11" i="29"/>
  <c r="AG11" i="29"/>
  <c r="AF7" i="25"/>
  <c r="AG7" i="25"/>
  <c r="AH7" i="25"/>
  <c r="AI7" i="25"/>
  <c r="V5" i="25"/>
  <c r="W5" i="25"/>
  <c r="T5" i="25"/>
  <c r="U5" i="25"/>
  <c r="X5" i="25"/>
  <c r="Y5" i="25"/>
  <c r="Q10" i="29"/>
  <c r="R10" i="29"/>
  <c r="P11" i="29"/>
  <c r="S11" i="29"/>
  <c r="X10" i="29"/>
  <c r="Y10" i="29"/>
  <c r="T10" i="29"/>
  <c r="U10" i="29"/>
  <c r="V10" i="29"/>
  <c r="W10" i="29"/>
  <c r="J4" i="29"/>
  <c r="K4" i="29"/>
  <c r="L4" i="29"/>
  <c r="M4" i="29"/>
  <c r="H4" i="29"/>
  <c r="I4" i="29"/>
  <c r="F4" i="29"/>
  <c r="G4" i="29"/>
  <c r="C4" i="29"/>
  <c r="D4" i="29"/>
  <c r="B5" i="29"/>
  <c r="AC7" i="25"/>
  <c r="AD7" i="25"/>
  <c r="AB8" i="25"/>
  <c r="E6" i="25"/>
  <c r="Q5" i="25"/>
  <c r="R5" i="25"/>
  <c r="Q11" i="29"/>
  <c r="R11" i="29"/>
  <c r="P12" i="29"/>
  <c r="S12" i="29"/>
  <c r="X11" i="29"/>
  <c r="Y11" i="29"/>
  <c r="T11" i="29"/>
  <c r="U11" i="29"/>
  <c r="V11" i="29"/>
  <c r="W11" i="29"/>
  <c r="AC12" i="29"/>
  <c r="AD12" i="29"/>
  <c r="AB13" i="29"/>
  <c r="AE13" i="29"/>
  <c r="AH12" i="29"/>
  <c r="AI12" i="29"/>
  <c r="AF12" i="29"/>
  <c r="AG12" i="29"/>
  <c r="J6" i="25"/>
  <c r="K6" i="25"/>
  <c r="L6" i="25"/>
  <c r="M6" i="25"/>
  <c r="H6" i="25"/>
  <c r="I6" i="25"/>
  <c r="F6" i="25"/>
  <c r="G6" i="25"/>
  <c r="E5" i="29"/>
  <c r="AE8" i="25"/>
  <c r="C6" i="25"/>
  <c r="D6" i="25"/>
  <c r="B7" i="25"/>
  <c r="E7" i="25"/>
  <c r="P6" i="25"/>
  <c r="S6" i="25"/>
  <c r="AC13" i="29"/>
  <c r="AD13" i="29"/>
  <c r="AB14" i="29"/>
  <c r="AE14" i="29"/>
  <c r="AH13" i="29"/>
  <c r="AI13" i="29"/>
  <c r="AF13" i="29"/>
  <c r="AG13" i="29"/>
  <c r="AH8" i="25"/>
  <c r="AI8" i="25"/>
  <c r="AF8" i="25"/>
  <c r="AG8" i="25"/>
  <c r="V6" i="25"/>
  <c r="W6" i="25"/>
  <c r="T6" i="25"/>
  <c r="U6" i="25"/>
  <c r="X6" i="25"/>
  <c r="Y6" i="25"/>
  <c r="Q12" i="29"/>
  <c r="R12" i="29"/>
  <c r="P13" i="29"/>
  <c r="S13" i="29"/>
  <c r="V12" i="29"/>
  <c r="W12" i="29"/>
  <c r="X12" i="29"/>
  <c r="Y12" i="29"/>
  <c r="T12" i="29"/>
  <c r="U12" i="29"/>
  <c r="J5" i="29"/>
  <c r="K5" i="29"/>
  <c r="L5" i="29"/>
  <c r="M5" i="29"/>
  <c r="H5" i="29"/>
  <c r="I5" i="29"/>
  <c r="F5" i="29"/>
  <c r="G5" i="29"/>
  <c r="C5" i="29"/>
  <c r="D5" i="29"/>
  <c r="B6" i="29"/>
  <c r="J7" i="25"/>
  <c r="K7" i="25"/>
  <c r="L7" i="25"/>
  <c r="M7" i="25"/>
  <c r="H7" i="25"/>
  <c r="I7" i="25"/>
  <c r="F7" i="25"/>
  <c r="G7" i="25"/>
  <c r="AC8" i="25"/>
  <c r="AD8" i="25"/>
  <c r="AB9" i="25"/>
  <c r="C7" i="25"/>
  <c r="D7" i="25"/>
  <c r="B8" i="25"/>
  <c r="Q6" i="25"/>
  <c r="R6" i="25"/>
  <c r="Q13" i="29"/>
  <c r="R13" i="29"/>
  <c r="P14" i="29"/>
  <c r="S14" i="29"/>
  <c r="V13" i="29"/>
  <c r="W13" i="29"/>
  <c r="X13" i="29"/>
  <c r="Y13" i="29"/>
  <c r="T13" i="29"/>
  <c r="U13" i="29"/>
  <c r="AC14" i="29"/>
  <c r="AD14" i="29"/>
  <c r="AB15" i="29"/>
  <c r="AE15" i="29"/>
  <c r="AH14" i="29"/>
  <c r="AI14" i="29"/>
  <c r="AF14" i="29"/>
  <c r="AG14" i="29"/>
  <c r="E6" i="29"/>
  <c r="AE9" i="25"/>
  <c r="E8" i="25"/>
  <c r="P7" i="25"/>
  <c r="S7" i="25"/>
  <c r="AC15" i="29"/>
  <c r="AD15" i="29"/>
  <c r="AB16" i="29"/>
  <c r="AE16" i="29"/>
  <c r="AH15" i="29"/>
  <c r="AI15" i="29"/>
  <c r="AF15" i="29"/>
  <c r="AG15" i="29"/>
  <c r="AH9" i="25"/>
  <c r="AI9" i="25"/>
  <c r="AF9" i="25"/>
  <c r="AG9" i="25"/>
  <c r="X7" i="25"/>
  <c r="Y7" i="25"/>
  <c r="V7" i="25"/>
  <c r="W7" i="25"/>
  <c r="T7" i="25"/>
  <c r="U7" i="25"/>
  <c r="Q14" i="29"/>
  <c r="R14" i="29"/>
  <c r="P15" i="29"/>
  <c r="S15" i="29"/>
  <c r="X14" i="29"/>
  <c r="Y14" i="29"/>
  <c r="T14" i="29"/>
  <c r="U14" i="29"/>
  <c r="V14" i="29"/>
  <c r="W14" i="29"/>
  <c r="J6" i="29"/>
  <c r="K6" i="29"/>
  <c r="L6" i="29"/>
  <c r="M6" i="29"/>
  <c r="H6" i="29"/>
  <c r="I6" i="29"/>
  <c r="F6" i="29"/>
  <c r="G6" i="29"/>
  <c r="C6" i="29"/>
  <c r="D6" i="29"/>
  <c r="B7" i="29"/>
  <c r="J8" i="25"/>
  <c r="K8" i="25"/>
  <c r="L8" i="25"/>
  <c r="M8" i="25"/>
  <c r="H8" i="25"/>
  <c r="I8" i="25"/>
  <c r="F8" i="25"/>
  <c r="G8" i="25"/>
  <c r="AC9" i="25"/>
  <c r="AD9" i="25"/>
  <c r="AB10" i="25"/>
  <c r="C8" i="25"/>
  <c r="D8" i="25"/>
  <c r="B9" i="25"/>
  <c r="Q7" i="25"/>
  <c r="R7" i="25"/>
  <c r="Q15" i="29"/>
  <c r="R15" i="29"/>
  <c r="P16" i="29"/>
  <c r="S16" i="29"/>
  <c r="X15" i="29"/>
  <c r="Y15" i="29"/>
  <c r="T15" i="29"/>
  <c r="U15" i="29"/>
  <c r="V15" i="29"/>
  <c r="W15" i="29"/>
  <c r="AC16" i="29"/>
  <c r="AD16" i="29"/>
  <c r="AB17" i="29"/>
  <c r="AE17" i="29"/>
  <c r="AH16" i="29"/>
  <c r="AI16" i="29"/>
  <c r="AF16" i="29"/>
  <c r="AG16" i="29"/>
  <c r="E7" i="29"/>
  <c r="AE10" i="25"/>
  <c r="E9" i="25"/>
  <c r="P8" i="25"/>
  <c r="S8" i="25"/>
  <c r="Q16" i="29"/>
  <c r="R16" i="29"/>
  <c r="P17" i="29"/>
  <c r="S17" i="29"/>
  <c r="V16" i="29"/>
  <c r="W16" i="29"/>
  <c r="X16" i="29"/>
  <c r="Y16" i="29"/>
  <c r="T16" i="29"/>
  <c r="U16" i="29"/>
  <c r="T8" i="25"/>
  <c r="U8" i="25"/>
  <c r="X8" i="25"/>
  <c r="Y8" i="25"/>
  <c r="V8" i="25"/>
  <c r="W8" i="25"/>
  <c r="AF10" i="25"/>
  <c r="AG10" i="25"/>
  <c r="AH10" i="25"/>
  <c r="AI10" i="25"/>
  <c r="AC17" i="29"/>
  <c r="AD17" i="29"/>
  <c r="AB18" i="29"/>
  <c r="AE18" i="29"/>
  <c r="AH17" i="29"/>
  <c r="AI17" i="29"/>
  <c r="AF17" i="29"/>
  <c r="AG17" i="29"/>
  <c r="J7" i="29"/>
  <c r="K7" i="29"/>
  <c r="L7" i="29"/>
  <c r="M7" i="29"/>
  <c r="H7" i="29"/>
  <c r="I7" i="29"/>
  <c r="F7" i="29"/>
  <c r="G7" i="29"/>
  <c r="C7" i="29"/>
  <c r="D7" i="29"/>
  <c r="B8" i="29"/>
  <c r="J9" i="25"/>
  <c r="K9" i="25"/>
  <c r="L9" i="25"/>
  <c r="M9" i="25"/>
  <c r="H9" i="25"/>
  <c r="I9" i="25"/>
  <c r="F9" i="25"/>
  <c r="G9" i="25"/>
  <c r="AC10" i="25"/>
  <c r="AD10" i="25"/>
  <c r="AB11" i="25"/>
  <c r="C9" i="25"/>
  <c r="D9" i="25"/>
  <c r="B10" i="25"/>
  <c r="Q8" i="25"/>
  <c r="R8" i="25"/>
  <c r="P9" i="25"/>
  <c r="S9" i="25"/>
  <c r="V9" i="25"/>
  <c r="W9" i="25"/>
  <c r="T9" i="25"/>
  <c r="U9" i="25"/>
  <c r="X9" i="25"/>
  <c r="Y9" i="25"/>
  <c r="AC18" i="29"/>
  <c r="AD18" i="29"/>
  <c r="AB19" i="29"/>
  <c r="AE19" i="29"/>
  <c r="AH18" i="29"/>
  <c r="AI18" i="29"/>
  <c r="AF18" i="29"/>
  <c r="AG18" i="29"/>
  <c r="Q17" i="29"/>
  <c r="R17" i="29"/>
  <c r="P18" i="29"/>
  <c r="S18" i="29"/>
  <c r="V17" i="29"/>
  <c r="W17" i="29"/>
  <c r="X17" i="29"/>
  <c r="Y17" i="29"/>
  <c r="T17" i="29"/>
  <c r="U17" i="29"/>
  <c r="E8" i="29"/>
  <c r="AE11" i="25"/>
  <c r="Q9" i="25"/>
  <c r="R9" i="25"/>
  <c r="P10" i="25"/>
  <c r="S10" i="25"/>
  <c r="E10" i="25"/>
  <c r="AC19" i="29"/>
  <c r="AD19" i="29"/>
  <c r="AB20" i="29"/>
  <c r="AE20" i="29"/>
  <c r="AH19" i="29"/>
  <c r="AI19" i="29"/>
  <c r="AF19" i="29"/>
  <c r="AG19" i="29"/>
  <c r="AF11" i="25"/>
  <c r="AG11" i="25"/>
  <c r="AH11" i="25"/>
  <c r="AI11" i="25"/>
  <c r="Q18" i="29"/>
  <c r="R18" i="29"/>
  <c r="P19" i="29"/>
  <c r="S19" i="29"/>
  <c r="X18" i="29"/>
  <c r="Y18" i="29"/>
  <c r="T18" i="29"/>
  <c r="U18" i="29"/>
  <c r="V18" i="29"/>
  <c r="W18" i="29"/>
  <c r="V10" i="25"/>
  <c r="W10" i="25"/>
  <c r="T10" i="25"/>
  <c r="U10" i="25"/>
  <c r="X10" i="25"/>
  <c r="Y10" i="25"/>
  <c r="J8" i="29"/>
  <c r="K8" i="29"/>
  <c r="L8" i="29"/>
  <c r="M8" i="29"/>
  <c r="H8" i="29"/>
  <c r="I8" i="29"/>
  <c r="F8" i="29"/>
  <c r="G8" i="29"/>
  <c r="C8" i="29"/>
  <c r="D8" i="29"/>
  <c r="B9" i="29"/>
  <c r="J10" i="25"/>
  <c r="K10" i="25"/>
  <c r="L10" i="25"/>
  <c r="M10" i="25"/>
  <c r="H10" i="25"/>
  <c r="I10" i="25"/>
  <c r="F10" i="25"/>
  <c r="G10" i="25"/>
  <c r="C10" i="25"/>
  <c r="D10" i="25"/>
  <c r="B11" i="25"/>
  <c r="AC11" i="25"/>
  <c r="AD11" i="25"/>
  <c r="AB12" i="25"/>
  <c r="Q10" i="25"/>
  <c r="R10" i="25"/>
  <c r="P11" i="25"/>
  <c r="S11" i="25"/>
  <c r="X11" i="25"/>
  <c r="Y11" i="25"/>
  <c r="V11" i="25"/>
  <c r="W11" i="25"/>
  <c r="T11" i="25"/>
  <c r="U11" i="25"/>
  <c r="Q19" i="29"/>
  <c r="R19" i="29"/>
  <c r="P20" i="29"/>
  <c r="S20" i="29"/>
  <c r="X19" i="29"/>
  <c r="Y19" i="29"/>
  <c r="T19" i="29"/>
  <c r="U19" i="29"/>
  <c r="V19" i="29"/>
  <c r="W19" i="29"/>
  <c r="AC20" i="29"/>
  <c r="AD20" i="29"/>
  <c r="AB21" i="29"/>
  <c r="AE21" i="29"/>
  <c r="AH20" i="29"/>
  <c r="AI20" i="29"/>
  <c r="AF20" i="29"/>
  <c r="AG20" i="29"/>
  <c r="E9" i="29"/>
  <c r="AE12" i="25"/>
  <c r="E11" i="25"/>
  <c r="Q11" i="25"/>
  <c r="R11" i="25"/>
  <c r="P12" i="25"/>
  <c r="S12" i="25"/>
  <c r="Q20" i="29"/>
  <c r="R20" i="29"/>
  <c r="P21" i="29"/>
  <c r="S21" i="29"/>
  <c r="V20" i="29"/>
  <c r="W20" i="29"/>
  <c r="X20" i="29"/>
  <c r="Y20" i="29"/>
  <c r="T20" i="29"/>
  <c r="U20" i="29"/>
  <c r="AH12" i="25"/>
  <c r="AI12" i="25"/>
  <c r="AF12" i="25"/>
  <c r="AG12" i="25"/>
  <c r="T12" i="25"/>
  <c r="U12" i="25"/>
  <c r="X12" i="25"/>
  <c r="Y12" i="25"/>
  <c r="V12" i="25"/>
  <c r="W12" i="25"/>
  <c r="AC21" i="29"/>
  <c r="AD21" i="29"/>
  <c r="AB22" i="29"/>
  <c r="AE22" i="29"/>
  <c r="AH21" i="29"/>
  <c r="AI21" i="29"/>
  <c r="AF21" i="29"/>
  <c r="AG21" i="29"/>
  <c r="J9" i="29"/>
  <c r="K9" i="29"/>
  <c r="L9" i="29"/>
  <c r="M9" i="29"/>
  <c r="H9" i="29"/>
  <c r="I9" i="29"/>
  <c r="F9" i="29"/>
  <c r="G9" i="29"/>
  <c r="C9" i="29"/>
  <c r="D9" i="29"/>
  <c r="B10" i="29"/>
  <c r="J11" i="25"/>
  <c r="K11" i="25"/>
  <c r="L11" i="25"/>
  <c r="M11" i="25"/>
  <c r="H11" i="25"/>
  <c r="I11" i="25"/>
  <c r="F11" i="25"/>
  <c r="G11" i="25"/>
  <c r="C11" i="25"/>
  <c r="D11" i="25"/>
  <c r="B12" i="25"/>
  <c r="AC12" i="25"/>
  <c r="AD12" i="25"/>
  <c r="AB13" i="25"/>
  <c r="AC22" i="29"/>
  <c r="AD22" i="29"/>
  <c r="AB23" i="29"/>
  <c r="AE23" i="29"/>
  <c r="AH22" i="29"/>
  <c r="AI22" i="29"/>
  <c r="AF22" i="29"/>
  <c r="AG22" i="29"/>
  <c r="V21" i="29"/>
  <c r="W21" i="29"/>
  <c r="X21" i="29"/>
  <c r="Y21" i="29"/>
  <c r="T21" i="29"/>
  <c r="U21" i="29"/>
  <c r="Q21" i="29"/>
  <c r="R21" i="29"/>
  <c r="P22" i="29"/>
  <c r="S22" i="29"/>
  <c r="E10" i="29"/>
  <c r="AE13" i="25"/>
  <c r="E12" i="25"/>
  <c r="Q12" i="25"/>
  <c r="R12" i="25"/>
  <c r="P13" i="25"/>
  <c r="S13" i="25"/>
  <c r="Q22" i="29"/>
  <c r="R22" i="29"/>
  <c r="P23" i="29"/>
  <c r="S23" i="29"/>
  <c r="X22" i="29"/>
  <c r="Y22" i="29"/>
  <c r="T22" i="29"/>
  <c r="U22" i="29"/>
  <c r="V22" i="29"/>
  <c r="W22" i="29"/>
  <c r="V13" i="25"/>
  <c r="W13" i="25"/>
  <c r="T13" i="25"/>
  <c r="U13" i="25"/>
  <c r="X13" i="25"/>
  <c r="Y13" i="25"/>
  <c r="AH13" i="25"/>
  <c r="AI13" i="25"/>
  <c r="AF13" i="25"/>
  <c r="AG13" i="25"/>
  <c r="AC23" i="29"/>
  <c r="AD23" i="29"/>
  <c r="AB24" i="29"/>
  <c r="AE24" i="29"/>
  <c r="AH23" i="29"/>
  <c r="AI23" i="29"/>
  <c r="AF23" i="29"/>
  <c r="AG23" i="29"/>
  <c r="J10" i="29"/>
  <c r="K10" i="29"/>
  <c r="L10" i="29"/>
  <c r="M10" i="29"/>
  <c r="H10" i="29"/>
  <c r="I10" i="29"/>
  <c r="F10" i="29"/>
  <c r="G10" i="29"/>
  <c r="C10" i="29"/>
  <c r="D10" i="29"/>
  <c r="B11" i="29"/>
  <c r="J12" i="25"/>
  <c r="K12" i="25"/>
  <c r="L12" i="25"/>
  <c r="M12" i="25"/>
  <c r="H12" i="25"/>
  <c r="I12" i="25"/>
  <c r="F12" i="25"/>
  <c r="G12" i="25"/>
  <c r="C12" i="25"/>
  <c r="D12" i="25"/>
  <c r="B13" i="25"/>
  <c r="AC13" i="25"/>
  <c r="AD13" i="25"/>
  <c r="AB14" i="25"/>
  <c r="AC24" i="29"/>
  <c r="AD24" i="29"/>
  <c r="AB25" i="29"/>
  <c r="AE25" i="29"/>
  <c r="AH24" i="29"/>
  <c r="AI24" i="29"/>
  <c r="AF24" i="29"/>
  <c r="AG24" i="29"/>
  <c r="Q23" i="29"/>
  <c r="R23" i="29"/>
  <c r="P24" i="29"/>
  <c r="S24" i="29"/>
  <c r="X23" i="29"/>
  <c r="Y23" i="29"/>
  <c r="T23" i="29"/>
  <c r="U23" i="29"/>
  <c r="V23" i="29"/>
  <c r="W23" i="29"/>
  <c r="E11" i="29"/>
  <c r="AE14" i="25"/>
  <c r="E13" i="25"/>
  <c r="Q13" i="25"/>
  <c r="R13" i="25"/>
  <c r="P14" i="25"/>
  <c r="S14" i="25"/>
  <c r="Q24" i="29"/>
  <c r="R24" i="29"/>
  <c r="P25" i="29"/>
  <c r="S25" i="29"/>
  <c r="V24" i="29"/>
  <c r="W24" i="29"/>
  <c r="X24" i="29"/>
  <c r="Y24" i="29"/>
  <c r="T24" i="29"/>
  <c r="U24" i="29"/>
  <c r="V14" i="25"/>
  <c r="W14" i="25"/>
  <c r="T14" i="25"/>
  <c r="U14" i="25"/>
  <c r="X14" i="25"/>
  <c r="Y14" i="25"/>
  <c r="AF14" i="25"/>
  <c r="AG14" i="25"/>
  <c r="AH14" i="25"/>
  <c r="AI14" i="25"/>
  <c r="AC25" i="29"/>
  <c r="AD25" i="29"/>
  <c r="AB26" i="29"/>
  <c r="AE26" i="29"/>
  <c r="AH25" i="29"/>
  <c r="AI25" i="29"/>
  <c r="AF25" i="29"/>
  <c r="AG25" i="29"/>
  <c r="J11" i="29"/>
  <c r="K11" i="29"/>
  <c r="L11" i="29"/>
  <c r="M11" i="29"/>
  <c r="H11" i="29"/>
  <c r="I11" i="29"/>
  <c r="F11" i="29"/>
  <c r="G11" i="29"/>
  <c r="C11" i="29"/>
  <c r="D11" i="29"/>
  <c r="B12" i="29"/>
  <c r="J13" i="25"/>
  <c r="K13" i="25"/>
  <c r="L13" i="25"/>
  <c r="M13" i="25"/>
  <c r="H13" i="25"/>
  <c r="I13" i="25"/>
  <c r="F13" i="25"/>
  <c r="G13" i="25"/>
  <c r="C13" i="25"/>
  <c r="D13" i="25"/>
  <c r="B14" i="25"/>
  <c r="AC14" i="25"/>
  <c r="AD14" i="25"/>
  <c r="AB15" i="25"/>
  <c r="AC26" i="29"/>
  <c r="AD26" i="29"/>
  <c r="AB27" i="29"/>
  <c r="AE27" i="29"/>
  <c r="AH26" i="29"/>
  <c r="AI26" i="29"/>
  <c r="AF26" i="29"/>
  <c r="AG26" i="29"/>
  <c r="Q25" i="29"/>
  <c r="R25" i="29"/>
  <c r="P26" i="29"/>
  <c r="S26" i="29"/>
  <c r="V25" i="29"/>
  <c r="W25" i="29"/>
  <c r="X25" i="29"/>
  <c r="Y25" i="29"/>
  <c r="T25" i="29"/>
  <c r="U25" i="29"/>
  <c r="E12" i="29"/>
  <c r="AE15" i="25"/>
  <c r="E14" i="25"/>
  <c r="Q14" i="25"/>
  <c r="R14" i="25"/>
  <c r="P15" i="25"/>
  <c r="S15" i="25"/>
  <c r="Q26" i="29"/>
  <c r="R26" i="29"/>
  <c r="P27" i="29"/>
  <c r="S27" i="29"/>
  <c r="X26" i="29"/>
  <c r="Y26" i="29"/>
  <c r="T26" i="29"/>
  <c r="U26" i="29"/>
  <c r="V26" i="29"/>
  <c r="W26" i="29"/>
  <c r="X15" i="25"/>
  <c r="Y15" i="25"/>
  <c r="V15" i="25"/>
  <c r="W15" i="25"/>
  <c r="T15" i="25"/>
  <c r="U15" i="25"/>
  <c r="AF15" i="25"/>
  <c r="AG15" i="25"/>
  <c r="AH15" i="25"/>
  <c r="AI15" i="25"/>
  <c r="AC27" i="29"/>
  <c r="AD27" i="29"/>
  <c r="AB28" i="29"/>
  <c r="AE28" i="29"/>
  <c r="AH27" i="29"/>
  <c r="AI27" i="29"/>
  <c r="AF27" i="29"/>
  <c r="AG27" i="29"/>
  <c r="J12" i="29"/>
  <c r="K12" i="29"/>
  <c r="L12" i="29"/>
  <c r="M12" i="29"/>
  <c r="H12" i="29"/>
  <c r="I12" i="29"/>
  <c r="F12" i="29"/>
  <c r="G12" i="29"/>
  <c r="C12" i="29"/>
  <c r="D12" i="29"/>
  <c r="B13" i="29"/>
  <c r="J14" i="25"/>
  <c r="K14" i="25"/>
  <c r="L14" i="25"/>
  <c r="M14" i="25"/>
  <c r="H14" i="25"/>
  <c r="I14" i="25"/>
  <c r="F14" i="25"/>
  <c r="G14" i="25"/>
  <c r="AC15" i="25"/>
  <c r="AD15" i="25"/>
  <c r="AB16" i="25"/>
  <c r="C14" i="25"/>
  <c r="D14" i="25"/>
  <c r="B15" i="25"/>
  <c r="AC28" i="29"/>
  <c r="AD28" i="29"/>
  <c r="AB29" i="29"/>
  <c r="AE29" i="29"/>
  <c r="AH28" i="29"/>
  <c r="AI28" i="29"/>
  <c r="AF28" i="29"/>
  <c r="AG28" i="29"/>
  <c r="Q27" i="29"/>
  <c r="R27" i="29"/>
  <c r="P28" i="29"/>
  <c r="S28" i="29"/>
  <c r="X27" i="29"/>
  <c r="Y27" i="29"/>
  <c r="T27" i="29"/>
  <c r="U27" i="29"/>
  <c r="V27" i="29"/>
  <c r="W27" i="29"/>
  <c r="E13" i="29"/>
  <c r="AE16" i="25"/>
  <c r="E15" i="25"/>
  <c r="Q15" i="25"/>
  <c r="R15" i="25"/>
  <c r="P16" i="25"/>
  <c r="S16" i="25"/>
  <c r="Q28" i="29"/>
  <c r="R28" i="29"/>
  <c r="P29" i="29"/>
  <c r="S29" i="29"/>
  <c r="V28" i="29"/>
  <c r="W28" i="29"/>
  <c r="X28" i="29"/>
  <c r="Y28" i="29"/>
  <c r="T28" i="29"/>
  <c r="U28" i="29"/>
  <c r="T16" i="25"/>
  <c r="U16" i="25"/>
  <c r="X16" i="25"/>
  <c r="Y16" i="25"/>
  <c r="V16" i="25"/>
  <c r="W16" i="25"/>
  <c r="AH16" i="25"/>
  <c r="AI16" i="25"/>
  <c r="AF16" i="25"/>
  <c r="AG16" i="25"/>
  <c r="AC29" i="29"/>
  <c r="AD29" i="29"/>
  <c r="AB30" i="29"/>
  <c r="AE30" i="29"/>
  <c r="AH29" i="29"/>
  <c r="AI29" i="29"/>
  <c r="AF29" i="29"/>
  <c r="AG29" i="29"/>
  <c r="J13" i="29"/>
  <c r="K13" i="29"/>
  <c r="L13" i="29"/>
  <c r="M13" i="29"/>
  <c r="H13" i="29"/>
  <c r="I13" i="29"/>
  <c r="F13" i="29"/>
  <c r="G13" i="29"/>
  <c r="C13" i="29"/>
  <c r="D13" i="29"/>
  <c r="B14" i="29"/>
  <c r="J15" i="25"/>
  <c r="K15" i="25"/>
  <c r="L15" i="25"/>
  <c r="M15" i="25"/>
  <c r="H15" i="25"/>
  <c r="I15" i="25"/>
  <c r="F15" i="25"/>
  <c r="G15" i="25"/>
  <c r="C15" i="25"/>
  <c r="D15" i="25"/>
  <c r="B16" i="25"/>
  <c r="AC16" i="25"/>
  <c r="AD16" i="25"/>
  <c r="AB17" i="25"/>
  <c r="AC30" i="29"/>
  <c r="AD30" i="29"/>
  <c r="AB31" i="29"/>
  <c r="AE31" i="29"/>
  <c r="AH30" i="29"/>
  <c r="AI30" i="29"/>
  <c r="AF30" i="29"/>
  <c r="AG30" i="29"/>
  <c r="V29" i="29"/>
  <c r="W29" i="29"/>
  <c r="X29" i="29"/>
  <c r="Y29" i="29"/>
  <c r="T29" i="29"/>
  <c r="U29" i="29"/>
  <c r="Q29" i="29"/>
  <c r="R29" i="29"/>
  <c r="P30" i="29"/>
  <c r="S30" i="29"/>
  <c r="E14" i="29"/>
  <c r="AE17" i="25"/>
  <c r="E16" i="25"/>
  <c r="Q16" i="25"/>
  <c r="R16" i="25"/>
  <c r="P17" i="25"/>
  <c r="S17" i="25"/>
  <c r="Q30" i="29"/>
  <c r="R30" i="29"/>
  <c r="P31" i="29"/>
  <c r="S31" i="29"/>
  <c r="X30" i="29"/>
  <c r="Y30" i="29"/>
  <c r="T30" i="29"/>
  <c r="U30" i="29"/>
  <c r="V30" i="29"/>
  <c r="W30" i="29"/>
  <c r="V17" i="25"/>
  <c r="W17" i="25"/>
  <c r="T17" i="25"/>
  <c r="U17" i="25"/>
  <c r="X17" i="25"/>
  <c r="Y17" i="25"/>
  <c r="AH17" i="25"/>
  <c r="AI17" i="25"/>
  <c r="AF17" i="25"/>
  <c r="AG17" i="25"/>
  <c r="AC31" i="29"/>
  <c r="AD31" i="29"/>
  <c r="AH31" i="29"/>
  <c r="AI31" i="29"/>
  <c r="AF31" i="29"/>
  <c r="AG31" i="29"/>
  <c r="J14" i="29"/>
  <c r="K14" i="29"/>
  <c r="L14" i="29"/>
  <c r="M14" i="29"/>
  <c r="H14" i="29"/>
  <c r="I14" i="29"/>
  <c r="F14" i="29"/>
  <c r="G14" i="29"/>
  <c r="C14" i="29"/>
  <c r="D14" i="29"/>
  <c r="B15" i="29"/>
  <c r="J16" i="25"/>
  <c r="K16" i="25"/>
  <c r="L16" i="25"/>
  <c r="M16" i="25"/>
  <c r="H16" i="25"/>
  <c r="I16" i="25"/>
  <c r="F16" i="25"/>
  <c r="G16" i="25"/>
  <c r="C16" i="25"/>
  <c r="D16" i="25"/>
  <c r="B17" i="25"/>
  <c r="AC17" i="25"/>
  <c r="AD17" i="25"/>
  <c r="AB18" i="25"/>
  <c r="Q31" i="29"/>
  <c r="R31" i="29"/>
  <c r="X31" i="29"/>
  <c r="Y31" i="29"/>
  <c r="T31" i="29"/>
  <c r="U31" i="29"/>
  <c r="V31" i="29"/>
  <c r="W31" i="29"/>
  <c r="E15" i="29"/>
  <c r="AE18" i="25"/>
  <c r="E17" i="25"/>
  <c r="Q17" i="25"/>
  <c r="R17" i="25"/>
  <c r="P18" i="25"/>
  <c r="S18" i="25"/>
  <c r="V18" i="25"/>
  <c r="W18" i="25"/>
  <c r="T18" i="25"/>
  <c r="U18" i="25"/>
  <c r="X18" i="25"/>
  <c r="Y18" i="25"/>
  <c r="AF18" i="25"/>
  <c r="AG18" i="25"/>
  <c r="AH18" i="25"/>
  <c r="AI18" i="25"/>
  <c r="J15" i="29"/>
  <c r="K15" i="29"/>
  <c r="L15" i="29"/>
  <c r="M15" i="29"/>
  <c r="H15" i="29"/>
  <c r="I15" i="29"/>
  <c r="F15" i="29"/>
  <c r="G15" i="29"/>
  <c r="C15" i="29"/>
  <c r="D15" i="29"/>
  <c r="B16" i="29"/>
  <c r="J17" i="25"/>
  <c r="K17" i="25"/>
  <c r="L17" i="25"/>
  <c r="M17" i="25"/>
  <c r="H17" i="25"/>
  <c r="I17" i="25"/>
  <c r="F17" i="25"/>
  <c r="G17" i="25"/>
  <c r="C17" i="25"/>
  <c r="D17" i="25"/>
  <c r="B18" i="25"/>
  <c r="AC18" i="25"/>
  <c r="AD18" i="25"/>
  <c r="AB19" i="25"/>
  <c r="E16" i="29"/>
  <c r="AE19" i="25"/>
  <c r="E18" i="25"/>
  <c r="Q18" i="25"/>
  <c r="R18" i="25"/>
  <c r="P19" i="25"/>
  <c r="S19" i="25"/>
  <c r="X19" i="25"/>
  <c r="Y19" i="25"/>
  <c r="V19" i="25"/>
  <c r="W19" i="25"/>
  <c r="T19" i="25"/>
  <c r="U19" i="25"/>
  <c r="AF19" i="25"/>
  <c r="AG19" i="25"/>
  <c r="AH19" i="25"/>
  <c r="AI19" i="25"/>
  <c r="J16" i="29"/>
  <c r="K16" i="29"/>
  <c r="L16" i="29"/>
  <c r="M16" i="29"/>
  <c r="H16" i="29"/>
  <c r="I16" i="29"/>
  <c r="F16" i="29"/>
  <c r="G16" i="29"/>
  <c r="C16" i="29"/>
  <c r="D16" i="29"/>
  <c r="B17" i="29"/>
  <c r="J18" i="25"/>
  <c r="K18" i="25"/>
  <c r="L18" i="25"/>
  <c r="M18" i="25"/>
  <c r="H18" i="25"/>
  <c r="I18" i="25"/>
  <c r="F18" i="25"/>
  <c r="G18" i="25"/>
  <c r="C18" i="25"/>
  <c r="D18" i="25"/>
  <c r="B19" i="25"/>
  <c r="AC19" i="25"/>
  <c r="AD19" i="25"/>
  <c r="AB20" i="25"/>
  <c r="E17" i="29"/>
  <c r="AE20" i="25"/>
  <c r="E19" i="25"/>
  <c r="Q19" i="25"/>
  <c r="R19" i="25"/>
  <c r="P20" i="25"/>
  <c r="S20" i="25"/>
  <c r="T20" i="25"/>
  <c r="U20" i="25"/>
  <c r="X20" i="25"/>
  <c r="Y20" i="25"/>
  <c r="V20" i="25"/>
  <c r="W20" i="25"/>
  <c r="AH20" i="25"/>
  <c r="AI20" i="25"/>
  <c r="AF20" i="25"/>
  <c r="AG20" i="25"/>
  <c r="J17" i="29"/>
  <c r="K17" i="29"/>
  <c r="L17" i="29"/>
  <c r="M17" i="29"/>
  <c r="H17" i="29"/>
  <c r="I17" i="29"/>
  <c r="F17" i="29"/>
  <c r="G17" i="29"/>
  <c r="C17" i="29"/>
  <c r="D17" i="29"/>
  <c r="B18" i="29"/>
  <c r="J19" i="25"/>
  <c r="K19" i="25"/>
  <c r="L19" i="25"/>
  <c r="M19" i="25"/>
  <c r="H19" i="25"/>
  <c r="I19" i="25"/>
  <c r="F19" i="25"/>
  <c r="G19" i="25"/>
  <c r="AC20" i="25"/>
  <c r="AD20" i="25"/>
  <c r="AB21" i="25"/>
  <c r="C19" i="25"/>
  <c r="D19" i="25"/>
  <c r="B20" i="25"/>
  <c r="E18" i="29"/>
  <c r="AE21" i="25"/>
  <c r="E20" i="25"/>
  <c r="Q20" i="25"/>
  <c r="R20" i="25"/>
  <c r="P21" i="25"/>
  <c r="S21" i="25"/>
  <c r="V21" i="25"/>
  <c r="W21" i="25"/>
  <c r="T21" i="25"/>
  <c r="U21" i="25"/>
  <c r="X21" i="25"/>
  <c r="Y21" i="25"/>
  <c r="AH21" i="25"/>
  <c r="AI21" i="25"/>
  <c r="AF21" i="25"/>
  <c r="AG21" i="25"/>
  <c r="J18" i="29"/>
  <c r="K18" i="29"/>
  <c r="L18" i="29"/>
  <c r="M18" i="29"/>
  <c r="H18" i="29"/>
  <c r="I18" i="29"/>
  <c r="F18" i="29"/>
  <c r="G18" i="29"/>
  <c r="C18" i="29"/>
  <c r="D18" i="29"/>
  <c r="B19" i="29"/>
  <c r="J20" i="25"/>
  <c r="K20" i="25"/>
  <c r="L20" i="25"/>
  <c r="M20" i="25"/>
  <c r="H20" i="25"/>
  <c r="I20" i="25"/>
  <c r="F20" i="25"/>
  <c r="G20" i="25"/>
  <c r="AC21" i="25"/>
  <c r="AD21" i="25"/>
  <c r="AB22" i="25"/>
  <c r="C20" i="25"/>
  <c r="D20" i="25"/>
  <c r="B21" i="25"/>
  <c r="E19" i="29"/>
  <c r="AE22" i="25"/>
  <c r="E21" i="25"/>
  <c r="Q21" i="25"/>
  <c r="R21" i="25"/>
  <c r="P22" i="25"/>
  <c r="S22" i="25"/>
  <c r="V22" i="25"/>
  <c r="W22" i="25"/>
  <c r="T22" i="25"/>
  <c r="U22" i="25"/>
  <c r="X22" i="25"/>
  <c r="Y22" i="25"/>
  <c r="AF22" i="25"/>
  <c r="AG22" i="25"/>
  <c r="AH22" i="25"/>
  <c r="AI22" i="25"/>
  <c r="J19" i="29"/>
  <c r="K19" i="29"/>
  <c r="L19" i="29"/>
  <c r="M19" i="29"/>
  <c r="H19" i="29"/>
  <c r="I19" i="29"/>
  <c r="F19" i="29"/>
  <c r="G19" i="29"/>
  <c r="C19" i="29"/>
  <c r="D19" i="29"/>
  <c r="B20" i="29"/>
  <c r="J21" i="25"/>
  <c r="K21" i="25"/>
  <c r="L21" i="25"/>
  <c r="M21" i="25"/>
  <c r="H21" i="25"/>
  <c r="I21" i="25"/>
  <c r="F21" i="25"/>
  <c r="G21" i="25"/>
  <c r="C21" i="25"/>
  <c r="D21" i="25"/>
  <c r="B22" i="25"/>
  <c r="AC22" i="25"/>
  <c r="AD22" i="25"/>
  <c r="AB23" i="25"/>
  <c r="E20" i="29"/>
  <c r="AE23" i="25"/>
  <c r="E22" i="25"/>
  <c r="Q22" i="25"/>
  <c r="R22" i="25"/>
  <c r="P23" i="25"/>
  <c r="S23" i="25"/>
  <c r="AF23" i="25"/>
  <c r="AG23" i="25"/>
  <c r="AH23" i="25"/>
  <c r="AI23" i="25"/>
  <c r="X23" i="25"/>
  <c r="Y23" i="25"/>
  <c r="V23" i="25"/>
  <c r="W23" i="25"/>
  <c r="T23" i="25"/>
  <c r="U23" i="25"/>
  <c r="J20" i="29"/>
  <c r="K20" i="29"/>
  <c r="L20" i="29"/>
  <c r="M20" i="29"/>
  <c r="H20" i="29"/>
  <c r="I20" i="29"/>
  <c r="F20" i="29"/>
  <c r="G20" i="29"/>
  <c r="C20" i="29"/>
  <c r="D20" i="29"/>
  <c r="B21" i="29"/>
  <c r="J22" i="25"/>
  <c r="K22" i="25"/>
  <c r="L22" i="25"/>
  <c r="M22" i="25"/>
  <c r="H22" i="25"/>
  <c r="I22" i="25"/>
  <c r="F22" i="25"/>
  <c r="G22" i="25"/>
  <c r="C22" i="25"/>
  <c r="D22" i="25"/>
  <c r="B23" i="25"/>
  <c r="AC23" i="25"/>
  <c r="AD23" i="25"/>
  <c r="AB24" i="25"/>
  <c r="E21" i="29"/>
  <c r="AE24" i="25"/>
  <c r="E23" i="25"/>
  <c r="Q23" i="25"/>
  <c r="R23" i="25"/>
  <c r="P24" i="25"/>
  <c r="S24" i="25"/>
  <c r="T24" i="25"/>
  <c r="U24" i="25"/>
  <c r="X24" i="25"/>
  <c r="Y24" i="25"/>
  <c r="V24" i="25"/>
  <c r="W24" i="25"/>
  <c r="AH24" i="25"/>
  <c r="AI24" i="25"/>
  <c r="AF24" i="25"/>
  <c r="AG24" i="25"/>
  <c r="J21" i="29"/>
  <c r="K21" i="29"/>
  <c r="L21" i="29"/>
  <c r="M21" i="29"/>
  <c r="H21" i="29"/>
  <c r="I21" i="29"/>
  <c r="F21" i="29"/>
  <c r="G21" i="29"/>
  <c r="C21" i="29"/>
  <c r="D21" i="29"/>
  <c r="B22" i="29"/>
  <c r="J23" i="25"/>
  <c r="K23" i="25"/>
  <c r="L23" i="25"/>
  <c r="M23" i="25"/>
  <c r="H23" i="25"/>
  <c r="I23" i="25"/>
  <c r="F23" i="25"/>
  <c r="G23" i="25"/>
  <c r="C23" i="25"/>
  <c r="D23" i="25"/>
  <c r="B24" i="25"/>
  <c r="AC24" i="25"/>
  <c r="AD24" i="25"/>
  <c r="AB25" i="25"/>
  <c r="E22" i="29"/>
  <c r="AE25" i="25"/>
  <c r="E24" i="25"/>
  <c r="Q24" i="25"/>
  <c r="R24" i="25"/>
  <c r="P25" i="25"/>
  <c r="S25" i="25"/>
  <c r="V25" i="25"/>
  <c r="W25" i="25"/>
  <c r="T25" i="25"/>
  <c r="U25" i="25"/>
  <c r="X25" i="25"/>
  <c r="Y25" i="25"/>
  <c r="AH25" i="25"/>
  <c r="AI25" i="25"/>
  <c r="AF25" i="25"/>
  <c r="AG25" i="25"/>
  <c r="J22" i="29"/>
  <c r="K22" i="29"/>
  <c r="L22" i="29"/>
  <c r="M22" i="29"/>
  <c r="H22" i="29"/>
  <c r="I22" i="29"/>
  <c r="F22" i="29"/>
  <c r="G22" i="29"/>
  <c r="C22" i="29"/>
  <c r="D22" i="29"/>
  <c r="B23" i="29"/>
  <c r="J24" i="25"/>
  <c r="K24" i="25"/>
  <c r="L24" i="25"/>
  <c r="M24" i="25"/>
  <c r="H24" i="25"/>
  <c r="I24" i="25"/>
  <c r="F24" i="25"/>
  <c r="G24" i="25"/>
  <c r="C24" i="25"/>
  <c r="D24" i="25"/>
  <c r="B25" i="25"/>
  <c r="AC25" i="25"/>
  <c r="AD25" i="25"/>
  <c r="AB26" i="25"/>
  <c r="E23" i="29"/>
  <c r="AE26" i="25"/>
  <c r="E25" i="25"/>
  <c r="Q25" i="25"/>
  <c r="R25" i="25"/>
  <c r="P26" i="25"/>
  <c r="S26" i="25"/>
  <c r="AF26" i="25"/>
  <c r="AG26" i="25"/>
  <c r="AH26" i="25"/>
  <c r="AI26" i="25"/>
  <c r="V26" i="25"/>
  <c r="W26" i="25"/>
  <c r="T26" i="25"/>
  <c r="U26" i="25"/>
  <c r="X26" i="25"/>
  <c r="Y26" i="25"/>
  <c r="J23" i="29"/>
  <c r="K23" i="29"/>
  <c r="L23" i="29"/>
  <c r="M23" i="29"/>
  <c r="H23" i="29"/>
  <c r="I23" i="29"/>
  <c r="F23" i="29"/>
  <c r="G23" i="29"/>
  <c r="C23" i="29"/>
  <c r="D23" i="29"/>
  <c r="B24" i="29"/>
  <c r="J25" i="25"/>
  <c r="K25" i="25"/>
  <c r="L25" i="25"/>
  <c r="M25" i="25"/>
  <c r="H25" i="25"/>
  <c r="I25" i="25"/>
  <c r="F25" i="25"/>
  <c r="G25" i="25"/>
  <c r="AC26" i="25"/>
  <c r="AD26" i="25"/>
  <c r="AB27" i="25"/>
  <c r="C25" i="25"/>
  <c r="D25" i="25"/>
  <c r="B26" i="25"/>
  <c r="E24" i="29"/>
  <c r="AE27" i="25"/>
  <c r="E26" i="25"/>
  <c r="Q26" i="25"/>
  <c r="R26" i="25"/>
  <c r="P27" i="25"/>
  <c r="S27" i="25"/>
  <c r="X27" i="25"/>
  <c r="Y27" i="25"/>
  <c r="V27" i="25"/>
  <c r="W27" i="25"/>
  <c r="T27" i="25"/>
  <c r="U27" i="25"/>
  <c r="AF27" i="25"/>
  <c r="AG27" i="25"/>
  <c r="AH27" i="25"/>
  <c r="AI27" i="25"/>
  <c r="J24" i="29"/>
  <c r="K24" i="29"/>
  <c r="L24" i="29"/>
  <c r="M24" i="29"/>
  <c r="H24" i="29"/>
  <c r="I24" i="29"/>
  <c r="F24" i="29"/>
  <c r="G24" i="29"/>
  <c r="C24" i="29"/>
  <c r="D24" i="29"/>
  <c r="B25" i="29"/>
  <c r="J26" i="25"/>
  <c r="K26" i="25"/>
  <c r="L26" i="25"/>
  <c r="M26" i="25"/>
  <c r="H26" i="25"/>
  <c r="I26" i="25"/>
  <c r="F26" i="25"/>
  <c r="G26" i="25"/>
  <c r="AC27" i="25"/>
  <c r="AD27" i="25"/>
  <c r="AB28" i="25"/>
  <c r="C26" i="25"/>
  <c r="D26" i="25"/>
  <c r="B27" i="25"/>
  <c r="E25" i="29"/>
  <c r="AE28" i="25"/>
  <c r="E27" i="25"/>
  <c r="Q27" i="25"/>
  <c r="R27" i="25"/>
  <c r="P28" i="25"/>
  <c r="S28" i="25"/>
  <c r="T28" i="25"/>
  <c r="U28" i="25"/>
  <c r="X28" i="25"/>
  <c r="Y28" i="25"/>
  <c r="V28" i="25"/>
  <c r="W28" i="25"/>
  <c r="AH28" i="25"/>
  <c r="AI28" i="25"/>
  <c r="AF28" i="25"/>
  <c r="AG28" i="25"/>
  <c r="J25" i="29"/>
  <c r="K25" i="29"/>
  <c r="L25" i="29"/>
  <c r="M25" i="29"/>
  <c r="H25" i="29"/>
  <c r="I25" i="29"/>
  <c r="F25" i="29"/>
  <c r="G25" i="29"/>
  <c r="C25" i="29"/>
  <c r="D25" i="29"/>
  <c r="B26" i="29"/>
  <c r="J27" i="25"/>
  <c r="K27" i="25"/>
  <c r="L27" i="25"/>
  <c r="M27" i="25"/>
  <c r="H27" i="25"/>
  <c r="I27" i="25"/>
  <c r="F27" i="25"/>
  <c r="G27" i="25"/>
  <c r="AC28" i="25"/>
  <c r="AD28" i="25"/>
  <c r="AB29" i="25"/>
  <c r="C27" i="25"/>
  <c r="D27" i="25"/>
  <c r="B28" i="25"/>
  <c r="E26" i="29"/>
  <c r="AE29" i="25"/>
  <c r="E28" i="25"/>
  <c r="Q28" i="25"/>
  <c r="R28" i="25"/>
  <c r="P29" i="25"/>
  <c r="S29" i="25"/>
  <c r="V29" i="25"/>
  <c r="W29" i="25"/>
  <c r="T29" i="25"/>
  <c r="U29" i="25"/>
  <c r="X29" i="25"/>
  <c r="Y29" i="25"/>
  <c r="AH29" i="25"/>
  <c r="AI29" i="25"/>
  <c r="AF29" i="25"/>
  <c r="AG29" i="25"/>
  <c r="J26" i="29"/>
  <c r="K26" i="29"/>
  <c r="L26" i="29"/>
  <c r="M26" i="29"/>
  <c r="H26" i="29"/>
  <c r="I26" i="29"/>
  <c r="F26" i="29"/>
  <c r="G26" i="29"/>
  <c r="C26" i="29"/>
  <c r="D26" i="29"/>
  <c r="B27" i="29"/>
  <c r="J28" i="25"/>
  <c r="K28" i="25"/>
  <c r="L28" i="25"/>
  <c r="M28" i="25"/>
  <c r="H28" i="25"/>
  <c r="I28" i="25"/>
  <c r="F28" i="25"/>
  <c r="G28" i="25"/>
  <c r="AC29" i="25"/>
  <c r="AD29" i="25"/>
  <c r="AB30" i="25"/>
  <c r="C28" i="25"/>
  <c r="D28" i="25"/>
  <c r="B29" i="25"/>
  <c r="E27" i="29"/>
  <c r="AE30" i="25"/>
  <c r="E29" i="25"/>
  <c r="Q29" i="25"/>
  <c r="R29" i="25"/>
  <c r="P30" i="25"/>
  <c r="S30" i="25"/>
  <c r="AF30" i="25"/>
  <c r="AG30" i="25"/>
  <c r="AH30" i="25"/>
  <c r="AI30" i="25"/>
  <c r="V30" i="25"/>
  <c r="W30" i="25"/>
  <c r="T30" i="25"/>
  <c r="U30" i="25"/>
  <c r="X30" i="25"/>
  <c r="Y30" i="25"/>
  <c r="J27" i="29"/>
  <c r="K27" i="29"/>
  <c r="L27" i="29"/>
  <c r="M27" i="29"/>
  <c r="H27" i="29"/>
  <c r="I27" i="29"/>
  <c r="F27" i="29"/>
  <c r="G27" i="29"/>
  <c r="C27" i="29"/>
  <c r="D27" i="29"/>
  <c r="B28" i="29"/>
  <c r="J29" i="25"/>
  <c r="K29" i="25"/>
  <c r="L29" i="25"/>
  <c r="M29" i="25"/>
  <c r="H29" i="25"/>
  <c r="I29" i="25"/>
  <c r="F29" i="25"/>
  <c r="G29" i="25"/>
  <c r="AC30" i="25"/>
  <c r="AD30" i="25"/>
  <c r="AB31" i="25"/>
  <c r="C29" i="25"/>
  <c r="D29" i="25"/>
  <c r="B30" i="25"/>
  <c r="E28" i="29"/>
  <c r="AE31" i="25"/>
  <c r="E30" i="25"/>
  <c r="Q30" i="25"/>
  <c r="R30" i="25"/>
  <c r="P31" i="25"/>
  <c r="S31" i="25"/>
  <c r="X31" i="25"/>
  <c r="Y31" i="25"/>
  <c r="V31" i="25"/>
  <c r="W31" i="25"/>
  <c r="T31" i="25"/>
  <c r="U31" i="25"/>
  <c r="AF31" i="25"/>
  <c r="AG31" i="25"/>
  <c r="AH31" i="25"/>
  <c r="AI31" i="25"/>
  <c r="J28" i="29"/>
  <c r="K28" i="29"/>
  <c r="L28" i="29"/>
  <c r="M28" i="29"/>
  <c r="H28" i="29"/>
  <c r="I28" i="29"/>
  <c r="F28" i="29"/>
  <c r="G28" i="29"/>
  <c r="C28" i="29"/>
  <c r="D28" i="29"/>
  <c r="B29" i="29"/>
  <c r="J30" i="25"/>
  <c r="K30" i="25"/>
  <c r="L30" i="25"/>
  <c r="M30" i="25"/>
  <c r="H30" i="25"/>
  <c r="I30" i="25"/>
  <c r="F30" i="25"/>
  <c r="G30" i="25"/>
  <c r="AC31" i="25"/>
  <c r="AD31" i="25"/>
  <c r="C30" i="25"/>
  <c r="D30" i="25"/>
  <c r="B31" i="25"/>
  <c r="E29" i="29"/>
  <c r="E31" i="25"/>
  <c r="Q31" i="25"/>
  <c r="R31" i="25"/>
  <c r="J29" i="29"/>
  <c r="K29" i="29"/>
  <c r="L29" i="29"/>
  <c r="M29" i="29"/>
  <c r="H29" i="29"/>
  <c r="I29" i="29"/>
  <c r="F29" i="29"/>
  <c r="G29" i="29"/>
  <c r="C29" i="29"/>
  <c r="D29" i="29"/>
  <c r="B30" i="29"/>
  <c r="J31" i="25"/>
  <c r="K31" i="25"/>
  <c r="L31" i="25"/>
  <c r="M31" i="25"/>
  <c r="H31" i="25"/>
  <c r="I31" i="25"/>
  <c r="F31" i="25"/>
  <c r="G31" i="25"/>
  <c r="C31" i="25"/>
  <c r="D31" i="25"/>
  <c r="E30" i="29"/>
  <c r="J30" i="29"/>
  <c r="K30" i="29"/>
  <c r="L30" i="29"/>
  <c r="M30" i="29"/>
  <c r="H30" i="29"/>
  <c r="I30" i="29"/>
  <c r="F30" i="29"/>
  <c r="G30" i="29"/>
  <c r="C30" i="29"/>
  <c r="D30" i="29"/>
  <c r="B31" i="29"/>
  <c r="E31" i="29"/>
  <c r="J31" i="29"/>
  <c r="K31" i="29"/>
  <c r="L31" i="29"/>
  <c r="M31" i="29"/>
  <c r="H31" i="29"/>
  <c r="I31" i="29"/>
  <c r="F31" i="29"/>
  <c r="G31" i="29"/>
  <c r="C31" i="29"/>
  <c r="D3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Blackett</author>
  </authors>
  <commentList>
    <comment ref="B1" authorId="0" shapeId="0" xr:uid="{BC78D2F1-94F0-EE40-8C27-BEA1B98F90EF}">
      <text>
        <r>
          <rPr>
            <b/>
            <sz val="10"/>
            <color rgb="FF000000"/>
            <rFont val="Tahoma"/>
            <family val="2"/>
          </rPr>
          <t>A Blackett:</t>
        </r>
        <r>
          <rPr>
            <sz val="10"/>
            <color rgb="FF000000"/>
            <rFont val="Tahoma"/>
            <family val="2"/>
          </rPr>
          <t xml:space="preserve">
</t>
        </r>
        <r>
          <rPr>
            <sz val="10"/>
            <color rgb="FF000000"/>
            <rFont val="Tahoma"/>
            <family val="2"/>
          </rPr>
          <t xml:space="preserve">Enter the runners race number.  Numbers can be nonconsecutive.
</t>
        </r>
        <r>
          <rPr>
            <sz val="10"/>
            <color rgb="FF000000"/>
            <rFont val="Tahoma"/>
            <family val="2"/>
          </rPr>
          <t xml:space="preserve">
</t>
        </r>
        <r>
          <rPr>
            <sz val="10"/>
            <color rgb="FF000000"/>
            <rFont val="Tahoma"/>
            <family val="2"/>
          </rPr>
          <t xml:space="preserve">If duplicate numbers are entered they will turn </t>
        </r>
        <r>
          <rPr>
            <sz val="10"/>
            <color rgb="FFFF0000"/>
            <rFont val="Tahoma"/>
            <family val="2"/>
          </rPr>
          <t>red</t>
        </r>
        <r>
          <rPr>
            <sz val="10"/>
            <color rgb="FF000000"/>
            <rFont val="Tahoma"/>
            <family val="2"/>
          </rPr>
          <t xml:space="preserve">.
</t>
        </r>
        <r>
          <rPr>
            <sz val="10"/>
            <color rgb="FF000000"/>
            <rFont val="Tahoma"/>
            <family val="2"/>
          </rPr>
          <t xml:space="preserve">
</t>
        </r>
        <r>
          <rPr>
            <sz val="10"/>
            <color rgb="FF000000"/>
            <rFont val="Tahoma"/>
            <family val="2"/>
          </rPr>
          <t>Any pre-entries who don't turn up can be left on this sheet, everything will still work.</t>
        </r>
      </text>
    </comment>
    <comment ref="D1" authorId="0" shapeId="0" xr:uid="{9C77D9AE-E54A-F940-8645-D62BA5FCC325}">
      <text>
        <r>
          <rPr>
            <b/>
            <sz val="10"/>
            <color rgb="FF000000"/>
            <rFont val="Tahoma"/>
            <family val="2"/>
          </rPr>
          <t>A Blackett:</t>
        </r>
        <r>
          <rPr>
            <sz val="10"/>
            <color rgb="FF000000"/>
            <rFont val="Tahoma"/>
            <family val="2"/>
          </rPr>
          <t xml:space="preserve">
</t>
        </r>
        <r>
          <rPr>
            <sz val="10"/>
            <color rgb="FF000000"/>
            <rFont val="Tahoma"/>
            <family val="2"/>
          </rPr>
          <t xml:space="preserve">Ensure clubs are entered exactly the same for each member, any extra spaces entered will prevent the 'Team results' tab working.
</t>
        </r>
        <r>
          <rPr>
            <sz val="10"/>
            <color rgb="FF000000"/>
            <rFont val="Tahoma"/>
            <family val="2"/>
          </rPr>
          <t xml:space="preserve">
</t>
        </r>
        <r>
          <rPr>
            <sz val="10"/>
            <color rgb="FF000000"/>
            <rFont val="Tahoma"/>
            <family val="2"/>
          </rPr>
          <t>Capitilsation doesn't matter, eg. Durham Fell Runners is treated the same as dURhAM feLL rUNnErs.</t>
        </r>
      </text>
    </comment>
    <comment ref="E1" authorId="0" shapeId="0" xr:uid="{C56D1B79-6661-454D-918A-C5EC7CB84CD7}">
      <text>
        <r>
          <rPr>
            <b/>
            <sz val="10"/>
            <color rgb="FF000000"/>
            <rFont val="Tahoma"/>
            <family val="2"/>
          </rPr>
          <t>A Blackett:</t>
        </r>
        <r>
          <rPr>
            <sz val="10"/>
            <color rgb="FF000000"/>
            <rFont val="Tahoma"/>
            <family val="2"/>
          </rPr>
          <t xml:space="preserve">
</t>
        </r>
        <r>
          <rPr>
            <sz val="10"/>
            <color rgb="FF000000"/>
            <rFont val="Tahoma"/>
            <family val="2"/>
          </rPr>
          <t xml:space="preserve">Gender should entered as Male or Female.
</t>
        </r>
        <r>
          <rPr>
            <sz val="10"/>
            <color rgb="FF000000"/>
            <rFont val="Tahoma"/>
            <family val="2"/>
          </rPr>
          <t xml:space="preserve">
</t>
        </r>
        <r>
          <rPr>
            <sz val="10"/>
            <color rgb="FF000000"/>
            <rFont val="Tahoma"/>
            <family val="2"/>
          </rPr>
          <t xml:space="preserve">If you enter </t>
        </r>
        <r>
          <rPr>
            <sz val="10"/>
            <color rgb="FFFF0000"/>
            <rFont val="Tahoma"/>
            <family val="2"/>
          </rPr>
          <t>Woman</t>
        </r>
        <r>
          <rPr>
            <sz val="10"/>
            <color rgb="FF000000"/>
            <rFont val="Tahoma"/>
            <family val="2"/>
          </rPr>
          <t xml:space="preserve"> the cell will go red to indicate an error.</t>
        </r>
      </text>
    </comment>
    <comment ref="F1" authorId="0" shapeId="0" xr:uid="{B0994FE7-711B-4D43-BA2C-F450B48E5160}">
      <text>
        <r>
          <rPr>
            <b/>
            <sz val="10"/>
            <color rgb="FF000000"/>
            <rFont val="Tahoma"/>
            <family val="2"/>
          </rPr>
          <t>A Blackett:</t>
        </r>
        <r>
          <rPr>
            <sz val="10"/>
            <color rgb="FF000000"/>
            <rFont val="Tahoma"/>
            <family val="2"/>
          </rPr>
          <t xml:space="preserve">
</t>
        </r>
        <r>
          <rPr>
            <sz val="10"/>
            <color rgb="FF000000"/>
            <rFont val="Tahoma"/>
            <family val="2"/>
          </rPr>
          <t xml:space="preserve">Category should be
</t>
        </r>
        <r>
          <rPr>
            <sz val="10"/>
            <color rgb="FF000000"/>
            <rFont val="Tahoma"/>
            <family val="2"/>
          </rPr>
          <t xml:space="preserve">
</t>
        </r>
        <r>
          <rPr>
            <sz val="10"/>
            <color rgb="FF000000"/>
            <rFont val="Tahoma"/>
            <family val="2"/>
          </rPr>
          <t xml:space="preserve">MSEN, WSEN, MU23, WU23, M40, W40, M45 (if needed), W45 if needed), and so on, you can also use MU21 and WU21.
</t>
        </r>
        <r>
          <rPr>
            <sz val="10"/>
            <color rgb="FF000000"/>
            <rFont val="Tahoma"/>
            <family val="2"/>
          </rPr>
          <t xml:space="preserve">
</t>
        </r>
        <r>
          <rPr>
            <sz val="10"/>
            <color rgb="FF000000"/>
            <rFont val="Tahoma"/>
            <family val="2"/>
          </rPr>
          <t xml:space="preserve">If you use </t>
        </r>
        <r>
          <rPr>
            <sz val="10"/>
            <color rgb="FFFF0000"/>
            <rFont val="Tahoma"/>
            <family val="2"/>
          </rPr>
          <t>MOpen FOpen</t>
        </r>
        <r>
          <rPr>
            <sz val="10"/>
            <color rgb="FF000000"/>
            <rFont val="Tahoma"/>
            <family val="2"/>
          </rPr>
          <t xml:space="preserve">, or </t>
        </r>
        <r>
          <rPr>
            <sz val="10"/>
            <color rgb="FFFF0000"/>
            <rFont val="Tahoma"/>
            <family val="2"/>
          </rPr>
          <t xml:space="preserve">F40 etc. </t>
        </r>
        <r>
          <rPr>
            <sz val="10"/>
            <color rgb="FF000000"/>
            <rFont val="Tahoma"/>
            <family val="2"/>
          </rPr>
          <t xml:space="preserve">the cell will turn red indicating an error.
</t>
        </r>
        <r>
          <rPr>
            <sz val="10"/>
            <color rgb="FF000000"/>
            <rFont val="Tahoma"/>
            <family val="2"/>
          </rPr>
          <t xml:space="preserve">
</t>
        </r>
        <r>
          <rPr>
            <sz val="10"/>
            <color rgb="FF000000"/>
            <rFont val="Tahoma"/>
            <family val="2"/>
          </rPr>
          <t>If you use lower case m40, w40 etc.  Everything still works and this will be tidied up in the Published Results tab.</t>
        </r>
      </text>
    </comment>
    <comment ref="G1" authorId="0" shapeId="0" xr:uid="{6CC573AD-60E4-8B40-80F8-9EAED63616B4}">
      <text>
        <r>
          <rPr>
            <b/>
            <sz val="10"/>
            <color rgb="FF000000"/>
            <rFont val="Tahoma"/>
            <family val="2"/>
          </rPr>
          <t>A Blackett:</t>
        </r>
        <r>
          <rPr>
            <sz val="10"/>
            <color rgb="FF000000"/>
            <rFont val="Tahoma"/>
            <family val="2"/>
          </rPr>
          <t xml:space="preserve">
</t>
        </r>
        <r>
          <rPr>
            <sz val="10"/>
            <color rgb="FF000000"/>
            <rFont val="Tahoma"/>
            <family val="2"/>
          </rPr>
          <t xml:space="preserve">This is a check column.  
</t>
        </r>
        <r>
          <rPr>
            <sz val="10"/>
            <color rgb="FF000000"/>
            <rFont val="Tahoma"/>
            <family val="2"/>
          </rPr>
          <t xml:space="preserve">
</t>
        </r>
        <r>
          <rPr>
            <sz val="10"/>
            <color rgb="FF000000"/>
            <rFont val="Tahoma"/>
            <family val="2"/>
          </rPr>
          <t xml:space="preserve">If the runners number has been entered in the 'Finish order' tab, this column will display a green 1.  
</t>
        </r>
        <r>
          <rPr>
            <sz val="10"/>
            <color rgb="FF000000"/>
            <rFont val="Tahoma"/>
            <family val="2"/>
          </rPr>
          <t xml:space="preserve">
</t>
        </r>
        <r>
          <rPr>
            <sz val="10"/>
            <color rgb="FF000000"/>
            <rFont val="Tahoma"/>
            <family val="2"/>
          </rPr>
          <t xml:space="preserve">If they have not been entered it will display a </t>
        </r>
        <r>
          <rPr>
            <sz val="10"/>
            <color rgb="FFFF0000"/>
            <rFont val="Tahoma"/>
            <family val="2"/>
          </rPr>
          <t>red 0</t>
        </r>
        <r>
          <rPr>
            <sz val="10"/>
            <color rgb="FF000000"/>
            <rFont val="Tahoma"/>
            <family val="2"/>
          </rPr>
          <t xml:space="preserve">, if they have been entered multiple times it will display a </t>
        </r>
        <r>
          <rPr>
            <sz val="10"/>
            <color rgb="FFFF0000"/>
            <rFont val="Tahoma"/>
            <family val="2"/>
          </rPr>
          <t>red number</t>
        </r>
        <r>
          <rPr>
            <sz val="10"/>
            <color rgb="FF000000"/>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Blackett</author>
  </authors>
  <commentList>
    <comment ref="A1" authorId="0" shapeId="0" xr:uid="{9FA3903D-D2F3-6E43-A5CD-7FC0E09109B4}">
      <text>
        <r>
          <rPr>
            <b/>
            <sz val="10"/>
            <color rgb="FF000000"/>
            <rFont val="Tahoma"/>
            <family val="2"/>
          </rPr>
          <t>A Blackett:</t>
        </r>
        <r>
          <rPr>
            <sz val="10"/>
            <color rgb="FF000000"/>
            <rFont val="Tahoma"/>
            <family val="2"/>
          </rPr>
          <t xml:space="preserve">
</t>
        </r>
        <r>
          <rPr>
            <sz val="10"/>
            <color rgb="FF000000"/>
            <rFont val="Tahoma"/>
            <family val="2"/>
          </rPr>
          <t>Don't edit the position column, if you get a dead heat just change it in the 'Published Format'.</t>
        </r>
      </text>
    </comment>
    <comment ref="F1" authorId="0" shapeId="0" xr:uid="{42367420-FFD4-8147-A6E6-FEA6EA8D353E}">
      <text>
        <r>
          <rPr>
            <b/>
            <sz val="10"/>
            <color rgb="FF000000"/>
            <rFont val="Tahoma"/>
            <family val="2"/>
          </rPr>
          <t>A Blackett:</t>
        </r>
        <r>
          <rPr>
            <sz val="10"/>
            <color rgb="FF000000"/>
            <rFont val="Tahoma"/>
            <family val="2"/>
          </rPr>
          <t xml:space="preserve">
</t>
        </r>
        <r>
          <rPr>
            <sz val="10"/>
            <color rgb="FF000000"/>
            <rFont val="Tahoma"/>
            <family val="2"/>
          </rPr>
          <t>Fill the race numbers in as the runners finish.</t>
        </r>
      </text>
    </comment>
    <comment ref="G1" authorId="0" shapeId="0" xr:uid="{BC59C7C7-31FE-1847-8B7C-9638E899E85E}">
      <text>
        <r>
          <rPr>
            <b/>
            <sz val="10"/>
            <color rgb="FF000000"/>
            <rFont val="Tahoma"/>
            <family val="2"/>
          </rPr>
          <t>A Blackett:</t>
        </r>
        <r>
          <rPr>
            <sz val="10"/>
            <color rgb="FF000000"/>
            <rFont val="Tahoma"/>
            <family val="2"/>
          </rPr>
          <t xml:space="preserve">
</t>
        </r>
        <r>
          <rPr>
            <sz val="10"/>
            <color rgb="FF000000"/>
            <rFont val="Calibri"/>
            <family val="2"/>
          </rPr>
          <t xml:space="preserve">Enter as h:mm:ss
</t>
        </r>
        <r>
          <rPr>
            <sz val="10"/>
            <color rgb="FF000000"/>
            <rFont val="Calibri"/>
            <family val="2"/>
          </rPr>
          <t xml:space="preserve">
</t>
        </r>
        <r>
          <rPr>
            <sz val="10"/>
            <color rgb="FF000000"/>
            <rFont val="Tahoma"/>
            <family val="2"/>
          </rPr>
          <t>Everything works (except the 'Published Format') without the times entered, so you can do this when you get home.</t>
        </r>
      </text>
    </comment>
    <comment ref="H1" authorId="0" shapeId="0" xr:uid="{5659DFA4-A9C5-964C-8478-E073234BD2C2}">
      <text>
        <r>
          <rPr>
            <b/>
            <sz val="10"/>
            <color rgb="FF000000"/>
            <rFont val="Tahoma"/>
            <family val="2"/>
          </rPr>
          <t>A Blackett:</t>
        </r>
        <r>
          <rPr>
            <sz val="10"/>
            <color rgb="FF000000"/>
            <rFont val="Tahoma"/>
            <family val="2"/>
          </rPr>
          <t xml:space="preserve">
</t>
        </r>
        <r>
          <rPr>
            <sz val="10"/>
            <color rgb="FF000000"/>
            <rFont val="Tahoma"/>
            <family val="2"/>
          </rPr>
          <t>Column H, I, J &amp; K will auto populate as you fill in the numbers in column F.</t>
        </r>
      </text>
    </comment>
    <comment ref="N1" authorId="0" shapeId="0" xr:uid="{8F66C51C-3136-0041-98DA-78CE130F4776}">
      <text>
        <r>
          <rPr>
            <b/>
            <sz val="10"/>
            <color rgb="FF000000"/>
            <rFont val="Tahoma"/>
            <family val="2"/>
          </rPr>
          <t>A Blackett:</t>
        </r>
        <r>
          <rPr>
            <sz val="10"/>
            <color rgb="FF000000"/>
            <rFont val="Tahoma"/>
            <family val="2"/>
          </rPr>
          <t xml:space="preserve">
</t>
        </r>
        <r>
          <rPr>
            <sz val="10"/>
            <color rgb="FF000000"/>
            <rFont val="Tahoma"/>
            <family val="2"/>
          </rPr>
          <t xml:space="preserve">These Short Cat columns are only used for the resultsfra@aol.com tab to group 45's with 40's etc.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Blackett</author>
  </authors>
  <commentList>
    <comment ref="F1" authorId="0" shapeId="0" xr:uid="{41C17E0F-2928-0047-87A6-3BEB37A3A50D}">
      <text>
        <r>
          <rPr>
            <b/>
            <sz val="10"/>
            <color rgb="FF000000"/>
            <rFont val="Tahoma"/>
            <family val="2"/>
          </rPr>
          <t>A Blackett:</t>
        </r>
        <r>
          <rPr>
            <sz val="10"/>
            <color rgb="FF000000"/>
            <rFont val="Tahoma"/>
            <family val="2"/>
          </rPr>
          <t xml:space="preserve">
</t>
        </r>
        <r>
          <rPr>
            <sz val="10"/>
            <color rgb="FF000000"/>
            <rFont val="Tahoma"/>
            <family val="2"/>
          </rPr>
          <t>The team results are calculated based on the gender positions, not overall.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Blackett</author>
  </authors>
  <commentList>
    <comment ref="F1" authorId="0" shapeId="0" xr:uid="{65747A01-540A-544A-A0F0-376CA4A7504C}">
      <text>
        <r>
          <rPr>
            <b/>
            <sz val="10"/>
            <color rgb="FF000000"/>
            <rFont val="Tahoma"/>
            <family val="2"/>
          </rPr>
          <t>A Blackett:</t>
        </r>
        <r>
          <rPr>
            <sz val="10"/>
            <color rgb="FF000000"/>
            <rFont val="Tahoma"/>
            <family val="2"/>
          </rPr>
          <t xml:space="preserve">
</t>
        </r>
        <r>
          <rPr>
            <sz val="10"/>
            <color rgb="FF000000"/>
            <rFont val="Tahoma"/>
            <family val="2"/>
          </rPr>
          <t>The team results are calculated based on gender positions, not overall.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<sst xmlns="http://schemas.openxmlformats.org/spreadsheetml/2006/main" count="3028" uniqueCount="550">
  <si>
    <t>Number</t>
  </si>
  <si>
    <t>Name</t>
  </si>
  <si>
    <t>Category</t>
  </si>
  <si>
    <t>Gender</t>
  </si>
  <si>
    <t>M40</t>
  </si>
  <si>
    <t>M50</t>
  </si>
  <si>
    <t>M60</t>
  </si>
  <si>
    <t>M70</t>
  </si>
  <si>
    <t>Column1</t>
  </si>
  <si>
    <t>Time</t>
  </si>
  <si>
    <t>Finished?</t>
  </si>
  <si>
    <t>Club</t>
  </si>
  <si>
    <t>Position</t>
  </si>
  <si>
    <t>1st counter</t>
  </si>
  <si>
    <t>2nd counter</t>
  </si>
  <si>
    <t>3rd counter</t>
  </si>
  <si>
    <t>4th counter</t>
  </si>
  <si>
    <t>team total 4</t>
  </si>
  <si>
    <t>Team total 3</t>
  </si>
  <si>
    <t>Team total 2</t>
  </si>
  <si>
    <t>W40</t>
  </si>
  <si>
    <t>W50</t>
  </si>
  <si>
    <t>W60</t>
  </si>
  <si>
    <t>W70</t>
  </si>
  <si>
    <t>Team Gender</t>
  </si>
  <si>
    <t>Gender position</t>
  </si>
  <si>
    <t>Age cat position</t>
  </si>
  <si>
    <t>Column2</t>
  </si>
  <si>
    <t>Male</t>
  </si>
  <si>
    <t>Female</t>
  </si>
  <si>
    <t>Gender Position</t>
  </si>
  <si>
    <t>Cat Position</t>
  </si>
  <si>
    <t>MU23</t>
  </si>
  <si>
    <t>WU23</t>
  </si>
  <si>
    <t>M80</t>
  </si>
  <si>
    <t>W80</t>
  </si>
  <si>
    <t>Top3?</t>
  </si>
  <si>
    <t>Score</t>
  </si>
  <si>
    <t>Team</t>
  </si>
  <si>
    <t>Team of 4</t>
  </si>
  <si>
    <t>P1</t>
  </si>
  <si>
    <t>Runner1</t>
  </si>
  <si>
    <t>P2</t>
  </si>
  <si>
    <t>Runner2</t>
  </si>
  <si>
    <t>P3</t>
  </si>
  <si>
    <t>Runner3</t>
  </si>
  <si>
    <t>P4</t>
  </si>
  <si>
    <t>Runner 4</t>
  </si>
  <si>
    <t>Team of 3</t>
  </si>
  <si>
    <t>Team of 2</t>
  </si>
  <si>
    <t>M45</t>
  </si>
  <si>
    <t>W45</t>
  </si>
  <si>
    <t>M55</t>
  </si>
  <si>
    <t>W55</t>
  </si>
  <si>
    <t>M65</t>
  </si>
  <si>
    <t>W65</t>
  </si>
  <si>
    <t>M75</t>
  </si>
  <si>
    <t>W75</t>
  </si>
  <si>
    <t>M85</t>
  </si>
  <si>
    <t>W85</t>
  </si>
  <si>
    <t>Cat.</t>
  </si>
  <si>
    <t>Custom</t>
  </si>
  <si>
    <t>0</t>
  </si>
  <si>
    <t>All the column headers have notes, indicated by red triangles at the top of the column, read these to check you are inputting data in the correct format.</t>
  </si>
  <si>
    <t>Go to the 'Finish order' tab and input the numbers as the runners finish.</t>
  </si>
  <si>
    <t>All the results will then auto-populate including the team results.</t>
  </si>
  <si>
    <t>Enter the runners times in the 'Finish order' tab, this will then feed through to the Results tabs and the 'Published format'</t>
  </si>
  <si>
    <t>Instructions - Registration.</t>
  </si>
  <si>
    <t>After the race.</t>
  </si>
  <si>
    <t>MU21</t>
  </si>
  <si>
    <t>WU21</t>
  </si>
  <si>
    <t>To publish the results, print the 'Published format' tab to a pdf, or whatever else you want to do with it.</t>
  </si>
  <si>
    <t>This spreadsheet has been created by Andy Blackett of Durham Fell Runners, it is intended to be used to collate results for non-commercial fell races.  If you wish to use it for any other purpose please contact andyblackett@googlemail.com to discuss terms.  This spreadsheet has no affiliation or connection with the FRA or any other organisation.</t>
  </si>
  <si>
    <t>I hope you find this spreadsheet useful, if you have any questions or need any help contact andyblackett@googlemail.com</t>
  </si>
  <si>
    <t>Andy</t>
  </si>
  <si>
    <t>Delete the example data from the 'Entries' tab cells A2:E196, and from the 'Finish order' tab F2:G173.</t>
  </si>
  <si>
    <t>Input your entry data, this can be pre-populated from pre-entres (by downloading a report from SI Entries or similar), and populated 'on the day'.</t>
  </si>
  <si>
    <t>Enter runners numbers next to their names in column A of the 'Entries' tab, again, either in advance or on the day.</t>
  </si>
  <si>
    <t>Competitor Name</t>
  </si>
  <si>
    <t>Change log.</t>
  </si>
  <si>
    <t>V4.1 Added in format for FRA and Format forTablepress tabs.</t>
  </si>
  <si>
    <t>Fixed an error which meant that no club was showing up as 0 rather than blank on the Published format.</t>
  </si>
  <si>
    <t>V4 Redesigned Team prize calculation so female team prize is calculated just off female placings.</t>
  </si>
  <si>
    <r>
      <t>INDIVIDUALS – OVERALL</t>
    </r>
    <r>
      <rPr>
        <b/>
        <sz val="10"/>
        <color theme="1"/>
        <rFont val="Calibri"/>
        <family val="2"/>
      </rPr>
      <t xml:space="preserve"> </t>
    </r>
    <r>
      <rPr>
        <b/>
        <sz val="9"/>
        <color theme="1"/>
        <rFont val="Calibri"/>
        <family val="2"/>
      </rPr>
      <t>(Please include all category counters in this list)</t>
    </r>
    <r>
      <rPr>
        <b/>
        <sz val="8"/>
        <color theme="1"/>
        <rFont val="Calibri"/>
        <family val="2"/>
      </rPr>
      <t xml:space="preserve">        </t>
    </r>
  </si>
  <si>
    <t>POS.</t>
  </si>
  <si>
    <t>NAME</t>
  </si>
  <si>
    <t>CATEGORY</t>
  </si>
  <si>
    <t>CLUB</t>
  </si>
  <si>
    <t>TIME</t>
  </si>
  <si>
    <t xml:space="preserve"> </t>
  </si>
  <si>
    <t>P T O</t>
  </si>
  <si>
    <t>INDIVIDUALS – M40 (MEN VETERANS O/40 CATEGORY)</t>
  </si>
  <si>
    <t>POS. O/A</t>
  </si>
  <si>
    <t>INDIVIDUALS – M50 (MEN VETERANS O/50 CATEGORY)</t>
  </si>
  <si>
    <t>INDIVIDUALS – M60 (MEN VETERANS O/60 CATEGORY)</t>
  </si>
  <si>
    <t>INDIVIDUALS – M70 (MEN VETERANS O/70 CATEGORY)</t>
  </si>
  <si>
    <t xml:space="preserve">WOMEN INDIVIDUALS – WSEN </t>
  </si>
  <si>
    <t xml:space="preserve">POS. O/A </t>
  </si>
  <si>
    <t>INDIVIDUALS – W40 (WOMEN VETERANS O/40 CATEGORY)</t>
  </si>
  <si>
    <t>INDIVIDUALS – W50 (WOMEN VETERANS O/50 CATEGORY)</t>
  </si>
  <si>
    <t>INDIVIDUALS – W60 (WOMEN VETERANS O/60 CATEGORY)</t>
  </si>
  <si>
    <t>INDIVIDUALS – W70 (WOMEN VETERANS O/70 CATEGORY)</t>
  </si>
  <si>
    <t>V4.2</t>
  </si>
  <si>
    <t>Copy the 'results for FRA' tab to a new sheet (right click on the tab 'move or copy', select 'create a copy') then save this and upload it to the FRA Races page.</t>
  </si>
  <si>
    <t>Go to the Format for resultsfra@aol.com tab and select all the data copy it, then paste it into the word document which the FRA send you after the race.</t>
  </si>
  <si>
    <t>Added in Format for resultsfra@aol.com tab which can be copied into word document which is emailed to race organisers after the race.</t>
  </si>
  <si>
    <t>This spreadsheet has been designed to be easy to use and require no specialist knowledge to operate.  It doesn't use macros or anything similar, as the author doesn't understand them either.</t>
  </si>
  <si>
    <t>V4.2.1</t>
  </si>
  <si>
    <t>Fixed an error which meant that females finishing &gt; 104th place were not picked up on the results table</t>
  </si>
  <si>
    <t>Short Cat.</t>
  </si>
  <si>
    <t>Column3</t>
  </si>
  <si>
    <t>Short Cat Position</t>
  </si>
  <si>
    <t>V4.2.2</t>
  </si>
  <si>
    <t>Updated the resultsfra@aol.com tab so it picks up 5 year age cats within the 10 year table, eg if V45 comes before the first V40 the V45 will appear in this table</t>
  </si>
  <si>
    <t>extended to take up to 500 runners</t>
  </si>
  <si>
    <t>V4.2.3</t>
  </si>
  <si>
    <t>Tidied up conditional formatting on entries tab to ensure that error check rules apply to all rows</t>
  </si>
  <si>
    <t>Extended to take up to 1000 runners</t>
  </si>
  <si>
    <t>If the sheet is 'laggy' and takes time to recalculate after each data entry, change the calculation option to 'manual' and then press F9 each time you want to recalculate.</t>
  </si>
  <si>
    <t>Ella Hargreaves</t>
  </si>
  <si>
    <t>Individual#</t>
  </si>
  <si>
    <t>Katie Lomas</t>
  </si>
  <si>
    <t>Boro Runners</t>
  </si>
  <si>
    <t>Robyn Watson</t>
  </si>
  <si>
    <t>Esk Valley Fell Club</t>
  </si>
  <si>
    <t>Tabitha McNicholas</t>
  </si>
  <si>
    <t>North York Moors AC</t>
  </si>
  <si>
    <t>Hazel Normanhenney</t>
  </si>
  <si>
    <t>St Theresa's AC</t>
  </si>
  <si>
    <t>Cassie Read</t>
  </si>
  <si>
    <t>York Knavesmire Harriers</t>
  </si>
  <si>
    <t>Jodi Bemand</t>
  </si>
  <si>
    <t>West Cheshire Athletic Club</t>
  </si>
  <si>
    <t>Harriet Thompson</t>
  </si>
  <si>
    <t>Georgia Campbell</t>
  </si>
  <si>
    <t>Emily Loftus</t>
  </si>
  <si>
    <t>Pickering RC</t>
  </si>
  <si>
    <t>Lucy Knight</t>
  </si>
  <si>
    <t>Kirsty Brown</t>
  </si>
  <si>
    <t>Ursula Catton</t>
  </si>
  <si>
    <t>Rose Mather</t>
  </si>
  <si>
    <t>Catherine Williamson</t>
  </si>
  <si>
    <t>Loftus &amp; Whitby AC</t>
  </si>
  <si>
    <t>Kim Cavill</t>
  </si>
  <si>
    <t>Esther Harrison</t>
  </si>
  <si>
    <t>Thirsk &amp; Sowerby Harriers</t>
  </si>
  <si>
    <t>Victoria Burns</t>
  </si>
  <si>
    <t>Middlesbrough &amp; Cleveland Harriers</t>
  </si>
  <si>
    <t>Sarah Harrison</t>
  </si>
  <si>
    <t>Beverley Isherwood</t>
  </si>
  <si>
    <t>Fran Jeffery</t>
  </si>
  <si>
    <t>Kirsty Naylor</t>
  </si>
  <si>
    <t>Jenny Storrie</t>
  </si>
  <si>
    <t>Scarborough AC</t>
  </si>
  <si>
    <t>Laura Bennett</t>
  </si>
  <si>
    <t>York Acorn RC</t>
  </si>
  <si>
    <t>Natalie Greaves</t>
  </si>
  <si>
    <t>Rhona Marshall</t>
  </si>
  <si>
    <t>Helen Spring</t>
  </si>
  <si>
    <t>Easingwold RC</t>
  </si>
  <si>
    <t>Alice Hayter</t>
  </si>
  <si>
    <t>Lynn Humpleby</t>
  </si>
  <si>
    <t>Sarah Hudson</t>
  </si>
  <si>
    <t>Rebecca Cacioppo</t>
  </si>
  <si>
    <t>Sarah Walch</t>
  </si>
  <si>
    <t>Denby Dale AC</t>
  </si>
  <si>
    <t>Abigail Carter</t>
  </si>
  <si>
    <t>Jess Evans</t>
  </si>
  <si>
    <t>Joanne Hall</t>
  </si>
  <si>
    <t>Kathryn Waterworth</t>
  </si>
  <si>
    <t>Michaela Welham</t>
  </si>
  <si>
    <t>Anneke Imeson</t>
  </si>
  <si>
    <t>Ripon Runners</t>
  </si>
  <si>
    <t>Catherine Shutt</t>
  </si>
  <si>
    <t>Orna O'Toole</t>
  </si>
  <si>
    <t>Marianne Borsheim</t>
  </si>
  <si>
    <t>Victoria Braham</t>
  </si>
  <si>
    <t>Nidderdale Fell &amp; Trail</t>
  </si>
  <si>
    <t>Susan Dick</t>
  </si>
  <si>
    <t>Rozannah Halsall</t>
  </si>
  <si>
    <t>Steph Lishman</t>
  </si>
  <si>
    <t>Jen Milsom</t>
  </si>
  <si>
    <t>Samantha Jones</t>
  </si>
  <si>
    <t>Louise Mayfield</t>
  </si>
  <si>
    <t>Lucy Saggers</t>
  </si>
  <si>
    <t>Katherine Davis</t>
  </si>
  <si>
    <t>Julie Darigala</t>
  </si>
  <si>
    <t>Black Combe</t>
  </si>
  <si>
    <t>Helen Ashworth</t>
  </si>
  <si>
    <t>Gillian Havis</t>
  </si>
  <si>
    <t>Nicola Stick</t>
  </si>
  <si>
    <t>Nicola Thorpe</t>
  </si>
  <si>
    <t>Fiona Manson</t>
  </si>
  <si>
    <t>Perth Road Runners</t>
  </si>
  <si>
    <t>Hester Butterworth</t>
  </si>
  <si>
    <t>Lisa Bourne</t>
  </si>
  <si>
    <t>Trudy Morrice</t>
  </si>
  <si>
    <t>Diane Jobson</t>
  </si>
  <si>
    <t>WSEN</t>
  </si>
  <si>
    <t>MSEN</t>
  </si>
  <si>
    <t>Carol Cervewak</t>
  </si>
  <si>
    <t>Julie Clayton</t>
  </si>
  <si>
    <t>Joanna Schreiber</t>
  </si>
  <si>
    <t>Pudsey &amp; Bramley AC</t>
  </si>
  <si>
    <t>Natalie Lyth</t>
  </si>
  <si>
    <t>Helen Nicholson</t>
  </si>
  <si>
    <t>Swaledale Runners</t>
  </si>
  <si>
    <t>Susan Slack</t>
  </si>
  <si>
    <t>Hilary Allan</t>
  </si>
  <si>
    <t>Kate Ruffell</t>
  </si>
  <si>
    <t>Matlock AC</t>
  </si>
  <si>
    <t>Anne Robson</t>
  </si>
  <si>
    <t>Alison Lloyd</t>
  </si>
  <si>
    <t>Christine Hemingway</t>
  </si>
  <si>
    <t>Martha McBarron</t>
  </si>
  <si>
    <t>Christine Robertson</t>
  </si>
  <si>
    <t>Carol Thompson</t>
  </si>
  <si>
    <t>Christine Burn</t>
  </si>
  <si>
    <t>Joe Crossfield</t>
  </si>
  <si>
    <t>Warren Needham</t>
  </si>
  <si>
    <t>Thomas Ratcliffe</t>
  </si>
  <si>
    <t>Duncan Allen</t>
  </si>
  <si>
    <t>Tom Szczerbicki</t>
  </si>
  <si>
    <t>Haxby Runners</t>
  </si>
  <si>
    <t>Joshua Goldsbrough</t>
  </si>
  <si>
    <t>Phil Smith</t>
  </si>
  <si>
    <t>Chris Bowles</t>
  </si>
  <si>
    <t>Will Roberts</t>
  </si>
  <si>
    <t>Lewis Hutchinson</t>
  </si>
  <si>
    <t>Liam Bell</t>
  </si>
  <si>
    <t>Chris Doble</t>
  </si>
  <si>
    <t>Hamish Miller</t>
  </si>
  <si>
    <t>Robert Preston</t>
  </si>
  <si>
    <t>Ben Ratcliffe</t>
  </si>
  <si>
    <t>Jonathan Burt</t>
  </si>
  <si>
    <t>Bedale &amp; Aiskew Runners</t>
  </si>
  <si>
    <t>Dermot Meehan</t>
  </si>
  <si>
    <t>Rob Illingworth</t>
  </si>
  <si>
    <t>Patrick Chilton</t>
  </si>
  <si>
    <t>Horsforth Harriers</t>
  </si>
  <si>
    <t>Dale Brown</t>
  </si>
  <si>
    <t>Sam Gunning</t>
  </si>
  <si>
    <t>Vale of York</t>
  </si>
  <si>
    <t>Blake Scaddan</t>
  </si>
  <si>
    <t>Tom Badell</t>
  </si>
  <si>
    <t>Rory Bevin</t>
  </si>
  <si>
    <t>Mikey Garbutt</t>
  </si>
  <si>
    <t>Samuel Garratt</t>
  </si>
  <si>
    <t>Richard Grant</t>
  </si>
  <si>
    <t>Tom Hustwitt</t>
  </si>
  <si>
    <t>Alex Linsley</t>
  </si>
  <si>
    <t>Stephen McDougall</t>
  </si>
  <si>
    <t>Paul Parker</t>
  </si>
  <si>
    <t>Sebastian Slater</t>
  </si>
  <si>
    <t>Dark Peak Fell Runners</t>
  </si>
  <si>
    <t>Matthew Clark</t>
  </si>
  <si>
    <t>Paul Lawton</t>
  </si>
  <si>
    <t>Thomas Naisby</t>
  </si>
  <si>
    <t>Stephen Roe</t>
  </si>
  <si>
    <t>Billingham RC</t>
  </si>
  <si>
    <t>Rory Stead</t>
  </si>
  <si>
    <t>Keighley &amp; Craven AC</t>
  </si>
  <si>
    <t>Kian Stead</t>
  </si>
  <si>
    <t>Rob Sparkes</t>
  </si>
  <si>
    <t>Beverley AC</t>
  </si>
  <si>
    <t>Tom Bell</t>
  </si>
  <si>
    <t>North Leeds Fell Runners</t>
  </si>
  <si>
    <t>Alexander Guille</t>
  </si>
  <si>
    <t>Sam Leadley</t>
  </si>
  <si>
    <t>Robert Bailey</t>
  </si>
  <si>
    <t>Thomas Hoare</t>
  </si>
  <si>
    <t>James Mullholland</t>
  </si>
  <si>
    <t>Chris Crookes</t>
  </si>
  <si>
    <t>Oscar Anglim</t>
  </si>
  <si>
    <t>CLOK</t>
  </si>
  <si>
    <t>David Webster</t>
  </si>
  <si>
    <t>Edward Hinton</t>
  </si>
  <si>
    <t>Richard Atkins</t>
  </si>
  <si>
    <t>Simon Hodgson</t>
  </si>
  <si>
    <t>Dominic Wilson</t>
  </si>
  <si>
    <t>Graham Gill</t>
  </si>
  <si>
    <t>Peter Boyes</t>
  </si>
  <si>
    <t>Alex Miller</t>
  </si>
  <si>
    <t>Andrew Paylor</t>
  </si>
  <si>
    <t>Jon Spry</t>
  </si>
  <si>
    <t>Vegan Runners UK</t>
  </si>
  <si>
    <t>Stephen Tilford</t>
  </si>
  <si>
    <t>Wakefield District H &amp; AC</t>
  </si>
  <si>
    <t>Peter Walker</t>
  </si>
  <si>
    <t>Adam Ward</t>
  </si>
  <si>
    <t>Stephen Weller</t>
  </si>
  <si>
    <t>Blue Dragon Runners</t>
  </si>
  <si>
    <t>Tom Pilley</t>
  </si>
  <si>
    <t>Sam Dredge</t>
  </si>
  <si>
    <t>Ed Woollard</t>
  </si>
  <si>
    <t>Michael Leadbetter</t>
  </si>
  <si>
    <t>David Orange</t>
  </si>
  <si>
    <t>Michael Shaw</t>
  </si>
  <si>
    <t>Hem Rana</t>
  </si>
  <si>
    <t>Nigel Dove</t>
  </si>
  <si>
    <t>John Collins</t>
  </si>
  <si>
    <t>Fell Runners Association</t>
  </si>
  <si>
    <t>Edward Arkell</t>
  </si>
  <si>
    <t>Baildon Runners</t>
  </si>
  <si>
    <t>Martin Bell</t>
  </si>
  <si>
    <t>James Calvert</t>
  </si>
  <si>
    <t>Heppni</t>
  </si>
  <si>
    <t>Fox Gledson</t>
  </si>
  <si>
    <t>Tim Grimwood</t>
  </si>
  <si>
    <t>Sam Healy</t>
  </si>
  <si>
    <t>Damian Kilpin</t>
  </si>
  <si>
    <t>James Loftus</t>
  </si>
  <si>
    <t>Jonathan Rowland</t>
  </si>
  <si>
    <t>Martin Vasey</t>
  </si>
  <si>
    <t>Ben Imeson</t>
  </si>
  <si>
    <t>Gareth Green</t>
  </si>
  <si>
    <t>Kieron Niven</t>
  </si>
  <si>
    <t>Richard Robinson</t>
  </si>
  <si>
    <t>Paul Chapman</t>
  </si>
  <si>
    <t>Ian Rowan</t>
  </si>
  <si>
    <t>Michael Richmond</t>
  </si>
  <si>
    <t>Ed Snow</t>
  </si>
  <si>
    <t>Penistone Footpath Runners &amp; AC</t>
  </si>
  <si>
    <t>Reiner Hesse</t>
  </si>
  <si>
    <t>Stephen Hardy</t>
  </si>
  <si>
    <t>Paul Woolhouse</t>
  </si>
  <si>
    <t>Justin Waring</t>
  </si>
  <si>
    <t>David Bannister</t>
  </si>
  <si>
    <t>Phil Baines</t>
  </si>
  <si>
    <t>Simon Rycroft</t>
  </si>
  <si>
    <t>Russ Grayson</t>
  </si>
  <si>
    <t>Nick Smith</t>
  </si>
  <si>
    <t>Chris Jefferies</t>
  </si>
  <si>
    <t>Andrew Gamble</t>
  </si>
  <si>
    <t>Andrew Koss</t>
  </si>
  <si>
    <t>Scott Leach</t>
  </si>
  <si>
    <t>Robert Nicholas</t>
  </si>
  <si>
    <t>John O'Boyle</t>
  </si>
  <si>
    <t>SilverBack Trails</t>
  </si>
  <si>
    <t>Tom Springett</t>
  </si>
  <si>
    <t>Adrian Wood</t>
  </si>
  <si>
    <t>Colin Wright</t>
  </si>
  <si>
    <t>Ashley Dodgson</t>
  </si>
  <si>
    <t>Giles Hawking</t>
  </si>
  <si>
    <t>David Owuor</t>
  </si>
  <si>
    <t>Brendan Anglim</t>
  </si>
  <si>
    <t>Mike Quinn</t>
  </si>
  <si>
    <t>Peter Walsh</t>
  </si>
  <si>
    <t>Michael Holtby</t>
  </si>
  <si>
    <t>Peter Murray</t>
  </si>
  <si>
    <t>Dave Smith</t>
  </si>
  <si>
    <t>Stephen Pugh</t>
  </si>
  <si>
    <t>Ian Beaver</t>
  </si>
  <si>
    <t>Bryan Drew</t>
  </si>
  <si>
    <t>Greg Proll</t>
  </si>
  <si>
    <t>Paul Wilkin</t>
  </si>
  <si>
    <t>Julian Wardman</t>
  </si>
  <si>
    <t>Adrian Bushby</t>
  </si>
  <si>
    <t>City of Hull AC</t>
  </si>
  <si>
    <t>Richard Crone</t>
  </si>
  <si>
    <t>East Hull Harriers &amp; AC</t>
  </si>
  <si>
    <t>Howard Darwin</t>
  </si>
  <si>
    <t>Danum Harriers</t>
  </si>
  <si>
    <t>Steve Ellmore</t>
  </si>
  <si>
    <t>Knaresborough Striders</t>
  </si>
  <si>
    <t>Andrew Johnson</t>
  </si>
  <si>
    <t>Alan Longmire</t>
  </si>
  <si>
    <t>Angus Sanderson</t>
  </si>
  <si>
    <t>Jeremy Wilkinson</t>
  </si>
  <si>
    <t>Dave Wood</t>
  </si>
  <si>
    <t>Alan Simpson</t>
  </si>
  <si>
    <t>Dan Rhodes</t>
  </si>
  <si>
    <t>Durham Fell Runners</t>
  </si>
  <si>
    <t>Philip Cornforth</t>
  </si>
  <si>
    <t>David Sanderson</t>
  </si>
  <si>
    <t>Chris Tweddle</t>
  </si>
  <si>
    <t>Matt Rylatt</t>
  </si>
  <si>
    <t>York Triathlon Club</t>
  </si>
  <si>
    <t>Kevin Holmes</t>
  </si>
  <si>
    <t>David Hughes</t>
  </si>
  <si>
    <t>David Allison</t>
  </si>
  <si>
    <t>Nigel Briggs</t>
  </si>
  <si>
    <t>Paul Havis</t>
  </si>
  <si>
    <t>Graham D Palmer</t>
  </si>
  <si>
    <t>Paul Peacock</t>
  </si>
  <si>
    <t>Ian Robinson</t>
  </si>
  <si>
    <t>Jim Rogers</t>
  </si>
  <si>
    <t>Luke Shannon</t>
  </si>
  <si>
    <t>David Stephenson</t>
  </si>
  <si>
    <t>Andrew Tattersall</t>
  </si>
  <si>
    <t>Mick Cooper</t>
  </si>
  <si>
    <t>Tormorden Harriers</t>
  </si>
  <si>
    <t>Christopher Clayton</t>
  </si>
  <si>
    <t>Mark May</t>
  </si>
  <si>
    <t>Simon Lawson</t>
  </si>
  <si>
    <t>Michael Keavney</t>
  </si>
  <si>
    <t>Neil Rip Ridsdale</t>
  </si>
  <si>
    <t>David Robinson</t>
  </si>
  <si>
    <t>James Robson</t>
  </si>
  <si>
    <t>Steve Storey</t>
  </si>
  <si>
    <t>Roger Laycock</t>
  </si>
  <si>
    <t>Settle Harriers</t>
  </si>
  <si>
    <t>Stephen Haley</t>
  </si>
  <si>
    <t>Andrew Robertson</t>
  </si>
  <si>
    <t>Mark Edwards</t>
  </si>
  <si>
    <t>Paul Lyons</t>
  </si>
  <si>
    <t>Redcar RC</t>
  </si>
  <si>
    <t>Richard Parkin</t>
  </si>
  <si>
    <t>Mike Punchard</t>
  </si>
  <si>
    <t>Michael Wilson</t>
  </si>
  <si>
    <t>Andrew Johnson2</t>
  </si>
  <si>
    <t>Mike Dales</t>
  </si>
  <si>
    <t>Stewart Mechie</t>
  </si>
  <si>
    <t>Stephen Dixon</t>
  </si>
  <si>
    <t>Valley Striders</t>
  </si>
  <si>
    <t>Karl Edwards</t>
  </si>
  <si>
    <t>Hartlepool Burn Road Harriers</t>
  </si>
  <si>
    <t>Geoffrey Usher</t>
  </si>
  <si>
    <t>Laurence Taylor</t>
  </si>
  <si>
    <t>Ged Hall</t>
  </si>
  <si>
    <t>Robert Burn</t>
  </si>
  <si>
    <t>Stephen Mummery</t>
  </si>
  <si>
    <t>Martin White</t>
  </si>
  <si>
    <t>New Marske Harriers Club</t>
  </si>
  <si>
    <t>Austen Moore</t>
  </si>
  <si>
    <t>Mersey Tri</t>
  </si>
  <si>
    <t>Lockton Limping Fell Race - 2025</t>
  </si>
  <si>
    <t>Ace Coaching</t>
  </si>
  <si>
    <t>Airecentre Pacers</t>
  </si>
  <si>
    <t>Airienteers</t>
  </si>
  <si>
    <t>Alnwick Harriers</t>
  </si>
  <si>
    <t>Aycliffe RC</t>
  </si>
  <si>
    <t>BADE</t>
  </si>
  <si>
    <t>Beeston AC</t>
  </si>
  <si>
    <t>Belle Vue Racers</t>
  </si>
  <si>
    <t>Billingham Marsh Hse H &amp; AC</t>
  </si>
  <si>
    <t>Birmingham BRAT Club</t>
  </si>
  <si>
    <t>Blue Lagoon Tri</t>
  </si>
  <si>
    <t>Blyth RC</t>
  </si>
  <si>
    <t>British Triathlon Association</t>
  </si>
  <si>
    <t>Buxton AC</t>
  </si>
  <si>
    <t>Calder Valley Fell Runners</t>
  </si>
  <si>
    <t>Carnethy HRC</t>
  </si>
  <si>
    <t>Chorley</t>
  </si>
  <si>
    <t>Chorlton Runners</t>
  </si>
  <si>
    <t>Cirencester AC</t>
  </si>
  <si>
    <t>City of York AC</t>
  </si>
  <si>
    <t>Consett Canicross</t>
  </si>
  <si>
    <t>Corsham Running Club</t>
  </si>
  <si>
    <t>Craven Energy Triathlon Club</t>
  </si>
  <si>
    <t>Crook AC &amp; District</t>
  </si>
  <si>
    <t>CrossFit Stokesley</t>
  </si>
  <si>
    <t>Cumberland Fell Runners</t>
  </si>
  <si>
    <t>Cuthbert</t>
  </si>
  <si>
    <t>Darlington Harriers &amp; AC</t>
  </si>
  <si>
    <t>Deeside Runners</t>
  </si>
  <si>
    <t>Denby Dale</t>
  </si>
  <si>
    <t>Divonne</t>
  </si>
  <si>
    <t>Driffield Striders</t>
  </si>
  <si>
    <t>Dronfield RC</t>
  </si>
  <si>
    <t>Durham City Harriers &amp; AC</t>
  </si>
  <si>
    <t>East Durham Run Club</t>
  </si>
  <si>
    <t>East Hull Harriers AC</t>
  </si>
  <si>
    <t>Ebor Orienteering Club</t>
  </si>
  <si>
    <t>Elvet Striders</t>
  </si>
  <si>
    <t>Glossopdale Harriers</t>
  </si>
  <si>
    <t>Goodgym Race Team</t>
  </si>
  <si>
    <t>Halesowen AC</t>
  </si>
  <si>
    <t>Halifax Harriers</t>
  </si>
  <si>
    <t>Hambleton Athletics &amp; RC</t>
  </si>
  <si>
    <t>Hardley Runners</t>
  </si>
  <si>
    <t>Harrogate Harriers &amp; AC</t>
  </si>
  <si>
    <t>Hartlepool Triathlon Club</t>
  </si>
  <si>
    <t>Heaton Harriers</t>
  </si>
  <si>
    <t>Helm Hill Runners</t>
  </si>
  <si>
    <t>Houghton Harriers &amp; AC</t>
  </si>
  <si>
    <t>Hull University AC</t>
  </si>
  <si>
    <t>Hyde Park Harriers</t>
  </si>
  <si>
    <t>IAB</t>
  </si>
  <si>
    <t>Ilkley Harriers</t>
  </si>
  <si>
    <t>Keswick AC</t>
  </si>
  <si>
    <t>Ketton Panthers</t>
  </si>
  <si>
    <t>Knowle &amp; Dorridge RC</t>
  </si>
  <si>
    <t>Leeds Triathlon Centre</t>
  </si>
  <si>
    <t>Leeds University Orienteering &amp; Fell Running</t>
  </si>
  <si>
    <t>Lonely Goat RC</t>
  </si>
  <si>
    <t>Low Fell RC</t>
  </si>
  <si>
    <t>Mercia Fell Runners</t>
  </si>
  <si>
    <t>Middlesborough &amp; Cleveland Harriers</t>
  </si>
  <si>
    <t>Middlesbrough AC (Mandale)</t>
  </si>
  <si>
    <t>Morpeth Harriers &amp; AC</t>
  </si>
  <si>
    <t>Newcastle &amp; Gateshead Orienteers</t>
  </si>
  <si>
    <t>Nidd Valley Road Runners</t>
  </si>
  <si>
    <t>Norfolk Trail Runners</t>
  </si>
  <si>
    <t>North East Project</t>
  </si>
  <si>
    <t>North East Vets</t>
  </si>
  <si>
    <t>North Shields Polytechnic Club</t>
  </si>
  <si>
    <t>Northern Fells Running Club</t>
  </si>
  <si>
    <t>Northumberland Fell Runners</t>
  </si>
  <si>
    <t>NYPTri</t>
  </si>
  <si>
    <t>OS Runners</t>
  </si>
  <si>
    <t>Oswestry</t>
  </si>
  <si>
    <t>Otley AC</t>
  </si>
  <si>
    <t>Pennine Fell Runners</t>
  </si>
  <si>
    <t>Penny Lane Striders</t>
  </si>
  <si>
    <t>Pocklington Runners</t>
  </si>
  <si>
    <t>Prestwich AC</t>
  </si>
  <si>
    <t>Quakers RC</t>
  </si>
  <si>
    <t>Queens Square</t>
  </si>
  <si>
    <t>Red Hot RC</t>
  </si>
  <si>
    <t>Redditch Stars</t>
  </si>
  <si>
    <t>Reepham Runners</t>
  </si>
  <si>
    <t>RHRC</t>
  </si>
  <si>
    <t>Richmond &amp; Zetland Harriers</t>
  </si>
  <si>
    <t>Rossendale Harriers &amp; AC</t>
  </si>
  <si>
    <t>Rothwell Harriers &amp; AC</t>
  </si>
  <si>
    <t>Roundhay Runners</t>
  </si>
  <si>
    <t>Run Fit Hartlepool</t>
  </si>
  <si>
    <t>Run Kingswood Run</t>
  </si>
  <si>
    <t>Saltwell Harriers</t>
  </si>
  <si>
    <t>Sedgefield Harriers</t>
  </si>
  <si>
    <t>Sheffield HH Harriers</t>
  </si>
  <si>
    <t>Sheffield University Orienteering &amp; Fell RC</t>
  </si>
  <si>
    <t>Silverback Trails</t>
  </si>
  <si>
    <t>Snaith and Colwick</t>
  </si>
  <si>
    <t>South Leeds Lakers</t>
  </si>
  <si>
    <t>South Shields Harriers &amp; AC</t>
  </si>
  <si>
    <t>Steam Piglets</t>
  </si>
  <si>
    <t>Stockton Striders AC</t>
  </si>
  <si>
    <t>Sunderland Strollers</t>
  </si>
  <si>
    <t>Swift Tees</t>
  </si>
  <si>
    <t>Tadcaster Harriers</t>
  </si>
  <si>
    <t>Team Bath AC</t>
  </si>
  <si>
    <t>Team Hardmoors</t>
  </si>
  <si>
    <t>Todmorden Harriers</t>
  </si>
  <si>
    <t>Trafford AC</t>
  </si>
  <si>
    <t>TS Harriers</t>
  </si>
  <si>
    <t>Tyne Bridge Harriers</t>
  </si>
  <si>
    <t>Tynedale Harriers</t>
  </si>
  <si>
    <t>Tynedale Tri</t>
  </si>
  <si>
    <t>Vegan Runners</t>
  </si>
  <si>
    <t>Wakefield Harriers</t>
  </si>
  <si>
    <t>Washington Running Club</t>
  </si>
  <si>
    <t>West Anglian Orienteering Club</t>
  </si>
  <si>
    <t>Wetherby Runners AC</t>
  </si>
  <si>
    <t>Wharfedale Harriers</t>
  </si>
  <si>
    <t>York Postal Harriers</t>
  </si>
  <si>
    <t>York Run Plus</t>
  </si>
  <si>
    <t>York Triathlon</t>
  </si>
  <si>
    <t>Yorkshire Wolds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</si>
</sst>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21" x14ac:knownFonts="1">
    <font>
      <sz val="11"/>
      <color theme="1"/>
      <name val="Calibri"/>
      <family val="2"/>
      <scheme val="minor"/>
    </font>
    <font>
      <sz val="12"/>
      <color theme="1"/>
      <name val="Calibri"/>
      <family val="2"/>
      <scheme val="minor"/>
    </font>
    <font>
      <sz val="12"/>
      <color theme="1"/>
      <name val="Calibri"/>
      <family val="2"/>
      <scheme val="minor"/>
    </font>
    <font>
      <sz val="11"/>
      <color rgb="FF000000"/>
      <name val="Calibri"/>
      <family val="2"/>
      <scheme val="minor"/>
    </font>
    <font>
      <sz val="16"/>
      <color theme="1"/>
      <name val="Calibri"/>
      <family val="2"/>
      <scheme val="minor"/>
    </font>
    <font>
      <sz val="8"/>
      <name val="Calibri"/>
      <family val="2"/>
      <scheme val="minor"/>
    </font>
    <font>
      <sz val="10"/>
      <color rgb="FF000000"/>
      <name val="Tahoma"/>
      <family val="2"/>
    </font>
    <font>
      <b/>
      <sz val="10"/>
      <color rgb="FF000000"/>
      <name val="Tahoma"/>
      <family val="2"/>
    </font>
    <font>
      <sz val="10"/>
      <color rgb="FFFF0000"/>
      <name val="Tahoma"/>
      <family val="2"/>
    </font>
    <font>
      <b/>
      <sz val="16"/>
      <color theme="1"/>
      <name val="Calibri"/>
      <family val="2"/>
      <scheme val="minor"/>
    </font>
    <font>
      <sz val="10"/>
      <color rgb="FF000000"/>
      <name val="Calibri"/>
      <family val="2"/>
    </font>
    <font>
      <sz val="26"/>
      <color theme="1"/>
      <name val="Calibri"/>
      <family val="2"/>
      <scheme val="minor"/>
    </font>
    <font>
      <sz val="14"/>
      <color theme="1"/>
      <name val="Monaco"/>
      <family val="2"/>
    </font>
    <font>
      <b/>
      <sz val="12"/>
      <color theme="1"/>
      <name val="Calibri"/>
      <family val="2"/>
      <scheme val="minor"/>
    </font>
    <font>
      <b/>
      <u/>
      <sz val="16"/>
      <color theme="1"/>
      <name val="Calibri"/>
      <family val="2"/>
      <scheme val="minor"/>
    </font>
    <font>
      <b/>
      <sz val="9"/>
      <color theme="1"/>
      <name val="Calibri"/>
      <family val="2"/>
    </font>
    <font>
      <b/>
      <sz val="10"/>
      <color theme="1"/>
      <name val="Calibri"/>
      <family val="2"/>
    </font>
    <font>
      <b/>
      <sz val="8"/>
      <color theme="1"/>
      <name val="Calibri"/>
      <family val="2"/>
    </font>
    <font>
      <sz val="9"/>
      <color theme="1"/>
      <name val="Calibri"/>
      <family val="2"/>
    </font>
    <font>
      <b/>
      <sz val="12"/>
      <color theme="1"/>
      <name val="Calibri"/>
      <family val="2"/>
    </font>
    <font>
      <b/>
      <sz val="3"/>
      <color theme="1"/>
      <name val="Calibri"/>
      <family val="2"/>
    </font>
  </fonts>
  <fills count="3">
    <fill>
      <patternFill patternType="none"/>
    </fill>
    <fill>
      <patternFill patternType="gray125"/>
    </fill>
    <fill>
      <patternFill patternType="solid">
        <fgColor theme="4"/>
        <bgColor indexed="64"/>
      </patternFill>
    </fill>
  </fills>
  <borders count="15">
    <border>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auto="1"/>
      </top>
      <bottom/>
      <diagonal/>
    </border>
    <border>
      <left/>
      <right style="thin">
        <color auto="1"/>
      </right>
      <top style="medium">
        <color auto="1"/>
      </top>
      <bottom/>
      <diagonal/>
    </border>
    <border>
      <left/>
      <right style="thin">
        <color auto="1"/>
      </right>
      <top style="medium">
        <color indexed="64"/>
      </top>
      <bottom style="thin">
        <color auto="1"/>
      </bottom>
      <diagonal/>
    </border>
    <border>
      <left style="thin">
        <color auto="1"/>
      </left>
      <right/>
      <top style="medium">
        <color auto="1"/>
      </top>
      <bottom/>
      <diagonal/>
    </border>
    <border>
      <left style="thin">
        <color auto="1"/>
      </left>
      <right/>
      <top style="medium">
        <color indexed="64"/>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indexed="64"/>
      </left>
      <right style="thin">
        <color auto="1"/>
      </right>
      <top/>
      <bottom style="thin">
        <color theme="1"/>
      </bottom>
      <diagonal/>
    </border>
    <border>
      <left style="thin">
        <color auto="1"/>
      </left>
      <right style="thin">
        <color auto="1"/>
      </right>
      <top/>
      <bottom style="thin">
        <color theme="1"/>
      </bottom>
      <diagonal/>
    </border>
    <border>
      <left style="thin">
        <color auto="1"/>
      </left>
      <right/>
      <top/>
      <bottom style="thin">
        <color theme="1"/>
      </bottom>
      <diagonal/>
    </border>
    <border>
      <left style="thin">
        <color auto="1"/>
      </left>
      <right style="medium">
        <color indexed="64"/>
      </right>
      <top/>
      <bottom style="thin">
        <color theme="1"/>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58">
    <xf numFmtId="0" fontId="0" fillId="0" borderId="0" xfId="0"/>
    <xf numFmtId="45" fontId="0" fillId="0" borderId="0" xfId="0" applyNumberFormat="1"/>
    <xf numFmtId="0" fontId="0" fillId="0" borderId="0" xfId="0" applyAlignment="1">
      <alignment horizontal="left"/>
    </xf>
    <xf numFmtId="0" fontId="2" fillId="0" borderId="0" xfId="1"/>
    <xf numFmtId="0" fontId="0" fillId="0" borderId="0" xfId="0" applyAlignment="1">
      <alignment vertical="top" wrapText="1"/>
    </xf>
    <xf numFmtId="0" fontId="3" fillId="0" borderId="0" xfId="0" applyFont="1" applyAlignment="1">
      <alignment vertical="top" wrapText="1"/>
    </xf>
    <xf numFmtId="0" fontId="2" fillId="0" borderId="1" xfId="1" applyBorder="1" applyAlignment="1">
      <alignment horizontal="left"/>
    </xf>
    <xf numFmtId="0" fontId="2" fillId="0" borderId="2" xfId="1" applyBorder="1" applyAlignment="1">
      <alignment horizontal="left"/>
    </xf>
    <xf numFmtId="0" fontId="2" fillId="0" borderId="1" xfId="1" applyBorder="1" applyAlignment="1">
      <alignment horizontal="right"/>
    </xf>
    <xf numFmtId="49" fontId="4" fillId="2" borderId="0" xfId="0" applyNumberFormat="1" applyFont="1" applyFill="1" applyAlignment="1">
      <alignment horizontal="left"/>
    </xf>
    <xf numFmtId="0" fontId="4" fillId="0" borderId="0" xfId="0" applyFont="1" applyAlignment="1">
      <alignment horizontal="left"/>
    </xf>
    <xf numFmtId="164" fontId="0" fillId="0" borderId="0" xfId="0" applyNumberFormat="1" applyAlignment="1">
      <alignment horizontal="left"/>
    </xf>
    <xf numFmtId="49" fontId="4"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0" fontId="2" fillId="0" borderId="4" xfId="1" applyBorder="1" applyAlignment="1">
      <alignment horizontal="right"/>
    </xf>
    <xf numFmtId="0" fontId="2" fillId="0" borderId="5" xfId="1" applyBorder="1" applyAlignment="1">
      <alignment horizontal="left"/>
    </xf>
    <xf numFmtId="0" fontId="2" fillId="0" borderId="6" xfId="1" applyBorder="1" applyAlignment="1">
      <alignment horizontal="left"/>
    </xf>
    <xf numFmtId="0" fontId="2" fillId="0" borderId="8" xfId="1" applyBorder="1" applyAlignment="1">
      <alignment horizontal="left"/>
    </xf>
    <xf numFmtId="0" fontId="2" fillId="0" borderId="3" xfId="1" applyBorder="1" applyAlignment="1">
      <alignment horizontal="right"/>
    </xf>
    <xf numFmtId="0" fontId="2" fillId="0" borderId="2" xfId="1" applyBorder="1" applyAlignment="1">
      <alignment horizontal="right"/>
    </xf>
    <xf numFmtId="21" fontId="0" fillId="0" borderId="0" xfId="0" applyNumberFormat="1"/>
    <xf numFmtId="21" fontId="2" fillId="0" borderId="1" xfId="1" applyNumberFormat="1" applyBorder="1" applyAlignment="1">
      <alignment horizontal="left"/>
    </xf>
    <xf numFmtId="21" fontId="2" fillId="0" borderId="2" xfId="1" applyNumberFormat="1" applyBorder="1" applyAlignment="1">
      <alignment horizontal="left"/>
    </xf>
    <xf numFmtId="0" fontId="2" fillId="0" borderId="7" xfId="1" applyBorder="1" applyAlignment="1">
      <alignment horizontal="right" textRotation="90"/>
    </xf>
    <xf numFmtId="0" fontId="2" fillId="0" borderId="8" xfId="1" applyBorder="1" applyAlignment="1">
      <alignment horizontal="right" textRotation="90"/>
    </xf>
    <xf numFmtId="0" fontId="4" fillId="0" borderId="0" xfId="0" applyFont="1"/>
    <xf numFmtId="0" fontId="4" fillId="0" borderId="0" xfId="0" applyFont="1" applyAlignment="1">
      <alignment wrapText="1"/>
    </xf>
    <xf numFmtId="0" fontId="9" fillId="0" borderId="0" xfId="0" applyFont="1"/>
    <xf numFmtId="0" fontId="0" fillId="0" borderId="0" xfId="0" applyAlignment="1">
      <alignment vertical="center"/>
    </xf>
    <xf numFmtId="0" fontId="0" fillId="0" borderId="0" xfId="0" applyAlignment="1">
      <alignment vertical="center" wrapText="1"/>
    </xf>
    <xf numFmtId="1" fontId="4" fillId="0" borderId="0" xfId="0" applyNumberFormat="1" applyFont="1" applyAlignment="1">
      <alignment horizontal="left"/>
    </xf>
    <xf numFmtId="0" fontId="1" fillId="0" borderId="9" xfId="1" applyFont="1" applyBorder="1" applyAlignment="1">
      <alignment horizontal="left"/>
    </xf>
    <xf numFmtId="0" fontId="1" fillId="0" borderId="8" xfId="1" applyFont="1" applyBorder="1" applyAlignment="1">
      <alignment horizontal="left"/>
    </xf>
    <xf numFmtId="0" fontId="12" fillId="0" borderId="0" xfId="0" applyFont="1"/>
    <xf numFmtId="0" fontId="13" fillId="0" borderId="11" xfId="1" applyFont="1" applyBorder="1" applyAlignment="1">
      <alignment horizontal="left"/>
    </xf>
    <xf numFmtId="0" fontId="13" fillId="0" borderId="12" xfId="1" applyFont="1" applyBorder="1" applyAlignment="1">
      <alignment horizontal="left"/>
    </xf>
    <xf numFmtId="0" fontId="13" fillId="0" borderId="13" xfId="1" applyFont="1" applyBorder="1" applyAlignment="1">
      <alignment horizontal="left"/>
    </xf>
    <xf numFmtId="0" fontId="13" fillId="0" borderId="10" xfId="1" applyFont="1" applyBorder="1" applyAlignment="1">
      <alignment horizontal="right"/>
    </xf>
    <xf numFmtId="0" fontId="13" fillId="0" borderId="11" xfId="1" applyFont="1" applyBorder="1" applyAlignment="1">
      <alignment horizontal="right"/>
    </xf>
    <xf numFmtId="0" fontId="14" fillId="0" borderId="0" xfId="0" applyFont="1"/>
    <xf numFmtId="0" fontId="15" fillId="0" borderId="0" xfId="0" applyFont="1" applyAlignment="1">
      <alignment vertical="center"/>
    </xf>
    <xf numFmtId="0" fontId="16"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0" fontId="18" fillId="0" borderId="14" xfId="0" applyFont="1" applyBorder="1" applyAlignment="1">
      <alignment vertical="center" wrapText="1"/>
    </xf>
    <xf numFmtId="21" fontId="18" fillId="0" borderId="14" xfId="0" applyNumberFormat="1" applyFont="1" applyBorder="1" applyAlignment="1">
      <alignment vertical="center" wrapText="1"/>
    </xf>
    <xf numFmtId="0" fontId="16" fillId="0" borderId="14" xfId="0" applyFont="1" applyBorder="1" applyAlignment="1">
      <alignment horizontal="center" vertical="center" wrapText="1"/>
    </xf>
    <xf numFmtId="21" fontId="18" fillId="0" borderId="0" xfId="0" applyNumberFormat="1" applyFont="1" applyAlignment="1">
      <alignment vertical="center" wrapText="1"/>
    </xf>
    <xf numFmtId="0" fontId="17" fillId="0" borderId="14" xfId="0" applyFont="1" applyBorder="1" applyAlignment="1">
      <alignment horizontal="center" vertical="center" wrapText="1"/>
    </xf>
    <xf numFmtId="0" fontId="15" fillId="0" borderId="14" xfId="0" applyFont="1" applyBorder="1" applyAlignment="1">
      <alignment horizontal="center" vertical="center" wrapText="1"/>
    </xf>
    <xf numFmtId="0" fontId="0" fillId="0" borderId="0" xfId="0" applyAlignment="1">
      <alignment horizontal="left" indent="1"/>
    </xf>
    <xf numFmtId="0" fontId="0" fillId="0" borderId="0" xfId="0" applyAlignment="1">
      <alignment horizontal="center"/>
    </xf>
    <xf numFmtId="0" fontId="0" fillId="0" borderId="0" xfId="0" applyAlignment="1">
      <alignment horizontal="center" vertical="center"/>
    </xf>
    <xf numFmtId="21" fontId="0" fillId="0" borderId="0" xfId="0" applyNumberFormat="1" applyAlignment="1">
      <alignment horizontal="center"/>
    </xf>
    <xf numFmtId="0" fontId="0" fillId="0" borderId="0" xfId="0" applyAlignment="1">
      <alignment horizontal="center" vertical="top" wrapText="1"/>
    </xf>
    <xf numFmtId="0" fontId="11" fillId="0" borderId="0" xfId="1" applyFont="1" applyAlignment="1">
      <alignment horizontal="center"/>
    </xf>
    <xf numFmtId="0" fontId="0" fillId="0" borderId="0" xfId="0" applyAlignment="1">
      <alignment horizontal="center"/>
    </xf>
  </cellXfs>
  <cellStyles count="2">
    <cellStyle name="Normal" xfId="0" builtinId="0"/>
    <cellStyle name="Normal 2" xfId="1" xr:uid="{00000000-0005-0000-0000-000001000000}"/>
  </cellStyles>
  <dxfs count="391">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6" formatCode="hh:mm:ss"/>
    </dxf>
    <dxf>
      <numFmt numFmtId="0" formatCode="General"/>
    </dxf>
    <dxf>
      <numFmt numFmtId="0" formatCode="General"/>
    </dxf>
    <dxf>
      <numFmt numFmtId="0" formatCode="General"/>
    </dxf>
    <dxf>
      <numFmt numFmtId="0" formatCode="General"/>
    </dxf>
    <dxf>
      <numFmt numFmtId="0" formatCode="General"/>
    </dxf>
    <dxf>
      <numFmt numFmtId="0" formatCode="General"/>
    </dxf>
    <dxf>
      <border outline="0">
        <top style="medium">
          <color auto="1"/>
        </top>
      </border>
    </dxf>
    <dxf>
      <border outline="0">
        <bottom style="thin">
          <color theme="1"/>
        </bottom>
      </border>
    </dxf>
    <dxf>
      <font>
        <b/>
        <i val="0"/>
        <strike val="0"/>
        <condense val="0"/>
        <extend val="0"/>
        <outline val="0"/>
        <shadow val="0"/>
        <u val="none"/>
        <vertAlign val="baseline"/>
        <sz val="12"/>
        <color theme="1"/>
        <name val="Calibri"/>
        <family val="2"/>
        <scheme val="minor"/>
      </font>
      <numFmt numFmtId="0" formatCode="General"/>
      <alignment horizontal="left" vertical="bottom" textRotation="0" wrapText="0" indent="0" justifyLastLine="0" shrinkToFit="0" readingOrder="0"/>
      <border diagonalUp="0" diagonalDown="0">
        <left style="thin">
          <color auto="1"/>
        </left>
        <right style="thin">
          <color auto="1"/>
        </right>
        <top/>
        <bottom/>
      </border>
    </dxf>
    <dxf>
      <numFmt numFmtId="26" formatCode="hh:mm:ss"/>
      <alignment horizontal="left" vertical="bottom" textRotation="0" wrapText="0" indent="0" justifyLastLine="0" shrinkToFit="0" readingOrder="0"/>
      <border diagonalUp="0" diagonalDown="0">
        <left style="thin">
          <color auto="1"/>
        </left>
        <right style="thin">
          <color auto="1"/>
        </right>
        <top style="medium">
          <color indexed="64"/>
        </top>
        <bottom style="thin">
          <color auto="1"/>
        </bottom>
        <vertical/>
        <horizontal/>
      </border>
    </dxf>
    <dxf>
      <numFmt numFmtId="0" formatCode="General"/>
      <alignment horizontal="left" vertical="bottom" textRotation="0" wrapText="0" indent="0" justifyLastLine="0" shrinkToFit="0" readingOrder="0"/>
      <border diagonalUp="0" diagonalDown="0">
        <left style="thin">
          <color auto="1"/>
        </left>
        <right style="thin">
          <color auto="1"/>
        </right>
        <top style="medium">
          <color indexed="64"/>
        </top>
        <bottom style="thin">
          <color auto="1"/>
        </bottom>
        <vertical/>
        <horizontal/>
      </border>
    </dxf>
    <dxf>
      <numFmt numFmtId="0" formatCode="General"/>
      <alignment horizontal="left" vertical="bottom" textRotation="0" wrapText="0" indent="0" justifyLastLine="0" shrinkToFit="0" readingOrder="0"/>
      <border diagonalUp="0" diagonalDown="0">
        <left style="thin">
          <color auto="1"/>
        </left>
        <right/>
        <top style="medium">
          <color indexed="64"/>
        </top>
        <bottom style="thin">
          <color auto="1"/>
        </bottom>
        <vertical/>
        <horizontal/>
      </border>
    </dxf>
    <dxf>
      <numFmt numFmtId="0" formatCode="General"/>
      <alignment horizontal="left" vertical="bottom" textRotation="0" wrapText="0" indent="0" justifyLastLine="0" shrinkToFit="0" readingOrder="0"/>
      <border diagonalUp="0" diagonalDown="0">
        <left style="thin">
          <color auto="1"/>
        </left>
        <right style="thin">
          <color auto="1"/>
        </right>
        <top style="medium">
          <color indexed="64"/>
        </top>
        <bottom style="thin">
          <color auto="1"/>
        </bottom>
        <vertical/>
        <horizontal/>
      </border>
    </dxf>
    <dxf>
      <alignment horizontal="right" vertical="bottom" textRotation="0" wrapText="0" indent="0" justifyLastLine="0" shrinkToFit="0" readingOrder="0"/>
      <border diagonalUp="0" diagonalDown="0">
        <left style="thin">
          <color auto="1"/>
        </left>
        <right style="thin">
          <color auto="1"/>
        </right>
        <top style="medium">
          <color indexed="64"/>
        </top>
        <bottom style="thin">
          <color auto="1"/>
        </bottom>
        <vertical/>
        <horizontal/>
      </border>
    </dxf>
    <dxf>
      <alignment horizontal="right" vertical="bottom" textRotation="0" wrapText="0" indent="0" justifyLastLine="0" shrinkToFit="0" readingOrder="0"/>
      <border diagonalUp="0" diagonalDown="0">
        <left style="thin">
          <color auto="1"/>
        </left>
        <right style="thin">
          <color auto="1"/>
        </right>
        <top style="medium">
          <color indexed="64"/>
        </top>
        <bottom style="thin">
          <color auto="1"/>
        </bottom>
        <vertical/>
        <horizontal/>
      </border>
    </dxf>
    <dxf>
      <alignment horizontal="right" vertical="bottom" textRotation="0" wrapText="0" indent="0" justifyLastLine="0" shrinkToFit="0" readingOrder="0"/>
      <border diagonalUp="0" diagonalDown="0">
        <left/>
        <right style="thin">
          <color auto="1"/>
        </right>
        <top style="medium">
          <color indexed="64"/>
        </top>
        <bottom style="thin">
          <color auto="1"/>
        </bottom>
        <vertical/>
        <horizontal/>
      </border>
    </dxf>
    <dxf>
      <border outline="0">
        <left style="medium">
          <color indexed="64"/>
        </left>
        <right style="medium">
          <color indexed="64"/>
        </right>
        <top style="medium">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bottom/>
      </border>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F400]h:mm:ss\ AM/PM"/>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6"/>
        <color theme="1"/>
        <name val="Calibri"/>
        <family val="2"/>
        <scheme val="minor"/>
      </font>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6" formatCode="hh:mm:ss"/>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dxf>
    <dxf>
      <numFmt numFmtId="0" formatCode="General"/>
    </dxf>
    <dxf>
      <font>
        <strike val="0"/>
        <outline val="0"/>
        <shadow val="0"/>
        <u val="none"/>
        <vertAlign val="baseline"/>
        <sz val="11"/>
        <color theme="1"/>
        <name val="Calibri"/>
        <family val="2"/>
        <scheme val="minor"/>
      </font>
      <alignment horizontal="center"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center"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theme" Target="theme/theme1.xml" /><Relationship Id="rId2" Type="http://schemas.openxmlformats.org/officeDocument/2006/relationships/worksheet" Target="worksheets/sheet2.xml" /><Relationship Id="rId16" Type="http://schemas.openxmlformats.org/officeDocument/2006/relationships/calcChain" Target="calcChain.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sheetMetadata" Target="metadata.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png" /><Relationship Id="rId7" Type="http://schemas.openxmlformats.org/officeDocument/2006/relationships/image" Target="../media/image7.png" /><Relationship Id="rId2" Type="http://schemas.openxmlformats.org/officeDocument/2006/relationships/image" Target="../media/image2.jpeg" /><Relationship Id="rId1" Type="http://schemas.openxmlformats.org/officeDocument/2006/relationships/image" Target="../media/image1.jpeg" /><Relationship Id="rId6" Type="http://schemas.openxmlformats.org/officeDocument/2006/relationships/image" Target="../media/image6.jpeg" /><Relationship Id="rId5" Type="http://schemas.openxmlformats.org/officeDocument/2006/relationships/image" Target="../media/image5.png" /><Relationship Id="rId10" Type="http://schemas.openxmlformats.org/officeDocument/2006/relationships/image" Target="../media/image10.png" /><Relationship Id="rId4" Type="http://schemas.openxmlformats.org/officeDocument/2006/relationships/image" Target="../media/image4.png" /><Relationship Id="rId9" Type="http://schemas.openxmlformats.org/officeDocument/2006/relationships/image" Target="../media/image9.png" /></Relationships>
</file>

<file path=xl/drawings/drawing1.xml><?xml version="1.0" encoding="utf-8"?>
<xdr:wsDr xmlns:xdr="http://schemas.openxmlformats.org/drawingml/2006/spreadsheetDrawing" xmlns:a="http://schemas.openxmlformats.org/drawingml/2006/main">
  <xdr:twoCellAnchor editAs="oneCell">
    <xdr:from>
      <xdr:col>5</xdr:col>
      <xdr:colOff>720911</xdr:colOff>
      <xdr:row>0</xdr:row>
      <xdr:rowOff>0</xdr:rowOff>
    </xdr:from>
    <xdr:to>
      <xdr:col>7</xdr:col>
      <xdr:colOff>9524</xdr:colOff>
      <xdr:row>0</xdr:row>
      <xdr:rowOff>957037</xdr:rowOff>
    </xdr:to>
    <xdr:pic>
      <xdr:nvPicPr>
        <xdr:cNvPr id="3" name="Picture 2">
          <a:extLst>
            <a:ext uri="{FF2B5EF4-FFF2-40B4-BE49-F238E27FC236}">
              <a16:creationId xmlns:a16="http://schemas.microsoft.com/office/drawing/2014/main" id="{A5C72A21-A917-8748-82CE-E964CF22B8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0561" y="0"/>
          <a:ext cx="850713" cy="957037"/>
        </a:xfrm>
        <a:prstGeom prst="rect">
          <a:avLst/>
        </a:prstGeom>
      </xdr:spPr>
    </xdr:pic>
    <xdr:clientData/>
  </xdr:twoCellAnchor>
  <xdr:twoCellAnchor editAs="oneCell">
    <xdr:from>
      <xdr:col>8</xdr:col>
      <xdr:colOff>171451</xdr:colOff>
      <xdr:row>15</xdr:row>
      <xdr:rowOff>85725</xdr:rowOff>
    </xdr:from>
    <xdr:to>
      <xdr:col>9</xdr:col>
      <xdr:colOff>142209</xdr:colOff>
      <xdr:row>19</xdr:row>
      <xdr:rowOff>172490</xdr:rowOff>
    </xdr:to>
    <xdr:pic>
      <xdr:nvPicPr>
        <xdr:cNvPr id="4" name="Picture 3" descr="your logo here placeholder symbol Stock Vector | Adobe Stock">
          <a:extLst>
            <a:ext uri="{FF2B5EF4-FFF2-40B4-BE49-F238E27FC236}">
              <a16:creationId xmlns:a16="http://schemas.microsoft.com/office/drawing/2014/main" id="{19316EAD-5D61-CB82-88A5-7D0DF781F3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6" y="5505450"/>
          <a:ext cx="799433" cy="92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244165</xdr:colOff>
      <xdr:row>0</xdr:row>
      <xdr:rowOff>1000125</xdr:rowOff>
    </xdr:to>
    <xdr:pic>
      <xdr:nvPicPr>
        <xdr:cNvPr id="5" name="Picture 4" descr="Pickering Running Club">
          <a:extLst>
            <a:ext uri="{FF2B5EF4-FFF2-40B4-BE49-F238E27FC236}">
              <a16:creationId xmlns:a16="http://schemas.microsoft.com/office/drawing/2014/main" id="{2CC76E58-6312-4D42-A442-73C964AD20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85376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1447800</xdr:colOff>
      <xdr:row>0</xdr:row>
      <xdr:rowOff>0</xdr:rowOff>
    </xdr:from>
    <xdr:to>
      <xdr:col>4</xdr:col>
      <xdr:colOff>2272561</xdr:colOff>
      <xdr:row>0</xdr:row>
      <xdr:rowOff>957746</xdr:rowOff>
    </xdr:to>
    <xdr:pic>
      <xdr:nvPicPr>
        <xdr:cNvPr id="10" name="Picture 9">
          <a:extLst>
            <a:ext uri="{FF2B5EF4-FFF2-40B4-BE49-F238E27FC236}">
              <a16:creationId xmlns:a16="http://schemas.microsoft.com/office/drawing/2014/main" id="{A120AF70-B6DD-492A-831A-AD61A846D1B5}"/>
            </a:ext>
          </a:extLst>
        </xdr:cNvPr>
        <xdr:cNvPicPr>
          <a:picLocks noChangeAspect="1"/>
        </xdr:cNvPicPr>
      </xdr:nvPicPr>
      <xdr:blipFill>
        <a:blip xmlns:r="http://schemas.openxmlformats.org/officeDocument/2006/relationships" r:embed="rId4"/>
        <a:stretch>
          <a:fillRect/>
        </a:stretch>
      </xdr:blipFill>
      <xdr:spPr>
        <a:xfrm>
          <a:off x="2257425" y="0"/>
          <a:ext cx="2320186" cy="957746"/>
        </a:xfrm>
        <a:prstGeom prst="rect">
          <a:avLst/>
        </a:prstGeom>
      </xdr:spPr>
    </xdr:pic>
    <xdr:clientData/>
  </xdr:twoCellAnchor>
  <xdr:twoCellAnchor editAs="oneCell">
    <xdr:from>
      <xdr:col>8</xdr:col>
      <xdr:colOff>0</xdr:colOff>
      <xdr:row>2</xdr:row>
      <xdr:rowOff>0</xdr:rowOff>
    </xdr:from>
    <xdr:to>
      <xdr:col>9</xdr:col>
      <xdr:colOff>191780</xdr:colOff>
      <xdr:row>2</xdr:row>
      <xdr:rowOff>999831</xdr:rowOff>
    </xdr:to>
    <xdr:pic>
      <xdr:nvPicPr>
        <xdr:cNvPr id="12" name="Picture 11">
          <a:extLst>
            <a:ext uri="{FF2B5EF4-FFF2-40B4-BE49-F238E27FC236}">
              <a16:creationId xmlns:a16="http://schemas.microsoft.com/office/drawing/2014/main" id="{AA093864-DD97-4FA0-A052-197B65D1DE81}"/>
            </a:ext>
          </a:extLst>
        </xdr:cNvPr>
        <xdr:cNvPicPr>
          <a:picLocks noChangeAspect="1"/>
        </xdr:cNvPicPr>
      </xdr:nvPicPr>
      <xdr:blipFill>
        <a:blip xmlns:r="http://schemas.openxmlformats.org/officeDocument/2006/relationships" r:embed="rId5"/>
        <a:stretch>
          <a:fillRect/>
        </a:stretch>
      </xdr:blipFill>
      <xdr:spPr>
        <a:xfrm>
          <a:off x="7210425" y="1533525"/>
          <a:ext cx="1020455" cy="999831"/>
        </a:xfrm>
        <a:prstGeom prst="rect">
          <a:avLst/>
        </a:prstGeom>
      </xdr:spPr>
    </xdr:pic>
    <xdr:clientData/>
  </xdr:twoCellAnchor>
  <xdr:twoCellAnchor editAs="oneCell">
    <xdr:from>
      <xdr:col>8</xdr:col>
      <xdr:colOff>0</xdr:colOff>
      <xdr:row>4</xdr:row>
      <xdr:rowOff>0</xdr:rowOff>
    </xdr:from>
    <xdr:to>
      <xdr:col>10</xdr:col>
      <xdr:colOff>249651</xdr:colOff>
      <xdr:row>8</xdr:row>
      <xdr:rowOff>78522</xdr:rowOff>
    </xdr:to>
    <xdr:pic>
      <xdr:nvPicPr>
        <xdr:cNvPr id="14" name="Picture 13" descr="North York Moors Athletic Club">
          <a:extLst>
            <a:ext uri="{FF2B5EF4-FFF2-40B4-BE49-F238E27FC236}">
              <a16:creationId xmlns:a16="http://schemas.microsoft.com/office/drawing/2014/main" id="{D2D8AA3D-7613-45DF-8219-DF33D928C9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0425" y="3086100"/>
          <a:ext cx="1907001" cy="945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9</xdr:col>
      <xdr:colOff>149104</xdr:colOff>
      <xdr:row>14</xdr:row>
      <xdr:rowOff>135564</xdr:rowOff>
    </xdr:to>
    <xdr:pic>
      <xdr:nvPicPr>
        <xdr:cNvPr id="15" name="Picture 14">
          <a:extLst>
            <a:ext uri="{FF2B5EF4-FFF2-40B4-BE49-F238E27FC236}">
              <a16:creationId xmlns:a16="http://schemas.microsoft.com/office/drawing/2014/main" id="{64B8EAD6-75D1-4661-9347-E886C2724D29}"/>
            </a:ext>
          </a:extLst>
        </xdr:cNvPr>
        <xdr:cNvPicPr>
          <a:picLocks noChangeAspect="1"/>
        </xdr:cNvPicPr>
      </xdr:nvPicPr>
      <xdr:blipFill>
        <a:blip xmlns:r="http://schemas.openxmlformats.org/officeDocument/2006/relationships" r:embed="rId7"/>
        <a:stretch>
          <a:fillRect/>
        </a:stretch>
      </xdr:blipFill>
      <xdr:spPr>
        <a:xfrm>
          <a:off x="7210425" y="4371975"/>
          <a:ext cx="977779" cy="973764"/>
        </a:xfrm>
        <a:prstGeom prst="rect">
          <a:avLst/>
        </a:prstGeom>
      </xdr:spPr>
    </xdr:pic>
    <xdr:clientData/>
  </xdr:twoCellAnchor>
  <xdr:twoCellAnchor editAs="oneCell">
    <xdr:from>
      <xdr:col>11</xdr:col>
      <xdr:colOff>0</xdr:colOff>
      <xdr:row>2</xdr:row>
      <xdr:rowOff>0</xdr:rowOff>
    </xdr:from>
    <xdr:to>
      <xdr:col>12</xdr:col>
      <xdr:colOff>159819</xdr:colOff>
      <xdr:row>2</xdr:row>
      <xdr:rowOff>976512</xdr:rowOff>
    </xdr:to>
    <xdr:pic>
      <xdr:nvPicPr>
        <xdr:cNvPr id="18" name="Picture 17">
          <a:extLst>
            <a:ext uri="{FF2B5EF4-FFF2-40B4-BE49-F238E27FC236}">
              <a16:creationId xmlns:a16="http://schemas.microsoft.com/office/drawing/2014/main" id="{F68FB8F6-566B-4717-BDD6-9C8EA99335A8}"/>
            </a:ext>
          </a:extLst>
        </xdr:cNvPr>
        <xdr:cNvPicPr>
          <a:picLocks noChangeAspect="1"/>
        </xdr:cNvPicPr>
      </xdr:nvPicPr>
      <xdr:blipFill>
        <a:blip xmlns:r="http://schemas.openxmlformats.org/officeDocument/2006/relationships" r:embed="rId8"/>
        <a:stretch>
          <a:fillRect/>
        </a:stretch>
      </xdr:blipFill>
      <xdr:spPr>
        <a:xfrm>
          <a:off x="9696450" y="1533525"/>
          <a:ext cx="988494" cy="976512"/>
        </a:xfrm>
        <a:prstGeom prst="rect">
          <a:avLst/>
        </a:prstGeom>
      </xdr:spPr>
    </xdr:pic>
    <xdr:clientData/>
  </xdr:twoCellAnchor>
  <xdr:twoCellAnchor editAs="oneCell">
    <xdr:from>
      <xdr:col>13</xdr:col>
      <xdr:colOff>0</xdr:colOff>
      <xdr:row>2</xdr:row>
      <xdr:rowOff>0</xdr:rowOff>
    </xdr:from>
    <xdr:to>
      <xdr:col>14</xdr:col>
      <xdr:colOff>68996</xdr:colOff>
      <xdr:row>2</xdr:row>
      <xdr:rowOff>1020411</xdr:rowOff>
    </xdr:to>
    <xdr:pic>
      <xdr:nvPicPr>
        <xdr:cNvPr id="21" name="Picture 20" descr="Cleveland Mountain Rescue – Providing rescue services on the northern half  of the North York Moors">
          <a:extLst>
            <a:ext uri="{FF2B5EF4-FFF2-40B4-BE49-F238E27FC236}">
              <a16:creationId xmlns:a16="http://schemas.microsoft.com/office/drawing/2014/main" id="{64E2B72E-B26A-4F0D-A2E5-539728FF8B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353800" y="1533525"/>
          <a:ext cx="897671" cy="1020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12</xdr:col>
      <xdr:colOff>171450</xdr:colOff>
      <xdr:row>9</xdr:row>
      <xdr:rowOff>161925</xdr:rowOff>
    </xdr:to>
    <xdr:pic>
      <xdr:nvPicPr>
        <xdr:cNvPr id="22" name="Picture 21" descr="TaSH | Thirsk and Sowerby Harriers">
          <a:extLst>
            <a:ext uri="{FF2B5EF4-FFF2-40B4-BE49-F238E27FC236}">
              <a16:creationId xmlns:a16="http://schemas.microsoft.com/office/drawing/2014/main" id="{0BF9F12A-C05C-4F0F-B024-A7625179D0F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696450" y="3324225"/>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6BBC00-9355-A44D-BAB7-53004882CEAE}" name="Table24" displayName="Table24" ref="B1:G1501" totalsRowShown="0" headerRowDxfId="390">
  <autoFilter ref="B1:G1501" xr:uid="{00000000-0009-0000-0100-000002000000}"/>
  <sortState xmlns:xlrd2="http://schemas.microsoft.com/office/spreadsheetml/2017/richdata2" ref="B2:G259">
    <sortCondition ref="B1:B259"/>
  </sortState>
  <tableColumns count="6">
    <tableColumn id="1" xr3:uid="{0351F46D-A8EA-934E-9D57-D0D03473A939}" name="Number" dataDxfId="389"/>
    <tableColumn id="2" xr3:uid="{B4D8351A-F8CA-0444-A521-B16C729EF8AD}" name="Name" dataDxfId="388"/>
    <tableColumn id="3" xr3:uid="{90B57A60-D220-C04B-9287-6A95B7767ECC}" name="Club" dataDxfId="387"/>
    <tableColumn id="8" xr3:uid="{115CEF2D-26D6-7440-A4FB-C72A7E742C3B}" name="Gender" dataDxfId="386"/>
    <tableColumn id="5" xr3:uid="{66295570-F21B-0548-A9DB-6F07B5F69A07}" name="Category" dataDxfId="385"/>
    <tableColumn id="6" xr3:uid="{E096AA6F-5C7D-E246-B292-B4641372962A}" name="Finished?" dataDxfId="384">
      <calculatedColumnFormula>IF(Table24[[#This Row],[Number]]&lt;&gt;0,COUNTIF('Finish order'!F:F, Table24[[#This Row],[Number]]),"")</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2A322BC-B78F-FE4F-88AF-77AB3A2D83F9}" name="Table12" displayName="Table12" ref="BN1:BS61" totalsRowShown="0" headerRowDxfId="301" dataDxfId="300">
  <autoFilter ref="BN1:BS61" xr:uid="{52A322BC-B78F-FE4F-88AF-77AB3A2D83F9}"/>
  <tableColumns count="6">
    <tableColumn id="1" xr3:uid="{56C9E318-C682-1947-8B30-56BB0FDA3D50}" name="W50" dataDxfId="299"/>
    <tableColumn id="2" xr3:uid="{A448C53B-E15F-BB45-8F28-66083568F2F0}" name="Name" dataDxfId="298">
      <calculatedColumnFormula>IFERROR(VLOOKUP(BN$1&amp;":"&amp;BN2,'Finish order'!$E:$K,4,FALSE),"")</calculatedColumnFormula>
    </tableColumn>
    <tableColumn id="3" xr3:uid="{931BB915-ECC4-2445-95C9-A912262A9107}" name="Club" dataDxfId="297">
      <calculatedColumnFormula>IFERROR(VLOOKUP(BN$1&amp;":"&amp;BN2,'Finish order'!$E:$K,5,FALSE),"")</calculatedColumnFormula>
    </tableColumn>
    <tableColumn id="4" xr3:uid="{E38B791F-95A4-CA4A-B87A-D4D881DA288A}" name="Time" dataDxfId="296">
      <calculatedColumnFormula>IFERROR(VLOOKUP(BN$1&amp;":"&amp;BN2,'Finish order'!$E:$K,3,FALSE),"")</calculatedColumnFormula>
    </tableColumn>
    <tableColumn id="5" xr3:uid="{6AC34E6C-92CC-4444-91DB-1A5FDC4554A4}" name="Number" dataDxfId="295">
      <calculatedColumnFormula>IFERROR(VLOOKUP(BN$1&amp;":"&amp;BN2,'Finish order'!$E:$K,2,FALSE),"")</calculatedColumnFormula>
    </tableColumn>
    <tableColumn id="6" xr3:uid="{C84CE03C-6AD5-3348-9BF3-0E4704BE9C13}" name="Top3?" dataDxfId="294"/>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B6399F9-C8F8-D54D-8E53-D8A89F4559EA}" name="Table13" displayName="Table13" ref="BU1:BZ61" totalsRowShown="0" headerRowDxfId="293" dataDxfId="292">
  <autoFilter ref="BU1:BZ61" xr:uid="{CB6399F9-C8F8-D54D-8E53-D8A89F4559EA}"/>
  <tableColumns count="6">
    <tableColumn id="1" xr3:uid="{0AE86D27-0ABC-EC4E-8CFA-0E77B51DC329}" name="M60" dataDxfId="291"/>
    <tableColumn id="2" xr3:uid="{54EE8892-E2D8-9F4A-9212-A7AA87B8A08C}" name="Name" dataDxfId="290">
      <calculatedColumnFormula>IFERROR(VLOOKUP(BU$1&amp;":"&amp;BU2,'Finish order'!$E:$K,4,FALSE),"")</calculatedColumnFormula>
    </tableColumn>
    <tableColumn id="3" xr3:uid="{D823D07F-FE1E-1C4D-8D9B-94D89831E84F}" name="Club" dataDxfId="289">
      <calculatedColumnFormula>IFERROR(VLOOKUP(BU$1&amp;":"&amp;BU2,'Finish order'!$E:$K,5,FALSE),"")</calculatedColumnFormula>
    </tableColumn>
    <tableColumn id="4" xr3:uid="{1A606071-73E0-A242-A7C4-C29A9E32E845}" name="Time" dataDxfId="288">
      <calculatedColumnFormula>IFERROR(VLOOKUP(BU$1&amp;":"&amp;BU2,'Finish order'!$E:$K,3,FALSE),"")</calculatedColumnFormula>
    </tableColumn>
    <tableColumn id="5" xr3:uid="{91FA99F3-91D6-1A4D-87B2-8FA7F24AEDC5}" name="Number" dataDxfId="287">
      <calculatedColumnFormula>IFERROR(VLOOKUP(BU$1&amp;":"&amp;BU2,'Finish order'!$E:$K,2,FALSE),"")</calculatedColumnFormula>
    </tableColumn>
    <tableColumn id="6" xr3:uid="{B5C976B6-6B44-1945-9EF4-B44155B2909D}" name="Top3?" dataDxfId="28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6889E30-DCDC-4149-8B8D-F71042C7699E}" name="Table14" displayName="Table14" ref="CB1:CG61" totalsRowShown="0" headerRowDxfId="285" dataDxfId="284">
  <autoFilter ref="CB1:CG61" xr:uid="{C6889E30-DCDC-4149-8B8D-F71042C7699E}"/>
  <tableColumns count="6">
    <tableColumn id="1" xr3:uid="{9E6920E6-F017-E249-886A-2A0901CFF73C}" name="W60" dataDxfId="283"/>
    <tableColumn id="2" xr3:uid="{BB7A80E4-8B8B-0247-9480-B78FBE808D74}" name="Name" dataDxfId="282">
      <calculatedColumnFormula>IFERROR(VLOOKUP(CB$1&amp;":"&amp;CB2,'Finish order'!$E:$K,4,FALSE),"")</calculatedColumnFormula>
    </tableColumn>
    <tableColumn id="3" xr3:uid="{516C1AD5-5163-564D-8C2F-F58ABB8A59EC}" name="Club" dataDxfId="281">
      <calculatedColumnFormula>IFERROR(VLOOKUP(CB$1&amp;":"&amp;CB2,'Finish order'!$E:$K,5,FALSE),"")</calculatedColumnFormula>
    </tableColumn>
    <tableColumn id="4" xr3:uid="{60EAEDE4-2B7E-C14C-9C0F-E160F8CE6D9F}" name="Time" dataDxfId="280">
      <calculatedColumnFormula>IFERROR(VLOOKUP(CB$1&amp;":"&amp;CB2,'Finish order'!$E:$K,3,FALSE),"")</calculatedColumnFormula>
    </tableColumn>
    <tableColumn id="5" xr3:uid="{3AAB080D-6FEF-A84A-8623-0BA5547BFC39}" name="Number" dataDxfId="279">
      <calculatedColumnFormula>IFERROR(VLOOKUP(CB$1&amp;":"&amp;CB2,'Finish order'!$E:$K,2,FALSE),"")</calculatedColumnFormula>
    </tableColumn>
    <tableColumn id="6" xr3:uid="{CD259EBA-8D1E-2546-98F9-9841A27DFDB5}" name="Top3?" dataDxfId="278"/>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960EF3C-3329-C348-A90E-4076AB9B4EDA}" name="Table15" displayName="Table15" ref="CI1:CN61" totalsRowShown="0" headerRowDxfId="277" dataDxfId="276">
  <autoFilter ref="CI1:CN61" xr:uid="{C960EF3C-3329-C348-A90E-4076AB9B4EDA}"/>
  <tableColumns count="6">
    <tableColumn id="1" xr3:uid="{3B66205F-5430-1146-8A75-3A8D899AA35E}" name="M70" dataDxfId="275"/>
    <tableColumn id="2" xr3:uid="{C57D7D7D-27C4-2D4D-BBFE-21CFCED63CF9}" name="Name" dataDxfId="274">
      <calculatedColumnFormula>IFERROR(VLOOKUP(CI$1&amp;":"&amp;CI2,'Finish order'!$E:$K,4,FALSE),"")</calculatedColumnFormula>
    </tableColumn>
    <tableColumn id="3" xr3:uid="{A9C3798D-4060-2345-A804-F592F680BC00}" name="Club" dataDxfId="273">
      <calculatedColumnFormula>IFERROR(VLOOKUP(CI$1&amp;":"&amp;CI2,'Finish order'!$E:$K,5,FALSE),"")</calculatedColumnFormula>
    </tableColumn>
    <tableColumn id="4" xr3:uid="{14A64140-93DB-A847-A6AC-69ED75132DC0}" name="Time" dataDxfId="272">
      <calculatedColumnFormula>IFERROR(VLOOKUP(CI$1&amp;":"&amp;CI2,'Finish order'!$E:$K,3,FALSE),"")</calculatedColumnFormula>
    </tableColumn>
    <tableColumn id="5" xr3:uid="{9C670166-5683-0140-81B9-F89BA84244F9}" name="Number" dataDxfId="271">
      <calculatedColumnFormula>IFERROR(VLOOKUP(CI$1&amp;":"&amp;CI2,'Finish order'!$E:$K,2,FALSE),"")</calculatedColumnFormula>
    </tableColumn>
    <tableColumn id="6" xr3:uid="{CD12AE38-A65D-AF46-947A-885E3A57BF23}" name="Top3?" dataDxfId="27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4E33D11-F0FB-C346-ABEC-55E5B532A81F}" name="Table16" displayName="Table16" ref="CP1:CU61" totalsRowShown="0" headerRowDxfId="269" dataDxfId="268">
  <autoFilter ref="CP1:CU61" xr:uid="{64E33D11-F0FB-C346-ABEC-55E5B532A81F}"/>
  <tableColumns count="6">
    <tableColumn id="1" xr3:uid="{65643249-BF7B-8944-96F4-2CDCEDD49404}" name="W70" dataDxfId="267"/>
    <tableColumn id="2" xr3:uid="{9E008466-1EE9-7D4C-9D91-1C73D5D9C689}" name="Name" dataDxfId="266">
      <calculatedColumnFormula>IFERROR(VLOOKUP(CP$1&amp;":"&amp;CP2,'Finish order'!$E:$K,4,FALSE),"")</calculatedColumnFormula>
    </tableColumn>
    <tableColumn id="3" xr3:uid="{CA0D7438-D39A-0040-B014-1B15853587FE}" name="Club" dataDxfId="265">
      <calculatedColumnFormula>IFERROR(VLOOKUP(CP$1&amp;":"&amp;CP2,'Finish order'!$E:$K,5,FALSE),"")</calculatedColumnFormula>
    </tableColumn>
    <tableColumn id="4" xr3:uid="{B4DF1A15-F8AC-C644-973E-E3CA09358550}" name="Time" dataDxfId="264">
      <calculatedColumnFormula>IFERROR(VLOOKUP(CP$1&amp;":"&amp;CP2,'Finish order'!$E:$K,3,FALSE),"")</calculatedColumnFormula>
    </tableColumn>
    <tableColumn id="5" xr3:uid="{71B2763F-BFEE-1741-84A4-BA550BB3EC80}" name="Number" dataDxfId="263">
      <calculatedColumnFormula>IFERROR(VLOOKUP(CP$1&amp;":"&amp;CP2,'Finish order'!$E:$K,2,FALSE),"")</calculatedColumnFormula>
    </tableColumn>
    <tableColumn id="6" xr3:uid="{B9D1131A-EE55-4C4D-8139-1FD1B8B778F7}" name="Top3?" dataDxfId="262"/>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DEC8139-3351-6749-B4AA-C064252EAE33}" name="Table17" displayName="Table17" ref="CW1:DB61" totalsRowShown="0" headerRowDxfId="261" dataDxfId="260">
  <autoFilter ref="CW1:DB61" xr:uid="{6DEC8139-3351-6749-B4AA-C064252EAE33}"/>
  <tableColumns count="6">
    <tableColumn id="1" xr3:uid="{035A9F37-78D3-AB4A-A373-A4FD27B36C0E}" name="M80" dataDxfId="259"/>
    <tableColumn id="2" xr3:uid="{6E31F902-6622-8B4F-85C0-5F09D3C6786E}" name="Name" dataDxfId="258">
      <calculatedColumnFormula>IFERROR(VLOOKUP(CW$1&amp;":"&amp;CW2,'Finish order'!$E:$K,4,FALSE),"")</calculatedColumnFormula>
    </tableColumn>
    <tableColumn id="3" xr3:uid="{6D402341-CDC4-5941-822A-167F68E00429}" name="Club" dataDxfId="257">
      <calculatedColumnFormula>IFERROR(VLOOKUP(CW$1&amp;":"&amp;CW2,'Finish order'!$E:$K,5,FALSE),"")</calculatedColumnFormula>
    </tableColumn>
    <tableColumn id="4" xr3:uid="{4C7E3066-876D-BC49-9C29-4EA870E42CB2}" name="Time" dataDxfId="256">
      <calculatedColumnFormula>IFERROR(VLOOKUP(CW$1&amp;":"&amp;CW2,'Finish order'!$E:$K,3,FALSE),"")</calculatedColumnFormula>
    </tableColumn>
    <tableColumn id="5" xr3:uid="{1B3301C0-C5AD-0D49-B488-1A08BEA4E6A0}" name="Number" dataDxfId="255">
      <calculatedColumnFormula>IFERROR(VLOOKUP(CW$1&amp;":"&amp;CW2,'Finish order'!$E:$K,2,FALSE),"")</calculatedColumnFormula>
    </tableColumn>
    <tableColumn id="6" xr3:uid="{E6E41B6A-9030-CA42-9B3A-82C7B9C390C7}" name="Top3?" dataDxfId="25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C6971D6-E695-5844-B5AB-137FAB082F9E}" name="Table18" displayName="Table18" ref="DD1:DI61" totalsRowShown="0" headerRowDxfId="253" dataDxfId="252">
  <autoFilter ref="DD1:DI61" xr:uid="{3C6971D6-E695-5844-B5AB-137FAB082F9E}"/>
  <tableColumns count="6">
    <tableColumn id="1" xr3:uid="{F5155003-73FE-E34C-84A4-261300024490}" name="W80" dataDxfId="251"/>
    <tableColumn id="2" xr3:uid="{C32B7871-E7A1-3641-B6B9-EF8C33F9B5EE}" name="Name" dataDxfId="250">
      <calculatedColumnFormula>IFERROR(VLOOKUP(DD$1&amp;":"&amp;DD2,'Finish order'!$E:$K,4,FALSE),"")</calculatedColumnFormula>
    </tableColumn>
    <tableColumn id="3" xr3:uid="{E135A55E-744A-144B-A89F-AE7B55F60D5E}" name="Club" dataDxfId="249">
      <calculatedColumnFormula>IFERROR(VLOOKUP(DD$1&amp;":"&amp;DD2,'Finish order'!$E:$K,5,FALSE),"")</calculatedColumnFormula>
    </tableColumn>
    <tableColumn id="4" xr3:uid="{DF7E2E2A-AD66-5E49-A7D7-F845DD709585}" name="Time" dataDxfId="248">
      <calculatedColumnFormula>IFERROR(VLOOKUP(DD$1&amp;":"&amp;DD2,'Finish order'!$E:$K,3,FALSE),"")</calculatedColumnFormula>
    </tableColumn>
    <tableColumn id="5" xr3:uid="{FE8AE2C3-44ED-2A42-A3A9-697F299397E3}" name="Number" dataDxfId="247">
      <calculatedColumnFormula>IFERROR(VLOOKUP(DD$1&amp;":"&amp;DD2,'Finish order'!$E:$K,2,FALSE),"")</calculatedColumnFormula>
    </tableColumn>
    <tableColumn id="6" xr3:uid="{386F6074-30D0-C649-9E99-164B4278A8A3}" name="Top3?" dataDxfId="246"/>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58E290E-6943-0045-936C-BB2954E0F5C9}" name="Table1739" displayName="Table1739" ref="DK1:DP61" totalsRowShown="0" headerRowDxfId="245" dataDxfId="244">
  <autoFilter ref="DK1:DP61" xr:uid="{658E290E-6943-0045-936C-BB2954E0F5C9}"/>
  <tableColumns count="6">
    <tableColumn id="1" xr3:uid="{751216D3-526D-0248-8527-72F3BACD3064}" name="Custom" dataDxfId="243"/>
    <tableColumn id="2" xr3:uid="{21DE6845-378B-A147-A507-71C44067B853}" name="Name" dataDxfId="242">
      <calculatedColumnFormula>IFERROR(VLOOKUP(DK$1&amp;":"&amp;DK2,'Finish order'!$E:$K,4,FALSE),"")</calculatedColumnFormula>
    </tableColumn>
    <tableColumn id="3" xr3:uid="{66482C1B-98CF-4146-A19A-F2037D38F8F6}" name="Club" dataDxfId="241">
      <calculatedColumnFormula>IFERROR(VLOOKUP(DK$1&amp;":"&amp;DK2,'Finish order'!$E:$K,5,FALSE),"")</calculatedColumnFormula>
    </tableColumn>
    <tableColumn id="4" xr3:uid="{C45E7A73-08B8-A44C-BCEB-FDC4C4639887}" name="Time" dataDxfId="240">
      <calculatedColumnFormula>IFERROR(VLOOKUP(DK$1&amp;":"&amp;DK2,'Finish order'!$E:$K,3,FALSE),"")</calculatedColumnFormula>
    </tableColumn>
    <tableColumn id="5" xr3:uid="{E68B5AE2-9328-DF4A-810E-9AB00DF0B180}" name="Number" dataDxfId="239">
      <calculatedColumnFormula>IFERROR(VLOOKUP(DK$1&amp;":"&amp;DK2,'Finish order'!$E:$K,2,FALSE),"")</calculatedColumnFormula>
    </tableColumn>
    <tableColumn id="6" xr3:uid="{21E41927-D138-A746-AC7B-3BD7AEB1918F}" name="Top3?" dataDxfId="23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1843CB1E-9C2A-A947-B2FE-6D43D29DF400}" name="Table1840" displayName="Table1840" ref="DR1:DW61" totalsRowShown="0" headerRowDxfId="237" dataDxfId="236">
  <autoFilter ref="DR1:DW61" xr:uid="{1843CB1E-9C2A-A947-B2FE-6D43D29DF400}"/>
  <tableColumns count="6">
    <tableColumn id="1" xr3:uid="{B1BB819F-2CE9-6742-B694-76CED0ED0A03}" name="Custom" dataDxfId="235"/>
    <tableColumn id="2" xr3:uid="{D3D95B20-ED2A-C24D-B6D5-1F93FDA54B86}" name="Name" dataDxfId="234">
      <calculatedColumnFormula>IFERROR(VLOOKUP(DR$1&amp;":"&amp;DR2,'Finish order'!$E:$K,4,FALSE),"")</calculatedColumnFormula>
    </tableColumn>
    <tableColumn id="3" xr3:uid="{CF077806-FAF1-F34F-BD33-9D032E8F787D}" name="Club" dataDxfId="233">
      <calculatedColumnFormula>IFERROR(VLOOKUP(DR$1&amp;":"&amp;DR2,'Finish order'!$E:$K,5,FALSE),"")</calculatedColumnFormula>
    </tableColumn>
    <tableColumn id="4" xr3:uid="{4E40A0B9-E0D7-D344-A175-0D702E935AC8}" name="Time" dataDxfId="232">
      <calculatedColumnFormula>IFERROR(VLOOKUP(DR$1&amp;":"&amp;DR2,'Finish order'!$E:$K,3,FALSE),"")</calculatedColumnFormula>
    </tableColumn>
    <tableColumn id="5" xr3:uid="{DC9EF246-B4E2-0E44-9591-B42224DE72CE}" name="Number" dataDxfId="231">
      <calculatedColumnFormula>IFERROR(VLOOKUP(DR$1&amp;":"&amp;DR2,'Finish order'!$E:$K,2,FALSE),"")</calculatedColumnFormula>
    </tableColumn>
    <tableColumn id="6" xr3:uid="{21A2E8AB-F689-C045-93A2-FB230856E864}" name="Top3?" dataDxfId="230"/>
  </tableColumns>
  <tableStyleInfo name="TableStyleMedium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847DCD1-1CD0-8E43-B992-C27764D9DF6B}" name="Table124" displayName="Table124" ref="A1:F201" totalsRowShown="0" headerRowDxfId="229" dataDxfId="228">
  <autoFilter ref="A1:F201" xr:uid="{82FDFD2A-BB74-064B-A44E-2B517BBB36FB}"/>
  <tableColumns count="6">
    <tableColumn id="1" xr3:uid="{61222846-392F-2648-8D26-1CB2F85295A8}" name="Male" dataDxfId="227"/>
    <tableColumn id="2" xr3:uid="{7753238A-DC83-9042-9A37-EEDFF287CEE6}" name="Name" dataDxfId="226">
      <calculatedColumnFormula>IFERROR(VLOOKUP($A$1&amp;":"&amp;A2,'Finish order'!C:K,6,FALSE),"")</calculatedColumnFormula>
    </tableColumn>
    <tableColumn id="6" xr3:uid="{69C764E2-666B-2743-BBD2-6AD9E2078EC7}" name="Cat." dataDxfId="225">
      <calculatedColumnFormula>IFERROR(VLOOKUP(A$1&amp;":"&amp;A2,'Finish order'!$C:$K,9,FALSE),"")</calculatedColumnFormula>
    </tableColumn>
    <tableColumn id="3" xr3:uid="{6464F479-9FD8-3B4F-91AC-5F52660DF059}" name="Club" dataDxfId="224">
      <calculatedColumnFormula>IFERROR(VLOOKUP(A$1&amp;":"&amp;A2,'Finish order'!$C:$K,7,FALSE),"")</calculatedColumnFormula>
    </tableColumn>
    <tableColumn id="4" xr3:uid="{E5F4EDAC-2DF3-F048-9E2D-419B7736D527}" name="Time" dataDxfId="223">
      <calculatedColumnFormula>IFERROR(VLOOKUP($A$1&amp;":"&amp;A2,'Finish order'!C:K,5,FALSE),"")</calculatedColumnFormula>
    </tableColumn>
    <tableColumn id="5" xr3:uid="{C12C21D2-CD13-0F4C-B4B5-E83F42827336}" name="Number" dataDxfId="222">
      <calculatedColumnFormula>IFERROR(VLOOKUP($A$1&amp;":"&amp;A2,'Finish order'!C:K,4,FALSE),"")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10D3600-44F6-464E-AF71-C8D1D4BC83A5}" name="Table22" displayName="Table22" ref="A1:N1510" totalsRowShown="0" headerRowDxfId="383">
  <autoFilter ref="A1:N1510" xr:uid="{910D3600-44F6-464E-AF71-C8D1D4BC83A5}"/>
  <tableColumns count="14">
    <tableColumn id="1" xr3:uid="{6F5FD4C1-C6FB-BF43-BC63-324AA0496C93}" name="Position"/>
    <tableColumn id="2" xr3:uid="{02298138-AAF2-C94C-B9E3-0DBEC1CCAD3A}" name="Gender Position">
      <calculatedColumnFormula>IF(F2&lt;&gt;"",COUNTIF($J$2:J2,J2),"")</calculatedColumnFormula>
    </tableColumn>
    <tableColumn id="3" xr3:uid="{E60FC2E3-EF99-8C4B-AB5D-25F5482B1B1C}" name="Column1">
      <calculatedColumnFormula>IF(F2&lt;&gt;0,J2&amp;":"&amp;B2,"")</calculatedColumnFormula>
    </tableColumn>
    <tableColumn id="4" xr3:uid="{DFCD4A4B-3ACB-6D4E-8F28-DFAE6B2217D2}" name="Cat Position">
      <calculatedColumnFormula>IF(F2&lt;&gt;0,COUNTIF($K$2:K2,K2),"")</calculatedColumnFormula>
    </tableColumn>
    <tableColumn id="5" xr3:uid="{B15D92D1-14BC-5F42-8C41-4B9BF6BEF49E}" name="Column2">
      <calculatedColumnFormula>IF(F2&lt;&gt;0,K2&amp;":"&amp;D2,"")</calculatedColumnFormula>
    </tableColumn>
    <tableColumn id="6" xr3:uid="{497A500F-7F40-8747-BCD5-A4F6EA06E7D0}" name="Number" dataDxfId="382"/>
    <tableColumn id="7" xr3:uid="{F4C8A91C-8F98-414B-BC48-323B08F4C1A9}" name="Time" dataDxfId="381"/>
    <tableColumn id="8" xr3:uid="{EB10791A-1671-484B-9FBF-3ECEA94347D8}" name="Name" dataDxfId="380">
      <calculatedColumnFormula>IFERROR(VLOOKUP(F2, Entries!$B:$F, 2, FALSE),"")</calculatedColumnFormula>
    </tableColumn>
    <tableColumn id="9" xr3:uid="{2183C381-6893-7342-A6D9-EFB0D93A6C78}" name="Club" dataDxfId="379">
      <calculatedColumnFormula>IFERROR(VLOOKUP(F2, Entries!$B:$F, 3, FALSE),"")</calculatedColumnFormula>
    </tableColumn>
    <tableColumn id="10" xr3:uid="{C171F354-B4C6-2144-A865-1DBA80B694A6}" name="Gender" dataDxfId="378">
      <calculatedColumnFormula>IFERROR(VLOOKUP(F2, Entries!$B:$F, 4, FALSE),"")</calculatedColumnFormula>
    </tableColumn>
    <tableColumn id="11" xr3:uid="{000D3FD2-28B5-8440-80EB-558B27DF42E5}" name="Category" dataDxfId="377">
      <calculatedColumnFormula>IFERROR(VLOOKUP(F2, Entries!$B:$F, 5, FALSE),"")</calculatedColumnFormula>
    </tableColumn>
    <tableColumn id="12" xr3:uid="{B47FB88D-5716-B54F-8555-25B6B3798248}" name="Short Cat." dataDxfId="376">
      <calculatedColumnFormula>LEFT(Table22[[#This Row],[Category]],2)</calculatedColumnFormula>
    </tableColumn>
    <tableColumn id="15" xr3:uid="{8897A5B6-6252-034D-9D9C-A1394644A4AD}" name="Short Cat Position" dataDxfId="375">
      <calculatedColumnFormula>IF(F2&lt;&gt;0,COUNTIF($L$2:L2,L2),"")</calculatedColumnFormula>
    </tableColumn>
    <tableColumn id="16" xr3:uid="{8D6C1E90-44C3-7947-BF64-15A59515B204}" name="Column3" dataDxfId="374">
      <calculatedColumnFormula>IF(F2&lt;&gt;0,L2&amp;":"&amp;M2,"")</calculatedColumnFormula>
    </tableColumn>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97AB7CD-2BB1-D84C-9BF3-74FC3B5D2908}" name="Table425" displayName="Table425" ref="H1:M201" totalsRowShown="0" headerRowDxfId="221" dataDxfId="220">
  <autoFilter ref="H1:M201" xr:uid="{28D13707-DC2F-104B-8915-14F6763314A5}"/>
  <tableColumns count="6">
    <tableColumn id="1" xr3:uid="{A196E9AF-76C1-3342-8A98-08324D155088}" name="Female" dataDxfId="219"/>
    <tableColumn id="2" xr3:uid="{B3BF7863-2561-AA45-9F1E-ECCB0330769B}" name="Name" dataDxfId="218"/>
    <tableColumn id="6" xr3:uid="{95FE094D-8790-E04E-8EEF-71171C5C15D6}" name="Cat." dataDxfId="217">
      <calculatedColumnFormula>IFERROR(VLOOKUP(H$1&amp;":"&amp;H2,'Finish order'!$C:$K,9,FALSE),"")</calculatedColumnFormula>
    </tableColumn>
    <tableColumn id="3" xr3:uid="{E8892B27-C0E2-4546-B857-4B82BD84B050}" name="Club" dataDxfId="216">
      <calculatedColumnFormula>IFERROR(VLOOKUP(H$1&amp;":"&amp;H2,'Finish order'!$C:$K,7,FALSE),"")</calculatedColumnFormula>
    </tableColumn>
    <tableColumn id="4" xr3:uid="{ECC21AD4-219B-024E-9FBA-36A9CC3BCBA1}" name="Time" dataDxfId="215">
      <calculatedColumnFormula>IFERROR(VLOOKUP(H$1&amp;":"&amp;H2,'Finish order'!$C:$K,5,FALSE),"")</calculatedColumnFormula>
    </tableColumn>
    <tableColumn id="5" xr3:uid="{A0A51357-A6FD-1940-AE81-E629A6E66AA6}" name="Number" dataDxfId="214">
      <calculatedColumnFormula>IFERROR(VLOOKUP(H$1&amp;":"&amp;H2,'Finish order'!$C:$K,4,FALSE),"")</calculatedColumnFormula>
    </tableColumn>
  </tableColumns>
  <tableStyleInfo name="TableStyleMedium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4EDDEDC-AFAD-C943-BF8F-378036B3BC51}" name="Table726" displayName="Table726" ref="O1:T61" totalsRowShown="0" headerRowDxfId="213" dataDxfId="212">
  <autoFilter ref="O1:T61" xr:uid="{300A75C3-63B5-D44B-B3FD-1EEFFF4DFDD7}"/>
  <tableColumns count="6">
    <tableColumn id="1" xr3:uid="{59271C7F-285B-9A41-9D54-7489EBAB71ED}" name="MU21" dataDxfId="211"/>
    <tableColumn id="2" xr3:uid="{C3DDD8B7-30CF-C14E-AB13-FF982B3EF2F9}" name="Name" dataDxfId="210">
      <calculatedColumnFormula>IFERROR(VLOOKUP(O$1&amp;":"&amp;O2,'Finish order'!$E:$K,4,FALSE),"")</calculatedColumnFormula>
    </tableColumn>
    <tableColumn id="3" xr3:uid="{3733F4E0-A648-424B-9EA7-13AFD4500C1A}" name="Club" dataDxfId="209">
      <calculatedColumnFormula>IFERROR(VLOOKUP(O$1&amp;":"&amp;O2,'Finish order'!$E:$K,5,FALSE),"")</calculatedColumnFormula>
    </tableColumn>
    <tableColumn id="4" xr3:uid="{90C297F9-31A7-8841-9E60-D17DCA6B4FC0}" name="Time" dataDxfId="208">
      <calculatedColumnFormula>IFERROR(VLOOKUP(O$1&amp;":"&amp;O2,'Finish order'!$E:$K,3,FALSE),"")</calculatedColumnFormula>
    </tableColumn>
    <tableColumn id="5" xr3:uid="{D0AA5E5A-0E2B-1047-9552-48FF04177F6C}" name="Number" dataDxfId="207">
      <calculatedColumnFormula>IFERROR(VLOOKUP(O$1&amp;":"&amp;O2,'Finish order'!$E:$K,2,FALSE),"")</calculatedColumnFormula>
    </tableColumn>
    <tableColumn id="6" xr3:uid="{AFB680B1-6D3D-D749-A149-A4D73BC61E88}" name="Top3?" dataDxfId="206">
      <calculatedColumnFormula>IF((COUNTIF($B$2:$B$4,P2)&gt;0),"Top3","")</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BAF5B01-1189-244B-BA1A-8B801A3401D2}" name="Table827" displayName="Table827" ref="V1:AA61" totalsRowShown="0" headerRowDxfId="205" dataDxfId="204">
  <autoFilter ref="V1:AA61" xr:uid="{3B46A013-916C-9044-B6CA-FE519E57C240}"/>
  <tableColumns count="6">
    <tableColumn id="1" xr3:uid="{880D62CF-1970-F643-B669-13C32698531D}" name="WU21" dataDxfId="203"/>
    <tableColumn id="2" xr3:uid="{A0D8E55B-9E06-7548-B42B-F9BF412DECFC}" name="Name" dataDxfId="202">
      <calculatedColumnFormula>IFERROR(VLOOKUP(V$1&amp;":"&amp;V2,'Finish order'!$E:$K,4,FALSE),"")</calculatedColumnFormula>
    </tableColumn>
    <tableColumn id="3" xr3:uid="{CA09D2B0-E93F-D54B-BE4D-6EF43C3695CA}" name="Club" dataDxfId="201">
      <calculatedColumnFormula>IFERROR(VLOOKUP(V$1&amp;":"&amp;V2,'Finish order'!$E:$K,5,FALSE),"")</calculatedColumnFormula>
    </tableColumn>
    <tableColumn id="4" xr3:uid="{06662D5C-6749-CD4D-820A-248CE1439A90}" name="Time" dataDxfId="200">
      <calculatedColumnFormula>IFERROR(VLOOKUP(V$1&amp;":"&amp;V2,'Finish order'!$E:$K,3,FALSE),"")</calculatedColumnFormula>
    </tableColumn>
    <tableColumn id="5" xr3:uid="{0BC05AF1-2495-E94C-A4A9-B1932096D8A7}" name="Number" dataDxfId="199">
      <calculatedColumnFormula>IFERROR(VLOOKUP(V$1&amp;":"&amp;V2,'Finish order'!$E:$K,2,FALSE),"")</calculatedColumnFormula>
    </tableColumn>
    <tableColumn id="7" xr3:uid="{CB3B0BAB-8D54-B14D-9EBB-9C0D6AFFCF06}" name="Top3?" dataDxfId="198">
      <calculatedColumnFormula>IF(Table827[[#This Row],[Name]]="","",IF((COUNTIF($I$2:$I$4,W2)&gt;0),"Top3",""))</calculatedColumnFormula>
    </tableColumn>
  </tableColumns>
  <tableStyleInfo name="TableStyleMedium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9015AE3-9593-5F41-B420-36D3B12E2426}" name="Table928" displayName="Table928" ref="AC1:AH61" totalsRowShown="0" headerRowDxfId="197" dataDxfId="196">
  <autoFilter ref="AC1:AH61" xr:uid="{1EBB25DC-EE3F-FF43-967E-18638FE20F63}"/>
  <tableColumns count="6">
    <tableColumn id="1" xr3:uid="{53902224-FFF6-074E-BDD6-AFCEFAB015F0}" name="M45" dataDxfId="195"/>
    <tableColumn id="2" xr3:uid="{6EDFB90F-1064-C24E-9DC0-2EB2FF3136ED}" name="Name" dataDxfId="194">
      <calculatedColumnFormula>IFERROR(VLOOKUP(AC$1&amp;":"&amp;AC2,'Finish order'!$E:$K,4,FALSE),"")</calculatedColumnFormula>
    </tableColumn>
    <tableColumn id="3" xr3:uid="{D10DC6F9-D9BA-E743-AC5E-BCD1203F2C28}" name="Club" dataDxfId="193">
      <calculatedColumnFormula>IFERROR(VLOOKUP(AC$1&amp;":"&amp;AC2,'Finish order'!$E:$K,5,FALSE),"")</calculatedColumnFormula>
    </tableColumn>
    <tableColumn id="4" xr3:uid="{C95FA52E-5EC1-8A42-9FD3-4D9A29234226}" name="Time" dataDxfId="192">
      <calculatedColumnFormula>IFERROR(VLOOKUP(AC$1&amp;":"&amp;AC2,'Finish order'!$E:$K,3,FALSE),"")</calculatedColumnFormula>
    </tableColumn>
    <tableColumn id="5" xr3:uid="{A51FF02A-A01F-5345-844B-CD1299C6CEE0}" name="Number" dataDxfId="191">
      <calculatedColumnFormula>IFERROR(VLOOKUP(AC$1&amp;":"&amp;AC2,'Finish order'!$E:$K,2,FALSE),"")</calculatedColumnFormula>
    </tableColumn>
    <tableColumn id="6" xr3:uid="{6BB6BC55-08E4-044F-8B8E-CB80A6596493}" name="Top3?" dataDxfId="19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D17E7B-6E44-6849-BA5C-E5F10ED1DAAA}" name="Table1029" displayName="Table1029" ref="AJ1:AO61" totalsRowShown="0" headerRowDxfId="189" dataDxfId="188">
  <autoFilter ref="AJ1:AO61" xr:uid="{809FDD27-774E-1A44-B9DF-2E2D0041FDC4}"/>
  <tableColumns count="6">
    <tableColumn id="1" xr3:uid="{6E0DDA69-4AEC-3E4B-968E-EBDEACE746FB}" name="W45" dataDxfId="187"/>
    <tableColumn id="2" xr3:uid="{3705492B-C8DF-EC42-8F5B-CD5F38790E6E}" name="Name" dataDxfId="186">
      <calculatedColumnFormula>IFERROR(VLOOKUP(AJ$1&amp;":"&amp;AJ2,'Finish order'!$E:$K,4,FALSE),"")</calculatedColumnFormula>
    </tableColumn>
    <tableColumn id="3" xr3:uid="{14CB4610-8A0E-1D4B-8E78-5133DD966F3F}" name="Club" dataDxfId="185">
      <calculatedColumnFormula>IFERROR(VLOOKUP(AJ$1&amp;":"&amp;AJ2,'Finish order'!$E:$K,5,FALSE),"")</calculatedColumnFormula>
    </tableColumn>
    <tableColumn id="4" xr3:uid="{D77F6EB7-7D5E-D54C-8A2B-CD1AF5F95049}" name="Time" dataDxfId="184">
      <calculatedColumnFormula>IFERROR(VLOOKUP(AJ$1&amp;":"&amp;AJ2,'Finish order'!$E:$K,3,FALSE),"")</calculatedColumnFormula>
    </tableColumn>
    <tableColumn id="5" xr3:uid="{F9E217B6-1C9B-F442-A0D8-66105D34E469}" name="Number" dataDxfId="183">
      <calculatedColumnFormula>IFERROR(VLOOKUP(AJ$1&amp;":"&amp;AJ2,'Finish order'!$E:$K,2,FALSE),"")</calculatedColumnFormula>
    </tableColumn>
    <tableColumn id="6" xr3:uid="{75BEE7E3-FC9F-6A48-A7E2-5775CE6A702C}" name="Top3?" dataDxfId="182"/>
  </tableColumns>
  <tableStyleInfo name="TableStyleMedium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2E412CE-7EA0-7343-9AFF-2B4086936485}" name="Table1130" displayName="Table1130" ref="AQ1:AV61" totalsRowShown="0" headerRowDxfId="181" dataDxfId="180">
  <autoFilter ref="AQ1:AV61" xr:uid="{0519482E-062F-7348-BED4-4DAA9BF74B7D}"/>
  <tableColumns count="6">
    <tableColumn id="1" xr3:uid="{0B9F53B3-C977-BA49-BC13-109ABFB5E8CD}" name="M55" dataDxfId="179"/>
    <tableColumn id="2" xr3:uid="{2F1F995B-768A-B34D-B4D1-1538CF8B1A4D}" name="Name" dataDxfId="178">
      <calculatedColumnFormula>IFERROR(VLOOKUP(AQ$1&amp;":"&amp;AQ2,'Finish order'!$E:$K,4,FALSE),"")</calculatedColumnFormula>
    </tableColumn>
    <tableColumn id="3" xr3:uid="{4864C09B-4556-444F-8491-7B4E6FC5DC0E}" name="Club" dataDxfId="177">
      <calculatedColumnFormula>IFERROR(VLOOKUP(AQ$1&amp;":"&amp;AQ2,'Finish order'!$E:$K,5,FALSE),"")</calculatedColumnFormula>
    </tableColumn>
    <tableColumn id="4" xr3:uid="{24D94265-B0E4-1942-96E5-D2F0F9C1836D}" name="Time" dataDxfId="176">
      <calculatedColumnFormula>IFERROR(VLOOKUP(AQ$1&amp;":"&amp;AQ2,'Finish order'!$E:$K,3,FALSE),"")</calculatedColumnFormula>
    </tableColumn>
    <tableColumn id="5" xr3:uid="{54C94955-5CE2-9745-A667-6EB6E317103F}" name="Number" dataDxfId="175">
      <calculatedColumnFormula>IFERROR(VLOOKUP(AQ$1&amp;":"&amp;AQ2,'Finish order'!$E:$K,2,FALSE),"")</calculatedColumnFormula>
    </tableColumn>
    <tableColumn id="6" xr3:uid="{44C48F1E-D213-4741-9722-D0867DB8811F}" name="Top3?" dataDxfId="174"/>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87C5F3B-9A98-5648-8710-B1FE7027AFB6}" name="Table1231" displayName="Table1231" ref="AX1:BC61" totalsRowShown="0" headerRowDxfId="173" dataDxfId="172">
  <autoFilter ref="AX1:BC61" xr:uid="{52A322BC-B78F-FE4F-88AF-77AB3A2D83F9}"/>
  <tableColumns count="6">
    <tableColumn id="1" xr3:uid="{B06ED1E0-07C3-7149-8E53-3FF772C70980}" name="W55" dataDxfId="171"/>
    <tableColumn id="2" xr3:uid="{33C4FED0-3DDF-3048-A1EA-81381A47E996}" name="Name" dataDxfId="170">
      <calculatedColumnFormula>IFERROR(VLOOKUP(AX$1&amp;":"&amp;AX2,'Finish order'!$E:$K,4,FALSE),"")</calculatedColumnFormula>
    </tableColumn>
    <tableColumn id="3" xr3:uid="{34C3A019-6580-7042-B6D3-7F0F122068AB}" name="Club" dataDxfId="169">
      <calculatedColumnFormula>IFERROR(VLOOKUP(AX$1&amp;":"&amp;AX2,'Finish order'!$E:$K,5,FALSE),"")</calculatedColumnFormula>
    </tableColumn>
    <tableColumn id="4" xr3:uid="{BCAC5EC6-C8FF-6C40-AEB8-DEBA18047236}" name="Time" dataDxfId="168">
      <calculatedColumnFormula>IFERROR(VLOOKUP(AX$1&amp;":"&amp;AX2,'Finish order'!$E:$K,3,FALSE),"")</calculatedColumnFormula>
    </tableColumn>
    <tableColumn id="5" xr3:uid="{8B3E0E0C-78C7-E846-A674-3096411A8AA7}" name="Number" dataDxfId="167">
      <calculatedColumnFormula>IFERROR(VLOOKUP(AX$1&amp;":"&amp;AX2,'Finish order'!$E:$K,2,FALSE),"")</calculatedColumnFormula>
    </tableColumn>
    <tableColumn id="6" xr3:uid="{3C5F2426-8A46-174A-AC28-ECBE54F009AD}" name="Top3?" dataDxfId="166"/>
  </tableColumns>
  <tableStyleInfo name="TableStyleMedium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FB9A388-2CEB-944F-98DF-E477C4B88960}" name="Table1332" displayName="Table1332" ref="BE1:BJ61" totalsRowShown="0" headerRowDxfId="165" dataDxfId="164">
  <autoFilter ref="BE1:BJ61" xr:uid="{CB6399F9-C8F8-D54D-8E53-D8A89F4559EA}"/>
  <tableColumns count="6">
    <tableColumn id="1" xr3:uid="{C6084E1A-235E-E64C-AA9F-EABA72F3CA3F}" name="M65" dataDxfId="163"/>
    <tableColumn id="2" xr3:uid="{D79EEDE9-CF00-F145-83D4-26F62797A1EB}" name="Name" dataDxfId="162">
      <calculatedColumnFormula>IFERROR(VLOOKUP(BE$1&amp;":"&amp;BE2,'Finish order'!$E:$K,4,FALSE),"")</calculatedColumnFormula>
    </tableColumn>
    <tableColumn id="3" xr3:uid="{3EDD9E00-D638-CF49-8C43-C30D3E6877EB}" name="Club" dataDxfId="161">
      <calculatedColumnFormula>IFERROR(VLOOKUP(BE$1&amp;":"&amp;BE2,'Finish order'!$E:$K,5,FALSE),"")</calculatedColumnFormula>
    </tableColumn>
    <tableColumn id="4" xr3:uid="{5997AF0D-A0E9-5A4B-91CB-8FA942F10441}" name="Time" dataDxfId="160">
      <calculatedColumnFormula>IFERROR(VLOOKUP(BE$1&amp;":"&amp;BE2,'Finish order'!$E:$K,3,FALSE),"")</calculatedColumnFormula>
    </tableColumn>
    <tableColumn id="5" xr3:uid="{F41A1E84-FB2F-AE4B-9DB5-F1841A6442B2}" name="Number" dataDxfId="159">
      <calculatedColumnFormula>IFERROR(VLOOKUP(BE$1&amp;":"&amp;BE2,'Finish order'!$E:$K,2,FALSE),"")</calculatedColumnFormula>
    </tableColumn>
    <tableColumn id="6" xr3:uid="{4FB199B7-E3A0-444C-A03F-B4D5A1FB7FAE}" name="Top3?" dataDxfId="158"/>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EF8445E-4FB6-9647-A0AC-6C99B8FF653B}" name="Table1433" displayName="Table1433" ref="BL1:BQ61" totalsRowShown="0" headerRowDxfId="157" dataDxfId="156">
  <autoFilter ref="BL1:BQ61" xr:uid="{C6889E30-DCDC-4149-8B8D-F71042C7699E}"/>
  <tableColumns count="6">
    <tableColumn id="1" xr3:uid="{5512B9CC-68BE-234F-BB49-1B5EB6CDC115}" name="W65" dataDxfId="155"/>
    <tableColumn id="2" xr3:uid="{7534A0FC-31D7-8E48-A27B-82DD89823906}" name="Name" dataDxfId="154">
      <calculatedColumnFormula>IFERROR(VLOOKUP(BL$1&amp;":"&amp;BL2,'Finish order'!$E:$K,4,FALSE),"")</calculatedColumnFormula>
    </tableColumn>
    <tableColumn id="3" xr3:uid="{59FF825B-850F-4A48-B415-099DFD816EEB}" name="Club" dataDxfId="153">
      <calculatedColumnFormula>IFERROR(VLOOKUP(BL$1&amp;":"&amp;BL2,'Finish order'!$E:$K,5,FALSE),"")</calculatedColumnFormula>
    </tableColumn>
    <tableColumn id="4" xr3:uid="{45F5BECE-3EBB-9B4F-8A67-DA5B98E8A772}" name="Time" dataDxfId="152">
      <calculatedColumnFormula>IFERROR(VLOOKUP(BL$1&amp;":"&amp;BL2,'Finish order'!$E:$K,3,FALSE),"")</calculatedColumnFormula>
    </tableColumn>
    <tableColumn id="5" xr3:uid="{C1733B40-8961-EF47-A395-81942229BF6B}" name="Number" dataDxfId="151">
      <calculatedColumnFormula>IFERROR(VLOOKUP(BL$1&amp;":"&amp;BL2,'Finish order'!$E:$K,2,FALSE),"")</calculatedColumnFormula>
    </tableColumn>
    <tableColumn id="6" xr3:uid="{048EDAF7-3A68-BC44-A40C-BA08C503D818}" name="Top3?" dataDxfId="150"/>
  </tableColumns>
  <tableStyleInfo name="TableStyleMedium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FD6ED50-8BAE-0F41-8E86-1F00B660B121}" name="Table1534" displayName="Table1534" ref="BS1:BX61" totalsRowShown="0" headerRowDxfId="149" dataDxfId="148">
  <autoFilter ref="BS1:BX61" xr:uid="{C960EF3C-3329-C348-A90E-4076AB9B4EDA}"/>
  <tableColumns count="6">
    <tableColumn id="1" xr3:uid="{2D899E03-6F78-8944-A22D-55C43C013DBE}" name="M75" dataDxfId="147"/>
    <tableColumn id="2" xr3:uid="{BB05C6F0-AE40-D64A-9CA2-AD0C6E394921}" name="Name" dataDxfId="146">
      <calculatedColumnFormula>IFERROR(VLOOKUP(BS$1&amp;":"&amp;BS2,'Finish order'!$E:$K,4,FALSE),"")</calculatedColumnFormula>
    </tableColumn>
    <tableColumn id="3" xr3:uid="{DBE47DD2-8772-FF48-BEA9-114EBAB3BF0B}" name="Club" dataDxfId="145">
      <calculatedColumnFormula>IFERROR(VLOOKUP(BS$1&amp;":"&amp;BS2,'Finish order'!$E:$K,5,FALSE),"")</calculatedColumnFormula>
    </tableColumn>
    <tableColumn id="4" xr3:uid="{CC5FD7F1-F81A-5148-BE94-74524B6E07B9}" name="Time" dataDxfId="144">
      <calculatedColumnFormula>IFERROR(VLOOKUP(BS$1&amp;":"&amp;BS2,'Finish order'!$E:$K,3,FALSE),"")</calculatedColumnFormula>
    </tableColumn>
    <tableColumn id="5" xr3:uid="{208FE814-1556-9944-8065-0CFC2FA9BDDD}" name="Number" dataDxfId="143">
      <calculatedColumnFormula>IFERROR(VLOOKUP(BS$1&amp;":"&amp;BS2,'Finish order'!$E:$K,2,FALSE),"")</calculatedColumnFormula>
    </tableColumn>
    <tableColumn id="6" xr3:uid="{EDC3A700-CAEA-584F-B8C0-285C3DA63543}" name="Top3?" dataDxfId="1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FDFD2A-BB74-064B-A44E-2B517BBB36FB}" name="Table1" displayName="Table1" ref="A1:N1501" totalsRowShown="0" headerRowDxfId="373" dataDxfId="372">
  <autoFilter ref="A1:N1501" xr:uid="{82FDFD2A-BB74-064B-A44E-2B517BBB36FB}"/>
  <tableColumns count="14">
    <tableColumn id="1" xr3:uid="{1A45C349-D35A-E642-B0C3-28FBCE4E223E}" name="Male" dataDxfId="371"/>
    <tableColumn id="2" xr3:uid="{10864E06-F1F0-4949-9935-4B9E140281FA}" name="Name" dataDxfId="370">
      <calculatedColumnFormula>IFERROR(VLOOKUP($A$1&amp;":"&amp;A2,'Finish order'!C:K,6,FALSE),"")</calculatedColumnFormula>
    </tableColumn>
    <tableColumn id="7" xr3:uid="{E690A775-3F26-7740-815C-C68E1DA046A7}" name="Cat." dataDxfId="369">
      <calculatedColumnFormula>IFERROR(VLOOKUP(A$1&amp;":"&amp;A2,'Finish order'!$C:$K,9,FALSE),"")</calculatedColumnFormula>
    </tableColumn>
    <tableColumn id="3" xr3:uid="{EAD3CD81-86F9-5C4A-B48D-DA5652784492}" name="Club" dataDxfId="368">
      <calculatedColumnFormula>IFERROR(VLOOKUP(A$1&amp;":"&amp;A2,'Finish order'!$C:$K,7,FALSE),"")</calculatedColumnFormula>
    </tableColumn>
    <tableColumn id="4" xr3:uid="{021CBE1A-AB15-AB47-B092-4242D74ACEE1}" name="Time" dataDxfId="367">
      <calculatedColumnFormula>IFERROR(VLOOKUP($A$1&amp;":"&amp;A2,'Finish order'!C:K,5,FALSE),"")</calculatedColumnFormula>
    </tableColumn>
    <tableColumn id="5" xr3:uid="{D1F6B0C9-557A-614A-BE85-82114C02A50A}" name="Number" dataDxfId="366">
      <calculatedColumnFormula>IFERROR(VLOOKUP($A$1&amp;":"&amp;A2,'Finish order'!C:K,4,FALSE),"")</calculatedColumnFormula>
    </tableColumn>
    <tableColumn id="6" xr3:uid="{2EEAD854-110F-9B48-91D8-1DAD4321DF08}" name="1st counter" dataDxfId="365">
      <calculatedColumnFormula array="1">IFERROR(SMALL(IF($D$2:$D911=D2,$A$2:$A$911*1.001),1),"")</calculatedColumnFormula>
    </tableColumn>
    <tableColumn id="8" xr3:uid="{52FE7D66-B3EA-DA4D-9E37-C85AA3528C01}" name="2nd counter" dataDxfId="364">
      <calculatedColumnFormula array="1">IFERROR(SMALL(IF($D$2:$D911=D2,$A$2:$A$911*1.0001),2),"")</calculatedColumnFormula>
    </tableColumn>
    <tableColumn id="9" xr3:uid="{BDE08B25-94FA-814A-9C16-AC1A7D47B658}" name="3rd counter" dataDxfId="363">
      <calculatedColumnFormula array="1">IFERROR(SMALL(IF($D$2:$D911=D2,$A$2:$A$911*1.00001),3),"")</calculatedColumnFormula>
    </tableColumn>
    <tableColumn id="10" xr3:uid="{804E4BC2-E47A-8942-8F6B-34EDC161FC81}" name="4th counter" dataDxfId="362">
      <calculatedColumnFormula array="1">IFERROR(SMALL(IF($D$2:$D911=D2,$A$2:$A$911*1.000001),4),"")</calculatedColumnFormula>
    </tableColumn>
    <tableColumn id="11" xr3:uid="{113CD9C0-2BA9-B643-BA48-F3E83E5EA600}" name="team total 4" dataDxfId="361">
      <calculatedColumnFormula>IF(A2&lt;&gt;"", IF(COUNT(G2:J2)=4, SUM(G2:J2), "No"), "")</calculatedColumnFormula>
    </tableColumn>
    <tableColumn id="12" xr3:uid="{12AB9E0E-00D7-3E44-BF1F-9027F3CB6CEE}" name="Team total 3" dataDxfId="360">
      <calculatedColumnFormula>IF(A2&lt;&gt;"", IF(COUNT(G2:I2)=3, SUM(G2:I2), "No"), "")</calculatedColumnFormula>
    </tableColumn>
    <tableColumn id="13" xr3:uid="{2DE2694B-3A6A-AE44-88E4-8039CA419DD9}" name="Team total 2" dataDxfId="359">
      <calculatedColumnFormula>IF(A2&lt;&gt;"", IF(COUNT(G2:H2)=2, SUM(G2:H2), "No"), "")</calculatedColumnFormula>
    </tableColumn>
    <tableColumn id="14" xr3:uid="{2398C6F0-6AE0-CC47-9037-D0A65F5EABF2}" name="Team Gender" dataDxfId="358">
      <calculatedColumnFormula>Table1[[#This Row],[Club]]&amp;":"&amp;Table1[[#Headers],[Male]]</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6AE4A46-9CC4-0843-A0B0-28F831F8C3EB}" name="Table1635" displayName="Table1635" ref="BZ1:CE61" totalsRowShown="0" headerRowDxfId="141" dataDxfId="140">
  <autoFilter ref="BZ1:CE61" xr:uid="{64E33D11-F0FB-C346-ABEC-55E5B532A81F}"/>
  <tableColumns count="6">
    <tableColumn id="1" xr3:uid="{2617360A-861F-A84D-96EA-197449CF718C}" name="W75" dataDxfId="139"/>
    <tableColumn id="2" xr3:uid="{D085384D-7D4B-5941-8764-5C48185E3548}" name="Name" dataDxfId="138">
      <calculatedColumnFormula>IFERROR(VLOOKUP(BZ$1&amp;":"&amp;BZ2,'Finish order'!$E:$K,4,FALSE),"")</calculatedColumnFormula>
    </tableColumn>
    <tableColumn id="3" xr3:uid="{9CAFD472-792B-8A40-91E2-0AA81B8E9DB7}" name="Club" dataDxfId="137">
      <calculatedColumnFormula>IFERROR(VLOOKUP(BZ$1&amp;":"&amp;BZ2,'Finish order'!$E:$K,5,FALSE),"")</calculatedColumnFormula>
    </tableColumn>
    <tableColumn id="4" xr3:uid="{D6DC6507-08F6-C243-9A32-3F83D9AF4588}" name="Time" dataDxfId="136">
      <calculatedColumnFormula>IFERROR(VLOOKUP(BZ$1&amp;":"&amp;BZ2,'Finish order'!$E:$K,3,FALSE),"")</calculatedColumnFormula>
    </tableColumn>
    <tableColumn id="5" xr3:uid="{02CDA143-DC27-1F4A-AFDF-8A5B3583C5FC}" name="Number" dataDxfId="135">
      <calculatedColumnFormula>IFERROR(VLOOKUP(BZ$1&amp;":"&amp;BZ2,'Finish order'!$E:$K,2,FALSE),"")</calculatedColumnFormula>
    </tableColumn>
    <tableColumn id="6" xr3:uid="{2D036F41-FDB9-7946-B57F-E2BE8C498B4C}" name="Top3?" dataDxfId="134"/>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43B502C-6FE8-F14D-9DED-B0BB397006C1}" name="Table1736" displayName="Table1736" ref="CG1:CL61" totalsRowShown="0" headerRowDxfId="133" dataDxfId="132">
  <autoFilter ref="CG1:CL61" xr:uid="{6DEC8139-3351-6749-B4AA-C064252EAE33}"/>
  <tableColumns count="6">
    <tableColumn id="1" xr3:uid="{F1A127A3-49D7-E54E-8B2E-1EA98D593F80}" name="M85" dataDxfId="131"/>
    <tableColumn id="2" xr3:uid="{CEE2EE0A-188A-0547-AB89-742022E248E1}" name="Name" dataDxfId="130">
      <calculatedColumnFormula>IFERROR(VLOOKUP(CG$1&amp;":"&amp;CG2,'Finish order'!$E:$K,4,FALSE),"")</calculatedColumnFormula>
    </tableColumn>
    <tableColumn id="3" xr3:uid="{AA8D8893-F89F-F946-A252-81181A3AB78F}" name="Club" dataDxfId="129">
      <calculatedColumnFormula>IFERROR(VLOOKUP(CG$1&amp;":"&amp;CG2,'Finish order'!$E:$K,5,FALSE),"")</calculatedColumnFormula>
    </tableColumn>
    <tableColumn id="4" xr3:uid="{2703CEB6-4A4F-884E-A147-764D2CBA4D50}" name="Time" dataDxfId="128">
      <calculatedColumnFormula>IFERROR(VLOOKUP(CG$1&amp;":"&amp;CG2,'Finish order'!$E:$K,3,FALSE),"")</calculatedColumnFormula>
    </tableColumn>
    <tableColumn id="5" xr3:uid="{15F82B39-BB0F-E94A-9E3A-B7F481EE1C13}" name="Number" dataDxfId="127">
      <calculatedColumnFormula>IFERROR(VLOOKUP(CG$1&amp;":"&amp;CG2,'Finish order'!$E:$K,2,FALSE),"")</calculatedColumnFormula>
    </tableColumn>
    <tableColumn id="6" xr3:uid="{61ECB150-9214-E749-BF7C-2BC627271FCE}" name="Top3?" dataDxfId="12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B644AD5-E0CB-B54D-8293-897461D6CA48}" name="Table1837" displayName="Table1837" ref="CN1:CS61" totalsRowShown="0" headerRowDxfId="125" dataDxfId="124">
  <autoFilter ref="CN1:CS61" xr:uid="{3C6971D6-E695-5844-B5AB-137FAB082F9E}"/>
  <tableColumns count="6">
    <tableColumn id="1" xr3:uid="{F320893B-5CF8-274E-A40D-233125029919}" name="W85" dataDxfId="123"/>
    <tableColumn id="2" xr3:uid="{E80993A3-D71B-9D4F-8C51-9316F3CDD228}" name="Name" dataDxfId="122">
      <calculatedColumnFormula>IFERROR(VLOOKUP(CN$1&amp;":"&amp;CN2,'Finish order'!$E:$K,4,FALSE),"")</calculatedColumnFormula>
    </tableColumn>
    <tableColumn id="3" xr3:uid="{0F39D36E-1447-4E47-84C6-C2FBEA8D57D6}" name="Club" dataDxfId="121">
      <calculatedColumnFormula>IFERROR(VLOOKUP(CN$1&amp;":"&amp;CN2,'Finish order'!$E:$K,5,FALSE),"")</calculatedColumnFormula>
    </tableColumn>
    <tableColumn id="4" xr3:uid="{DC3EC268-11EC-EB41-A6BE-0CF2FEC24FA0}" name="Time" dataDxfId="120">
      <calculatedColumnFormula>IFERROR(VLOOKUP(CN$1&amp;":"&amp;CN2,'Finish order'!$E:$K,3,FALSE),"")</calculatedColumnFormula>
    </tableColumn>
    <tableColumn id="5" xr3:uid="{2EE54ECF-4BAF-4943-9BBA-EEE93136564B}" name="Number" dataDxfId="119">
      <calculatedColumnFormula>IFERROR(VLOOKUP(CN$1&amp;":"&amp;CN2,'Finish order'!$E:$K,2,FALSE),"")</calculatedColumnFormula>
    </tableColumn>
    <tableColumn id="6" xr3:uid="{1E0C2523-F17E-7B45-8F67-03FBEF9F40B7}" name="Top3?" dataDxfId="118"/>
  </tableColumns>
  <tableStyleInfo name="TableStyleMedium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B46E22-C563-B94B-A659-5663CD439157}" name="Table193" displayName="Table193" ref="A1:M31" totalsRowShown="0">
  <autoFilter ref="A1:M31" xr:uid="{D8A4F3EB-F964-B74F-8647-88078689BCF4}"/>
  <tableColumns count="13">
    <tableColumn id="1" xr3:uid="{E1BB7431-5C36-9344-A5FF-C4F5E67D0DBB}" name="Team of 4"/>
    <tableColumn id="2" xr3:uid="{FF7DE7F6-B30E-F943-BA81-3F5BB311B965}" name="Score" dataDxfId="117">
      <calculatedColumnFormula>IFERROR(SMALL('Results 10 year vets'!Z:Z,D1+1), "No more teams of 4")</calculatedColumnFormula>
    </tableColumn>
    <tableColumn id="12" xr3:uid="{AD12B3C1-3830-AD48-894A-E4911D827F10}" name="Column1" dataDxfId="116">
      <calculatedColumnFormula>COUNTIF('Results 10 year vets'!AC:AC, 'Female Team'!E2)</calculatedColumnFormula>
    </tableColumn>
    <tableColumn id="13" xr3:uid="{C874E64F-256D-E34B-AE8F-8B0C0BF34439}" name="0" dataDxfId="115">
      <calculatedColumnFormula>SUM($C$2:C2)</calculatedColumnFormula>
    </tableColumn>
    <tableColumn id="3" xr3:uid="{CE35C1D5-1CC1-3A4E-86F6-E8E3B580FA28}" name="Team" dataDxfId="114">
      <calculatedColumnFormula>IFERROR(VLOOKUP(B2,'Results 10 year vets'!Z:AC, 4, FALSE), "")</calculatedColumnFormula>
    </tableColumn>
    <tableColumn id="4" xr3:uid="{FAD6AFD9-CB3B-5C4D-A237-EF7906A1648C}" name="P1" dataDxfId="113">
      <calculatedColumnFormula>IFERROR(ROUND(INDEX('Results 10 year vets'!V:V, MATCH($E2, 'Results 10 year vets'!AC:AC, 0)),0),"")</calculatedColumnFormula>
    </tableColumn>
    <tableColumn id="5" xr3:uid="{6D7D1D28-9E73-E540-A5CF-620FCA7F7CDB}" name="Runner1" dataDxfId="112">
      <calculatedColumnFormula>IFERROR(VLOOKUP(F2, 'Results 10 year vets'!P:Q,2,FALSE), "")</calculatedColumnFormula>
    </tableColumn>
    <tableColumn id="6" xr3:uid="{B1FFBEB4-BC2C-C24A-969E-5F80886D1A64}" name="P2" dataDxfId="111">
      <calculatedColumnFormula>IFERROR(ROUND(INDEX('Results 10 year vets'!W:W, MATCH($E2, 'Results 10 year vets'!AC:AC, 0)),0),"")</calculatedColumnFormula>
    </tableColumn>
    <tableColumn id="7" xr3:uid="{757E8B47-2B3E-474D-9B87-998114DAF005}" name="Runner2" dataDxfId="110">
      <calculatedColumnFormula>IFERROR(VLOOKUP(H2,'Results 10 year vets'!P:Q,2,FALSE), "")</calculatedColumnFormula>
    </tableColumn>
    <tableColumn id="8" xr3:uid="{5DC08913-5212-804D-A791-DB5D8545FC38}" name="P3" dataDxfId="109">
      <calculatedColumnFormula>IFERROR(ROUND(INDEX('Results 10 year vets'!X:X, MATCH($E2, 'Results 10 year vets'!AC:AC, 0)),0),"")</calculatedColumnFormula>
    </tableColumn>
    <tableColumn id="9" xr3:uid="{2510F921-8F72-5241-A7C7-72D6963E4734}" name="Runner3" dataDxfId="108">
      <calculatedColumnFormula>IFERROR(VLOOKUP(J2,'Results 10 year vets'!P:Q,2,FALSE), "")</calculatedColumnFormula>
    </tableColumn>
    <tableColumn id="10" xr3:uid="{B2CE81DB-7D5E-B04A-A135-FE3E59AFF5F3}" name="P4" dataDxfId="107">
      <calculatedColumnFormula>IFERROR(ROUND(INDEX('Results 10 year vets'!Y:Y, MATCH($E2, 'Results 10 year vets'!AC:AC, 0)),0),"")</calculatedColumnFormula>
    </tableColumn>
    <tableColumn id="11" xr3:uid="{F366326C-C327-F24F-95E9-2D399E727F62}" name="Runner 4" dataDxfId="106">
      <calculatedColumnFormula>IFERROR(VLOOKUP(L2, 'Results 10 year vets'!P:Q,2,FALSE), "")</calculatedColumnFormula>
    </tableColumn>
  </tableColumns>
  <tableStyleInfo name="TableStyleMedium3"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241756-612C-584A-8B5B-08BA70A12F3B}" name="Table19216" displayName="Table19216" ref="O1:Y31" totalsRowShown="0">
  <autoFilter ref="O1:Y31" xr:uid="{25128220-82A1-8F42-AB27-4C72C5743ED5}"/>
  <tableColumns count="11">
    <tableColumn id="1" xr3:uid="{9DDAEB19-8630-034A-85AB-0EBFFD3B3383}" name="Team of 3"/>
    <tableColumn id="2" xr3:uid="{2AF2DD7E-BD26-FE4A-BA58-7C10AABB7E20}" name="Score" dataDxfId="105">
      <calculatedColumnFormula>IFERROR(SMALL('Results 10 year vets'!AA:AA,R1+1), "No more teams of 3")</calculatedColumnFormula>
    </tableColumn>
    <tableColumn id="10" xr3:uid="{D9E45386-4EC5-CB46-8D6C-89B1880D4F7E}" name="Column1" dataDxfId="104">
      <calculatedColumnFormula>COUNTIF('Results 10 year vets'!AC:AC, 'Female Team'!S2)</calculatedColumnFormula>
    </tableColumn>
    <tableColumn id="11" xr3:uid="{9EA6FA0C-B767-EF45-AC68-F7F669D6A631}" name="0" dataDxfId="103">
      <calculatedColumnFormula>SUM($Q$2:Q2)</calculatedColumnFormula>
    </tableColumn>
    <tableColumn id="3" xr3:uid="{8E15451A-2DF2-B14C-82BB-3E64B8822B97}" name="Team" dataDxfId="102">
      <calculatedColumnFormula>IFERROR(VLOOKUP(P2,'Results 10 year vets'!AA:AC, 3, FALSE), "")</calculatedColumnFormula>
    </tableColumn>
    <tableColumn id="4" xr3:uid="{6A1CD8A8-5E76-614E-A01E-6F3428503A71}" name="P1" dataDxfId="101">
      <calculatedColumnFormula>IFERROR(ROUND(INDEX('Results 10 year vets'!V:V, MATCH($S2, 'Results 10 year vets'!AC:AC, 0)),0),"")</calculatedColumnFormula>
    </tableColumn>
    <tableColumn id="5" xr3:uid="{55EF4BA8-8071-5D4B-9EC2-D8AD793CC675}" name="Runner1" dataDxfId="100">
      <calculatedColumnFormula>IFERROR(VLOOKUP(T2,'Results 10 year vets'!P:Q,2,FALSE), "")</calculatedColumnFormula>
    </tableColumn>
    <tableColumn id="6" xr3:uid="{34A43F9C-3816-C548-AF22-98B80DAB3C86}" name="P2" dataDxfId="99">
      <calculatedColumnFormula>IFERROR(ROUND(INDEX('Results 10 year vets'!W:W, MATCH($S2, 'Results 10 year vets'!AC:AC, 0)),0),"")</calculatedColumnFormula>
    </tableColumn>
    <tableColumn id="7" xr3:uid="{7D072074-A688-D84B-ABED-2475863526C4}" name="Runner2" dataDxfId="98">
      <calculatedColumnFormula>IFERROR(VLOOKUP(V2,'Results 10 year vets'!P:Q,2,FALSE), "")</calculatedColumnFormula>
    </tableColumn>
    <tableColumn id="8" xr3:uid="{8AA18449-4103-1F46-AFE6-5678B2A629B5}" name="P3" dataDxfId="97">
      <calculatedColumnFormula>IFERROR(ROUND(INDEX('Results 10 year vets'!X:X, MATCH($S2, 'Results 10 year vets'!AC:AC, 0)),0),"")</calculatedColumnFormula>
    </tableColumn>
    <tableColumn id="9" xr3:uid="{1050FCA6-2B51-D544-B145-B9B49F4D4E78}" name="Runner3" dataDxfId="96">
      <calculatedColumnFormula>IFERROR(VLOOKUP(X2, 'Results 10 year vets'!P:Q,2,FALSE), "")</calculatedColumnFormula>
    </tableColumn>
  </tableColumns>
  <tableStyleInfo name="TableStyleMedium3"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DC034B7-D17C-7043-B08C-21B09D737F83}" name="Table1921227" displayName="Table1921227" ref="AA1:AI31" totalsRowShown="0">
  <autoFilter ref="AA1:AI31" xr:uid="{F73AF233-F8F0-8649-B793-495FFA75846A}"/>
  <tableColumns count="9">
    <tableColumn id="1" xr3:uid="{5B6FCF65-F633-9943-9281-9CFC2504B726}" name="Team of 2"/>
    <tableColumn id="2" xr3:uid="{079795FE-B3E2-EB47-9F32-A5EC66778575}" name="Score" dataDxfId="95">
      <calculatedColumnFormula>IFERROR(SMALL('Results 10 year vets'!AB:AB,AD1+1), "No more teams of 2")</calculatedColumnFormula>
    </tableColumn>
    <tableColumn id="8" xr3:uid="{7AC1C1DC-AFF0-4E41-8ADC-A7E5FD6EF0AE}" name="Column1" dataDxfId="94">
      <calculatedColumnFormula>COUNTIF('Results 10 year vets'!AC:AC, 'Female Team'!AE2)</calculatedColumnFormula>
    </tableColumn>
    <tableColumn id="9" xr3:uid="{269A0BEC-D1B8-B04F-A6B3-0AFF21E4AFA7}" name="0" dataDxfId="93">
      <calculatedColumnFormula>SUM($AC$2:AC2)</calculatedColumnFormula>
    </tableColumn>
    <tableColumn id="3" xr3:uid="{7D11853F-B40E-CE49-A6AE-01C60CC7A943}" name="Team" dataDxfId="92">
      <calculatedColumnFormula>IFERROR(VLOOKUP(AB2,'Results 10 year vets'!AB:AC, 2, FALSE), "")</calculatedColumnFormula>
    </tableColumn>
    <tableColumn id="4" xr3:uid="{A36ABE93-5CF2-B74F-8661-3D06A2A4E27C}" name="P1" dataDxfId="91">
      <calculatedColumnFormula>IFERROR(ROUND(INDEX('Results 10 year vets'!V:V, MATCH($AE2, 'Results 10 year vets'!AC:AC, 0)),0),"")</calculatedColumnFormula>
    </tableColumn>
    <tableColumn id="5" xr3:uid="{C3A3650B-D79A-AE40-A821-E3139855AA27}" name="Runner1" dataDxfId="90">
      <calculatedColumnFormula>IFERROR(VLOOKUP(AF2, 'Results 10 year vets'!P:Q,2,FALSE), "")</calculatedColumnFormula>
    </tableColumn>
    <tableColumn id="6" xr3:uid="{EB2DBA3C-CC33-D742-BD07-2F1BBC04C9F9}" name="P2" dataDxfId="89">
      <calculatedColumnFormula>IFERROR(ROUND(INDEX('Results 10 year vets'!W:W, MATCH($AE2, 'Results 10 year vets'!AC:AC, 0)),0),"")</calculatedColumnFormula>
    </tableColumn>
    <tableColumn id="7" xr3:uid="{4D09A213-9143-DB49-B308-EAE3DE235A2D}" name="Runner2" dataDxfId="88">
      <calculatedColumnFormula>IFERROR(VLOOKUP(AH2, 'Results 10 year vets'!P:Q,2,FALSE), "")</calculatedColumnFormula>
    </tableColumn>
  </tableColumns>
  <tableStyleInfo name="TableStyleMedium3"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8A4F3EB-F964-B74F-8647-88078689BCF4}" name="Table19" displayName="Table19" ref="A1:M31" totalsRowShown="0">
  <autoFilter ref="A1:M31" xr:uid="{D8A4F3EB-F964-B74F-8647-88078689BCF4}"/>
  <tableColumns count="13">
    <tableColumn id="1" xr3:uid="{03A246F6-BE0F-344F-AC82-4C569A12E395}" name="Team of 4"/>
    <tableColumn id="2" xr3:uid="{15A6F8CD-C47E-2548-B45F-E50ADCD03DF0}" name="Score" dataDxfId="87">
      <calculatedColumnFormula>IFERROR(SMALL('Results 10 year vets'!K:K,D1+1), "No more teams of 4")</calculatedColumnFormula>
    </tableColumn>
    <tableColumn id="12" xr3:uid="{1E1F67FD-558C-CB47-A078-7C34AEE54FD0}" name="Column1" dataDxfId="86">
      <calculatedColumnFormula>COUNTIF('Results 10 year vets'!N:N, 'Male Team'!E2)</calculatedColumnFormula>
    </tableColumn>
    <tableColumn id="13" xr3:uid="{F0857539-4D5A-F846-AE4D-17152E72D51D}" name="0" dataDxfId="85">
      <calculatedColumnFormula>SUM($C$2:C2)</calculatedColumnFormula>
    </tableColumn>
    <tableColumn id="3" xr3:uid="{B8F6DE11-6020-3148-8AA8-AAA0004CADD6}" name="Team" dataDxfId="84">
      <calculatedColumnFormula>IFERROR(VLOOKUP(B2,'Results 10 year vets'!K:N, 4, FALSE), "")</calculatedColumnFormula>
    </tableColumn>
    <tableColumn id="4" xr3:uid="{C13B45F5-3315-B840-A108-018AB3FF36AF}" name="P1" dataDxfId="83">
      <calculatedColumnFormula>IFERROR(ROUND(INDEX('Results 10 year vets'!G:G, MATCH($E2, 'Results 10 year vets'!N:N, 0)),0),"")</calculatedColumnFormula>
    </tableColumn>
    <tableColumn id="5" xr3:uid="{60E528F6-D0FB-C840-88F3-8FFE38BB18D8}" name="Runner1" dataDxfId="82">
      <calculatedColumnFormula>IFERROR(VLOOKUP(F2,'Results 10 year vets'!A:B,2,FALSE), "")</calculatedColumnFormula>
    </tableColumn>
    <tableColumn id="6" xr3:uid="{4C89EAAA-48D7-A645-8174-04FA6F98484C}" name="P2" dataDxfId="81">
      <calculatedColumnFormula>IFERROR(ROUND(INDEX('Results 10 year vets'!H:H, MATCH($E2, 'Results 10 year vets'!N:N, 0)),0),"")</calculatedColumnFormula>
    </tableColumn>
    <tableColumn id="7" xr3:uid="{C0BB6B79-2255-944B-ADD6-FB37DAB34ED1}" name="Runner2" dataDxfId="80">
      <calculatedColumnFormula>IFERROR(VLOOKUP(H2, 'Results 10 year vets'!A:B,2,FALSE), "")</calculatedColumnFormula>
    </tableColumn>
    <tableColumn id="8" xr3:uid="{3483D1B1-1D85-EE49-BCB8-3C053F89E698}" name="P3" dataDxfId="79">
      <calculatedColumnFormula>IFERROR(ROUND(INDEX('Results 10 year vets'!I:I, MATCH($E2, 'Results 10 year vets'!N:N, 0)),0),"")</calculatedColumnFormula>
    </tableColumn>
    <tableColumn id="9" xr3:uid="{F70C46AC-C792-5E49-8E3E-AA9C470F81DC}" name="Runner3" dataDxfId="78">
      <calculatedColumnFormula>IFERROR(VLOOKUP(J2, 'Results 10 year vets'!A:B,2,FALSE), "")</calculatedColumnFormula>
    </tableColumn>
    <tableColumn id="10" xr3:uid="{11F890AD-308E-5046-A7EA-5B6B2BE6D080}" name="P4" dataDxfId="77">
      <calculatedColumnFormula>IFERROR(ROUND(INDEX('Results 10 year vets'!J:J, MATCH($E2, 'Results 10 year vets'!N:N, 0)),0),"")</calculatedColumnFormula>
    </tableColumn>
    <tableColumn id="11" xr3:uid="{0AEDE8CE-A69C-9843-8EB6-ADE5C8D54D65}" name="Runner 4" dataDxfId="76">
      <calculatedColumnFormula>IFERROR(VLOOKUP(L2,'Results 10 year vets'!A:B,2,FALSE), "")</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5128220-82A1-8F42-AB27-4C72C5743ED5}" name="Table1921" displayName="Table1921" ref="O1:Y31" totalsRowShown="0">
  <autoFilter ref="O1:Y31" xr:uid="{25128220-82A1-8F42-AB27-4C72C5743ED5}"/>
  <tableColumns count="11">
    <tableColumn id="1" xr3:uid="{3A95F46D-CFF5-5F4B-A017-4F2BB4A8C882}" name="Team of 3"/>
    <tableColumn id="2" xr3:uid="{4BAFCCE4-F40C-F848-B258-D4E6D665473C}" name="Score" dataDxfId="75">
      <calculatedColumnFormula>IFERROR(SMALL('Results 10 year vets'!L:L,R1+1), "No more teams of 3")</calculatedColumnFormula>
    </tableColumn>
    <tableColumn id="10" xr3:uid="{576F509B-3E9E-A640-A5F5-368F7E709BC4}" name="Column1" dataDxfId="74">
      <calculatedColumnFormula>COUNTIF('Results 10 year vets'!N:N, 'Male Team'!S2)</calculatedColumnFormula>
    </tableColumn>
    <tableColumn id="11" xr3:uid="{5332B089-0A86-8641-BEB8-A2341165BD93}" name="0" dataDxfId="73">
      <calculatedColumnFormula>SUM($Q$2:Q2)</calculatedColumnFormula>
    </tableColumn>
    <tableColumn id="3" xr3:uid="{7B169971-7FC2-2E49-8DDB-DCCB927D17B6}" name="Team" dataDxfId="72">
      <calculatedColumnFormula>IFERROR(VLOOKUP(P2,'Results 10 year vets'!L:N, 3, FALSE), "")</calculatedColumnFormula>
    </tableColumn>
    <tableColumn id="4" xr3:uid="{9565C09D-C170-8840-B446-0199C4A231DA}" name="P1" dataDxfId="71">
      <calculatedColumnFormula>IFERROR(ROUND(INDEX('Results 10 year vets'!G:G, MATCH($S2, 'Results 10 year vets'!N:N, 0)),0),"")</calculatedColumnFormula>
    </tableColumn>
    <tableColumn id="5" xr3:uid="{0BB17073-6CFA-7F4E-A706-57EF1F9EE105}" name="Runner1" dataDxfId="70">
      <calculatedColumnFormula>IFERROR(VLOOKUP(T2, 'Results 10 year vets'!A:B,2,FALSE), "")</calculatedColumnFormula>
    </tableColumn>
    <tableColumn id="6" xr3:uid="{28B66B90-79AB-1646-9C56-56DBEAF593C7}" name="P2" dataDxfId="69">
      <calculatedColumnFormula>IFERROR(ROUND(INDEX('Results 10 year vets'!H:H, MATCH($S2, 'Results 10 year vets'!N:N, 0)),0),"")</calculatedColumnFormula>
    </tableColumn>
    <tableColumn id="7" xr3:uid="{638CD7B5-AE0A-A649-B43D-1C12E109118A}" name="Runner2" dataDxfId="68">
      <calculatedColumnFormula>IFERROR(VLOOKUP(V2, 'Results 10 year vets'!A:B,2,FALSE), "")</calculatedColumnFormula>
    </tableColumn>
    <tableColumn id="8" xr3:uid="{A43FDA64-1324-4B4F-A74C-7ACB06797BEF}" name="P3" dataDxfId="67">
      <calculatedColumnFormula>IFERROR(ROUND(INDEX('Results 10 year vets'!I:I, MATCH($S2, 'Results 10 year vets'!N:N, 0)),0),"")</calculatedColumnFormula>
    </tableColumn>
    <tableColumn id="9" xr3:uid="{4025EA88-1711-EC41-B25D-058486E83FD1}" name="Runner3" dataDxfId="66">
      <calculatedColumnFormula>IFERROR(VLOOKUP(X2, 'Results 10 year vets'!A:B,2,FALSE), "")</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3AF233-F8F0-8649-B793-495FFA75846A}" name="Table192122" displayName="Table192122" ref="AA1:AI31" totalsRowShown="0">
  <autoFilter ref="AA1:AI31" xr:uid="{F73AF233-F8F0-8649-B793-495FFA75846A}"/>
  <tableColumns count="9">
    <tableColumn id="1" xr3:uid="{82CB9469-C93B-574D-AF42-9566128925C0}" name="Team of 2"/>
    <tableColumn id="2" xr3:uid="{725B5D07-4334-B545-957A-AB2E75D07C3E}" name="Score" dataDxfId="65">
      <calculatedColumnFormula>IFERROR(SMALL('Results 10 year vets'!M:M,AD1+1), "No more teams of 2")</calculatedColumnFormula>
    </tableColumn>
    <tableColumn id="8" xr3:uid="{D7EF0496-DE77-0743-B83C-80153A8E7C8A}" name="Column1" dataDxfId="64">
      <calculatedColumnFormula>COUNTIF('Results 10 year vets'!N:N, 'Male Team'!AE2)</calculatedColumnFormula>
    </tableColumn>
    <tableColumn id="9" xr3:uid="{33C1FABC-39C0-5146-8188-4CC65A8F79E0}" name="0" dataDxfId="63">
      <calculatedColumnFormula>SUM($AC$2:AC2)</calculatedColumnFormula>
    </tableColumn>
    <tableColumn id="3" xr3:uid="{DA4A3A1B-C777-354A-85A1-C751B0BE48EB}" name="Team" dataDxfId="62">
      <calculatedColumnFormula>IFERROR(VLOOKUP(AB2,'Results 10 year vets'!M:N, 2, FALSE), "")</calculatedColumnFormula>
    </tableColumn>
    <tableColumn id="4" xr3:uid="{DE9427DF-E09B-A74D-8993-DCDCFEDF8A4C}" name="P1" dataDxfId="61">
      <calculatedColumnFormula>IFERROR(ROUND(INDEX(Table1[1st counter], MATCH($AE2, Table1[Team Gender], 0)),0),"")</calculatedColumnFormula>
    </tableColumn>
    <tableColumn id="5" xr3:uid="{D099B013-4CAB-3B46-8A39-E8154062E9CF}" name="Runner1" dataDxfId="60">
      <calculatedColumnFormula>IFERROR(VLOOKUP(AF2,'Results 10 year vets'!A:B,2,FALSE), "")</calculatedColumnFormula>
    </tableColumn>
    <tableColumn id="6" xr3:uid="{A4FE0B17-638D-8E49-886D-544546547A82}" name="P2" dataDxfId="59">
      <calculatedColumnFormula>IFERROR(ROUND(INDEX('Results 10 year vets'!H:H, MATCH($AE2, 'Results 10 year vets'!N:N, 0)),0),"")</calculatedColumnFormula>
    </tableColumn>
    <tableColumn id="7" xr3:uid="{E6DACD4E-CDC2-EC4E-AF9B-98172A223F8A}" name="Runner2" dataDxfId="58">
      <calculatedColumnFormula>IFERROR(VLOOKUP(AH2,'Results 10 year vets'!A:B,2,FALSE), "")</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67FF226-FEE3-0142-9086-EE7BD76E62C6}" name="Table37" displayName="Table37" ref="A3:G503" totalsRowShown="0" headerRowDxfId="57" tableBorderDxfId="56" headerRowCellStyle="Normal 2">
  <autoFilter ref="A3:G503" xr:uid="{A67FF226-FEE3-0142-9086-EE7BD76E62C6}"/>
  <tableColumns count="7">
    <tableColumn id="1" xr3:uid="{A51060E7-B936-1640-B05B-624E3F904C0C}" name="Position" dataDxfId="55" dataCellStyle="Normal 2">
      <calculatedColumnFormula>IF('Finish order'!F2&lt;&gt;0, 'Finish order'!A2,"")</calculatedColumnFormula>
    </tableColumn>
    <tableColumn id="2" xr3:uid="{93E04DA8-EBD7-744A-8DDC-42A0482571CF}" name="Gender position" dataDxfId="54" dataCellStyle="Normal 2">
      <calculatedColumnFormula>IF('Finish order'!F2&lt;&gt;0, 'Finish order'!B2,"")</calculatedColumnFormula>
    </tableColumn>
    <tableColumn id="3" xr3:uid="{4A359EBB-D664-5449-874B-A239137FA01A}" name="Age cat position" dataDxfId="53" dataCellStyle="Normal 2">
      <calculatedColumnFormula>IF('Finish order'!F2&lt;&gt;0, 'Finish order'!D2,"")</calculatedColumnFormula>
    </tableColumn>
    <tableColumn id="4" xr3:uid="{1773F33B-4434-5041-8F44-E41DCDF8F64A}" name="Name" dataDxfId="52" dataCellStyle="Normal 2">
      <calculatedColumnFormula>PROPER('Finish order'!H2)</calculatedColumnFormula>
    </tableColumn>
    <tableColumn id="7" xr3:uid="{EBC79A9D-32C6-174A-B05B-5BB56BD1A5CD}" name="Club" dataDxfId="51" dataCellStyle="Normal 2">
      <calculatedColumnFormula>IF('Finish order'!I2&lt;&gt;0,'Finish order'!I2,"")</calculatedColumnFormula>
    </tableColumn>
    <tableColumn id="5" xr3:uid="{87432CFE-B329-4C40-B61C-3832CAA8B14F}" name="Category" dataDxfId="50" dataCellStyle="Normal 2">
      <calculatedColumnFormula>IF('Finish order'!K2&lt;&gt;0, (UPPER(LEFT('Finish order'!K2,2))&amp;MID('Finish order'!K2,3,LEN('Finish order'!K2))), "")</calculatedColumnFormula>
    </tableColumn>
    <tableColumn id="6" xr3:uid="{87EDC498-2765-1A40-9ACF-2701D7942DAC}" name="Time" dataDxfId="49" dataCellStyle="Normal 2">
      <calculatedColumnFormula>IF('Finish order'!G2&lt;&gt;0,'Finish order'!G2,"")</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8D13707-DC2F-104B-8915-14F6763314A5}" name="Table4" displayName="Table4" ref="P1:AC513" totalsRowShown="0" headerRowDxfId="357" dataDxfId="356">
  <autoFilter ref="P1:AC513" xr:uid="{28D13707-DC2F-104B-8915-14F6763314A5}"/>
  <tableColumns count="14">
    <tableColumn id="1" xr3:uid="{C4A6917B-01B0-0E47-89D4-618117BCFB25}" name="Female" dataDxfId="355"/>
    <tableColumn id="2" xr3:uid="{00BBBE42-7ADF-DE44-9FD2-A503FDCF6E34}" name="Name" dataDxfId="354"/>
    <tableColumn id="6" xr3:uid="{0FB0A784-312A-B047-A4CB-516D85DD04D4}" name="Cat." dataDxfId="353">
      <calculatedColumnFormula>IFERROR(VLOOKUP(P$1&amp;":"&amp;P2,'Finish order'!$C:$K,9,FALSE),"")</calculatedColumnFormula>
    </tableColumn>
    <tableColumn id="3" xr3:uid="{730E67A3-E208-8A47-BC0C-BD20FADC4A48}" name="Club" dataDxfId="352">
      <calculatedColumnFormula>IFERROR(VLOOKUP(P$1&amp;":"&amp;P2,'Finish order'!$C:$K,7,FALSE),"")</calculatedColumnFormula>
    </tableColumn>
    <tableColumn id="4" xr3:uid="{920300B7-660F-E347-916D-868124154F91}" name="Time" dataDxfId="351"/>
    <tableColumn id="5" xr3:uid="{87490134-9E67-834E-A31C-5DF7C2D667A2}" name="Number" dataDxfId="350"/>
    <tableColumn id="7" xr3:uid="{3C43DFE5-D4F9-A244-8C53-A6C8C42B5DD2}" name="1st counter" dataDxfId="349">
      <calculatedColumnFormula array="1">IFERROR(SMALL(IF($S$2:$S911=S2,$P$2:$P$911*1.001),1),"")</calculatedColumnFormula>
    </tableColumn>
    <tableColumn id="8" xr3:uid="{A82288FF-7B3F-184D-84A6-E8095680EA16}" name="2nd counter" dataDxfId="348">
      <calculatedColumnFormula array="1">IFERROR(SMALL(IF($S$2:$S911=S2,$P$2:$P$911*1.0001),2),"")</calculatedColumnFormula>
    </tableColumn>
    <tableColumn id="9" xr3:uid="{5C777ABD-8165-FB40-A6E6-2BA1D863E179}" name="3rd counter" dataDxfId="347">
      <calculatedColumnFormula array="1">IFERROR(SMALL(IF($S$2:$S911=S2,$P$2:$P$911*1.00001),3),"")</calculatedColumnFormula>
    </tableColumn>
    <tableColumn id="10" xr3:uid="{404D450C-4E48-434B-B20F-58C7BDB424DC}" name="4th counter" dataDxfId="346">
      <calculatedColumnFormula array="1">IFERROR(SMALL(IF($S$2:$S911=S2,$P$2:$P$911*1.000001),4),"")</calculatedColumnFormula>
    </tableColumn>
    <tableColumn id="11" xr3:uid="{5FEF5421-ABAB-8D44-8023-1B6CD7CFE96C}" name="team total 4" dataDxfId="345">
      <calculatedColumnFormula>IF(P2&lt;&gt;"", IF(COUNT(V2:Y2)=4, SUM(V2:Y2), "No"), "")</calculatedColumnFormula>
    </tableColumn>
    <tableColumn id="12" xr3:uid="{F243B94E-4895-1443-A3E4-6F765D051D1F}" name="Team total 3" dataDxfId="344">
      <calculatedColumnFormula>IF(P2&lt;&gt;"", IF(COUNT(V2:X2)=3, SUM(V2:X2), "No"), "")</calculatedColumnFormula>
    </tableColumn>
    <tableColumn id="13" xr3:uid="{87E03CAF-D6C5-2649-B08F-BCAD990A3337}" name="Team total 2" dataDxfId="343">
      <calculatedColumnFormula>IF(P2&lt;&gt;"", IF(COUNT(V2:W2)=2, SUM(V2:W2), "No"), "")</calculatedColumnFormula>
    </tableColumn>
    <tableColumn id="14" xr3:uid="{FA391A1A-EE83-8F4F-A26F-2B13BE20307B}" name="Team Gender" dataDxfId="342">
      <calculatedColumnFormula>Table4[[#This Row],[Club]]&amp;":"&amp;Table4[[#Headers],[Female]]</calculatedColumnFormula>
    </tableColumn>
  </tableColumns>
  <tableStyleInfo name="TableStyleMedium3"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3E7E79C-1DA2-B449-9671-01DD009AE9EB}" name="Table40" displayName="Table40" ref="A1:G501" totalsRowShown="0" headerRowDxfId="48" headerRowBorderDxfId="47" tableBorderDxfId="46" headerRowCellStyle="Normal 2">
  <autoFilter ref="A1:G501" xr:uid="{33E7E79C-1DA2-B449-9671-01DD009AE9EB}"/>
  <tableColumns count="7">
    <tableColumn id="1" xr3:uid="{43DC42A4-45C0-0C4C-AC78-904052E6554C}" name="Position" dataDxfId="45">
      <calculatedColumnFormula>'Published format'!A4</calculatedColumnFormula>
    </tableColumn>
    <tableColumn id="2" xr3:uid="{B03DA80F-BBBB-B340-818D-8A36ECA694A0}" name="Gender position" dataDxfId="44">
      <calculatedColumnFormula>'Published format'!B4</calculatedColumnFormula>
    </tableColumn>
    <tableColumn id="3" xr3:uid="{FB1A2535-5134-EF45-AC8B-6FCD1A5EB6C7}" name="Age cat position" dataDxfId="43">
      <calculatedColumnFormula>'Published format'!C4</calculatedColumnFormula>
    </tableColumn>
    <tableColumn id="4" xr3:uid="{7A6BEF8B-1C42-1248-87E7-62A0323B4858}" name="Name" dataDxfId="42">
      <calculatedColumnFormula>'Published format'!D4</calculatedColumnFormula>
    </tableColumn>
    <tableColumn id="5" xr3:uid="{160274CC-1BF5-AE41-A28A-739F8F44B042}" name="Club" dataDxfId="41">
      <calculatedColumnFormula>'Published format'!E4</calculatedColumnFormula>
    </tableColumn>
    <tableColumn id="6" xr3:uid="{316ABBD2-8457-434A-BA68-D712F22B276B}" name="Category" dataDxfId="40">
      <calculatedColumnFormula>'Published format'!F4</calculatedColumnFormula>
    </tableColumn>
    <tableColumn id="7" xr3:uid="{2EB3FF94-5973-DA4D-B6E9-3894F6DFAA99}" name="Time" dataDxfId="39">
      <calculatedColumnFormula>'Published format'!G4</calculatedColumn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0A75C3-63B5-D44B-B3FD-1EEFFF4DFDD7}" name="Table7" displayName="Table7" ref="AE1:AJ61" totalsRowShown="0" headerRowDxfId="341" dataDxfId="340">
  <autoFilter ref="AE1:AJ61" xr:uid="{300A75C3-63B5-D44B-B3FD-1EEFFF4DFDD7}"/>
  <tableColumns count="6">
    <tableColumn id="1" xr3:uid="{78716FBF-3A01-5D46-AED3-A47F3C46997D}" name="MU23" dataDxfId="339"/>
    <tableColumn id="2" xr3:uid="{79D45E79-064C-0F4D-A1B6-90F682493C45}" name="Name" dataDxfId="338">
      <calculatedColumnFormula>IFERROR(VLOOKUP(AE$1&amp;":"&amp;AE2,'Finish order'!$E:$K,4,FALSE),"")</calculatedColumnFormula>
    </tableColumn>
    <tableColumn id="3" xr3:uid="{F18E4E96-82FE-104B-AC9D-781555A8518F}" name="Club" dataDxfId="337">
      <calculatedColumnFormula>IFERROR(VLOOKUP(AE$1&amp;":"&amp;AE2,'Finish order'!$E:$K,5,FALSE),"")</calculatedColumnFormula>
    </tableColumn>
    <tableColumn id="4" xr3:uid="{0685C09D-FA1B-FA44-9D8E-98B7CAFC9B0E}" name="Time" dataDxfId="336">
      <calculatedColumnFormula>IFERROR(VLOOKUP(AE$1&amp;":"&amp;AE2,'Finish order'!$E:$K,3,FALSE),"")</calculatedColumnFormula>
    </tableColumn>
    <tableColumn id="5" xr3:uid="{D3C94704-8779-FD45-8E8D-855142E14983}" name="Number" dataDxfId="335">
      <calculatedColumnFormula>IFERROR(VLOOKUP(AE$1&amp;":"&amp;AE2,'Finish order'!$E:$K,2,FALSE),"")</calculatedColumnFormula>
    </tableColumn>
    <tableColumn id="6" xr3:uid="{0A289ADA-184E-9642-BF4F-484D7D25BA71}" name="Top3?" dataDxfId="334">
      <calculatedColumnFormula>IF((COUNTIF($B$2:$B$4,AF2)&gt;0),"Top3","")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B46A013-916C-9044-B6CA-FE519E57C240}" name="Table8" displayName="Table8" ref="AL1:AQ61" totalsRowShown="0" headerRowDxfId="333" dataDxfId="332">
  <autoFilter ref="AL1:AQ61" xr:uid="{3B46A013-916C-9044-B6CA-FE519E57C240}"/>
  <tableColumns count="6">
    <tableColumn id="1" xr3:uid="{EE4F9907-E959-A544-8D98-752994F9E5C0}" name="WU23" dataDxfId="331"/>
    <tableColumn id="2" xr3:uid="{8B9DA0B4-5CEC-7144-95A9-5918281CE736}" name="Name" dataDxfId="330">
      <calculatedColumnFormula>IFERROR(VLOOKUP(AL$1&amp;":"&amp;AL2,'Finish order'!$E:$K,4,FALSE),"")</calculatedColumnFormula>
    </tableColumn>
    <tableColumn id="3" xr3:uid="{EEE9E0D5-01E1-F94E-8B4D-B604037FC296}" name="Club" dataDxfId="329">
      <calculatedColumnFormula>IFERROR(VLOOKUP(AL$1&amp;":"&amp;AL2,'Finish order'!$E:$K,5,FALSE),"")</calculatedColumnFormula>
    </tableColumn>
    <tableColumn id="4" xr3:uid="{A81DB77B-07E6-994A-AE75-6230B002E674}" name="Time" dataDxfId="328">
      <calculatedColumnFormula>IFERROR(VLOOKUP(AL$1&amp;":"&amp;AL2,'Finish order'!$E:$K,3,FALSE),"")</calculatedColumnFormula>
    </tableColumn>
    <tableColumn id="5" xr3:uid="{63F357ED-E9F8-2446-9724-FB91161082B0}" name="Number" dataDxfId="327">
      <calculatedColumnFormula>IFERROR(VLOOKUP(AL$1&amp;":"&amp;AL2,'Finish order'!$E:$K,2,FALSE),"")</calculatedColumnFormula>
    </tableColumn>
    <tableColumn id="7" xr3:uid="{A345BBF4-659F-2D41-ABB3-D83AF1FB1E77}" name="Top3?" dataDxfId="326">
      <calculatedColumnFormula>IF(Table8[[#This Row],[Name]]="","",IF((COUNTIF($Q$2:$Q$4,AM2)&gt;0),"Top3",""))</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BB25DC-EE3F-FF43-967E-18638FE20F63}" name="Table9" displayName="Table9" ref="AS1:AX61" totalsRowShown="0" headerRowDxfId="325" dataDxfId="324">
  <autoFilter ref="AS1:AX61" xr:uid="{1EBB25DC-EE3F-FF43-967E-18638FE20F63}"/>
  <tableColumns count="6">
    <tableColumn id="1" xr3:uid="{46C6D3B1-8F79-3A46-BB0B-470A710FD048}" name="M40" dataDxfId="323"/>
    <tableColumn id="2" xr3:uid="{64D2CDFC-A77A-BB40-8239-601188637F07}" name="Name" dataDxfId="322">
      <calculatedColumnFormula>IFERROR(VLOOKUP(AS$1&amp;":"&amp;AS2,'Finish order'!$E:$K,4,FALSE),"")</calculatedColumnFormula>
    </tableColumn>
    <tableColumn id="3" xr3:uid="{F081361D-6608-384F-8C7E-6C72C35553DC}" name="Club" dataDxfId="321">
      <calculatedColumnFormula>IFERROR(VLOOKUP(AS$1&amp;":"&amp;AS2,'Finish order'!$E:$K,5,FALSE),"")</calculatedColumnFormula>
    </tableColumn>
    <tableColumn id="4" xr3:uid="{492A49A5-20E4-6740-9E2C-477239A55A82}" name="Time" dataDxfId="320">
      <calculatedColumnFormula>IFERROR(VLOOKUP(AS$1&amp;":"&amp;AS2,'Finish order'!$E:$K,3,FALSE),"")</calculatedColumnFormula>
    </tableColumn>
    <tableColumn id="5" xr3:uid="{CD5EB707-83FA-6C4F-A8BF-D0EF0B2D30E4}" name="Number" dataDxfId="319">
      <calculatedColumnFormula>IFERROR(VLOOKUP(AS$1&amp;":"&amp;AS2,'Finish order'!$E:$K,2,FALSE),"")</calculatedColumnFormula>
    </tableColumn>
    <tableColumn id="6" xr3:uid="{CFE46C28-04C7-DA47-89B8-47FB59B25517}" name="Top3?" dataDxfId="31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9FDD27-774E-1A44-B9DF-2E2D0041FDC4}" name="Table10" displayName="Table10" ref="AZ1:BE61" totalsRowShown="0" headerRowDxfId="317" dataDxfId="316">
  <autoFilter ref="AZ1:BE61" xr:uid="{809FDD27-774E-1A44-B9DF-2E2D0041FDC4}"/>
  <tableColumns count="6">
    <tableColumn id="1" xr3:uid="{CF324942-ABB5-C744-B844-5F6CBF9A5041}" name="W40" dataDxfId="315"/>
    <tableColumn id="2" xr3:uid="{383C0FC6-4D3E-744F-920E-C53891572724}" name="Name" dataDxfId="314">
      <calculatedColumnFormula>IFERROR(VLOOKUP(AZ$1&amp;":"&amp;AZ2,'Finish order'!$E:$K,4,FALSE),"")</calculatedColumnFormula>
    </tableColumn>
    <tableColumn id="3" xr3:uid="{33DB3742-21DC-8E45-B40F-B451F01A0E72}" name="Club" dataDxfId="313">
      <calculatedColumnFormula>IFERROR(VLOOKUP(AZ$1&amp;":"&amp;AZ2,'Finish order'!$E:$K,5,FALSE),"")</calculatedColumnFormula>
    </tableColumn>
    <tableColumn id="4" xr3:uid="{219E7D7B-B7D4-0841-991B-06BFFC00ACA8}" name="Time" dataDxfId="312">
      <calculatedColumnFormula>IFERROR(VLOOKUP(AZ$1&amp;":"&amp;AZ2,'Finish order'!$E:$K,3,FALSE),"")</calculatedColumnFormula>
    </tableColumn>
    <tableColumn id="5" xr3:uid="{B6227A8B-EDA6-034D-86E7-F74BE9134E15}" name="Number" dataDxfId="311">
      <calculatedColumnFormula>IFERROR(VLOOKUP(AZ$1&amp;":"&amp;AZ2,'Finish order'!$E:$K,2,FALSE),"")</calculatedColumnFormula>
    </tableColumn>
    <tableColumn id="6" xr3:uid="{D99BDAB0-3EB3-CD42-A8F1-B827E8DA1054}" name="Top3?" dataDxfId="310"/>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519482E-062F-7348-BED4-4DAA9BF74B7D}" name="Table11" displayName="Table11" ref="BG1:BL61" totalsRowShown="0" headerRowDxfId="309" dataDxfId="308">
  <autoFilter ref="BG1:BL61" xr:uid="{0519482E-062F-7348-BED4-4DAA9BF74B7D}"/>
  <tableColumns count="6">
    <tableColumn id="1" xr3:uid="{E6658F38-AA8B-E54F-9640-52A218F4A8BA}" name="M50" dataDxfId="307"/>
    <tableColumn id="2" xr3:uid="{137E9CA8-8C3C-4E41-9887-D0F8580F488F}" name="Name" dataDxfId="306">
      <calculatedColumnFormula>IFERROR(VLOOKUP(BG$1&amp;":"&amp;BG2,'Finish order'!$E:$K,4,FALSE),"")</calculatedColumnFormula>
    </tableColumn>
    <tableColumn id="3" xr3:uid="{E1890918-3FBC-5A48-A8B5-F6E56B89A78D}" name="Club" dataDxfId="305">
      <calculatedColumnFormula>IFERROR(VLOOKUP(BG$1&amp;":"&amp;BG2,'Finish order'!$E:$K,5,FALSE),"")</calculatedColumnFormula>
    </tableColumn>
    <tableColumn id="4" xr3:uid="{6012A670-BCC7-3849-86F7-132D24F44412}" name="Time" dataDxfId="304">
      <calculatedColumnFormula>IFERROR(VLOOKUP(BG$1&amp;":"&amp;BG2,'Finish order'!$E:$K,3,FALSE),"")</calculatedColumnFormula>
    </tableColumn>
    <tableColumn id="5" xr3:uid="{44FFA057-4616-6B47-AD9A-40642AA7C47F}" name="Number" dataDxfId="303">
      <calculatedColumnFormula>IFERROR(VLOOKUP(BG$1&amp;":"&amp;BG2,'Finish order'!$E:$K,2,FALSE),"")</calculatedColumnFormula>
    </tableColumn>
    <tableColumn id="6" xr3:uid="{8CECC57A-7FFD-AE48-9658-08A04E3387BF}" name="Top3?" dataDxfId="30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40.xml" /></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 /><Relationship Id="rId2" Type="http://schemas.openxmlformats.org/officeDocument/2006/relationships/vmlDrawing" Target="../drawings/vmlDrawing1.vml" /><Relationship Id="rId1" Type="http://schemas.openxmlformats.org/officeDocument/2006/relationships/printerSettings" Target="../printerSettings/printerSettings1.bin" /><Relationship Id="rId4" Type="http://schemas.openxmlformats.org/officeDocument/2006/relationships/comments" Target="../comments1.xml" /></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 /><Relationship Id="rId2" Type="http://schemas.openxmlformats.org/officeDocument/2006/relationships/table" Target="../tables/table2.xml" /><Relationship Id="rId1" Type="http://schemas.openxmlformats.org/officeDocument/2006/relationships/vmlDrawing" Target="../drawings/vmlDrawing2.vml" /></Relationships>
</file>

<file path=xl/worksheets/_rels/sheet4.xml.rels><?xml version="1.0" encoding="UTF-8" standalone="yes"?>
<Relationships xmlns="http://schemas.openxmlformats.org/package/2006/relationships"><Relationship Id="rId8" Type="http://schemas.openxmlformats.org/officeDocument/2006/relationships/table" Target="../tables/table10.xml" /><Relationship Id="rId13" Type="http://schemas.openxmlformats.org/officeDocument/2006/relationships/table" Target="../tables/table15.xml" /><Relationship Id="rId3" Type="http://schemas.openxmlformats.org/officeDocument/2006/relationships/table" Target="../tables/table5.xml" /><Relationship Id="rId7" Type="http://schemas.openxmlformats.org/officeDocument/2006/relationships/table" Target="../tables/table9.xml" /><Relationship Id="rId12" Type="http://schemas.openxmlformats.org/officeDocument/2006/relationships/table" Target="../tables/table14.xml" /><Relationship Id="rId2" Type="http://schemas.openxmlformats.org/officeDocument/2006/relationships/table" Target="../tables/table4.xml" /><Relationship Id="rId16" Type="http://schemas.openxmlformats.org/officeDocument/2006/relationships/table" Target="../tables/table18.xml" /><Relationship Id="rId1" Type="http://schemas.openxmlformats.org/officeDocument/2006/relationships/table" Target="../tables/table3.xml" /><Relationship Id="rId6" Type="http://schemas.openxmlformats.org/officeDocument/2006/relationships/table" Target="../tables/table8.xml" /><Relationship Id="rId11" Type="http://schemas.openxmlformats.org/officeDocument/2006/relationships/table" Target="../tables/table13.xml" /><Relationship Id="rId5" Type="http://schemas.openxmlformats.org/officeDocument/2006/relationships/table" Target="../tables/table7.xml" /><Relationship Id="rId15" Type="http://schemas.openxmlformats.org/officeDocument/2006/relationships/table" Target="../tables/table17.xml" /><Relationship Id="rId10" Type="http://schemas.openxmlformats.org/officeDocument/2006/relationships/table" Target="../tables/table12.xml" /><Relationship Id="rId4" Type="http://schemas.openxmlformats.org/officeDocument/2006/relationships/table" Target="../tables/table6.xml" /><Relationship Id="rId9" Type="http://schemas.openxmlformats.org/officeDocument/2006/relationships/table" Target="../tables/table11.xml" /><Relationship Id="rId14" Type="http://schemas.openxmlformats.org/officeDocument/2006/relationships/table" Target="../tables/table16.xml" /></Relationships>
</file>

<file path=xl/worksheets/_rels/sheet5.xml.rels><?xml version="1.0" encoding="UTF-8" standalone="yes"?>
<Relationships xmlns="http://schemas.openxmlformats.org/package/2006/relationships"><Relationship Id="rId8" Type="http://schemas.openxmlformats.org/officeDocument/2006/relationships/table" Target="../tables/table26.xml" /><Relationship Id="rId13" Type="http://schemas.openxmlformats.org/officeDocument/2006/relationships/table" Target="../tables/table31.xml" /><Relationship Id="rId3" Type="http://schemas.openxmlformats.org/officeDocument/2006/relationships/table" Target="../tables/table21.xml" /><Relationship Id="rId7" Type="http://schemas.openxmlformats.org/officeDocument/2006/relationships/table" Target="../tables/table25.xml" /><Relationship Id="rId12" Type="http://schemas.openxmlformats.org/officeDocument/2006/relationships/table" Target="../tables/table30.xml" /><Relationship Id="rId2" Type="http://schemas.openxmlformats.org/officeDocument/2006/relationships/table" Target="../tables/table20.xml" /><Relationship Id="rId1" Type="http://schemas.openxmlformats.org/officeDocument/2006/relationships/table" Target="../tables/table19.xml" /><Relationship Id="rId6" Type="http://schemas.openxmlformats.org/officeDocument/2006/relationships/table" Target="../tables/table24.xml" /><Relationship Id="rId11" Type="http://schemas.openxmlformats.org/officeDocument/2006/relationships/table" Target="../tables/table29.xml" /><Relationship Id="rId5" Type="http://schemas.openxmlformats.org/officeDocument/2006/relationships/table" Target="../tables/table23.xml" /><Relationship Id="rId10" Type="http://schemas.openxmlformats.org/officeDocument/2006/relationships/table" Target="../tables/table28.xml" /><Relationship Id="rId4" Type="http://schemas.openxmlformats.org/officeDocument/2006/relationships/table" Target="../tables/table22.xml" /><Relationship Id="rId9" Type="http://schemas.openxmlformats.org/officeDocument/2006/relationships/table" Target="../tables/table27.xml" /><Relationship Id="rId14" Type="http://schemas.openxmlformats.org/officeDocument/2006/relationships/table" Target="../tables/table32.xml" /></Relationships>
</file>

<file path=xl/worksheets/_rels/sheet6.xml.rels><?xml version="1.0" encoding="UTF-8" standalone="yes"?>
<Relationships xmlns="http://schemas.openxmlformats.org/package/2006/relationships"><Relationship Id="rId3" Type="http://schemas.openxmlformats.org/officeDocument/2006/relationships/table" Target="../tables/table34.xml" /><Relationship Id="rId2" Type="http://schemas.openxmlformats.org/officeDocument/2006/relationships/table" Target="../tables/table33.xml" /><Relationship Id="rId1" Type="http://schemas.openxmlformats.org/officeDocument/2006/relationships/vmlDrawing" Target="../drawings/vmlDrawing3.vml" /><Relationship Id="rId5" Type="http://schemas.openxmlformats.org/officeDocument/2006/relationships/comments" Target="../comments3.xml" /><Relationship Id="rId4" Type="http://schemas.openxmlformats.org/officeDocument/2006/relationships/table" Target="../tables/table35.xml" /></Relationships>
</file>

<file path=xl/worksheets/_rels/sheet7.xml.rels><?xml version="1.0" encoding="UTF-8" standalone="yes"?>
<Relationships xmlns="http://schemas.openxmlformats.org/package/2006/relationships"><Relationship Id="rId3" Type="http://schemas.openxmlformats.org/officeDocument/2006/relationships/table" Target="../tables/table37.xml" /><Relationship Id="rId2" Type="http://schemas.openxmlformats.org/officeDocument/2006/relationships/table" Target="../tables/table36.xml" /><Relationship Id="rId1" Type="http://schemas.openxmlformats.org/officeDocument/2006/relationships/vmlDrawing" Target="../drawings/vmlDrawing4.vml" /><Relationship Id="rId5" Type="http://schemas.openxmlformats.org/officeDocument/2006/relationships/comments" Target="../comments4.xml" /><Relationship Id="rId4" Type="http://schemas.openxmlformats.org/officeDocument/2006/relationships/table" Target="../tables/table38.xml" /></Relationships>
</file>

<file path=xl/worksheets/_rels/sheet8.xml.rels><?xml version="1.0" encoding="UTF-8" standalone="yes"?>
<Relationships xmlns="http://schemas.openxmlformats.org/package/2006/relationships"><Relationship Id="rId3" Type="http://schemas.openxmlformats.org/officeDocument/2006/relationships/table" Target="../tables/table39.xml" /><Relationship Id="rId2" Type="http://schemas.openxmlformats.org/officeDocument/2006/relationships/drawing" Target="../drawings/drawing1.xml" /><Relationship Id="rId1"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3C4B-E58C-524E-8835-BACA6A6E701E}">
  <dimension ref="A1:A39"/>
  <sheetViews>
    <sheetView topLeftCell="A9" workbookViewId="0">
      <selection activeCell="A16" sqref="A16"/>
    </sheetView>
  </sheetViews>
  <sheetFormatPr defaultColWidth="11.43359375" defaultRowHeight="21" x14ac:dyDescent="0.3"/>
  <cols>
    <col min="1" max="1" width="147.9765625" style="26" customWidth="1"/>
  </cols>
  <sheetData>
    <row r="1" spans="1:1" ht="59.25" x14ac:dyDescent="0.3">
      <c r="A1" s="27" t="s">
        <v>72</v>
      </c>
    </row>
    <row r="3" spans="1:1" ht="39.75" x14ac:dyDescent="0.3">
      <c r="A3" s="27" t="s">
        <v>106</v>
      </c>
    </row>
    <row r="5" spans="1:1" x14ac:dyDescent="0.3">
      <c r="A5" s="28" t="s">
        <v>67</v>
      </c>
    </row>
    <row r="6" spans="1:1" x14ac:dyDescent="0.3">
      <c r="A6" s="26" t="s">
        <v>75</v>
      </c>
    </row>
    <row r="7" spans="1:1" x14ac:dyDescent="0.3">
      <c r="A7" s="26" t="s">
        <v>76</v>
      </c>
    </row>
    <row r="8" spans="1:1" x14ac:dyDescent="0.3">
      <c r="A8" s="26" t="s">
        <v>77</v>
      </c>
    </row>
    <row r="9" spans="1:1" ht="39.75" x14ac:dyDescent="0.3">
      <c r="A9" s="27" t="s">
        <v>63</v>
      </c>
    </row>
    <row r="11" spans="1:1" x14ac:dyDescent="0.3">
      <c r="A11" s="28" t="s">
        <v>68</v>
      </c>
    </row>
    <row r="12" spans="1:1" x14ac:dyDescent="0.3">
      <c r="A12" s="26" t="s">
        <v>64</v>
      </c>
    </row>
    <row r="13" spans="1:1" x14ac:dyDescent="0.3">
      <c r="A13" s="26" t="s">
        <v>65</v>
      </c>
    </row>
    <row r="14" spans="1:1" x14ac:dyDescent="0.3">
      <c r="A14" s="26" t="s">
        <v>66</v>
      </c>
    </row>
    <row r="15" spans="1:1" x14ac:dyDescent="0.3">
      <c r="A15" s="26" t="s">
        <v>118</v>
      </c>
    </row>
    <row r="17" spans="1:1" x14ac:dyDescent="0.3">
      <c r="A17" s="26" t="s">
        <v>71</v>
      </c>
    </row>
    <row r="18" spans="1:1" x14ac:dyDescent="0.3">
      <c r="A18" s="26" t="s">
        <v>103</v>
      </c>
    </row>
    <row r="19" spans="1:1" x14ac:dyDescent="0.3">
      <c r="A19" s="26" t="s">
        <v>104</v>
      </c>
    </row>
    <row r="21" spans="1:1" x14ac:dyDescent="0.3">
      <c r="A21" s="26" t="s">
        <v>73</v>
      </c>
    </row>
    <row r="22" spans="1:1" x14ac:dyDescent="0.3">
      <c r="A22" s="26" t="s">
        <v>74</v>
      </c>
    </row>
    <row r="26" spans="1:1" x14ac:dyDescent="0.3">
      <c r="A26" s="40" t="s">
        <v>79</v>
      </c>
    </row>
    <row r="27" spans="1:1" x14ac:dyDescent="0.3">
      <c r="A27" s="26" t="s">
        <v>82</v>
      </c>
    </row>
    <row r="28" spans="1:1" x14ac:dyDescent="0.3">
      <c r="A28" s="26" t="s">
        <v>80</v>
      </c>
    </row>
    <row r="29" spans="1:1" x14ac:dyDescent="0.3">
      <c r="A29" s="26" t="s">
        <v>81</v>
      </c>
    </row>
    <row r="30" spans="1:1" x14ac:dyDescent="0.3">
      <c r="A30" s="26" t="s">
        <v>102</v>
      </c>
    </row>
    <row r="31" spans="1:1" x14ac:dyDescent="0.3">
      <c r="A31" s="26" t="s">
        <v>105</v>
      </c>
    </row>
    <row r="32" spans="1:1" x14ac:dyDescent="0.3">
      <c r="A32" s="26" t="s">
        <v>107</v>
      </c>
    </row>
    <row r="33" spans="1:1" x14ac:dyDescent="0.3">
      <c r="A33" s="26" t="s">
        <v>108</v>
      </c>
    </row>
    <row r="34" spans="1:1" x14ac:dyDescent="0.3">
      <c r="A34" s="26" t="s">
        <v>112</v>
      </c>
    </row>
    <row r="35" spans="1:1" x14ac:dyDescent="0.3">
      <c r="A35" s="26" t="s">
        <v>113</v>
      </c>
    </row>
    <row r="36" spans="1:1" x14ac:dyDescent="0.3">
      <c r="A36" s="26" t="s">
        <v>114</v>
      </c>
    </row>
    <row r="37" spans="1:1" x14ac:dyDescent="0.3">
      <c r="A37" s="26" t="s">
        <v>115</v>
      </c>
    </row>
    <row r="38" spans="1:1" x14ac:dyDescent="0.3">
      <c r="A38" s="26" t="s">
        <v>116</v>
      </c>
    </row>
    <row r="39" spans="1:1" x14ac:dyDescent="0.3">
      <c r="A39" s="26" t="s">
        <v>117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2BBB-9DC1-D448-B0CF-217B21E91DD5}">
  <dimension ref="A1:O69"/>
  <sheetViews>
    <sheetView topLeftCell="A58" zoomScale="200" workbookViewId="0">
      <selection activeCell="D8" sqref="D8"/>
    </sheetView>
  </sheetViews>
  <sheetFormatPr defaultColWidth="11.43359375" defaultRowHeight="15" x14ac:dyDescent="0.2"/>
  <cols>
    <col min="2" max="2" width="12.23828125" customWidth="1"/>
    <col min="3" max="3" width="10.0859375" customWidth="1"/>
    <col min="4" max="4" width="19.234375" customWidth="1"/>
    <col min="5" max="5" width="14.9296875" customWidth="1"/>
    <col min="6" max="6" width="6.859375" bestFit="1" customWidth="1"/>
  </cols>
  <sheetData>
    <row r="1" spans="1:5" x14ac:dyDescent="0.2">
      <c r="A1" s="41" t="s">
        <v>83</v>
      </c>
    </row>
    <row r="2" spans="1:5" x14ac:dyDescent="0.2">
      <c r="A2" s="49" t="s">
        <v>84</v>
      </c>
      <c r="B2" s="49" t="s">
        <v>85</v>
      </c>
      <c r="C2" s="49" t="s">
        <v>86</v>
      </c>
      <c r="D2" s="49" t="s">
        <v>87</v>
      </c>
      <c r="E2" s="49" t="s">
        <v>88</v>
      </c>
    </row>
    <row r="3" spans="1:5" x14ac:dyDescent="0.2">
      <c r="A3" s="47">
        <v>1</v>
      </c>
      <c r="B3" s="45" t="str">
        <f>'Published format'!D4</f>
        <v>Rob Sparkes</v>
      </c>
      <c r="C3" s="45" t="str">
        <f>'Published format'!F4</f>
        <v>MSEN</v>
      </c>
      <c r="D3" s="45" t="str">
        <f>'Published format'!E4</f>
        <v>Beverley AC</v>
      </c>
      <c r="E3" s="46">
        <f>'Published format'!G4</f>
        <v>3.1331018518518522E-2</v>
      </c>
    </row>
    <row r="4" spans="1:5" x14ac:dyDescent="0.2">
      <c r="A4" s="47">
        <v>2</v>
      </c>
      <c r="B4" s="45" t="str">
        <f>'Published format'!D5</f>
        <v>Tom Bell</v>
      </c>
      <c r="C4" s="45" t="str">
        <f>'Published format'!F5</f>
        <v>MSEN</v>
      </c>
      <c r="D4" s="45" t="str">
        <f>'Published format'!E5</f>
        <v>North Leeds Fell Runners</v>
      </c>
      <c r="E4" s="46">
        <f>'Published format'!G5</f>
        <v>3.3541666666666664E-2</v>
      </c>
    </row>
    <row r="5" spans="1:5" x14ac:dyDescent="0.2">
      <c r="A5" s="47">
        <v>3</v>
      </c>
      <c r="B5" s="45" t="str">
        <f>'Published format'!D6</f>
        <v>Sam Leadley</v>
      </c>
      <c r="C5" s="45" t="str">
        <f>'Published format'!F6</f>
        <v>MSEN</v>
      </c>
      <c r="D5" s="45" t="str">
        <f>'Published format'!E6</f>
        <v>Loftus &amp; Whitby AC</v>
      </c>
      <c r="E5" s="46">
        <f>'Published format'!G6</f>
        <v>3.3819444444444444E-2</v>
      </c>
    </row>
    <row r="6" spans="1:5" x14ac:dyDescent="0.2">
      <c r="A6" s="47">
        <v>4</v>
      </c>
      <c r="B6" s="45" t="str">
        <f>'Published format'!D7</f>
        <v>Rory Bevin</v>
      </c>
      <c r="C6" s="45" t="str">
        <f>'Published format'!F7</f>
        <v>MSEN</v>
      </c>
      <c r="D6" s="45" t="str">
        <f>'Published format'!E7</f>
        <v>Individual#</v>
      </c>
      <c r="E6" s="46">
        <f>'Published format'!G7</f>
        <v>3.5011574074074077E-2</v>
      </c>
    </row>
    <row r="7" spans="1:5" x14ac:dyDescent="0.2">
      <c r="A7" s="47">
        <v>5</v>
      </c>
      <c r="B7" s="45" t="str">
        <f>'Published format'!D8</f>
        <v>Rory Stead</v>
      </c>
      <c r="C7" s="45" t="str">
        <f>'Published format'!F8</f>
        <v>MSEN</v>
      </c>
      <c r="D7" s="45" t="str">
        <f>'Published format'!E8</f>
        <v>Keighley &amp; Craven AC</v>
      </c>
      <c r="E7" s="46">
        <f>'Published format'!G8</f>
        <v>3.5069444444444445E-2</v>
      </c>
    </row>
    <row r="8" spans="1:5" x14ac:dyDescent="0.2">
      <c r="A8" s="47">
        <v>6</v>
      </c>
      <c r="B8" s="45" t="str">
        <f>'Published format'!D9</f>
        <v>Kian Stead</v>
      </c>
      <c r="C8" s="45" t="str">
        <f>'Published format'!F9</f>
        <v>MSEN</v>
      </c>
      <c r="D8" s="45" t="str">
        <f>'Published format'!E9</f>
        <v>Individual#</v>
      </c>
      <c r="E8" s="46">
        <f>'Published format'!G9</f>
        <v>3.5196759259259261E-2</v>
      </c>
    </row>
    <row r="9" spans="1:5" x14ac:dyDescent="0.2">
      <c r="A9" s="47">
        <v>7</v>
      </c>
      <c r="B9" s="45" t="str">
        <f>'Published format'!D10</f>
        <v>Ian Rowan</v>
      </c>
      <c r="C9" s="45" t="str">
        <f>'Published format'!F10</f>
        <v>M45</v>
      </c>
      <c r="D9" s="45" t="str">
        <f>'Published format'!E10</f>
        <v>Esk Valley Fell Club</v>
      </c>
      <c r="E9" s="46">
        <f>'Published format'!G10</f>
        <v>3.5474537037037034E-2</v>
      </c>
    </row>
    <row r="10" spans="1:5" x14ac:dyDescent="0.2">
      <c r="A10" s="47">
        <v>8</v>
      </c>
      <c r="B10" s="45" t="str">
        <f>'Published format'!D11</f>
        <v>Robert Preston</v>
      </c>
      <c r="C10" s="45" t="str">
        <f>'Published format'!F11</f>
        <v>MSEN</v>
      </c>
      <c r="D10" s="45" t="str">
        <f>'Published format'!E11</f>
        <v>Pickering RC</v>
      </c>
      <c r="E10" s="46">
        <f>'Published format'!G11</f>
        <v>3.5659722222222225E-2</v>
      </c>
    </row>
    <row r="11" spans="1:5" x14ac:dyDescent="0.2">
      <c r="A11" s="47">
        <v>9</v>
      </c>
      <c r="B11" s="45" t="str">
        <f>'Published format'!D12</f>
        <v>Tim Grimwood</v>
      </c>
      <c r="C11" s="45" t="str">
        <f>'Published format'!F12</f>
        <v>M45</v>
      </c>
      <c r="D11" s="45" t="str">
        <f>'Published format'!E12</f>
        <v>Swaledale Runners</v>
      </c>
      <c r="E11" s="46">
        <f>'Published format'!G12</f>
        <v>3.5868055555555556E-2</v>
      </c>
    </row>
    <row r="12" spans="1:5" ht="23.25" x14ac:dyDescent="0.2">
      <c r="A12" s="47">
        <v>10</v>
      </c>
      <c r="B12" s="45" t="str">
        <f>'Published format'!D13</f>
        <v>Stephen Mcdougall</v>
      </c>
      <c r="C12" s="45" t="str">
        <f>'Published format'!F13</f>
        <v>MSEN</v>
      </c>
      <c r="D12" s="45" t="str">
        <f>'Published format'!E13</f>
        <v>Middlesbrough &amp; Cleveland Harriers</v>
      </c>
      <c r="E12" s="46">
        <f>'Published format'!G13</f>
        <v>3.6111111111111108E-2</v>
      </c>
    </row>
    <row r="13" spans="1:5" x14ac:dyDescent="0.2">
      <c r="A13" s="47">
        <v>11</v>
      </c>
      <c r="B13" s="45" t="str">
        <f>'Published format'!D14</f>
        <v>Paul Lawton</v>
      </c>
      <c r="C13" s="45" t="str">
        <f>'Published format'!F14</f>
        <v>MSEN</v>
      </c>
      <c r="D13" s="45" t="str">
        <f>'Published format'!E14</f>
        <v>Scarborough AC</v>
      </c>
      <c r="E13" s="46">
        <f>'Published format'!G14</f>
        <v>3.7303240740740741E-2</v>
      </c>
    </row>
    <row r="14" spans="1:5" x14ac:dyDescent="0.2">
      <c r="A14" s="47">
        <v>12</v>
      </c>
      <c r="B14" s="45" t="str">
        <f>'Published format'!D15</f>
        <v>Adrian Bushby</v>
      </c>
      <c r="C14" s="45" t="str">
        <f>'Published format'!F15</f>
        <v>M55</v>
      </c>
      <c r="D14" s="45" t="str">
        <f>'Published format'!E15</f>
        <v>City of Hull AC</v>
      </c>
      <c r="E14" s="46">
        <f>'Published format'!G15</f>
        <v>3.7476851851851851E-2</v>
      </c>
    </row>
    <row r="15" spans="1:5" x14ac:dyDescent="0.2">
      <c r="A15" s="47">
        <v>13</v>
      </c>
      <c r="B15" s="45" t="str">
        <f>'Published format'!D16</f>
        <v>Peter Walker</v>
      </c>
      <c r="C15" s="45" t="str">
        <f>'Published format'!F16</f>
        <v>M40</v>
      </c>
      <c r="D15" s="45" t="str">
        <f>'Published format'!E16</f>
        <v>York Knavesmire Harriers</v>
      </c>
      <c r="E15" s="46">
        <f>'Published format'!G16</f>
        <v>3.7673611111111109E-2</v>
      </c>
    </row>
    <row r="16" spans="1:5" x14ac:dyDescent="0.2">
      <c r="A16" s="47">
        <v>14</v>
      </c>
      <c r="B16" s="45" t="str">
        <f>'Published format'!D17</f>
        <v>Gareth Green</v>
      </c>
      <c r="C16" s="45" t="str">
        <f>'Published format'!F17</f>
        <v>M45</v>
      </c>
      <c r="D16" s="45" t="str">
        <f>'Published format'!E17</f>
        <v>York Knavesmire Harriers</v>
      </c>
      <c r="E16" s="46">
        <f>'Published format'!G17</f>
        <v>3.7928240740740742E-2</v>
      </c>
    </row>
    <row r="17" spans="1:15" x14ac:dyDescent="0.2">
      <c r="A17" s="47">
        <v>15</v>
      </c>
      <c r="B17" s="45" t="str">
        <f>'Published format'!D18</f>
        <v>Stephen Pugh</v>
      </c>
      <c r="C17" s="45" t="str">
        <f>'Published format'!F18</f>
        <v>M55</v>
      </c>
      <c r="D17" s="45" t="str">
        <f>'Published format'!E18</f>
        <v>Esk Valley Fell Club</v>
      </c>
      <c r="E17" s="46">
        <f>'Published format'!G18</f>
        <v>3.8530092592592595E-2</v>
      </c>
    </row>
    <row r="18" spans="1:15" x14ac:dyDescent="0.2">
      <c r="A18" s="47">
        <v>16</v>
      </c>
      <c r="B18" s="45" t="str">
        <f>'Published format'!D19</f>
        <v>Matthew Clark</v>
      </c>
      <c r="C18" s="45" t="str">
        <f>'Published format'!F19</f>
        <v>MU23</v>
      </c>
      <c r="D18" s="45" t="str">
        <f>'Published format'!E19</f>
        <v>Esk Valley Fell Club</v>
      </c>
      <c r="E18" s="46">
        <f>'Published format'!G19</f>
        <v>3.8865740740740742E-2</v>
      </c>
    </row>
    <row r="19" spans="1:15" x14ac:dyDescent="0.2">
      <c r="A19" s="47">
        <v>17</v>
      </c>
      <c r="B19" s="45" t="str">
        <f>'Published format'!D20</f>
        <v>Ursula Catton</v>
      </c>
      <c r="C19" s="45" t="str">
        <f>'Published format'!F20</f>
        <v>WSEN</v>
      </c>
      <c r="D19" s="45" t="str">
        <f>'Published format'!E20</f>
        <v>York Knavesmire Harriers</v>
      </c>
      <c r="E19" s="46">
        <f>'Published format'!G20</f>
        <v>3.9131944444444441E-2</v>
      </c>
    </row>
    <row r="20" spans="1:15" x14ac:dyDescent="0.2">
      <c r="A20" s="47">
        <v>18</v>
      </c>
      <c r="B20" s="45" t="str">
        <f>'Published format'!D21</f>
        <v>Sebastian Slater</v>
      </c>
      <c r="C20" s="45" t="str">
        <f>'Published format'!F21</f>
        <v>MSEN</v>
      </c>
      <c r="D20" s="45" t="str">
        <f>'Published format'!E21</f>
        <v>Dark Peak Fell Runners</v>
      </c>
      <c r="E20" s="46">
        <f>'Published format'!G21</f>
        <v>3.9328703703703706E-2</v>
      </c>
    </row>
    <row r="21" spans="1:15" x14ac:dyDescent="0.2">
      <c r="A21" s="47">
        <v>19</v>
      </c>
      <c r="B21" s="45" t="str">
        <f>'Published format'!D22</f>
        <v>Dave Smith</v>
      </c>
      <c r="C21" s="45" t="str">
        <f>'Published format'!F22</f>
        <v>M55</v>
      </c>
      <c r="D21" s="45" t="str">
        <f>'Published format'!E22</f>
        <v>Pickering RC</v>
      </c>
      <c r="E21" s="46">
        <f>'Published format'!G22</f>
        <v>3.9398148148148147E-2</v>
      </c>
    </row>
    <row r="22" spans="1:15" x14ac:dyDescent="0.2">
      <c r="A22" s="47">
        <v>20</v>
      </c>
      <c r="B22" s="45" t="str">
        <f>'Published format'!D23</f>
        <v>Hamish Miller</v>
      </c>
      <c r="C22" s="45" t="str">
        <f>'Published format'!F23</f>
        <v>MSEN</v>
      </c>
      <c r="D22" s="45" t="str">
        <f>'Published format'!E23</f>
        <v>Esk Valley Fell Club</v>
      </c>
      <c r="E22" s="46">
        <f>'Published format'!G23</f>
        <v>3.9525462962962964E-2</v>
      </c>
    </row>
    <row r="23" spans="1:15" x14ac:dyDescent="0.2">
      <c r="A23" s="42" t="s">
        <v>89</v>
      </c>
      <c r="O23" s="43" t="s">
        <v>90</v>
      </c>
    </row>
    <row r="24" spans="1:15" x14ac:dyDescent="0.2">
      <c r="A24" s="41"/>
    </row>
    <row r="25" spans="1:15" x14ac:dyDescent="0.2">
      <c r="A25" s="41"/>
    </row>
    <row r="26" spans="1:15" x14ac:dyDescent="0.2">
      <c r="A26" s="41"/>
    </row>
    <row r="27" spans="1:15" x14ac:dyDescent="0.2">
      <c r="A27" s="41" t="s">
        <v>91</v>
      </c>
    </row>
    <row r="28" spans="1:15" x14ac:dyDescent="0.2">
      <c r="A28" s="50" t="s">
        <v>84</v>
      </c>
      <c r="B28" s="49" t="s">
        <v>92</v>
      </c>
      <c r="C28" s="49" t="s">
        <v>85</v>
      </c>
      <c r="D28" s="49" t="s">
        <v>86</v>
      </c>
      <c r="E28" s="49" t="s">
        <v>87</v>
      </c>
      <c r="F28" s="49" t="s">
        <v>88</v>
      </c>
    </row>
    <row r="29" spans="1:15" x14ac:dyDescent="0.2">
      <c r="A29" s="47">
        <v>1</v>
      </c>
      <c r="B29" s="45">
        <f>INDEX('Published format'!A:A, MATCH(C29, 'Published format'!D:D, 0))</f>
        <v>7</v>
      </c>
      <c r="C29" s="45" t="str">
        <f>IFERROR(INDEX('Finish order'!H:H,MATCH(MID($A$27,15,2)&amp;":"&amp;A29,'Finish order'!N:N,0)),"")</f>
        <v>Ian Rowan</v>
      </c>
      <c r="D29" s="45" t="str">
        <f>IF(C29="","","M40")</f>
        <v>M40</v>
      </c>
      <c r="E29" s="45" t="str">
        <f>VLOOKUP(C29,'Published format'!D:G,2,FALSE)</f>
        <v>Esk Valley Fell Club</v>
      </c>
      <c r="F29" s="46">
        <f>VLOOKUP(C29,'Published format'!D:G,4,FALSE)</f>
        <v>3.5474537037037034E-2</v>
      </c>
    </row>
    <row r="30" spans="1:15" x14ac:dyDescent="0.2">
      <c r="A30" s="47">
        <v>2</v>
      </c>
      <c r="B30" s="45">
        <f>INDEX('Published format'!A:A, MATCH(C30, 'Published format'!D:D, 0))</f>
        <v>9</v>
      </c>
      <c r="C30" s="45" t="str">
        <f>IFERROR(INDEX('Finish order'!H:H,MATCH(MID($A$27,15,2)&amp;":"&amp;A30,'Finish order'!N:N,0)),"")</f>
        <v>Tim Grimwood</v>
      </c>
      <c r="D30" s="45" t="str">
        <f t="shared" ref="D30:D31" si="0">IF(C30="","","M40")</f>
        <v>M40</v>
      </c>
      <c r="E30" s="45" t="str">
        <f>VLOOKUP(C30,'Published format'!D:G,2,FALSE)</f>
        <v>Swaledale Runners</v>
      </c>
      <c r="F30" s="46">
        <f>VLOOKUP(C30,'Published format'!D:G,4,FALSE)</f>
        <v>3.5868055555555556E-2</v>
      </c>
    </row>
    <row r="31" spans="1:15" ht="23.25" x14ac:dyDescent="0.2">
      <c r="A31" s="47">
        <v>3</v>
      </c>
      <c r="B31" s="45">
        <f>INDEX('Published format'!A:A, MATCH(C31, 'Published format'!D:D, 0))</f>
        <v>13</v>
      </c>
      <c r="C31" s="45" t="str">
        <f>IFERROR(INDEX('Finish order'!H:H,MATCH(MID($A$27,15,2)&amp;":"&amp;A31,'Finish order'!N:N,0)),"")</f>
        <v>Peter Walker</v>
      </c>
      <c r="D31" s="45" t="str">
        <f t="shared" si="0"/>
        <v>M40</v>
      </c>
      <c r="E31" s="45" t="str">
        <f>VLOOKUP(C31,'Published format'!D:G,2,FALSE)</f>
        <v>York Knavesmire Harriers</v>
      </c>
      <c r="F31" s="46">
        <f>VLOOKUP(C31,'Published format'!D:G,4,FALSE)</f>
        <v>3.7673611111111109E-2</v>
      </c>
    </row>
    <row r="32" spans="1:15" x14ac:dyDescent="0.2">
      <c r="A32" s="41" t="s">
        <v>93</v>
      </c>
      <c r="F32" s="48"/>
    </row>
    <row r="33" spans="1:6" x14ac:dyDescent="0.2">
      <c r="A33" s="47">
        <v>1</v>
      </c>
      <c r="B33" s="45">
        <f>INDEX('Published format'!A:A, MATCH(C33, 'Published format'!D:D, 0))</f>
        <v>12</v>
      </c>
      <c r="C33" s="45" t="str">
        <f>IFERROR(INDEX('Finish order'!H:H,MATCH(MID($A$32,15,2)&amp;":"&amp;A33,'Finish order'!N:N,0)),"")</f>
        <v>Adrian Bushby</v>
      </c>
      <c r="D33" s="45" t="str">
        <f>IF(C33="","","M50")</f>
        <v>M50</v>
      </c>
      <c r="E33" s="45" t="str">
        <f>VLOOKUP(C33,'Published format'!D:G,2,FALSE)</f>
        <v>City of Hull AC</v>
      </c>
      <c r="F33" s="46">
        <f>VLOOKUP(C33,'Published format'!D:G,4,FALSE)</f>
        <v>3.7476851851851851E-2</v>
      </c>
    </row>
    <row r="34" spans="1:6" x14ac:dyDescent="0.2">
      <c r="A34" s="47">
        <v>2</v>
      </c>
      <c r="B34" s="45">
        <f>INDEX('Published format'!A:A, MATCH(C34, 'Published format'!D:D, 0))</f>
        <v>15</v>
      </c>
      <c r="C34" s="45" t="str">
        <f>IFERROR(INDEX('Finish order'!H:H,MATCH(MID($A$32,15,2)&amp;":"&amp;A34,'Finish order'!N:N,0)),"")</f>
        <v>Stephen Pugh</v>
      </c>
      <c r="D34" s="45" t="str">
        <f t="shared" ref="D34:D35" si="1">IF(C34="","","M50")</f>
        <v>M50</v>
      </c>
      <c r="E34" s="45" t="str">
        <f>VLOOKUP(C34,'Published format'!D:G,2,FALSE)</f>
        <v>Esk Valley Fell Club</v>
      </c>
      <c r="F34" s="46">
        <f>VLOOKUP(C34,'Published format'!D:G,4,FALSE)</f>
        <v>3.8530092592592595E-2</v>
      </c>
    </row>
    <row r="35" spans="1:6" x14ac:dyDescent="0.2">
      <c r="A35" s="47">
        <v>3</v>
      </c>
      <c r="B35" s="45">
        <f>INDEX('Published format'!A:A, MATCH(C35, 'Published format'!D:D, 0))</f>
        <v>19</v>
      </c>
      <c r="C35" s="45" t="str">
        <f>IFERROR(INDEX('Finish order'!H:H,MATCH(MID($A$32,15,2)&amp;":"&amp;A35,'Finish order'!N:N,0)),"")</f>
        <v>Dave Smith</v>
      </c>
      <c r="D35" s="45" t="str">
        <f t="shared" si="1"/>
        <v>M50</v>
      </c>
      <c r="E35" s="45" t="str">
        <f>VLOOKUP(C35,'Published format'!D:G,2,FALSE)</f>
        <v>Pickering RC</v>
      </c>
      <c r="F35" s="46">
        <f>VLOOKUP(C35,'Published format'!D:G,4,FALSE)</f>
        <v>3.9398148148148147E-2</v>
      </c>
    </row>
    <row r="36" spans="1:6" x14ac:dyDescent="0.2">
      <c r="A36" s="41" t="s">
        <v>94</v>
      </c>
      <c r="F36" s="48"/>
    </row>
    <row r="37" spans="1:6" x14ac:dyDescent="0.2">
      <c r="A37" s="47">
        <v>1</v>
      </c>
      <c r="B37" s="45">
        <f>INDEX('Published format'!A:A, MATCH(C37, 'Published format'!D:D, 0))</f>
        <v>33</v>
      </c>
      <c r="C37" s="45" t="str">
        <f>IFERROR(INDEX('Finish order'!H:H,MATCH(MID($A$36,15,2)&amp;":"&amp;A37,'Finish order'!N:N,0)),"")</f>
        <v>Jim Rogers</v>
      </c>
      <c r="D37" s="45" t="str">
        <f>IF(C37="","","M60")</f>
        <v>M60</v>
      </c>
      <c r="E37" s="45" t="str">
        <f>VLOOKUP(C37,'Published format'!D:G,2,FALSE)</f>
        <v>City of Hull AC</v>
      </c>
      <c r="F37" s="46">
        <f>VLOOKUP(C37,'Published format'!D:G,4,FALSE)</f>
        <v>4.116898148148148E-2</v>
      </c>
    </row>
    <row r="38" spans="1:6" ht="23.25" x14ac:dyDescent="0.2">
      <c r="A38" s="47">
        <v>2</v>
      </c>
      <c r="B38" s="45">
        <f>INDEX('Published format'!A:A, MATCH(C38, 'Published format'!D:D, 0))</f>
        <v>38</v>
      </c>
      <c r="C38" s="45" t="str">
        <f>IFERROR(INDEX('Finish order'!H:H,MATCH(MID($A$36,15,2)&amp;":"&amp;A38,'Finish order'!N:N,0)),"")</f>
        <v>Neil Rip Ridsdale</v>
      </c>
      <c r="D38" s="45" t="str">
        <f t="shared" ref="D38:D39" si="2">IF(C38="","","M60")</f>
        <v>M60</v>
      </c>
      <c r="E38" s="45" t="str">
        <f>VLOOKUP(C38,'Published format'!D:G,2,FALSE)</f>
        <v>Esk Valley Fell Club</v>
      </c>
      <c r="F38" s="46">
        <f>VLOOKUP(C38,'Published format'!D:G,4,FALSE)</f>
        <v>4.1956018518518517E-2</v>
      </c>
    </row>
    <row r="39" spans="1:6" x14ac:dyDescent="0.2">
      <c r="A39" s="47">
        <v>3</v>
      </c>
      <c r="B39" s="45">
        <f>INDEX('Published format'!A:A, MATCH(C39, 'Published format'!D:D, 0))</f>
        <v>41</v>
      </c>
      <c r="C39" s="45" t="str">
        <f>IFERROR(INDEX('Finish order'!H:H,MATCH(MID($A$36,15,2)&amp;":"&amp;A39,'Finish order'!N:N,0)),"")</f>
        <v>David Hughes</v>
      </c>
      <c r="D39" s="45" t="str">
        <f t="shared" si="2"/>
        <v>M60</v>
      </c>
      <c r="E39" s="45" t="str">
        <f>VLOOKUP(C39,'Published format'!D:G,2,FALSE)</f>
        <v>North York Moors AC</v>
      </c>
      <c r="F39" s="46">
        <f>VLOOKUP(C39,'Published format'!D:G,4,FALSE)</f>
        <v>4.2476851851851849E-2</v>
      </c>
    </row>
    <row r="40" spans="1:6" x14ac:dyDescent="0.2">
      <c r="A40" s="41" t="s">
        <v>95</v>
      </c>
      <c r="F40" s="48"/>
    </row>
    <row r="41" spans="1:6" ht="23.25" x14ac:dyDescent="0.2">
      <c r="A41" s="47">
        <v>1</v>
      </c>
      <c r="B41" s="45">
        <f>INDEX('Published format'!A:A, MATCH(C41, 'Published format'!D:D, 0))</f>
        <v>65</v>
      </c>
      <c r="C41" s="45" t="str">
        <f>IFERROR(INDEX('Finish order'!H:H,MATCH(MID($A$40,15,2)&amp;":"&amp;A41,'Finish order'!N:N,0)),"")</f>
        <v>Karl Edwards</v>
      </c>
      <c r="D41" s="45" t="str">
        <f>IF(C41="","","M70")</f>
        <v>M70</v>
      </c>
      <c r="E41" s="45" t="str">
        <f>VLOOKUP(C41,'Published format'!D:G,2,FALSE)</f>
        <v>Hartlepool Burn Road Harriers</v>
      </c>
      <c r="F41" s="46">
        <f>VLOOKUP(C41,'Published format'!D:G,4,FALSE)</f>
        <v>4.6018518518518521E-2</v>
      </c>
    </row>
    <row r="42" spans="1:6" ht="23.25" x14ac:dyDescent="0.2">
      <c r="A42" s="47">
        <v>2</v>
      </c>
      <c r="B42" s="45">
        <f>INDEX('Published format'!A:A, MATCH(C42, 'Published format'!D:D, 0))</f>
        <v>105</v>
      </c>
      <c r="C42" s="45" t="str">
        <f>IFERROR(INDEX('Finish order'!H:H,MATCH(MID($A$40,15,2)&amp;":"&amp;A42,'Finish order'!N:N,0)),"")</f>
        <v>Stephen Mummery</v>
      </c>
      <c r="D42" s="45" t="str">
        <f>IF(C42="","","M70")</f>
        <v>M70</v>
      </c>
      <c r="E42" s="45" t="str">
        <f>VLOOKUP(C42,'Published format'!D:G,2,FALSE)</f>
        <v>Individual#</v>
      </c>
      <c r="F42" s="46">
        <f>VLOOKUP(C42,'Published format'!D:G,4,FALSE)</f>
        <v>5.2777777777777778E-2</v>
      </c>
    </row>
    <row r="43" spans="1:6" x14ac:dyDescent="0.2">
      <c r="A43" s="44"/>
      <c r="F43" s="48"/>
    </row>
    <row r="44" spans="1:6" x14ac:dyDescent="0.2">
      <c r="A44" s="41" t="s">
        <v>96</v>
      </c>
      <c r="F44" s="48"/>
    </row>
    <row r="45" spans="1:6" x14ac:dyDescent="0.2">
      <c r="A45" s="49" t="s">
        <v>84</v>
      </c>
      <c r="B45" s="49" t="s">
        <v>97</v>
      </c>
      <c r="C45" s="49" t="s">
        <v>85</v>
      </c>
      <c r="D45" s="49" t="s">
        <v>86</v>
      </c>
      <c r="E45" s="49" t="s">
        <v>87</v>
      </c>
      <c r="F45" s="46" t="s">
        <v>88</v>
      </c>
    </row>
    <row r="46" spans="1:6" ht="23.25" x14ac:dyDescent="0.2">
      <c r="A46" s="47">
        <v>1</v>
      </c>
      <c r="B46" s="45">
        <f>INDEX('Published format'!A:A, MATCH(C46, 'Published format'!D:D, 0))</f>
        <v>17</v>
      </c>
      <c r="C46" s="45" t="str">
        <f>'Results 10 year vets'!Q2</f>
        <v>Ursula Catton</v>
      </c>
      <c r="D46" s="45" t="str">
        <f>INDEX('Published format'!F:F, MATCH(C46, 'Published format'!D:D, 0))</f>
        <v>WSEN</v>
      </c>
      <c r="E46" s="45" t="str">
        <f>INDEX('Published format'!E:E, MATCH(C46, 'Published format'!D:D, 0))</f>
        <v>York Knavesmire Harriers</v>
      </c>
      <c r="F46" s="46">
        <f>INDEX('Published format'!G:G, MATCH(C46, 'Published format'!D:D, 0))</f>
        <v>3.9131944444444441E-2</v>
      </c>
    </row>
    <row r="47" spans="1:6" ht="23.25" x14ac:dyDescent="0.2">
      <c r="A47" s="47">
        <v>2</v>
      </c>
      <c r="B47" s="45">
        <f>INDEX('Published format'!A:A, MATCH(C47, 'Published format'!D:D, 0))</f>
        <v>31</v>
      </c>
      <c r="C47" s="45" t="str">
        <f>'Results 10 year vets'!Q3</f>
        <v>Natalie Greaves</v>
      </c>
      <c r="D47" s="45" t="str">
        <f>INDEX('Published format'!F:F, MATCH(C47, 'Published format'!D:D, 0))</f>
        <v>W40</v>
      </c>
      <c r="E47" s="45" t="str">
        <f>INDEX('Published format'!E:E, MATCH(C47, 'Published format'!D:D, 0))</f>
        <v>York Knavesmire Harriers</v>
      </c>
      <c r="F47" s="46">
        <f>INDEX('Published format'!G:G, MATCH(C47, 'Published format'!D:D, 0))</f>
        <v>4.0798611111111112E-2</v>
      </c>
    </row>
    <row r="48" spans="1:6" ht="23.25" x14ac:dyDescent="0.2">
      <c r="A48" s="47">
        <v>3</v>
      </c>
      <c r="B48" s="45">
        <f>INDEX('Published format'!A:A, MATCH(C48, 'Published format'!D:D, 0))</f>
        <v>34</v>
      </c>
      <c r="C48" s="45" t="str">
        <f>'Results 10 year vets'!Q4</f>
        <v>Rhona Marshall</v>
      </c>
      <c r="D48" s="45" t="str">
        <f>INDEX('Published format'!F:F, MATCH(C48, 'Published format'!D:D, 0))</f>
        <v>W40</v>
      </c>
      <c r="E48" s="45" t="str">
        <f>INDEX('Published format'!E:E, MATCH(C48, 'Published format'!D:D, 0))</f>
        <v>Scarborough AC</v>
      </c>
      <c r="F48" s="46">
        <f>INDEX('Published format'!G:G, MATCH(C48, 'Published format'!D:D, 0))</f>
        <v>4.1215277777777781E-2</v>
      </c>
    </row>
    <row r="49" spans="1:6" ht="23.25" x14ac:dyDescent="0.2">
      <c r="A49" s="47">
        <v>4</v>
      </c>
      <c r="B49" s="45">
        <f>INDEX('Published format'!A:A, MATCH(C49, 'Published format'!D:D, 0))</f>
        <v>40</v>
      </c>
      <c r="C49" s="45" t="str">
        <f>'Results 10 year vets'!Q5</f>
        <v>Esther Harrison</v>
      </c>
      <c r="D49" s="45" t="str">
        <f>INDEX('Published format'!F:F, MATCH(C49, 'Published format'!D:D, 0))</f>
        <v>W40</v>
      </c>
      <c r="E49" s="45" t="str">
        <f>INDEX('Published format'!E:E, MATCH(C49, 'Published format'!D:D, 0))</f>
        <v>Thirsk &amp; Sowerby Harriers</v>
      </c>
      <c r="F49" s="46">
        <f>INDEX('Published format'!G:G, MATCH(C49, 'Published format'!D:D, 0))</f>
        <v>4.2407407407407408E-2</v>
      </c>
    </row>
    <row r="50" spans="1:6" ht="23.25" x14ac:dyDescent="0.2">
      <c r="A50" s="47">
        <v>5</v>
      </c>
      <c r="B50" s="45">
        <f>INDEX('Published format'!A:A, MATCH(C50, 'Published format'!D:D, 0))</f>
        <v>44</v>
      </c>
      <c r="C50" s="45" t="str">
        <f>'Results 10 year vets'!Q6</f>
        <v>Rose Mather</v>
      </c>
      <c r="D50" s="45" t="str">
        <f>INDEX('Published format'!F:F, MATCH(C50, 'Published format'!D:D, 0))</f>
        <v>WSEN</v>
      </c>
      <c r="E50" s="45" t="str">
        <f>INDEX('Published format'!E:E, MATCH(C50, 'Published format'!D:D, 0))</f>
        <v>York Knavesmire Harriers</v>
      </c>
      <c r="F50" s="46">
        <f>INDEX('Published format'!G:G, MATCH(C50, 'Published format'!D:D, 0))</f>
        <v>4.3240740740740739E-2</v>
      </c>
    </row>
    <row r="51" spans="1:6" ht="23.25" x14ac:dyDescent="0.2">
      <c r="A51" s="47">
        <v>6</v>
      </c>
      <c r="B51" s="45">
        <f>INDEX('Published format'!A:A, MATCH(C51, 'Published format'!D:D, 0))</f>
        <v>56</v>
      </c>
      <c r="C51" s="45" t="str">
        <f>'Results 10 year vets'!Q7</f>
        <v>Georgia Campbell</v>
      </c>
      <c r="D51" s="45" t="str">
        <f>INDEX('Published format'!F:F, MATCH(C51, 'Published format'!D:D, 0))</f>
        <v>WSEN</v>
      </c>
      <c r="E51" s="45" t="str">
        <f>INDEX('Published format'!E:E, MATCH(C51, 'Published format'!D:D, 0))</f>
        <v>Individual#</v>
      </c>
      <c r="F51" s="46">
        <f>INDEX('Published format'!G:G, MATCH(C51, 'Published format'!D:D, 0))</f>
        <v>4.4791666666666667E-2</v>
      </c>
    </row>
    <row r="52" spans="1:6" ht="23.25" x14ac:dyDescent="0.2">
      <c r="A52" s="47">
        <v>7</v>
      </c>
      <c r="B52" s="45">
        <f>INDEX('Published format'!A:A, MATCH(C52, 'Published format'!D:D, 0))</f>
        <v>70</v>
      </c>
      <c r="C52" s="45" t="str">
        <f>'Results 10 year vets'!Q8</f>
        <v>Trudy Morrice</v>
      </c>
      <c r="D52" s="45" t="str">
        <f>INDEX('Published format'!F:F, MATCH(C52, 'Published format'!D:D, 0))</f>
        <v>W55</v>
      </c>
      <c r="E52" s="45" t="str">
        <f>INDEX('Published format'!E:E, MATCH(C52, 'Published format'!D:D, 0))</f>
        <v>Thirsk &amp; Sowerby Harriers</v>
      </c>
      <c r="F52" s="46">
        <f>INDEX('Published format'!G:G, MATCH(C52, 'Published format'!D:D, 0))</f>
        <v>4.7129629629629632E-2</v>
      </c>
    </row>
    <row r="53" spans="1:6" x14ac:dyDescent="0.2">
      <c r="A53" s="47">
        <v>8</v>
      </c>
      <c r="B53" s="45">
        <f>INDEX('Published format'!A:A, MATCH(C53, 'Published format'!D:D, 0))</f>
        <v>74</v>
      </c>
      <c r="C53" s="45" t="str">
        <f>'Results 10 year vets'!Q9</f>
        <v>Jess Evans</v>
      </c>
      <c r="D53" s="45" t="str">
        <f>INDEX('Published format'!F:F, MATCH(C53, 'Published format'!D:D, 0))</f>
        <v>W45</v>
      </c>
      <c r="E53" s="45" t="str">
        <f>INDEX('Published format'!E:E, MATCH(C53, 'Published format'!D:D, 0))</f>
        <v>St Theresa's AC</v>
      </c>
      <c r="F53" s="46">
        <f>INDEX('Published format'!G:G, MATCH(C53, 'Published format'!D:D, 0))</f>
        <v>4.7812500000000001E-2</v>
      </c>
    </row>
    <row r="54" spans="1:6" ht="23.25" x14ac:dyDescent="0.2">
      <c r="A54" s="47">
        <v>9</v>
      </c>
      <c r="B54" s="45">
        <f>INDEX('Published format'!A:A, MATCH(C54, 'Published format'!D:D, 0))</f>
        <v>75</v>
      </c>
      <c r="C54" s="45" t="str">
        <f>'Results 10 year vets'!Q10</f>
        <v>Hester Butterworth</v>
      </c>
      <c r="D54" s="45" t="str">
        <f>INDEX('Published format'!F:F, MATCH(C54, 'Published format'!D:D, 0))</f>
        <v>W55</v>
      </c>
      <c r="E54" s="45" t="str">
        <f>INDEX('Published format'!E:E, MATCH(C54, 'Published format'!D:D, 0))</f>
        <v>Scarborough AC</v>
      </c>
      <c r="F54" s="46">
        <f>INDEX('Published format'!G:G, MATCH(C54, 'Published format'!D:D, 0))</f>
        <v>4.7974537037037038E-2</v>
      </c>
    </row>
    <row r="55" spans="1:6" x14ac:dyDescent="0.2">
      <c r="A55" s="47">
        <v>10</v>
      </c>
      <c r="B55" s="45">
        <f>INDEX('Published format'!A:A, MATCH(C55, 'Published format'!D:D, 0))</f>
        <v>78</v>
      </c>
      <c r="C55" s="45" t="str">
        <f>'Results 10 year vets'!Q11</f>
        <v>Steph Lishman</v>
      </c>
      <c r="D55" s="45" t="str">
        <f>INDEX('Published format'!F:F, MATCH(C55, 'Published format'!D:D, 0))</f>
        <v>W50</v>
      </c>
      <c r="E55" s="45" t="str">
        <f>INDEX('Published format'!E:E, MATCH(C55, 'Published format'!D:D, 0))</f>
        <v>Esk Valley Fell Club</v>
      </c>
      <c r="F55" s="46">
        <f>INDEX('Published format'!G:G, MATCH(C55, 'Published format'!D:D, 0))</f>
        <v>4.9270833333333333E-2</v>
      </c>
    </row>
    <row r="56" spans="1:6" x14ac:dyDescent="0.2">
      <c r="A56" s="41" t="s">
        <v>98</v>
      </c>
      <c r="F56" s="48"/>
    </row>
    <row r="57" spans="1:6" ht="23.25" x14ac:dyDescent="0.2">
      <c r="A57" s="47">
        <v>1</v>
      </c>
      <c r="B57" s="45">
        <f>INDEX('Published format'!A:A, MATCH(C57, 'Published format'!D:D, 0))</f>
        <v>31</v>
      </c>
      <c r="C57" s="45" t="str">
        <f>IFERROR(INDEX('Finish order'!H:H,MATCH(MID($A$56,15,2)&amp;":"&amp;A57,'Finish order'!N:N,0)),"")</f>
        <v>Natalie Greaves</v>
      </c>
      <c r="D57" s="45" t="str">
        <f>IF(C57="","","W40")</f>
        <v>W40</v>
      </c>
      <c r="E57" s="45" t="str">
        <f>VLOOKUP(C57,'Published format'!D:G,2,FALSE)</f>
        <v>York Knavesmire Harriers</v>
      </c>
      <c r="F57" s="46">
        <f>VLOOKUP(C57,'Published format'!D:G,4,FALSE)</f>
        <v>4.0798611111111112E-2</v>
      </c>
    </row>
    <row r="58" spans="1:6" ht="23.25" x14ac:dyDescent="0.2">
      <c r="A58" s="47">
        <v>2</v>
      </c>
      <c r="B58" s="45">
        <f>INDEX('Published format'!A:A, MATCH(C58, 'Published format'!D:D, 0))</f>
        <v>34</v>
      </c>
      <c r="C58" s="45" t="str">
        <f>IFERROR(INDEX('Finish order'!H:H,MATCH(MID($A$56,15,2)&amp;":"&amp;A58,'Finish order'!N:N,0)),"")</f>
        <v>Rhona Marshall</v>
      </c>
      <c r="D58" s="45" t="str">
        <f t="shared" ref="D58:D59" si="3">IF(C58="","","W40")</f>
        <v>W40</v>
      </c>
      <c r="E58" s="45" t="str">
        <f>VLOOKUP(C58,'Published format'!D:G,2,FALSE)</f>
        <v>Scarborough AC</v>
      </c>
      <c r="F58" s="46">
        <f>VLOOKUP(C58,'Published format'!D:G,4,FALSE)</f>
        <v>4.1215277777777781E-2</v>
      </c>
    </row>
    <row r="59" spans="1:6" ht="23.25" x14ac:dyDescent="0.2">
      <c r="A59" s="47">
        <v>3</v>
      </c>
      <c r="B59" s="45">
        <f>INDEX('Published format'!A:A, MATCH(C59, 'Published format'!D:D, 0))</f>
        <v>40</v>
      </c>
      <c r="C59" s="45" t="str">
        <f>IFERROR(INDEX('Finish order'!H:H,MATCH(MID($A$56,15,2)&amp;":"&amp;A59,'Finish order'!N:N,0)),"")</f>
        <v>Esther Harrison</v>
      </c>
      <c r="D59" s="45" t="str">
        <f t="shared" si="3"/>
        <v>W40</v>
      </c>
      <c r="E59" s="45" t="str">
        <f>VLOOKUP(C59,'Published format'!D:G,2,FALSE)</f>
        <v>Thirsk &amp; Sowerby Harriers</v>
      </c>
      <c r="F59" s="46">
        <f>VLOOKUP(C59,'Published format'!D:G,4,FALSE)</f>
        <v>4.2407407407407408E-2</v>
      </c>
    </row>
    <row r="60" spans="1:6" x14ac:dyDescent="0.2">
      <c r="A60" s="41" t="s">
        <v>99</v>
      </c>
      <c r="F60" s="48"/>
    </row>
    <row r="61" spans="1:6" ht="23.25" x14ac:dyDescent="0.2">
      <c r="A61" s="47">
        <v>1</v>
      </c>
      <c r="B61" s="45">
        <f>INDEX('Published format'!A:A, MATCH(C61, 'Published format'!D:D, 0))</f>
        <v>70</v>
      </c>
      <c r="C61" s="45" t="str">
        <f>IFERROR(INDEX('Finish order'!H:H,MATCH(MID($A$60,15,2)&amp;":"&amp;A61,'Finish order'!N:N,0)),"")</f>
        <v>Trudy Morrice</v>
      </c>
      <c r="D61" s="45" t="str">
        <f>IF(C61="","","W50")</f>
        <v>W50</v>
      </c>
      <c r="E61" s="45" t="str">
        <f>VLOOKUP(C61,'Published format'!D:G,2,FALSE)</f>
        <v>Thirsk &amp; Sowerby Harriers</v>
      </c>
      <c r="F61" s="46">
        <f>VLOOKUP(C61,'Published format'!D:G,4,FALSE)</f>
        <v>4.7129629629629632E-2</v>
      </c>
    </row>
    <row r="62" spans="1:6" ht="23.25" x14ac:dyDescent="0.2">
      <c r="A62" s="47">
        <v>2</v>
      </c>
      <c r="B62" s="45">
        <f>INDEX('Published format'!A:A, MATCH(C62, 'Published format'!D:D, 0))</f>
        <v>75</v>
      </c>
      <c r="C62" s="45" t="str">
        <f>IFERROR(INDEX('Finish order'!H:H,MATCH(MID($A$60,15,2)&amp;":"&amp;A62,'Finish order'!N:N,0)),"")</f>
        <v>Hester Butterworth</v>
      </c>
      <c r="D62" s="45" t="str">
        <f t="shared" ref="D62:D63" si="4">IF(C62="","","W50")</f>
        <v>W50</v>
      </c>
      <c r="E62" s="45" t="str">
        <f>VLOOKUP(C62,'Published format'!D:G,2,FALSE)</f>
        <v>Scarborough AC</v>
      </c>
      <c r="F62" s="46">
        <f>VLOOKUP(C62,'Published format'!D:G,4,FALSE)</f>
        <v>4.7974537037037038E-2</v>
      </c>
    </row>
    <row r="63" spans="1:6" x14ac:dyDescent="0.2">
      <c r="A63" s="47">
        <v>3</v>
      </c>
      <c r="B63" s="45">
        <f>INDEX('Published format'!A:A, MATCH(C63, 'Published format'!D:D, 0))</f>
        <v>78</v>
      </c>
      <c r="C63" s="45" t="str">
        <f>IFERROR(INDEX('Finish order'!H:H,MATCH(MID($A$60,15,2)&amp;":"&amp;A63,'Finish order'!N:N,0)),"")</f>
        <v>Steph Lishman</v>
      </c>
      <c r="D63" s="45" t="str">
        <f t="shared" si="4"/>
        <v>W50</v>
      </c>
      <c r="E63" s="45" t="str">
        <f>VLOOKUP(C63,'Published format'!D:G,2,FALSE)</f>
        <v>Esk Valley Fell Club</v>
      </c>
      <c r="F63" s="46">
        <f>VLOOKUP(C63,'Published format'!D:G,4,FALSE)</f>
        <v>4.9270833333333333E-2</v>
      </c>
    </row>
    <row r="64" spans="1:6" x14ac:dyDescent="0.2">
      <c r="A64" s="41" t="s">
        <v>100</v>
      </c>
      <c r="F64" s="48"/>
    </row>
    <row r="65" spans="1:6" x14ac:dyDescent="0.2">
      <c r="A65" s="47">
        <v>1</v>
      </c>
      <c r="B65" s="45">
        <f>INDEX('Published format'!A:A, MATCH(C65, 'Published format'!D:D, 0))</f>
        <v>104</v>
      </c>
      <c r="C65" s="45" t="str">
        <f>IFERROR(INDEX('Finish order'!H:H,MATCH(MID($A$64,15,2)&amp;":"&amp;A65,'Finish order'!N:N,0)),"")</f>
        <v>Kate Ruffell</v>
      </c>
      <c r="D65" s="45" t="str">
        <f>IF(C65="","","W60")</f>
        <v>W60</v>
      </c>
      <c r="E65" s="45" t="str">
        <f>VLOOKUP(C65,'Published format'!D:G,2,FALSE)</f>
        <v>Matlock AC</v>
      </c>
      <c r="F65" s="46">
        <f>VLOOKUP(C65,'Published format'!D:G,4,FALSE)</f>
        <v>5.2627314814814814E-2</v>
      </c>
    </row>
    <row r="66" spans="1:6" x14ac:dyDescent="0.2">
      <c r="A66" s="47">
        <v>2</v>
      </c>
      <c r="B66" s="45">
        <f>INDEX('Published format'!A:A, MATCH(C66, 'Published format'!D:D, 0))</f>
        <v>120</v>
      </c>
      <c r="C66" s="45" t="str">
        <f>IFERROR(INDEX('Finish order'!H:H,MATCH(MID($A$64,15,2)&amp;":"&amp;A66,'Finish order'!N:N,0)),"")</f>
        <v>Julie Clayton</v>
      </c>
      <c r="D66" s="45" t="str">
        <f>IF(C66="","","W60")</f>
        <v>W60</v>
      </c>
      <c r="E66" s="45" t="str">
        <f>VLOOKUP(C66,'Published format'!D:G,2,FALSE)</f>
        <v>Scarborough AC</v>
      </c>
      <c r="F66" s="46">
        <f>VLOOKUP(C66,'Published format'!D:G,4,FALSE)</f>
        <v>5.8877314814814813E-2</v>
      </c>
    </row>
    <row r="67" spans="1:6" x14ac:dyDescent="0.2">
      <c r="A67" s="41" t="s">
        <v>101</v>
      </c>
      <c r="F67" s="48"/>
    </row>
    <row r="68" spans="1:6" x14ac:dyDescent="0.2">
      <c r="A68" s="47">
        <v>1</v>
      </c>
      <c r="B68" s="45" t="str">
        <f>INDEX('Published format'!A:A, MATCH(C68, 'Published format'!D:D, 0))</f>
        <v/>
      </c>
      <c r="C68" s="45" t="str">
        <f>IFERROR(INDEX('Finish order'!H:H,MATCH(MID($A$67,15,2)&amp;":"&amp;A68,'Finish order'!N:N,0)),"")</f>
        <v/>
      </c>
      <c r="D68" s="45" t="str">
        <f>IF(C68="","","W70")</f>
        <v/>
      </c>
      <c r="E68" s="45" t="str">
        <f>VLOOKUP(C68,'Published format'!D:G,2,FALSE)</f>
        <v/>
      </c>
      <c r="F68" s="46" t="str">
        <f>VLOOKUP(C68,'Published format'!D:G,4,FALSE)</f>
        <v/>
      </c>
    </row>
    <row r="69" spans="1:6" x14ac:dyDescent="0.2">
      <c r="A69" s="47">
        <v>2</v>
      </c>
      <c r="B69" s="45" t="str">
        <f>INDEX('Published format'!A:A, MATCH(C69, 'Published format'!D:D, 0))</f>
        <v/>
      </c>
      <c r="C69" s="45" t="str">
        <f>IFERROR(INDEX('Finish order'!H:H,MATCH(MID($A$67,15,2)&amp;":"&amp;A69,'Finish order'!N:N,0)),"")</f>
        <v/>
      </c>
      <c r="D69" s="45" t="str">
        <f>IF(C69="","","W70")</f>
        <v/>
      </c>
      <c r="E69" s="45" t="str">
        <f>VLOOKUP(C69,'Published format'!D:G,2,FALSE)</f>
        <v/>
      </c>
      <c r="F69" s="46" t="str">
        <f>VLOOKUP(C69,'Published format'!D:G,4,FALSE)</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0E432-5975-094E-91B1-92273F35D9A9}">
  <dimension ref="A1:G501"/>
  <sheetViews>
    <sheetView topLeftCell="A489" workbookViewId="0">
      <selection activeCell="A501" sqref="A501"/>
    </sheetView>
  </sheetViews>
  <sheetFormatPr defaultColWidth="11.43359375" defaultRowHeight="15" x14ac:dyDescent="0.2"/>
  <sheetData>
    <row r="1" spans="1:7" x14ac:dyDescent="0.2">
      <c r="A1" s="38" t="s">
        <v>12</v>
      </c>
      <c r="B1" s="39" t="s">
        <v>25</v>
      </c>
      <c r="C1" s="39" t="s">
        <v>26</v>
      </c>
      <c r="D1" s="35" t="s">
        <v>1</v>
      </c>
      <c r="E1" s="36" t="s">
        <v>11</v>
      </c>
      <c r="F1" s="35" t="s">
        <v>2</v>
      </c>
      <c r="G1" s="37" t="s">
        <v>9</v>
      </c>
    </row>
    <row r="2" spans="1:7" x14ac:dyDescent="0.2">
      <c r="A2">
        <f>'Published format'!A4</f>
        <v>1</v>
      </c>
      <c r="B2">
        <f>'Published format'!B4</f>
        <v>1</v>
      </c>
      <c r="C2">
        <f>'Published format'!C4</f>
        <v>1</v>
      </c>
      <c r="D2" t="str">
        <f>'Published format'!D4</f>
        <v>Rob Sparkes</v>
      </c>
      <c r="E2" t="str">
        <f>'Published format'!E4</f>
        <v>Beverley AC</v>
      </c>
      <c r="F2" t="str">
        <f>'Published format'!F4</f>
        <v>MSEN</v>
      </c>
      <c r="G2" s="21">
        <f>'Published format'!G4</f>
        <v>3.1331018518518522E-2</v>
      </c>
    </row>
    <row r="3" spans="1:7" x14ac:dyDescent="0.2">
      <c r="A3">
        <f>'Published format'!A5</f>
        <v>2</v>
      </c>
      <c r="B3">
        <f>'Published format'!B5</f>
        <v>2</v>
      </c>
      <c r="C3">
        <f>'Published format'!C5</f>
        <v>2</v>
      </c>
      <c r="D3" t="str">
        <f>'Published format'!D5</f>
        <v>Tom Bell</v>
      </c>
      <c r="E3" t="str">
        <f>'Published format'!E5</f>
        <v>North Leeds Fell Runners</v>
      </c>
      <c r="F3" t="str">
        <f>'Published format'!F5</f>
        <v>MSEN</v>
      </c>
      <c r="G3" s="21">
        <f>'Published format'!G5</f>
        <v>3.3541666666666664E-2</v>
      </c>
    </row>
    <row r="4" spans="1:7" x14ac:dyDescent="0.2">
      <c r="A4">
        <f>'Published format'!A6</f>
        <v>3</v>
      </c>
      <c r="B4">
        <f>'Published format'!B6</f>
        <v>3</v>
      </c>
      <c r="C4">
        <f>'Published format'!C6</f>
        <v>3</v>
      </c>
      <c r="D4" t="str">
        <f>'Published format'!D6</f>
        <v>Sam Leadley</v>
      </c>
      <c r="E4" t="str">
        <f>'Published format'!E6</f>
        <v>Loftus &amp; Whitby AC</v>
      </c>
      <c r="F4" t="str">
        <f>'Published format'!F6</f>
        <v>MSEN</v>
      </c>
      <c r="G4" s="21">
        <f>'Published format'!G6</f>
        <v>3.3819444444444444E-2</v>
      </c>
    </row>
    <row r="5" spans="1:7" x14ac:dyDescent="0.2">
      <c r="A5">
        <f>'Published format'!A7</f>
        <v>4</v>
      </c>
      <c r="B5">
        <f>'Published format'!B7</f>
        <v>4</v>
      </c>
      <c r="C5">
        <f>'Published format'!C7</f>
        <v>4</v>
      </c>
      <c r="D5" t="str">
        <f>'Published format'!D7</f>
        <v>Rory Bevin</v>
      </c>
      <c r="E5" t="str">
        <f>'Published format'!E7</f>
        <v>Individual#</v>
      </c>
      <c r="F5" t="str">
        <f>'Published format'!F7</f>
        <v>MSEN</v>
      </c>
      <c r="G5" s="21">
        <f>'Published format'!G7</f>
        <v>3.5011574074074077E-2</v>
      </c>
    </row>
    <row r="6" spans="1:7" x14ac:dyDescent="0.2">
      <c r="A6">
        <f>'Published format'!A8</f>
        <v>5</v>
      </c>
      <c r="B6">
        <f>'Published format'!B8</f>
        <v>5</v>
      </c>
      <c r="C6">
        <f>'Published format'!C8</f>
        <v>5</v>
      </c>
      <c r="D6" t="str">
        <f>'Published format'!D8</f>
        <v>Rory Stead</v>
      </c>
      <c r="E6" t="str">
        <f>'Published format'!E8</f>
        <v>Keighley &amp; Craven AC</v>
      </c>
      <c r="F6" t="str">
        <f>'Published format'!F8</f>
        <v>MSEN</v>
      </c>
      <c r="G6" s="21">
        <f>'Published format'!G8</f>
        <v>3.5069444444444445E-2</v>
      </c>
    </row>
    <row r="7" spans="1:7" x14ac:dyDescent="0.2">
      <c r="A7">
        <f>'Published format'!A9</f>
        <v>6</v>
      </c>
      <c r="B7">
        <f>'Published format'!B9</f>
        <v>6</v>
      </c>
      <c r="C7">
        <f>'Published format'!C9</f>
        <v>6</v>
      </c>
      <c r="D7" t="str">
        <f>'Published format'!D9</f>
        <v>Kian Stead</v>
      </c>
      <c r="E7" t="str">
        <f>'Published format'!E9</f>
        <v>Individual#</v>
      </c>
      <c r="F7" t="str">
        <f>'Published format'!F9</f>
        <v>MSEN</v>
      </c>
      <c r="G7" s="21">
        <f>'Published format'!G9</f>
        <v>3.5196759259259261E-2</v>
      </c>
    </row>
    <row r="8" spans="1:7" x14ac:dyDescent="0.2">
      <c r="A8">
        <f>'Published format'!A10</f>
        <v>7</v>
      </c>
      <c r="B8">
        <f>'Published format'!B10</f>
        <v>7</v>
      </c>
      <c r="C8">
        <f>'Published format'!C10</f>
        <v>1</v>
      </c>
      <c r="D8" t="str">
        <f>'Published format'!D10</f>
        <v>Ian Rowan</v>
      </c>
      <c r="E8" t="str">
        <f>'Published format'!E10</f>
        <v>Esk Valley Fell Club</v>
      </c>
      <c r="F8" t="str">
        <f>'Published format'!F10</f>
        <v>M45</v>
      </c>
      <c r="G8" s="21">
        <f>'Published format'!G10</f>
        <v>3.5474537037037034E-2</v>
      </c>
    </row>
    <row r="9" spans="1:7" x14ac:dyDescent="0.2">
      <c r="A9">
        <f>'Published format'!A11</f>
        <v>8</v>
      </c>
      <c r="B9">
        <f>'Published format'!B11</f>
        <v>8</v>
      </c>
      <c r="C9">
        <f>'Published format'!C11</f>
        <v>7</v>
      </c>
      <c r="D9" t="str">
        <f>'Published format'!D11</f>
        <v>Robert Preston</v>
      </c>
      <c r="E9" t="str">
        <f>'Published format'!E11</f>
        <v>Pickering RC</v>
      </c>
      <c r="F9" t="str">
        <f>'Published format'!F11</f>
        <v>MSEN</v>
      </c>
      <c r="G9" s="21">
        <f>'Published format'!G11</f>
        <v>3.5659722222222225E-2</v>
      </c>
    </row>
    <row r="10" spans="1:7" x14ac:dyDescent="0.2">
      <c r="A10">
        <f>'Published format'!A12</f>
        <v>9</v>
      </c>
      <c r="B10">
        <f>'Published format'!B12</f>
        <v>9</v>
      </c>
      <c r="C10">
        <f>'Published format'!C12</f>
        <v>2</v>
      </c>
      <c r="D10" t="str">
        <f>'Published format'!D12</f>
        <v>Tim Grimwood</v>
      </c>
      <c r="E10" t="str">
        <f>'Published format'!E12</f>
        <v>Swaledale Runners</v>
      </c>
      <c r="F10" t="str">
        <f>'Published format'!F12</f>
        <v>M45</v>
      </c>
      <c r="G10" s="21">
        <f>'Published format'!G12</f>
        <v>3.5868055555555556E-2</v>
      </c>
    </row>
    <row r="11" spans="1:7" x14ac:dyDescent="0.2">
      <c r="A11">
        <f>'Published format'!A13</f>
        <v>10</v>
      </c>
      <c r="B11">
        <f>'Published format'!B13</f>
        <v>10</v>
      </c>
      <c r="C11">
        <f>'Published format'!C13</f>
        <v>8</v>
      </c>
      <c r="D11" t="str">
        <f>'Published format'!D13</f>
        <v>Stephen Mcdougall</v>
      </c>
      <c r="E11" t="str">
        <f>'Published format'!E13</f>
        <v>Middlesbrough &amp; Cleveland Harriers</v>
      </c>
      <c r="F11" t="str">
        <f>'Published format'!F13</f>
        <v>MSEN</v>
      </c>
      <c r="G11" s="21">
        <f>'Published format'!G13</f>
        <v>3.6111111111111108E-2</v>
      </c>
    </row>
    <row r="12" spans="1:7" x14ac:dyDescent="0.2">
      <c r="A12">
        <f>'Published format'!A14</f>
        <v>11</v>
      </c>
      <c r="B12">
        <f>'Published format'!B14</f>
        <v>11</v>
      </c>
      <c r="C12">
        <f>'Published format'!C14</f>
        <v>9</v>
      </c>
      <c r="D12" t="str">
        <f>'Published format'!D14</f>
        <v>Paul Lawton</v>
      </c>
      <c r="E12" t="str">
        <f>'Published format'!E14</f>
        <v>Scarborough AC</v>
      </c>
      <c r="F12" t="str">
        <f>'Published format'!F14</f>
        <v>MSEN</v>
      </c>
      <c r="G12" s="21">
        <f>'Published format'!G14</f>
        <v>3.7303240740740741E-2</v>
      </c>
    </row>
    <row r="13" spans="1:7" x14ac:dyDescent="0.2">
      <c r="A13">
        <f>'Published format'!A15</f>
        <v>12</v>
      </c>
      <c r="B13">
        <f>'Published format'!B15</f>
        <v>12</v>
      </c>
      <c r="C13">
        <f>'Published format'!C15</f>
        <v>1</v>
      </c>
      <c r="D13" t="str">
        <f>'Published format'!D15</f>
        <v>Adrian Bushby</v>
      </c>
      <c r="E13" t="str">
        <f>'Published format'!E15</f>
        <v>City of Hull AC</v>
      </c>
      <c r="F13" t="str">
        <f>'Published format'!F15</f>
        <v>M55</v>
      </c>
      <c r="G13" s="21">
        <f>'Published format'!G15</f>
        <v>3.7476851851851851E-2</v>
      </c>
    </row>
    <row r="14" spans="1:7" x14ac:dyDescent="0.2">
      <c r="A14">
        <f>'Published format'!A16</f>
        <v>13</v>
      </c>
      <c r="B14">
        <f>'Published format'!B16</f>
        <v>13</v>
      </c>
      <c r="C14">
        <f>'Published format'!C16</f>
        <v>1</v>
      </c>
      <c r="D14" t="str">
        <f>'Published format'!D16</f>
        <v>Peter Walker</v>
      </c>
      <c r="E14" t="str">
        <f>'Published format'!E16</f>
        <v>York Knavesmire Harriers</v>
      </c>
      <c r="F14" t="str">
        <f>'Published format'!F16</f>
        <v>M40</v>
      </c>
      <c r="G14" s="21">
        <f>'Published format'!G16</f>
        <v>3.7673611111111109E-2</v>
      </c>
    </row>
    <row r="15" spans="1:7" x14ac:dyDescent="0.2">
      <c r="A15">
        <f>'Published format'!A17</f>
        <v>14</v>
      </c>
      <c r="B15">
        <f>'Published format'!B17</f>
        <v>14</v>
      </c>
      <c r="C15">
        <f>'Published format'!C17</f>
        <v>3</v>
      </c>
      <c r="D15" t="str">
        <f>'Published format'!D17</f>
        <v>Gareth Green</v>
      </c>
      <c r="E15" t="str">
        <f>'Published format'!E17</f>
        <v>York Knavesmire Harriers</v>
      </c>
      <c r="F15" t="str">
        <f>'Published format'!F17</f>
        <v>M45</v>
      </c>
      <c r="G15" s="21">
        <f>'Published format'!G17</f>
        <v>3.7928240740740742E-2</v>
      </c>
    </row>
    <row r="16" spans="1:7" x14ac:dyDescent="0.2">
      <c r="A16">
        <f>'Published format'!A18</f>
        <v>15</v>
      </c>
      <c r="B16">
        <f>'Published format'!B18</f>
        <v>15</v>
      </c>
      <c r="C16">
        <f>'Published format'!C18</f>
        <v>2</v>
      </c>
      <c r="D16" t="str">
        <f>'Published format'!D18</f>
        <v>Stephen Pugh</v>
      </c>
      <c r="E16" t="str">
        <f>'Published format'!E18</f>
        <v>Esk Valley Fell Club</v>
      </c>
      <c r="F16" t="str">
        <f>'Published format'!F18</f>
        <v>M55</v>
      </c>
      <c r="G16" s="21">
        <f>'Published format'!G18</f>
        <v>3.8530092592592595E-2</v>
      </c>
    </row>
    <row r="17" spans="1:7" x14ac:dyDescent="0.2">
      <c r="A17">
        <f>'Published format'!A19</f>
        <v>16</v>
      </c>
      <c r="B17">
        <f>'Published format'!B19</f>
        <v>16</v>
      </c>
      <c r="C17">
        <f>'Published format'!C19</f>
        <v>1</v>
      </c>
      <c r="D17" t="str">
        <f>'Published format'!D19</f>
        <v>Matthew Clark</v>
      </c>
      <c r="E17" t="str">
        <f>'Published format'!E19</f>
        <v>Esk Valley Fell Club</v>
      </c>
      <c r="F17" t="str">
        <f>'Published format'!F19</f>
        <v>MU23</v>
      </c>
      <c r="G17" s="21">
        <f>'Published format'!G19</f>
        <v>3.8865740740740742E-2</v>
      </c>
    </row>
    <row r="18" spans="1:7" x14ac:dyDescent="0.2">
      <c r="A18">
        <f>'Published format'!A20</f>
        <v>17</v>
      </c>
      <c r="B18">
        <f>'Published format'!B20</f>
        <v>1</v>
      </c>
      <c r="C18">
        <f>'Published format'!C20</f>
        <v>1</v>
      </c>
      <c r="D18" t="str">
        <f>'Published format'!D20</f>
        <v>Ursula Catton</v>
      </c>
      <c r="E18" t="str">
        <f>'Published format'!E20</f>
        <v>York Knavesmire Harriers</v>
      </c>
      <c r="F18" t="str">
        <f>'Published format'!F20</f>
        <v>WSEN</v>
      </c>
      <c r="G18" s="21">
        <f>'Published format'!G20</f>
        <v>3.9131944444444441E-2</v>
      </c>
    </row>
    <row r="19" spans="1:7" x14ac:dyDescent="0.2">
      <c r="A19">
        <f>'Published format'!A21</f>
        <v>18</v>
      </c>
      <c r="B19">
        <f>'Published format'!B21</f>
        <v>17</v>
      </c>
      <c r="C19">
        <f>'Published format'!C21</f>
        <v>10</v>
      </c>
      <c r="D19" t="str">
        <f>'Published format'!D21</f>
        <v>Sebastian Slater</v>
      </c>
      <c r="E19" t="str">
        <f>'Published format'!E21</f>
        <v>Dark Peak Fell Runners</v>
      </c>
      <c r="F19" t="str">
        <f>'Published format'!F21</f>
        <v>MSEN</v>
      </c>
      <c r="G19" s="21">
        <f>'Published format'!G21</f>
        <v>3.9328703703703706E-2</v>
      </c>
    </row>
    <row r="20" spans="1:7" x14ac:dyDescent="0.2">
      <c r="A20">
        <f>'Published format'!A22</f>
        <v>19</v>
      </c>
      <c r="B20">
        <f>'Published format'!B22</f>
        <v>18</v>
      </c>
      <c r="C20">
        <f>'Published format'!C22</f>
        <v>3</v>
      </c>
      <c r="D20" t="str">
        <f>'Published format'!D22</f>
        <v>Dave Smith</v>
      </c>
      <c r="E20" t="str">
        <f>'Published format'!E22</f>
        <v>Pickering RC</v>
      </c>
      <c r="F20" t="str">
        <f>'Published format'!F22</f>
        <v>M55</v>
      </c>
      <c r="G20" s="21">
        <f>'Published format'!G22</f>
        <v>3.9398148148148147E-2</v>
      </c>
    </row>
    <row r="21" spans="1:7" x14ac:dyDescent="0.2">
      <c r="A21">
        <f>'Published format'!A23</f>
        <v>20</v>
      </c>
      <c r="B21">
        <f>'Published format'!B23</f>
        <v>19</v>
      </c>
      <c r="C21">
        <f>'Published format'!C23</f>
        <v>11</v>
      </c>
      <c r="D21" t="str">
        <f>'Published format'!D23</f>
        <v>Hamish Miller</v>
      </c>
      <c r="E21" t="str">
        <f>'Published format'!E23</f>
        <v>Esk Valley Fell Club</v>
      </c>
      <c r="F21" t="str">
        <f>'Published format'!F23</f>
        <v>MSEN</v>
      </c>
      <c r="G21" s="21">
        <f>'Published format'!G23</f>
        <v>3.9525462962962964E-2</v>
      </c>
    </row>
    <row r="22" spans="1:7" x14ac:dyDescent="0.2">
      <c r="A22">
        <f>'Published format'!A24</f>
        <v>21</v>
      </c>
      <c r="B22">
        <f>'Published format'!B24</f>
        <v>20</v>
      </c>
      <c r="C22">
        <f>'Published format'!C24</f>
        <v>4</v>
      </c>
      <c r="D22" t="str">
        <f>'Published format'!D24</f>
        <v>Damian Kilpin</v>
      </c>
      <c r="E22" t="str">
        <f>'Published format'!E24</f>
        <v>Penistone Footpath Runners &amp; AC</v>
      </c>
      <c r="F22" t="str">
        <f>'Published format'!F24</f>
        <v>M45</v>
      </c>
      <c r="G22" s="21">
        <f>'Published format'!G24</f>
        <v>3.965277777777778E-2</v>
      </c>
    </row>
    <row r="23" spans="1:7" x14ac:dyDescent="0.2">
      <c r="A23">
        <f>'Published format'!A25</f>
        <v>22</v>
      </c>
      <c r="B23">
        <f>'Published format'!B25</f>
        <v>21</v>
      </c>
      <c r="C23">
        <f>'Published format'!C25</f>
        <v>2</v>
      </c>
      <c r="D23" t="str">
        <f>'Published format'!D25</f>
        <v>Richard Atkins</v>
      </c>
      <c r="E23" t="str">
        <f>'Published format'!E25</f>
        <v>North York Moors AC</v>
      </c>
      <c r="F23" t="str">
        <f>'Published format'!F25</f>
        <v>M40</v>
      </c>
      <c r="G23" s="21">
        <f>'Published format'!G25</f>
        <v>3.9814814814814817E-2</v>
      </c>
    </row>
    <row r="24" spans="1:7" x14ac:dyDescent="0.2">
      <c r="A24">
        <f>'Published format'!A26</f>
        <v>23</v>
      </c>
      <c r="B24">
        <f>'Published format'!B26</f>
        <v>22</v>
      </c>
      <c r="C24">
        <f>'Published format'!C26</f>
        <v>1</v>
      </c>
      <c r="D24" t="str">
        <f>'Published format'!D26</f>
        <v>Reiner Hesse</v>
      </c>
      <c r="E24" t="str">
        <f>'Published format'!E26</f>
        <v>Loftus &amp; Whitby AC</v>
      </c>
      <c r="F24" t="str">
        <f>'Published format'!F26</f>
        <v>M50</v>
      </c>
      <c r="G24" s="21">
        <f>'Published format'!G26</f>
        <v>3.9918981481481479E-2</v>
      </c>
    </row>
    <row r="25" spans="1:7" x14ac:dyDescent="0.2">
      <c r="A25">
        <f>'Published format'!A27</f>
        <v>24</v>
      </c>
      <c r="B25">
        <f>'Published format'!B27</f>
        <v>23</v>
      </c>
      <c r="C25">
        <f>'Published format'!C27</f>
        <v>2</v>
      </c>
      <c r="D25" t="str">
        <f>'Published format'!D27</f>
        <v>Brendan Anglim</v>
      </c>
      <c r="E25" t="str">
        <f>'Published format'!E27</f>
        <v>Easingwold RC</v>
      </c>
      <c r="F25" t="str">
        <f>'Published format'!F27</f>
        <v>M50</v>
      </c>
      <c r="G25" s="21">
        <f>'Published format'!G27</f>
        <v>4.0138888888888891E-2</v>
      </c>
    </row>
    <row r="26" spans="1:7" x14ac:dyDescent="0.2">
      <c r="A26">
        <f>'Published format'!A28</f>
        <v>25</v>
      </c>
      <c r="B26">
        <f>'Published format'!B28</f>
        <v>24</v>
      </c>
      <c r="C26">
        <f>'Published format'!C28</f>
        <v>5</v>
      </c>
      <c r="D26" t="str">
        <f>'Published format'!D28</f>
        <v>Michael Richmond</v>
      </c>
      <c r="E26" t="str">
        <f>'Published format'!E28</f>
        <v>Pickering RC</v>
      </c>
      <c r="F26" t="str">
        <f>'Published format'!F28</f>
        <v>M45</v>
      </c>
      <c r="G26" s="21">
        <f>'Published format'!G28</f>
        <v>4.0266203703703707E-2</v>
      </c>
    </row>
    <row r="27" spans="1:7" x14ac:dyDescent="0.2">
      <c r="A27">
        <f>'Published format'!A29</f>
        <v>26</v>
      </c>
      <c r="B27">
        <f>'Published format'!B29</f>
        <v>25</v>
      </c>
      <c r="C27">
        <f>'Published format'!C29</f>
        <v>3</v>
      </c>
      <c r="D27" t="str">
        <f>'Published format'!D29</f>
        <v>Chris Jefferies</v>
      </c>
      <c r="E27" t="str">
        <f>'Published format'!E29</f>
        <v>Billingham RC</v>
      </c>
      <c r="F27" t="str">
        <f>'Published format'!F29</f>
        <v>M50</v>
      </c>
      <c r="G27" s="21">
        <f>'Published format'!G29</f>
        <v>4.0497685185185185E-2</v>
      </c>
    </row>
    <row r="28" spans="1:7" x14ac:dyDescent="0.2">
      <c r="A28">
        <f>'Published format'!A30</f>
        <v>27</v>
      </c>
      <c r="B28">
        <f>'Published format'!B30</f>
        <v>26</v>
      </c>
      <c r="C28">
        <f>'Published format'!C30</f>
        <v>12</v>
      </c>
      <c r="D28" t="str">
        <f>'Published format'!D30</f>
        <v>Lewis Hutchinson</v>
      </c>
      <c r="E28" t="str">
        <f>'Published format'!E30</f>
        <v>York Acorn RC</v>
      </c>
      <c r="F28" t="str">
        <f>'Published format'!F30</f>
        <v>MSEN</v>
      </c>
      <c r="G28" s="21">
        <f>'Published format'!G30</f>
        <v>4.0590277777777781E-2</v>
      </c>
    </row>
    <row r="29" spans="1:7" x14ac:dyDescent="0.2">
      <c r="A29">
        <f>'Published format'!A31</f>
        <v>28</v>
      </c>
      <c r="B29">
        <f>'Published format'!B31</f>
        <v>27</v>
      </c>
      <c r="C29">
        <f>'Published format'!C31</f>
        <v>13</v>
      </c>
      <c r="D29" t="str">
        <f>'Published format'!D31</f>
        <v>Tom Hustwitt</v>
      </c>
      <c r="E29" t="str">
        <f>'Published format'!E31</f>
        <v>Esk Valley Fell Club</v>
      </c>
      <c r="F29" t="str">
        <f>'Published format'!F31</f>
        <v>MSEN</v>
      </c>
      <c r="G29" s="21">
        <f>'Published format'!G31</f>
        <v>4.0706018518518516E-2</v>
      </c>
    </row>
    <row r="30" spans="1:7" x14ac:dyDescent="0.2">
      <c r="A30">
        <f>'Published format'!A32</f>
        <v>29</v>
      </c>
      <c r="B30">
        <f>'Published format'!B32</f>
        <v>28</v>
      </c>
      <c r="C30">
        <f>'Published format'!C32</f>
        <v>14</v>
      </c>
      <c r="D30" t="str">
        <f>'Published format'!D32</f>
        <v>Phil Smith</v>
      </c>
      <c r="E30" t="str">
        <f>'Published format'!E32</f>
        <v>Esk Valley Fell Club</v>
      </c>
      <c r="F30" t="str">
        <f>'Published format'!F32</f>
        <v>MSEN</v>
      </c>
      <c r="G30" s="21">
        <f>'Published format'!G32</f>
        <v>4.0729166666666664E-2</v>
      </c>
    </row>
    <row r="31" spans="1:7" x14ac:dyDescent="0.2">
      <c r="A31">
        <f>'Published format'!A33</f>
        <v>30</v>
      </c>
      <c r="B31">
        <f>'Published format'!B33</f>
        <v>29</v>
      </c>
      <c r="C31">
        <f>'Published format'!C33</f>
        <v>4</v>
      </c>
      <c r="D31" t="str">
        <f>'Published format'!D33</f>
        <v>Ashley Dodgson</v>
      </c>
      <c r="E31" t="str">
        <f>'Published format'!E33</f>
        <v>Thirsk &amp; Sowerby Harriers</v>
      </c>
      <c r="F31" t="str">
        <f>'Published format'!F33</f>
        <v>M50</v>
      </c>
      <c r="G31" s="21">
        <f>'Published format'!G33</f>
        <v>4.0740740740740744E-2</v>
      </c>
    </row>
    <row r="32" spans="1:7" x14ac:dyDescent="0.2">
      <c r="A32">
        <f>'Published format'!A34</f>
        <v>31</v>
      </c>
      <c r="B32">
        <f>'Published format'!B34</f>
        <v>2</v>
      </c>
      <c r="C32">
        <f>'Published format'!C34</f>
        <v>1</v>
      </c>
      <c r="D32" t="str">
        <f>'Published format'!D34</f>
        <v>Natalie Greaves</v>
      </c>
      <c r="E32" t="str">
        <f>'Published format'!E34</f>
        <v>York Knavesmire Harriers</v>
      </c>
      <c r="F32" t="str">
        <f>'Published format'!F34</f>
        <v>W40</v>
      </c>
      <c r="G32" s="21">
        <f>'Published format'!G34</f>
        <v>4.0798611111111112E-2</v>
      </c>
    </row>
    <row r="33" spans="1:7" x14ac:dyDescent="0.2">
      <c r="A33">
        <f>'Published format'!A35</f>
        <v>32</v>
      </c>
      <c r="B33">
        <f>'Published format'!B35</f>
        <v>30</v>
      </c>
      <c r="C33">
        <f>'Published format'!C35</f>
        <v>15</v>
      </c>
      <c r="D33" t="str">
        <f>'Published format'!D35</f>
        <v>Duncan Allen</v>
      </c>
      <c r="E33" t="str">
        <f>'Published format'!E35</f>
        <v>Individual#</v>
      </c>
      <c r="F33" t="str">
        <f>'Published format'!F35</f>
        <v>MSEN</v>
      </c>
      <c r="G33" s="21">
        <f>'Published format'!G35</f>
        <v>4.1053240740740737E-2</v>
      </c>
    </row>
    <row r="34" spans="1:7" x14ac:dyDescent="0.2">
      <c r="A34">
        <f>'Published format'!A36</f>
        <v>33</v>
      </c>
      <c r="B34">
        <f>'Published format'!B36</f>
        <v>31</v>
      </c>
      <c r="C34">
        <f>'Published format'!C36</f>
        <v>1</v>
      </c>
      <c r="D34" t="str">
        <f>'Published format'!D36</f>
        <v>Jim Rogers</v>
      </c>
      <c r="E34" t="str">
        <f>'Published format'!E36</f>
        <v>City of Hull AC</v>
      </c>
      <c r="F34" t="str">
        <f>'Published format'!F36</f>
        <v>M60</v>
      </c>
      <c r="G34" s="21">
        <f>'Published format'!G36</f>
        <v>4.116898148148148E-2</v>
      </c>
    </row>
    <row r="35" spans="1:7" x14ac:dyDescent="0.2">
      <c r="A35">
        <f>'Published format'!A37</f>
        <v>34</v>
      </c>
      <c r="B35">
        <f>'Published format'!B37</f>
        <v>3</v>
      </c>
      <c r="C35">
        <f>'Published format'!C37</f>
        <v>2</v>
      </c>
      <c r="D35" t="str">
        <f>'Published format'!D37</f>
        <v>Rhona Marshall</v>
      </c>
      <c r="E35" t="str">
        <f>'Published format'!E37</f>
        <v>Scarborough AC</v>
      </c>
      <c r="F35" t="str">
        <f>'Published format'!F37</f>
        <v>W40</v>
      </c>
      <c r="G35" s="21">
        <f>'Published format'!G37</f>
        <v>4.1215277777777781E-2</v>
      </c>
    </row>
    <row r="36" spans="1:7" x14ac:dyDescent="0.2">
      <c r="A36">
        <f>'Published format'!A38</f>
        <v>35</v>
      </c>
      <c r="B36">
        <f>'Published format'!B38</f>
        <v>32</v>
      </c>
      <c r="C36">
        <f>'Published format'!C38</f>
        <v>3</v>
      </c>
      <c r="D36" t="str">
        <f>'Published format'!D38</f>
        <v>Stephen Tilford</v>
      </c>
      <c r="E36" t="str">
        <f>'Published format'!E38</f>
        <v>Wakefield District H &amp; AC</v>
      </c>
      <c r="F36" t="str">
        <f>'Published format'!F38</f>
        <v>M40</v>
      </c>
      <c r="G36" s="21">
        <f>'Published format'!G38</f>
        <v>4.1226851851851855E-2</v>
      </c>
    </row>
    <row r="37" spans="1:7" x14ac:dyDescent="0.2">
      <c r="A37">
        <f>'Published format'!A39</f>
        <v>36</v>
      </c>
      <c r="B37">
        <f>'Published format'!B39</f>
        <v>33</v>
      </c>
      <c r="C37">
        <f>'Published format'!C39</f>
        <v>4</v>
      </c>
      <c r="D37" t="str">
        <f>'Published format'!D39</f>
        <v>Ed Woollard</v>
      </c>
      <c r="E37" t="str">
        <f>'Published format'!E39</f>
        <v>York Acorn RC</v>
      </c>
      <c r="F37" t="str">
        <f>'Published format'!F39</f>
        <v>M40</v>
      </c>
      <c r="G37" s="21">
        <f>'Published format'!G39</f>
        <v>4.1238425925925928E-2</v>
      </c>
    </row>
    <row r="38" spans="1:7" x14ac:dyDescent="0.2">
      <c r="A38">
        <f>'Published format'!A40</f>
        <v>37</v>
      </c>
      <c r="B38">
        <f>'Published format'!B40</f>
        <v>34</v>
      </c>
      <c r="C38">
        <f>'Published format'!C40</f>
        <v>6</v>
      </c>
      <c r="D38" t="str">
        <f>'Published format'!D40</f>
        <v>Jonathan Rowland</v>
      </c>
      <c r="E38" t="str">
        <f>'Published format'!E40</f>
        <v>Esk Valley Fell Club</v>
      </c>
      <c r="F38" t="str">
        <f>'Published format'!F40</f>
        <v>M45</v>
      </c>
      <c r="G38" s="21">
        <f>'Published format'!G40</f>
        <v>4.1585648148148149E-2</v>
      </c>
    </row>
    <row r="39" spans="1:7" x14ac:dyDescent="0.2">
      <c r="A39">
        <f>'Published format'!A41</f>
        <v>38</v>
      </c>
      <c r="B39">
        <f>'Published format'!B41</f>
        <v>35</v>
      </c>
      <c r="C39">
        <f>'Published format'!C41</f>
        <v>1</v>
      </c>
      <c r="D39" t="str">
        <f>'Published format'!D41</f>
        <v>Neil Rip Ridsdale</v>
      </c>
      <c r="E39" t="str">
        <f>'Published format'!E41</f>
        <v>Esk Valley Fell Club</v>
      </c>
      <c r="F39" t="str">
        <f>'Published format'!F41</f>
        <v>M65</v>
      </c>
      <c r="G39" s="21">
        <f>'Published format'!G41</f>
        <v>4.1956018518518517E-2</v>
      </c>
    </row>
    <row r="40" spans="1:7" x14ac:dyDescent="0.2">
      <c r="A40">
        <f>'Published format'!A42</f>
        <v>39</v>
      </c>
      <c r="B40">
        <f>'Published format'!B42</f>
        <v>36</v>
      </c>
      <c r="C40">
        <f>'Published format'!C42</f>
        <v>5</v>
      </c>
      <c r="D40" t="str">
        <f>'Published format'!D42</f>
        <v>Michael Shaw</v>
      </c>
      <c r="E40" t="str">
        <f>'Published format'!E42</f>
        <v>York Knavesmire Harriers</v>
      </c>
      <c r="F40" t="str">
        <f>'Published format'!F42</f>
        <v>M40</v>
      </c>
      <c r="G40" s="21">
        <f>'Published format'!G42</f>
        <v>4.2141203703703702E-2</v>
      </c>
    </row>
    <row r="41" spans="1:7" x14ac:dyDescent="0.2">
      <c r="A41">
        <f>'Published format'!A43</f>
        <v>40</v>
      </c>
      <c r="B41">
        <f>'Published format'!B43</f>
        <v>4</v>
      </c>
      <c r="C41">
        <f>'Published format'!C43</f>
        <v>3</v>
      </c>
      <c r="D41" t="str">
        <f>'Published format'!D43</f>
        <v>Esther Harrison</v>
      </c>
      <c r="E41" t="str">
        <f>'Published format'!E43</f>
        <v>Thirsk &amp; Sowerby Harriers</v>
      </c>
      <c r="F41" t="str">
        <f>'Published format'!F43</f>
        <v>W40</v>
      </c>
      <c r="G41" s="21">
        <f>'Published format'!G43</f>
        <v>4.2407407407407408E-2</v>
      </c>
    </row>
    <row r="42" spans="1:7" x14ac:dyDescent="0.2">
      <c r="A42">
        <f>'Published format'!A44</f>
        <v>41</v>
      </c>
      <c r="B42">
        <f>'Published format'!B44</f>
        <v>37</v>
      </c>
      <c r="C42">
        <f>'Published format'!C44</f>
        <v>2</v>
      </c>
      <c r="D42" t="str">
        <f>'Published format'!D44</f>
        <v>David Hughes</v>
      </c>
      <c r="E42" t="str">
        <f>'Published format'!E44</f>
        <v>North York Moors AC</v>
      </c>
      <c r="F42" t="str">
        <f>'Published format'!F44</f>
        <v>M60</v>
      </c>
      <c r="G42" s="21">
        <f>'Published format'!G44</f>
        <v>4.2476851851851849E-2</v>
      </c>
    </row>
    <row r="43" spans="1:7" x14ac:dyDescent="0.2">
      <c r="A43">
        <f>'Published format'!A45</f>
        <v>42</v>
      </c>
      <c r="B43">
        <f>'Published format'!B45</f>
        <v>38</v>
      </c>
      <c r="C43">
        <f>'Published format'!C45</f>
        <v>7</v>
      </c>
      <c r="D43" t="str">
        <f>'Published format'!D45</f>
        <v>Martin Vasey</v>
      </c>
      <c r="E43" t="str">
        <f>'Published format'!E45</f>
        <v>Middlesbrough &amp; Cleveland Harriers</v>
      </c>
      <c r="F43" t="str">
        <f>'Published format'!F45</f>
        <v>M45</v>
      </c>
      <c r="G43" s="21">
        <f>'Published format'!G45</f>
        <v>4.2858796296296298E-2</v>
      </c>
    </row>
    <row r="44" spans="1:7" x14ac:dyDescent="0.2">
      <c r="A44">
        <f>'Published format'!A46</f>
        <v>43</v>
      </c>
      <c r="B44">
        <f>'Published format'!B46</f>
        <v>39</v>
      </c>
      <c r="C44">
        <f>'Published format'!C46</f>
        <v>16</v>
      </c>
      <c r="D44" t="str">
        <f>'Published format'!D46</f>
        <v>Rob Illingworth</v>
      </c>
      <c r="E44" t="str">
        <f>'Published format'!E46</f>
        <v>Individual#</v>
      </c>
      <c r="F44" t="str">
        <f>'Published format'!F46</f>
        <v>MSEN</v>
      </c>
      <c r="G44" s="21">
        <f>'Published format'!G46</f>
        <v>4.3136574074074077E-2</v>
      </c>
    </row>
    <row r="45" spans="1:7" x14ac:dyDescent="0.2">
      <c r="A45">
        <f>'Published format'!A47</f>
        <v>44</v>
      </c>
      <c r="B45">
        <f>'Published format'!B47</f>
        <v>5</v>
      </c>
      <c r="C45">
        <f>'Published format'!C47</f>
        <v>2</v>
      </c>
      <c r="D45" t="str">
        <f>'Published format'!D47</f>
        <v>Rose Mather</v>
      </c>
      <c r="E45" t="str">
        <f>'Published format'!E47</f>
        <v>York Knavesmire Harriers</v>
      </c>
      <c r="F45" t="str">
        <f>'Published format'!F47</f>
        <v>WSEN</v>
      </c>
      <c r="G45" s="21">
        <f>'Published format'!G47</f>
        <v>4.3240740740740739E-2</v>
      </c>
    </row>
    <row r="46" spans="1:7" x14ac:dyDescent="0.2">
      <c r="A46">
        <f>'Published format'!A48</f>
        <v>45</v>
      </c>
      <c r="B46">
        <f>'Published format'!B48</f>
        <v>40</v>
      </c>
      <c r="C46">
        <f>'Published format'!C48</f>
        <v>8</v>
      </c>
      <c r="D46" t="str">
        <f>'Published format'!D48</f>
        <v>Richard Robinson</v>
      </c>
      <c r="E46" t="str">
        <f>'Published format'!E48</f>
        <v>Pickering RC</v>
      </c>
      <c r="F46" t="str">
        <f>'Published format'!F48</f>
        <v>M45</v>
      </c>
      <c r="G46" s="21">
        <f>'Published format'!G48</f>
        <v>4.3310185185185188E-2</v>
      </c>
    </row>
    <row r="47" spans="1:7" x14ac:dyDescent="0.2">
      <c r="A47">
        <f>'Published format'!A49</f>
        <v>46</v>
      </c>
      <c r="B47">
        <f>'Published format'!B49</f>
        <v>41</v>
      </c>
      <c r="C47">
        <f>'Published format'!C49</f>
        <v>4</v>
      </c>
      <c r="D47" t="str">
        <f>'Published format'!D49</f>
        <v>Julian Wardman</v>
      </c>
      <c r="E47" t="str">
        <f>'Published format'!E49</f>
        <v>Esk Valley Fell Club</v>
      </c>
      <c r="F47" t="str">
        <f>'Published format'!F49</f>
        <v>M55</v>
      </c>
      <c r="G47" s="21">
        <f>'Published format'!G49</f>
        <v>4.3356481481481482E-2</v>
      </c>
    </row>
    <row r="48" spans="1:7" x14ac:dyDescent="0.2">
      <c r="A48">
        <f>'Published format'!A50</f>
        <v>47</v>
      </c>
      <c r="B48">
        <f>'Published format'!B50</f>
        <v>42</v>
      </c>
      <c r="C48">
        <f>'Published format'!C50</f>
        <v>17</v>
      </c>
      <c r="D48" t="str">
        <f>'Published format'!D50</f>
        <v>Alex Linsley</v>
      </c>
      <c r="E48" t="str">
        <f>'Published format'!E50</f>
        <v>Individual#</v>
      </c>
      <c r="F48" t="str">
        <f>'Published format'!F50</f>
        <v>MSEN</v>
      </c>
      <c r="G48" s="21">
        <f>'Published format'!G50</f>
        <v>4.3506944444444445E-2</v>
      </c>
    </row>
    <row r="49" spans="1:7" x14ac:dyDescent="0.2">
      <c r="A49">
        <f>'Published format'!A51</f>
        <v>48</v>
      </c>
      <c r="B49">
        <f>'Published format'!B51</f>
        <v>43</v>
      </c>
      <c r="C49">
        <f>'Published format'!C51</f>
        <v>18</v>
      </c>
      <c r="D49" t="str">
        <f>'Published format'!D51</f>
        <v>Jonathan Burt</v>
      </c>
      <c r="E49" t="str">
        <f>'Published format'!E51</f>
        <v>Bedale &amp; Aiskew Runners</v>
      </c>
      <c r="F49" t="str">
        <f>'Published format'!F51</f>
        <v>MSEN</v>
      </c>
      <c r="G49" s="21">
        <f>'Published format'!G51</f>
        <v>4.358796296296296E-2</v>
      </c>
    </row>
    <row r="50" spans="1:7" x14ac:dyDescent="0.2">
      <c r="A50">
        <f>'Published format'!A52</f>
        <v>49</v>
      </c>
      <c r="B50">
        <f>'Published format'!B52</f>
        <v>44</v>
      </c>
      <c r="C50">
        <f>'Published format'!C52</f>
        <v>5</v>
      </c>
      <c r="D50" t="str">
        <f>'Published format'!D52</f>
        <v>Paul Woolhouse</v>
      </c>
      <c r="E50" t="str">
        <f>'Published format'!E52</f>
        <v>Individual#</v>
      </c>
      <c r="F50" t="str">
        <f>'Published format'!F52</f>
        <v>M50</v>
      </c>
      <c r="G50" s="21">
        <f>'Published format'!G52</f>
        <v>4.3668981481481482E-2</v>
      </c>
    </row>
    <row r="51" spans="1:7" x14ac:dyDescent="0.2">
      <c r="A51">
        <f>'Published format'!A53</f>
        <v>50</v>
      </c>
      <c r="B51">
        <f>'Published format'!B53</f>
        <v>45</v>
      </c>
      <c r="C51">
        <f>'Published format'!C53</f>
        <v>6</v>
      </c>
      <c r="D51" t="str">
        <f>'Published format'!D53</f>
        <v>Dominic Wilson</v>
      </c>
      <c r="E51" t="str">
        <f>'Published format'!E53</f>
        <v>Individual#</v>
      </c>
      <c r="F51" t="str">
        <f>'Published format'!F53</f>
        <v>M40</v>
      </c>
      <c r="G51" s="21">
        <f>'Published format'!G53</f>
        <v>4.3680555555555556E-2</v>
      </c>
    </row>
    <row r="52" spans="1:7" x14ac:dyDescent="0.2">
      <c r="A52">
        <f>'Published format'!A54</f>
        <v>51</v>
      </c>
      <c r="B52">
        <f>'Published format'!B54</f>
        <v>46</v>
      </c>
      <c r="C52">
        <f>'Published format'!C54</f>
        <v>19</v>
      </c>
      <c r="D52" t="str">
        <f>'Published format'!D54</f>
        <v>James Mullholland</v>
      </c>
      <c r="E52" t="str">
        <f>'Published format'!E54</f>
        <v>Individual#</v>
      </c>
      <c r="F52" t="str">
        <f>'Published format'!F54</f>
        <v>MSEN</v>
      </c>
      <c r="G52" s="21">
        <f>'Published format'!G54</f>
        <v>4.3807870370370372E-2</v>
      </c>
    </row>
    <row r="53" spans="1:7" x14ac:dyDescent="0.2">
      <c r="A53">
        <f>'Published format'!A55</f>
        <v>52</v>
      </c>
      <c r="B53">
        <f>'Published format'!B55</f>
        <v>47</v>
      </c>
      <c r="C53">
        <f>'Published format'!C55</f>
        <v>6</v>
      </c>
      <c r="D53" t="str">
        <f>'Published format'!D55</f>
        <v>Russ Grayson</v>
      </c>
      <c r="E53" t="str">
        <f>'Published format'!E55</f>
        <v>Pickering RC</v>
      </c>
      <c r="F53" t="str">
        <f>'Published format'!F55</f>
        <v>M50</v>
      </c>
      <c r="G53" s="21">
        <f>'Published format'!G55</f>
        <v>4.4236111111111108E-2</v>
      </c>
    </row>
    <row r="54" spans="1:7" x14ac:dyDescent="0.2">
      <c r="A54">
        <f>'Published format'!A56</f>
        <v>53</v>
      </c>
      <c r="B54">
        <f>'Published format'!B56</f>
        <v>48</v>
      </c>
      <c r="C54">
        <f>'Published format'!C56</f>
        <v>9</v>
      </c>
      <c r="D54" t="str">
        <f>'Published format'!D56</f>
        <v>Kieron Niven</v>
      </c>
      <c r="E54" t="str">
        <f>'Published format'!E56</f>
        <v>York Knavesmire Harriers</v>
      </c>
      <c r="F54" t="str">
        <f>'Published format'!F56</f>
        <v>M45</v>
      </c>
      <c r="G54" s="21">
        <f>'Published format'!G56</f>
        <v>4.4583333333333336E-2</v>
      </c>
    </row>
    <row r="55" spans="1:7" x14ac:dyDescent="0.2">
      <c r="A55">
        <f>'Published format'!A57</f>
        <v>54</v>
      </c>
      <c r="B55">
        <f>'Published format'!B57</f>
        <v>49</v>
      </c>
      <c r="C55">
        <f>'Published format'!C57</f>
        <v>7</v>
      </c>
      <c r="D55" t="str">
        <f>'Published format'!D57</f>
        <v>Sam Dredge</v>
      </c>
      <c r="E55" t="str">
        <f>'Published format'!E57</f>
        <v>York Acorn RC</v>
      </c>
      <c r="F55" t="str">
        <f>'Published format'!F57</f>
        <v>M40</v>
      </c>
      <c r="G55" s="21">
        <f>'Published format'!G57</f>
        <v>4.4618055555555557E-2</v>
      </c>
    </row>
    <row r="56" spans="1:7" x14ac:dyDescent="0.2">
      <c r="A56">
        <f>'Published format'!A58</f>
        <v>55</v>
      </c>
      <c r="B56">
        <f>'Published format'!B58</f>
        <v>50</v>
      </c>
      <c r="C56">
        <f>'Published format'!C58</f>
        <v>5</v>
      </c>
      <c r="D56" t="str">
        <f>'Published format'!D58</f>
        <v>Dan Rhodes</v>
      </c>
      <c r="E56" t="str">
        <f>'Published format'!E58</f>
        <v>Durham Fell Runners</v>
      </c>
      <c r="F56" t="str">
        <f>'Published format'!F58</f>
        <v>M55</v>
      </c>
      <c r="G56" s="21">
        <f>'Published format'!G58</f>
        <v>4.4699074074074072E-2</v>
      </c>
    </row>
    <row r="57" spans="1:7" x14ac:dyDescent="0.2">
      <c r="A57">
        <f>'Published format'!A59</f>
        <v>56</v>
      </c>
      <c r="B57">
        <f>'Published format'!B59</f>
        <v>6</v>
      </c>
      <c r="C57">
        <f>'Published format'!C59</f>
        <v>3</v>
      </c>
      <c r="D57" t="str">
        <f>'Published format'!D59</f>
        <v>Georgia Campbell</v>
      </c>
      <c r="E57" t="str">
        <f>'Published format'!E59</f>
        <v>Individual#</v>
      </c>
      <c r="F57" t="str">
        <f>'Published format'!F59</f>
        <v>WSEN</v>
      </c>
      <c r="G57" s="21">
        <f>'Published format'!G59</f>
        <v>4.4791666666666667E-2</v>
      </c>
    </row>
    <row r="58" spans="1:7" x14ac:dyDescent="0.2">
      <c r="A58">
        <f>'Published format'!A60</f>
        <v>57</v>
      </c>
      <c r="B58">
        <f>'Published format'!B60</f>
        <v>51</v>
      </c>
      <c r="C58">
        <f>'Published format'!C60</f>
        <v>6</v>
      </c>
      <c r="D58" t="str">
        <f>'Published format'!D60</f>
        <v>Angus Sanderson</v>
      </c>
      <c r="E58" t="str">
        <f>'Published format'!E60</f>
        <v>North York Moors AC</v>
      </c>
      <c r="F58" t="str">
        <f>'Published format'!F60</f>
        <v>M55</v>
      </c>
      <c r="G58" s="21">
        <f>'Published format'!G60</f>
        <v>4.5127314814814815E-2</v>
      </c>
    </row>
    <row r="59" spans="1:7" x14ac:dyDescent="0.2">
      <c r="A59">
        <f>'Published format'!A61</f>
        <v>58</v>
      </c>
      <c r="B59">
        <f>'Published format'!B61</f>
        <v>52</v>
      </c>
      <c r="C59">
        <f>'Published format'!C61</f>
        <v>20</v>
      </c>
      <c r="D59" t="str">
        <f>'Published format'!D61</f>
        <v>Stephen Roe</v>
      </c>
      <c r="E59" t="str">
        <f>'Published format'!E61</f>
        <v>Billingham RC</v>
      </c>
      <c r="F59" t="str">
        <f>'Published format'!F61</f>
        <v>MSEN</v>
      </c>
      <c r="G59" s="21">
        <f>'Published format'!G61</f>
        <v>4.5335648148148146E-2</v>
      </c>
    </row>
    <row r="60" spans="1:7" x14ac:dyDescent="0.2">
      <c r="A60">
        <f>'Published format'!A62</f>
        <v>59</v>
      </c>
      <c r="B60">
        <f>'Published format'!B62</f>
        <v>53</v>
      </c>
      <c r="C60">
        <f>'Published format'!C62</f>
        <v>8</v>
      </c>
      <c r="D60" t="str">
        <f>'Published format'!D62</f>
        <v>Graham Gill</v>
      </c>
      <c r="E60" t="str">
        <f>'Published format'!E62</f>
        <v>York Knavesmire Harriers</v>
      </c>
      <c r="F60" t="str">
        <f>'Published format'!F62</f>
        <v>M40</v>
      </c>
      <c r="G60" s="21">
        <f>'Published format'!G62</f>
        <v>4.5555555555555557E-2</v>
      </c>
    </row>
    <row r="61" spans="1:7" x14ac:dyDescent="0.2">
      <c r="A61">
        <f>'Published format'!A63</f>
        <v>60</v>
      </c>
      <c r="B61">
        <f>'Published format'!B63</f>
        <v>54</v>
      </c>
      <c r="C61">
        <f>'Published format'!C63</f>
        <v>3</v>
      </c>
      <c r="D61" t="str">
        <f>'Published format'!D63</f>
        <v>Nigel Briggs</v>
      </c>
      <c r="E61" t="str">
        <f>'Published format'!E63</f>
        <v>North York Moors AC</v>
      </c>
      <c r="F61" t="str">
        <f>'Published format'!F63</f>
        <v>M60</v>
      </c>
      <c r="G61" s="21">
        <f>'Published format'!G63</f>
        <v>4.5752314814814815E-2</v>
      </c>
    </row>
    <row r="62" spans="1:7" x14ac:dyDescent="0.2">
      <c r="A62">
        <f>'Published format'!A64</f>
        <v>61</v>
      </c>
      <c r="B62">
        <f>'Published format'!B64</f>
        <v>55</v>
      </c>
      <c r="C62">
        <f>'Published format'!C64</f>
        <v>7</v>
      </c>
      <c r="D62" t="str">
        <f>'Published format'!D64</f>
        <v>Philip Cornforth</v>
      </c>
      <c r="E62" t="str">
        <f>'Published format'!E64</f>
        <v>Knaresborough Striders</v>
      </c>
      <c r="F62" t="str">
        <f>'Published format'!F64</f>
        <v>M55</v>
      </c>
      <c r="G62" s="21">
        <f>'Published format'!G64</f>
        <v>4.5787037037037036E-2</v>
      </c>
    </row>
    <row r="63" spans="1:7" x14ac:dyDescent="0.2">
      <c r="A63">
        <f>'Published format'!A65</f>
        <v>62</v>
      </c>
      <c r="B63">
        <f>'Published format'!B65</f>
        <v>56</v>
      </c>
      <c r="C63">
        <f>'Published format'!C65</f>
        <v>7</v>
      </c>
      <c r="D63" t="str">
        <f>'Published format'!D65</f>
        <v>Andrew Gamble</v>
      </c>
      <c r="E63" t="str">
        <f>'Published format'!E65</f>
        <v>Individual#</v>
      </c>
      <c r="F63" t="str">
        <f>'Published format'!F65</f>
        <v>M50</v>
      </c>
      <c r="G63" s="21">
        <f>'Published format'!G65</f>
        <v>4.5844907407407411E-2</v>
      </c>
    </row>
    <row r="64" spans="1:7" x14ac:dyDescent="0.2">
      <c r="A64">
        <f>'Published format'!A66</f>
        <v>63</v>
      </c>
      <c r="B64">
        <f>'Published format'!B66</f>
        <v>57</v>
      </c>
      <c r="C64">
        <f>'Published format'!C66</f>
        <v>4</v>
      </c>
      <c r="D64" t="str">
        <f>'Published format'!D66</f>
        <v>Kevin Holmes</v>
      </c>
      <c r="E64" t="str">
        <f>'Published format'!E66</f>
        <v>Individual#</v>
      </c>
      <c r="F64" t="str">
        <f>'Published format'!F66</f>
        <v>M60</v>
      </c>
      <c r="G64" s="21">
        <f>'Published format'!G66</f>
        <v>4.5891203703703705E-2</v>
      </c>
    </row>
    <row r="65" spans="1:7" x14ac:dyDescent="0.2">
      <c r="A65">
        <f>'Published format'!A67</f>
        <v>64</v>
      </c>
      <c r="B65">
        <f>'Published format'!B67</f>
        <v>58</v>
      </c>
      <c r="C65">
        <f>'Published format'!C67</f>
        <v>21</v>
      </c>
      <c r="D65" t="str">
        <f>'Published format'!D67</f>
        <v>Chris Crookes</v>
      </c>
      <c r="E65" t="str">
        <f>'Published format'!E67</f>
        <v>Individual#</v>
      </c>
      <c r="F65" t="str">
        <f>'Published format'!F67</f>
        <v>MSEN</v>
      </c>
      <c r="G65" s="21">
        <f>'Published format'!G67</f>
        <v>4.5914351851851852E-2</v>
      </c>
    </row>
    <row r="66" spans="1:7" x14ac:dyDescent="0.2">
      <c r="A66">
        <f>'Published format'!A68</f>
        <v>65</v>
      </c>
      <c r="B66">
        <f>'Published format'!B68</f>
        <v>59</v>
      </c>
      <c r="C66">
        <f>'Published format'!C68</f>
        <v>1</v>
      </c>
      <c r="D66" t="str">
        <f>'Published format'!D68</f>
        <v>Karl Edwards</v>
      </c>
      <c r="E66" t="str">
        <f>'Published format'!E68</f>
        <v>Hartlepool Burn Road Harriers</v>
      </c>
      <c r="F66" t="str">
        <f>'Published format'!F68</f>
        <v>M70</v>
      </c>
      <c r="G66" s="21">
        <f>'Published format'!G68</f>
        <v>4.6018518518518521E-2</v>
      </c>
    </row>
    <row r="67" spans="1:7" x14ac:dyDescent="0.2">
      <c r="A67">
        <f>'Published format'!A69</f>
        <v>66</v>
      </c>
      <c r="B67">
        <f>'Published format'!B69</f>
        <v>60</v>
      </c>
      <c r="C67">
        <f>'Published format'!C69</f>
        <v>10</v>
      </c>
      <c r="D67" t="str">
        <f>'Published format'!D69</f>
        <v>Hem Rana</v>
      </c>
      <c r="E67" t="str">
        <f>'Published format'!E69</f>
        <v>York Knavesmire Harriers</v>
      </c>
      <c r="F67" t="str">
        <f>'Published format'!F69</f>
        <v>M45</v>
      </c>
      <c r="G67" s="21">
        <f>'Published format'!G69</f>
        <v>4.6504629629629632E-2</v>
      </c>
    </row>
    <row r="68" spans="1:7" x14ac:dyDescent="0.2">
      <c r="A68">
        <f>'Published format'!A70</f>
        <v>67</v>
      </c>
      <c r="B68">
        <f>'Published format'!B70</f>
        <v>61</v>
      </c>
      <c r="C68">
        <f>'Published format'!C70</f>
        <v>8</v>
      </c>
      <c r="D68" t="str">
        <f>'Published format'!D70</f>
        <v>David Sanderson</v>
      </c>
      <c r="E68" t="str">
        <f>'Published format'!E70</f>
        <v>Esk Valley Fell Club</v>
      </c>
      <c r="F68" t="str">
        <f>'Published format'!F70</f>
        <v>M55</v>
      </c>
      <c r="G68" s="21">
        <f>'Published format'!G70</f>
        <v>4.6550925925925926E-2</v>
      </c>
    </row>
    <row r="69" spans="1:7" x14ac:dyDescent="0.2">
      <c r="A69">
        <f>'Published format'!A71</f>
        <v>68</v>
      </c>
      <c r="B69">
        <f>'Published format'!B71</f>
        <v>62</v>
      </c>
      <c r="C69">
        <f>'Published format'!C71</f>
        <v>22</v>
      </c>
      <c r="D69" t="str">
        <f>'Published format'!D71</f>
        <v>Robert Bailey</v>
      </c>
      <c r="E69" t="str">
        <f>'Published format'!E71</f>
        <v>Scarborough AC</v>
      </c>
      <c r="F69" t="str">
        <f>'Published format'!F71</f>
        <v>MSEN</v>
      </c>
      <c r="G69" s="21">
        <f>'Published format'!G71</f>
        <v>4.670138888888889E-2</v>
      </c>
    </row>
    <row r="70" spans="1:7" x14ac:dyDescent="0.2">
      <c r="A70">
        <f>'Published format'!A72</f>
        <v>69</v>
      </c>
      <c r="B70">
        <f>'Published format'!B72</f>
        <v>63</v>
      </c>
      <c r="C70">
        <f>'Published format'!C72</f>
        <v>8</v>
      </c>
      <c r="D70" t="str">
        <f>'Published format'!D72</f>
        <v>David Bannister</v>
      </c>
      <c r="E70" t="str">
        <f>'Published format'!E72</f>
        <v>York Acorn RC</v>
      </c>
      <c r="F70" t="str">
        <f>'Published format'!F72</f>
        <v>M50</v>
      </c>
      <c r="G70" s="21">
        <f>'Published format'!G72</f>
        <v>4.6956018518518522E-2</v>
      </c>
    </row>
    <row r="71" spans="1:7" x14ac:dyDescent="0.2">
      <c r="A71">
        <f>'Published format'!A73</f>
        <v>70</v>
      </c>
      <c r="B71">
        <f>'Published format'!B73</f>
        <v>7</v>
      </c>
      <c r="C71">
        <f>'Published format'!C73</f>
        <v>1</v>
      </c>
      <c r="D71" t="str">
        <f>'Published format'!D73</f>
        <v>Trudy Morrice</v>
      </c>
      <c r="E71" t="str">
        <f>'Published format'!E73</f>
        <v>Thirsk &amp; Sowerby Harriers</v>
      </c>
      <c r="F71" t="str">
        <f>'Published format'!F73</f>
        <v>W55</v>
      </c>
      <c r="G71" s="21">
        <f>'Published format'!G73</f>
        <v>4.7129629629629632E-2</v>
      </c>
    </row>
    <row r="72" spans="1:7" x14ac:dyDescent="0.2">
      <c r="A72">
        <f>'Published format'!A74</f>
        <v>71</v>
      </c>
      <c r="B72">
        <f>'Published format'!B74</f>
        <v>64</v>
      </c>
      <c r="C72">
        <f>'Published format'!C74</f>
        <v>9</v>
      </c>
      <c r="D72" t="str">
        <f>'Published format'!D74</f>
        <v>Giles Hawking</v>
      </c>
      <c r="E72" t="str">
        <f>'Published format'!E74</f>
        <v>York Knavesmire Harriers</v>
      </c>
      <c r="F72" t="str">
        <f>'Published format'!F74</f>
        <v>M50</v>
      </c>
      <c r="G72" s="21">
        <f>'Published format'!G74</f>
        <v>4.7384259259259258E-2</v>
      </c>
    </row>
    <row r="73" spans="1:7" x14ac:dyDescent="0.2">
      <c r="A73">
        <f>'Published format'!A75</f>
        <v>72</v>
      </c>
      <c r="B73">
        <f>'Published format'!B75</f>
        <v>65</v>
      </c>
      <c r="C73">
        <f>'Published format'!C75</f>
        <v>11</v>
      </c>
      <c r="D73" t="str">
        <f>'Published format'!D75</f>
        <v>Paul Chapman</v>
      </c>
      <c r="E73" t="str">
        <f>'Published format'!E75</f>
        <v>Thirsk &amp; Sowerby Harriers</v>
      </c>
      <c r="F73" t="str">
        <f>'Published format'!F75</f>
        <v>M45</v>
      </c>
      <c r="G73" s="21">
        <f>'Published format'!G75</f>
        <v>4.746527777777778E-2</v>
      </c>
    </row>
    <row r="74" spans="1:7" x14ac:dyDescent="0.2">
      <c r="A74">
        <f>'Published format'!A76</f>
        <v>73</v>
      </c>
      <c r="B74">
        <f>'Published format'!B76</f>
        <v>66</v>
      </c>
      <c r="C74">
        <f>'Published format'!C76</f>
        <v>5</v>
      </c>
      <c r="D74" t="str">
        <f>'Published format'!D76</f>
        <v>Paul Havis</v>
      </c>
      <c r="E74" t="str">
        <f>'Published format'!E76</f>
        <v>Individual#</v>
      </c>
      <c r="F74" t="str">
        <f>'Published format'!F76</f>
        <v>M60</v>
      </c>
      <c r="G74" s="21">
        <f>'Published format'!G76</f>
        <v>4.763888888888889E-2</v>
      </c>
    </row>
    <row r="75" spans="1:7" x14ac:dyDescent="0.2">
      <c r="A75">
        <f>'Published format'!A77</f>
        <v>74</v>
      </c>
      <c r="B75">
        <f>'Published format'!B77</f>
        <v>8</v>
      </c>
      <c r="C75">
        <f>'Published format'!C77</f>
        <v>1</v>
      </c>
      <c r="D75" t="str">
        <f>'Published format'!D77</f>
        <v>Jess Evans</v>
      </c>
      <c r="E75" t="str">
        <f>'Published format'!E77</f>
        <v>St Theresa's AC</v>
      </c>
      <c r="F75" t="str">
        <f>'Published format'!F77</f>
        <v>W45</v>
      </c>
      <c r="G75" s="21">
        <f>'Published format'!G77</f>
        <v>4.7812500000000001E-2</v>
      </c>
    </row>
    <row r="76" spans="1:7" x14ac:dyDescent="0.2">
      <c r="A76">
        <f>'Published format'!A78</f>
        <v>75</v>
      </c>
      <c r="B76">
        <f>'Published format'!B78</f>
        <v>9</v>
      </c>
      <c r="C76">
        <f>'Published format'!C78</f>
        <v>2</v>
      </c>
      <c r="D76" t="str">
        <f>'Published format'!D78</f>
        <v>Hester Butterworth</v>
      </c>
      <c r="E76" t="str">
        <f>'Published format'!E78</f>
        <v>Scarborough AC</v>
      </c>
      <c r="F76" t="str">
        <f>'Published format'!F78</f>
        <v>W55</v>
      </c>
      <c r="G76" s="21">
        <f>'Published format'!G78</f>
        <v>4.7974537037037038E-2</v>
      </c>
    </row>
    <row r="77" spans="1:7" x14ac:dyDescent="0.2">
      <c r="A77">
        <f>'Published format'!A79</f>
        <v>76</v>
      </c>
      <c r="B77">
        <f>'Published format'!B79</f>
        <v>67</v>
      </c>
      <c r="C77">
        <f>'Published format'!C79</f>
        <v>9</v>
      </c>
      <c r="D77" t="str">
        <f>'Published format'!D79</f>
        <v>Michael Leadbetter</v>
      </c>
      <c r="E77" t="str">
        <f>'Published format'!E79</f>
        <v>York Acorn RC</v>
      </c>
      <c r="F77" t="str">
        <f>'Published format'!F79</f>
        <v>M40</v>
      </c>
      <c r="G77" s="21">
        <f>'Published format'!G79</f>
        <v>4.8425925925925928E-2</v>
      </c>
    </row>
    <row r="78" spans="1:7" x14ac:dyDescent="0.2">
      <c r="A78">
        <f>'Published format'!A80</f>
        <v>77</v>
      </c>
      <c r="B78">
        <f>'Published format'!B80</f>
        <v>68</v>
      </c>
      <c r="C78">
        <f>'Published format'!C80</f>
        <v>6</v>
      </c>
      <c r="D78" t="str">
        <f>'Published format'!D80</f>
        <v>Graham D Palmer</v>
      </c>
      <c r="E78" t="str">
        <f>'Published format'!E80</f>
        <v>Loftus &amp; Whitby AC</v>
      </c>
      <c r="F78" t="str">
        <f>'Published format'!F80</f>
        <v>M60</v>
      </c>
      <c r="G78" s="21">
        <f>'Published format'!G80</f>
        <v>4.9212962962962965E-2</v>
      </c>
    </row>
    <row r="79" spans="1:7" x14ac:dyDescent="0.2">
      <c r="A79">
        <f>'Published format'!A81</f>
        <v>78</v>
      </c>
      <c r="B79">
        <f>'Published format'!B81</f>
        <v>10</v>
      </c>
      <c r="C79">
        <f>'Published format'!C81</f>
        <v>1</v>
      </c>
      <c r="D79" t="str">
        <f>'Published format'!D81</f>
        <v>Steph Lishman</v>
      </c>
      <c r="E79" t="str">
        <f>'Published format'!E81</f>
        <v>Esk Valley Fell Club</v>
      </c>
      <c r="F79" t="str">
        <f>'Published format'!F81</f>
        <v>W50</v>
      </c>
      <c r="G79" s="21">
        <f>'Published format'!G81</f>
        <v>4.9270833333333333E-2</v>
      </c>
    </row>
    <row r="80" spans="1:7" x14ac:dyDescent="0.2">
      <c r="A80">
        <f>'Published format'!A82</f>
        <v>79</v>
      </c>
      <c r="B80">
        <f>'Published format'!B82</f>
        <v>69</v>
      </c>
      <c r="C80">
        <f>'Published format'!C82</f>
        <v>7</v>
      </c>
      <c r="D80" t="str">
        <f>'Published format'!D82</f>
        <v>Simon Lawson</v>
      </c>
      <c r="E80" t="str">
        <f>'Published format'!E82</f>
        <v>Nidderdale Fell &amp; Trail</v>
      </c>
      <c r="F80" t="str">
        <f>'Published format'!F82</f>
        <v>M60</v>
      </c>
      <c r="G80" s="21">
        <f>'Published format'!G82</f>
        <v>4.9340277777777775E-2</v>
      </c>
    </row>
    <row r="81" spans="1:7" x14ac:dyDescent="0.2">
      <c r="A81">
        <f>'Published format'!A83</f>
        <v>80</v>
      </c>
      <c r="B81">
        <f>'Published format'!B83</f>
        <v>70</v>
      </c>
      <c r="C81">
        <f>'Published format'!C83</f>
        <v>8</v>
      </c>
      <c r="D81" t="str">
        <f>'Published format'!D83</f>
        <v>Christopher Clayton</v>
      </c>
      <c r="E81" t="str">
        <f>'Published format'!E83</f>
        <v>Scarborough AC</v>
      </c>
      <c r="F81" t="str">
        <f>'Published format'!F83</f>
        <v>M60</v>
      </c>
      <c r="G81" s="21">
        <f>'Published format'!G83</f>
        <v>4.9479166666666664E-2</v>
      </c>
    </row>
    <row r="82" spans="1:7" x14ac:dyDescent="0.2">
      <c r="A82">
        <f>'Published format'!A84</f>
        <v>81</v>
      </c>
      <c r="B82">
        <f>'Published format'!B84</f>
        <v>71</v>
      </c>
      <c r="C82">
        <f>'Published format'!C84</f>
        <v>10</v>
      </c>
      <c r="D82" t="str">
        <f>'Published format'!D84</f>
        <v>David Orange</v>
      </c>
      <c r="E82" t="str">
        <f>'Published format'!E84</f>
        <v>Individual#</v>
      </c>
      <c r="F82" t="str">
        <f>'Published format'!F84</f>
        <v>M40</v>
      </c>
      <c r="G82" s="21">
        <f>'Published format'!G84</f>
        <v>4.9641203703703701E-2</v>
      </c>
    </row>
    <row r="83" spans="1:7" x14ac:dyDescent="0.2">
      <c r="A83">
        <f>'Published format'!A85</f>
        <v>82</v>
      </c>
      <c r="B83">
        <f>'Published format'!B85</f>
        <v>11</v>
      </c>
      <c r="C83">
        <f>'Published format'!C85</f>
        <v>2</v>
      </c>
      <c r="D83" t="str">
        <f>'Published format'!D85</f>
        <v>Catherine Shutt</v>
      </c>
      <c r="E83" t="str">
        <f>'Published format'!E85</f>
        <v>North York Moors AC</v>
      </c>
      <c r="F83" t="str">
        <f>'Published format'!F85</f>
        <v>W50</v>
      </c>
      <c r="G83" s="21">
        <f>'Published format'!G85</f>
        <v>4.974537037037037E-2</v>
      </c>
    </row>
    <row r="84" spans="1:7" x14ac:dyDescent="0.2">
      <c r="A84">
        <f>'Published format'!A86</f>
        <v>83</v>
      </c>
      <c r="B84">
        <f>'Published format'!B86</f>
        <v>72</v>
      </c>
      <c r="C84">
        <f>'Published format'!C86</f>
        <v>10</v>
      </c>
      <c r="D84" t="str">
        <f>'Published format'!D86</f>
        <v>David Owuor</v>
      </c>
      <c r="E84" t="str">
        <f>'Published format'!E86</f>
        <v>Pickering RC</v>
      </c>
      <c r="F84" t="str">
        <f>'Published format'!F86</f>
        <v>M50</v>
      </c>
      <c r="G84" s="21">
        <f>'Published format'!G86</f>
        <v>4.9780092592592591E-2</v>
      </c>
    </row>
    <row r="85" spans="1:7" x14ac:dyDescent="0.2">
      <c r="A85">
        <f>'Published format'!A87</f>
        <v>84</v>
      </c>
      <c r="B85">
        <f>'Published format'!B87</f>
        <v>73</v>
      </c>
      <c r="C85">
        <f>'Published format'!C87</f>
        <v>23</v>
      </c>
      <c r="D85" t="str">
        <f>'Published format'!D87</f>
        <v>Chris Bowles</v>
      </c>
      <c r="E85" t="str">
        <f>'Published format'!E87</f>
        <v>Individual#</v>
      </c>
      <c r="F85" t="str">
        <f>'Published format'!F87</f>
        <v>MSEN</v>
      </c>
      <c r="G85" s="21">
        <f>'Published format'!G87</f>
        <v>4.9814814814814812E-2</v>
      </c>
    </row>
    <row r="86" spans="1:7" x14ac:dyDescent="0.2">
      <c r="A86">
        <f>'Published format'!A88</f>
        <v>85</v>
      </c>
      <c r="B86">
        <f>'Published format'!B88</f>
        <v>12</v>
      </c>
      <c r="C86">
        <f>'Published format'!C88</f>
        <v>2</v>
      </c>
      <c r="D86" t="str">
        <f>'Published format'!D88</f>
        <v>Abigail Carter</v>
      </c>
      <c r="E86" t="str">
        <f>'Published format'!E88</f>
        <v>St Theresa's AC</v>
      </c>
      <c r="F86" t="str">
        <f>'Published format'!F88</f>
        <v>W45</v>
      </c>
      <c r="G86" s="21">
        <f>'Published format'!G88</f>
        <v>4.9895833333333334E-2</v>
      </c>
    </row>
    <row r="87" spans="1:7" x14ac:dyDescent="0.2">
      <c r="A87">
        <f>'Published format'!A89</f>
        <v>86</v>
      </c>
      <c r="B87">
        <f>'Published format'!B89</f>
        <v>74</v>
      </c>
      <c r="C87">
        <f>'Published format'!C89</f>
        <v>24</v>
      </c>
      <c r="D87" t="str">
        <f>'Published format'!D89</f>
        <v>Oscar Anglim</v>
      </c>
      <c r="E87" t="str">
        <f>'Published format'!E89</f>
        <v>CLOK</v>
      </c>
      <c r="F87" t="str">
        <f>'Published format'!F89</f>
        <v>MSEN</v>
      </c>
      <c r="G87" s="21">
        <f>'Published format'!G89</f>
        <v>4.9988425925925929E-2</v>
      </c>
    </row>
    <row r="88" spans="1:7" x14ac:dyDescent="0.2">
      <c r="A88">
        <f>'Published format'!A90</f>
        <v>87</v>
      </c>
      <c r="B88">
        <f>'Published format'!B90</f>
        <v>75</v>
      </c>
      <c r="C88">
        <f>'Published format'!C90</f>
        <v>9</v>
      </c>
      <c r="D88" t="str">
        <f>'Published format'!D90</f>
        <v>Mark May</v>
      </c>
      <c r="E88" t="str">
        <f>'Published format'!E90</f>
        <v>Scarborough AC</v>
      </c>
      <c r="F88" t="str">
        <f>'Published format'!F90</f>
        <v>M60</v>
      </c>
      <c r="G88" s="21">
        <f>'Published format'!G90</f>
        <v>5.0138888888888886E-2</v>
      </c>
    </row>
    <row r="89" spans="1:7" x14ac:dyDescent="0.2">
      <c r="A89">
        <f>'Published format'!A91</f>
        <v>88</v>
      </c>
      <c r="B89">
        <f>'Published format'!B91</f>
        <v>76</v>
      </c>
      <c r="C89">
        <f>'Published format'!C91</f>
        <v>9</v>
      </c>
      <c r="D89" t="str">
        <f>'Published format'!D91</f>
        <v>Andrew Johnson</v>
      </c>
      <c r="E89" t="str">
        <f>'Published format'!E91</f>
        <v>Beverley AC</v>
      </c>
      <c r="F89" t="str">
        <f>'Published format'!F91</f>
        <v>M55</v>
      </c>
      <c r="G89" s="21">
        <f>'Published format'!G91</f>
        <v>5.0324074074074077E-2</v>
      </c>
    </row>
    <row r="90" spans="1:7" x14ac:dyDescent="0.2">
      <c r="A90">
        <f>'Published format'!A92</f>
        <v>89</v>
      </c>
      <c r="B90">
        <f>'Published format'!B92</f>
        <v>13</v>
      </c>
      <c r="C90">
        <f>'Published format'!C92</f>
        <v>4</v>
      </c>
      <c r="D90" t="str">
        <f>'Published format'!D92</f>
        <v>Kirsty Brown</v>
      </c>
      <c r="E90" t="str">
        <f>'Published format'!E92</f>
        <v>Pickering RC</v>
      </c>
      <c r="F90" t="str">
        <f>'Published format'!F92</f>
        <v>WSEN</v>
      </c>
      <c r="G90" s="21">
        <f>'Published format'!G92</f>
        <v>5.0381944444444444E-2</v>
      </c>
    </row>
    <row r="91" spans="1:7" x14ac:dyDescent="0.2">
      <c r="A91">
        <f>'Published format'!A93</f>
        <v>90</v>
      </c>
      <c r="B91">
        <f>'Published format'!B93</f>
        <v>77</v>
      </c>
      <c r="C91">
        <f>'Published format'!C93</f>
        <v>12</v>
      </c>
      <c r="D91" t="str">
        <f>'Published format'!D93</f>
        <v>Nigel Dove</v>
      </c>
      <c r="E91" t="str">
        <f>'Published format'!E93</f>
        <v>Individual#</v>
      </c>
      <c r="F91" t="str">
        <f>'Published format'!F93</f>
        <v>M45</v>
      </c>
      <c r="G91" s="21">
        <f>'Published format'!G93</f>
        <v>5.0590277777777776E-2</v>
      </c>
    </row>
    <row r="92" spans="1:7" x14ac:dyDescent="0.2">
      <c r="A92">
        <f>'Published format'!A94</f>
        <v>91</v>
      </c>
      <c r="B92">
        <f>'Published format'!B94</f>
        <v>78</v>
      </c>
      <c r="C92">
        <f>'Published format'!C94</f>
        <v>10</v>
      </c>
      <c r="D92" t="str">
        <f>'Published format'!D94</f>
        <v>Bryan Drew</v>
      </c>
      <c r="E92" t="str">
        <f>'Published format'!E94</f>
        <v>York Knavesmire Harriers</v>
      </c>
      <c r="F92" t="str">
        <f>'Published format'!F94</f>
        <v>M55</v>
      </c>
      <c r="G92" s="21">
        <f>'Published format'!G94</f>
        <v>5.0601851851851849E-2</v>
      </c>
    </row>
    <row r="93" spans="1:7" x14ac:dyDescent="0.2">
      <c r="A93">
        <f>'Published format'!A95</f>
        <v>92</v>
      </c>
      <c r="B93">
        <f>'Published format'!B95</f>
        <v>79</v>
      </c>
      <c r="C93">
        <f>'Published format'!C95</f>
        <v>25</v>
      </c>
      <c r="D93" t="str">
        <f>'Published format'!D95</f>
        <v>Alexander Guille</v>
      </c>
      <c r="E93" t="str">
        <f>'Published format'!E95</f>
        <v>Individual#</v>
      </c>
      <c r="F93" t="str">
        <f>'Published format'!F95</f>
        <v>MSEN</v>
      </c>
      <c r="G93" s="21">
        <f>'Published format'!G95</f>
        <v>5.0613425925925923E-2</v>
      </c>
    </row>
    <row r="94" spans="1:7" x14ac:dyDescent="0.2">
      <c r="A94">
        <f>'Published format'!A96</f>
        <v>93</v>
      </c>
      <c r="B94">
        <f>'Published format'!B96</f>
        <v>80</v>
      </c>
      <c r="C94">
        <f>'Published format'!C96</f>
        <v>10</v>
      </c>
      <c r="D94" t="str">
        <f>'Published format'!D96</f>
        <v>Mick Cooper</v>
      </c>
      <c r="E94" t="str">
        <f>'Published format'!E96</f>
        <v>Tormorden Harriers</v>
      </c>
      <c r="F94" t="str">
        <f>'Published format'!F96</f>
        <v>M60</v>
      </c>
      <c r="G94" s="21">
        <f>'Published format'!G96</f>
        <v>5.0694444444444445E-2</v>
      </c>
    </row>
    <row r="95" spans="1:7" x14ac:dyDescent="0.2">
      <c r="A95">
        <f>'Published format'!A97</f>
        <v>94</v>
      </c>
      <c r="B95">
        <f>'Published format'!B97</f>
        <v>81</v>
      </c>
      <c r="C95">
        <f>'Published format'!C97</f>
        <v>2</v>
      </c>
      <c r="D95" t="str">
        <f>'Published format'!D97</f>
        <v>Stewart Mechie</v>
      </c>
      <c r="E95" t="str">
        <f>'Published format'!E97</f>
        <v>Individual#</v>
      </c>
      <c r="F95" t="str">
        <f>'Published format'!F97</f>
        <v>M65</v>
      </c>
      <c r="G95" s="21">
        <f>'Published format'!G97</f>
        <v>5.0763888888888886E-2</v>
      </c>
    </row>
    <row r="96" spans="1:7" x14ac:dyDescent="0.2">
      <c r="A96">
        <f>'Published format'!A98</f>
        <v>95</v>
      </c>
      <c r="B96">
        <f>'Published format'!B98</f>
        <v>82</v>
      </c>
      <c r="C96">
        <f>'Published format'!C98</f>
        <v>11</v>
      </c>
      <c r="D96" t="str">
        <f>'Published format'!D98</f>
        <v>Richard Crone</v>
      </c>
      <c r="E96" t="str">
        <f>'Published format'!E98</f>
        <v>East Hull Harriers &amp; AC</v>
      </c>
      <c r="F96" t="str">
        <f>'Published format'!F98</f>
        <v>M55</v>
      </c>
      <c r="G96" s="21">
        <f>'Published format'!G98</f>
        <v>5.0856481481481482E-2</v>
      </c>
    </row>
    <row r="97" spans="1:7" x14ac:dyDescent="0.2">
      <c r="A97">
        <f>'Published format'!A99</f>
        <v>96</v>
      </c>
      <c r="B97">
        <f>'Published format'!B99</f>
        <v>14</v>
      </c>
      <c r="C97">
        <f>'Published format'!C99</f>
        <v>5</v>
      </c>
      <c r="D97" t="str">
        <f>'Published format'!D99</f>
        <v>Emily Loftus</v>
      </c>
      <c r="E97" t="str">
        <f>'Published format'!E99</f>
        <v>Pickering RC</v>
      </c>
      <c r="F97" t="str">
        <f>'Published format'!F99</f>
        <v>WSEN</v>
      </c>
      <c r="G97" s="21">
        <f>'Published format'!G99</f>
        <v>5.0902777777777776E-2</v>
      </c>
    </row>
    <row r="98" spans="1:7" x14ac:dyDescent="0.2">
      <c r="A98">
        <f>'Published format'!A100</f>
        <v>97</v>
      </c>
      <c r="B98">
        <f>'Published format'!B100</f>
        <v>83</v>
      </c>
      <c r="C98">
        <f>'Published format'!C100</f>
        <v>13</v>
      </c>
      <c r="D98" t="str">
        <f>'Published format'!D100</f>
        <v>Ed Snow</v>
      </c>
      <c r="E98" t="str">
        <f>'Published format'!E100</f>
        <v>York Acorn RC</v>
      </c>
      <c r="F98" t="str">
        <f>'Published format'!F100</f>
        <v>M45</v>
      </c>
      <c r="G98" s="21">
        <f>'Published format'!G100</f>
        <v>5.1111111111111114E-2</v>
      </c>
    </row>
    <row r="99" spans="1:7" x14ac:dyDescent="0.2">
      <c r="A99">
        <f>'Published format'!A101</f>
        <v>98</v>
      </c>
      <c r="B99">
        <f>'Published format'!B101</f>
        <v>84</v>
      </c>
      <c r="C99">
        <f>'Published format'!C101</f>
        <v>12</v>
      </c>
      <c r="D99" t="str">
        <f>'Published format'!D101</f>
        <v>Paul Wilkin</v>
      </c>
      <c r="E99" t="str">
        <f>'Published format'!E101</f>
        <v>Middlesbrough &amp; Cleveland Harriers</v>
      </c>
      <c r="F99" t="str">
        <f>'Published format'!F101</f>
        <v>M55</v>
      </c>
      <c r="G99" s="21">
        <f>'Published format'!G101</f>
        <v>5.1319444444444445E-2</v>
      </c>
    </row>
    <row r="100" spans="1:7" x14ac:dyDescent="0.2">
      <c r="A100">
        <f>'Published format'!A102</f>
        <v>99</v>
      </c>
      <c r="B100">
        <f>'Published format'!B102</f>
        <v>15</v>
      </c>
      <c r="C100">
        <f>'Published format'!C102</f>
        <v>3</v>
      </c>
      <c r="D100" t="str">
        <f>'Published format'!D102</f>
        <v>Lucy Saggers</v>
      </c>
      <c r="E100" t="str">
        <f>'Published format'!E102</f>
        <v>Pickering RC</v>
      </c>
      <c r="F100" t="str">
        <f>'Published format'!F102</f>
        <v>W55</v>
      </c>
      <c r="G100" s="21">
        <f>'Published format'!G102</f>
        <v>5.1770833333333335E-2</v>
      </c>
    </row>
    <row r="101" spans="1:7" x14ac:dyDescent="0.2">
      <c r="A101">
        <f>'Published format'!A103</f>
        <v>100</v>
      </c>
      <c r="B101">
        <f>'Published format'!B103</f>
        <v>85</v>
      </c>
      <c r="C101">
        <f>'Published format'!C103</f>
        <v>13</v>
      </c>
      <c r="D101" t="str">
        <f>'Published format'!D103</f>
        <v>Alan Simpson</v>
      </c>
      <c r="E101" t="str">
        <f>'Published format'!E103</f>
        <v>Thirsk &amp; Sowerby Harriers</v>
      </c>
      <c r="F101" t="str">
        <f>'Published format'!F103</f>
        <v>M55</v>
      </c>
      <c r="G101" s="21">
        <f>'Published format'!G103</f>
        <v>5.1805555555555556E-2</v>
      </c>
    </row>
    <row r="102" spans="1:7" x14ac:dyDescent="0.2">
      <c r="A102">
        <f>'Published format'!A104</f>
        <v>101</v>
      </c>
      <c r="B102">
        <f>'Published format'!B104</f>
        <v>86</v>
      </c>
      <c r="C102">
        <f>'Published format'!C104</f>
        <v>3</v>
      </c>
      <c r="D102" t="str">
        <f>'Published format'!D104</f>
        <v>Richard Parkin</v>
      </c>
      <c r="E102" t="str">
        <f>'Published format'!E104</f>
        <v>Beverley AC</v>
      </c>
      <c r="F102" t="str">
        <f>'Published format'!F104</f>
        <v>M65</v>
      </c>
      <c r="G102" s="21">
        <f>'Published format'!G104</f>
        <v>5.1874999999999998E-2</v>
      </c>
    </row>
    <row r="103" spans="1:7" x14ac:dyDescent="0.2">
      <c r="A103">
        <f>'Published format'!A105</f>
        <v>102</v>
      </c>
      <c r="B103">
        <f>'Published format'!B105</f>
        <v>87</v>
      </c>
      <c r="C103">
        <f>'Published format'!C105</f>
        <v>11</v>
      </c>
      <c r="D103" t="str">
        <f>'Published format'!D105</f>
        <v>Michael Keavney</v>
      </c>
      <c r="E103" t="str">
        <f>'Published format'!E105</f>
        <v>Swaledale Runners</v>
      </c>
      <c r="F103" t="str">
        <f>'Published format'!F105</f>
        <v>M60</v>
      </c>
      <c r="G103" s="21">
        <f>'Published format'!G105</f>
        <v>5.2291666666666667E-2</v>
      </c>
    </row>
    <row r="104" spans="1:7" x14ac:dyDescent="0.2">
      <c r="A104">
        <f>'Published format'!A106</f>
        <v>103</v>
      </c>
      <c r="B104">
        <f>'Published format'!B106</f>
        <v>16</v>
      </c>
      <c r="C104">
        <f>'Published format'!C106</f>
        <v>3</v>
      </c>
      <c r="D104" t="str">
        <f>'Published format'!D106</f>
        <v>Louise Mayfield</v>
      </c>
      <c r="E104" t="str">
        <f>'Published format'!E106</f>
        <v>Thirsk &amp; Sowerby Harriers</v>
      </c>
      <c r="F104" t="str">
        <f>'Published format'!F106</f>
        <v>W50</v>
      </c>
      <c r="G104" s="21">
        <f>'Published format'!G106</f>
        <v>5.2407407407407409E-2</v>
      </c>
    </row>
    <row r="105" spans="1:7" x14ac:dyDescent="0.2">
      <c r="A105">
        <f>'Published format'!A107</f>
        <v>104</v>
      </c>
      <c r="B105">
        <f>'Published format'!B107</f>
        <v>17</v>
      </c>
      <c r="C105">
        <f>'Published format'!C107</f>
        <v>1</v>
      </c>
      <c r="D105" t="str">
        <f>'Published format'!D107</f>
        <v>Kate Ruffell</v>
      </c>
      <c r="E105" t="str">
        <f>'Published format'!E107</f>
        <v>Matlock AC</v>
      </c>
      <c r="F105" t="str">
        <f>'Published format'!F107</f>
        <v>W60</v>
      </c>
      <c r="G105" s="21">
        <f>'Published format'!G107</f>
        <v>5.2627314814814814E-2</v>
      </c>
    </row>
    <row r="106" spans="1:7" x14ac:dyDescent="0.2">
      <c r="A106">
        <f>'Published format'!A108</f>
        <v>105</v>
      </c>
      <c r="B106">
        <f>'Published format'!B108</f>
        <v>88</v>
      </c>
      <c r="C106">
        <f>'Published format'!C108</f>
        <v>2</v>
      </c>
      <c r="D106" t="str">
        <f>'Published format'!D108</f>
        <v>Stephen Mummery</v>
      </c>
      <c r="E106" t="str">
        <f>'Published format'!E108</f>
        <v>Individual#</v>
      </c>
      <c r="F106" t="str">
        <f>'Published format'!F108</f>
        <v>M70</v>
      </c>
      <c r="G106" s="21">
        <f>'Published format'!G108</f>
        <v>5.2777777777777778E-2</v>
      </c>
    </row>
    <row r="107" spans="1:7" x14ac:dyDescent="0.2">
      <c r="A107">
        <f>'Published format'!A109</f>
        <v>106</v>
      </c>
      <c r="B107">
        <f>'Published format'!B109</f>
        <v>18</v>
      </c>
      <c r="C107">
        <f>'Published format'!C109</f>
        <v>6</v>
      </c>
      <c r="D107" t="str">
        <f>'Published format'!D109</f>
        <v>Robyn Watson</v>
      </c>
      <c r="E107" t="str">
        <f>'Published format'!E109</f>
        <v>Esk Valley Fell Club</v>
      </c>
      <c r="F107" t="str">
        <f>'Published format'!F109</f>
        <v>WSEN</v>
      </c>
      <c r="G107" s="21">
        <f>'Published format'!G109</f>
        <v>5.28587962962963E-2</v>
      </c>
    </row>
    <row r="108" spans="1:7" x14ac:dyDescent="0.2">
      <c r="A108">
        <f>'Published format'!A110</f>
        <v>107</v>
      </c>
      <c r="B108">
        <f>'Published format'!B110</f>
        <v>19</v>
      </c>
      <c r="C108">
        <f>'Published format'!C110</f>
        <v>4</v>
      </c>
      <c r="D108" t="str">
        <f>'Published format'!D110</f>
        <v>Samantha Jones</v>
      </c>
      <c r="E108" t="str">
        <f>'Published format'!E110</f>
        <v>Individual#</v>
      </c>
      <c r="F108" t="str">
        <f>'Published format'!F110</f>
        <v>W50</v>
      </c>
      <c r="G108" s="21">
        <f>'Published format'!G110</f>
        <v>5.3912037037037036E-2</v>
      </c>
    </row>
    <row r="109" spans="1:7" x14ac:dyDescent="0.2">
      <c r="A109">
        <f>'Published format'!A111</f>
        <v>108</v>
      </c>
      <c r="B109">
        <f>'Published format'!B111</f>
        <v>20</v>
      </c>
      <c r="C109">
        <f>'Published format'!C111</f>
        <v>4</v>
      </c>
      <c r="D109" t="str">
        <f>'Published format'!D111</f>
        <v>Nicola Thorpe</v>
      </c>
      <c r="E109" t="str">
        <f>'Published format'!E111</f>
        <v>Pickering RC</v>
      </c>
      <c r="F109" t="str">
        <f>'Published format'!F111</f>
        <v>W55</v>
      </c>
      <c r="G109" s="21">
        <f>'Published format'!G111</f>
        <v>5.4155092592592595E-2</v>
      </c>
    </row>
    <row r="110" spans="1:7" x14ac:dyDescent="0.2">
      <c r="A110">
        <f>'Published format'!A112</f>
        <v>109</v>
      </c>
      <c r="B110">
        <f>'Published format'!B112</f>
        <v>89</v>
      </c>
      <c r="C110">
        <f>'Published format'!C112</f>
        <v>4</v>
      </c>
      <c r="D110" t="str">
        <f>'Published format'!D112</f>
        <v>Mark Edwards</v>
      </c>
      <c r="E110" t="str">
        <f>'Published format'!E112</f>
        <v>North York Moors AC</v>
      </c>
      <c r="F110" t="str">
        <f>'Published format'!F112</f>
        <v>M65</v>
      </c>
      <c r="G110" s="21">
        <f>'Published format'!G112</f>
        <v>5.4282407407407404E-2</v>
      </c>
    </row>
    <row r="111" spans="1:7" x14ac:dyDescent="0.2">
      <c r="A111">
        <f>'Published format'!A113</f>
        <v>110</v>
      </c>
      <c r="B111">
        <f>'Published format'!B113</f>
        <v>90</v>
      </c>
      <c r="C111">
        <f>'Published format'!C113</f>
        <v>5</v>
      </c>
      <c r="D111" t="str">
        <f>'Published format'!D113</f>
        <v>Andrew Johnson2</v>
      </c>
      <c r="E111" t="str">
        <f>'Published format'!E113</f>
        <v>York Knavesmire Harriers</v>
      </c>
      <c r="F111" t="str">
        <f>'Published format'!F113</f>
        <v>M65</v>
      </c>
      <c r="G111" s="21">
        <f>'Published format'!G113</f>
        <v>5.4942129629629632E-2</v>
      </c>
    </row>
    <row r="112" spans="1:7" x14ac:dyDescent="0.2">
      <c r="A112">
        <f>'Published format'!A114</f>
        <v>111</v>
      </c>
      <c r="B112">
        <f>'Published format'!B114</f>
        <v>91</v>
      </c>
      <c r="C112">
        <f>'Published format'!C114</f>
        <v>3</v>
      </c>
      <c r="D112" t="str">
        <f>'Published format'!D114</f>
        <v>Austen Moore</v>
      </c>
      <c r="E112" t="str">
        <f>'Published format'!E114</f>
        <v>Mersey Tri</v>
      </c>
      <c r="F112" t="str">
        <f>'Published format'!F114</f>
        <v>M70</v>
      </c>
      <c r="G112" s="21">
        <f>'Published format'!G114</f>
        <v>5.5023148148148147E-2</v>
      </c>
    </row>
    <row r="113" spans="1:7" x14ac:dyDescent="0.2">
      <c r="A113">
        <f>'Published format'!A115</f>
        <v>112</v>
      </c>
      <c r="B113">
        <f>'Published format'!B115</f>
        <v>21</v>
      </c>
      <c r="C113">
        <f>'Published format'!C115</f>
        <v>4</v>
      </c>
      <c r="D113" t="str">
        <f>'Published format'!D115</f>
        <v>Fran Jeffery</v>
      </c>
      <c r="E113" t="str">
        <f>'Published format'!E115</f>
        <v>Thirsk &amp; Sowerby Harriers</v>
      </c>
      <c r="F113" t="str">
        <f>'Published format'!F115</f>
        <v>W40</v>
      </c>
      <c r="G113" s="21">
        <f>'Published format'!G115</f>
        <v>5.5231481481481479E-2</v>
      </c>
    </row>
    <row r="114" spans="1:7" x14ac:dyDescent="0.2">
      <c r="A114">
        <f>'Published format'!A116</f>
        <v>113</v>
      </c>
      <c r="B114">
        <f>'Published format'!B116</f>
        <v>22</v>
      </c>
      <c r="C114">
        <f>'Published format'!C116</f>
        <v>3</v>
      </c>
      <c r="D114" t="str">
        <f>'Published format'!D116</f>
        <v>Alice Hayter</v>
      </c>
      <c r="E114" t="str">
        <f>'Published format'!E116</f>
        <v>Pickering RC</v>
      </c>
      <c r="F114" t="str">
        <f>'Published format'!F116</f>
        <v>W45</v>
      </c>
      <c r="G114" s="21">
        <f>'Published format'!G116</f>
        <v>5.6400462962962965E-2</v>
      </c>
    </row>
    <row r="115" spans="1:7" x14ac:dyDescent="0.2">
      <c r="A115">
        <f>'Published format'!A117</f>
        <v>114</v>
      </c>
      <c r="B115">
        <f>'Published format'!B117</f>
        <v>92</v>
      </c>
      <c r="C115">
        <f>'Published format'!C117</f>
        <v>6</v>
      </c>
      <c r="D115" t="str">
        <f>'Published format'!D117</f>
        <v>Stephen Haley</v>
      </c>
      <c r="E115" t="str">
        <f>'Published format'!E117</f>
        <v>Individual#</v>
      </c>
      <c r="F115" t="str">
        <f>'Published format'!F117</f>
        <v>M65</v>
      </c>
      <c r="G115" s="21">
        <f>'Published format'!G117</f>
        <v>5.7002314814814818E-2</v>
      </c>
    </row>
    <row r="116" spans="1:7" x14ac:dyDescent="0.2">
      <c r="A116">
        <f>'Published format'!A118</f>
        <v>115</v>
      </c>
      <c r="B116">
        <f>'Published format'!B118</f>
        <v>93</v>
      </c>
      <c r="C116">
        <f>'Published format'!C118</f>
        <v>14</v>
      </c>
      <c r="D116" t="str">
        <f>'Published format'!D118</f>
        <v>Peter Murray</v>
      </c>
      <c r="E116" t="str">
        <f>'Published format'!E118</f>
        <v>York Acorn RC</v>
      </c>
      <c r="F116" t="str">
        <f>'Published format'!F118</f>
        <v>M55</v>
      </c>
      <c r="G116" s="21">
        <f>'Published format'!G118</f>
        <v>5.7222222222222223E-2</v>
      </c>
    </row>
    <row r="117" spans="1:7" x14ac:dyDescent="0.2">
      <c r="A117">
        <f>'Published format'!A119</f>
        <v>116</v>
      </c>
      <c r="B117">
        <f>'Published format'!B119</f>
        <v>94</v>
      </c>
      <c r="C117">
        <f>'Published format'!C119</f>
        <v>4</v>
      </c>
      <c r="D117" t="str">
        <f>'Published format'!D119</f>
        <v>Geoffrey Usher</v>
      </c>
      <c r="E117" t="str">
        <f>'Published format'!E119</f>
        <v>Individual#</v>
      </c>
      <c r="F117" t="str">
        <f>'Published format'!F119</f>
        <v>M70</v>
      </c>
      <c r="G117" s="21">
        <f>'Published format'!G119</f>
        <v>5.7326388888888892E-2</v>
      </c>
    </row>
    <row r="118" spans="1:7" x14ac:dyDescent="0.2">
      <c r="A118">
        <f>'Published format'!A120</f>
        <v>117</v>
      </c>
      <c r="B118">
        <f>'Published format'!B120</f>
        <v>23</v>
      </c>
      <c r="C118">
        <f>'Published format'!C120</f>
        <v>5</v>
      </c>
      <c r="D118" t="str">
        <f>'Published format'!D120</f>
        <v>Diane Jobson</v>
      </c>
      <c r="E118" t="str">
        <f>'Published format'!E120</f>
        <v>North York Moors AC</v>
      </c>
      <c r="F118" t="str">
        <f>'Published format'!F120</f>
        <v>W55</v>
      </c>
      <c r="G118" s="21">
        <f>'Published format'!G120</f>
        <v>5.755787037037037E-2</v>
      </c>
    </row>
    <row r="119" spans="1:7" x14ac:dyDescent="0.2">
      <c r="A119">
        <f>'Published format'!A121</f>
        <v>118</v>
      </c>
      <c r="B119">
        <f>'Published format'!B121</f>
        <v>24</v>
      </c>
      <c r="C119">
        <f>'Published format'!C121</f>
        <v>5</v>
      </c>
      <c r="D119" t="str">
        <f>'Published format'!D121</f>
        <v>Kirsty Naylor</v>
      </c>
      <c r="E119" t="str">
        <f>'Published format'!E121</f>
        <v>Thirsk &amp; Sowerby Harriers</v>
      </c>
      <c r="F119" t="str">
        <f>'Published format'!F121</f>
        <v>W40</v>
      </c>
      <c r="G119" s="21">
        <f>'Published format'!G121</f>
        <v>5.7847222222222223E-2</v>
      </c>
    </row>
    <row r="120" spans="1:7" x14ac:dyDescent="0.2">
      <c r="A120">
        <f>'Published format'!A122</f>
        <v>119</v>
      </c>
      <c r="B120">
        <f>'Published format'!B122</f>
        <v>95</v>
      </c>
      <c r="C120">
        <f>'Published format'!C122</f>
        <v>5</v>
      </c>
      <c r="D120" t="str">
        <f>'Published format'!D122</f>
        <v>Stephen Dixon</v>
      </c>
      <c r="E120" t="str">
        <f>'Published format'!E122</f>
        <v>Valley Striders</v>
      </c>
      <c r="F120" t="str">
        <f>'Published format'!F122</f>
        <v>M70</v>
      </c>
      <c r="G120" s="21">
        <f>'Published format'!G122</f>
        <v>5.8738425925925923E-2</v>
      </c>
    </row>
    <row r="121" spans="1:7" x14ac:dyDescent="0.2">
      <c r="A121">
        <f>'Published format'!A123</f>
        <v>120</v>
      </c>
      <c r="B121">
        <f>'Published format'!B123</f>
        <v>25</v>
      </c>
      <c r="C121">
        <f>'Published format'!C123</f>
        <v>2</v>
      </c>
      <c r="D121" t="str">
        <f>'Published format'!D123</f>
        <v>Julie Clayton</v>
      </c>
      <c r="E121" t="str">
        <f>'Published format'!E123</f>
        <v>Scarborough AC</v>
      </c>
      <c r="F121" t="str">
        <f>'Published format'!F123</f>
        <v>W60</v>
      </c>
      <c r="G121" s="21">
        <f>'Published format'!G123</f>
        <v>5.8877314814814813E-2</v>
      </c>
    </row>
    <row r="122" spans="1:7" x14ac:dyDescent="0.2">
      <c r="A122">
        <f>'Published format'!A124</f>
        <v>121</v>
      </c>
      <c r="B122">
        <f>'Published format'!B124</f>
        <v>96</v>
      </c>
      <c r="C122">
        <f>'Published format'!C124</f>
        <v>7</v>
      </c>
      <c r="D122" t="str">
        <f>'Published format'!D124</f>
        <v>James Robson</v>
      </c>
      <c r="E122" t="str">
        <f>'Published format'!E124</f>
        <v>North York Moors AC</v>
      </c>
      <c r="F122" t="str">
        <f>'Published format'!F124</f>
        <v>M65</v>
      </c>
      <c r="G122" s="21">
        <f>'Published format'!G124</f>
        <v>5.903935185185185E-2</v>
      </c>
    </row>
    <row r="123" spans="1:7" x14ac:dyDescent="0.2">
      <c r="A123">
        <f>'Published format'!A125</f>
        <v>122</v>
      </c>
      <c r="B123">
        <f>'Published format'!B125</f>
        <v>26</v>
      </c>
      <c r="C123">
        <f>'Published format'!C125</f>
        <v>7</v>
      </c>
      <c r="D123" t="str">
        <f>'Published format'!D125</f>
        <v>Lucy Knight</v>
      </c>
      <c r="E123" t="str">
        <f>'Published format'!E125</f>
        <v>Individual#</v>
      </c>
      <c r="F123" t="str">
        <f>'Published format'!F125</f>
        <v>WSEN</v>
      </c>
      <c r="G123" s="21">
        <f>'Published format'!G125</f>
        <v>5.9131944444444445E-2</v>
      </c>
    </row>
    <row r="124" spans="1:7" x14ac:dyDescent="0.2">
      <c r="A124">
        <f>'Published format'!A126</f>
        <v>123</v>
      </c>
      <c r="B124">
        <f>'Published format'!B126</f>
        <v>97</v>
      </c>
      <c r="C124">
        <f>'Published format'!C126</f>
        <v>12</v>
      </c>
      <c r="D124" t="str">
        <f>'Published format'!D126</f>
        <v>Chris Tweddle</v>
      </c>
      <c r="E124" t="str">
        <f>'Published format'!E126</f>
        <v>Boro Runners</v>
      </c>
      <c r="F124" t="str">
        <f>'Published format'!F126</f>
        <v>M60</v>
      </c>
      <c r="G124" s="21">
        <f>'Published format'!G126</f>
        <v>5.9328703703703703E-2</v>
      </c>
    </row>
    <row r="125" spans="1:7" x14ac:dyDescent="0.2">
      <c r="A125">
        <f>'Published format'!A127</f>
        <v>124</v>
      </c>
      <c r="B125">
        <f>'Published format'!B127</f>
        <v>98</v>
      </c>
      <c r="C125">
        <f>'Published format'!C127</f>
        <v>8</v>
      </c>
      <c r="D125" t="str">
        <f>'Published format'!D127</f>
        <v>David Robinson</v>
      </c>
      <c r="E125" t="str">
        <f>'Published format'!E127</f>
        <v>North York Moors AC</v>
      </c>
      <c r="F125" t="str">
        <f>'Published format'!F127</f>
        <v>M65</v>
      </c>
      <c r="G125" s="21">
        <f>'Published format'!G127</f>
        <v>5.9699074074074071E-2</v>
      </c>
    </row>
    <row r="126" spans="1:7" x14ac:dyDescent="0.2">
      <c r="A126">
        <f>'Published format'!A128</f>
        <v>125</v>
      </c>
      <c r="B126">
        <f>'Published format'!B128</f>
        <v>27</v>
      </c>
      <c r="C126">
        <f>'Published format'!C128</f>
        <v>1</v>
      </c>
      <c r="D126" t="str">
        <f>'Published format'!D128</f>
        <v>Alison Lloyd</v>
      </c>
      <c r="E126" t="str">
        <f>'Published format'!E128</f>
        <v>North York Moors AC</v>
      </c>
      <c r="F126" t="str">
        <f>'Published format'!F128</f>
        <v>W65</v>
      </c>
      <c r="G126" s="21">
        <f>'Published format'!G128</f>
        <v>6.0347222222222219E-2</v>
      </c>
    </row>
    <row r="127" spans="1:7" x14ac:dyDescent="0.2">
      <c r="A127">
        <f>'Published format'!A129</f>
        <v>126</v>
      </c>
      <c r="B127">
        <f>'Published format'!B129</f>
        <v>28</v>
      </c>
      <c r="C127">
        <f>'Published format'!C129</f>
        <v>6</v>
      </c>
      <c r="D127" t="str">
        <f>'Published format'!D129</f>
        <v>Laura Bennett</v>
      </c>
      <c r="E127" t="str">
        <f>'Published format'!E129</f>
        <v>York Acorn RC</v>
      </c>
      <c r="F127" t="str">
        <f>'Published format'!F129</f>
        <v>W40</v>
      </c>
      <c r="G127" s="21">
        <f>'Published format'!G129</f>
        <v>6.1030092592592594E-2</v>
      </c>
    </row>
    <row r="128" spans="1:7" x14ac:dyDescent="0.2">
      <c r="A128">
        <f>'Published format'!A130</f>
        <v>127</v>
      </c>
      <c r="B128">
        <f>'Published format'!B130</f>
        <v>29</v>
      </c>
      <c r="C128">
        <f>'Published format'!C130</f>
        <v>2</v>
      </c>
      <c r="D128" t="str">
        <f>'Published format'!D130</f>
        <v>Anne Robson</v>
      </c>
      <c r="E128" t="str">
        <f>'Published format'!E130</f>
        <v>North York Moors AC</v>
      </c>
      <c r="F128" t="str">
        <f>'Published format'!F130</f>
        <v>W65</v>
      </c>
      <c r="G128" s="21">
        <f>'Published format'!G130</f>
        <v>6.1793981481481484E-2</v>
      </c>
    </row>
    <row r="129" spans="1:7" x14ac:dyDescent="0.2">
      <c r="A129">
        <f>'Published format'!A131</f>
        <v>128</v>
      </c>
      <c r="B129">
        <f>'Published format'!B131</f>
        <v>30</v>
      </c>
      <c r="C129">
        <f>'Published format'!C131</f>
        <v>6</v>
      </c>
      <c r="D129" t="str">
        <f>'Published format'!D131</f>
        <v>Lisa Bourne</v>
      </c>
      <c r="E129" t="str">
        <f>'Published format'!E131</f>
        <v>Scarborough AC</v>
      </c>
      <c r="F129" t="str">
        <f>'Published format'!F131</f>
        <v>W55</v>
      </c>
      <c r="G129" s="21">
        <f>'Published format'!G131</f>
        <v>6.2083333333333331E-2</v>
      </c>
    </row>
    <row r="130" spans="1:7" x14ac:dyDescent="0.2">
      <c r="A130">
        <f>'Published format'!A132</f>
        <v>129</v>
      </c>
      <c r="B130">
        <f>'Published format'!B132</f>
        <v>99</v>
      </c>
      <c r="C130">
        <f>'Published format'!C132</f>
        <v>13</v>
      </c>
      <c r="D130" t="str">
        <f>'Published format'!D132</f>
        <v>Ian Robinson</v>
      </c>
      <c r="E130" t="str">
        <f>'Published format'!E132</f>
        <v>Esk Valley Fell Club</v>
      </c>
      <c r="F130" t="str">
        <f>'Published format'!F132</f>
        <v>M60</v>
      </c>
      <c r="G130" s="21">
        <f>'Published format'!G132</f>
        <v>6.4120370370370369E-2</v>
      </c>
    </row>
    <row r="131" spans="1:7" x14ac:dyDescent="0.2">
      <c r="A131">
        <f>'Published format'!A133</f>
        <v>130</v>
      </c>
      <c r="B131">
        <f>'Published format'!B133</f>
        <v>31</v>
      </c>
      <c r="C131">
        <f>'Published format'!C133</f>
        <v>4</v>
      </c>
      <c r="D131" t="str">
        <f>'Published format'!D133</f>
        <v>Joanne Hall</v>
      </c>
      <c r="E131" t="str">
        <f>'Published format'!E133</f>
        <v>Esk Valley Fell Club</v>
      </c>
      <c r="F131" t="str">
        <f>'Published format'!F133</f>
        <v>W45</v>
      </c>
      <c r="G131" s="21">
        <f>'Published format'!G133</f>
        <v>6.7858796296296292E-2</v>
      </c>
    </row>
    <row r="132" spans="1:7" x14ac:dyDescent="0.2">
      <c r="A132">
        <f>'Published format'!A134</f>
        <v>131</v>
      </c>
      <c r="B132">
        <f>'Published format'!B134</f>
        <v>32</v>
      </c>
      <c r="C132">
        <f>'Published format'!C134</f>
        <v>5</v>
      </c>
      <c r="D132" t="str">
        <f>'Published format'!D134</f>
        <v>Kathryn Waterworth</v>
      </c>
      <c r="E132" t="str">
        <f>'Published format'!E134</f>
        <v>Individual#</v>
      </c>
      <c r="F132" t="str">
        <f>'Published format'!F134</f>
        <v>W45</v>
      </c>
      <c r="G132" s="21">
        <f>'Published format'!G134</f>
        <v>6.7870370370370373E-2</v>
      </c>
    </row>
    <row r="133" spans="1:7" x14ac:dyDescent="0.2">
      <c r="A133">
        <f>'Published format'!A135</f>
        <v>132</v>
      </c>
      <c r="B133">
        <f>'Published format'!B135</f>
        <v>100</v>
      </c>
      <c r="C133">
        <f>'Published format'!C135</f>
        <v>26</v>
      </c>
      <c r="D133" t="str">
        <f>'Published format'!D135</f>
        <v>Thomas Hoare</v>
      </c>
      <c r="E133" t="str">
        <f>'Published format'!E135</f>
        <v>Bedale &amp; Aiskew Runners</v>
      </c>
      <c r="F133" t="str">
        <f>'Published format'!F135</f>
        <v>MSEN</v>
      </c>
      <c r="G133" s="21">
        <f>'Published format'!G135</f>
        <v>7.3587962962962966E-2</v>
      </c>
    </row>
    <row r="134" spans="1:7" x14ac:dyDescent="0.2">
      <c r="A134">
        <f>'Published format'!A136</f>
        <v>133</v>
      </c>
      <c r="B134">
        <f>'Published format'!B136</f>
        <v>101</v>
      </c>
      <c r="C134">
        <f>'Published format'!C136</f>
        <v>6</v>
      </c>
      <c r="D134" t="str">
        <f>'Published format'!D136</f>
        <v>Martin White</v>
      </c>
      <c r="E134" t="str">
        <f>'Published format'!E136</f>
        <v>New Marske Harriers Club</v>
      </c>
      <c r="F134" t="str">
        <f>'Published format'!F136</f>
        <v>M70</v>
      </c>
      <c r="G134" s="21">
        <f>'Published format'!G136</f>
        <v>7.3877314814814812E-2</v>
      </c>
    </row>
    <row r="135" spans="1:7" x14ac:dyDescent="0.2">
      <c r="A135" t="str">
        <f>'Published format'!A137</f>
        <v/>
      </c>
      <c r="B135" t="str">
        <f>'Published format'!B137</f>
        <v/>
      </c>
      <c r="C135" t="str">
        <f>'Published format'!C137</f>
        <v/>
      </c>
      <c r="D135" t="str">
        <f>'Published format'!D137</f>
        <v/>
      </c>
      <c r="E135" t="str">
        <f>'Published format'!E137</f>
        <v/>
      </c>
      <c r="F135" t="str">
        <f>'Published format'!F137</f>
        <v/>
      </c>
      <c r="G135" s="21" t="str">
        <f>'Published format'!G137</f>
        <v/>
      </c>
    </row>
    <row r="136" spans="1:7" x14ac:dyDescent="0.2">
      <c r="A136" t="str">
        <f>'Published format'!A138</f>
        <v/>
      </c>
      <c r="B136" t="str">
        <f>'Published format'!B138</f>
        <v/>
      </c>
      <c r="C136" t="str">
        <f>'Published format'!C138</f>
        <v/>
      </c>
      <c r="D136" t="str">
        <f>'Published format'!D138</f>
        <v/>
      </c>
      <c r="E136" t="str">
        <f>'Published format'!E138</f>
        <v/>
      </c>
      <c r="F136" t="str">
        <f>'Published format'!F138</f>
        <v/>
      </c>
      <c r="G136" s="21" t="str">
        <f>'Published format'!G138</f>
        <v/>
      </c>
    </row>
    <row r="137" spans="1:7" x14ac:dyDescent="0.2">
      <c r="A137" t="str">
        <f>'Published format'!A139</f>
        <v/>
      </c>
      <c r="B137" t="str">
        <f>'Published format'!B139</f>
        <v/>
      </c>
      <c r="C137" t="str">
        <f>'Published format'!C139</f>
        <v/>
      </c>
      <c r="D137" t="str">
        <f>'Published format'!D139</f>
        <v/>
      </c>
      <c r="E137" t="str">
        <f>'Published format'!E139</f>
        <v/>
      </c>
      <c r="F137" t="str">
        <f>'Published format'!F139</f>
        <v/>
      </c>
      <c r="G137" s="21" t="str">
        <f>'Published format'!G139</f>
        <v/>
      </c>
    </row>
    <row r="138" spans="1:7" x14ac:dyDescent="0.2">
      <c r="A138" t="str">
        <f>'Published format'!A140</f>
        <v/>
      </c>
      <c r="B138" t="str">
        <f>'Published format'!B140</f>
        <v/>
      </c>
      <c r="C138" t="str">
        <f>'Published format'!C140</f>
        <v/>
      </c>
      <c r="D138" t="str">
        <f>'Published format'!D140</f>
        <v/>
      </c>
      <c r="E138" t="str">
        <f>'Published format'!E140</f>
        <v/>
      </c>
      <c r="F138" t="str">
        <f>'Published format'!F140</f>
        <v/>
      </c>
      <c r="G138" s="21" t="str">
        <f>'Published format'!G140</f>
        <v/>
      </c>
    </row>
    <row r="139" spans="1:7" x14ac:dyDescent="0.2">
      <c r="A139" t="str">
        <f>'Published format'!A141</f>
        <v/>
      </c>
      <c r="B139" t="str">
        <f>'Published format'!B141</f>
        <v/>
      </c>
      <c r="C139" t="str">
        <f>'Published format'!C141</f>
        <v/>
      </c>
      <c r="D139" t="str">
        <f>'Published format'!D141</f>
        <v/>
      </c>
      <c r="E139" t="str">
        <f>'Published format'!E141</f>
        <v/>
      </c>
      <c r="F139" t="str">
        <f>'Published format'!F141</f>
        <v/>
      </c>
      <c r="G139" s="21" t="str">
        <f>'Published format'!G141</f>
        <v/>
      </c>
    </row>
    <row r="140" spans="1:7" x14ac:dyDescent="0.2">
      <c r="A140" t="str">
        <f>'Published format'!A142</f>
        <v/>
      </c>
      <c r="B140" t="str">
        <f>'Published format'!B142</f>
        <v/>
      </c>
      <c r="C140" t="str">
        <f>'Published format'!C142</f>
        <v/>
      </c>
      <c r="D140" t="str">
        <f>'Published format'!D142</f>
        <v/>
      </c>
      <c r="E140" t="str">
        <f>'Published format'!E142</f>
        <v/>
      </c>
      <c r="F140" t="str">
        <f>'Published format'!F142</f>
        <v/>
      </c>
      <c r="G140" s="21" t="str">
        <f>'Published format'!G142</f>
        <v/>
      </c>
    </row>
    <row r="141" spans="1:7" x14ac:dyDescent="0.2">
      <c r="A141" t="str">
        <f>'Published format'!A143</f>
        <v/>
      </c>
      <c r="B141" t="str">
        <f>'Published format'!B143</f>
        <v/>
      </c>
      <c r="C141" t="str">
        <f>'Published format'!C143</f>
        <v/>
      </c>
      <c r="D141" t="str">
        <f>'Published format'!D143</f>
        <v/>
      </c>
      <c r="E141" t="str">
        <f>'Published format'!E143</f>
        <v/>
      </c>
      <c r="F141" t="str">
        <f>'Published format'!F143</f>
        <v/>
      </c>
      <c r="G141" s="21" t="str">
        <f>'Published format'!G143</f>
        <v/>
      </c>
    </row>
    <row r="142" spans="1:7" x14ac:dyDescent="0.2">
      <c r="A142" t="str">
        <f>'Published format'!A144</f>
        <v/>
      </c>
      <c r="B142" t="str">
        <f>'Published format'!B144</f>
        <v/>
      </c>
      <c r="C142" t="str">
        <f>'Published format'!C144</f>
        <v/>
      </c>
      <c r="D142" t="str">
        <f>'Published format'!D144</f>
        <v/>
      </c>
      <c r="E142" t="str">
        <f>'Published format'!E144</f>
        <v/>
      </c>
      <c r="F142" t="str">
        <f>'Published format'!F144</f>
        <v/>
      </c>
      <c r="G142" s="21" t="str">
        <f>'Published format'!G144</f>
        <v/>
      </c>
    </row>
    <row r="143" spans="1:7" x14ac:dyDescent="0.2">
      <c r="A143" t="str">
        <f>'Published format'!A145</f>
        <v/>
      </c>
      <c r="B143" t="str">
        <f>'Published format'!B145</f>
        <v/>
      </c>
      <c r="C143" t="str">
        <f>'Published format'!C145</f>
        <v/>
      </c>
      <c r="D143" t="str">
        <f>'Published format'!D145</f>
        <v/>
      </c>
      <c r="E143" t="str">
        <f>'Published format'!E145</f>
        <v/>
      </c>
      <c r="F143" t="str">
        <f>'Published format'!F145</f>
        <v/>
      </c>
      <c r="G143" s="21" t="str">
        <f>'Published format'!G145</f>
        <v/>
      </c>
    </row>
    <row r="144" spans="1:7" x14ac:dyDescent="0.2">
      <c r="A144" t="str">
        <f>'Published format'!A146</f>
        <v/>
      </c>
      <c r="B144" t="str">
        <f>'Published format'!B146</f>
        <v/>
      </c>
      <c r="C144" t="str">
        <f>'Published format'!C146</f>
        <v/>
      </c>
      <c r="D144" t="str">
        <f>'Published format'!D146</f>
        <v/>
      </c>
      <c r="E144" t="str">
        <f>'Published format'!E146</f>
        <v/>
      </c>
      <c r="F144" t="str">
        <f>'Published format'!F146</f>
        <v/>
      </c>
      <c r="G144" s="21" t="str">
        <f>'Published format'!G146</f>
        <v/>
      </c>
    </row>
    <row r="145" spans="1:7" x14ac:dyDescent="0.2">
      <c r="A145" t="str">
        <f>'Published format'!A147</f>
        <v/>
      </c>
      <c r="B145" t="str">
        <f>'Published format'!B147</f>
        <v/>
      </c>
      <c r="C145" t="str">
        <f>'Published format'!C147</f>
        <v/>
      </c>
      <c r="D145" t="str">
        <f>'Published format'!D147</f>
        <v/>
      </c>
      <c r="E145" t="str">
        <f>'Published format'!E147</f>
        <v/>
      </c>
      <c r="F145" t="str">
        <f>'Published format'!F147</f>
        <v/>
      </c>
      <c r="G145" s="21" t="str">
        <f>'Published format'!G147</f>
        <v/>
      </c>
    </row>
    <row r="146" spans="1:7" x14ac:dyDescent="0.2">
      <c r="A146" t="str">
        <f>'Published format'!A148</f>
        <v/>
      </c>
      <c r="B146" t="str">
        <f>'Published format'!B148</f>
        <v/>
      </c>
      <c r="C146" t="str">
        <f>'Published format'!C148</f>
        <v/>
      </c>
      <c r="D146" t="str">
        <f>'Published format'!D148</f>
        <v/>
      </c>
      <c r="E146" t="str">
        <f>'Published format'!E148</f>
        <v/>
      </c>
      <c r="F146" t="str">
        <f>'Published format'!F148</f>
        <v/>
      </c>
      <c r="G146" s="21" t="str">
        <f>'Published format'!G148</f>
        <v/>
      </c>
    </row>
    <row r="147" spans="1:7" x14ac:dyDescent="0.2">
      <c r="A147" t="str">
        <f>'Published format'!A149</f>
        <v/>
      </c>
      <c r="B147" t="str">
        <f>'Published format'!B149</f>
        <v/>
      </c>
      <c r="C147" t="str">
        <f>'Published format'!C149</f>
        <v/>
      </c>
      <c r="D147" t="str">
        <f>'Published format'!D149</f>
        <v/>
      </c>
      <c r="E147" t="str">
        <f>'Published format'!E149</f>
        <v/>
      </c>
      <c r="F147" t="str">
        <f>'Published format'!F149</f>
        <v/>
      </c>
      <c r="G147" s="21" t="str">
        <f>'Published format'!G149</f>
        <v/>
      </c>
    </row>
    <row r="148" spans="1:7" x14ac:dyDescent="0.2">
      <c r="A148" t="str">
        <f>'Published format'!A150</f>
        <v/>
      </c>
      <c r="B148" t="str">
        <f>'Published format'!B150</f>
        <v/>
      </c>
      <c r="C148" t="str">
        <f>'Published format'!C150</f>
        <v/>
      </c>
      <c r="D148" t="str">
        <f>'Published format'!D150</f>
        <v/>
      </c>
      <c r="E148" t="str">
        <f>'Published format'!E150</f>
        <v/>
      </c>
      <c r="F148" t="str">
        <f>'Published format'!F150</f>
        <v/>
      </c>
      <c r="G148" s="21" t="str">
        <f>'Published format'!G150</f>
        <v/>
      </c>
    </row>
    <row r="149" spans="1:7" x14ac:dyDescent="0.2">
      <c r="A149" t="str">
        <f>'Published format'!A151</f>
        <v/>
      </c>
      <c r="B149" t="str">
        <f>'Published format'!B151</f>
        <v/>
      </c>
      <c r="C149" t="str">
        <f>'Published format'!C151</f>
        <v/>
      </c>
      <c r="D149" t="str">
        <f>'Published format'!D151</f>
        <v/>
      </c>
      <c r="E149" t="str">
        <f>'Published format'!E151</f>
        <v/>
      </c>
      <c r="F149" t="str">
        <f>'Published format'!F151</f>
        <v/>
      </c>
      <c r="G149" s="21" t="str">
        <f>'Published format'!G151</f>
        <v/>
      </c>
    </row>
    <row r="150" spans="1:7" x14ac:dyDescent="0.2">
      <c r="A150" t="str">
        <f>'Published format'!A152</f>
        <v/>
      </c>
      <c r="B150" t="str">
        <f>'Published format'!B152</f>
        <v/>
      </c>
      <c r="C150" t="str">
        <f>'Published format'!C152</f>
        <v/>
      </c>
      <c r="D150" t="str">
        <f>'Published format'!D152</f>
        <v/>
      </c>
      <c r="E150" t="str">
        <f>'Published format'!E152</f>
        <v/>
      </c>
      <c r="F150" t="str">
        <f>'Published format'!F152</f>
        <v/>
      </c>
      <c r="G150" s="21" t="str">
        <f>'Published format'!G152</f>
        <v/>
      </c>
    </row>
    <row r="151" spans="1:7" x14ac:dyDescent="0.2">
      <c r="A151" t="str">
        <f>'Published format'!A153</f>
        <v/>
      </c>
      <c r="B151" t="str">
        <f>'Published format'!B153</f>
        <v/>
      </c>
      <c r="C151" t="str">
        <f>'Published format'!C153</f>
        <v/>
      </c>
      <c r="D151" t="str">
        <f>'Published format'!D153</f>
        <v/>
      </c>
      <c r="E151" t="str">
        <f>'Published format'!E153</f>
        <v/>
      </c>
      <c r="F151" t="str">
        <f>'Published format'!F153</f>
        <v/>
      </c>
      <c r="G151" s="21" t="str">
        <f>'Published format'!G153</f>
        <v/>
      </c>
    </row>
    <row r="152" spans="1:7" x14ac:dyDescent="0.2">
      <c r="A152" t="str">
        <f>'Published format'!A154</f>
        <v/>
      </c>
      <c r="B152" t="str">
        <f>'Published format'!B154</f>
        <v/>
      </c>
      <c r="C152" t="str">
        <f>'Published format'!C154</f>
        <v/>
      </c>
      <c r="D152" t="str">
        <f>'Published format'!D154</f>
        <v/>
      </c>
      <c r="E152" t="str">
        <f>'Published format'!E154</f>
        <v/>
      </c>
      <c r="F152" t="str">
        <f>'Published format'!F154</f>
        <v/>
      </c>
      <c r="G152" s="21" t="str">
        <f>'Published format'!G154</f>
        <v/>
      </c>
    </row>
    <row r="153" spans="1:7" x14ac:dyDescent="0.2">
      <c r="A153" t="str">
        <f>'Published format'!A155</f>
        <v/>
      </c>
      <c r="B153" t="str">
        <f>'Published format'!B155</f>
        <v/>
      </c>
      <c r="C153" t="str">
        <f>'Published format'!C155</f>
        <v/>
      </c>
      <c r="D153" t="str">
        <f>'Published format'!D155</f>
        <v/>
      </c>
      <c r="E153" t="str">
        <f>'Published format'!E155</f>
        <v/>
      </c>
      <c r="F153" t="str">
        <f>'Published format'!F155</f>
        <v/>
      </c>
      <c r="G153" s="21" t="str">
        <f>'Published format'!G155</f>
        <v/>
      </c>
    </row>
    <row r="154" spans="1:7" x14ac:dyDescent="0.2">
      <c r="A154" t="str">
        <f>'Published format'!A156</f>
        <v/>
      </c>
      <c r="B154" t="str">
        <f>'Published format'!B156</f>
        <v/>
      </c>
      <c r="C154" t="str">
        <f>'Published format'!C156</f>
        <v/>
      </c>
      <c r="D154" t="str">
        <f>'Published format'!D156</f>
        <v/>
      </c>
      <c r="E154" t="str">
        <f>'Published format'!E156</f>
        <v/>
      </c>
      <c r="F154" t="str">
        <f>'Published format'!F156</f>
        <v/>
      </c>
      <c r="G154" s="21" t="str">
        <f>'Published format'!G156</f>
        <v/>
      </c>
    </row>
    <row r="155" spans="1:7" x14ac:dyDescent="0.2">
      <c r="A155" t="str">
        <f>'Published format'!A157</f>
        <v/>
      </c>
      <c r="B155" t="str">
        <f>'Published format'!B157</f>
        <v/>
      </c>
      <c r="C155" t="str">
        <f>'Published format'!C157</f>
        <v/>
      </c>
      <c r="D155" t="str">
        <f>'Published format'!D157</f>
        <v/>
      </c>
      <c r="E155" t="str">
        <f>'Published format'!E157</f>
        <v/>
      </c>
      <c r="F155" t="str">
        <f>'Published format'!F157</f>
        <v/>
      </c>
      <c r="G155" s="21" t="str">
        <f>'Published format'!G157</f>
        <v/>
      </c>
    </row>
    <row r="156" spans="1:7" x14ac:dyDescent="0.2">
      <c r="A156" t="str">
        <f>'Published format'!A158</f>
        <v/>
      </c>
      <c r="B156" t="str">
        <f>'Published format'!B158</f>
        <v/>
      </c>
      <c r="C156" t="str">
        <f>'Published format'!C158</f>
        <v/>
      </c>
      <c r="D156" t="str">
        <f>'Published format'!D158</f>
        <v/>
      </c>
      <c r="E156" t="str">
        <f>'Published format'!E158</f>
        <v/>
      </c>
      <c r="F156" t="str">
        <f>'Published format'!F158</f>
        <v/>
      </c>
      <c r="G156" s="21" t="str">
        <f>'Published format'!G158</f>
        <v/>
      </c>
    </row>
    <row r="157" spans="1:7" x14ac:dyDescent="0.2">
      <c r="A157" t="str">
        <f>'Published format'!A159</f>
        <v/>
      </c>
      <c r="B157" t="str">
        <f>'Published format'!B159</f>
        <v/>
      </c>
      <c r="C157" t="str">
        <f>'Published format'!C159</f>
        <v/>
      </c>
      <c r="D157" t="str">
        <f>'Published format'!D159</f>
        <v/>
      </c>
      <c r="E157" t="str">
        <f>'Published format'!E159</f>
        <v/>
      </c>
      <c r="F157" t="str">
        <f>'Published format'!F159</f>
        <v/>
      </c>
      <c r="G157" s="21" t="str">
        <f>'Published format'!G159</f>
        <v/>
      </c>
    </row>
    <row r="158" spans="1:7" x14ac:dyDescent="0.2">
      <c r="A158" t="str">
        <f>'Published format'!A160</f>
        <v/>
      </c>
      <c r="B158" t="str">
        <f>'Published format'!B160</f>
        <v/>
      </c>
      <c r="C158" t="str">
        <f>'Published format'!C160</f>
        <v/>
      </c>
      <c r="D158" t="str">
        <f>'Published format'!D160</f>
        <v/>
      </c>
      <c r="E158" t="str">
        <f>'Published format'!E160</f>
        <v/>
      </c>
      <c r="F158" t="str">
        <f>'Published format'!F160</f>
        <v/>
      </c>
      <c r="G158" s="21" t="str">
        <f>'Published format'!G160</f>
        <v/>
      </c>
    </row>
    <row r="159" spans="1:7" x14ac:dyDescent="0.2">
      <c r="A159" t="str">
        <f>'Published format'!A161</f>
        <v/>
      </c>
      <c r="B159" t="str">
        <f>'Published format'!B161</f>
        <v/>
      </c>
      <c r="C159" t="str">
        <f>'Published format'!C161</f>
        <v/>
      </c>
      <c r="D159" t="str">
        <f>'Published format'!D161</f>
        <v/>
      </c>
      <c r="E159" t="str">
        <f>'Published format'!E161</f>
        <v/>
      </c>
      <c r="F159" t="str">
        <f>'Published format'!F161</f>
        <v/>
      </c>
      <c r="G159" s="21" t="str">
        <f>'Published format'!G161</f>
        <v/>
      </c>
    </row>
    <row r="160" spans="1:7" x14ac:dyDescent="0.2">
      <c r="A160" t="str">
        <f>'Published format'!A162</f>
        <v/>
      </c>
      <c r="B160" t="str">
        <f>'Published format'!B162</f>
        <v/>
      </c>
      <c r="C160" t="str">
        <f>'Published format'!C162</f>
        <v/>
      </c>
      <c r="D160" t="str">
        <f>'Published format'!D162</f>
        <v/>
      </c>
      <c r="E160" t="str">
        <f>'Published format'!E162</f>
        <v/>
      </c>
      <c r="F160" t="str">
        <f>'Published format'!F162</f>
        <v/>
      </c>
      <c r="G160" s="21" t="str">
        <f>'Published format'!G162</f>
        <v/>
      </c>
    </row>
    <row r="161" spans="1:7" x14ac:dyDescent="0.2">
      <c r="A161" t="str">
        <f>'Published format'!A163</f>
        <v/>
      </c>
      <c r="B161" t="str">
        <f>'Published format'!B163</f>
        <v/>
      </c>
      <c r="C161" t="str">
        <f>'Published format'!C163</f>
        <v/>
      </c>
      <c r="D161" t="str">
        <f>'Published format'!D163</f>
        <v/>
      </c>
      <c r="E161" t="str">
        <f>'Published format'!E163</f>
        <v/>
      </c>
      <c r="F161" t="str">
        <f>'Published format'!F163</f>
        <v/>
      </c>
      <c r="G161" s="21" t="str">
        <f>'Published format'!G163</f>
        <v/>
      </c>
    </row>
    <row r="162" spans="1:7" x14ac:dyDescent="0.2">
      <c r="A162" t="str">
        <f>'Published format'!A164</f>
        <v/>
      </c>
      <c r="B162" t="str">
        <f>'Published format'!B164</f>
        <v/>
      </c>
      <c r="C162" t="str">
        <f>'Published format'!C164</f>
        <v/>
      </c>
      <c r="D162" t="str">
        <f>'Published format'!D164</f>
        <v/>
      </c>
      <c r="E162" t="str">
        <f>'Published format'!E164</f>
        <v/>
      </c>
      <c r="F162" t="str">
        <f>'Published format'!F164</f>
        <v/>
      </c>
      <c r="G162" s="21" t="str">
        <f>'Published format'!G164</f>
        <v/>
      </c>
    </row>
    <row r="163" spans="1:7" x14ac:dyDescent="0.2">
      <c r="A163" t="str">
        <f>'Published format'!A165</f>
        <v/>
      </c>
      <c r="B163" t="str">
        <f>'Published format'!B165</f>
        <v/>
      </c>
      <c r="C163" t="str">
        <f>'Published format'!C165</f>
        <v/>
      </c>
      <c r="D163" t="str">
        <f>'Published format'!D165</f>
        <v/>
      </c>
      <c r="E163" t="str">
        <f>'Published format'!E165</f>
        <v/>
      </c>
      <c r="F163" t="str">
        <f>'Published format'!F165</f>
        <v/>
      </c>
      <c r="G163" s="21" t="str">
        <f>'Published format'!G165</f>
        <v/>
      </c>
    </row>
    <row r="164" spans="1:7" x14ac:dyDescent="0.2">
      <c r="A164" t="str">
        <f>'Published format'!A166</f>
        <v/>
      </c>
      <c r="B164" t="str">
        <f>'Published format'!B166</f>
        <v/>
      </c>
      <c r="C164" t="str">
        <f>'Published format'!C166</f>
        <v/>
      </c>
      <c r="D164" t="str">
        <f>'Published format'!D166</f>
        <v/>
      </c>
      <c r="E164" t="str">
        <f>'Published format'!E166</f>
        <v/>
      </c>
      <c r="F164" t="str">
        <f>'Published format'!F166</f>
        <v/>
      </c>
      <c r="G164" s="21" t="str">
        <f>'Published format'!G166</f>
        <v/>
      </c>
    </row>
    <row r="165" spans="1:7" x14ac:dyDescent="0.2">
      <c r="A165" t="str">
        <f>'Published format'!A167</f>
        <v/>
      </c>
      <c r="B165" t="str">
        <f>'Published format'!B167</f>
        <v/>
      </c>
      <c r="C165" t="str">
        <f>'Published format'!C167</f>
        <v/>
      </c>
      <c r="D165" t="str">
        <f>'Published format'!D167</f>
        <v/>
      </c>
      <c r="E165" t="str">
        <f>'Published format'!E167</f>
        <v/>
      </c>
      <c r="F165" t="str">
        <f>'Published format'!F167</f>
        <v/>
      </c>
      <c r="G165" s="21" t="str">
        <f>'Published format'!G167</f>
        <v/>
      </c>
    </row>
    <row r="166" spans="1:7" x14ac:dyDescent="0.2">
      <c r="A166" t="str">
        <f>'Published format'!A168</f>
        <v/>
      </c>
      <c r="B166" t="str">
        <f>'Published format'!B168</f>
        <v/>
      </c>
      <c r="C166" t="str">
        <f>'Published format'!C168</f>
        <v/>
      </c>
      <c r="D166" t="str">
        <f>'Published format'!D168</f>
        <v/>
      </c>
      <c r="E166" t="str">
        <f>'Published format'!E168</f>
        <v/>
      </c>
      <c r="F166" t="str">
        <f>'Published format'!F168</f>
        <v/>
      </c>
      <c r="G166" s="21" t="str">
        <f>'Published format'!G168</f>
        <v/>
      </c>
    </row>
    <row r="167" spans="1:7" x14ac:dyDescent="0.2">
      <c r="A167" t="str">
        <f>'Published format'!A169</f>
        <v/>
      </c>
      <c r="B167" t="str">
        <f>'Published format'!B169</f>
        <v/>
      </c>
      <c r="C167" t="str">
        <f>'Published format'!C169</f>
        <v/>
      </c>
      <c r="D167" t="str">
        <f>'Published format'!D169</f>
        <v/>
      </c>
      <c r="E167" t="str">
        <f>'Published format'!E169</f>
        <v/>
      </c>
      <c r="F167" t="str">
        <f>'Published format'!F169</f>
        <v/>
      </c>
      <c r="G167" s="21" t="str">
        <f>'Published format'!G169</f>
        <v/>
      </c>
    </row>
    <row r="168" spans="1:7" x14ac:dyDescent="0.2">
      <c r="A168" t="str">
        <f>'Published format'!A170</f>
        <v/>
      </c>
      <c r="B168" t="str">
        <f>'Published format'!B170</f>
        <v/>
      </c>
      <c r="C168" t="str">
        <f>'Published format'!C170</f>
        <v/>
      </c>
      <c r="D168" t="str">
        <f>'Published format'!D170</f>
        <v/>
      </c>
      <c r="E168" t="str">
        <f>'Published format'!E170</f>
        <v/>
      </c>
      <c r="F168" t="str">
        <f>'Published format'!F170</f>
        <v/>
      </c>
      <c r="G168" s="21" t="str">
        <f>'Published format'!G170</f>
        <v/>
      </c>
    </row>
    <row r="169" spans="1:7" x14ac:dyDescent="0.2">
      <c r="A169" t="str">
        <f>'Published format'!A171</f>
        <v/>
      </c>
      <c r="B169" t="str">
        <f>'Published format'!B171</f>
        <v/>
      </c>
      <c r="C169" t="str">
        <f>'Published format'!C171</f>
        <v/>
      </c>
      <c r="D169" t="str">
        <f>'Published format'!D171</f>
        <v/>
      </c>
      <c r="E169" t="str">
        <f>'Published format'!E171</f>
        <v/>
      </c>
      <c r="F169" t="str">
        <f>'Published format'!F171</f>
        <v/>
      </c>
      <c r="G169" s="21" t="str">
        <f>'Published format'!G171</f>
        <v/>
      </c>
    </row>
    <row r="170" spans="1:7" x14ac:dyDescent="0.2">
      <c r="A170" t="str">
        <f>'Published format'!A172</f>
        <v/>
      </c>
      <c r="B170" t="str">
        <f>'Published format'!B172</f>
        <v/>
      </c>
      <c r="C170" t="str">
        <f>'Published format'!C172</f>
        <v/>
      </c>
      <c r="D170" t="str">
        <f>'Published format'!D172</f>
        <v/>
      </c>
      <c r="E170" t="str">
        <f>'Published format'!E172</f>
        <v/>
      </c>
      <c r="F170" t="str">
        <f>'Published format'!F172</f>
        <v/>
      </c>
      <c r="G170" s="21" t="str">
        <f>'Published format'!G172</f>
        <v/>
      </c>
    </row>
    <row r="171" spans="1:7" x14ac:dyDescent="0.2">
      <c r="A171" t="str">
        <f>'Published format'!A173</f>
        <v/>
      </c>
      <c r="B171" t="str">
        <f>'Published format'!B173</f>
        <v/>
      </c>
      <c r="C171" t="str">
        <f>'Published format'!C173</f>
        <v/>
      </c>
      <c r="D171" t="str">
        <f>'Published format'!D173</f>
        <v/>
      </c>
      <c r="E171" t="str">
        <f>'Published format'!E173</f>
        <v/>
      </c>
      <c r="F171" t="str">
        <f>'Published format'!F173</f>
        <v/>
      </c>
      <c r="G171" s="21" t="str">
        <f>'Published format'!G173</f>
        <v/>
      </c>
    </row>
    <row r="172" spans="1:7" x14ac:dyDescent="0.2">
      <c r="A172" t="str">
        <f>'Published format'!A174</f>
        <v/>
      </c>
      <c r="B172" t="str">
        <f>'Published format'!B174</f>
        <v/>
      </c>
      <c r="C172" t="str">
        <f>'Published format'!C174</f>
        <v/>
      </c>
      <c r="D172" t="str">
        <f>'Published format'!D174</f>
        <v/>
      </c>
      <c r="E172" t="str">
        <f>'Published format'!E174</f>
        <v/>
      </c>
      <c r="F172" t="str">
        <f>'Published format'!F174</f>
        <v/>
      </c>
      <c r="G172" s="21" t="str">
        <f>'Published format'!G174</f>
        <v/>
      </c>
    </row>
    <row r="173" spans="1:7" x14ac:dyDescent="0.2">
      <c r="A173" t="str">
        <f>'Published format'!A175</f>
        <v/>
      </c>
      <c r="B173" t="str">
        <f>'Published format'!B175</f>
        <v/>
      </c>
      <c r="C173" t="str">
        <f>'Published format'!C175</f>
        <v/>
      </c>
      <c r="D173" t="str">
        <f>'Published format'!D175</f>
        <v/>
      </c>
      <c r="E173" t="str">
        <f>'Published format'!E175</f>
        <v/>
      </c>
      <c r="F173" t="str">
        <f>'Published format'!F175</f>
        <v/>
      </c>
      <c r="G173" s="21" t="str">
        <f>'Published format'!G175</f>
        <v/>
      </c>
    </row>
    <row r="174" spans="1:7" x14ac:dyDescent="0.2">
      <c r="A174" t="str">
        <f>'Published format'!A176</f>
        <v/>
      </c>
      <c r="B174" t="str">
        <f>'Published format'!B176</f>
        <v/>
      </c>
      <c r="C174" t="str">
        <f>'Published format'!C176</f>
        <v/>
      </c>
      <c r="D174" t="str">
        <f>'Published format'!D176</f>
        <v/>
      </c>
      <c r="E174" t="str">
        <f>'Published format'!E176</f>
        <v/>
      </c>
      <c r="F174" t="str">
        <f>'Published format'!F176</f>
        <v/>
      </c>
      <c r="G174" s="21" t="str">
        <f>'Published format'!G176</f>
        <v/>
      </c>
    </row>
    <row r="175" spans="1:7" x14ac:dyDescent="0.2">
      <c r="A175" t="str">
        <f>'Published format'!A177</f>
        <v/>
      </c>
      <c r="B175" t="str">
        <f>'Published format'!B177</f>
        <v/>
      </c>
      <c r="C175" t="str">
        <f>'Published format'!C177</f>
        <v/>
      </c>
      <c r="D175" t="str">
        <f>'Published format'!D177</f>
        <v/>
      </c>
      <c r="E175" t="str">
        <f>'Published format'!E177</f>
        <v/>
      </c>
      <c r="F175" t="str">
        <f>'Published format'!F177</f>
        <v/>
      </c>
      <c r="G175" s="21" t="str">
        <f>'Published format'!G177</f>
        <v/>
      </c>
    </row>
    <row r="176" spans="1:7" x14ac:dyDescent="0.2">
      <c r="A176" t="str">
        <f>'Published format'!A178</f>
        <v/>
      </c>
      <c r="B176" t="str">
        <f>'Published format'!B178</f>
        <v/>
      </c>
      <c r="C176" t="str">
        <f>'Published format'!C178</f>
        <v/>
      </c>
      <c r="D176" t="str">
        <f>'Published format'!D178</f>
        <v/>
      </c>
      <c r="E176" t="str">
        <f>'Published format'!E178</f>
        <v/>
      </c>
      <c r="F176" t="str">
        <f>'Published format'!F178</f>
        <v/>
      </c>
      <c r="G176" s="21" t="str">
        <f>'Published format'!G178</f>
        <v/>
      </c>
    </row>
    <row r="177" spans="1:7" x14ac:dyDescent="0.2">
      <c r="A177" t="str">
        <f>'Published format'!A179</f>
        <v/>
      </c>
      <c r="B177" t="str">
        <f>'Published format'!B179</f>
        <v/>
      </c>
      <c r="C177" t="str">
        <f>'Published format'!C179</f>
        <v/>
      </c>
      <c r="D177" t="str">
        <f>'Published format'!D179</f>
        <v/>
      </c>
      <c r="E177" t="str">
        <f>'Published format'!E179</f>
        <v/>
      </c>
      <c r="F177" t="str">
        <f>'Published format'!F179</f>
        <v/>
      </c>
      <c r="G177" s="21" t="str">
        <f>'Published format'!G179</f>
        <v/>
      </c>
    </row>
    <row r="178" spans="1:7" x14ac:dyDescent="0.2">
      <c r="A178" t="str">
        <f>'Published format'!A180</f>
        <v/>
      </c>
      <c r="B178" t="str">
        <f>'Published format'!B180</f>
        <v/>
      </c>
      <c r="C178" t="str">
        <f>'Published format'!C180</f>
        <v/>
      </c>
      <c r="D178" t="str">
        <f>'Published format'!D180</f>
        <v/>
      </c>
      <c r="E178" t="str">
        <f>'Published format'!E180</f>
        <v/>
      </c>
      <c r="F178" t="str">
        <f>'Published format'!F180</f>
        <v/>
      </c>
      <c r="G178" s="21" t="str">
        <f>'Published format'!G180</f>
        <v/>
      </c>
    </row>
    <row r="179" spans="1:7" x14ac:dyDescent="0.2">
      <c r="A179" t="str">
        <f>'Published format'!A181</f>
        <v/>
      </c>
      <c r="B179" t="str">
        <f>'Published format'!B181</f>
        <v/>
      </c>
      <c r="C179" t="str">
        <f>'Published format'!C181</f>
        <v/>
      </c>
      <c r="D179" t="str">
        <f>'Published format'!D181</f>
        <v/>
      </c>
      <c r="E179" t="str">
        <f>'Published format'!E181</f>
        <v/>
      </c>
      <c r="F179" t="str">
        <f>'Published format'!F181</f>
        <v/>
      </c>
      <c r="G179" s="21" t="str">
        <f>'Published format'!G181</f>
        <v/>
      </c>
    </row>
    <row r="180" spans="1:7" x14ac:dyDescent="0.2">
      <c r="A180" t="str">
        <f>'Published format'!A182</f>
        <v/>
      </c>
      <c r="B180" t="str">
        <f>'Published format'!B182</f>
        <v/>
      </c>
      <c r="C180" t="str">
        <f>'Published format'!C182</f>
        <v/>
      </c>
      <c r="D180" t="str">
        <f>'Published format'!D182</f>
        <v/>
      </c>
      <c r="E180" t="str">
        <f>'Published format'!E182</f>
        <v/>
      </c>
      <c r="F180" t="str">
        <f>'Published format'!F182</f>
        <v/>
      </c>
      <c r="G180" s="21" t="str">
        <f>'Published format'!G182</f>
        <v/>
      </c>
    </row>
    <row r="181" spans="1:7" x14ac:dyDescent="0.2">
      <c r="A181" t="str">
        <f>'Published format'!A183</f>
        <v/>
      </c>
      <c r="B181" t="str">
        <f>'Published format'!B183</f>
        <v/>
      </c>
      <c r="C181" t="str">
        <f>'Published format'!C183</f>
        <v/>
      </c>
      <c r="D181" t="str">
        <f>'Published format'!D183</f>
        <v/>
      </c>
      <c r="E181" t="str">
        <f>'Published format'!E183</f>
        <v/>
      </c>
      <c r="F181" t="str">
        <f>'Published format'!F183</f>
        <v/>
      </c>
      <c r="G181" s="21" t="str">
        <f>'Published format'!G183</f>
        <v/>
      </c>
    </row>
    <row r="182" spans="1:7" x14ac:dyDescent="0.2">
      <c r="A182" t="str">
        <f>'Published format'!A184</f>
        <v/>
      </c>
      <c r="B182" t="str">
        <f>'Published format'!B184</f>
        <v/>
      </c>
      <c r="C182" t="str">
        <f>'Published format'!C184</f>
        <v/>
      </c>
      <c r="D182" t="str">
        <f>'Published format'!D184</f>
        <v/>
      </c>
      <c r="E182" t="str">
        <f>'Published format'!E184</f>
        <v/>
      </c>
      <c r="F182" t="str">
        <f>'Published format'!F184</f>
        <v/>
      </c>
      <c r="G182" s="21" t="str">
        <f>'Published format'!G184</f>
        <v/>
      </c>
    </row>
    <row r="183" spans="1:7" x14ac:dyDescent="0.2">
      <c r="A183" t="str">
        <f>'Published format'!A185</f>
        <v/>
      </c>
      <c r="B183" t="str">
        <f>'Published format'!B185</f>
        <v/>
      </c>
      <c r="C183" t="str">
        <f>'Published format'!C185</f>
        <v/>
      </c>
      <c r="D183" t="str">
        <f>'Published format'!D185</f>
        <v/>
      </c>
      <c r="E183" t="str">
        <f>'Published format'!E185</f>
        <v/>
      </c>
      <c r="F183" t="str">
        <f>'Published format'!F185</f>
        <v/>
      </c>
      <c r="G183" s="21" t="str">
        <f>'Published format'!G185</f>
        <v/>
      </c>
    </row>
    <row r="184" spans="1:7" x14ac:dyDescent="0.2">
      <c r="A184" t="str">
        <f>'Published format'!A186</f>
        <v/>
      </c>
      <c r="B184" t="str">
        <f>'Published format'!B186</f>
        <v/>
      </c>
      <c r="C184" t="str">
        <f>'Published format'!C186</f>
        <v/>
      </c>
      <c r="D184" t="str">
        <f>'Published format'!D186</f>
        <v/>
      </c>
      <c r="E184" t="str">
        <f>'Published format'!E186</f>
        <v/>
      </c>
      <c r="F184" t="str">
        <f>'Published format'!F186</f>
        <v/>
      </c>
      <c r="G184" s="21" t="str">
        <f>'Published format'!G186</f>
        <v/>
      </c>
    </row>
    <row r="185" spans="1:7" x14ac:dyDescent="0.2">
      <c r="A185" t="str">
        <f>'Published format'!A187</f>
        <v/>
      </c>
      <c r="B185" t="str">
        <f>'Published format'!B187</f>
        <v/>
      </c>
      <c r="C185" t="str">
        <f>'Published format'!C187</f>
        <v/>
      </c>
      <c r="D185" t="str">
        <f>'Published format'!D187</f>
        <v/>
      </c>
      <c r="E185" t="str">
        <f>'Published format'!E187</f>
        <v/>
      </c>
      <c r="F185" t="str">
        <f>'Published format'!F187</f>
        <v/>
      </c>
      <c r="G185" s="21" t="str">
        <f>'Published format'!G187</f>
        <v/>
      </c>
    </row>
    <row r="186" spans="1:7" x14ac:dyDescent="0.2">
      <c r="A186" t="str">
        <f>'Published format'!A188</f>
        <v/>
      </c>
      <c r="B186" t="str">
        <f>'Published format'!B188</f>
        <v/>
      </c>
      <c r="C186" t="str">
        <f>'Published format'!C188</f>
        <v/>
      </c>
      <c r="D186" t="str">
        <f>'Published format'!D188</f>
        <v/>
      </c>
      <c r="E186" t="str">
        <f>'Published format'!E188</f>
        <v/>
      </c>
      <c r="F186" t="str">
        <f>'Published format'!F188</f>
        <v/>
      </c>
      <c r="G186" s="21" t="str">
        <f>'Published format'!G188</f>
        <v/>
      </c>
    </row>
    <row r="187" spans="1:7" x14ac:dyDescent="0.2">
      <c r="A187" t="str">
        <f>'Published format'!A189</f>
        <v/>
      </c>
      <c r="B187" t="str">
        <f>'Published format'!B189</f>
        <v/>
      </c>
      <c r="C187" t="str">
        <f>'Published format'!C189</f>
        <v/>
      </c>
      <c r="D187" t="str">
        <f>'Published format'!D189</f>
        <v/>
      </c>
      <c r="E187" t="str">
        <f>'Published format'!E189</f>
        <v/>
      </c>
      <c r="F187" t="str">
        <f>'Published format'!F189</f>
        <v/>
      </c>
      <c r="G187" s="21" t="str">
        <f>'Published format'!G189</f>
        <v/>
      </c>
    </row>
    <row r="188" spans="1:7" x14ac:dyDescent="0.2">
      <c r="A188" t="str">
        <f>'Published format'!A190</f>
        <v/>
      </c>
      <c r="B188" t="str">
        <f>'Published format'!B190</f>
        <v/>
      </c>
      <c r="C188" t="str">
        <f>'Published format'!C190</f>
        <v/>
      </c>
      <c r="D188" t="str">
        <f>'Published format'!D190</f>
        <v/>
      </c>
      <c r="E188" t="str">
        <f>'Published format'!E190</f>
        <v/>
      </c>
      <c r="F188" t="str">
        <f>'Published format'!F190</f>
        <v/>
      </c>
      <c r="G188" s="21" t="str">
        <f>'Published format'!G190</f>
        <v/>
      </c>
    </row>
    <row r="189" spans="1:7" x14ac:dyDescent="0.2">
      <c r="A189" t="str">
        <f>'Published format'!A191</f>
        <v/>
      </c>
      <c r="B189" t="str">
        <f>'Published format'!B191</f>
        <v/>
      </c>
      <c r="C189" t="str">
        <f>'Published format'!C191</f>
        <v/>
      </c>
      <c r="D189" t="str">
        <f>'Published format'!D191</f>
        <v/>
      </c>
      <c r="E189" t="str">
        <f>'Published format'!E191</f>
        <v/>
      </c>
      <c r="F189" t="str">
        <f>'Published format'!F191</f>
        <v/>
      </c>
      <c r="G189" s="21" t="str">
        <f>'Published format'!G191</f>
        <v/>
      </c>
    </row>
    <row r="190" spans="1:7" x14ac:dyDescent="0.2">
      <c r="A190" t="str">
        <f>'Published format'!A192</f>
        <v/>
      </c>
      <c r="B190" t="str">
        <f>'Published format'!B192</f>
        <v/>
      </c>
      <c r="C190" t="str">
        <f>'Published format'!C192</f>
        <v/>
      </c>
      <c r="D190" t="str">
        <f>'Published format'!D192</f>
        <v/>
      </c>
      <c r="E190" t="str">
        <f>'Published format'!E192</f>
        <v/>
      </c>
      <c r="F190" t="str">
        <f>'Published format'!F192</f>
        <v/>
      </c>
      <c r="G190" s="21" t="str">
        <f>'Published format'!G192</f>
        <v/>
      </c>
    </row>
    <row r="191" spans="1:7" x14ac:dyDescent="0.2">
      <c r="A191" t="str">
        <f>'Published format'!A193</f>
        <v/>
      </c>
      <c r="B191" t="str">
        <f>'Published format'!B193</f>
        <v/>
      </c>
      <c r="C191" t="str">
        <f>'Published format'!C193</f>
        <v/>
      </c>
      <c r="D191" t="str">
        <f>'Published format'!D193</f>
        <v/>
      </c>
      <c r="E191" t="str">
        <f>'Published format'!E193</f>
        <v/>
      </c>
      <c r="F191" t="str">
        <f>'Published format'!F193</f>
        <v/>
      </c>
      <c r="G191" s="21" t="str">
        <f>'Published format'!G193</f>
        <v/>
      </c>
    </row>
    <row r="192" spans="1:7" x14ac:dyDescent="0.2">
      <c r="A192" t="str">
        <f>'Published format'!A194</f>
        <v/>
      </c>
      <c r="B192" t="str">
        <f>'Published format'!B194</f>
        <v/>
      </c>
      <c r="C192" t="str">
        <f>'Published format'!C194</f>
        <v/>
      </c>
      <c r="D192" t="str">
        <f>'Published format'!D194</f>
        <v/>
      </c>
      <c r="E192" t="str">
        <f>'Published format'!E194</f>
        <v/>
      </c>
      <c r="F192" t="str">
        <f>'Published format'!F194</f>
        <v/>
      </c>
      <c r="G192" s="21" t="str">
        <f>'Published format'!G194</f>
        <v/>
      </c>
    </row>
    <row r="193" spans="1:7" x14ac:dyDescent="0.2">
      <c r="A193" t="str">
        <f>'Published format'!A195</f>
        <v/>
      </c>
      <c r="B193" t="str">
        <f>'Published format'!B195</f>
        <v/>
      </c>
      <c r="C193" t="str">
        <f>'Published format'!C195</f>
        <v/>
      </c>
      <c r="D193" t="str">
        <f>'Published format'!D195</f>
        <v/>
      </c>
      <c r="E193" t="str">
        <f>'Published format'!E195</f>
        <v/>
      </c>
      <c r="F193" t="str">
        <f>'Published format'!F195</f>
        <v/>
      </c>
      <c r="G193" s="21" t="str">
        <f>'Published format'!G195</f>
        <v/>
      </c>
    </row>
    <row r="194" spans="1:7" x14ac:dyDescent="0.2">
      <c r="A194" t="str">
        <f>'Published format'!A196</f>
        <v/>
      </c>
      <c r="B194" t="str">
        <f>'Published format'!B196</f>
        <v/>
      </c>
      <c r="C194" t="str">
        <f>'Published format'!C196</f>
        <v/>
      </c>
      <c r="D194" t="str">
        <f>'Published format'!D196</f>
        <v/>
      </c>
      <c r="E194" t="str">
        <f>'Published format'!E196</f>
        <v/>
      </c>
      <c r="F194" t="str">
        <f>'Published format'!F196</f>
        <v/>
      </c>
      <c r="G194" s="21" t="str">
        <f>'Published format'!G196</f>
        <v/>
      </c>
    </row>
    <row r="195" spans="1:7" x14ac:dyDescent="0.2">
      <c r="A195" t="str">
        <f>'Published format'!A197</f>
        <v/>
      </c>
      <c r="B195" t="str">
        <f>'Published format'!B197</f>
        <v/>
      </c>
      <c r="C195" t="str">
        <f>'Published format'!C197</f>
        <v/>
      </c>
      <c r="D195" t="str">
        <f>'Published format'!D197</f>
        <v/>
      </c>
      <c r="E195" t="str">
        <f>'Published format'!E197</f>
        <v/>
      </c>
      <c r="F195" t="str">
        <f>'Published format'!F197</f>
        <v/>
      </c>
      <c r="G195" s="21" t="str">
        <f>'Published format'!G197</f>
        <v/>
      </c>
    </row>
    <row r="196" spans="1:7" x14ac:dyDescent="0.2">
      <c r="A196" t="str">
        <f>'Published format'!A198</f>
        <v/>
      </c>
      <c r="B196" t="str">
        <f>'Published format'!B198</f>
        <v/>
      </c>
      <c r="C196" t="str">
        <f>'Published format'!C198</f>
        <v/>
      </c>
      <c r="D196" t="str">
        <f>'Published format'!D198</f>
        <v/>
      </c>
      <c r="E196" t="str">
        <f>'Published format'!E198</f>
        <v/>
      </c>
      <c r="F196" t="str">
        <f>'Published format'!F198</f>
        <v/>
      </c>
      <c r="G196" s="21" t="str">
        <f>'Published format'!G198</f>
        <v/>
      </c>
    </row>
    <row r="197" spans="1:7" x14ac:dyDescent="0.2">
      <c r="A197" t="str">
        <f>'Published format'!A199</f>
        <v/>
      </c>
      <c r="B197" t="str">
        <f>'Published format'!B199</f>
        <v/>
      </c>
      <c r="C197" t="str">
        <f>'Published format'!C199</f>
        <v/>
      </c>
      <c r="D197" t="str">
        <f>'Published format'!D199</f>
        <v/>
      </c>
      <c r="E197" t="str">
        <f>'Published format'!E199</f>
        <v/>
      </c>
      <c r="F197" t="str">
        <f>'Published format'!F199</f>
        <v/>
      </c>
      <c r="G197" s="21" t="str">
        <f>'Published format'!G199</f>
        <v/>
      </c>
    </row>
    <row r="198" spans="1:7" x14ac:dyDescent="0.2">
      <c r="A198" t="str">
        <f>'Published format'!A200</f>
        <v/>
      </c>
      <c r="B198" t="str">
        <f>'Published format'!B200</f>
        <v/>
      </c>
      <c r="C198" t="str">
        <f>'Published format'!C200</f>
        <v/>
      </c>
      <c r="D198" t="str">
        <f>'Published format'!D200</f>
        <v/>
      </c>
      <c r="E198" t="str">
        <f>'Published format'!E200</f>
        <v/>
      </c>
      <c r="F198" t="str">
        <f>'Published format'!F200</f>
        <v/>
      </c>
      <c r="G198" s="21" t="str">
        <f>'Published format'!G200</f>
        <v/>
      </c>
    </row>
    <row r="199" spans="1:7" x14ac:dyDescent="0.2">
      <c r="A199" t="str">
        <f>'Published format'!A201</f>
        <v/>
      </c>
      <c r="B199" t="str">
        <f>'Published format'!B201</f>
        <v/>
      </c>
      <c r="C199" t="str">
        <f>'Published format'!C201</f>
        <v/>
      </c>
      <c r="D199" t="str">
        <f>'Published format'!D201</f>
        <v/>
      </c>
      <c r="E199" t="str">
        <f>'Published format'!E201</f>
        <v/>
      </c>
      <c r="F199" t="str">
        <f>'Published format'!F201</f>
        <v/>
      </c>
      <c r="G199" s="21" t="str">
        <f>'Published format'!G201</f>
        <v/>
      </c>
    </row>
    <row r="200" spans="1:7" x14ac:dyDescent="0.2">
      <c r="A200" t="str">
        <f>'Published format'!A202</f>
        <v/>
      </c>
      <c r="B200" t="str">
        <f>'Published format'!B202</f>
        <v/>
      </c>
      <c r="C200" t="str">
        <f>'Published format'!C202</f>
        <v/>
      </c>
      <c r="D200" t="str">
        <f>'Published format'!D202</f>
        <v/>
      </c>
      <c r="E200" t="str">
        <f>'Published format'!E202</f>
        <v/>
      </c>
      <c r="F200" t="str">
        <f>'Published format'!F202</f>
        <v/>
      </c>
      <c r="G200" s="21" t="str">
        <f>'Published format'!G202</f>
        <v/>
      </c>
    </row>
    <row r="201" spans="1:7" x14ac:dyDescent="0.2">
      <c r="A201" t="str">
        <f>'Published format'!A203</f>
        <v/>
      </c>
      <c r="B201" t="str">
        <f>'Published format'!B203</f>
        <v/>
      </c>
      <c r="C201" t="str">
        <f>'Published format'!C203</f>
        <v/>
      </c>
      <c r="D201" t="str">
        <f>'Published format'!D203</f>
        <v/>
      </c>
      <c r="E201" t="str">
        <f>'Published format'!E203</f>
        <v/>
      </c>
      <c r="F201" t="str">
        <f>'Published format'!F203</f>
        <v/>
      </c>
      <c r="G201" s="21" t="str">
        <f>'Published format'!G203</f>
        <v/>
      </c>
    </row>
    <row r="202" spans="1:7" x14ac:dyDescent="0.2">
      <c r="A202" t="str">
        <f>'Published format'!A204</f>
        <v/>
      </c>
      <c r="B202" t="str">
        <f>'Published format'!B204</f>
        <v/>
      </c>
      <c r="C202" t="str">
        <f>'Published format'!C204</f>
        <v/>
      </c>
      <c r="D202" t="str">
        <f>'Published format'!D204</f>
        <v/>
      </c>
      <c r="E202" t="str">
        <f>'Published format'!E204</f>
        <v/>
      </c>
      <c r="F202" t="str">
        <f>'Published format'!F204</f>
        <v/>
      </c>
      <c r="G202" s="21" t="str">
        <f>'Published format'!G204</f>
        <v/>
      </c>
    </row>
    <row r="203" spans="1:7" x14ac:dyDescent="0.2">
      <c r="A203" t="str">
        <f>'Published format'!A205</f>
        <v/>
      </c>
      <c r="B203" t="str">
        <f>'Published format'!B205</f>
        <v/>
      </c>
      <c r="C203" t="str">
        <f>'Published format'!C205</f>
        <v/>
      </c>
      <c r="D203" t="str">
        <f>'Published format'!D205</f>
        <v/>
      </c>
      <c r="E203" t="str">
        <f>'Published format'!E205</f>
        <v/>
      </c>
      <c r="F203" t="str">
        <f>'Published format'!F205</f>
        <v/>
      </c>
      <c r="G203" s="21" t="str">
        <f>'Published format'!G205</f>
        <v/>
      </c>
    </row>
    <row r="204" spans="1:7" x14ac:dyDescent="0.2">
      <c r="A204" t="str">
        <f>'Published format'!A206</f>
        <v/>
      </c>
      <c r="B204" t="str">
        <f>'Published format'!B206</f>
        <v/>
      </c>
      <c r="C204" t="str">
        <f>'Published format'!C206</f>
        <v/>
      </c>
      <c r="D204" t="str">
        <f>'Published format'!D206</f>
        <v/>
      </c>
      <c r="E204" t="str">
        <f>'Published format'!E206</f>
        <v/>
      </c>
      <c r="F204" t="str">
        <f>'Published format'!F206</f>
        <v/>
      </c>
      <c r="G204" s="21" t="str">
        <f>'Published format'!G206</f>
        <v/>
      </c>
    </row>
    <row r="205" spans="1:7" x14ac:dyDescent="0.2">
      <c r="A205" t="str">
        <f>'Published format'!A207</f>
        <v/>
      </c>
      <c r="B205" t="str">
        <f>'Published format'!B207</f>
        <v/>
      </c>
      <c r="C205" t="str">
        <f>'Published format'!C207</f>
        <v/>
      </c>
      <c r="D205" t="str">
        <f>'Published format'!D207</f>
        <v/>
      </c>
      <c r="E205" t="str">
        <f>'Published format'!E207</f>
        <v/>
      </c>
      <c r="F205" t="str">
        <f>'Published format'!F207</f>
        <v/>
      </c>
      <c r="G205" s="21" t="str">
        <f>'Published format'!G207</f>
        <v/>
      </c>
    </row>
    <row r="206" spans="1:7" x14ac:dyDescent="0.2">
      <c r="A206" t="str">
        <f>'Published format'!A208</f>
        <v/>
      </c>
      <c r="B206" t="str">
        <f>'Published format'!B208</f>
        <v/>
      </c>
      <c r="C206" t="str">
        <f>'Published format'!C208</f>
        <v/>
      </c>
      <c r="D206" t="str">
        <f>'Published format'!D208</f>
        <v/>
      </c>
      <c r="E206" t="str">
        <f>'Published format'!E208</f>
        <v/>
      </c>
      <c r="F206" t="str">
        <f>'Published format'!F208</f>
        <v/>
      </c>
      <c r="G206" s="21" t="str">
        <f>'Published format'!G208</f>
        <v/>
      </c>
    </row>
    <row r="207" spans="1:7" x14ac:dyDescent="0.2">
      <c r="A207" t="str">
        <f>'Published format'!A209</f>
        <v/>
      </c>
      <c r="B207" t="str">
        <f>'Published format'!B209</f>
        <v/>
      </c>
      <c r="C207" t="str">
        <f>'Published format'!C209</f>
        <v/>
      </c>
      <c r="D207" t="str">
        <f>'Published format'!D209</f>
        <v/>
      </c>
      <c r="E207" t="str">
        <f>'Published format'!E209</f>
        <v/>
      </c>
      <c r="F207" t="str">
        <f>'Published format'!F209</f>
        <v/>
      </c>
      <c r="G207" s="21" t="str">
        <f>'Published format'!G209</f>
        <v/>
      </c>
    </row>
    <row r="208" spans="1:7" x14ac:dyDescent="0.2">
      <c r="A208" t="str">
        <f>'Published format'!A210</f>
        <v/>
      </c>
      <c r="B208" t="str">
        <f>'Published format'!B210</f>
        <v/>
      </c>
      <c r="C208" t="str">
        <f>'Published format'!C210</f>
        <v/>
      </c>
      <c r="D208" t="str">
        <f>'Published format'!D210</f>
        <v/>
      </c>
      <c r="E208" t="str">
        <f>'Published format'!E210</f>
        <v/>
      </c>
      <c r="F208" t="str">
        <f>'Published format'!F210</f>
        <v/>
      </c>
      <c r="G208" s="21" t="str">
        <f>'Published format'!G210</f>
        <v/>
      </c>
    </row>
    <row r="209" spans="1:7" x14ac:dyDescent="0.2">
      <c r="A209" t="str">
        <f>'Published format'!A211</f>
        <v/>
      </c>
      <c r="B209" t="str">
        <f>'Published format'!B211</f>
        <v/>
      </c>
      <c r="C209" t="str">
        <f>'Published format'!C211</f>
        <v/>
      </c>
      <c r="D209" t="str">
        <f>'Published format'!D211</f>
        <v/>
      </c>
      <c r="E209" t="str">
        <f>'Published format'!E211</f>
        <v/>
      </c>
      <c r="F209" t="str">
        <f>'Published format'!F211</f>
        <v/>
      </c>
      <c r="G209" s="21" t="str">
        <f>'Published format'!G211</f>
        <v/>
      </c>
    </row>
    <row r="210" spans="1:7" x14ac:dyDescent="0.2">
      <c r="A210" t="str">
        <f>'Published format'!A212</f>
        <v/>
      </c>
      <c r="B210" t="str">
        <f>'Published format'!B212</f>
        <v/>
      </c>
      <c r="C210" t="str">
        <f>'Published format'!C212</f>
        <v/>
      </c>
      <c r="D210" t="str">
        <f>'Published format'!D212</f>
        <v/>
      </c>
      <c r="E210" t="str">
        <f>'Published format'!E212</f>
        <v/>
      </c>
      <c r="F210" t="str">
        <f>'Published format'!F212</f>
        <v/>
      </c>
      <c r="G210" s="21" t="str">
        <f>'Published format'!G212</f>
        <v/>
      </c>
    </row>
    <row r="211" spans="1:7" x14ac:dyDescent="0.2">
      <c r="A211" t="str">
        <f>'Published format'!A213</f>
        <v/>
      </c>
      <c r="B211" t="str">
        <f>'Published format'!B213</f>
        <v/>
      </c>
      <c r="C211" t="str">
        <f>'Published format'!C213</f>
        <v/>
      </c>
      <c r="D211" t="str">
        <f>'Published format'!D213</f>
        <v/>
      </c>
      <c r="E211" t="str">
        <f>'Published format'!E213</f>
        <v/>
      </c>
      <c r="F211" t="str">
        <f>'Published format'!F213</f>
        <v/>
      </c>
      <c r="G211" s="21" t="str">
        <f>'Published format'!G213</f>
        <v/>
      </c>
    </row>
    <row r="212" spans="1:7" x14ac:dyDescent="0.2">
      <c r="A212" t="str">
        <f>'Published format'!A214</f>
        <v/>
      </c>
      <c r="B212" t="str">
        <f>'Published format'!B214</f>
        <v/>
      </c>
      <c r="C212" t="str">
        <f>'Published format'!C214</f>
        <v/>
      </c>
      <c r="D212" t="str">
        <f>'Published format'!D214</f>
        <v/>
      </c>
      <c r="E212" t="str">
        <f>'Published format'!E214</f>
        <v/>
      </c>
      <c r="F212" t="str">
        <f>'Published format'!F214</f>
        <v/>
      </c>
      <c r="G212" s="21" t="str">
        <f>'Published format'!G214</f>
        <v/>
      </c>
    </row>
    <row r="213" spans="1:7" x14ac:dyDescent="0.2">
      <c r="A213" t="str">
        <f>'Published format'!A215</f>
        <v/>
      </c>
      <c r="B213" t="str">
        <f>'Published format'!B215</f>
        <v/>
      </c>
      <c r="C213" t="str">
        <f>'Published format'!C215</f>
        <v/>
      </c>
      <c r="D213" t="str">
        <f>'Published format'!D215</f>
        <v/>
      </c>
      <c r="E213" t="str">
        <f>'Published format'!E215</f>
        <v/>
      </c>
      <c r="F213" t="str">
        <f>'Published format'!F215</f>
        <v/>
      </c>
      <c r="G213" s="21" t="str">
        <f>'Published format'!G215</f>
        <v/>
      </c>
    </row>
    <row r="214" spans="1:7" x14ac:dyDescent="0.2">
      <c r="A214" t="str">
        <f>'Published format'!A216</f>
        <v/>
      </c>
      <c r="B214" t="str">
        <f>'Published format'!B216</f>
        <v/>
      </c>
      <c r="C214" t="str">
        <f>'Published format'!C216</f>
        <v/>
      </c>
      <c r="D214" t="str">
        <f>'Published format'!D216</f>
        <v/>
      </c>
      <c r="E214" t="str">
        <f>'Published format'!E216</f>
        <v/>
      </c>
      <c r="F214" t="str">
        <f>'Published format'!F216</f>
        <v/>
      </c>
      <c r="G214" s="21" t="str">
        <f>'Published format'!G216</f>
        <v/>
      </c>
    </row>
    <row r="215" spans="1:7" x14ac:dyDescent="0.2">
      <c r="A215" t="str">
        <f>'Published format'!A217</f>
        <v/>
      </c>
      <c r="B215" t="str">
        <f>'Published format'!B217</f>
        <v/>
      </c>
      <c r="C215" t="str">
        <f>'Published format'!C217</f>
        <v/>
      </c>
      <c r="D215" t="str">
        <f>'Published format'!D217</f>
        <v/>
      </c>
      <c r="E215" t="str">
        <f>'Published format'!E217</f>
        <v/>
      </c>
      <c r="F215" t="str">
        <f>'Published format'!F217</f>
        <v/>
      </c>
      <c r="G215" s="21" t="str">
        <f>'Published format'!G217</f>
        <v/>
      </c>
    </row>
    <row r="216" spans="1:7" x14ac:dyDescent="0.2">
      <c r="A216" t="str">
        <f>'Published format'!A218</f>
        <v/>
      </c>
      <c r="B216" t="str">
        <f>'Published format'!B218</f>
        <v/>
      </c>
      <c r="C216" t="str">
        <f>'Published format'!C218</f>
        <v/>
      </c>
      <c r="D216" t="str">
        <f>'Published format'!D218</f>
        <v/>
      </c>
      <c r="E216" t="str">
        <f>'Published format'!E218</f>
        <v/>
      </c>
      <c r="F216" t="str">
        <f>'Published format'!F218</f>
        <v/>
      </c>
      <c r="G216" s="21" t="str">
        <f>'Published format'!G218</f>
        <v/>
      </c>
    </row>
    <row r="217" spans="1:7" x14ac:dyDescent="0.2">
      <c r="A217" t="str">
        <f>'Published format'!A219</f>
        <v/>
      </c>
      <c r="B217" t="str">
        <f>'Published format'!B219</f>
        <v/>
      </c>
      <c r="C217" t="str">
        <f>'Published format'!C219</f>
        <v/>
      </c>
      <c r="D217" t="str">
        <f>'Published format'!D219</f>
        <v/>
      </c>
      <c r="E217" t="str">
        <f>'Published format'!E219</f>
        <v/>
      </c>
      <c r="F217" t="str">
        <f>'Published format'!F219</f>
        <v/>
      </c>
      <c r="G217" s="21" t="str">
        <f>'Published format'!G219</f>
        <v/>
      </c>
    </row>
    <row r="218" spans="1:7" x14ac:dyDescent="0.2">
      <c r="A218" t="str">
        <f>'Published format'!A220</f>
        <v/>
      </c>
      <c r="B218" t="str">
        <f>'Published format'!B220</f>
        <v/>
      </c>
      <c r="C218" t="str">
        <f>'Published format'!C220</f>
        <v/>
      </c>
      <c r="D218" t="str">
        <f>'Published format'!D220</f>
        <v/>
      </c>
      <c r="E218" t="str">
        <f>'Published format'!E220</f>
        <v/>
      </c>
      <c r="F218" t="str">
        <f>'Published format'!F220</f>
        <v/>
      </c>
      <c r="G218" s="21" t="str">
        <f>'Published format'!G220</f>
        <v/>
      </c>
    </row>
    <row r="219" spans="1:7" x14ac:dyDescent="0.2">
      <c r="A219" t="str">
        <f>'Published format'!A221</f>
        <v/>
      </c>
      <c r="B219" t="str">
        <f>'Published format'!B221</f>
        <v/>
      </c>
      <c r="C219" t="str">
        <f>'Published format'!C221</f>
        <v/>
      </c>
      <c r="D219" t="str">
        <f>'Published format'!D221</f>
        <v/>
      </c>
      <c r="E219" t="str">
        <f>'Published format'!E221</f>
        <v/>
      </c>
      <c r="F219" t="str">
        <f>'Published format'!F221</f>
        <v/>
      </c>
      <c r="G219" s="21" t="str">
        <f>'Published format'!G221</f>
        <v/>
      </c>
    </row>
    <row r="220" spans="1:7" x14ac:dyDescent="0.2">
      <c r="A220" t="str">
        <f>'Published format'!A222</f>
        <v/>
      </c>
      <c r="B220" t="str">
        <f>'Published format'!B222</f>
        <v/>
      </c>
      <c r="C220" t="str">
        <f>'Published format'!C222</f>
        <v/>
      </c>
      <c r="D220" t="str">
        <f>'Published format'!D222</f>
        <v/>
      </c>
      <c r="E220" t="str">
        <f>'Published format'!E222</f>
        <v/>
      </c>
      <c r="F220" t="str">
        <f>'Published format'!F222</f>
        <v/>
      </c>
      <c r="G220" s="21" t="str">
        <f>'Published format'!G222</f>
        <v/>
      </c>
    </row>
    <row r="221" spans="1:7" x14ac:dyDescent="0.2">
      <c r="A221" t="str">
        <f>'Published format'!A223</f>
        <v/>
      </c>
      <c r="B221" t="str">
        <f>'Published format'!B223</f>
        <v/>
      </c>
      <c r="C221" t="str">
        <f>'Published format'!C223</f>
        <v/>
      </c>
      <c r="D221" t="str">
        <f>'Published format'!D223</f>
        <v/>
      </c>
      <c r="E221" t="str">
        <f>'Published format'!E223</f>
        <v/>
      </c>
      <c r="F221" t="str">
        <f>'Published format'!F223</f>
        <v/>
      </c>
      <c r="G221" s="21" t="str">
        <f>'Published format'!G223</f>
        <v/>
      </c>
    </row>
    <row r="222" spans="1:7" x14ac:dyDescent="0.2">
      <c r="A222" t="str">
        <f>'Published format'!A224</f>
        <v/>
      </c>
      <c r="B222" t="str">
        <f>'Published format'!B224</f>
        <v/>
      </c>
      <c r="C222" t="str">
        <f>'Published format'!C224</f>
        <v/>
      </c>
      <c r="D222" t="str">
        <f>'Published format'!D224</f>
        <v/>
      </c>
      <c r="E222" t="str">
        <f>'Published format'!E224</f>
        <v/>
      </c>
      <c r="F222" t="str">
        <f>'Published format'!F224</f>
        <v/>
      </c>
      <c r="G222" s="21" t="str">
        <f>'Published format'!G224</f>
        <v/>
      </c>
    </row>
    <row r="223" spans="1:7" x14ac:dyDescent="0.2">
      <c r="A223" t="str">
        <f>'Published format'!A225</f>
        <v/>
      </c>
      <c r="B223" t="str">
        <f>'Published format'!B225</f>
        <v/>
      </c>
      <c r="C223" t="str">
        <f>'Published format'!C225</f>
        <v/>
      </c>
      <c r="D223" t="str">
        <f>'Published format'!D225</f>
        <v/>
      </c>
      <c r="E223" t="str">
        <f>'Published format'!E225</f>
        <v/>
      </c>
      <c r="F223" t="str">
        <f>'Published format'!F225</f>
        <v/>
      </c>
      <c r="G223" s="21" t="str">
        <f>'Published format'!G225</f>
        <v/>
      </c>
    </row>
    <row r="224" spans="1:7" x14ac:dyDescent="0.2">
      <c r="A224" t="str">
        <f>'Published format'!A226</f>
        <v/>
      </c>
      <c r="B224" t="str">
        <f>'Published format'!B226</f>
        <v/>
      </c>
      <c r="C224" t="str">
        <f>'Published format'!C226</f>
        <v/>
      </c>
      <c r="D224" t="str">
        <f>'Published format'!D226</f>
        <v/>
      </c>
      <c r="E224" t="str">
        <f>'Published format'!E226</f>
        <v/>
      </c>
      <c r="F224" t="str">
        <f>'Published format'!F226</f>
        <v/>
      </c>
      <c r="G224" s="21" t="str">
        <f>'Published format'!G226</f>
        <v/>
      </c>
    </row>
    <row r="225" spans="1:7" x14ac:dyDescent="0.2">
      <c r="A225" t="str">
        <f>'Published format'!A227</f>
        <v/>
      </c>
      <c r="B225" t="str">
        <f>'Published format'!B227</f>
        <v/>
      </c>
      <c r="C225" t="str">
        <f>'Published format'!C227</f>
        <v/>
      </c>
      <c r="D225" t="str">
        <f>'Published format'!D227</f>
        <v/>
      </c>
      <c r="E225" t="str">
        <f>'Published format'!E227</f>
        <v/>
      </c>
      <c r="F225" t="str">
        <f>'Published format'!F227</f>
        <v/>
      </c>
      <c r="G225" s="21" t="str">
        <f>'Published format'!G227</f>
        <v/>
      </c>
    </row>
    <row r="226" spans="1:7" x14ac:dyDescent="0.2">
      <c r="A226" t="str">
        <f>'Published format'!A228</f>
        <v/>
      </c>
      <c r="B226" t="str">
        <f>'Published format'!B228</f>
        <v/>
      </c>
      <c r="C226" t="str">
        <f>'Published format'!C228</f>
        <v/>
      </c>
      <c r="D226" t="str">
        <f>'Published format'!D228</f>
        <v/>
      </c>
      <c r="E226" t="str">
        <f>'Published format'!E228</f>
        <v/>
      </c>
      <c r="F226" t="str">
        <f>'Published format'!F228</f>
        <v/>
      </c>
      <c r="G226" s="21" t="str">
        <f>'Published format'!G228</f>
        <v/>
      </c>
    </row>
    <row r="227" spans="1:7" x14ac:dyDescent="0.2">
      <c r="A227" t="str">
        <f>'Published format'!A229</f>
        <v/>
      </c>
      <c r="B227" t="str">
        <f>'Published format'!B229</f>
        <v/>
      </c>
      <c r="C227" t="str">
        <f>'Published format'!C229</f>
        <v/>
      </c>
      <c r="D227" t="str">
        <f>'Published format'!D229</f>
        <v/>
      </c>
      <c r="E227" t="str">
        <f>'Published format'!E229</f>
        <v/>
      </c>
      <c r="F227" t="str">
        <f>'Published format'!F229</f>
        <v/>
      </c>
      <c r="G227" s="21" t="str">
        <f>'Published format'!G229</f>
        <v/>
      </c>
    </row>
    <row r="228" spans="1:7" x14ac:dyDescent="0.2">
      <c r="A228" t="str">
        <f>'Published format'!A230</f>
        <v/>
      </c>
      <c r="B228" t="str">
        <f>'Published format'!B230</f>
        <v/>
      </c>
      <c r="C228" t="str">
        <f>'Published format'!C230</f>
        <v/>
      </c>
      <c r="D228" t="str">
        <f>'Published format'!D230</f>
        <v/>
      </c>
      <c r="E228" t="str">
        <f>'Published format'!E230</f>
        <v/>
      </c>
      <c r="F228" t="str">
        <f>'Published format'!F230</f>
        <v/>
      </c>
      <c r="G228" s="21" t="str">
        <f>'Published format'!G230</f>
        <v/>
      </c>
    </row>
    <row r="229" spans="1:7" x14ac:dyDescent="0.2">
      <c r="A229" t="str">
        <f>'Published format'!A231</f>
        <v/>
      </c>
      <c r="B229" t="str">
        <f>'Published format'!B231</f>
        <v/>
      </c>
      <c r="C229" t="str">
        <f>'Published format'!C231</f>
        <v/>
      </c>
      <c r="D229" t="str">
        <f>'Published format'!D231</f>
        <v/>
      </c>
      <c r="E229" t="str">
        <f>'Published format'!E231</f>
        <v/>
      </c>
      <c r="F229" t="str">
        <f>'Published format'!F231</f>
        <v/>
      </c>
      <c r="G229" s="21" t="str">
        <f>'Published format'!G231</f>
        <v/>
      </c>
    </row>
    <row r="230" spans="1:7" x14ac:dyDescent="0.2">
      <c r="A230" t="str">
        <f>'Published format'!A232</f>
        <v/>
      </c>
      <c r="B230" t="str">
        <f>'Published format'!B232</f>
        <v/>
      </c>
      <c r="C230" t="str">
        <f>'Published format'!C232</f>
        <v/>
      </c>
      <c r="D230" t="str">
        <f>'Published format'!D232</f>
        <v/>
      </c>
      <c r="E230" t="str">
        <f>'Published format'!E232</f>
        <v/>
      </c>
      <c r="F230" t="str">
        <f>'Published format'!F232</f>
        <v/>
      </c>
      <c r="G230" s="21" t="str">
        <f>'Published format'!G232</f>
        <v/>
      </c>
    </row>
    <row r="231" spans="1:7" x14ac:dyDescent="0.2">
      <c r="A231" t="str">
        <f>'Published format'!A233</f>
        <v/>
      </c>
      <c r="B231" t="str">
        <f>'Published format'!B233</f>
        <v/>
      </c>
      <c r="C231" t="str">
        <f>'Published format'!C233</f>
        <v/>
      </c>
      <c r="D231" t="str">
        <f>'Published format'!D233</f>
        <v/>
      </c>
      <c r="E231" t="str">
        <f>'Published format'!E233</f>
        <v/>
      </c>
      <c r="F231" t="str">
        <f>'Published format'!F233</f>
        <v/>
      </c>
      <c r="G231" s="21" t="str">
        <f>'Published format'!G233</f>
        <v/>
      </c>
    </row>
    <row r="232" spans="1:7" x14ac:dyDescent="0.2">
      <c r="A232" t="str">
        <f>'Published format'!A234</f>
        <v/>
      </c>
      <c r="B232" t="str">
        <f>'Published format'!B234</f>
        <v/>
      </c>
      <c r="C232" t="str">
        <f>'Published format'!C234</f>
        <v/>
      </c>
      <c r="D232" t="str">
        <f>'Published format'!D234</f>
        <v/>
      </c>
      <c r="E232" t="str">
        <f>'Published format'!E234</f>
        <v/>
      </c>
      <c r="F232" t="str">
        <f>'Published format'!F234</f>
        <v/>
      </c>
      <c r="G232" s="21" t="str">
        <f>'Published format'!G234</f>
        <v/>
      </c>
    </row>
    <row r="233" spans="1:7" x14ac:dyDescent="0.2">
      <c r="A233" t="str">
        <f>'Published format'!A235</f>
        <v/>
      </c>
      <c r="B233" t="str">
        <f>'Published format'!B235</f>
        <v/>
      </c>
      <c r="C233" t="str">
        <f>'Published format'!C235</f>
        <v/>
      </c>
      <c r="D233" t="str">
        <f>'Published format'!D235</f>
        <v/>
      </c>
      <c r="E233" t="str">
        <f>'Published format'!E235</f>
        <v/>
      </c>
      <c r="F233" t="str">
        <f>'Published format'!F235</f>
        <v/>
      </c>
      <c r="G233" s="21" t="str">
        <f>'Published format'!G235</f>
        <v/>
      </c>
    </row>
    <row r="234" spans="1:7" x14ac:dyDescent="0.2">
      <c r="A234" t="str">
        <f>'Published format'!A236</f>
        <v/>
      </c>
      <c r="B234" t="str">
        <f>'Published format'!B236</f>
        <v/>
      </c>
      <c r="C234" t="str">
        <f>'Published format'!C236</f>
        <v/>
      </c>
      <c r="D234" t="str">
        <f>'Published format'!D236</f>
        <v/>
      </c>
      <c r="E234" t="str">
        <f>'Published format'!E236</f>
        <v/>
      </c>
      <c r="F234" t="str">
        <f>'Published format'!F236</f>
        <v/>
      </c>
      <c r="G234" s="21" t="str">
        <f>'Published format'!G236</f>
        <v/>
      </c>
    </row>
    <row r="235" spans="1:7" x14ac:dyDescent="0.2">
      <c r="A235" t="str">
        <f>'Published format'!A237</f>
        <v/>
      </c>
      <c r="B235" t="str">
        <f>'Published format'!B237</f>
        <v/>
      </c>
      <c r="C235" t="str">
        <f>'Published format'!C237</f>
        <v/>
      </c>
      <c r="D235" t="str">
        <f>'Published format'!D237</f>
        <v/>
      </c>
      <c r="E235" t="str">
        <f>'Published format'!E237</f>
        <v/>
      </c>
      <c r="F235" t="str">
        <f>'Published format'!F237</f>
        <v/>
      </c>
      <c r="G235" s="21" t="str">
        <f>'Published format'!G237</f>
        <v/>
      </c>
    </row>
    <row r="236" spans="1:7" x14ac:dyDescent="0.2">
      <c r="A236" t="str">
        <f>'Published format'!A238</f>
        <v/>
      </c>
      <c r="B236" t="str">
        <f>'Published format'!B238</f>
        <v/>
      </c>
      <c r="C236" t="str">
        <f>'Published format'!C238</f>
        <v/>
      </c>
      <c r="D236" t="str">
        <f>'Published format'!D238</f>
        <v/>
      </c>
      <c r="E236" t="str">
        <f>'Published format'!E238</f>
        <v/>
      </c>
      <c r="F236" t="str">
        <f>'Published format'!F238</f>
        <v/>
      </c>
      <c r="G236" s="21" t="str">
        <f>'Published format'!G238</f>
        <v/>
      </c>
    </row>
    <row r="237" spans="1:7" x14ac:dyDescent="0.2">
      <c r="A237" t="str">
        <f>'Published format'!A239</f>
        <v/>
      </c>
      <c r="B237" t="str">
        <f>'Published format'!B239</f>
        <v/>
      </c>
      <c r="C237" t="str">
        <f>'Published format'!C239</f>
        <v/>
      </c>
      <c r="D237" t="str">
        <f>'Published format'!D239</f>
        <v/>
      </c>
      <c r="E237" t="str">
        <f>'Published format'!E239</f>
        <v/>
      </c>
      <c r="F237" t="str">
        <f>'Published format'!F239</f>
        <v/>
      </c>
      <c r="G237" s="21" t="str">
        <f>'Published format'!G239</f>
        <v/>
      </c>
    </row>
    <row r="238" spans="1:7" x14ac:dyDescent="0.2">
      <c r="A238" t="str">
        <f>'Published format'!A240</f>
        <v/>
      </c>
      <c r="B238" t="str">
        <f>'Published format'!B240</f>
        <v/>
      </c>
      <c r="C238" t="str">
        <f>'Published format'!C240</f>
        <v/>
      </c>
      <c r="D238" t="str">
        <f>'Published format'!D240</f>
        <v/>
      </c>
      <c r="E238" t="str">
        <f>'Published format'!E240</f>
        <v/>
      </c>
      <c r="F238" t="str">
        <f>'Published format'!F240</f>
        <v/>
      </c>
      <c r="G238" s="21" t="str">
        <f>'Published format'!G240</f>
        <v/>
      </c>
    </row>
    <row r="239" spans="1:7" x14ac:dyDescent="0.2">
      <c r="A239" t="str">
        <f>'Published format'!A241</f>
        <v/>
      </c>
      <c r="B239" t="str">
        <f>'Published format'!B241</f>
        <v/>
      </c>
      <c r="C239" t="str">
        <f>'Published format'!C241</f>
        <v/>
      </c>
      <c r="D239" t="str">
        <f>'Published format'!D241</f>
        <v/>
      </c>
      <c r="E239" t="str">
        <f>'Published format'!E241</f>
        <v/>
      </c>
      <c r="F239" t="str">
        <f>'Published format'!F241</f>
        <v/>
      </c>
      <c r="G239" s="21" t="str">
        <f>'Published format'!G241</f>
        <v/>
      </c>
    </row>
    <row r="240" spans="1:7" x14ac:dyDescent="0.2">
      <c r="A240" t="str">
        <f>'Published format'!A242</f>
        <v/>
      </c>
      <c r="B240" t="str">
        <f>'Published format'!B242</f>
        <v/>
      </c>
      <c r="C240" t="str">
        <f>'Published format'!C242</f>
        <v/>
      </c>
      <c r="D240" t="str">
        <f>'Published format'!D242</f>
        <v/>
      </c>
      <c r="E240" t="str">
        <f>'Published format'!E242</f>
        <v/>
      </c>
      <c r="F240" t="str">
        <f>'Published format'!F242</f>
        <v/>
      </c>
      <c r="G240" s="21" t="str">
        <f>'Published format'!G242</f>
        <v/>
      </c>
    </row>
    <row r="241" spans="1:7" x14ac:dyDescent="0.2">
      <c r="A241" t="str">
        <f>'Published format'!A243</f>
        <v/>
      </c>
      <c r="B241" t="str">
        <f>'Published format'!B243</f>
        <v/>
      </c>
      <c r="C241" t="str">
        <f>'Published format'!C243</f>
        <v/>
      </c>
      <c r="D241" t="str">
        <f>'Published format'!D243</f>
        <v/>
      </c>
      <c r="E241" t="str">
        <f>'Published format'!E243</f>
        <v/>
      </c>
      <c r="F241" t="str">
        <f>'Published format'!F243</f>
        <v/>
      </c>
      <c r="G241" s="21" t="str">
        <f>'Published format'!G243</f>
        <v/>
      </c>
    </row>
    <row r="242" spans="1:7" x14ac:dyDescent="0.2">
      <c r="A242" t="str">
        <f>'Published format'!A244</f>
        <v/>
      </c>
      <c r="B242" t="str">
        <f>'Published format'!B244</f>
        <v/>
      </c>
      <c r="C242" t="str">
        <f>'Published format'!C244</f>
        <v/>
      </c>
      <c r="D242" t="str">
        <f>'Published format'!D244</f>
        <v/>
      </c>
      <c r="E242" t="str">
        <f>'Published format'!E244</f>
        <v/>
      </c>
      <c r="F242" t="str">
        <f>'Published format'!F244</f>
        <v/>
      </c>
      <c r="G242" s="21" t="str">
        <f>'Published format'!G244</f>
        <v/>
      </c>
    </row>
    <row r="243" spans="1:7" x14ac:dyDescent="0.2">
      <c r="A243" t="str">
        <f>'Published format'!A245</f>
        <v/>
      </c>
      <c r="B243" t="str">
        <f>'Published format'!B245</f>
        <v/>
      </c>
      <c r="C243" t="str">
        <f>'Published format'!C245</f>
        <v/>
      </c>
      <c r="D243" t="str">
        <f>'Published format'!D245</f>
        <v/>
      </c>
      <c r="E243" t="str">
        <f>'Published format'!E245</f>
        <v/>
      </c>
      <c r="F243" t="str">
        <f>'Published format'!F245</f>
        <v/>
      </c>
      <c r="G243" s="21" t="str">
        <f>'Published format'!G245</f>
        <v/>
      </c>
    </row>
    <row r="244" spans="1:7" x14ac:dyDescent="0.2">
      <c r="A244" t="str">
        <f>'Published format'!A246</f>
        <v/>
      </c>
      <c r="B244" t="str">
        <f>'Published format'!B246</f>
        <v/>
      </c>
      <c r="C244" t="str">
        <f>'Published format'!C246</f>
        <v/>
      </c>
      <c r="D244" t="str">
        <f>'Published format'!D246</f>
        <v/>
      </c>
      <c r="E244" t="str">
        <f>'Published format'!E246</f>
        <v/>
      </c>
      <c r="F244" t="str">
        <f>'Published format'!F246</f>
        <v/>
      </c>
      <c r="G244" s="21" t="str">
        <f>'Published format'!G246</f>
        <v/>
      </c>
    </row>
    <row r="245" spans="1:7" x14ac:dyDescent="0.2">
      <c r="A245" t="str">
        <f>'Published format'!A247</f>
        <v/>
      </c>
      <c r="B245" t="str">
        <f>'Published format'!B247</f>
        <v/>
      </c>
      <c r="C245" t="str">
        <f>'Published format'!C247</f>
        <v/>
      </c>
      <c r="D245" t="str">
        <f>'Published format'!D247</f>
        <v/>
      </c>
      <c r="E245" t="str">
        <f>'Published format'!E247</f>
        <v/>
      </c>
      <c r="F245" t="str">
        <f>'Published format'!F247</f>
        <v/>
      </c>
      <c r="G245" s="21" t="str">
        <f>'Published format'!G247</f>
        <v/>
      </c>
    </row>
    <row r="246" spans="1:7" x14ac:dyDescent="0.2">
      <c r="A246" t="str">
        <f>'Published format'!A248</f>
        <v/>
      </c>
      <c r="B246" t="str">
        <f>'Published format'!B248</f>
        <v/>
      </c>
      <c r="C246" t="str">
        <f>'Published format'!C248</f>
        <v/>
      </c>
      <c r="D246" t="str">
        <f>'Published format'!D248</f>
        <v/>
      </c>
      <c r="E246" t="str">
        <f>'Published format'!E248</f>
        <v/>
      </c>
      <c r="F246" t="str">
        <f>'Published format'!F248</f>
        <v/>
      </c>
      <c r="G246" s="21" t="str">
        <f>'Published format'!G248</f>
        <v/>
      </c>
    </row>
    <row r="247" spans="1:7" x14ac:dyDescent="0.2">
      <c r="A247" t="str">
        <f>'Published format'!A249</f>
        <v/>
      </c>
      <c r="B247" t="str">
        <f>'Published format'!B249</f>
        <v/>
      </c>
      <c r="C247" t="str">
        <f>'Published format'!C249</f>
        <v/>
      </c>
      <c r="D247" t="str">
        <f>'Published format'!D249</f>
        <v/>
      </c>
      <c r="E247" t="str">
        <f>'Published format'!E249</f>
        <v/>
      </c>
      <c r="F247" t="str">
        <f>'Published format'!F249</f>
        <v/>
      </c>
      <c r="G247" s="21" t="str">
        <f>'Published format'!G249</f>
        <v/>
      </c>
    </row>
    <row r="248" spans="1:7" x14ac:dyDescent="0.2">
      <c r="A248" t="str">
        <f>'Published format'!A250</f>
        <v/>
      </c>
      <c r="B248" t="str">
        <f>'Published format'!B250</f>
        <v/>
      </c>
      <c r="C248" t="str">
        <f>'Published format'!C250</f>
        <v/>
      </c>
      <c r="D248" t="str">
        <f>'Published format'!D250</f>
        <v/>
      </c>
      <c r="E248" t="str">
        <f>'Published format'!E250</f>
        <v/>
      </c>
      <c r="F248" t="str">
        <f>'Published format'!F250</f>
        <v/>
      </c>
      <c r="G248" s="21" t="str">
        <f>'Published format'!G250</f>
        <v/>
      </c>
    </row>
    <row r="249" spans="1:7" x14ac:dyDescent="0.2">
      <c r="A249" t="str">
        <f>'Published format'!A251</f>
        <v/>
      </c>
      <c r="B249" t="str">
        <f>'Published format'!B251</f>
        <v/>
      </c>
      <c r="C249" t="str">
        <f>'Published format'!C251</f>
        <v/>
      </c>
      <c r="D249" t="str">
        <f>'Published format'!D251</f>
        <v/>
      </c>
      <c r="E249" t="str">
        <f>'Published format'!E251</f>
        <v/>
      </c>
      <c r="F249" t="str">
        <f>'Published format'!F251</f>
        <v/>
      </c>
      <c r="G249" s="21" t="str">
        <f>'Published format'!G251</f>
        <v/>
      </c>
    </row>
    <row r="250" spans="1:7" x14ac:dyDescent="0.2">
      <c r="A250" t="str">
        <f>'Published format'!A252</f>
        <v/>
      </c>
      <c r="B250" t="str">
        <f>'Published format'!B252</f>
        <v/>
      </c>
      <c r="C250" t="str">
        <f>'Published format'!C252</f>
        <v/>
      </c>
      <c r="D250" t="str">
        <f>'Published format'!D252</f>
        <v/>
      </c>
      <c r="E250" t="str">
        <f>'Published format'!E252</f>
        <v/>
      </c>
      <c r="F250" t="str">
        <f>'Published format'!F252</f>
        <v/>
      </c>
      <c r="G250" s="21" t="str">
        <f>'Published format'!G252</f>
        <v/>
      </c>
    </row>
    <row r="251" spans="1:7" x14ac:dyDescent="0.2">
      <c r="A251" t="str">
        <f>'Published format'!A253</f>
        <v/>
      </c>
      <c r="B251" t="str">
        <f>'Published format'!B253</f>
        <v/>
      </c>
      <c r="C251" t="str">
        <f>'Published format'!C253</f>
        <v/>
      </c>
      <c r="D251" t="str">
        <f>'Published format'!D253</f>
        <v/>
      </c>
      <c r="E251" t="str">
        <f>'Published format'!E253</f>
        <v/>
      </c>
      <c r="F251" t="str">
        <f>'Published format'!F253</f>
        <v/>
      </c>
      <c r="G251" s="21" t="str">
        <f>'Published format'!G253</f>
        <v/>
      </c>
    </row>
    <row r="252" spans="1:7" x14ac:dyDescent="0.2">
      <c r="A252" t="str">
        <f>'Published format'!A254</f>
        <v/>
      </c>
      <c r="B252" t="str">
        <f>'Published format'!B254</f>
        <v/>
      </c>
      <c r="C252" t="str">
        <f>'Published format'!C254</f>
        <v/>
      </c>
      <c r="D252" t="str">
        <f>'Published format'!D254</f>
        <v/>
      </c>
      <c r="E252" t="str">
        <f>'Published format'!E254</f>
        <v/>
      </c>
      <c r="F252" t="str">
        <f>'Published format'!F254</f>
        <v/>
      </c>
      <c r="G252" s="21" t="str">
        <f>'Published format'!G254</f>
        <v/>
      </c>
    </row>
    <row r="253" spans="1:7" x14ac:dyDescent="0.2">
      <c r="A253" t="str">
        <f>'Published format'!A255</f>
        <v/>
      </c>
      <c r="B253" t="str">
        <f>'Published format'!B255</f>
        <v/>
      </c>
      <c r="C253" t="str">
        <f>'Published format'!C255</f>
        <v/>
      </c>
      <c r="D253" t="str">
        <f>'Published format'!D255</f>
        <v/>
      </c>
      <c r="E253" t="str">
        <f>'Published format'!E255</f>
        <v/>
      </c>
      <c r="F253" t="str">
        <f>'Published format'!F255</f>
        <v/>
      </c>
      <c r="G253" s="21" t="str">
        <f>'Published format'!G255</f>
        <v/>
      </c>
    </row>
    <row r="254" spans="1:7" x14ac:dyDescent="0.2">
      <c r="A254" t="str">
        <f>'Published format'!A256</f>
        <v/>
      </c>
      <c r="B254" t="str">
        <f>'Published format'!B256</f>
        <v/>
      </c>
      <c r="C254" t="str">
        <f>'Published format'!C256</f>
        <v/>
      </c>
      <c r="D254" t="str">
        <f>'Published format'!D256</f>
        <v/>
      </c>
      <c r="E254" t="str">
        <f>'Published format'!E256</f>
        <v/>
      </c>
      <c r="F254" t="str">
        <f>'Published format'!F256</f>
        <v/>
      </c>
      <c r="G254" s="21" t="str">
        <f>'Published format'!G256</f>
        <v/>
      </c>
    </row>
    <row r="255" spans="1:7" x14ac:dyDescent="0.2">
      <c r="A255" t="str">
        <f>'Published format'!A257</f>
        <v/>
      </c>
      <c r="B255" t="str">
        <f>'Published format'!B257</f>
        <v/>
      </c>
      <c r="C255" t="str">
        <f>'Published format'!C257</f>
        <v/>
      </c>
      <c r="D255" t="str">
        <f>'Published format'!D257</f>
        <v/>
      </c>
      <c r="E255" t="str">
        <f>'Published format'!E257</f>
        <v/>
      </c>
      <c r="F255" t="str">
        <f>'Published format'!F257</f>
        <v/>
      </c>
      <c r="G255" s="21" t="str">
        <f>'Published format'!G257</f>
        <v/>
      </c>
    </row>
    <row r="256" spans="1:7" x14ac:dyDescent="0.2">
      <c r="A256" t="str">
        <f>'Published format'!A258</f>
        <v/>
      </c>
      <c r="B256" t="str">
        <f>'Published format'!B258</f>
        <v/>
      </c>
      <c r="C256" t="str">
        <f>'Published format'!C258</f>
        <v/>
      </c>
      <c r="D256" t="str">
        <f>'Published format'!D258</f>
        <v/>
      </c>
      <c r="E256" t="str">
        <f>'Published format'!E258</f>
        <v/>
      </c>
      <c r="F256" t="str">
        <f>'Published format'!F258</f>
        <v/>
      </c>
      <c r="G256" s="21" t="str">
        <f>'Published format'!G258</f>
        <v/>
      </c>
    </row>
    <row r="257" spans="1:7" x14ac:dyDescent="0.2">
      <c r="A257" t="str">
        <f>'Published format'!A259</f>
        <v/>
      </c>
      <c r="B257" t="str">
        <f>'Published format'!B259</f>
        <v/>
      </c>
      <c r="C257" t="str">
        <f>'Published format'!C259</f>
        <v/>
      </c>
      <c r="D257" t="str">
        <f>'Published format'!D259</f>
        <v/>
      </c>
      <c r="E257" t="str">
        <f>'Published format'!E259</f>
        <v/>
      </c>
      <c r="F257" t="str">
        <f>'Published format'!F259</f>
        <v/>
      </c>
      <c r="G257" s="21" t="str">
        <f>'Published format'!G259</f>
        <v/>
      </c>
    </row>
    <row r="258" spans="1:7" x14ac:dyDescent="0.2">
      <c r="A258" t="str">
        <f>'Published format'!A260</f>
        <v/>
      </c>
      <c r="B258" t="str">
        <f>'Published format'!B260</f>
        <v/>
      </c>
      <c r="C258" t="str">
        <f>'Published format'!C260</f>
        <v/>
      </c>
      <c r="D258" t="str">
        <f>'Published format'!D260</f>
        <v/>
      </c>
      <c r="E258" t="str">
        <f>'Published format'!E260</f>
        <v/>
      </c>
      <c r="F258" t="str">
        <f>'Published format'!F260</f>
        <v/>
      </c>
      <c r="G258" s="21" t="str">
        <f>'Published format'!G260</f>
        <v/>
      </c>
    </row>
    <row r="259" spans="1:7" x14ac:dyDescent="0.2">
      <c r="A259" t="str">
        <f>'Published format'!A261</f>
        <v/>
      </c>
      <c r="B259" t="str">
        <f>'Published format'!B261</f>
        <v/>
      </c>
      <c r="C259" t="str">
        <f>'Published format'!C261</f>
        <v/>
      </c>
      <c r="D259" t="str">
        <f>'Published format'!D261</f>
        <v/>
      </c>
      <c r="E259" t="str">
        <f>'Published format'!E261</f>
        <v/>
      </c>
      <c r="F259" t="str">
        <f>'Published format'!F261</f>
        <v/>
      </c>
      <c r="G259" s="21" t="str">
        <f>'Published format'!G261</f>
        <v/>
      </c>
    </row>
    <row r="260" spans="1:7" x14ac:dyDescent="0.2">
      <c r="A260" t="str">
        <f>'Published format'!A262</f>
        <v/>
      </c>
      <c r="B260" t="str">
        <f>'Published format'!B262</f>
        <v/>
      </c>
      <c r="C260" t="str">
        <f>'Published format'!C262</f>
        <v/>
      </c>
      <c r="D260" t="str">
        <f>'Published format'!D262</f>
        <v/>
      </c>
      <c r="E260" t="str">
        <f>'Published format'!E262</f>
        <v/>
      </c>
      <c r="F260" t="str">
        <f>'Published format'!F262</f>
        <v/>
      </c>
      <c r="G260" s="21" t="str">
        <f>'Published format'!G262</f>
        <v/>
      </c>
    </row>
    <row r="261" spans="1:7" x14ac:dyDescent="0.2">
      <c r="A261" t="str">
        <f>'Published format'!A263</f>
        <v/>
      </c>
      <c r="B261" t="str">
        <f>'Published format'!B263</f>
        <v/>
      </c>
      <c r="C261" t="str">
        <f>'Published format'!C263</f>
        <v/>
      </c>
      <c r="D261" t="str">
        <f>'Published format'!D263</f>
        <v/>
      </c>
      <c r="E261" t="str">
        <f>'Published format'!E263</f>
        <v/>
      </c>
      <c r="F261" t="str">
        <f>'Published format'!F263</f>
        <v/>
      </c>
      <c r="G261" s="21" t="str">
        <f>'Published format'!G263</f>
        <v/>
      </c>
    </row>
    <row r="262" spans="1:7" x14ac:dyDescent="0.2">
      <c r="A262" t="str">
        <f>'Published format'!A264</f>
        <v/>
      </c>
      <c r="B262" t="str">
        <f>'Published format'!B264</f>
        <v/>
      </c>
      <c r="C262" t="str">
        <f>'Published format'!C264</f>
        <v/>
      </c>
      <c r="D262" t="str">
        <f>'Published format'!D264</f>
        <v/>
      </c>
      <c r="E262" t="str">
        <f>'Published format'!E264</f>
        <v/>
      </c>
      <c r="F262" t="str">
        <f>'Published format'!F264</f>
        <v/>
      </c>
      <c r="G262" s="21" t="str">
        <f>'Published format'!G264</f>
        <v/>
      </c>
    </row>
    <row r="263" spans="1:7" x14ac:dyDescent="0.2">
      <c r="A263" t="str">
        <f>'Published format'!A265</f>
        <v/>
      </c>
      <c r="B263" t="str">
        <f>'Published format'!B265</f>
        <v/>
      </c>
      <c r="C263" t="str">
        <f>'Published format'!C265</f>
        <v/>
      </c>
      <c r="D263" t="str">
        <f>'Published format'!D265</f>
        <v/>
      </c>
      <c r="E263" t="str">
        <f>'Published format'!E265</f>
        <v/>
      </c>
      <c r="F263" t="str">
        <f>'Published format'!F265</f>
        <v/>
      </c>
      <c r="G263" s="21" t="str">
        <f>'Published format'!G265</f>
        <v/>
      </c>
    </row>
    <row r="264" spans="1:7" x14ac:dyDescent="0.2">
      <c r="A264" t="str">
        <f>'Published format'!A266</f>
        <v/>
      </c>
      <c r="B264" t="str">
        <f>'Published format'!B266</f>
        <v/>
      </c>
      <c r="C264" t="str">
        <f>'Published format'!C266</f>
        <v/>
      </c>
      <c r="D264" t="str">
        <f>'Published format'!D266</f>
        <v/>
      </c>
      <c r="E264" t="str">
        <f>'Published format'!E266</f>
        <v/>
      </c>
      <c r="F264" t="str">
        <f>'Published format'!F266</f>
        <v/>
      </c>
      <c r="G264" s="21" t="str">
        <f>'Published format'!G266</f>
        <v/>
      </c>
    </row>
    <row r="265" spans="1:7" x14ac:dyDescent="0.2">
      <c r="A265" t="str">
        <f>'Published format'!A267</f>
        <v/>
      </c>
      <c r="B265" t="str">
        <f>'Published format'!B267</f>
        <v/>
      </c>
      <c r="C265" t="str">
        <f>'Published format'!C267</f>
        <v/>
      </c>
      <c r="D265" t="str">
        <f>'Published format'!D267</f>
        <v/>
      </c>
      <c r="E265" t="str">
        <f>'Published format'!E267</f>
        <v/>
      </c>
      <c r="F265" t="str">
        <f>'Published format'!F267</f>
        <v/>
      </c>
      <c r="G265" s="21" t="str">
        <f>'Published format'!G267</f>
        <v/>
      </c>
    </row>
    <row r="266" spans="1:7" x14ac:dyDescent="0.2">
      <c r="A266" t="str">
        <f>'Published format'!A268</f>
        <v/>
      </c>
      <c r="B266" t="str">
        <f>'Published format'!B268</f>
        <v/>
      </c>
      <c r="C266" t="str">
        <f>'Published format'!C268</f>
        <v/>
      </c>
      <c r="D266" t="str">
        <f>'Published format'!D268</f>
        <v/>
      </c>
      <c r="E266" t="str">
        <f>'Published format'!E268</f>
        <v/>
      </c>
      <c r="F266" t="str">
        <f>'Published format'!F268</f>
        <v/>
      </c>
      <c r="G266" s="21" t="str">
        <f>'Published format'!G268</f>
        <v/>
      </c>
    </row>
    <row r="267" spans="1:7" x14ac:dyDescent="0.2">
      <c r="A267" t="str">
        <f>'Published format'!A269</f>
        <v/>
      </c>
      <c r="B267" t="str">
        <f>'Published format'!B269</f>
        <v/>
      </c>
      <c r="C267" t="str">
        <f>'Published format'!C269</f>
        <v/>
      </c>
      <c r="D267" t="str">
        <f>'Published format'!D269</f>
        <v/>
      </c>
      <c r="E267" t="str">
        <f>'Published format'!E269</f>
        <v/>
      </c>
      <c r="F267" t="str">
        <f>'Published format'!F269</f>
        <v/>
      </c>
      <c r="G267" s="21" t="str">
        <f>'Published format'!G269</f>
        <v/>
      </c>
    </row>
    <row r="268" spans="1:7" x14ac:dyDescent="0.2">
      <c r="A268" t="str">
        <f>'Published format'!A270</f>
        <v/>
      </c>
      <c r="B268" t="str">
        <f>'Published format'!B270</f>
        <v/>
      </c>
      <c r="C268" t="str">
        <f>'Published format'!C270</f>
        <v/>
      </c>
      <c r="D268" t="str">
        <f>'Published format'!D270</f>
        <v/>
      </c>
      <c r="E268" t="str">
        <f>'Published format'!E270</f>
        <v/>
      </c>
      <c r="F268" t="str">
        <f>'Published format'!F270</f>
        <v/>
      </c>
      <c r="G268" s="21" t="str">
        <f>'Published format'!G270</f>
        <v/>
      </c>
    </row>
    <row r="269" spans="1:7" x14ac:dyDescent="0.2">
      <c r="A269" t="str">
        <f>'Published format'!A271</f>
        <v/>
      </c>
      <c r="B269" t="str">
        <f>'Published format'!B271</f>
        <v/>
      </c>
      <c r="C269" t="str">
        <f>'Published format'!C271</f>
        <v/>
      </c>
      <c r="D269" t="str">
        <f>'Published format'!D271</f>
        <v/>
      </c>
      <c r="E269" t="str">
        <f>'Published format'!E271</f>
        <v/>
      </c>
      <c r="F269" t="str">
        <f>'Published format'!F271</f>
        <v/>
      </c>
      <c r="G269" s="21" t="str">
        <f>'Published format'!G271</f>
        <v/>
      </c>
    </row>
    <row r="270" spans="1:7" x14ac:dyDescent="0.2">
      <c r="A270" t="str">
        <f>'Published format'!A272</f>
        <v/>
      </c>
      <c r="B270" t="str">
        <f>'Published format'!B272</f>
        <v/>
      </c>
      <c r="C270" t="str">
        <f>'Published format'!C272</f>
        <v/>
      </c>
      <c r="D270" t="str">
        <f>'Published format'!D272</f>
        <v/>
      </c>
      <c r="E270" t="str">
        <f>'Published format'!E272</f>
        <v/>
      </c>
      <c r="F270" t="str">
        <f>'Published format'!F272</f>
        <v/>
      </c>
      <c r="G270" s="21" t="str">
        <f>'Published format'!G272</f>
        <v/>
      </c>
    </row>
    <row r="271" spans="1:7" x14ac:dyDescent="0.2">
      <c r="A271" t="str">
        <f>'Published format'!A273</f>
        <v/>
      </c>
      <c r="B271" t="str">
        <f>'Published format'!B273</f>
        <v/>
      </c>
      <c r="C271" t="str">
        <f>'Published format'!C273</f>
        <v/>
      </c>
      <c r="D271" t="str">
        <f>'Published format'!D273</f>
        <v/>
      </c>
      <c r="E271" t="str">
        <f>'Published format'!E273</f>
        <v/>
      </c>
      <c r="F271" t="str">
        <f>'Published format'!F273</f>
        <v/>
      </c>
      <c r="G271" s="21" t="str">
        <f>'Published format'!G273</f>
        <v/>
      </c>
    </row>
    <row r="272" spans="1:7" x14ac:dyDescent="0.2">
      <c r="A272" t="str">
        <f>'Published format'!A274</f>
        <v/>
      </c>
      <c r="B272" t="str">
        <f>'Published format'!B274</f>
        <v/>
      </c>
      <c r="C272" t="str">
        <f>'Published format'!C274</f>
        <v/>
      </c>
      <c r="D272" t="str">
        <f>'Published format'!D274</f>
        <v/>
      </c>
      <c r="E272" t="str">
        <f>'Published format'!E274</f>
        <v/>
      </c>
      <c r="F272" t="str">
        <f>'Published format'!F274</f>
        <v/>
      </c>
      <c r="G272" s="21" t="str">
        <f>'Published format'!G274</f>
        <v/>
      </c>
    </row>
    <row r="273" spans="1:7" x14ac:dyDescent="0.2">
      <c r="A273" t="str">
        <f>'Published format'!A275</f>
        <v/>
      </c>
      <c r="B273" t="str">
        <f>'Published format'!B275</f>
        <v/>
      </c>
      <c r="C273" t="str">
        <f>'Published format'!C275</f>
        <v/>
      </c>
      <c r="D273" t="str">
        <f>'Published format'!D275</f>
        <v/>
      </c>
      <c r="E273" t="str">
        <f>'Published format'!E275</f>
        <v/>
      </c>
      <c r="F273" t="str">
        <f>'Published format'!F275</f>
        <v/>
      </c>
      <c r="G273" s="21" t="str">
        <f>'Published format'!G275</f>
        <v/>
      </c>
    </row>
    <row r="274" spans="1:7" x14ac:dyDescent="0.2">
      <c r="A274" t="str">
        <f>'Published format'!A276</f>
        <v/>
      </c>
      <c r="B274" t="str">
        <f>'Published format'!B276</f>
        <v/>
      </c>
      <c r="C274" t="str">
        <f>'Published format'!C276</f>
        <v/>
      </c>
      <c r="D274" t="str">
        <f>'Published format'!D276</f>
        <v/>
      </c>
      <c r="E274" t="str">
        <f>'Published format'!E276</f>
        <v/>
      </c>
      <c r="F274" t="str">
        <f>'Published format'!F276</f>
        <v/>
      </c>
      <c r="G274" s="21" t="str">
        <f>'Published format'!G276</f>
        <v/>
      </c>
    </row>
    <row r="275" spans="1:7" x14ac:dyDescent="0.2">
      <c r="A275" t="str">
        <f>'Published format'!A277</f>
        <v/>
      </c>
      <c r="B275" t="str">
        <f>'Published format'!B277</f>
        <v/>
      </c>
      <c r="C275" t="str">
        <f>'Published format'!C277</f>
        <v/>
      </c>
      <c r="D275" t="str">
        <f>'Published format'!D277</f>
        <v/>
      </c>
      <c r="E275" t="str">
        <f>'Published format'!E277</f>
        <v/>
      </c>
      <c r="F275" t="str">
        <f>'Published format'!F277</f>
        <v/>
      </c>
      <c r="G275" s="21" t="str">
        <f>'Published format'!G277</f>
        <v/>
      </c>
    </row>
    <row r="276" spans="1:7" x14ac:dyDescent="0.2">
      <c r="A276" t="str">
        <f>'Published format'!A278</f>
        <v/>
      </c>
      <c r="B276" t="str">
        <f>'Published format'!B278</f>
        <v/>
      </c>
      <c r="C276" t="str">
        <f>'Published format'!C278</f>
        <v/>
      </c>
      <c r="D276" t="str">
        <f>'Published format'!D278</f>
        <v/>
      </c>
      <c r="E276" t="str">
        <f>'Published format'!E278</f>
        <v/>
      </c>
      <c r="F276" t="str">
        <f>'Published format'!F278</f>
        <v/>
      </c>
      <c r="G276" s="21" t="str">
        <f>'Published format'!G278</f>
        <v/>
      </c>
    </row>
    <row r="277" spans="1:7" x14ac:dyDescent="0.2">
      <c r="A277" t="str">
        <f>'Published format'!A279</f>
        <v/>
      </c>
      <c r="B277" t="str">
        <f>'Published format'!B279</f>
        <v/>
      </c>
      <c r="C277" t="str">
        <f>'Published format'!C279</f>
        <v/>
      </c>
      <c r="D277" t="str">
        <f>'Published format'!D279</f>
        <v/>
      </c>
      <c r="E277" t="str">
        <f>'Published format'!E279</f>
        <v/>
      </c>
      <c r="F277" t="str">
        <f>'Published format'!F279</f>
        <v/>
      </c>
      <c r="G277" s="21" t="str">
        <f>'Published format'!G279</f>
        <v/>
      </c>
    </row>
    <row r="278" spans="1:7" x14ac:dyDescent="0.2">
      <c r="A278" t="str">
        <f>'Published format'!A280</f>
        <v/>
      </c>
      <c r="B278" t="str">
        <f>'Published format'!B280</f>
        <v/>
      </c>
      <c r="C278" t="str">
        <f>'Published format'!C280</f>
        <v/>
      </c>
      <c r="D278" t="str">
        <f>'Published format'!D280</f>
        <v/>
      </c>
      <c r="E278" t="str">
        <f>'Published format'!E280</f>
        <v/>
      </c>
      <c r="F278" t="str">
        <f>'Published format'!F280</f>
        <v/>
      </c>
      <c r="G278" s="21" t="str">
        <f>'Published format'!G280</f>
        <v/>
      </c>
    </row>
    <row r="279" spans="1:7" x14ac:dyDescent="0.2">
      <c r="A279" t="str">
        <f>'Published format'!A281</f>
        <v/>
      </c>
      <c r="B279" t="str">
        <f>'Published format'!B281</f>
        <v/>
      </c>
      <c r="C279" t="str">
        <f>'Published format'!C281</f>
        <v/>
      </c>
      <c r="D279" t="str">
        <f>'Published format'!D281</f>
        <v/>
      </c>
      <c r="E279" t="str">
        <f>'Published format'!E281</f>
        <v/>
      </c>
      <c r="F279" t="str">
        <f>'Published format'!F281</f>
        <v/>
      </c>
      <c r="G279" s="21" t="str">
        <f>'Published format'!G281</f>
        <v/>
      </c>
    </row>
    <row r="280" spans="1:7" x14ac:dyDescent="0.2">
      <c r="A280" t="str">
        <f>'Published format'!A282</f>
        <v/>
      </c>
      <c r="B280" t="str">
        <f>'Published format'!B282</f>
        <v/>
      </c>
      <c r="C280" t="str">
        <f>'Published format'!C282</f>
        <v/>
      </c>
      <c r="D280" t="str">
        <f>'Published format'!D282</f>
        <v/>
      </c>
      <c r="E280" t="str">
        <f>'Published format'!E282</f>
        <v/>
      </c>
      <c r="F280" t="str">
        <f>'Published format'!F282</f>
        <v/>
      </c>
      <c r="G280" s="21" t="str">
        <f>'Published format'!G282</f>
        <v/>
      </c>
    </row>
    <row r="281" spans="1:7" x14ac:dyDescent="0.2">
      <c r="A281" t="str">
        <f>'Published format'!A283</f>
        <v/>
      </c>
      <c r="B281" t="str">
        <f>'Published format'!B283</f>
        <v/>
      </c>
      <c r="C281" t="str">
        <f>'Published format'!C283</f>
        <v/>
      </c>
      <c r="D281" t="str">
        <f>'Published format'!D283</f>
        <v/>
      </c>
      <c r="E281" t="str">
        <f>'Published format'!E283</f>
        <v/>
      </c>
      <c r="F281" t="str">
        <f>'Published format'!F283</f>
        <v/>
      </c>
      <c r="G281" s="21" t="str">
        <f>'Published format'!G283</f>
        <v/>
      </c>
    </row>
    <row r="282" spans="1:7" x14ac:dyDescent="0.2">
      <c r="A282" t="str">
        <f>'Published format'!A284</f>
        <v/>
      </c>
      <c r="B282" t="str">
        <f>'Published format'!B284</f>
        <v/>
      </c>
      <c r="C282" t="str">
        <f>'Published format'!C284</f>
        <v/>
      </c>
      <c r="D282" t="str">
        <f>'Published format'!D284</f>
        <v/>
      </c>
      <c r="E282" t="str">
        <f>'Published format'!E284</f>
        <v/>
      </c>
      <c r="F282" t="str">
        <f>'Published format'!F284</f>
        <v/>
      </c>
      <c r="G282" s="21" t="str">
        <f>'Published format'!G284</f>
        <v/>
      </c>
    </row>
    <row r="283" spans="1:7" x14ac:dyDescent="0.2">
      <c r="A283" t="str">
        <f>'Published format'!A285</f>
        <v/>
      </c>
      <c r="B283" t="str">
        <f>'Published format'!B285</f>
        <v/>
      </c>
      <c r="C283" t="str">
        <f>'Published format'!C285</f>
        <v/>
      </c>
      <c r="D283" t="str">
        <f>'Published format'!D285</f>
        <v/>
      </c>
      <c r="E283" t="str">
        <f>'Published format'!E285</f>
        <v/>
      </c>
      <c r="F283" t="str">
        <f>'Published format'!F285</f>
        <v/>
      </c>
      <c r="G283" s="21" t="str">
        <f>'Published format'!G285</f>
        <v/>
      </c>
    </row>
    <row r="284" spans="1:7" x14ac:dyDescent="0.2">
      <c r="A284" t="str">
        <f>'Published format'!A286</f>
        <v/>
      </c>
      <c r="B284" t="str">
        <f>'Published format'!B286</f>
        <v/>
      </c>
      <c r="C284" t="str">
        <f>'Published format'!C286</f>
        <v/>
      </c>
      <c r="D284" t="str">
        <f>'Published format'!D286</f>
        <v/>
      </c>
      <c r="E284" t="str">
        <f>'Published format'!E286</f>
        <v/>
      </c>
      <c r="F284" t="str">
        <f>'Published format'!F286</f>
        <v/>
      </c>
      <c r="G284" s="21" t="str">
        <f>'Published format'!G286</f>
        <v/>
      </c>
    </row>
    <row r="285" spans="1:7" x14ac:dyDescent="0.2">
      <c r="A285" t="str">
        <f>'Published format'!A287</f>
        <v/>
      </c>
      <c r="B285" t="str">
        <f>'Published format'!B287</f>
        <v/>
      </c>
      <c r="C285" t="str">
        <f>'Published format'!C287</f>
        <v/>
      </c>
      <c r="D285" t="str">
        <f>'Published format'!D287</f>
        <v/>
      </c>
      <c r="E285" t="str">
        <f>'Published format'!E287</f>
        <v/>
      </c>
      <c r="F285" t="str">
        <f>'Published format'!F287</f>
        <v/>
      </c>
      <c r="G285" s="21" t="str">
        <f>'Published format'!G287</f>
        <v/>
      </c>
    </row>
    <row r="286" spans="1:7" x14ac:dyDescent="0.2">
      <c r="A286" t="str">
        <f>'Published format'!A288</f>
        <v/>
      </c>
      <c r="B286" t="str">
        <f>'Published format'!B288</f>
        <v/>
      </c>
      <c r="C286" t="str">
        <f>'Published format'!C288</f>
        <v/>
      </c>
      <c r="D286" t="str">
        <f>'Published format'!D288</f>
        <v/>
      </c>
      <c r="E286" t="str">
        <f>'Published format'!E288</f>
        <v/>
      </c>
      <c r="F286" t="str">
        <f>'Published format'!F288</f>
        <v/>
      </c>
      <c r="G286" s="21" t="str">
        <f>'Published format'!G288</f>
        <v/>
      </c>
    </row>
    <row r="287" spans="1:7" x14ac:dyDescent="0.2">
      <c r="A287" t="str">
        <f>'Published format'!A289</f>
        <v/>
      </c>
      <c r="B287" t="str">
        <f>'Published format'!B289</f>
        <v/>
      </c>
      <c r="C287" t="str">
        <f>'Published format'!C289</f>
        <v/>
      </c>
      <c r="D287" t="str">
        <f>'Published format'!D289</f>
        <v/>
      </c>
      <c r="E287" t="str">
        <f>'Published format'!E289</f>
        <v/>
      </c>
      <c r="F287" t="str">
        <f>'Published format'!F289</f>
        <v/>
      </c>
      <c r="G287" s="21" t="str">
        <f>'Published format'!G289</f>
        <v/>
      </c>
    </row>
    <row r="288" spans="1:7" x14ac:dyDescent="0.2">
      <c r="A288" t="str">
        <f>'Published format'!A290</f>
        <v/>
      </c>
      <c r="B288" t="str">
        <f>'Published format'!B290</f>
        <v/>
      </c>
      <c r="C288" t="str">
        <f>'Published format'!C290</f>
        <v/>
      </c>
      <c r="D288" t="str">
        <f>'Published format'!D290</f>
        <v/>
      </c>
      <c r="E288" t="str">
        <f>'Published format'!E290</f>
        <v/>
      </c>
      <c r="F288" t="str">
        <f>'Published format'!F290</f>
        <v/>
      </c>
      <c r="G288" s="21" t="str">
        <f>'Published format'!G290</f>
        <v/>
      </c>
    </row>
    <row r="289" spans="1:7" x14ac:dyDescent="0.2">
      <c r="A289" t="str">
        <f>'Published format'!A291</f>
        <v/>
      </c>
      <c r="B289" t="str">
        <f>'Published format'!B291</f>
        <v/>
      </c>
      <c r="C289" t="str">
        <f>'Published format'!C291</f>
        <v/>
      </c>
      <c r="D289" t="str">
        <f>'Published format'!D291</f>
        <v/>
      </c>
      <c r="E289" t="str">
        <f>'Published format'!E291</f>
        <v/>
      </c>
      <c r="F289" t="str">
        <f>'Published format'!F291</f>
        <v/>
      </c>
      <c r="G289" s="21" t="str">
        <f>'Published format'!G291</f>
        <v/>
      </c>
    </row>
    <row r="290" spans="1:7" x14ac:dyDescent="0.2">
      <c r="A290" t="str">
        <f>'Published format'!A292</f>
        <v/>
      </c>
      <c r="B290" t="str">
        <f>'Published format'!B292</f>
        <v/>
      </c>
      <c r="C290" t="str">
        <f>'Published format'!C292</f>
        <v/>
      </c>
      <c r="D290" t="str">
        <f>'Published format'!D292</f>
        <v/>
      </c>
      <c r="E290" t="str">
        <f>'Published format'!E292</f>
        <v/>
      </c>
      <c r="F290" t="str">
        <f>'Published format'!F292</f>
        <v/>
      </c>
      <c r="G290" s="21" t="str">
        <f>'Published format'!G292</f>
        <v/>
      </c>
    </row>
    <row r="291" spans="1:7" x14ac:dyDescent="0.2">
      <c r="A291" t="str">
        <f>'Published format'!A293</f>
        <v/>
      </c>
      <c r="B291" t="str">
        <f>'Published format'!B293</f>
        <v/>
      </c>
      <c r="C291" t="str">
        <f>'Published format'!C293</f>
        <v/>
      </c>
      <c r="D291" t="str">
        <f>'Published format'!D293</f>
        <v/>
      </c>
      <c r="E291" t="str">
        <f>'Published format'!E293</f>
        <v/>
      </c>
      <c r="F291" t="str">
        <f>'Published format'!F293</f>
        <v/>
      </c>
      <c r="G291" s="21" t="str">
        <f>'Published format'!G293</f>
        <v/>
      </c>
    </row>
    <row r="292" spans="1:7" x14ac:dyDescent="0.2">
      <c r="A292" t="str">
        <f>'Published format'!A294</f>
        <v/>
      </c>
      <c r="B292" t="str">
        <f>'Published format'!B294</f>
        <v/>
      </c>
      <c r="C292" t="str">
        <f>'Published format'!C294</f>
        <v/>
      </c>
      <c r="D292" t="str">
        <f>'Published format'!D294</f>
        <v/>
      </c>
      <c r="E292" t="str">
        <f>'Published format'!E294</f>
        <v/>
      </c>
      <c r="F292" t="str">
        <f>'Published format'!F294</f>
        <v/>
      </c>
      <c r="G292" s="21" t="str">
        <f>'Published format'!G294</f>
        <v/>
      </c>
    </row>
    <row r="293" spans="1:7" x14ac:dyDescent="0.2">
      <c r="A293" t="str">
        <f>'Published format'!A295</f>
        <v/>
      </c>
      <c r="B293" t="str">
        <f>'Published format'!B295</f>
        <v/>
      </c>
      <c r="C293" t="str">
        <f>'Published format'!C295</f>
        <v/>
      </c>
      <c r="D293" t="str">
        <f>'Published format'!D295</f>
        <v/>
      </c>
      <c r="E293" t="str">
        <f>'Published format'!E295</f>
        <v/>
      </c>
      <c r="F293" t="str">
        <f>'Published format'!F295</f>
        <v/>
      </c>
      <c r="G293" s="21" t="str">
        <f>'Published format'!G295</f>
        <v/>
      </c>
    </row>
    <row r="294" spans="1:7" x14ac:dyDescent="0.2">
      <c r="A294" t="str">
        <f>'Published format'!A296</f>
        <v/>
      </c>
      <c r="B294" t="str">
        <f>'Published format'!B296</f>
        <v/>
      </c>
      <c r="C294" t="str">
        <f>'Published format'!C296</f>
        <v/>
      </c>
      <c r="D294" t="str">
        <f>'Published format'!D296</f>
        <v/>
      </c>
      <c r="E294" t="str">
        <f>'Published format'!E296</f>
        <v/>
      </c>
      <c r="F294" t="str">
        <f>'Published format'!F296</f>
        <v/>
      </c>
      <c r="G294" s="21" t="str">
        <f>'Published format'!G296</f>
        <v/>
      </c>
    </row>
    <row r="295" spans="1:7" x14ac:dyDescent="0.2">
      <c r="A295" t="str">
        <f>'Published format'!A297</f>
        <v/>
      </c>
      <c r="B295" t="str">
        <f>'Published format'!B297</f>
        <v/>
      </c>
      <c r="C295" t="str">
        <f>'Published format'!C297</f>
        <v/>
      </c>
      <c r="D295" t="str">
        <f>'Published format'!D297</f>
        <v/>
      </c>
      <c r="E295" t="str">
        <f>'Published format'!E297</f>
        <v/>
      </c>
      <c r="F295" t="str">
        <f>'Published format'!F297</f>
        <v/>
      </c>
      <c r="G295" s="21" t="str">
        <f>'Published format'!G297</f>
        <v/>
      </c>
    </row>
    <row r="296" spans="1:7" x14ac:dyDescent="0.2">
      <c r="A296" t="str">
        <f>'Published format'!A298</f>
        <v/>
      </c>
      <c r="B296" t="str">
        <f>'Published format'!B298</f>
        <v/>
      </c>
      <c r="C296" t="str">
        <f>'Published format'!C298</f>
        <v/>
      </c>
      <c r="D296" t="str">
        <f>'Published format'!D298</f>
        <v/>
      </c>
      <c r="E296" t="str">
        <f>'Published format'!E298</f>
        <v/>
      </c>
      <c r="F296" t="str">
        <f>'Published format'!F298</f>
        <v/>
      </c>
      <c r="G296" s="21" t="str">
        <f>'Published format'!G298</f>
        <v/>
      </c>
    </row>
    <row r="297" spans="1:7" x14ac:dyDescent="0.2">
      <c r="A297" t="str">
        <f>'Published format'!A299</f>
        <v/>
      </c>
      <c r="B297" t="str">
        <f>'Published format'!B299</f>
        <v/>
      </c>
      <c r="C297" t="str">
        <f>'Published format'!C299</f>
        <v/>
      </c>
      <c r="D297" t="str">
        <f>'Published format'!D299</f>
        <v/>
      </c>
      <c r="E297" t="str">
        <f>'Published format'!E299</f>
        <v/>
      </c>
      <c r="F297" t="str">
        <f>'Published format'!F299</f>
        <v/>
      </c>
      <c r="G297" s="21" t="str">
        <f>'Published format'!G299</f>
        <v/>
      </c>
    </row>
    <row r="298" spans="1:7" x14ac:dyDescent="0.2">
      <c r="A298" t="str">
        <f>'Published format'!A300</f>
        <v/>
      </c>
      <c r="B298" t="str">
        <f>'Published format'!B300</f>
        <v/>
      </c>
      <c r="C298" t="str">
        <f>'Published format'!C300</f>
        <v/>
      </c>
      <c r="D298" t="str">
        <f>'Published format'!D300</f>
        <v/>
      </c>
      <c r="E298" t="str">
        <f>'Published format'!E300</f>
        <v/>
      </c>
      <c r="F298" t="str">
        <f>'Published format'!F300</f>
        <v/>
      </c>
      <c r="G298" s="21" t="str">
        <f>'Published format'!G300</f>
        <v/>
      </c>
    </row>
    <row r="299" spans="1:7" x14ac:dyDescent="0.2">
      <c r="A299" t="str">
        <f>'Published format'!A301</f>
        <v/>
      </c>
      <c r="B299" t="str">
        <f>'Published format'!B301</f>
        <v/>
      </c>
      <c r="C299" t="str">
        <f>'Published format'!C301</f>
        <v/>
      </c>
      <c r="D299" t="str">
        <f>'Published format'!D301</f>
        <v/>
      </c>
      <c r="E299" t="str">
        <f>'Published format'!E301</f>
        <v/>
      </c>
      <c r="F299" t="str">
        <f>'Published format'!F301</f>
        <v/>
      </c>
      <c r="G299" s="21" t="str">
        <f>'Published format'!G301</f>
        <v/>
      </c>
    </row>
    <row r="300" spans="1:7" x14ac:dyDescent="0.2">
      <c r="A300" t="str">
        <f>'Published format'!A302</f>
        <v/>
      </c>
      <c r="B300" t="str">
        <f>'Published format'!B302</f>
        <v/>
      </c>
      <c r="C300" t="str">
        <f>'Published format'!C302</f>
        <v/>
      </c>
      <c r="D300" t="str">
        <f>'Published format'!D302</f>
        <v/>
      </c>
      <c r="E300" t="str">
        <f>'Published format'!E302</f>
        <v/>
      </c>
      <c r="F300" t="str">
        <f>'Published format'!F302</f>
        <v/>
      </c>
      <c r="G300" s="21" t="str">
        <f>'Published format'!G302</f>
        <v/>
      </c>
    </row>
    <row r="301" spans="1:7" x14ac:dyDescent="0.2">
      <c r="A301" t="str">
        <f>'Published format'!A303</f>
        <v/>
      </c>
      <c r="B301" t="str">
        <f>'Published format'!B303</f>
        <v/>
      </c>
      <c r="C301" t="str">
        <f>'Published format'!C303</f>
        <v/>
      </c>
      <c r="D301" t="str">
        <f>'Published format'!D303</f>
        <v/>
      </c>
      <c r="E301" t="str">
        <f>'Published format'!E303</f>
        <v/>
      </c>
      <c r="F301" t="str">
        <f>'Published format'!F303</f>
        <v/>
      </c>
      <c r="G301" s="21" t="str">
        <f>'Published format'!G303</f>
        <v/>
      </c>
    </row>
    <row r="302" spans="1:7" x14ac:dyDescent="0.2">
      <c r="A302" t="str">
        <f>'Published format'!A304</f>
        <v/>
      </c>
      <c r="B302" t="str">
        <f>'Published format'!B304</f>
        <v/>
      </c>
      <c r="C302" t="str">
        <f>'Published format'!C304</f>
        <v/>
      </c>
      <c r="D302" t="str">
        <f>'Published format'!D304</f>
        <v/>
      </c>
      <c r="E302" t="str">
        <f>'Published format'!E304</f>
        <v/>
      </c>
      <c r="F302" t="str">
        <f>'Published format'!F304</f>
        <v/>
      </c>
      <c r="G302" s="21" t="str">
        <f>'Published format'!G304</f>
        <v/>
      </c>
    </row>
    <row r="303" spans="1:7" x14ac:dyDescent="0.2">
      <c r="A303" t="str">
        <f>'Published format'!A305</f>
        <v/>
      </c>
      <c r="B303" t="str">
        <f>'Published format'!B305</f>
        <v/>
      </c>
      <c r="C303" t="str">
        <f>'Published format'!C305</f>
        <v/>
      </c>
      <c r="D303" t="str">
        <f>'Published format'!D305</f>
        <v/>
      </c>
      <c r="E303" t="str">
        <f>'Published format'!E305</f>
        <v/>
      </c>
      <c r="F303" t="str">
        <f>'Published format'!F305</f>
        <v/>
      </c>
      <c r="G303" s="21" t="str">
        <f>'Published format'!G305</f>
        <v/>
      </c>
    </row>
    <row r="304" spans="1:7" x14ac:dyDescent="0.2">
      <c r="A304" t="str">
        <f>'Published format'!A306</f>
        <v/>
      </c>
      <c r="B304" t="str">
        <f>'Published format'!B306</f>
        <v/>
      </c>
      <c r="C304" t="str">
        <f>'Published format'!C306</f>
        <v/>
      </c>
      <c r="D304" t="str">
        <f>'Published format'!D306</f>
        <v/>
      </c>
      <c r="E304" t="str">
        <f>'Published format'!E306</f>
        <v/>
      </c>
      <c r="F304" t="str">
        <f>'Published format'!F306</f>
        <v/>
      </c>
      <c r="G304" s="21" t="str">
        <f>'Published format'!G306</f>
        <v/>
      </c>
    </row>
    <row r="305" spans="1:7" x14ac:dyDescent="0.2">
      <c r="A305" t="str">
        <f>'Published format'!A307</f>
        <v/>
      </c>
      <c r="B305" t="str">
        <f>'Published format'!B307</f>
        <v/>
      </c>
      <c r="C305" t="str">
        <f>'Published format'!C307</f>
        <v/>
      </c>
      <c r="D305" t="str">
        <f>'Published format'!D307</f>
        <v/>
      </c>
      <c r="E305" t="str">
        <f>'Published format'!E307</f>
        <v/>
      </c>
      <c r="F305" t="str">
        <f>'Published format'!F307</f>
        <v/>
      </c>
      <c r="G305" s="21" t="str">
        <f>'Published format'!G307</f>
        <v/>
      </c>
    </row>
    <row r="306" spans="1:7" x14ac:dyDescent="0.2">
      <c r="A306" t="str">
        <f>'Published format'!A308</f>
        <v/>
      </c>
      <c r="B306" t="str">
        <f>'Published format'!B308</f>
        <v/>
      </c>
      <c r="C306" t="str">
        <f>'Published format'!C308</f>
        <v/>
      </c>
      <c r="D306" t="str">
        <f>'Published format'!D308</f>
        <v/>
      </c>
      <c r="E306" t="str">
        <f>'Published format'!E308</f>
        <v/>
      </c>
      <c r="F306" t="str">
        <f>'Published format'!F308</f>
        <v/>
      </c>
      <c r="G306" s="21" t="str">
        <f>'Published format'!G308</f>
        <v/>
      </c>
    </row>
    <row r="307" spans="1:7" x14ac:dyDescent="0.2">
      <c r="A307" t="str">
        <f>'Published format'!A309</f>
        <v/>
      </c>
      <c r="B307" t="str">
        <f>'Published format'!B309</f>
        <v/>
      </c>
      <c r="C307" t="str">
        <f>'Published format'!C309</f>
        <v/>
      </c>
      <c r="D307" t="str">
        <f>'Published format'!D309</f>
        <v/>
      </c>
      <c r="E307" t="str">
        <f>'Published format'!E309</f>
        <v/>
      </c>
      <c r="F307" t="str">
        <f>'Published format'!F309</f>
        <v/>
      </c>
      <c r="G307" s="21" t="str">
        <f>'Published format'!G309</f>
        <v/>
      </c>
    </row>
    <row r="308" spans="1:7" x14ac:dyDescent="0.2">
      <c r="A308" t="str">
        <f>'Published format'!A310</f>
        <v/>
      </c>
      <c r="B308" t="str">
        <f>'Published format'!B310</f>
        <v/>
      </c>
      <c r="C308" t="str">
        <f>'Published format'!C310</f>
        <v/>
      </c>
      <c r="D308" t="str">
        <f>'Published format'!D310</f>
        <v/>
      </c>
      <c r="E308" t="str">
        <f>'Published format'!E310</f>
        <v/>
      </c>
      <c r="F308" t="str">
        <f>'Published format'!F310</f>
        <v/>
      </c>
      <c r="G308" s="21" t="str">
        <f>'Published format'!G310</f>
        <v/>
      </c>
    </row>
    <row r="309" spans="1:7" x14ac:dyDescent="0.2">
      <c r="A309" t="str">
        <f>'Published format'!A311</f>
        <v/>
      </c>
      <c r="B309" t="str">
        <f>'Published format'!B311</f>
        <v/>
      </c>
      <c r="C309" t="str">
        <f>'Published format'!C311</f>
        <v/>
      </c>
      <c r="D309" t="str">
        <f>'Published format'!D311</f>
        <v/>
      </c>
      <c r="E309" t="str">
        <f>'Published format'!E311</f>
        <v/>
      </c>
      <c r="F309" t="str">
        <f>'Published format'!F311</f>
        <v/>
      </c>
      <c r="G309" s="21" t="str">
        <f>'Published format'!G311</f>
        <v/>
      </c>
    </row>
    <row r="310" spans="1:7" x14ac:dyDescent="0.2">
      <c r="A310" t="str">
        <f>'Published format'!A312</f>
        <v/>
      </c>
      <c r="B310" t="str">
        <f>'Published format'!B312</f>
        <v/>
      </c>
      <c r="C310" t="str">
        <f>'Published format'!C312</f>
        <v/>
      </c>
      <c r="D310" t="str">
        <f>'Published format'!D312</f>
        <v/>
      </c>
      <c r="E310" t="str">
        <f>'Published format'!E312</f>
        <v/>
      </c>
      <c r="F310" t="str">
        <f>'Published format'!F312</f>
        <v/>
      </c>
      <c r="G310" s="21" t="str">
        <f>'Published format'!G312</f>
        <v/>
      </c>
    </row>
    <row r="311" spans="1:7" x14ac:dyDescent="0.2">
      <c r="A311" t="str">
        <f>'Published format'!A313</f>
        <v/>
      </c>
      <c r="B311" t="str">
        <f>'Published format'!B313</f>
        <v/>
      </c>
      <c r="C311" t="str">
        <f>'Published format'!C313</f>
        <v/>
      </c>
      <c r="D311" t="str">
        <f>'Published format'!D313</f>
        <v/>
      </c>
      <c r="E311" t="str">
        <f>'Published format'!E313</f>
        <v/>
      </c>
      <c r="F311" t="str">
        <f>'Published format'!F313</f>
        <v/>
      </c>
      <c r="G311" s="21" t="str">
        <f>'Published format'!G313</f>
        <v/>
      </c>
    </row>
    <row r="312" spans="1:7" x14ac:dyDescent="0.2">
      <c r="A312" t="str">
        <f>'Published format'!A314</f>
        <v/>
      </c>
      <c r="B312" t="str">
        <f>'Published format'!B314</f>
        <v/>
      </c>
      <c r="C312" t="str">
        <f>'Published format'!C314</f>
        <v/>
      </c>
      <c r="D312" t="str">
        <f>'Published format'!D314</f>
        <v/>
      </c>
      <c r="E312" t="str">
        <f>'Published format'!E314</f>
        <v/>
      </c>
      <c r="F312" t="str">
        <f>'Published format'!F314</f>
        <v/>
      </c>
      <c r="G312" s="21" t="str">
        <f>'Published format'!G314</f>
        <v/>
      </c>
    </row>
    <row r="313" spans="1:7" x14ac:dyDescent="0.2">
      <c r="A313" t="str">
        <f>'Published format'!A315</f>
        <v/>
      </c>
      <c r="B313" t="str">
        <f>'Published format'!B315</f>
        <v/>
      </c>
      <c r="C313" t="str">
        <f>'Published format'!C315</f>
        <v/>
      </c>
      <c r="D313" t="str">
        <f>'Published format'!D315</f>
        <v/>
      </c>
      <c r="E313" t="str">
        <f>'Published format'!E315</f>
        <v/>
      </c>
      <c r="F313" t="str">
        <f>'Published format'!F315</f>
        <v/>
      </c>
      <c r="G313" s="21" t="str">
        <f>'Published format'!G315</f>
        <v/>
      </c>
    </row>
    <row r="314" spans="1:7" x14ac:dyDescent="0.2">
      <c r="A314" t="str">
        <f>'Published format'!A316</f>
        <v/>
      </c>
      <c r="B314" t="str">
        <f>'Published format'!B316</f>
        <v/>
      </c>
      <c r="C314" t="str">
        <f>'Published format'!C316</f>
        <v/>
      </c>
      <c r="D314" t="str">
        <f>'Published format'!D316</f>
        <v/>
      </c>
      <c r="E314" t="str">
        <f>'Published format'!E316</f>
        <v/>
      </c>
      <c r="F314" t="str">
        <f>'Published format'!F316</f>
        <v/>
      </c>
      <c r="G314" s="21" t="str">
        <f>'Published format'!G316</f>
        <v/>
      </c>
    </row>
    <row r="315" spans="1:7" x14ac:dyDescent="0.2">
      <c r="A315" t="str">
        <f>'Published format'!A317</f>
        <v/>
      </c>
      <c r="B315" t="str">
        <f>'Published format'!B317</f>
        <v/>
      </c>
      <c r="C315" t="str">
        <f>'Published format'!C317</f>
        <v/>
      </c>
      <c r="D315" t="str">
        <f>'Published format'!D317</f>
        <v/>
      </c>
      <c r="E315" t="str">
        <f>'Published format'!E317</f>
        <v/>
      </c>
      <c r="F315" t="str">
        <f>'Published format'!F317</f>
        <v/>
      </c>
      <c r="G315" s="21" t="str">
        <f>'Published format'!G317</f>
        <v/>
      </c>
    </row>
    <row r="316" spans="1:7" x14ac:dyDescent="0.2">
      <c r="A316" t="str">
        <f>'Published format'!A318</f>
        <v/>
      </c>
      <c r="B316" t="str">
        <f>'Published format'!B318</f>
        <v/>
      </c>
      <c r="C316" t="str">
        <f>'Published format'!C318</f>
        <v/>
      </c>
      <c r="D316" t="str">
        <f>'Published format'!D318</f>
        <v/>
      </c>
      <c r="E316" t="str">
        <f>'Published format'!E318</f>
        <v/>
      </c>
      <c r="F316" t="str">
        <f>'Published format'!F318</f>
        <v/>
      </c>
      <c r="G316" s="21" t="str">
        <f>'Published format'!G318</f>
        <v/>
      </c>
    </row>
    <row r="317" spans="1:7" x14ac:dyDescent="0.2">
      <c r="A317" t="str">
        <f>'Published format'!A319</f>
        <v/>
      </c>
      <c r="B317" t="str">
        <f>'Published format'!B319</f>
        <v/>
      </c>
      <c r="C317" t="str">
        <f>'Published format'!C319</f>
        <v/>
      </c>
      <c r="D317" t="str">
        <f>'Published format'!D319</f>
        <v/>
      </c>
      <c r="E317" t="str">
        <f>'Published format'!E319</f>
        <v/>
      </c>
      <c r="F317" t="str">
        <f>'Published format'!F319</f>
        <v/>
      </c>
      <c r="G317" s="21" t="str">
        <f>'Published format'!G319</f>
        <v/>
      </c>
    </row>
    <row r="318" spans="1:7" x14ac:dyDescent="0.2">
      <c r="A318" t="str">
        <f>'Published format'!A320</f>
        <v/>
      </c>
      <c r="B318" t="str">
        <f>'Published format'!B320</f>
        <v/>
      </c>
      <c r="C318" t="str">
        <f>'Published format'!C320</f>
        <v/>
      </c>
      <c r="D318" t="str">
        <f>'Published format'!D320</f>
        <v/>
      </c>
      <c r="E318" t="str">
        <f>'Published format'!E320</f>
        <v/>
      </c>
      <c r="F318" t="str">
        <f>'Published format'!F320</f>
        <v/>
      </c>
      <c r="G318" s="21" t="str">
        <f>'Published format'!G320</f>
        <v/>
      </c>
    </row>
    <row r="319" spans="1:7" x14ac:dyDescent="0.2">
      <c r="A319" t="str">
        <f>'Published format'!A321</f>
        <v/>
      </c>
      <c r="B319" t="str">
        <f>'Published format'!B321</f>
        <v/>
      </c>
      <c r="C319" t="str">
        <f>'Published format'!C321</f>
        <v/>
      </c>
      <c r="D319" t="str">
        <f>'Published format'!D321</f>
        <v/>
      </c>
      <c r="E319" t="str">
        <f>'Published format'!E321</f>
        <v/>
      </c>
      <c r="F319" t="str">
        <f>'Published format'!F321</f>
        <v/>
      </c>
      <c r="G319" s="21" t="str">
        <f>'Published format'!G321</f>
        <v/>
      </c>
    </row>
    <row r="320" spans="1:7" x14ac:dyDescent="0.2">
      <c r="A320" t="str">
        <f>'Published format'!A322</f>
        <v/>
      </c>
      <c r="B320" t="str">
        <f>'Published format'!B322</f>
        <v/>
      </c>
      <c r="C320" t="str">
        <f>'Published format'!C322</f>
        <v/>
      </c>
      <c r="D320" t="str">
        <f>'Published format'!D322</f>
        <v/>
      </c>
      <c r="E320" t="str">
        <f>'Published format'!E322</f>
        <v/>
      </c>
      <c r="F320" t="str">
        <f>'Published format'!F322</f>
        <v/>
      </c>
      <c r="G320" s="21" t="str">
        <f>'Published format'!G322</f>
        <v/>
      </c>
    </row>
    <row r="321" spans="1:7" x14ac:dyDescent="0.2">
      <c r="A321" t="str">
        <f>'Published format'!A323</f>
        <v/>
      </c>
      <c r="B321" t="str">
        <f>'Published format'!B323</f>
        <v/>
      </c>
      <c r="C321" t="str">
        <f>'Published format'!C323</f>
        <v/>
      </c>
      <c r="D321" t="str">
        <f>'Published format'!D323</f>
        <v/>
      </c>
      <c r="E321" t="str">
        <f>'Published format'!E323</f>
        <v/>
      </c>
      <c r="F321" t="str">
        <f>'Published format'!F323</f>
        <v/>
      </c>
      <c r="G321" s="21" t="str">
        <f>'Published format'!G323</f>
        <v/>
      </c>
    </row>
    <row r="322" spans="1:7" x14ac:dyDescent="0.2">
      <c r="A322" t="str">
        <f>'Published format'!A324</f>
        <v/>
      </c>
      <c r="B322" t="str">
        <f>'Published format'!B324</f>
        <v/>
      </c>
      <c r="C322" t="str">
        <f>'Published format'!C324</f>
        <v/>
      </c>
      <c r="D322" t="str">
        <f>'Published format'!D324</f>
        <v/>
      </c>
      <c r="E322" t="str">
        <f>'Published format'!E324</f>
        <v/>
      </c>
      <c r="F322" t="str">
        <f>'Published format'!F324</f>
        <v/>
      </c>
      <c r="G322" s="21" t="str">
        <f>'Published format'!G324</f>
        <v/>
      </c>
    </row>
    <row r="323" spans="1:7" x14ac:dyDescent="0.2">
      <c r="A323" t="str">
        <f>'Published format'!A325</f>
        <v/>
      </c>
      <c r="B323" t="str">
        <f>'Published format'!B325</f>
        <v/>
      </c>
      <c r="C323" t="str">
        <f>'Published format'!C325</f>
        <v/>
      </c>
      <c r="D323" t="str">
        <f>'Published format'!D325</f>
        <v/>
      </c>
      <c r="E323" t="str">
        <f>'Published format'!E325</f>
        <v/>
      </c>
      <c r="F323" t="str">
        <f>'Published format'!F325</f>
        <v/>
      </c>
      <c r="G323" s="21" t="str">
        <f>'Published format'!G325</f>
        <v/>
      </c>
    </row>
    <row r="324" spans="1:7" x14ac:dyDescent="0.2">
      <c r="A324" t="str">
        <f>'Published format'!A326</f>
        <v/>
      </c>
      <c r="B324" t="str">
        <f>'Published format'!B326</f>
        <v/>
      </c>
      <c r="C324" t="str">
        <f>'Published format'!C326</f>
        <v/>
      </c>
      <c r="D324" t="str">
        <f>'Published format'!D326</f>
        <v/>
      </c>
      <c r="E324" t="str">
        <f>'Published format'!E326</f>
        <v/>
      </c>
      <c r="F324" t="str">
        <f>'Published format'!F326</f>
        <v/>
      </c>
      <c r="G324" s="21" t="str">
        <f>'Published format'!G326</f>
        <v/>
      </c>
    </row>
    <row r="325" spans="1:7" x14ac:dyDescent="0.2">
      <c r="A325" t="str">
        <f>'Published format'!A327</f>
        <v/>
      </c>
      <c r="B325" t="str">
        <f>'Published format'!B327</f>
        <v/>
      </c>
      <c r="C325" t="str">
        <f>'Published format'!C327</f>
        <v/>
      </c>
      <c r="D325" t="str">
        <f>'Published format'!D327</f>
        <v/>
      </c>
      <c r="E325" t="str">
        <f>'Published format'!E327</f>
        <v/>
      </c>
      <c r="F325" t="str">
        <f>'Published format'!F327</f>
        <v/>
      </c>
      <c r="G325" s="21" t="str">
        <f>'Published format'!G327</f>
        <v/>
      </c>
    </row>
    <row r="326" spans="1:7" x14ac:dyDescent="0.2">
      <c r="A326" t="str">
        <f>'Published format'!A328</f>
        <v/>
      </c>
      <c r="B326" t="str">
        <f>'Published format'!B328</f>
        <v/>
      </c>
      <c r="C326" t="str">
        <f>'Published format'!C328</f>
        <v/>
      </c>
      <c r="D326" t="str">
        <f>'Published format'!D328</f>
        <v/>
      </c>
      <c r="E326" t="str">
        <f>'Published format'!E328</f>
        <v/>
      </c>
      <c r="F326" t="str">
        <f>'Published format'!F328</f>
        <v/>
      </c>
      <c r="G326" s="21" t="str">
        <f>'Published format'!G328</f>
        <v/>
      </c>
    </row>
    <row r="327" spans="1:7" x14ac:dyDescent="0.2">
      <c r="A327" t="str">
        <f>'Published format'!A329</f>
        <v/>
      </c>
      <c r="B327" t="str">
        <f>'Published format'!B329</f>
        <v/>
      </c>
      <c r="C327" t="str">
        <f>'Published format'!C329</f>
        <v/>
      </c>
      <c r="D327" t="str">
        <f>'Published format'!D329</f>
        <v/>
      </c>
      <c r="E327" t="str">
        <f>'Published format'!E329</f>
        <v/>
      </c>
      <c r="F327" t="str">
        <f>'Published format'!F329</f>
        <v/>
      </c>
      <c r="G327" s="21" t="str">
        <f>'Published format'!G329</f>
        <v/>
      </c>
    </row>
    <row r="328" spans="1:7" x14ac:dyDescent="0.2">
      <c r="A328" t="str">
        <f>'Published format'!A330</f>
        <v/>
      </c>
      <c r="B328" t="str">
        <f>'Published format'!B330</f>
        <v/>
      </c>
      <c r="C328" t="str">
        <f>'Published format'!C330</f>
        <v/>
      </c>
      <c r="D328" t="str">
        <f>'Published format'!D330</f>
        <v/>
      </c>
      <c r="E328" t="str">
        <f>'Published format'!E330</f>
        <v/>
      </c>
      <c r="F328" t="str">
        <f>'Published format'!F330</f>
        <v/>
      </c>
      <c r="G328" s="21" t="str">
        <f>'Published format'!G330</f>
        <v/>
      </c>
    </row>
    <row r="329" spans="1:7" x14ac:dyDescent="0.2">
      <c r="A329" t="str">
        <f>'Published format'!A331</f>
        <v/>
      </c>
      <c r="B329" t="str">
        <f>'Published format'!B331</f>
        <v/>
      </c>
      <c r="C329" t="str">
        <f>'Published format'!C331</f>
        <v/>
      </c>
      <c r="D329" t="str">
        <f>'Published format'!D331</f>
        <v/>
      </c>
      <c r="E329" t="str">
        <f>'Published format'!E331</f>
        <v/>
      </c>
      <c r="F329" t="str">
        <f>'Published format'!F331</f>
        <v/>
      </c>
      <c r="G329" s="21" t="str">
        <f>'Published format'!G331</f>
        <v/>
      </c>
    </row>
    <row r="330" spans="1:7" x14ac:dyDescent="0.2">
      <c r="A330" t="str">
        <f>'Published format'!A332</f>
        <v/>
      </c>
      <c r="B330" t="str">
        <f>'Published format'!B332</f>
        <v/>
      </c>
      <c r="C330" t="str">
        <f>'Published format'!C332</f>
        <v/>
      </c>
      <c r="D330" t="str">
        <f>'Published format'!D332</f>
        <v/>
      </c>
      <c r="E330" t="str">
        <f>'Published format'!E332</f>
        <v/>
      </c>
      <c r="F330" t="str">
        <f>'Published format'!F332</f>
        <v/>
      </c>
      <c r="G330" s="21" t="str">
        <f>'Published format'!G332</f>
        <v/>
      </c>
    </row>
    <row r="331" spans="1:7" x14ac:dyDescent="0.2">
      <c r="A331" t="str">
        <f>'Published format'!A333</f>
        <v/>
      </c>
      <c r="B331" t="str">
        <f>'Published format'!B333</f>
        <v/>
      </c>
      <c r="C331" t="str">
        <f>'Published format'!C333</f>
        <v/>
      </c>
      <c r="D331" t="str">
        <f>'Published format'!D333</f>
        <v/>
      </c>
      <c r="E331" t="str">
        <f>'Published format'!E333</f>
        <v/>
      </c>
      <c r="F331" t="str">
        <f>'Published format'!F333</f>
        <v/>
      </c>
      <c r="G331" s="21" t="str">
        <f>'Published format'!G333</f>
        <v/>
      </c>
    </row>
    <row r="332" spans="1:7" x14ac:dyDescent="0.2">
      <c r="A332" t="str">
        <f>'Published format'!A334</f>
        <v/>
      </c>
      <c r="B332" t="str">
        <f>'Published format'!B334</f>
        <v/>
      </c>
      <c r="C332" t="str">
        <f>'Published format'!C334</f>
        <v/>
      </c>
      <c r="D332" t="str">
        <f>'Published format'!D334</f>
        <v/>
      </c>
      <c r="E332" t="str">
        <f>'Published format'!E334</f>
        <v/>
      </c>
      <c r="F332" t="str">
        <f>'Published format'!F334</f>
        <v/>
      </c>
      <c r="G332" s="21" t="str">
        <f>'Published format'!G334</f>
        <v/>
      </c>
    </row>
    <row r="333" spans="1:7" x14ac:dyDescent="0.2">
      <c r="A333" t="str">
        <f>'Published format'!A335</f>
        <v/>
      </c>
      <c r="B333" t="str">
        <f>'Published format'!B335</f>
        <v/>
      </c>
      <c r="C333" t="str">
        <f>'Published format'!C335</f>
        <v/>
      </c>
      <c r="D333" t="str">
        <f>'Published format'!D335</f>
        <v/>
      </c>
      <c r="E333" t="str">
        <f>'Published format'!E335</f>
        <v/>
      </c>
      <c r="F333" t="str">
        <f>'Published format'!F335</f>
        <v/>
      </c>
      <c r="G333" s="21" t="str">
        <f>'Published format'!G335</f>
        <v/>
      </c>
    </row>
    <row r="334" spans="1:7" x14ac:dyDescent="0.2">
      <c r="A334" t="str">
        <f>'Published format'!A336</f>
        <v/>
      </c>
      <c r="B334" t="str">
        <f>'Published format'!B336</f>
        <v/>
      </c>
      <c r="C334" t="str">
        <f>'Published format'!C336</f>
        <v/>
      </c>
      <c r="D334" t="str">
        <f>'Published format'!D336</f>
        <v/>
      </c>
      <c r="E334" t="str">
        <f>'Published format'!E336</f>
        <v/>
      </c>
      <c r="F334" t="str">
        <f>'Published format'!F336</f>
        <v/>
      </c>
      <c r="G334" s="21" t="str">
        <f>'Published format'!G336</f>
        <v/>
      </c>
    </row>
    <row r="335" spans="1:7" x14ac:dyDescent="0.2">
      <c r="A335" t="str">
        <f>'Published format'!A337</f>
        <v/>
      </c>
      <c r="B335" t="str">
        <f>'Published format'!B337</f>
        <v/>
      </c>
      <c r="C335" t="str">
        <f>'Published format'!C337</f>
        <v/>
      </c>
      <c r="D335" t="str">
        <f>'Published format'!D337</f>
        <v/>
      </c>
      <c r="E335" t="str">
        <f>'Published format'!E337</f>
        <v/>
      </c>
      <c r="F335" t="str">
        <f>'Published format'!F337</f>
        <v/>
      </c>
      <c r="G335" s="21" t="str">
        <f>'Published format'!G337</f>
        <v/>
      </c>
    </row>
    <row r="336" spans="1:7" x14ac:dyDescent="0.2">
      <c r="A336" t="str">
        <f>'Published format'!A338</f>
        <v/>
      </c>
      <c r="B336" t="str">
        <f>'Published format'!B338</f>
        <v/>
      </c>
      <c r="C336" t="str">
        <f>'Published format'!C338</f>
        <v/>
      </c>
      <c r="D336" t="str">
        <f>'Published format'!D338</f>
        <v/>
      </c>
      <c r="E336" t="str">
        <f>'Published format'!E338</f>
        <v/>
      </c>
      <c r="F336" t="str">
        <f>'Published format'!F338</f>
        <v/>
      </c>
      <c r="G336" s="21" t="str">
        <f>'Published format'!G338</f>
        <v/>
      </c>
    </row>
    <row r="337" spans="1:7" x14ac:dyDescent="0.2">
      <c r="A337" t="str">
        <f>'Published format'!A339</f>
        <v/>
      </c>
      <c r="B337" t="str">
        <f>'Published format'!B339</f>
        <v/>
      </c>
      <c r="C337" t="str">
        <f>'Published format'!C339</f>
        <v/>
      </c>
      <c r="D337" t="str">
        <f>'Published format'!D339</f>
        <v/>
      </c>
      <c r="E337" t="str">
        <f>'Published format'!E339</f>
        <v/>
      </c>
      <c r="F337" t="str">
        <f>'Published format'!F339</f>
        <v/>
      </c>
      <c r="G337" s="21" t="str">
        <f>'Published format'!G339</f>
        <v/>
      </c>
    </row>
    <row r="338" spans="1:7" x14ac:dyDescent="0.2">
      <c r="A338" t="str">
        <f>'Published format'!A340</f>
        <v/>
      </c>
      <c r="B338" t="str">
        <f>'Published format'!B340</f>
        <v/>
      </c>
      <c r="C338" t="str">
        <f>'Published format'!C340</f>
        <v/>
      </c>
      <c r="D338" t="str">
        <f>'Published format'!D340</f>
        <v/>
      </c>
      <c r="E338" t="str">
        <f>'Published format'!E340</f>
        <v/>
      </c>
      <c r="F338" t="str">
        <f>'Published format'!F340</f>
        <v/>
      </c>
      <c r="G338" s="21" t="str">
        <f>'Published format'!G340</f>
        <v/>
      </c>
    </row>
    <row r="339" spans="1:7" x14ac:dyDescent="0.2">
      <c r="A339" t="str">
        <f>'Published format'!A341</f>
        <v/>
      </c>
      <c r="B339" t="str">
        <f>'Published format'!B341</f>
        <v/>
      </c>
      <c r="C339" t="str">
        <f>'Published format'!C341</f>
        <v/>
      </c>
      <c r="D339" t="str">
        <f>'Published format'!D341</f>
        <v/>
      </c>
      <c r="E339" t="str">
        <f>'Published format'!E341</f>
        <v/>
      </c>
      <c r="F339" t="str">
        <f>'Published format'!F341</f>
        <v/>
      </c>
      <c r="G339" s="21" t="str">
        <f>'Published format'!G341</f>
        <v/>
      </c>
    </row>
    <row r="340" spans="1:7" x14ac:dyDescent="0.2">
      <c r="A340" t="str">
        <f>'Published format'!A342</f>
        <v/>
      </c>
      <c r="B340" t="str">
        <f>'Published format'!B342</f>
        <v/>
      </c>
      <c r="C340" t="str">
        <f>'Published format'!C342</f>
        <v/>
      </c>
      <c r="D340" t="str">
        <f>'Published format'!D342</f>
        <v/>
      </c>
      <c r="E340" t="str">
        <f>'Published format'!E342</f>
        <v/>
      </c>
      <c r="F340" t="str">
        <f>'Published format'!F342</f>
        <v/>
      </c>
      <c r="G340" s="21" t="str">
        <f>'Published format'!G342</f>
        <v/>
      </c>
    </row>
    <row r="341" spans="1:7" x14ac:dyDescent="0.2">
      <c r="A341" t="str">
        <f>'Published format'!A343</f>
        <v/>
      </c>
      <c r="B341" t="str">
        <f>'Published format'!B343</f>
        <v/>
      </c>
      <c r="C341" t="str">
        <f>'Published format'!C343</f>
        <v/>
      </c>
      <c r="D341" t="str">
        <f>'Published format'!D343</f>
        <v/>
      </c>
      <c r="E341" t="str">
        <f>'Published format'!E343</f>
        <v/>
      </c>
      <c r="F341" t="str">
        <f>'Published format'!F343</f>
        <v/>
      </c>
      <c r="G341" s="21" t="str">
        <f>'Published format'!G343</f>
        <v/>
      </c>
    </row>
    <row r="342" spans="1:7" x14ac:dyDescent="0.2">
      <c r="A342" t="str">
        <f>'Published format'!A344</f>
        <v/>
      </c>
      <c r="B342" t="str">
        <f>'Published format'!B344</f>
        <v/>
      </c>
      <c r="C342" t="str">
        <f>'Published format'!C344</f>
        <v/>
      </c>
      <c r="D342" t="str">
        <f>'Published format'!D344</f>
        <v/>
      </c>
      <c r="E342" t="str">
        <f>'Published format'!E344</f>
        <v/>
      </c>
      <c r="F342" t="str">
        <f>'Published format'!F344</f>
        <v/>
      </c>
      <c r="G342" s="21" t="str">
        <f>'Published format'!G344</f>
        <v/>
      </c>
    </row>
    <row r="343" spans="1:7" x14ac:dyDescent="0.2">
      <c r="A343" t="str">
        <f>'Published format'!A345</f>
        <v/>
      </c>
      <c r="B343" t="str">
        <f>'Published format'!B345</f>
        <v/>
      </c>
      <c r="C343" t="str">
        <f>'Published format'!C345</f>
        <v/>
      </c>
      <c r="D343" t="str">
        <f>'Published format'!D345</f>
        <v/>
      </c>
      <c r="E343" t="str">
        <f>'Published format'!E345</f>
        <v/>
      </c>
      <c r="F343" t="str">
        <f>'Published format'!F345</f>
        <v/>
      </c>
      <c r="G343" s="21" t="str">
        <f>'Published format'!G345</f>
        <v/>
      </c>
    </row>
    <row r="344" spans="1:7" x14ac:dyDescent="0.2">
      <c r="A344" t="str">
        <f>'Published format'!A346</f>
        <v/>
      </c>
      <c r="B344" t="str">
        <f>'Published format'!B346</f>
        <v/>
      </c>
      <c r="C344" t="str">
        <f>'Published format'!C346</f>
        <v/>
      </c>
      <c r="D344" t="str">
        <f>'Published format'!D346</f>
        <v/>
      </c>
      <c r="E344" t="str">
        <f>'Published format'!E346</f>
        <v/>
      </c>
      <c r="F344" t="str">
        <f>'Published format'!F346</f>
        <v/>
      </c>
      <c r="G344" s="21" t="str">
        <f>'Published format'!G346</f>
        <v/>
      </c>
    </row>
    <row r="345" spans="1:7" x14ac:dyDescent="0.2">
      <c r="A345" t="str">
        <f>'Published format'!A347</f>
        <v/>
      </c>
      <c r="B345" t="str">
        <f>'Published format'!B347</f>
        <v/>
      </c>
      <c r="C345" t="str">
        <f>'Published format'!C347</f>
        <v/>
      </c>
      <c r="D345" t="str">
        <f>'Published format'!D347</f>
        <v/>
      </c>
      <c r="E345" t="str">
        <f>'Published format'!E347</f>
        <v/>
      </c>
      <c r="F345" t="str">
        <f>'Published format'!F347</f>
        <v/>
      </c>
      <c r="G345" s="21" t="str">
        <f>'Published format'!G347</f>
        <v/>
      </c>
    </row>
    <row r="346" spans="1:7" x14ac:dyDescent="0.2">
      <c r="A346" t="str">
        <f>'Published format'!A348</f>
        <v/>
      </c>
      <c r="B346" t="str">
        <f>'Published format'!B348</f>
        <v/>
      </c>
      <c r="C346" t="str">
        <f>'Published format'!C348</f>
        <v/>
      </c>
      <c r="D346" t="str">
        <f>'Published format'!D348</f>
        <v/>
      </c>
      <c r="E346" t="str">
        <f>'Published format'!E348</f>
        <v/>
      </c>
      <c r="F346" t="str">
        <f>'Published format'!F348</f>
        <v/>
      </c>
      <c r="G346" s="21" t="str">
        <f>'Published format'!G348</f>
        <v/>
      </c>
    </row>
    <row r="347" spans="1:7" x14ac:dyDescent="0.2">
      <c r="A347" t="str">
        <f>'Published format'!A349</f>
        <v/>
      </c>
      <c r="B347" t="str">
        <f>'Published format'!B349</f>
        <v/>
      </c>
      <c r="C347" t="str">
        <f>'Published format'!C349</f>
        <v/>
      </c>
      <c r="D347" t="str">
        <f>'Published format'!D349</f>
        <v/>
      </c>
      <c r="E347" t="str">
        <f>'Published format'!E349</f>
        <v/>
      </c>
      <c r="F347" t="str">
        <f>'Published format'!F349</f>
        <v/>
      </c>
      <c r="G347" s="21" t="str">
        <f>'Published format'!G349</f>
        <v/>
      </c>
    </row>
    <row r="348" spans="1:7" x14ac:dyDescent="0.2">
      <c r="A348" t="str">
        <f>'Published format'!A350</f>
        <v/>
      </c>
      <c r="B348" t="str">
        <f>'Published format'!B350</f>
        <v/>
      </c>
      <c r="C348" t="str">
        <f>'Published format'!C350</f>
        <v/>
      </c>
      <c r="D348" t="str">
        <f>'Published format'!D350</f>
        <v/>
      </c>
      <c r="E348" t="str">
        <f>'Published format'!E350</f>
        <v/>
      </c>
      <c r="F348" t="str">
        <f>'Published format'!F350</f>
        <v/>
      </c>
      <c r="G348" s="21" t="str">
        <f>'Published format'!G350</f>
        <v/>
      </c>
    </row>
    <row r="349" spans="1:7" x14ac:dyDescent="0.2">
      <c r="A349" t="str">
        <f>'Published format'!A351</f>
        <v/>
      </c>
      <c r="B349" t="str">
        <f>'Published format'!B351</f>
        <v/>
      </c>
      <c r="C349" t="str">
        <f>'Published format'!C351</f>
        <v/>
      </c>
      <c r="D349" t="str">
        <f>'Published format'!D351</f>
        <v/>
      </c>
      <c r="E349" t="str">
        <f>'Published format'!E351</f>
        <v/>
      </c>
      <c r="F349" t="str">
        <f>'Published format'!F351</f>
        <v/>
      </c>
      <c r="G349" s="21" t="str">
        <f>'Published format'!G351</f>
        <v/>
      </c>
    </row>
    <row r="350" spans="1:7" x14ac:dyDescent="0.2">
      <c r="A350" t="str">
        <f>'Published format'!A352</f>
        <v/>
      </c>
      <c r="B350" t="str">
        <f>'Published format'!B352</f>
        <v/>
      </c>
      <c r="C350" t="str">
        <f>'Published format'!C352</f>
        <v/>
      </c>
      <c r="D350" t="str">
        <f>'Published format'!D352</f>
        <v/>
      </c>
      <c r="E350" t="str">
        <f>'Published format'!E352</f>
        <v/>
      </c>
      <c r="F350" t="str">
        <f>'Published format'!F352</f>
        <v/>
      </c>
      <c r="G350" s="21" t="str">
        <f>'Published format'!G352</f>
        <v/>
      </c>
    </row>
    <row r="351" spans="1:7" x14ac:dyDescent="0.2">
      <c r="A351" t="str">
        <f>'Published format'!A353</f>
        <v/>
      </c>
      <c r="B351" t="str">
        <f>'Published format'!B353</f>
        <v/>
      </c>
      <c r="C351" t="str">
        <f>'Published format'!C353</f>
        <v/>
      </c>
      <c r="D351" t="str">
        <f>'Published format'!D353</f>
        <v/>
      </c>
      <c r="E351" t="str">
        <f>'Published format'!E353</f>
        <v/>
      </c>
      <c r="F351" t="str">
        <f>'Published format'!F353</f>
        <v/>
      </c>
      <c r="G351" s="21" t="str">
        <f>'Published format'!G353</f>
        <v/>
      </c>
    </row>
    <row r="352" spans="1:7" x14ac:dyDescent="0.2">
      <c r="A352" t="str">
        <f>'Published format'!A354</f>
        <v/>
      </c>
      <c r="B352" t="str">
        <f>'Published format'!B354</f>
        <v/>
      </c>
      <c r="C352" t="str">
        <f>'Published format'!C354</f>
        <v/>
      </c>
      <c r="D352" t="str">
        <f>'Published format'!D354</f>
        <v/>
      </c>
      <c r="E352" t="str">
        <f>'Published format'!E354</f>
        <v/>
      </c>
      <c r="F352" t="str">
        <f>'Published format'!F354</f>
        <v/>
      </c>
      <c r="G352" s="21" t="str">
        <f>'Published format'!G354</f>
        <v/>
      </c>
    </row>
    <row r="353" spans="1:7" x14ac:dyDescent="0.2">
      <c r="A353" t="str">
        <f>'Published format'!A355</f>
        <v/>
      </c>
      <c r="B353" t="str">
        <f>'Published format'!B355</f>
        <v/>
      </c>
      <c r="C353" t="str">
        <f>'Published format'!C355</f>
        <v/>
      </c>
      <c r="D353" t="str">
        <f>'Published format'!D355</f>
        <v/>
      </c>
      <c r="E353" t="str">
        <f>'Published format'!E355</f>
        <v/>
      </c>
      <c r="F353" t="str">
        <f>'Published format'!F355</f>
        <v/>
      </c>
      <c r="G353" s="21" t="str">
        <f>'Published format'!G355</f>
        <v/>
      </c>
    </row>
    <row r="354" spans="1:7" x14ac:dyDescent="0.2">
      <c r="A354" t="str">
        <f>'Published format'!A356</f>
        <v/>
      </c>
      <c r="B354" t="str">
        <f>'Published format'!B356</f>
        <v/>
      </c>
      <c r="C354" t="str">
        <f>'Published format'!C356</f>
        <v/>
      </c>
      <c r="D354" t="str">
        <f>'Published format'!D356</f>
        <v/>
      </c>
      <c r="E354" t="str">
        <f>'Published format'!E356</f>
        <v/>
      </c>
      <c r="F354" t="str">
        <f>'Published format'!F356</f>
        <v/>
      </c>
      <c r="G354" s="21" t="str">
        <f>'Published format'!G356</f>
        <v/>
      </c>
    </row>
    <row r="355" spans="1:7" x14ac:dyDescent="0.2">
      <c r="A355" t="str">
        <f>'Published format'!A357</f>
        <v/>
      </c>
      <c r="B355" t="str">
        <f>'Published format'!B357</f>
        <v/>
      </c>
      <c r="C355" t="str">
        <f>'Published format'!C357</f>
        <v/>
      </c>
      <c r="D355" t="str">
        <f>'Published format'!D357</f>
        <v/>
      </c>
      <c r="E355" t="str">
        <f>'Published format'!E357</f>
        <v/>
      </c>
      <c r="F355" t="str">
        <f>'Published format'!F357</f>
        <v/>
      </c>
      <c r="G355" s="21" t="str">
        <f>'Published format'!G357</f>
        <v/>
      </c>
    </row>
    <row r="356" spans="1:7" x14ac:dyDescent="0.2">
      <c r="A356" t="str">
        <f>'Published format'!A358</f>
        <v/>
      </c>
      <c r="B356" t="str">
        <f>'Published format'!B358</f>
        <v/>
      </c>
      <c r="C356" t="str">
        <f>'Published format'!C358</f>
        <v/>
      </c>
      <c r="D356" t="str">
        <f>'Published format'!D358</f>
        <v/>
      </c>
      <c r="E356" t="str">
        <f>'Published format'!E358</f>
        <v/>
      </c>
      <c r="F356" t="str">
        <f>'Published format'!F358</f>
        <v/>
      </c>
      <c r="G356" s="21" t="str">
        <f>'Published format'!G358</f>
        <v/>
      </c>
    </row>
    <row r="357" spans="1:7" x14ac:dyDescent="0.2">
      <c r="A357" t="str">
        <f>'Published format'!A359</f>
        <v/>
      </c>
      <c r="B357" t="str">
        <f>'Published format'!B359</f>
        <v/>
      </c>
      <c r="C357" t="str">
        <f>'Published format'!C359</f>
        <v/>
      </c>
      <c r="D357" t="str">
        <f>'Published format'!D359</f>
        <v/>
      </c>
      <c r="E357" t="str">
        <f>'Published format'!E359</f>
        <v/>
      </c>
      <c r="F357" t="str">
        <f>'Published format'!F359</f>
        <v/>
      </c>
      <c r="G357" s="21" t="str">
        <f>'Published format'!G359</f>
        <v/>
      </c>
    </row>
    <row r="358" spans="1:7" x14ac:dyDescent="0.2">
      <c r="A358" t="str">
        <f>'Published format'!A360</f>
        <v/>
      </c>
      <c r="B358" t="str">
        <f>'Published format'!B360</f>
        <v/>
      </c>
      <c r="C358" t="str">
        <f>'Published format'!C360</f>
        <v/>
      </c>
      <c r="D358" t="str">
        <f>'Published format'!D360</f>
        <v/>
      </c>
      <c r="E358" t="str">
        <f>'Published format'!E360</f>
        <v/>
      </c>
      <c r="F358" t="str">
        <f>'Published format'!F360</f>
        <v/>
      </c>
      <c r="G358" s="21" t="str">
        <f>'Published format'!G360</f>
        <v/>
      </c>
    </row>
    <row r="359" spans="1:7" x14ac:dyDescent="0.2">
      <c r="A359" t="str">
        <f>'Published format'!A361</f>
        <v/>
      </c>
      <c r="B359" t="str">
        <f>'Published format'!B361</f>
        <v/>
      </c>
      <c r="C359" t="str">
        <f>'Published format'!C361</f>
        <v/>
      </c>
      <c r="D359" t="str">
        <f>'Published format'!D361</f>
        <v/>
      </c>
      <c r="E359" t="str">
        <f>'Published format'!E361</f>
        <v/>
      </c>
      <c r="F359" t="str">
        <f>'Published format'!F361</f>
        <v/>
      </c>
      <c r="G359" s="21" t="str">
        <f>'Published format'!G361</f>
        <v/>
      </c>
    </row>
    <row r="360" spans="1:7" x14ac:dyDescent="0.2">
      <c r="A360" t="str">
        <f>'Published format'!A362</f>
        <v/>
      </c>
      <c r="B360" t="str">
        <f>'Published format'!B362</f>
        <v/>
      </c>
      <c r="C360" t="str">
        <f>'Published format'!C362</f>
        <v/>
      </c>
      <c r="D360" t="str">
        <f>'Published format'!D362</f>
        <v/>
      </c>
      <c r="E360" t="str">
        <f>'Published format'!E362</f>
        <v/>
      </c>
      <c r="F360" t="str">
        <f>'Published format'!F362</f>
        <v/>
      </c>
      <c r="G360" s="21" t="str">
        <f>'Published format'!G362</f>
        <v/>
      </c>
    </row>
    <row r="361" spans="1:7" x14ac:dyDescent="0.2">
      <c r="A361" t="str">
        <f>'Published format'!A363</f>
        <v/>
      </c>
      <c r="B361" t="str">
        <f>'Published format'!B363</f>
        <v/>
      </c>
      <c r="C361" t="str">
        <f>'Published format'!C363</f>
        <v/>
      </c>
      <c r="D361" t="str">
        <f>'Published format'!D363</f>
        <v/>
      </c>
      <c r="E361" t="str">
        <f>'Published format'!E363</f>
        <v/>
      </c>
      <c r="F361" t="str">
        <f>'Published format'!F363</f>
        <v/>
      </c>
      <c r="G361" s="21" t="str">
        <f>'Published format'!G363</f>
        <v/>
      </c>
    </row>
    <row r="362" spans="1:7" x14ac:dyDescent="0.2">
      <c r="A362" t="str">
        <f>'Published format'!A364</f>
        <v/>
      </c>
      <c r="B362" t="str">
        <f>'Published format'!B364</f>
        <v/>
      </c>
      <c r="C362" t="str">
        <f>'Published format'!C364</f>
        <v/>
      </c>
      <c r="D362" t="str">
        <f>'Published format'!D364</f>
        <v/>
      </c>
      <c r="E362" t="str">
        <f>'Published format'!E364</f>
        <v/>
      </c>
      <c r="F362" t="str">
        <f>'Published format'!F364</f>
        <v/>
      </c>
      <c r="G362" s="21" t="str">
        <f>'Published format'!G364</f>
        <v/>
      </c>
    </row>
    <row r="363" spans="1:7" x14ac:dyDescent="0.2">
      <c r="A363" t="str">
        <f>'Published format'!A365</f>
        <v/>
      </c>
      <c r="B363" t="str">
        <f>'Published format'!B365</f>
        <v/>
      </c>
      <c r="C363" t="str">
        <f>'Published format'!C365</f>
        <v/>
      </c>
      <c r="D363" t="str">
        <f>'Published format'!D365</f>
        <v/>
      </c>
      <c r="E363" t="str">
        <f>'Published format'!E365</f>
        <v/>
      </c>
      <c r="F363" t="str">
        <f>'Published format'!F365</f>
        <v/>
      </c>
      <c r="G363" s="21" t="str">
        <f>'Published format'!G365</f>
        <v/>
      </c>
    </row>
    <row r="364" spans="1:7" x14ac:dyDescent="0.2">
      <c r="A364" t="str">
        <f>'Published format'!A366</f>
        <v/>
      </c>
      <c r="B364" t="str">
        <f>'Published format'!B366</f>
        <v/>
      </c>
      <c r="C364" t="str">
        <f>'Published format'!C366</f>
        <v/>
      </c>
      <c r="D364" t="str">
        <f>'Published format'!D366</f>
        <v/>
      </c>
      <c r="E364" t="str">
        <f>'Published format'!E366</f>
        <v/>
      </c>
      <c r="F364" t="str">
        <f>'Published format'!F366</f>
        <v/>
      </c>
      <c r="G364" s="21" t="str">
        <f>'Published format'!G366</f>
        <v/>
      </c>
    </row>
    <row r="365" spans="1:7" x14ac:dyDescent="0.2">
      <c r="A365" t="str">
        <f>'Published format'!A367</f>
        <v/>
      </c>
      <c r="B365" t="str">
        <f>'Published format'!B367</f>
        <v/>
      </c>
      <c r="C365" t="str">
        <f>'Published format'!C367</f>
        <v/>
      </c>
      <c r="D365" t="str">
        <f>'Published format'!D367</f>
        <v/>
      </c>
      <c r="E365" t="str">
        <f>'Published format'!E367</f>
        <v/>
      </c>
      <c r="F365" t="str">
        <f>'Published format'!F367</f>
        <v/>
      </c>
      <c r="G365" s="21" t="str">
        <f>'Published format'!G367</f>
        <v/>
      </c>
    </row>
    <row r="366" spans="1:7" x14ac:dyDescent="0.2">
      <c r="A366" t="str">
        <f>'Published format'!A368</f>
        <v/>
      </c>
      <c r="B366" t="str">
        <f>'Published format'!B368</f>
        <v/>
      </c>
      <c r="C366" t="str">
        <f>'Published format'!C368</f>
        <v/>
      </c>
      <c r="D366" t="str">
        <f>'Published format'!D368</f>
        <v/>
      </c>
      <c r="E366" t="str">
        <f>'Published format'!E368</f>
        <v/>
      </c>
      <c r="F366" t="str">
        <f>'Published format'!F368</f>
        <v/>
      </c>
      <c r="G366" s="21" t="str">
        <f>'Published format'!G368</f>
        <v/>
      </c>
    </row>
    <row r="367" spans="1:7" x14ac:dyDescent="0.2">
      <c r="A367" t="str">
        <f>'Published format'!A369</f>
        <v/>
      </c>
      <c r="B367" t="str">
        <f>'Published format'!B369</f>
        <v/>
      </c>
      <c r="C367" t="str">
        <f>'Published format'!C369</f>
        <v/>
      </c>
      <c r="D367" t="str">
        <f>'Published format'!D369</f>
        <v/>
      </c>
      <c r="E367" t="str">
        <f>'Published format'!E369</f>
        <v/>
      </c>
      <c r="F367" t="str">
        <f>'Published format'!F369</f>
        <v/>
      </c>
      <c r="G367" s="21" t="str">
        <f>'Published format'!G369</f>
        <v/>
      </c>
    </row>
    <row r="368" spans="1:7" x14ac:dyDescent="0.2">
      <c r="A368" t="str">
        <f>'Published format'!A370</f>
        <v/>
      </c>
      <c r="B368" t="str">
        <f>'Published format'!B370</f>
        <v/>
      </c>
      <c r="C368" t="str">
        <f>'Published format'!C370</f>
        <v/>
      </c>
      <c r="D368" t="str">
        <f>'Published format'!D370</f>
        <v/>
      </c>
      <c r="E368" t="str">
        <f>'Published format'!E370</f>
        <v/>
      </c>
      <c r="F368" t="str">
        <f>'Published format'!F370</f>
        <v/>
      </c>
      <c r="G368" s="21" t="str">
        <f>'Published format'!G370</f>
        <v/>
      </c>
    </row>
    <row r="369" spans="1:7" x14ac:dyDescent="0.2">
      <c r="A369" t="str">
        <f>'Published format'!A371</f>
        <v/>
      </c>
      <c r="B369" t="str">
        <f>'Published format'!B371</f>
        <v/>
      </c>
      <c r="C369" t="str">
        <f>'Published format'!C371</f>
        <v/>
      </c>
      <c r="D369" t="str">
        <f>'Published format'!D371</f>
        <v/>
      </c>
      <c r="E369" t="str">
        <f>'Published format'!E371</f>
        <v/>
      </c>
      <c r="F369" t="str">
        <f>'Published format'!F371</f>
        <v/>
      </c>
      <c r="G369" s="21" t="str">
        <f>'Published format'!G371</f>
        <v/>
      </c>
    </row>
    <row r="370" spans="1:7" x14ac:dyDescent="0.2">
      <c r="A370" t="str">
        <f>'Published format'!A372</f>
        <v/>
      </c>
      <c r="B370" t="str">
        <f>'Published format'!B372</f>
        <v/>
      </c>
      <c r="C370" t="str">
        <f>'Published format'!C372</f>
        <v/>
      </c>
      <c r="D370" t="str">
        <f>'Published format'!D372</f>
        <v/>
      </c>
      <c r="E370" t="str">
        <f>'Published format'!E372</f>
        <v/>
      </c>
      <c r="F370" t="str">
        <f>'Published format'!F372</f>
        <v/>
      </c>
      <c r="G370" s="21" t="str">
        <f>'Published format'!G372</f>
        <v/>
      </c>
    </row>
    <row r="371" spans="1:7" x14ac:dyDescent="0.2">
      <c r="A371" t="str">
        <f>'Published format'!A373</f>
        <v/>
      </c>
      <c r="B371" t="str">
        <f>'Published format'!B373</f>
        <v/>
      </c>
      <c r="C371" t="str">
        <f>'Published format'!C373</f>
        <v/>
      </c>
      <c r="D371" t="str">
        <f>'Published format'!D373</f>
        <v/>
      </c>
      <c r="E371" t="str">
        <f>'Published format'!E373</f>
        <v/>
      </c>
      <c r="F371" t="str">
        <f>'Published format'!F373</f>
        <v/>
      </c>
      <c r="G371" s="21" t="str">
        <f>'Published format'!G373</f>
        <v/>
      </c>
    </row>
    <row r="372" spans="1:7" x14ac:dyDescent="0.2">
      <c r="A372" t="str">
        <f>'Published format'!A374</f>
        <v/>
      </c>
      <c r="B372" t="str">
        <f>'Published format'!B374</f>
        <v/>
      </c>
      <c r="C372" t="str">
        <f>'Published format'!C374</f>
        <v/>
      </c>
      <c r="D372" t="str">
        <f>'Published format'!D374</f>
        <v/>
      </c>
      <c r="E372" t="str">
        <f>'Published format'!E374</f>
        <v/>
      </c>
      <c r="F372" t="str">
        <f>'Published format'!F374</f>
        <v/>
      </c>
      <c r="G372" s="21" t="str">
        <f>'Published format'!G374</f>
        <v/>
      </c>
    </row>
    <row r="373" spans="1:7" x14ac:dyDescent="0.2">
      <c r="A373" t="str">
        <f>'Published format'!A375</f>
        <v/>
      </c>
      <c r="B373" t="str">
        <f>'Published format'!B375</f>
        <v/>
      </c>
      <c r="C373" t="str">
        <f>'Published format'!C375</f>
        <v/>
      </c>
      <c r="D373" t="str">
        <f>'Published format'!D375</f>
        <v/>
      </c>
      <c r="E373" t="str">
        <f>'Published format'!E375</f>
        <v/>
      </c>
      <c r="F373" t="str">
        <f>'Published format'!F375</f>
        <v/>
      </c>
      <c r="G373" s="21" t="str">
        <f>'Published format'!G375</f>
        <v/>
      </c>
    </row>
    <row r="374" spans="1:7" x14ac:dyDescent="0.2">
      <c r="A374" t="str">
        <f>'Published format'!A376</f>
        <v/>
      </c>
      <c r="B374" t="str">
        <f>'Published format'!B376</f>
        <v/>
      </c>
      <c r="C374" t="str">
        <f>'Published format'!C376</f>
        <v/>
      </c>
      <c r="D374" t="str">
        <f>'Published format'!D376</f>
        <v/>
      </c>
      <c r="E374" t="str">
        <f>'Published format'!E376</f>
        <v/>
      </c>
      <c r="F374" t="str">
        <f>'Published format'!F376</f>
        <v/>
      </c>
      <c r="G374" s="21" t="str">
        <f>'Published format'!G376</f>
        <v/>
      </c>
    </row>
    <row r="375" spans="1:7" x14ac:dyDescent="0.2">
      <c r="A375" t="str">
        <f>'Published format'!A377</f>
        <v/>
      </c>
      <c r="B375" t="str">
        <f>'Published format'!B377</f>
        <v/>
      </c>
      <c r="C375" t="str">
        <f>'Published format'!C377</f>
        <v/>
      </c>
      <c r="D375" t="str">
        <f>'Published format'!D377</f>
        <v/>
      </c>
      <c r="E375" t="str">
        <f>'Published format'!E377</f>
        <v/>
      </c>
      <c r="F375" t="str">
        <f>'Published format'!F377</f>
        <v/>
      </c>
      <c r="G375" s="21" t="str">
        <f>'Published format'!G377</f>
        <v/>
      </c>
    </row>
    <row r="376" spans="1:7" x14ac:dyDescent="0.2">
      <c r="A376" t="str">
        <f>'Published format'!A378</f>
        <v/>
      </c>
      <c r="B376" t="str">
        <f>'Published format'!B378</f>
        <v/>
      </c>
      <c r="C376" t="str">
        <f>'Published format'!C378</f>
        <v/>
      </c>
      <c r="D376" t="str">
        <f>'Published format'!D378</f>
        <v/>
      </c>
      <c r="E376" t="str">
        <f>'Published format'!E378</f>
        <v/>
      </c>
      <c r="F376" t="str">
        <f>'Published format'!F378</f>
        <v/>
      </c>
      <c r="G376" s="21" t="str">
        <f>'Published format'!G378</f>
        <v/>
      </c>
    </row>
    <row r="377" spans="1:7" x14ac:dyDescent="0.2">
      <c r="A377" t="str">
        <f>'Published format'!A379</f>
        <v/>
      </c>
      <c r="B377" t="str">
        <f>'Published format'!B379</f>
        <v/>
      </c>
      <c r="C377" t="str">
        <f>'Published format'!C379</f>
        <v/>
      </c>
      <c r="D377" t="str">
        <f>'Published format'!D379</f>
        <v/>
      </c>
      <c r="E377" t="str">
        <f>'Published format'!E379</f>
        <v/>
      </c>
      <c r="F377" t="str">
        <f>'Published format'!F379</f>
        <v/>
      </c>
      <c r="G377" s="21" t="str">
        <f>'Published format'!G379</f>
        <v/>
      </c>
    </row>
    <row r="378" spans="1:7" x14ac:dyDescent="0.2">
      <c r="A378" t="str">
        <f>'Published format'!A380</f>
        <v/>
      </c>
      <c r="B378" t="str">
        <f>'Published format'!B380</f>
        <v/>
      </c>
      <c r="C378" t="str">
        <f>'Published format'!C380</f>
        <v/>
      </c>
      <c r="D378" t="str">
        <f>'Published format'!D380</f>
        <v/>
      </c>
      <c r="E378" t="str">
        <f>'Published format'!E380</f>
        <v/>
      </c>
      <c r="F378" t="str">
        <f>'Published format'!F380</f>
        <v/>
      </c>
      <c r="G378" s="21" t="str">
        <f>'Published format'!G380</f>
        <v/>
      </c>
    </row>
    <row r="379" spans="1:7" x14ac:dyDescent="0.2">
      <c r="A379" t="str">
        <f>'Published format'!A381</f>
        <v/>
      </c>
      <c r="B379" t="str">
        <f>'Published format'!B381</f>
        <v/>
      </c>
      <c r="C379" t="str">
        <f>'Published format'!C381</f>
        <v/>
      </c>
      <c r="D379" t="str">
        <f>'Published format'!D381</f>
        <v/>
      </c>
      <c r="E379" t="str">
        <f>'Published format'!E381</f>
        <v/>
      </c>
      <c r="F379" t="str">
        <f>'Published format'!F381</f>
        <v/>
      </c>
      <c r="G379" s="21" t="str">
        <f>'Published format'!G381</f>
        <v/>
      </c>
    </row>
    <row r="380" spans="1:7" x14ac:dyDescent="0.2">
      <c r="A380" t="str">
        <f>'Published format'!A382</f>
        <v/>
      </c>
      <c r="B380" t="str">
        <f>'Published format'!B382</f>
        <v/>
      </c>
      <c r="C380" t="str">
        <f>'Published format'!C382</f>
        <v/>
      </c>
      <c r="D380" t="str">
        <f>'Published format'!D382</f>
        <v/>
      </c>
      <c r="E380" t="str">
        <f>'Published format'!E382</f>
        <v/>
      </c>
      <c r="F380" t="str">
        <f>'Published format'!F382</f>
        <v/>
      </c>
      <c r="G380" s="21" t="str">
        <f>'Published format'!G382</f>
        <v/>
      </c>
    </row>
    <row r="381" spans="1:7" x14ac:dyDescent="0.2">
      <c r="A381" t="str">
        <f>'Published format'!A383</f>
        <v/>
      </c>
      <c r="B381" t="str">
        <f>'Published format'!B383</f>
        <v/>
      </c>
      <c r="C381" t="str">
        <f>'Published format'!C383</f>
        <v/>
      </c>
      <c r="D381" t="str">
        <f>'Published format'!D383</f>
        <v/>
      </c>
      <c r="E381" t="str">
        <f>'Published format'!E383</f>
        <v/>
      </c>
      <c r="F381" t="str">
        <f>'Published format'!F383</f>
        <v/>
      </c>
      <c r="G381" s="21" t="str">
        <f>'Published format'!G383</f>
        <v/>
      </c>
    </row>
    <row r="382" spans="1:7" x14ac:dyDescent="0.2">
      <c r="A382" t="str">
        <f>'Published format'!A384</f>
        <v/>
      </c>
      <c r="B382" t="str">
        <f>'Published format'!B384</f>
        <v/>
      </c>
      <c r="C382" t="str">
        <f>'Published format'!C384</f>
        <v/>
      </c>
      <c r="D382" t="str">
        <f>'Published format'!D384</f>
        <v/>
      </c>
      <c r="E382" t="str">
        <f>'Published format'!E384</f>
        <v/>
      </c>
      <c r="F382" t="str">
        <f>'Published format'!F384</f>
        <v/>
      </c>
      <c r="G382" s="21" t="str">
        <f>'Published format'!G384</f>
        <v/>
      </c>
    </row>
    <row r="383" spans="1:7" x14ac:dyDescent="0.2">
      <c r="A383" t="str">
        <f>'Published format'!A385</f>
        <v/>
      </c>
      <c r="B383" t="str">
        <f>'Published format'!B385</f>
        <v/>
      </c>
      <c r="C383" t="str">
        <f>'Published format'!C385</f>
        <v/>
      </c>
      <c r="D383" t="str">
        <f>'Published format'!D385</f>
        <v/>
      </c>
      <c r="E383" t="str">
        <f>'Published format'!E385</f>
        <v/>
      </c>
      <c r="F383" t="str">
        <f>'Published format'!F385</f>
        <v/>
      </c>
      <c r="G383" s="21" t="str">
        <f>'Published format'!G385</f>
        <v/>
      </c>
    </row>
    <row r="384" spans="1:7" x14ac:dyDescent="0.2">
      <c r="A384" t="str">
        <f>'Published format'!A386</f>
        <v/>
      </c>
      <c r="B384" t="str">
        <f>'Published format'!B386</f>
        <v/>
      </c>
      <c r="C384" t="str">
        <f>'Published format'!C386</f>
        <v/>
      </c>
      <c r="D384" t="str">
        <f>'Published format'!D386</f>
        <v/>
      </c>
      <c r="E384" t="str">
        <f>'Published format'!E386</f>
        <v/>
      </c>
      <c r="F384" t="str">
        <f>'Published format'!F386</f>
        <v/>
      </c>
      <c r="G384" s="21" t="str">
        <f>'Published format'!G386</f>
        <v/>
      </c>
    </row>
    <row r="385" spans="1:7" x14ac:dyDescent="0.2">
      <c r="A385" t="str">
        <f>'Published format'!A387</f>
        <v/>
      </c>
      <c r="B385" t="str">
        <f>'Published format'!B387</f>
        <v/>
      </c>
      <c r="C385" t="str">
        <f>'Published format'!C387</f>
        <v/>
      </c>
      <c r="D385" t="str">
        <f>'Published format'!D387</f>
        <v/>
      </c>
      <c r="E385" t="str">
        <f>'Published format'!E387</f>
        <v/>
      </c>
      <c r="F385" t="str">
        <f>'Published format'!F387</f>
        <v/>
      </c>
      <c r="G385" s="21" t="str">
        <f>'Published format'!G387</f>
        <v/>
      </c>
    </row>
    <row r="386" spans="1:7" x14ac:dyDescent="0.2">
      <c r="A386" t="str">
        <f>'Published format'!A388</f>
        <v/>
      </c>
      <c r="B386" t="str">
        <f>'Published format'!B388</f>
        <v/>
      </c>
      <c r="C386" t="str">
        <f>'Published format'!C388</f>
        <v/>
      </c>
      <c r="D386" t="str">
        <f>'Published format'!D388</f>
        <v/>
      </c>
      <c r="E386" t="str">
        <f>'Published format'!E388</f>
        <v/>
      </c>
      <c r="F386" t="str">
        <f>'Published format'!F388</f>
        <v/>
      </c>
      <c r="G386" s="21" t="str">
        <f>'Published format'!G388</f>
        <v/>
      </c>
    </row>
    <row r="387" spans="1:7" x14ac:dyDescent="0.2">
      <c r="A387" t="str">
        <f>'Published format'!A389</f>
        <v/>
      </c>
      <c r="B387" t="str">
        <f>'Published format'!B389</f>
        <v/>
      </c>
      <c r="C387" t="str">
        <f>'Published format'!C389</f>
        <v/>
      </c>
      <c r="D387" t="str">
        <f>'Published format'!D389</f>
        <v/>
      </c>
      <c r="E387" t="str">
        <f>'Published format'!E389</f>
        <v/>
      </c>
      <c r="F387" t="str">
        <f>'Published format'!F389</f>
        <v/>
      </c>
      <c r="G387" s="21" t="str">
        <f>'Published format'!G389</f>
        <v/>
      </c>
    </row>
    <row r="388" spans="1:7" x14ac:dyDescent="0.2">
      <c r="A388" t="str">
        <f>'Published format'!A390</f>
        <v/>
      </c>
      <c r="B388" t="str">
        <f>'Published format'!B390</f>
        <v/>
      </c>
      <c r="C388" t="str">
        <f>'Published format'!C390</f>
        <v/>
      </c>
      <c r="D388" t="str">
        <f>'Published format'!D390</f>
        <v/>
      </c>
      <c r="E388" t="str">
        <f>'Published format'!E390</f>
        <v/>
      </c>
      <c r="F388" t="str">
        <f>'Published format'!F390</f>
        <v/>
      </c>
      <c r="G388" s="21" t="str">
        <f>'Published format'!G390</f>
        <v/>
      </c>
    </row>
    <row r="389" spans="1:7" x14ac:dyDescent="0.2">
      <c r="A389" t="str">
        <f>'Published format'!A391</f>
        <v/>
      </c>
      <c r="B389" t="str">
        <f>'Published format'!B391</f>
        <v/>
      </c>
      <c r="C389" t="str">
        <f>'Published format'!C391</f>
        <v/>
      </c>
      <c r="D389" t="str">
        <f>'Published format'!D391</f>
        <v/>
      </c>
      <c r="E389" t="str">
        <f>'Published format'!E391</f>
        <v/>
      </c>
      <c r="F389" t="str">
        <f>'Published format'!F391</f>
        <v/>
      </c>
      <c r="G389" s="21" t="str">
        <f>'Published format'!G391</f>
        <v/>
      </c>
    </row>
    <row r="390" spans="1:7" x14ac:dyDescent="0.2">
      <c r="A390" t="str">
        <f>'Published format'!A392</f>
        <v/>
      </c>
      <c r="B390" t="str">
        <f>'Published format'!B392</f>
        <v/>
      </c>
      <c r="C390" t="str">
        <f>'Published format'!C392</f>
        <v/>
      </c>
      <c r="D390" t="str">
        <f>'Published format'!D392</f>
        <v/>
      </c>
      <c r="E390" t="str">
        <f>'Published format'!E392</f>
        <v/>
      </c>
      <c r="F390" t="str">
        <f>'Published format'!F392</f>
        <v/>
      </c>
      <c r="G390" s="21" t="str">
        <f>'Published format'!G392</f>
        <v/>
      </c>
    </row>
    <row r="391" spans="1:7" x14ac:dyDescent="0.2">
      <c r="A391" t="str">
        <f>'Published format'!A393</f>
        <v/>
      </c>
      <c r="B391" t="str">
        <f>'Published format'!B393</f>
        <v/>
      </c>
      <c r="C391" t="str">
        <f>'Published format'!C393</f>
        <v/>
      </c>
      <c r="D391" t="str">
        <f>'Published format'!D393</f>
        <v/>
      </c>
      <c r="E391" t="str">
        <f>'Published format'!E393</f>
        <v/>
      </c>
      <c r="F391" t="str">
        <f>'Published format'!F393</f>
        <v/>
      </c>
      <c r="G391" s="21" t="str">
        <f>'Published format'!G393</f>
        <v/>
      </c>
    </row>
    <row r="392" spans="1:7" x14ac:dyDescent="0.2">
      <c r="A392" t="str">
        <f>'Published format'!A394</f>
        <v/>
      </c>
      <c r="B392" t="str">
        <f>'Published format'!B394</f>
        <v/>
      </c>
      <c r="C392" t="str">
        <f>'Published format'!C394</f>
        <v/>
      </c>
      <c r="D392" t="str">
        <f>'Published format'!D394</f>
        <v/>
      </c>
      <c r="E392" t="str">
        <f>'Published format'!E394</f>
        <v/>
      </c>
      <c r="F392" t="str">
        <f>'Published format'!F394</f>
        <v/>
      </c>
      <c r="G392" s="21" t="str">
        <f>'Published format'!G394</f>
        <v/>
      </c>
    </row>
    <row r="393" spans="1:7" x14ac:dyDescent="0.2">
      <c r="A393" t="str">
        <f>'Published format'!A395</f>
        <v/>
      </c>
      <c r="B393" t="str">
        <f>'Published format'!B395</f>
        <v/>
      </c>
      <c r="C393" t="str">
        <f>'Published format'!C395</f>
        <v/>
      </c>
      <c r="D393" t="str">
        <f>'Published format'!D395</f>
        <v/>
      </c>
      <c r="E393" t="str">
        <f>'Published format'!E395</f>
        <v/>
      </c>
      <c r="F393" t="str">
        <f>'Published format'!F395</f>
        <v/>
      </c>
      <c r="G393" s="21" t="str">
        <f>'Published format'!G395</f>
        <v/>
      </c>
    </row>
    <row r="394" spans="1:7" x14ac:dyDescent="0.2">
      <c r="A394" t="str">
        <f>'Published format'!A396</f>
        <v/>
      </c>
      <c r="B394" t="str">
        <f>'Published format'!B396</f>
        <v/>
      </c>
      <c r="C394" t="str">
        <f>'Published format'!C396</f>
        <v/>
      </c>
      <c r="D394" t="str">
        <f>'Published format'!D396</f>
        <v/>
      </c>
      <c r="E394" t="str">
        <f>'Published format'!E396</f>
        <v/>
      </c>
      <c r="F394" t="str">
        <f>'Published format'!F396</f>
        <v/>
      </c>
      <c r="G394" s="21" t="str">
        <f>'Published format'!G396</f>
        <v/>
      </c>
    </row>
    <row r="395" spans="1:7" x14ac:dyDescent="0.2">
      <c r="A395" t="str">
        <f>'Published format'!A397</f>
        <v/>
      </c>
      <c r="B395" t="str">
        <f>'Published format'!B397</f>
        <v/>
      </c>
      <c r="C395" t="str">
        <f>'Published format'!C397</f>
        <v/>
      </c>
      <c r="D395" t="str">
        <f>'Published format'!D397</f>
        <v/>
      </c>
      <c r="E395" t="str">
        <f>'Published format'!E397</f>
        <v/>
      </c>
      <c r="F395" t="str">
        <f>'Published format'!F397</f>
        <v/>
      </c>
      <c r="G395" s="21" t="str">
        <f>'Published format'!G397</f>
        <v/>
      </c>
    </row>
    <row r="396" spans="1:7" x14ac:dyDescent="0.2">
      <c r="A396" t="str">
        <f>'Published format'!A398</f>
        <v/>
      </c>
      <c r="B396" t="str">
        <f>'Published format'!B398</f>
        <v/>
      </c>
      <c r="C396" t="str">
        <f>'Published format'!C398</f>
        <v/>
      </c>
      <c r="D396" t="str">
        <f>'Published format'!D398</f>
        <v/>
      </c>
      <c r="E396" t="str">
        <f>'Published format'!E398</f>
        <v/>
      </c>
      <c r="F396" t="str">
        <f>'Published format'!F398</f>
        <v/>
      </c>
      <c r="G396" s="21" t="str">
        <f>'Published format'!G398</f>
        <v/>
      </c>
    </row>
    <row r="397" spans="1:7" x14ac:dyDescent="0.2">
      <c r="A397" t="str">
        <f>'Published format'!A399</f>
        <v/>
      </c>
      <c r="B397" t="str">
        <f>'Published format'!B399</f>
        <v/>
      </c>
      <c r="C397" t="str">
        <f>'Published format'!C399</f>
        <v/>
      </c>
      <c r="D397" t="str">
        <f>'Published format'!D399</f>
        <v/>
      </c>
      <c r="E397" t="str">
        <f>'Published format'!E399</f>
        <v/>
      </c>
      <c r="F397" t="str">
        <f>'Published format'!F399</f>
        <v/>
      </c>
      <c r="G397" s="21" t="str">
        <f>'Published format'!G399</f>
        <v/>
      </c>
    </row>
    <row r="398" spans="1:7" x14ac:dyDescent="0.2">
      <c r="A398" t="str">
        <f>'Published format'!A400</f>
        <v/>
      </c>
      <c r="B398" t="str">
        <f>'Published format'!B400</f>
        <v/>
      </c>
      <c r="C398" t="str">
        <f>'Published format'!C400</f>
        <v/>
      </c>
      <c r="D398" t="str">
        <f>'Published format'!D400</f>
        <v/>
      </c>
      <c r="E398" t="str">
        <f>'Published format'!E400</f>
        <v/>
      </c>
      <c r="F398" t="str">
        <f>'Published format'!F400</f>
        <v/>
      </c>
      <c r="G398" s="21" t="str">
        <f>'Published format'!G400</f>
        <v/>
      </c>
    </row>
    <row r="399" spans="1:7" x14ac:dyDescent="0.2">
      <c r="A399" t="str">
        <f>'Published format'!A401</f>
        <v/>
      </c>
      <c r="B399" t="str">
        <f>'Published format'!B401</f>
        <v/>
      </c>
      <c r="C399" t="str">
        <f>'Published format'!C401</f>
        <v/>
      </c>
      <c r="D399" t="str">
        <f>'Published format'!D401</f>
        <v/>
      </c>
      <c r="E399" t="str">
        <f>'Published format'!E401</f>
        <v/>
      </c>
      <c r="F399" t="str">
        <f>'Published format'!F401</f>
        <v/>
      </c>
      <c r="G399" s="21" t="str">
        <f>'Published format'!G401</f>
        <v/>
      </c>
    </row>
    <row r="400" spans="1:7" x14ac:dyDescent="0.2">
      <c r="A400" t="str">
        <f>'Published format'!A402</f>
        <v/>
      </c>
      <c r="B400" t="str">
        <f>'Published format'!B402</f>
        <v/>
      </c>
      <c r="C400" t="str">
        <f>'Published format'!C402</f>
        <v/>
      </c>
      <c r="D400" t="str">
        <f>'Published format'!D402</f>
        <v/>
      </c>
      <c r="E400" t="str">
        <f>'Published format'!E402</f>
        <v/>
      </c>
      <c r="F400" t="str">
        <f>'Published format'!F402</f>
        <v/>
      </c>
      <c r="G400" s="21" t="str">
        <f>'Published format'!G402</f>
        <v/>
      </c>
    </row>
    <row r="401" spans="1:7" x14ac:dyDescent="0.2">
      <c r="A401" t="str">
        <f>'Published format'!A403</f>
        <v/>
      </c>
      <c r="B401" t="str">
        <f>'Published format'!B403</f>
        <v/>
      </c>
      <c r="C401" t="str">
        <f>'Published format'!C403</f>
        <v/>
      </c>
      <c r="D401" t="str">
        <f>'Published format'!D403</f>
        <v/>
      </c>
      <c r="E401" t="str">
        <f>'Published format'!E403</f>
        <v/>
      </c>
      <c r="F401" t="str">
        <f>'Published format'!F403</f>
        <v/>
      </c>
      <c r="G401" s="21" t="str">
        <f>'Published format'!G403</f>
        <v/>
      </c>
    </row>
    <row r="402" spans="1:7" x14ac:dyDescent="0.2">
      <c r="A402" t="str">
        <f>'Published format'!A404</f>
        <v/>
      </c>
      <c r="B402" t="str">
        <f>'Published format'!B404</f>
        <v/>
      </c>
      <c r="C402" t="str">
        <f>'Published format'!C404</f>
        <v/>
      </c>
      <c r="D402" t="str">
        <f>'Published format'!D404</f>
        <v/>
      </c>
      <c r="E402" t="str">
        <f>'Published format'!E404</f>
        <v/>
      </c>
      <c r="F402" t="str">
        <f>'Published format'!F404</f>
        <v/>
      </c>
      <c r="G402" s="21" t="str">
        <f>'Published format'!G404</f>
        <v/>
      </c>
    </row>
    <row r="403" spans="1:7" x14ac:dyDescent="0.2">
      <c r="A403" t="str">
        <f>'Published format'!A405</f>
        <v/>
      </c>
      <c r="B403" t="str">
        <f>'Published format'!B405</f>
        <v/>
      </c>
      <c r="C403" t="str">
        <f>'Published format'!C405</f>
        <v/>
      </c>
      <c r="D403" t="str">
        <f>'Published format'!D405</f>
        <v/>
      </c>
      <c r="E403" t="str">
        <f>'Published format'!E405</f>
        <v/>
      </c>
      <c r="F403" t="str">
        <f>'Published format'!F405</f>
        <v/>
      </c>
      <c r="G403" s="21" t="str">
        <f>'Published format'!G405</f>
        <v/>
      </c>
    </row>
    <row r="404" spans="1:7" x14ac:dyDescent="0.2">
      <c r="A404" t="str">
        <f>'Published format'!A406</f>
        <v/>
      </c>
      <c r="B404" t="str">
        <f>'Published format'!B406</f>
        <v/>
      </c>
      <c r="C404" t="str">
        <f>'Published format'!C406</f>
        <v/>
      </c>
      <c r="D404" t="str">
        <f>'Published format'!D406</f>
        <v/>
      </c>
      <c r="E404" t="str">
        <f>'Published format'!E406</f>
        <v/>
      </c>
      <c r="F404" t="str">
        <f>'Published format'!F406</f>
        <v/>
      </c>
      <c r="G404" s="21" t="str">
        <f>'Published format'!G406</f>
        <v/>
      </c>
    </row>
    <row r="405" spans="1:7" x14ac:dyDescent="0.2">
      <c r="A405" t="str">
        <f>'Published format'!A407</f>
        <v/>
      </c>
      <c r="B405" t="str">
        <f>'Published format'!B407</f>
        <v/>
      </c>
      <c r="C405" t="str">
        <f>'Published format'!C407</f>
        <v/>
      </c>
      <c r="D405" t="str">
        <f>'Published format'!D407</f>
        <v/>
      </c>
      <c r="E405" t="str">
        <f>'Published format'!E407</f>
        <v/>
      </c>
      <c r="F405" t="str">
        <f>'Published format'!F407</f>
        <v/>
      </c>
      <c r="G405" s="21" t="str">
        <f>'Published format'!G407</f>
        <v/>
      </c>
    </row>
    <row r="406" spans="1:7" x14ac:dyDescent="0.2">
      <c r="A406" t="str">
        <f>'Published format'!A408</f>
        <v/>
      </c>
      <c r="B406" t="str">
        <f>'Published format'!B408</f>
        <v/>
      </c>
      <c r="C406" t="str">
        <f>'Published format'!C408</f>
        <v/>
      </c>
      <c r="D406" t="str">
        <f>'Published format'!D408</f>
        <v/>
      </c>
      <c r="E406" t="str">
        <f>'Published format'!E408</f>
        <v/>
      </c>
      <c r="F406" t="str">
        <f>'Published format'!F408</f>
        <v/>
      </c>
      <c r="G406" s="21" t="str">
        <f>'Published format'!G408</f>
        <v/>
      </c>
    </row>
    <row r="407" spans="1:7" x14ac:dyDescent="0.2">
      <c r="A407" t="str">
        <f>'Published format'!A409</f>
        <v/>
      </c>
      <c r="B407" t="str">
        <f>'Published format'!B409</f>
        <v/>
      </c>
      <c r="C407" t="str">
        <f>'Published format'!C409</f>
        <v/>
      </c>
      <c r="D407" t="str">
        <f>'Published format'!D409</f>
        <v/>
      </c>
      <c r="E407" t="str">
        <f>'Published format'!E409</f>
        <v/>
      </c>
      <c r="F407" t="str">
        <f>'Published format'!F409</f>
        <v/>
      </c>
      <c r="G407" s="21" t="str">
        <f>'Published format'!G409</f>
        <v/>
      </c>
    </row>
    <row r="408" spans="1:7" x14ac:dyDescent="0.2">
      <c r="A408" t="str">
        <f>'Published format'!A410</f>
        <v/>
      </c>
      <c r="B408" t="str">
        <f>'Published format'!B410</f>
        <v/>
      </c>
      <c r="C408" t="str">
        <f>'Published format'!C410</f>
        <v/>
      </c>
      <c r="D408" t="str">
        <f>'Published format'!D410</f>
        <v/>
      </c>
      <c r="E408" t="str">
        <f>'Published format'!E410</f>
        <v/>
      </c>
      <c r="F408" t="str">
        <f>'Published format'!F410</f>
        <v/>
      </c>
      <c r="G408" s="21" t="str">
        <f>'Published format'!G410</f>
        <v/>
      </c>
    </row>
    <row r="409" spans="1:7" x14ac:dyDescent="0.2">
      <c r="A409" t="str">
        <f>'Published format'!A411</f>
        <v/>
      </c>
      <c r="B409" t="str">
        <f>'Published format'!B411</f>
        <v/>
      </c>
      <c r="C409" t="str">
        <f>'Published format'!C411</f>
        <v/>
      </c>
      <c r="D409" t="str">
        <f>'Published format'!D411</f>
        <v/>
      </c>
      <c r="E409" t="str">
        <f>'Published format'!E411</f>
        <v/>
      </c>
      <c r="F409" t="str">
        <f>'Published format'!F411</f>
        <v/>
      </c>
      <c r="G409" s="21" t="str">
        <f>'Published format'!G411</f>
        <v/>
      </c>
    </row>
    <row r="410" spans="1:7" x14ac:dyDescent="0.2">
      <c r="A410" t="str">
        <f>'Published format'!A412</f>
        <v/>
      </c>
      <c r="B410" t="str">
        <f>'Published format'!B412</f>
        <v/>
      </c>
      <c r="C410" t="str">
        <f>'Published format'!C412</f>
        <v/>
      </c>
      <c r="D410" t="str">
        <f>'Published format'!D412</f>
        <v/>
      </c>
      <c r="E410" t="str">
        <f>'Published format'!E412</f>
        <v/>
      </c>
      <c r="F410" t="str">
        <f>'Published format'!F412</f>
        <v/>
      </c>
      <c r="G410" s="21" t="str">
        <f>'Published format'!G412</f>
        <v/>
      </c>
    </row>
    <row r="411" spans="1:7" x14ac:dyDescent="0.2">
      <c r="A411" t="str">
        <f>'Published format'!A413</f>
        <v/>
      </c>
      <c r="B411" t="str">
        <f>'Published format'!B413</f>
        <v/>
      </c>
      <c r="C411" t="str">
        <f>'Published format'!C413</f>
        <v/>
      </c>
      <c r="D411" t="str">
        <f>'Published format'!D413</f>
        <v/>
      </c>
      <c r="E411" t="str">
        <f>'Published format'!E413</f>
        <v/>
      </c>
      <c r="F411" t="str">
        <f>'Published format'!F413</f>
        <v/>
      </c>
      <c r="G411" s="21" t="str">
        <f>'Published format'!G413</f>
        <v/>
      </c>
    </row>
    <row r="412" spans="1:7" x14ac:dyDescent="0.2">
      <c r="A412" t="str">
        <f>'Published format'!A414</f>
        <v/>
      </c>
      <c r="B412" t="str">
        <f>'Published format'!B414</f>
        <v/>
      </c>
      <c r="C412" t="str">
        <f>'Published format'!C414</f>
        <v/>
      </c>
      <c r="D412" t="str">
        <f>'Published format'!D414</f>
        <v/>
      </c>
      <c r="E412" t="str">
        <f>'Published format'!E414</f>
        <v/>
      </c>
      <c r="F412" t="str">
        <f>'Published format'!F414</f>
        <v/>
      </c>
      <c r="G412" s="21" t="str">
        <f>'Published format'!G414</f>
        <v/>
      </c>
    </row>
    <row r="413" spans="1:7" x14ac:dyDescent="0.2">
      <c r="A413" t="str">
        <f>'Published format'!A415</f>
        <v/>
      </c>
      <c r="B413" t="str">
        <f>'Published format'!B415</f>
        <v/>
      </c>
      <c r="C413" t="str">
        <f>'Published format'!C415</f>
        <v/>
      </c>
      <c r="D413" t="str">
        <f>'Published format'!D415</f>
        <v/>
      </c>
      <c r="E413" t="str">
        <f>'Published format'!E415</f>
        <v/>
      </c>
      <c r="F413" t="str">
        <f>'Published format'!F415</f>
        <v/>
      </c>
      <c r="G413" s="21" t="str">
        <f>'Published format'!G415</f>
        <v/>
      </c>
    </row>
    <row r="414" spans="1:7" x14ac:dyDescent="0.2">
      <c r="A414" t="str">
        <f>'Published format'!A416</f>
        <v/>
      </c>
      <c r="B414" t="str">
        <f>'Published format'!B416</f>
        <v/>
      </c>
      <c r="C414" t="str">
        <f>'Published format'!C416</f>
        <v/>
      </c>
      <c r="D414" t="str">
        <f>'Published format'!D416</f>
        <v/>
      </c>
      <c r="E414" t="str">
        <f>'Published format'!E416</f>
        <v/>
      </c>
      <c r="F414" t="str">
        <f>'Published format'!F416</f>
        <v/>
      </c>
      <c r="G414" s="21" t="str">
        <f>'Published format'!G416</f>
        <v/>
      </c>
    </row>
    <row r="415" spans="1:7" x14ac:dyDescent="0.2">
      <c r="A415" t="str">
        <f>'Published format'!A417</f>
        <v/>
      </c>
      <c r="B415" t="str">
        <f>'Published format'!B417</f>
        <v/>
      </c>
      <c r="C415" t="str">
        <f>'Published format'!C417</f>
        <v/>
      </c>
      <c r="D415" t="str">
        <f>'Published format'!D417</f>
        <v/>
      </c>
      <c r="E415" t="str">
        <f>'Published format'!E417</f>
        <v/>
      </c>
      <c r="F415" t="str">
        <f>'Published format'!F417</f>
        <v/>
      </c>
      <c r="G415" s="21" t="str">
        <f>'Published format'!G417</f>
        <v/>
      </c>
    </row>
    <row r="416" spans="1:7" x14ac:dyDescent="0.2">
      <c r="A416" t="str">
        <f>'Published format'!A418</f>
        <v/>
      </c>
      <c r="B416" t="str">
        <f>'Published format'!B418</f>
        <v/>
      </c>
      <c r="C416" t="str">
        <f>'Published format'!C418</f>
        <v/>
      </c>
      <c r="D416" t="str">
        <f>'Published format'!D418</f>
        <v/>
      </c>
      <c r="E416" t="str">
        <f>'Published format'!E418</f>
        <v/>
      </c>
      <c r="F416" t="str">
        <f>'Published format'!F418</f>
        <v/>
      </c>
      <c r="G416" s="21" t="str">
        <f>'Published format'!G418</f>
        <v/>
      </c>
    </row>
    <row r="417" spans="1:7" x14ac:dyDescent="0.2">
      <c r="A417" t="str">
        <f>'Published format'!A419</f>
        <v/>
      </c>
      <c r="B417" t="str">
        <f>'Published format'!B419</f>
        <v/>
      </c>
      <c r="C417" t="str">
        <f>'Published format'!C419</f>
        <v/>
      </c>
      <c r="D417" t="str">
        <f>'Published format'!D419</f>
        <v/>
      </c>
      <c r="E417" t="str">
        <f>'Published format'!E419</f>
        <v/>
      </c>
      <c r="F417" t="str">
        <f>'Published format'!F419</f>
        <v/>
      </c>
      <c r="G417" s="21" t="str">
        <f>'Published format'!G419</f>
        <v/>
      </c>
    </row>
    <row r="418" spans="1:7" x14ac:dyDescent="0.2">
      <c r="A418" t="str">
        <f>'Published format'!A420</f>
        <v/>
      </c>
      <c r="B418" t="str">
        <f>'Published format'!B420</f>
        <v/>
      </c>
      <c r="C418" t="str">
        <f>'Published format'!C420</f>
        <v/>
      </c>
      <c r="D418" t="str">
        <f>'Published format'!D420</f>
        <v/>
      </c>
      <c r="E418" t="str">
        <f>'Published format'!E420</f>
        <v/>
      </c>
      <c r="F418" t="str">
        <f>'Published format'!F420</f>
        <v/>
      </c>
      <c r="G418" s="21" t="str">
        <f>'Published format'!G420</f>
        <v/>
      </c>
    </row>
    <row r="419" spans="1:7" x14ac:dyDescent="0.2">
      <c r="A419" t="str">
        <f>'Published format'!A421</f>
        <v/>
      </c>
      <c r="B419" t="str">
        <f>'Published format'!B421</f>
        <v/>
      </c>
      <c r="C419" t="str">
        <f>'Published format'!C421</f>
        <v/>
      </c>
      <c r="D419" t="str">
        <f>'Published format'!D421</f>
        <v/>
      </c>
      <c r="E419" t="str">
        <f>'Published format'!E421</f>
        <v/>
      </c>
      <c r="F419" t="str">
        <f>'Published format'!F421</f>
        <v/>
      </c>
      <c r="G419" s="21" t="str">
        <f>'Published format'!G421</f>
        <v/>
      </c>
    </row>
    <row r="420" spans="1:7" x14ac:dyDescent="0.2">
      <c r="A420" t="str">
        <f>'Published format'!A422</f>
        <v/>
      </c>
      <c r="B420" t="str">
        <f>'Published format'!B422</f>
        <v/>
      </c>
      <c r="C420" t="str">
        <f>'Published format'!C422</f>
        <v/>
      </c>
      <c r="D420" t="str">
        <f>'Published format'!D422</f>
        <v/>
      </c>
      <c r="E420" t="str">
        <f>'Published format'!E422</f>
        <v/>
      </c>
      <c r="F420" t="str">
        <f>'Published format'!F422</f>
        <v/>
      </c>
      <c r="G420" s="21" t="str">
        <f>'Published format'!G422</f>
        <v/>
      </c>
    </row>
    <row r="421" spans="1:7" x14ac:dyDescent="0.2">
      <c r="A421" t="str">
        <f>'Published format'!A423</f>
        <v/>
      </c>
      <c r="B421" t="str">
        <f>'Published format'!B423</f>
        <v/>
      </c>
      <c r="C421" t="str">
        <f>'Published format'!C423</f>
        <v/>
      </c>
      <c r="D421" t="str">
        <f>'Published format'!D423</f>
        <v/>
      </c>
      <c r="E421" t="str">
        <f>'Published format'!E423</f>
        <v/>
      </c>
      <c r="F421" t="str">
        <f>'Published format'!F423</f>
        <v/>
      </c>
      <c r="G421" s="21" t="str">
        <f>'Published format'!G423</f>
        <v/>
      </c>
    </row>
    <row r="422" spans="1:7" x14ac:dyDescent="0.2">
      <c r="A422" t="str">
        <f>'Published format'!A424</f>
        <v/>
      </c>
      <c r="B422" t="str">
        <f>'Published format'!B424</f>
        <v/>
      </c>
      <c r="C422" t="str">
        <f>'Published format'!C424</f>
        <v/>
      </c>
      <c r="D422" t="str">
        <f>'Published format'!D424</f>
        <v/>
      </c>
      <c r="E422" t="str">
        <f>'Published format'!E424</f>
        <v/>
      </c>
      <c r="F422" t="str">
        <f>'Published format'!F424</f>
        <v/>
      </c>
      <c r="G422" s="21" t="str">
        <f>'Published format'!G424</f>
        <v/>
      </c>
    </row>
    <row r="423" spans="1:7" x14ac:dyDescent="0.2">
      <c r="A423" t="str">
        <f>'Published format'!A425</f>
        <v/>
      </c>
      <c r="B423" t="str">
        <f>'Published format'!B425</f>
        <v/>
      </c>
      <c r="C423" t="str">
        <f>'Published format'!C425</f>
        <v/>
      </c>
      <c r="D423" t="str">
        <f>'Published format'!D425</f>
        <v/>
      </c>
      <c r="E423" t="str">
        <f>'Published format'!E425</f>
        <v/>
      </c>
      <c r="F423" t="str">
        <f>'Published format'!F425</f>
        <v/>
      </c>
      <c r="G423" s="21" t="str">
        <f>'Published format'!G425</f>
        <v/>
      </c>
    </row>
    <row r="424" spans="1:7" x14ac:dyDescent="0.2">
      <c r="A424" t="str">
        <f>'Published format'!A426</f>
        <v/>
      </c>
      <c r="B424" t="str">
        <f>'Published format'!B426</f>
        <v/>
      </c>
      <c r="C424" t="str">
        <f>'Published format'!C426</f>
        <v/>
      </c>
      <c r="D424" t="str">
        <f>'Published format'!D426</f>
        <v/>
      </c>
      <c r="E424" t="str">
        <f>'Published format'!E426</f>
        <v/>
      </c>
      <c r="F424" t="str">
        <f>'Published format'!F426</f>
        <v/>
      </c>
      <c r="G424" s="21" t="str">
        <f>'Published format'!G426</f>
        <v/>
      </c>
    </row>
    <row r="425" spans="1:7" x14ac:dyDescent="0.2">
      <c r="A425" t="str">
        <f>'Published format'!A427</f>
        <v/>
      </c>
      <c r="B425" t="str">
        <f>'Published format'!B427</f>
        <v/>
      </c>
      <c r="C425" t="str">
        <f>'Published format'!C427</f>
        <v/>
      </c>
      <c r="D425" t="str">
        <f>'Published format'!D427</f>
        <v/>
      </c>
      <c r="E425" t="str">
        <f>'Published format'!E427</f>
        <v/>
      </c>
      <c r="F425" t="str">
        <f>'Published format'!F427</f>
        <v/>
      </c>
      <c r="G425" s="21" t="str">
        <f>'Published format'!G427</f>
        <v/>
      </c>
    </row>
    <row r="426" spans="1:7" x14ac:dyDescent="0.2">
      <c r="A426" t="str">
        <f>'Published format'!A428</f>
        <v/>
      </c>
      <c r="B426" t="str">
        <f>'Published format'!B428</f>
        <v/>
      </c>
      <c r="C426" t="str">
        <f>'Published format'!C428</f>
        <v/>
      </c>
      <c r="D426" t="str">
        <f>'Published format'!D428</f>
        <v/>
      </c>
      <c r="E426" t="str">
        <f>'Published format'!E428</f>
        <v/>
      </c>
      <c r="F426" t="str">
        <f>'Published format'!F428</f>
        <v/>
      </c>
      <c r="G426" s="21" t="str">
        <f>'Published format'!G428</f>
        <v/>
      </c>
    </row>
    <row r="427" spans="1:7" x14ac:dyDescent="0.2">
      <c r="A427" t="str">
        <f>'Published format'!A429</f>
        <v/>
      </c>
      <c r="B427" t="str">
        <f>'Published format'!B429</f>
        <v/>
      </c>
      <c r="C427" t="str">
        <f>'Published format'!C429</f>
        <v/>
      </c>
      <c r="D427" t="str">
        <f>'Published format'!D429</f>
        <v/>
      </c>
      <c r="E427" t="str">
        <f>'Published format'!E429</f>
        <v/>
      </c>
      <c r="F427" t="str">
        <f>'Published format'!F429</f>
        <v/>
      </c>
      <c r="G427" s="21" t="str">
        <f>'Published format'!G429</f>
        <v/>
      </c>
    </row>
    <row r="428" spans="1:7" x14ac:dyDescent="0.2">
      <c r="A428" t="str">
        <f>'Published format'!A430</f>
        <v/>
      </c>
      <c r="B428" t="str">
        <f>'Published format'!B430</f>
        <v/>
      </c>
      <c r="C428" t="str">
        <f>'Published format'!C430</f>
        <v/>
      </c>
      <c r="D428" t="str">
        <f>'Published format'!D430</f>
        <v/>
      </c>
      <c r="E428" t="str">
        <f>'Published format'!E430</f>
        <v/>
      </c>
      <c r="F428" t="str">
        <f>'Published format'!F430</f>
        <v/>
      </c>
      <c r="G428" s="21" t="str">
        <f>'Published format'!G430</f>
        <v/>
      </c>
    </row>
    <row r="429" spans="1:7" x14ac:dyDescent="0.2">
      <c r="A429" t="str">
        <f>'Published format'!A431</f>
        <v/>
      </c>
      <c r="B429" t="str">
        <f>'Published format'!B431</f>
        <v/>
      </c>
      <c r="C429" t="str">
        <f>'Published format'!C431</f>
        <v/>
      </c>
      <c r="D429" t="str">
        <f>'Published format'!D431</f>
        <v/>
      </c>
      <c r="E429" t="str">
        <f>'Published format'!E431</f>
        <v/>
      </c>
      <c r="F429" t="str">
        <f>'Published format'!F431</f>
        <v/>
      </c>
      <c r="G429" s="21" t="str">
        <f>'Published format'!G431</f>
        <v/>
      </c>
    </row>
    <row r="430" spans="1:7" x14ac:dyDescent="0.2">
      <c r="A430" t="str">
        <f>'Published format'!A432</f>
        <v/>
      </c>
      <c r="B430" t="str">
        <f>'Published format'!B432</f>
        <v/>
      </c>
      <c r="C430" t="str">
        <f>'Published format'!C432</f>
        <v/>
      </c>
      <c r="D430" t="str">
        <f>'Published format'!D432</f>
        <v/>
      </c>
      <c r="E430" t="str">
        <f>'Published format'!E432</f>
        <v/>
      </c>
      <c r="F430" t="str">
        <f>'Published format'!F432</f>
        <v/>
      </c>
      <c r="G430" s="21" t="str">
        <f>'Published format'!G432</f>
        <v/>
      </c>
    </row>
    <row r="431" spans="1:7" x14ac:dyDescent="0.2">
      <c r="A431" t="str">
        <f>'Published format'!A433</f>
        <v/>
      </c>
      <c r="B431" t="str">
        <f>'Published format'!B433</f>
        <v/>
      </c>
      <c r="C431" t="str">
        <f>'Published format'!C433</f>
        <v/>
      </c>
      <c r="D431" t="str">
        <f>'Published format'!D433</f>
        <v/>
      </c>
      <c r="E431" t="str">
        <f>'Published format'!E433</f>
        <v/>
      </c>
      <c r="F431" t="str">
        <f>'Published format'!F433</f>
        <v/>
      </c>
      <c r="G431" s="21" t="str">
        <f>'Published format'!G433</f>
        <v/>
      </c>
    </row>
    <row r="432" spans="1:7" x14ac:dyDescent="0.2">
      <c r="A432" t="str">
        <f>'Published format'!A434</f>
        <v/>
      </c>
      <c r="B432" t="str">
        <f>'Published format'!B434</f>
        <v/>
      </c>
      <c r="C432" t="str">
        <f>'Published format'!C434</f>
        <v/>
      </c>
      <c r="D432" t="str">
        <f>'Published format'!D434</f>
        <v/>
      </c>
      <c r="E432" t="str">
        <f>'Published format'!E434</f>
        <v/>
      </c>
      <c r="F432" t="str">
        <f>'Published format'!F434</f>
        <v/>
      </c>
      <c r="G432" s="21" t="str">
        <f>'Published format'!G434</f>
        <v/>
      </c>
    </row>
    <row r="433" spans="1:7" x14ac:dyDescent="0.2">
      <c r="A433" t="str">
        <f>'Published format'!A435</f>
        <v/>
      </c>
      <c r="B433" t="str">
        <f>'Published format'!B435</f>
        <v/>
      </c>
      <c r="C433" t="str">
        <f>'Published format'!C435</f>
        <v/>
      </c>
      <c r="D433" t="str">
        <f>'Published format'!D435</f>
        <v/>
      </c>
      <c r="E433" t="str">
        <f>'Published format'!E435</f>
        <v/>
      </c>
      <c r="F433" t="str">
        <f>'Published format'!F435</f>
        <v/>
      </c>
      <c r="G433" s="21" t="str">
        <f>'Published format'!G435</f>
        <v/>
      </c>
    </row>
    <row r="434" spans="1:7" x14ac:dyDescent="0.2">
      <c r="A434" t="str">
        <f>'Published format'!A436</f>
        <v/>
      </c>
      <c r="B434" t="str">
        <f>'Published format'!B436</f>
        <v/>
      </c>
      <c r="C434" t="str">
        <f>'Published format'!C436</f>
        <v/>
      </c>
      <c r="D434" t="str">
        <f>'Published format'!D436</f>
        <v/>
      </c>
      <c r="E434" t="str">
        <f>'Published format'!E436</f>
        <v/>
      </c>
      <c r="F434" t="str">
        <f>'Published format'!F436</f>
        <v/>
      </c>
      <c r="G434" s="21" t="str">
        <f>'Published format'!G436</f>
        <v/>
      </c>
    </row>
    <row r="435" spans="1:7" x14ac:dyDescent="0.2">
      <c r="A435" t="str">
        <f>'Published format'!A437</f>
        <v/>
      </c>
      <c r="B435" t="str">
        <f>'Published format'!B437</f>
        <v/>
      </c>
      <c r="C435" t="str">
        <f>'Published format'!C437</f>
        <v/>
      </c>
      <c r="D435" t="str">
        <f>'Published format'!D437</f>
        <v/>
      </c>
      <c r="E435" t="str">
        <f>'Published format'!E437</f>
        <v/>
      </c>
      <c r="F435" t="str">
        <f>'Published format'!F437</f>
        <v/>
      </c>
      <c r="G435" s="21" t="str">
        <f>'Published format'!G437</f>
        <v/>
      </c>
    </row>
    <row r="436" spans="1:7" x14ac:dyDescent="0.2">
      <c r="A436" t="str">
        <f>'Published format'!A438</f>
        <v/>
      </c>
      <c r="B436" t="str">
        <f>'Published format'!B438</f>
        <v/>
      </c>
      <c r="C436" t="str">
        <f>'Published format'!C438</f>
        <v/>
      </c>
      <c r="D436" t="str">
        <f>'Published format'!D438</f>
        <v/>
      </c>
      <c r="E436" t="str">
        <f>'Published format'!E438</f>
        <v/>
      </c>
      <c r="F436" t="str">
        <f>'Published format'!F438</f>
        <v/>
      </c>
      <c r="G436" s="21" t="str">
        <f>'Published format'!G438</f>
        <v/>
      </c>
    </row>
    <row r="437" spans="1:7" x14ac:dyDescent="0.2">
      <c r="A437" t="str">
        <f>'Published format'!A439</f>
        <v/>
      </c>
      <c r="B437" t="str">
        <f>'Published format'!B439</f>
        <v/>
      </c>
      <c r="C437" t="str">
        <f>'Published format'!C439</f>
        <v/>
      </c>
      <c r="D437" t="str">
        <f>'Published format'!D439</f>
        <v/>
      </c>
      <c r="E437" t="str">
        <f>'Published format'!E439</f>
        <v/>
      </c>
      <c r="F437" t="str">
        <f>'Published format'!F439</f>
        <v/>
      </c>
      <c r="G437" s="21" t="str">
        <f>'Published format'!G439</f>
        <v/>
      </c>
    </row>
    <row r="438" spans="1:7" x14ac:dyDescent="0.2">
      <c r="A438" t="str">
        <f>'Published format'!A440</f>
        <v/>
      </c>
      <c r="B438" t="str">
        <f>'Published format'!B440</f>
        <v/>
      </c>
      <c r="C438" t="str">
        <f>'Published format'!C440</f>
        <v/>
      </c>
      <c r="D438" t="str">
        <f>'Published format'!D440</f>
        <v/>
      </c>
      <c r="E438" t="str">
        <f>'Published format'!E440</f>
        <v/>
      </c>
      <c r="F438" t="str">
        <f>'Published format'!F440</f>
        <v/>
      </c>
      <c r="G438" s="21" t="str">
        <f>'Published format'!G440</f>
        <v/>
      </c>
    </row>
    <row r="439" spans="1:7" x14ac:dyDescent="0.2">
      <c r="A439" t="str">
        <f>'Published format'!A441</f>
        <v/>
      </c>
      <c r="B439" t="str">
        <f>'Published format'!B441</f>
        <v/>
      </c>
      <c r="C439" t="str">
        <f>'Published format'!C441</f>
        <v/>
      </c>
      <c r="D439" t="str">
        <f>'Published format'!D441</f>
        <v/>
      </c>
      <c r="E439" t="str">
        <f>'Published format'!E441</f>
        <v/>
      </c>
      <c r="F439" t="str">
        <f>'Published format'!F441</f>
        <v/>
      </c>
      <c r="G439" s="21" t="str">
        <f>'Published format'!G441</f>
        <v/>
      </c>
    </row>
    <row r="440" spans="1:7" x14ac:dyDescent="0.2">
      <c r="A440" t="str">
        <f>'Published format'!A442</f>
        <v/>
      </c>
      <c r="B440" t="str">
        <f>'Published format'!B442</f>
        <v/>
      </c>
      <c r="C440" t="str">
        <f>'Published format'!C442</f>
        <v/>
      </c>
      <c r="D440" t="str">
        <f>'Published format'!D442</f>
        <v/>
      </c>
      <c r="E440" t="str">
        <f>'Published format'!E442</f>
        <v/>
      </c>
      <c r="F440" t="str">
        <f>'Published format'!F442</f>
        <v/>
      </c>
      <c r="G440" s="21" t="str">
        <f>'Published format'!G442</f>
        <v/>
      </c>
    </row>
    <row r="441" spans="1:7" x14ac:dyDescent="0.2">
      <c r="A441" t="str">
        <f>'Published format'!A443</f>
        <v/>
      </c>
      <c r="B441" t="str">
        <f>'Published format'!B443</f>
        <v/>
      </c>
      <c r="C441" t="str">
        <f>'Published format'!C443</f>
        <v/>
      </c>
      <c r="D441" t="str">
        <f>'Published format'!D443</f>
        <v/>
      </c>
      <c r="E441" t="str">
        <f>'Published format'!E443</f>
        <v/>
      </c>
      <c r="F441" t="str">
        <f>'Published format'!F443</f>
        <v/>
      </c>
      <c r="G441" s="21" t="str">
        <f>'Published format'!G443</f>
        <v/>
      </c>
    </row>
    <row r="442" spans="1:7" x14ac:dyDescent="0.2">
      <c r="A442" t="str">
        <f>'Published format'!A444</f>
        <v/>
      </c>
      <c r="B442" t="str">
        <f>'Published format'!B444</f>
        <v/>
      </c>
      <c r="C442" t="str">
        <f>'Published format'!C444</f>
        <v/>
      </c>
      <c r="D442" t="str">
        <f>'Published format'!D444</f>
        <v/>
      </c>
      <c r="E442" t="str">
        <f>'Published format'!E444</f>
        <v/>
      </c>
      <c r="F442" t="str">
        <f>'Published format'!F444</f>
        <v/>
      </c>
      <c r="G442" s="21" t="str">
        <f>'Published format'!G444</f>
        <v/>
      </c>
    </row>
    <row r="443" spans="1:7" x14ac:dyDescent="0.2">
      <c r="A443" t="str">
        <f>'Published format'!A445</f>
        <v/>
      </c>
      <c r="B443" t="str">
        <f>'Published format'!B445</f>
        <v/>
      </c>
      <c r="C443" t="str">
        <f>'Published format'!C445</f>
        <v/>
      </c>
      <c r="D443" t="str">
        <f>'Published format'!D445</f>
        <v/>
      </c>
      <c r="E443" t="str">
        <f>'Published format'!E445</f>
        <v/>
      </c>
      <c r="F443" t="str">
        <f>'Published format'!F445</f>
        <v/>
      </c>
      <c r="G443" s="21" t="str">
        <f>'Published format'!G445</f>
        <v/>
      </c>
    </row>
    <row r="444" spans="1:7" x14ac:dyDescent="0.2">
      <c r="A444" t="str">
        <f>'Published format'!A446</f>
        <v/>
      </c>
      <c r="B444" t="str">
        <f>'Published format'!B446</f>
        <v/>
      </c>
      <c r="C444" t="str">
        <f>'Published format'!C446</f>
        <v/>
      </c>
      <c r="D444" t="str">
        <f>'Published format'!D446</f>
        <v/>
      </c>
      <c r="E444" t="str">
        <f>'Published format'!E446</f>
        <v/>
      </c>
      <c r="F444" t="str">
        <f>'Published format'!F446</f>
        <v/>
      </c>
      <c r="G444" s="21" t="str">
        <f>'Published format'!G446</f>
        <v/>
      </c>
    </row>
    <row r="445" spans="1:7" x14ac:dyDescent="0.2">
      <c r="A445" t="str">
        <f>'Published format'!A447</f>
        <v/>
      </c>
      <c r="B445" t="str">
        <f>'Published format'!B447</f>
        <v/>
      </c>
      <c r="C445" t="str">
        <f>'Published format'!C447</f>
        <v/>
      </c>
      <c r="D445" t="str">
        <f>'Published format'!D447</f>
        <v/>
      </c>
      <c r="E445" t="str">
        <f>'Published format'!E447</f>
        <v/>
      </c>
      <c r="F445" t="str">
        <f>'Published format'!F447</f>
        <v/>
      </c>
      <c r="G445" s="21" t="str">
        <f>'Published format'!G447</f>
        <v/>
      </c>
    </row>
    <row r="446" spans="1:7" x14ac:dyDescent="0.2">
      <c r="A446" t="str">
        <f>'Published format'!A448</f>
        <v/>
      </c>
      <c r="B446" t="str">
        <f>'Published format'!B448</f>
        <v/>
      </c>
      <c r="C446" t="str">
        <f>'Published format'!C448</f>
        <v/>
      </c>
      <c r="D446" t="str">
        <f>'Published format'!D448</f>
        <v/>
      </c>
      <c r="E446" t="str">
        <f>'Published format'!E448</f>
        <v/>
      </c>
      <c r="F446" t="str">
        <f>'Published format'!F448</f>
        <v/>
      </c>
      <c r="G446" s="21" t="str">
        <f>'Published format'!G448</f>
        <v/>
      </c>
    </row>
    <row r="447" spans="1:7" x14ac:dyDescent="0.2">
      <c r="A447" t="str">
        <f>'Published format'!A449</f>
        <v/>
      </c>
      <c r="B447" t="str">
        <f>'Published format'!B449</f>
        <v/>
      </c>
      <c r="C447" t="str">
        <f>'Published format'!C449</f>
        <v/>
      </c>
      <c r="D447" t="str">
        <f>'Published format'!D449</f>
        <v/>
      </c>
      <c r="E447" t="str">
        <f>'Published format'!E449</f>
        <v/>
      </c>
      <c r="F447" t="str">
        <f>'Published format'!F449</f>
        <v/>
      </c>
      <c r="G447" s="21" t="str">
        <f>'Published format'!G449</f>
        <v/>
      </c>
    </row>
    <row r="448" spans="1:7" x14ac:dyDescent="0.2">
      <c r="A448" t="str">
        <f>'Published format'!A450</f>
        <v/>
      </c>
      <c r="B448" t="str">
        <f>'Published format'!B450</f>
        <v/>
      </c>
      <c r="C448" t="str">
        <f>'Published format'!C450</f>
        <v/>
      </c>
      <c r="D448" t="str">
        <f>'Published format'!D450</f>
        <v/>
      </c>
      <c r="E448" t="str">
        <f>'Published format'!E450</f>
        <v/>
      </c>
      <c r="F448" t="str">
        <f>'Published format'!F450</f>
        <v/>
      </c>
      <c r="G448" s="21" t="str">
        <f>'Published format'!G450</f>
        <v/>
      </c>
    </row>
    <row r="449" spans="1:7" x14ac:dyDescent="0.2">
      <c r="A449" t="str">
        <f>'Published format'!A451</f>
        <v/>
      </c>
      <c r="B449" t="str">
        <f>'Published format'!B451</f>
        <v/>
      </c>
      <c r="C449" t="str">
        <f>'Published format'!C451</f>
        <v/>
      </c>
      <c r="D449" t="str">
        <f>'Published format'!D451</f>
        <v/>
      </c>
      <c r="E449" t="str">
        <f>'Published format'!E451</f>
        <v/>
      </c>
      <c r="F449" t="str">
        <f>'Published format'!F451</f>
        <v/>
      </c>
      <c r="G449" s="21" t="str">
        <f>'Published format'!G451</f>
        <v/>
      </c>
    </row>
    <row r="450" spans="1:7" x14ac:dyDescent="0.2">
      <c r="A450" t="str">
        <f>'Published format'!A452</f>
        <v/>
      </c>
      <c r="B450" t="str">
        <f>'Published format'!B452</f>
        <v/>
      </c>
      <c r="C450" t="str">
        <f>'Published format'!C452</f>
        <v/>
      </c>
      <c r="D450" t="str">
        <f>'Published format'!D452</f>
        <v/>
      </c>
      <c r="E450" t="str">
        <f>'Published format'!E452</f>
        <v/>
      </c>
      <c r="F450" t="str">
        <f>'Published format'!F452</f>
        <v/>
      </c>
      <c r="G450" s="21" t="str">
        <f>'Published format'!G452</f>
        <v/>
      </c>
    </row>
    <row r="451" spans="1:7" x14ac:dyDescent="0.2">
      <c r="A451" t="str">
        <f>'Published format'!A453</f>
        <v/>
      </c>
      <c r="B451" t="str">
        <f>'Published format'!B453</f>
        <v/>
      </c>
      <c r="C451" t="str">
        <f>'Published format'!C453</f>
        <v/>
      </c>
      <c r="D451" t="str">
        <f>'Published format'!D453</f>
        <v/>
      </c>
      <c r="E451" t="str">
        <f>'Published format'!E453</f>
        <v/>
      </c>
      <c r="F451" t="str">
        <f>'Published format'!F453</f>
        <v/>
      </c>
      <c r="G451" s="21" t="str">
        <f>'Published format'!G453</f>
        <v/>
      </c>
    </row>
    <row r="452" spans="1:7" x14ac:dyDescent="0.2">
      <c r="A452" t="str">
        <f>'Published format'!A454</f>
        <v/>
      </c>
      <c r="B452" t="str">
        <f>'Published format'!B454</f>
        <v/>
      </c>
      <c r="C452" t="str">
        <f>'Published format'!C454</f>
        <v/>
      </c>
      <c r="D452" t="str">
        <f>'Published format'!D454</f>
        <v/>
      </c>
      <c r="E452" t="str">
        <f>'Published format'!E454</f>
        <v/>
      </c>
      <c r="F452" t="str">
        <f>'Published format'!F454</f>
        <v/>
      </c>
      <c r="G452" s="21" t="str">
        <f>'Published format'!G454</f>
        <v/>
      </c>
    </row>
    <row r="453" spans="1:7" x14ac:dyDescent="0.2">
      <c r="A453" t="str">
        <f>'Published format'!A455</f>
        <v/>
      </c>
      <c r="B453" t="str">
        <f>'Published format'!B455</f>
        <v/>
      </c>
      <c r="C453" t="str">
        <f>'Published format'!C455</f>
        <v/>
      </c>
      <c r="D453" t="str">
        <f>'Published format'!D455</f>
        <v/>
      </c>
      <c r="E453" t="str">
        <f>'Published format'!E455</f>
        <v/>
      </c>
      <c r="F453" t="str">
        <f>'Published format'!F455</f>
        <v/>
      </c>
      <c r="G453" s="21" t="str">
        <f>'Published format'!G455</f>
        <v/>
      </c>
    </row>
    <row r="454" spans="1:7" x14ac:dyDescent="0.2">
      <c r="A454" t="str">
        <f>'Published format'!A456</f>
        <v/>
      </c>
      <c r="B454" t="str">
        <f>'Published format'!B456</f>
        <v/>
      </c>
      <c r="C454" t="str">
        <f>'Published format'!C456</f>
        <v/>
      </c>
      <c r="D454" t="str">
        <f>'Published format'!D456</f>
        <v/>
      </c>
      <c r="E454" t="str">
        <f>'Published format'!E456</f>
        <v/>
      </c>
      <c r="F454" t="str">
        <f>'Published format'!F456</f>
        <v/>
      </c>
      <c r="G454" s="21" t="str">
        <f>'Published format'!G456</f>
        <v/>
      </c>
    </row>
    <row r="455" spans="1:7" x14ac:dyDescent="0.2">
      <c r="A455" t="str">
        <f>'Published format'!A457</f>
        <v/>
      </c>
      <c r="B455" t="str">
        <f>'Published format'!B457</f>
        <v/>
      </c>
      <c r="C455" t="str">
        <f>'Published format'!C457</f>
        <v/>
      </c>
      <c r="D455" t="str">
        <f>'Published format'!D457</f>
        <v/>
      </c>
      <c r="E455" t="str">
        <f>'Published format'!E457</f>
        <v/>
      </c>
      <c r="F455" t="str">
        <f>'Published format'!F457</f>
        <v/>
      </c>
      <c r="G455" s="21" t="str">
        <f>'Published format'!G457</f>
        <v/>
      </c>
    </row>
    <row r="456" spans="1:7" x14ac:dyDescent="0.2">
      <c r="A456" t="str">
        <f>'Published format'!A458</f>
        <v/>
      </c>
      <c r="B456" t="str">
        <f>'Published format'!B458</f>
        <v/>
      </c>
      <c r="C456" t="str">
        <f>'Published format'!C458</f>
        <v/>
      </c>
      <c r="D456" t="str">
        <f>'Published format'!D458</f>
        <v/>
      </c>
      <c r="E456" t="str">
        <f>'Published format'!E458</f>
        <v/>
      </c>
      <c r="F456" t="str">
        <f>'Published format'!F458</f>
        <v/>
      </c>
      <c r="G456" s="21" t="str">
        <f>'Published format'!G458</f>
        <v/>
      </c>
    </row>
    <row r="457" spans="1:7" x14ac:dyDescent="0.2">
      <c r="A457" t="str">
        <f>'Published format'!A459</f>
        <v/>
      </c>
      <c r="B457" t="str">
        <f>'Published format'!B459</f>
        <v/>
      </c>
      <c r="C457" t="str">
        <f>'Published format'!C459</f>
        <v/>
      </c>
      <c r="D457" t="str">
        <f>'Published format'!D459</f>
        <v/>
      </c>
      <c r="E457" t="str">
        <f>'Published format'!E459</f>
        <v/>
      </c>
      <c r="F457" t="str">
        <f>'Published format'!F459</f>
        <v/>
      </c>
      <c r="G457" s="21" t="str">
        <f>'Published format'!G459</f>
        <v/>
      </c>
    </row>
    <row r="458" spans="1:7" x14ac:dyDescent="0.2">
      <c r="A458" t="str">
        <f>'Published format'!A460</f>
        <v/>
      </c>
      <c r="B458" t="str">
        <f>'Published format'!B460</f>
        <v/>
      </c>
      <c r="C458" t="str">
        <f>'Published format'!C460</f>
        <v/>
      </c>
      <c r="D458" t="str">
        <f>'Published format'!D460</f>
        <v/>
      </c>
      <c r="E458" t="str">
        <f>'Published format'!E460</f>
        <v/>
      </c>
      <c r="F458" t="str">
        <f>'Published format'!F460</f>
        <v/>
      </c>
      <c r="G458" s="21" t="str">
        <f>'Published format'!G460</f>
        <v/>
      </c>
    </row>
    <row r="459" spans="1:7" x14ac:dyDescent="0.2">
      <c r="A459" t="str">
        <f>'Published format'!A461</f>
        <v/>
      </c>
      <c r="B459" t="str">
        <f>'Published format'!B461</f>
        <v/>
      </c>
      <c r="C459" t="str">
        <f>'Published format'!C461</f>
        <v/>
      </c>
      <c r="D459" t="str">
        <f>'Published format'!D461</f>
        <v/>
      </c>
      <c r="E459" t="str">
        <f>'Published format'!E461</f>
        <v/>
      </c>
      <c r="F459" t="str">
        <f>'Published format'!F461</f>
        <v/>
      </c>
      <c r="G459" s="21" t="str">
        <f>'Published format'!G461</f>
        <v/>
      </c>
    </row>
    <row r="460" spans="1:7" x14ac:dyDescent="0.2">
      <c r="A460" t="str">
        <f>'Published format'!A462</f>
        <v/>
      </c>
      <c r="B460" t="str">
        <f>'Published format'!B462</f>
        <v/>
      </c>
      <c r="C460" t="str">
        <f>'Published format'!C462</f>
        <v/>
      </c>
      <c r="D460" t="str">
        <f>'Published format'!D462</f>
        <v/>
      </c>
      <c r="E460" t="str">
        <f>'Published format'!E462</f>
        <v/>
      </c>
      <c r="F460" t="str">
        <f>'Published format'!F462</f>
        <v/>
      </c>
      <c r="G460" s="21" t="str">
        <f>'Published format'!G462</f>
        <v/>
      </c>
    </row>
    <row r="461" spans="1:7" x14ac:dyDescent="0.2">
      <c r="A461" t="str">
        <f>'Published format'!A463</f>
        <v/>
      </c>
      <c r="B461" t="str">
        <f>'Published format'!B463</f>
        <v/>
      </c>
      <c r="C461" t="str">
        <f>'Published format'!C463</f>
        <v/>
      </c>
      <c r="D461" t="str">
        <f>'Published format'!D463</f>
        <v/>
      </c>
      <c r="E461" t="str">
        <f>'Published format'!E463</f>
        <v/>
      </c>
      <c r="F461" t="str">
        <f>'Published format'!F463</f>
        <v/>
      </c>
      <c r="G461" s="21" t="str">
        <f>'Published format'!G463</f>
        <v/>
      </c>
    </row>
    <row r="462" spans="1:7" x14ac:dyDescent="0.2">
      <c r="A462" t="str">
        <f>'Published format'!A464</f>
        <v/>
      </c>
      <c r="B462" t="str">
        <f>'Published format'!B464</f>
        <v/>
      </c>
      <c r="C462" t="str">
        <f>'Published format'!C464</f>
        <v/>
      </c>
      <c r="D462" t="str">
        <f>'Published format'!D464</f>
        <v/>
      </c>
      <c r="E462" t="str">
        <f>'Published format'!E464</f>
        <v/>
      </c>
      <c r="F462" t="str">
        <f>'Published format'!F464</f>
        <v/>
      </c>
      <c r="G462" s="21" t="str">
        <f>'Published format'!G464</f>
        <v/>
      </c>
    </row>
    <row r="463" spans="1:7" x14ac:dyDescent="0.2">
      <c r="A463" t="str">
        <f>'Published format'!A465</f>
        <v/>
      </c>
      <c r="B463" t="str">
        <f>'Published format'!B465</f>
        <v/>
      </c>
      <c r="C463" t="str">
        <f>'Published format'!C465</f>
        <v/>
      </c>
      <c r="D463" t="str">
        <f>'Published format'!D465</f>
        <v/>
      </c>
      <c r="E463" t="str">
        <f>'Published format'!E465</f>
        <v/>
      </c>
      <c r="F463" t="str">
        <f>'Published format'!F465</f>
        <v/>
      </c>
      <c r="G463" s="21" t="str">
        <f>'Published format'!G465</f>
        <v/>
      </c>
    </row>
    <row r="464" spans="1:7" x14ac:dyDescent="0.2">
      <c r="A464" t="str">
        <f>'Published format'!A466</f>
        <v/>
      </c>
      <c r="B464" t="str">
        <f>'Published format'!B466</f>
        <v/>
      </c>
      <c r="C464" t="str">
        <f>'Published format'!C466</f>
        <v/>
      </c>
      <c r="D464" t="str">
        <f>'Published format'!D466</f>
        <v/>
      </c>
      <c r="E464" t="str">
        <f>'Published format'!E466</f>
        <v/>
      </c>
      <c r="F464" t="str">
        <f>'Published format'!F466</f>
        <v/>
      </c>
      <c r="G464" s="21" t="str">
        <f>'Published format'!G466</f>
        <v/>
      </c>
    </row>
    <row r="465" spans="1:7" x14ac:dyDescent="0.2">
      <c r="A465" t="str">
        <f>'Published format'!A467</f>
        <v/>
      </c>
      <c r="B465" t="str">
        <f>'Published format'!B467</f>
        <v/>
      </c>
      <c r="C465" t="str">
        <f>'Published format'!C467</f>
        <v/>
      </c>
      <c r="D465" t="str">
        <f>'Published format'!D467</f>
        <v/>
      </c>
      <c r="E465" t="str">
        <f>'Published format'!E467</f>
        <v/>
      </c>
      <c r="F465" t="str">
        <f>'Published format'!F467</f>
        <v/>
      </c>
      <c r="G465" s="21" t="str">
        <f>'Published format'!G467</f>
        <v/>
      </c>
    </row>
    <row r="466" spans="1:7" x14ac:dyDescent="0.2">
      <c r="A466" t="str">
        <f>'Published format'!A468</f>
        <v/>
      </c>
      <c r="B466" t="str">
        <f>'Published format'!B468</f>
        <v/>
      </c>
      <c r="C466" t="str">
        <f>'Published format'!C468</f>
        <v/>
      </c>
      <c r="D466" t="str">
        <f>'Published format'!D468</f>
        <v/>
      </c>
      <c r="E466" t="str">
        <f>'Published format'!E468</f>
        <v/>
      </c>
      <c r="F466" t="str">
        <f>'Published format'!F468</f>
        <v/>
      </c>
      <c r="G466" s="21" t="str">
        <f>'Published format'!G468</f>
        <v/>
      </c>
    </row>
    <row r="467" spans="1:7" x14ac:dyDescent="0.2">
      <c r="A467" t="str">
        <f>'Published format'!A469</f>
        <v/>
      </c>
      <c r="B467" t="str">
        <f>'Published format'!B469</f>
        <v/>
      </c>
      <c r="C467" t="str">
        <f>'Published format'!C469</f>
        <v/>
      </c>
      <c r="D467" t="str">
        <f>'Published format'!D469</f>
        <v/>
      </c>
      <c r="E467" t="str">
        <f>'Published format'!E469</f>
        <v/>
      </c>
      <c r="F467" t="str">
        <f>'Published format'!F469</f>
        <v/>
      </c>
      <c r="G467" s="21" t="str">
        <f>'Published format'!G469</f>
        <v/>
      </c>
    </row>
    <row r="468" spans="1:7" x14ac:dyDescent="0.2">
      <c r="A468" t="str">
        <f>'Published format'!A470</f>
        <v/>
      </c>
      <c r="B468" t="str">
        <f>'Published format'!B470</f>
        <v/>
      </c>
      <c r="C468" t="str">
        <f>'Published format'!C470</f>
        <v/>
      </c>
      <c r="D468" t="str">
        <f>'Published format'!D470</f>
        <v/>
      </c>
      <c r="E468" t="str">
        <f>'Published format'!E470</f>
        <v/>
      </c>
      <c r="F468" t="str">
        <f>'Published format'!F470</f>
        <v/>
      </c>
      <c r="G468" s="21" t="str">
        <f>'Published format'!G470</f>
        <v/>
      </c>
    </row>
    <row r="469" spans="1:7" x14ac:dyDescent="0.2">
      <c r="A469" t="str">
        <f>'Published format'!A471</f>
        <v/>
      </c>
      <c r="B469" t="str">
        <f>'Published format'!B471</f>
        <v/>
      </c>
      <c r="C469" t="str">
        <f>'Published format'!C471</f>
        <v/>
      </c>
      <c r="D469" t="str">
        <f>'Published format'!D471</f>
        <v/>
      </c>
      <c r="E469" t="str">
        <f>'Published format'!E471</f>
        <v/>
      </c>
      <c r="F469" t="str">
        <f>'Published format'!F471</f>
        <v/>
      </c>
      <c r="G469" s="21" t="str">
        <f>'Published format'!G471</f>
        <v/>
      </c>
    </row>
    <row r="470" spans="1:7" x14ac:dyDescent="0.2">
      <c r="A470" t="str">
        <f>'Published format'!A472</f>
        <v/>
      </c>
      <c r="B470" t="str">
        <f>'Published format'!B472</f>
        <v/>
      </c>
      <c r="C470" t="str">
        <f>'Published format'!C472</f>
        <v/>
      </c>
      <c r="D470" t="str">
        <f>'Published format'!D472</f>
        <v/>
      </c>
      <c r="E470" t="str">
        <f>'Published format'!E472</f>
        <v/>
      </c>
      <c r="F470" t="str">
        <f>'Published format'!F472</f>
        <v/>
      </c>
      <c r="G470" s="21" t="str">
        <f>'Published format'!G472</f>
        <v/>
      </c>
    </row>
    <row r="471" spans="1:7" x14ac:dyDescent="0.2">
      <c r="A471" t="str">
        <f>'Published format'!A473</f>
        <v/>
      </c>
      <c r="B471" t="str">
        <f>'Published format'!B473</f>
        <v/>
      </c>
      <c r="C471" t="str">
        <f>'Published format'!C473</f>
        <v/>
      </c>
      <c r="D471" t="str">
        <f>'Published format'!D473</f>
        <v/>
      </c>
      <c r="E471" t="str">
        <f>'Published format'!E473</f>
        <v/>
      </c>
      <c r="F471" t="str">
        <f>'Published format'!F473</f>
        <v/>
      </c>
      <c r="G471" s="21" t="str">
        <f>'Published format'!G473</f>
        <v/>
      </c>
    </row>
    <row r="472" spans="1:7" x14ac:dyDescent="0.2">
      <c r="A472" t="str">
        <f>'Published format'!A474</f>
        <v/>
      </c>
      <c r="B472" t="str">
        <f>'Published format'!B474</f>
        <v/>
      </c>
      <c r="C472" t="str">
        <f>'Published format'!C474</f>
        <v/>
      </c>
      <c r="D472" t="str">
        <f>'Published format'!D474</f>
        <v/>
      </c>
      <c r="E472" t="str">
        <f>'Published format'!E474</f>
        <v/>
      </c>
      <c r="F472" t="str">
        <f>'Published format'!F474</f>
        <v/>
      </c>
      <c r="G472" s="21" t="str">
        <f>'Published format'!G474</f>
        <v/>
      </c>
    </row>
    <row r="473" spans="1:7" x14ac:dyDescent="0.2">
      <c r="A473" t="str">
        <f>'Published format'!A475</f>
        <v/>
      </c>
      <c r="B473" t="str">
        <f>'Published format'!B475</f>
        <v/>
      </c>
      <c r="C473" t="str">
        <f>'Published format'!C475</f>
        <v/>
      </c>
      <c r="D473" t="str">
        <f>'Published format'!D475</f>
        <v/>
      </c>
      <c r="E473" t="str">
        <f>'Published format'!E475</f>
        <v/>
      </c>
      <c r="F473" t="str">
        <f>'Published format'!F475</f>
        <v/>
      </c>
      <c r="G473" s="21" t="str">
        <f>'Published format'!G475</f>
        <v/>
      </c>
    </row>
    <row r="474" spans="1:7" x14ac:dyDescent="0.2">
      <c r="A474" t="str">
        <f>'Published format'!A476</f>
        <v/>
      </c>
      <c r="B474" t="str">
        <f>'Published format'!B476</f>
        <v/>
      </c>
      <c r="C474" t="str">
        <f>'Published format'!C476</f>
        <v/>
      </c>
      <c r="D474" t="str">
        <f>'Published format'!D476</f>
        <v/>
      </c>
      <c r="E474" t="str">
        <f>'Published format'!E476</f>
        <v/>
      </c>
      <c r="F474" t="str">
        <f>'Published format'!F476</f>
        <v/>
      </c>
      <c r="G474" s="21" t="str">
        <f>'Published format'!G476</f>
        <v/>
      </c>
    </row>
    <row r="475" spans="1:7" x14ac:dyDescent="0.2">
      <c r="A475" t="str">
        <f>'Published format'!A477</f>
        <v/>
      </c>
      <c r="B475" t="str">
        <f>'Published format'!B477</f>
        <v/>
      </c>
      <c r="C475" t="str">
        <f>'Published format'!C477</f>
        <v/>
      </c>
      <c r="D475" t="str">
        <f>'Published format'!D477</f>
        <v/>
      </c>
      <c r="E475" t="str">
        <f>'Published format'!E477</f>
        <v/>
      </c>
      <c r="F475" t="str">
        <f>'Published format'!F477</f>
        <v/>
      </c>
      <c r="G475" s="21" t="str">
        <f>'Published format'!G477</f>
        <v/>
      </c>
    </row>
    <row r="476" spans="1:7" x14ac:dyDescent="0.2">
      <c r="A476" t="str">
        <f>'Published format'!A478</f>
        <v/>
      </c>
      <c r="B476" t="str">
        <f>'Published format'!B478</f>
        <v/>
      </c>
      <c r="C476" t="str">
        <f>'Published format'!C478</f>
        <v/>
      </c>
      <c r="D476" t="str">
        <f>'Published format'!D478</f>
        <v/>
      </c>
      <c r="E476" t="str">
        <f>'Published format'!E478</f>
        <v/>
      </c>
      <c r="F476" t="str">
        <f>'Published format'!F478</f>
        <v/>
      </c>
      <c r="G476" s="21" t="str">
        <f>'Published format'!G478</f>
        <v/>
      </c>
    </row>
    <row r="477" spans="1:7" x14ac:dyDescent="0.2">
      <c r="A477" t="str">
        <f>'Published format'!A479</f>
        <v/>
      </c>
      <c r="B477" t="str">
        <f>'Published format'!B479</f>
        <v/>
      </c>
      <c r="C477" t="str">
        <f>'Published format'!C479</f>
        <v/>
      </c>
      <c r="D477" t="str">
        <f>'Published format'!D479</f>
        <v/>
      </c>
      <c r="E477" t="str">
        <f>'Published format'!E479</f>
        <v/>
      </c>
      <c r="F477" t="str">
        <f>'Published format'!F479</f>
        <v/>
      </c>
      <c r="G477" s="21" t="str">
        <f>'Published format'!G479</f>
        <v/>
      </c>
    </row>
    <row r="478" spans="1:7" x14ac:dyDescent="0.2">
      <c r="A478" t="str">
        <f>'Published format'!A480</f>
        <v/>
      </c>
      <c r="B478" t="str">
        <f>'Published format'!B480</f>
        <v/>
      </c>
      <c r="C478" t="str">
        <f>'Published format'!C480</f>
        <v/>
      </c>
      <c r="D478" t="str">
        <f>'Published format'!D480</f>
        <v/>
      </c>
      <c r="E478" t="str">
        <f>'Published format'!E480</f>
        <v/>
      </c>
      <c r="F478" t="str">
        <f>'Published format'!F480</f>
        <v/>
      </c>
      <c r="G478" s="21" t="str">
        <f>'Published format'!G480</f>
        <v/>
      </c>
    </row>
    <row r="479" spans="1:7" x14ac:dyDescent="0.2">
      <c r="A479" t="str">
        <f>'Published format'!A481</f>
        <v/>
      </c>
      <c r="B479" t="str">
        <f>'Published format'!B481</f>
        <v/>
      </c>
      <c r="C479" t="str">
        <f>'Published format'!C481</f>
        <v/>
      </c>
      <c r="D479" t="str">
        <f>'Published format'!D481</f>
        <v/>
      </c>
      <c r="E479" t="str">
        <f>'Published format'!E481</f>
        <v/>
      </c>
      <c r="F479" t="str">
        <f>'Published format'!F481</f>
        <v/>
      </c>
      <c r="G479" s="21" t="str">
        <f>'Published format'!G481</f>
        <v/>
      </c>
    </row>
    <row r="480" spans="1:7" x14ac:dyDescent="0.2">
      <c r="A480" t="str">
        <f>'Published format'!A482</f>
        <v/>
      </c>
      <c r="B480" t="str">
        <f>'Published format'!B482</f>
        <v/>
      </c>
      <c r="C480" t="str">
        <f>'Published format'!C482</f>
        <v/>
      </c>
      <c r="D480" t="str">
        <f>'Published format'!D482</f>
        <v/>
      </c>
      <c r="E480" t="str">
        <f>'Published format'!E482</f>
        <v/>
      </c>
      <c r="F480" t="str">
        <f>'Published format'!F482</f>
        <v/>
      </c>
      <c r="G480" s="21" t="str">
        <f>'Published format'!G482</f>
        <v/>
      </c>
    </row>
    <row r="481" spans="1:7" x14ac:dyDescent="0.2">
      <c r="A481" t="str">
        <f>'Published format'!A483</f>
        <v/>
      </c>
      <c r="B481" t="str">
        <f>'Published format'!B483</f>
        <v/>
      </c>
      <c r="C481" t="str">
        <f>'Published format'!C483</f>
        <v/>
      </c>
      <c r="D481" t="str">
        <f>'Published format'!D483</f>
        <v/>
      </c>
      <c r="E481" t="str">
        <f>'Published format'!E483</f>
        <v/>
      </c>
      <c r="F481" t="str">
        <f>'Published format'!F483</f>
        <v/>
      </c>
      <c r="G481" s="21" t="str">
        <f>'Published format'!G483</f>
        <v/>
      </c>
    </row>
    <row r="482" spans="1:7" x14ac:dyDescent="0.2">
      <c r="A482" t="str">
        <f>'Published format'!A484</f>
        <v/>
      </c>
      <c r="B482" t="str">
        <f>'Published format'!B484</f>
        <v/>
      </c>
      <c r="C482" t="str">
        <f>'Published format'!C484</f>
        <v/>
      </c>
      <c r="D482" t="str">
        <f>'Published format'!D484</f>
        <v/>
      </c>
      <c r="E482" t="str">
        <f>'Published format'!E484</f>
        <v/>
      </c>
      <c r="F482" t="str">
        <f>'Published format'!F484</f>
        <v/>
      </c>
      <c r="G482" s="21" t="str">
        <f>'Published format'!G484</f>
        <v/>
      </c>
    </row>
    <row r="483" spans="1:7" x14ac:dyDescent="0.2">
      <c r="A483" t="str">
        <f>'Published format'!A485</f>
        <v/>
      </c>
      <c r="B483" t="str">
        <f>'Published format'!B485</f>
        <v/>
      </c>
      <c r="C483" t="str">
        <f>'Published format'!C485</f>
        <v/>
      </c>
      <c r="D483" t="str">
        <f>'Published format'!D485</f>
        <v/>
      </c>
      <c r="E483" t="str">
        <f>'Published format'!E485</f>
        <v/>
      </c>
      <c r="F483" t="str">
        <f>'Published format'!F485</f>
        <v/>
      </c>
      <c r="G483" s="21" t="str">
        <f>'Published format'!G485</f>
        <v/>
      </c>
    </row>
    <row r="484" spans="1:7" x14ac:dyDescent="0.2">
      <c r="A484" t="str">
        <f>'Published format'!A486</f>
        <v/>
      </c>
      <c r="B484" t="str">
        <f>'Published format'!B486</f>
        <v/>
      </c>
      <c r="C484" t="str">
        <f>'Published format'!C486</f>
        <v/>
      </c>
      <c r="D484" t="str">
        <f>'Published format'!D486</f>
        <v/>
      </c>
      <c r="E484" t="str">
        <f>'Published format'!E486</f>
        <v/>
      </c>
      <c r="F484" t="str">
        <f>'Published format'!F486</f>
        <v/>
      </c>
      <c r="G484" s="21" t="str">
        <f>'Published format'!G486</f>
        <v/>
      </c>
    </row>
    <row r="485" spans="1:7" x14ac:dyDescent="0.2">
      <c r="A485" t="str">
        <f>'Published format'!A487</f>
        <v/>
      </c>
      <c r="B485" t="str">
        <f>'Published format'!B487</f>
        <v/>
      </c>
      <c r="C485" t="str">
        <f>'Published format'!C487</f>
        <v/>
      </c>
      <c r="D485" t="str">
        <f>'Published format'!D487</f>
        <v/>
      </c>
      <c r="E485" t="str">
        <f>'Published format'!E487</f>
        <v/>
      </c>
      <c r="F485" t="str">
        <f>'Published format'!F487</f>
        <v/>
      </c>
      <c r="G485" s="21" t="str">
        <f>'Published format'!G487</f>
        <v/>
      </c>
    </row>
    <row r="486" spans="1:7" x14ac:dyDescent="0.2">
      <c r="A486" t="str">
        <f>'Published format'!A488</f>
        <v/>
      </c>
      <c r="B486" t="str">
        <f>'Published format'!B488</f>
        <v/>
      </c>
      <c r="C486" t="str">
        <f>'Published format'!C488</f>
        <v/>
      </c>
      <c r="D486" t="str">
        <f>'Published format'!D488</f>
        <v/>
      </c>
      <c r="E486" t="str">
        <f>'Published format'!E488</f>
        <v/>
      </c>
      <c r="F486" t="str">
        <f>'Published format'!F488</f>
        <v/>
      </c>
      <c r="G486" s="21" t="str">
        <f>'Published format'!G488</f>
        <v/>
      </c>
    </row>
    <row r="487" spans="1:7" x14ac:dyDescent="0.2">
      <c r="A487" t="str">
        <f>'Published format'!A489</f>
        <v/>
      </c>
      <c r="B487" t="str">
        <f>'Published format'!B489</f>
        <v/>
      </c>
      <c r="C487" t="str">
        <f>'Published format'!C489</f>
        <v/>
      </c>
      <c r="D487" t="str">
        <f>'Published format'!D489</f>
        <v/>
      </c>
      <c r="E487" t="str">
        <f>'Published format'!E489</f>
        <v/>
      </c>
      <c r="F487" t="str">
        <f>'Published format'!F489</f>
        <v/>
      </c>
      <c r="G487" s="21" t="str">
        <f>'Published format'!G489</f>
        <v/>
      </c>
    </row>
    <row r="488" spans="1:7" x14ac:dyDescent="0.2">
      <c r="A488" t="str">
        <f>'Published format'!A490</f>
        <v/>
      </c>
      <c r="B488" t="str">
        <f>'Published format'!B490</f>
        <v/>
      </c>
      <c r="C488" t="str">
        <f>'Published format'!C490</f>
        <v/>
      </c>
      <c r="D488" t="str">
        <f>'Published format'!D490</f>
        <v/>
      </c>
      <c r="E488" t="str">
        <f>'Published format'!E490</f>
        <v/>
      </c>
      <c r="F488" t="str">
        <f>'Published format'!F490</f>
        <v/>
      </c>
      <c r="G488" s="21" t="str">
        <f>'Published format'!G490</f>
        <v/>
      </c>
    </row>
    <row r="489" spans="1:7" x14ac:dyDescent="0.2">
      <c r="A489" t="str">
        <f>'Published format'!A491</f>
        <v/>
      </c>
      <c r="B489" t="str">
        <f>'Published format'!B491</f>
        <v/>
      </c>
      <c r="C489" t="str">
        <f>'Published format'!C491</f>
        <v/>
      </c>
      <c r="D489" t="str">
        <f>'Published format'!D491</f>
        <v/>
      </c>
      <c r="E489" t="str">
        <f>'Published format'!E491</f>
        <v/>
      </c>
      <c r="F489" t="str">
        <f>'Published format'!F491</f>
        <v/>
      </c>
      <c r="G489" s="21" t="str">
        <f>'Published format'!G491</f>
        <v/>
      </c>
    </row>
    <row r="490" spans="1:7" x14ac:dyDescent="0.2">
      <c r="A490" t="str">
        <f>'Published format'!A492</f>
        <v/>
      </c>
      <c r="B490" t="str">
        <f>'Published format'!B492</f>
        <v/>
      </c>
      <c r="C490" t="str">
        <f>'Published format'!C492</f>
        <v/>
      </c>
      <c r="D490" t="str">
        <f>'Published format'!D492</f>
        <v/>
      </c>
      <c r="E490" t="str">
        <f>'Published format'!E492</f>
        <v/>
      </c>
      <c r="F490" t="str">
        <f>'Published format'!F492</f>
        <v/>
      </c>
      <c r="G490" s="21" t="str">
        <f>'Published format'!G492</f>
        <v/>
      </c>
    </row>
    <row r="491" spans="1:7" x14ac:dyDescent="0.2">
      <c r="A491" t="str">
        <f>'Published format'!A493</f>
        <v/>
      </c>
      <c r="B491" t="str">
        <f>'Published format'!B493</f>
        <v/>
      </c>
      <c r="C491" t="str">
        <f>'Published format'!C493</f>
        <v/>
      </c>
      <c r="D491" t="str">
        <f>'Published format'!D493</f>
        <v/>
      </c>
      <c r="E491" t="str">
        <f>'Published format'!E493</f>
        <v/>
      </c>
      <c r="F491" t="str">
        <f>'Published format'!F493</f>
        <v/>
      </c>
      <c r="G491" s="21" t="str">
        <f>'Published format'!G493</f>
        <v/>
      </c>
    </row>
    <row r="492" spans="1:7" x14ac:dyDescent="0.2">
      <c r="A492" t="str">
        <f>'Published format'!A494</f>
        <v/>
      </c>
      <c r="B492" t="str">
        <f>'Published format'!B494</f>
        <v/>
      </c>
      <c r="C492" t="str">
        <f>'Published format'!C494</f>
        <v/>
      </c>
      <c r="D492" t="str">
        <f>'Published format'!D494</f>
        <v/>
      </c>
      <c r="E492" t="str">
        <f>'Published format'!E494</f>
        <v/>
      </c>
      <c r="F492" t="str">
        <f>'Published format'!F494</f>
        <v/>
      </c>
      <c r="G492" s="21" t="str">
        <f>'Published format'!G494</f>
        <v/>
      </c>
    </row>
    <row r="493" spans="1:7" x14ac:dyDescent="0.2">
      <c r="A493" t="str">
        <f>'Published format'!A495</f>
        <v/>
      </c>
      <c r="B493" t="str">
        <f>'Published format'!B495</f>
        <v/>
      </c>
      <c r="C493" t="str">
        <f>'Published format'!C495</f>
        <v/>
      </c>
      <c r="D493" t="str">
        <f>'Published format'!D495</f>
        <v/>
      </c>
      <c r="E493" t="str">
        <f>'Published format'!E495</f>
        <v/>
      </c>
      <c r="F493" t="str">
        <f>'Published format'!F495</f>
        <v/>
      </c>
      <c r="G493" s="21" t="str">
        <f>'Published format'!G495</f>
        <v/>
      </c>
    </row>
    <row r="494" spans="1:7" x14ac:dyDescent="0.2">
      <c r="A494" t="str">
        <f>'Published format'!A496</f>
        <v/>
      </c>
      <c r="B494" t="str">
        <f>'Published format'!B496</f>
        <v/>
      </c>
      <c r="C494" t="str">
        <f>'Published format'!C496</f>
        <v/>
      </c>
      <c r="D494" t="str">
        <f>'Published format'!D496</f>
        <v/>
      </c>
      <c r="E494" t="str">
        <f>'Published format'!E496</f>
        <v/>
      </c>
      <c r="F494" t="str">
        <f>'Published format'!F496</f>
        <v/>
      </c>
      <c r="G494" s="21" t="str">
        <f>'Published format'!G496</f>
        <v/>
      </c>
    </row>
    <row r="495" spans="1:7" x14ac:dyDescent="0.2">
      <c r="A495" t="str">
        <f>'Published format'!A497</f>
        <v/>
      </c>
      <c r="B495" t="str">
        <f>'Published format'!B497</f>
        <v/>
      </c>
      <c r="C495" t="str">
        <f>'Published format'!C497</f>
        <v/>
      </c>
      <c r="D495" t="str">
        <f>'Published format'!D497</f>
        <v/>
      </c>
      <c r="E495" t="str">
        <f>'Published format'!E497</f>
        <v/>
      </c>
      <c r="F495" t="str">
        <f>'Published format'!F497</f>
        <v/>
      </c>
      <c r="G495" s="21" t="str">
        <f>'Published format'!G497</f>
        <v/>
      </c>
    </row>
    <row r="496" spans="1:7" x14ac:dyDescent="0.2">
      <c r="A496" t="str">
        <f>'Published format'!A498</f>
        <v/>
      </c>
      <c r="B496" t="str">
        <f>'Published format'!B498</f>
        <v/>
      </c>
      <c r="C496" t="str">
        <f>'Published format'!C498</f>
        <v/>
      </c>
      <c r="D496" t="str">
        <f>'Published format'!D498</f>
        <v/>
      </c>
      <c r="E496" t="str">
        <f>'Published format'!E498</f>
        <v/>
      </c>
      <c r="F496" t="str">
        <f>'Published format'!F498</f>
        <v/>
      </c>
      <c r="G496" s="21" t="str">
        <f>'Published format'!G498</f>
        <v/>
      </c>
    </row>
    <row r="497" spans="1:7" x14ac:dyDescent="0.2">
      <c r="A497" t="str">
        <f>'Published format'!A499</f>
        <v/>
      </c>
      <c r="B497" t="str">
        <f>'Published format'!B499</f>
        <v/>
      </c>
      <c r="C497" t="str">
        <f>'Published format'!C499</f>
        <v/>
      </c>
      <c r="D497" t="str">
        <f>'Published format'!D499</f>
        <v/>
      </c>
      <c r="E497" t="str">
        <f>'Published format'!E499</f>
        <v/>
      </c>
      <c r="F497" t="str">
        <f>'Published format'!F499</f>
        <v/>
      </c>
      <c r="G497" s="21" t="str">
        <f>'Published format'!G499</f>
        <v/>
      </c>
    </row>
    <row r="498" spans="1:7" x14ac:dyDescent="0.2">
      <c r="A498" t="str">
        <f>'Published format'!A500</f>
        <v/>
      </c>
      <c r="B498" t="str">
        <f>'Published format'!B500</f>
        <v/>
      </c>
      <c r="C498" t="str">
        <f>'Published format'!C500</f>
        <v/>
      </c>
      <c r="D498" t="str">
        <f>'Published format'!D500</f>
        <v/>
      </c>
      <c r="E498" t="str">
        <f>'Published format'!E500</f>
        <v/>
      </c>
      <c r="F498" t="str">
        <f>'Published format'!F500</f>
        <v/>
      </c>
      <c r="G498" s="21" t="str">
        <f>'Published format'!G500</f>
        <v/>
      </c>
    </row>
    <row r="499" spans="1:7" x14ac:dyDescent="0.2">
      <c r="A499" t="str">
        <f>'Published format'!A501</f>
        <v/>
      </c>
      <c r="B499" t="str">
        <f>'Published format'!B501</f>
        <v/>
      </c>
      <c r="C499" t="str">
        <f>'Published format'!C501</f>
        <v/>
      </c>
      <c r="D499" t="str">
        <f>'Published format'!D501</f>
        <v/>
      </c>
      <c r="E499" t="str">
        <f>'Published format'!E501</f>
        <v/>
      </c>
      <c r="F499" t="str">
        <f>'Published format'!F501</f>
        <v/>
      </c>
      <c r="G499" s="21" t="str">
        <f>'Published format'!G501</f>
        <v/>
      </c>
    </row>
    <row r="500" spans="1:7" x14ac:dyDescent="0.2">
      <c r="A500" t="str">
        <f>'Published format'!A502</f>
        <v/>
      </c>
      <c r="B500" t="str">
        <f>'Published format'!B502</f>
        <v/>
      </c>
      <c r="C500" t="str">
        <f>'Published format'!C502</f>
        <v/>
      </c>
      <c r="D500" t="str">
        <f>'Published format'!D502</f>
        <v/>
      </c>
      <c r="E500" t="str">
        <f>'Published format'!E502</f>
        <v/>
      </c>
      <c r="F500" t="str">
        <f>'Published format'!F502</f>
        <v/>
      </c>
      <c r="G500" s="21" t="str">
        <f>'Published format'!G502</f>
        <v/>
      </c>
    </row>
    <row r="501" spans="1:7" x14ac:dyDescent="0.2">
      <c r="A501" t="str">
        <f>'Published format'!A503</f>
        <v/>
      </c>
      <c r="B501" t="str">
        <f>'Published format'!B503</f>
        <v/>
      </c>
      <c r="C501" t="str">
        <f>'Published format'!C503</f>
        <v/>
      </c>
      <c r="D501" t="str">
        <f>'Published format'!D503</f>
        <v/>
      </c>
      <c r="E501" t="str">
        <f>'Published format'!E503</f>
        <v/>
      </c>
      <c r="F501" t="str">
        <f>'Published format'!F503</f>
        <v/>
      </c>
      <c r="G501" s="21" t="str">
        <f>'Published format'!G503</f>
        <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7BF3-6D52-A94B-BB7D-6485482BE184}">
  <dimension ref="A1:I1662"/>
  <sheetViews>
    <sheetView topLeftCell="A989" zoomScaleNormal="100" workbookViewId="0">
      <selection activeCell="D1486" sqref="D1486"/>
    </sheetView>
  </sheetViews>
  <sheetFormatPr defaultColWidth="8.875" defaultRowHeight="15" x14ac:dyDescent="0.2"/>
  <cols>
    <col min="1" max="1" width="8.875" style="52"/>
    <col min="2" max="2" width="9.953125" bestFit="1" customWidth="1"/>
    <col min="3" max="3" width="26.90234375" style="4" customWidth="1"/>
    <col min="4" max="4" width="43.8515625" customWidth="1"/>
    <col min="5" max="5" width="16.6796875" style="55" customWidth="1"/>
    <col min="6" max="6" width="8.875" style="55"/>
    <col min="8" max="8" width="5.91796875" customWidth="1"/>
    <col min="9" max="9" width="11.02734375" customWidth="1"/>
    <col min="10" max="10" width="26.23046875" customWidth="1"/>
  </cols>
  <sheetData>
    <row r="1" spans="1:7" ht="27.75" x14ac:dyDescent="0.2">
      <c r="B1" t="s">
        <v>0</v>
      </c>
      <c r="C1" s="4" t="s">
        <v>1</v>
      </c>
      <c r="D1" s="2" t="s">
        <v>11</v>
      </c>
      <c r="E1" s="55" t="s">
        <v>3</v>
      </c>
      <c r="F1" s="55" t="s">
        <v>2</v>
      </c>
      <c r="G1" t="s">
        <v>10</v>
      </c>
    </row>
    <row r="2" spans="1:7" x14ac:dyDescent="0.2">
      <c r="A2" s="52">
        <v>1</v>
      </c>
      <c r="B2" s="53"/>
      <c r="C2" s="30" t="s">
        <v>119</v>
      </c>
      <c r="D2" s="29" t="s">
        <v>120</v>
      </c>
      <c r="E2" s="55" t="s">
        <v>29</v>
      </c>
      <c r="F2" s="55" t="s">
        <v>198</v>
      </c>
      <c r="G2" t="str">
        <f>IF(Table24[[#This Row],[Number]]&lt;&gt;0,COUNTIF('Finish order'!F:F, Table24[[#This Row],[Number]]),"")</f>
        <v/>
      </c>
    </row>
    <row r="3" spans="1:7" x14ac:dyDescent="0.2">
      <c r="A3" s="52">
        <v>2</v>
      </c>
      <c r="B3" s="52"/>
      <c r="C3" s="4" t="s">
        <v>121</v>
      </c>
      <c r="D3" t="s">
        <v>122</v>
      </c>
      <c r="E3" s="55" t="s">
        <v>29</v>
      </c>
      <c r="F3" s="55" t="s">
        <v>198</v>
      </c>
      <c r="G3" t="str">
        <f>IF(Table24[[#This Row],[Number]]&lt;&gt;0,COUNTIF('Finish order'!F:F, Table24[[#This Row],[Number]]),"")</f>
        <v/>
      </c>
    </row>
    <row r="4" spans="1:7" x14ac:dyDescent="0.2">
      <c r="A4" s="52">
        <v>3</v>
      </c>
      <c r="B4" s="52">
        <v>3</v>
      </c>
      <c r="C4" s="4" t="s">
        <v>123</v>
      </c>
      <c r="D4" t="s">
        <v>124</v>
      </c>
      <c r="E4" s="55" t="s">
        <v>29</v>
      </c>
      <c r="F4" s="55" t="s">
        <v>198</v>
      </c>
      <c r="G4">
        <f>IF(Table24[[#This Row],[Number]]&lt;&gt;0,COUNTIF('Finish order'!F:F, Table24[[#This Row],[Number]]),"")</f>
        <v>1</v>
      </c>
    </row>
    <row r="5" spans="1:7" x14ac:dyDescent="0.2">
      <c r="A5" s="52">
        <v>4</v>
      </c>
      <c r="B5" s="52"/>
      <c r="C5" s="4" t="s">
        <v>125</v>
      </c>
      <c r="D5" t="s">
        <v>126</v>
      </c>
      <c r="E5" s="55" t="s">
        <v>29</v>
      </c>
      <c r="F5" s="55" t="s">
        <v>198</v>
      </c>
      <c r="G5" t="str">
        <f>IF(Table24[[#This Row],[Number]]&lt;&gt;0,COUNTIF('Finish order'!F:F, Table24[[#This Row],[Number]]),"")</f>
        <v/>
      </c>
    </row>
    <row r="6" spans="1:7" x14ac:dyDescent="0.2">
      <c r="A6" s="52">
        <v>5</v>
      </c>
      <c r="B6" s="52"/>
      <c r="C6" s="4" t="s">
        <v>127</v>
      </c>
      <c r="D6" t="s">
        <v>128</v>
      </c>
      <c r="E6" s="55" t="s">
        <v>29</v>
      </c>
      <c r="F6" s="55" t="s">
        <v>198</v>
      </c>
      <c r="G6" t="str">
        <f>IF(Table24[[#This Row],[Number]]&lt;&gt;0,COUNTIF('Finish order'!F:F, Table24[[#This Row],[Number]]),"")</f>
        <v/>
      </c>
    </row>
    <row r="7" spans="1:7" x14ac:dyDescent="0.2">
      <c r="A7" s="52">
        <v>6</v>
      </c>
      <c r="B7" s="52"/>
      <c r="C7" s="4" t="s">
        <v>129</v>
      </c>
      <c r="D7" t="s">
        <v>130</v>
      </c>
      <c r="E7" s="55" t="s">
        <v>29</v>
      </c>
      <c r="F7" s="55" t="s">
        <v>198</v>
      </c>
      <c r="G7" t="str">
        <f>IF(Table24[[#This Row],[Number]]&lt;&gt;0,COUNTIF('Finish order'!F:F, Table24[[#This Row],[Number]]),"")</f>
        <v/>
      </c>
    </row>
    <row r="8" spans="1:7" ht="15" customHeight="1" x14ac:dyDescent="0.2">
      <c r="A8" s="52">
        <v>7</v>
      </c>
      <c r="B8" s="52"/>
      <c r="C8" s="4" t="s">
        <v>131</v>
      </c>
      <c r="D8" t="s">
        <v>132</v>
      </c>
      <c r="E8" s="55" t="s">
        <v>29</v>
      </c>
      <c r="F8" s="55" t="s">
        <v>33</v>
      </c>
      <c r="G8" t="str">
        <f>IF(Table24[[#This Row],[Number]]&lt;&gt;0,COUNTIF('Finish order'!F:F, Table24[[#This Row],[Number]]),"")</f>
        <v/>
      </c>
    </row>
    <row r="9" spans="1:7" x14ac:dyDescent="0.2">
      <c r="A9" s="52">
        <v>8</v>
      </c>
      <c r="B9" s="52"/>
      <c r="C9" s="4" t="s">
        <v>133</v>
      </c>
      <c r="D9" t="s">
        <v>120</v>
      </c>
      <c r="E9" s="55" t="s">
        <v>29</v>
      </c>
      <c r="F9" s="55" t="s">
        <v>33</v>
      </c>
      <c r="G9" t="str">
        <f>IF(Table24[[#This Row],[Number]]&lt;&gt;0,COUNTIF('Finish order'!F:F, Table24[[#This Row],[Number]]),"")</f>
        <v/>
      </c>
    </row>
    <row r="10" spans="1:7" x14ac:dyDescent="0.2">
      <c r="A10" s="52">
        <v>9</v>
      </c>
      <c r="B10" s="52">
        <v>9</v>
      </c>
      <c r="C10" s="4" t="s">
        <v>134</v>
      </c>
      <c r="D10" t="s">
        <v>120</v>
      </c>
      <c r="E10" s="55" t="s">
        <v>29</v>
      </c>
      <c r="F10" s="55" t="s">
        <v>198</v>
      </c>
      <c r="G10">
        <f>IF(Table24[[#This Row],[Number]]&lt;&gt;0,COUNTIF('Finish order'!F:F, Table24[[#This Row],[Number]]),"")</f>
        <v>1</v>
      </c>
    </row>
    <row r="11" spans="1:7" x14ac:dyDescent="0.2">
      <c r="A11" s="52">
        <v>10</v>
      </c>
      <c r="B11" s="52">
        <v>10</v>
      </c>
      <c r="C11" s="4" t="s">
        <v>135</v>
      </c>
      <c r="D11" t="s">
        <v>136</v>
      </c>
      <c r="E11" s="55" t="s">
        <v>29</v>
      </c>
      <c r="F11" s="55" t="s">
        <v>198</v>
      </c>
      <c r="G11">
        <f>IF(Table24[[#This Row],[Number]]&lt;&gt;0,COUNTIF('Finish order'!F:F, Table24[[#This Row],[Number]]),"")</f>
        <v>1</v>
      </c>
    </row>
    <row r="12" spans="1:7" x14ac:dyDescent="0.2">
      <c r="A12" s="52">
        <v>11</v>
      </c>
      <c r="B12" s="52">
        <v>11</v>
      </c>
      <c r="C12" s="4" t="s">
        <v>137</v>
      </c>
      <c r="D12" t="s">
        <v>120</v>
      </c>
      <c r="E12" s="55" t="s">
        <v>29</v>
      </c>
      <c r="F12" s="55" t="s">
        <v>198</v>
      </c>
      <c r="G12">
        <f>IF(Table24[[#This Row],[Number]]&lt;&gt;0,COUNTIF('Finish order'!F:F, Table24[[#This Row],[Number]]),"")</f>
        <v>1</v>
      </c>
    </row>
    <row r="13" spans="1:7" x14ac:dyDescent="0.2">
      <c r="A13" s="52">
        <v>12</v>
      </c>
      <c r="B13" s="52">
        <v>12</v>
      </c>
      <c r="C13" s="4" t="s">
        <v>138</v>
      </c>
      <c r="D13" t="s">
        <v>136</v>
      </c>
      <c r="E13" s="55" t="s">
        <v>29</v>
      </c>
      <c r="F13" s="55" t="s">
        <v>198</v>
      </c>
      <c r="G13">
        <f>IF(Table24[[#This Row],[Number]]&lt;&gt;0,COUNTIF('Finish order'!F:F, Table24[[#This Row],[Number]]),"")</f>
        <v>1</v>
      </c>
    </row>
    <row r="14" spans="1:7" x14ac:dyDescent="0.2">
      <c r="A14" s="52">
        <v>13</v>
      </c>
      <c r="B14" s="52">
        <v>13</v>
      </c>
      <c r="C14" s="4" t="s">
        <v>139</v>
      </c>
      <c r="D14" t="s">
        <v>130</v>
      </c>
      <c r="E14" s="55" t="s">
        <v>29</v>
      </c>
      <c r="F14" s="55" t="s">
        <v>198</v>
      </c>
      <c r="G14">
        <f>IF(Table24[[#This Row],[Number]]&lt;&gt;0,COUNTIF('Finish order'!F:F, Table24[[#This Row],[Number]]),"")</f>
        <v>1</v>
      </c>
    </row>
    <row r="15" spans="1:7" x14ac:dyDescent="0.2">
      <c r="A15" s="52">
        <v>14</v>
      </c>
      <c r="B15" s="52">
        <v>14</v>
      </c>
      <c r="C15" s="4" t="s">
        <v>140</v>
      </c>
      <c r="D15" t="s">
        <v>130</v>
      </c>
      <c r="E15" s="55" t="s">
        <v>29</v>
      </c>
      <c r="F15" s="55" t="s">
        <v>198</v>
      </c>
      <c r="G15">
        <f>IF(Table24[[#This Row],[Number]]&lt;&gt;0,COUNTIF('Finish order'!F:F, Table24[[#This Row],[Number]]),"")</f>
        <v>1</v>
      </c>
    </row>
    <row r="16" spans="1:7" x14ac:dyDescent="0.2">
      <c r="A16" s="52">
        <v>15</v>
      </c>
      <c r="B16" s="52"/>
      <c r="E16" s="55" t="s">
        <v>29</v>
      </c>
      <c r="F16" s="55" t="s">
        <v>198</v>
      </c>
      <c r="G16" t="str">
        <f>IF(Table24[[#This Row],[Number]]&lt;&gt;0,COUNTIF('Finish order'!F:F, Table24[[#This Row],[Number]]),"")</f>
        <v/>
      </c>
    </row>
    <row r="17" spans="1:7" x14ac:dyDescent="0.2">
      <c r="A17" s="52">
        <v>16</v>
      </c>
      <c r="B17" s="52"/>
      <c r="E17" s="55" t="s">
        <v>29</v>
      </c>
      <c r="F17" s="55" t="s">
        <v>198</v>
      </c>
      <c r="G17" t="str">
        <f>IF(Table24[[#This Row],[Number]]&lt;&gt;0,COUNTIF('Finish order'!F:F, Table24[[#This Row],[Number]]),"")</f>
        <v/>
      </c>
    </row>
    <row r="18" spans="1:7" ht="15" customHeight="1" x14ac:dyDescent="0.2">
      <c r="A18" s="52">
        <v>17</v>
      </c>
      <c r="B18" s="52"/>
      <c r="E18" s="55" t="s">
        <v>29</v>
      </c>
      <c r="F18" s="55" t="s">
        <v>198</v>
      </c>
      <c r="G18" t="str">
        <f>IF(Table24[[#This Row],[Number]]&lt;&gt;0,COUNTIF('Finish order'!F:F, Table24[[#This Row],[Number]]),"")</f>
        <v/>
      </c>
    </row>
    <row r="19" spans="1:7" x14ac:dyDescent="0.2">
      <c r="A19" s="52">
        <v>18</v>
      </c>
      <c r="B19" s="52"/>
      <c r="E19" s="55" t="s">
        <v>29</v>
      </c>
      <c r="F19" s="55" t="s">
        <v>198</v>
      </c>
      <c r="G19" t="str">
        <f>IF(Table24[[#This Row],[Number]]&lt;&gt;0,COUNTIF('Finish order'!F:F, Table24[[#This Row],[Number]]),"")</f>
        <v/>
      </c>
    </row>
    <row r="20" spans="1:7" x14ac:dyDescent="0.2">
      <c r="A20" s="52">
        <v>19</v>
      </c>
      <c r="B20" s="52"/>
      <c r="E20" s="55" t="s">
        <v>29</v>
      </c>
      <c r="F20" s="55" t="s">
        <v>198</v>
      </c>
      <c r="G20" t="str">
        <f>IF(Table24[[#This Row],[Number]]&lt;&gt;0,COUNTIF('Finish order'!F:F, Table24[[#This Row],[Number]]),"")</f>
        <v/>
      </c>
    </row>
    <row r="21" spans="1:7" x14ac:dyDescent="0.2">
      <c r="A21" s="52">
        <v>20</v>
      </c>
      <c r="B21" s="52"/>
      <c r="E21" s="55" t="s">
        <v>29</v>
      </c>
      <c r="F21" s="55" t="s">
        <v>198</v>
      </c>
      <c r="G21" t="str">
        <f>IF(Table24[[#This Row],[Number]]&lt;&gt;0,COUNTIF('Finish order'!F:F, Table24[[#This Row],[Number]]),"")</f>
        <v/>
      </c>
    </row>
    <row r="22" spans="1:7" x14ac:dyDescent="0.2">
      <c r="A22" s="52">
        <v>21</v>
      </c>
      <c r="B22" s="52"/>
      <c r="E22" s="55" t="s">
        <v>29</v>
      </c>
      <c r="F22" s="55" t="s">
        <v>198</v>
      </c>
      <c r="G22" t="str">
        <f>IF(Table24[[#This Row],[Number]]&lt;&gt;0,COUNTIF('Finish order'!F:F, Table24[[#This Row],[Number]]),"")</f>
        <v/>
      </c>
    </row>
    <row r="23" spans="1:7" x14ac:dyDescent="0.2">
      <c r="A23" s="52">
        <v>22</v>
      </c>
      <c r="B23" s="52"/>
      <c r="E23" s="55" t="s">
        <v>29</v>
      </c>
      <c r="F23" s="55" t="s">
        <v>198</v>
      </c>
      <c r="G23" t="str">
        <f>IF(Table24[[#This Row],[Number]]&lt;&gt;0,COUNTIF('Finish order'!F:F, Table24[[#This Row],[Number]]),"")</f>
        <v/>
      </c>
    </row>
    <row r="24" spans="1:7" x14ac:dyDescent="0.2">
      <c r="A24" s="52">
        <v>23</v>
      </c>
      <c r="B24" s="52"/>
      <c r="E24" s="55" t="s">
        <v>29</v>
      </c>
      <c r="F24" s="55" t="s">
        <v>198</v>
      </c>
      <c r="G24" t="str">
        <f>IF(Table24[[#This Row],[Number]]&lt;&gt;0,COUNTIF('Finish order'!F:F, Table24[[#This Row],[Number]]),"")</f>
        <v/>
      </c>
    </row>
    <row r="25" spans="1:7" x14ac:dyDescent="0.2">
      <c r="A25" s="52">
        <v>24</v>
      </c>
      <c r="B25" s="52"/>
      <c r="E25" s="55" t="s">
        <v>29</v>
      </c>
      <c r="F25" s="55" t="s">
        <v>198</v>
      </c>
      <c r="G25" t="str">
        <f>IF(Table24[[#This Row],[Number]]&lt;&gt;0,COUNTIF('Finish order'!F:F, Table24[[#This Row],[Number]]),"")</f>
        <v/>
      </c>
    </row>
    <row r="26" spans="1:7" ht="14.1" customHeight="1" x14ac:dyDescent="0.2">
      <c r="A26" s="52">
        <v>25</v>
      </c>
      <c r="B26" s="52"/>
      <c r="D26" s="29"/>
      <c r="E26" s="55" t="s">
        <v>29</v>
      </c>
      <c r="F26" s="55" t="s">
        <v>198</v>
      </c>
      <c r="G26" t="str">
        <f>IF(Table24[[#This Row],[Number]]&lt;&gt;0,COUNTIF('Finish order'!F:F, Table24[[#This Row],[Number]]),"")</f>
        <v/>
      </c>
    </row>
    <row r="27" spans="1:7" x14ac:dyDescent="0.2">
      <c r="A27" s="52">
        <v>26</v>
      </c>
      <c r="B27" s="52"/>
      <c r="E27" s="55" t="s">
        <v>29</v>
      </c>
      <c r="F27" s="55" t="s">
        <v>198</v>
      </c>
      <c r="G27" t="str">
        <f>IF(Table24[[#This Row],[Number]]&lt;&gt;0,COUNTIF('Finish order'!F:F, Table24[[#This Row],[Number]]),"")</f>
        <v/>
      </c>
    </row>
    <row r="28" spans="1:7" x14ac:dyDescent="0.2">
      <c r="A28" s="52">
        <v>27</v>
      </c>
      <c r="B28" s="52"/>
      <c r="E28" s="55" t="s">
        <v>29</v>
      </c>
      <c r="F28" s="55" t="s">
        <v>198</v>
      </c>
      <c r="G28" t="str">
        <f>IF(Table24[[#This Row],[Number]]&lt;&gt;0,COUNTIF('Finish order'!F:F, Table24[[#This Row],[Number]]),"")</f>
        <v/>
      </c>
    </row>
    <row r="29" spans="1:7" x14ac:dyDescent="0.2">
      <c r="A29" s="52">
        <v>28</v>
      </c>
      <c r="B29" s="52"/>
      <c r="E29" s="55" t="s">
        <v>29</v>
      </c>
      <c r="F29" s="55" t="s">
        <v>198</v>
      </c>
      <c r="G29" t="str">
        <f>IF(Table24[[#This Row],[Number]]&lt;&gt;0,COUNTIF('Finish order'!F:F, Table24[[#This Row],[Number]]),"")</f>
        <v/>
      </c>
    </row>
    <row r="30" spans="1:7" x14ac:dyDescent="0.2">
      <c r="A30" s="52">
        <v>29</v>
      </c>
      <c r="B30" s="52"/>
      <c r="E30" s="55" t="s">
        <v>29</v>
      </c>
      <c r="F30" s="55" t="s">
        <v>198</v>
      </c>
      <c r="G30" t="str">
        <f>IF(Table24[[#This Row],[Number]]&lt;&gt;0,COUNTIF('Finish order'!F:F, Table24[[#This Row],[Number]]),"")</f>
        <v/>
      </c>
    </row>
    <row r="31" spans="1:7" x14ac:dyDescent="0.2">
      <c r="A31" s="52">
        <v>30</v>
      </c>
      <c r="B31" s="52"/>
      <c r="C31" s="30"/>
      <c r="D31" s="29"/>
      <c r="E31" s="55" t="s">
        <v>29</v>
      </c>
      <c r="F31" s="55" t="s">
        <v>198</v>
      </c>
      <c r="G31" t="str">
        <f>IF(Table24[[#This Row],[Number]]&lt;&gt;0,COUNTIF('Finish order'!F:F, Table24[[#This Row],[Number]]),"")</f>
        <v/>
      </c>
    </row>
    <row r="32" spans="1:7" x14ac:dyDescent="0.2">
      <c r="A32" s="52">
        <v>31</v>
      </c>
      <c r="B32" s="52"/>
      <c r="E32" s="55" t="s">
        <v>29</v>
      </c>
      <c r="F32" s="55" t="s">
        <v>198</v>
      </c>
      <c r="G32" t="str">
        <f>IF(Table24[[#This Row],[Number]]&lt;&gt;0,COUNTIF('Finish order'!F:F, Table24[[#This Row],[Number]]),"")</f>
        <v/>
      </c>
    </row>
    <row r="33" spans="1:7" x14ac:dyDescent="0.2">
      <c r="A33" s="52">
        <v>32</v>
      </c>
      <c r="B33" s="52"/>
      <c r="E33" s="55" t="s">
        <v>29</v>
      </c>
      <c r="F33" s="55" t="s">
        <v>198</v>
      </c>
      <c r="G33" t="str">
        <f>IF(Table24[[#This Row],[Number]]&lt;&gt;0,COUNTIF('Finish order'!F:F, Table24[[#This Row],[Number]]),"")</f>
        <v/>
      </c>
    </row>
    <row r="34" spans="1:7" x14ac:dyDescent="0.2">
      <c r="A34" s="52">
        <v>33</v>
      </c>
      <c r="B34" s="52"/>
      <c r="E34" s="55" t="s">
        <v>29</v>
      </c>
      <c r="F34" s="55" t="s">
        <v>198</v>
      </c>
      <c r="G34" t="str">
        <f>IF(Table24[[#This Row],[Number]]&lt;&gt;0,COUNTIF('Finish order'!F:F, Table24[[#This Row],[Number]]),"")</f>
        <v/>
      </c>
    </row>
    <row r="35" spans="1:7" x14ac:dyDescent="0.2">
      <c r="A35" s="52">
        <v>34</v>
      </c>
      <c r="B35" s="52"/>
      <c r="E35" s="55" t="s">
        <v>29</v>
      </c>
      <c r="F35" s="55" t="s">
        <v>198</v>
      </c>
      <c r="G35" t="str">
        <f>IF(Table24[[#This Row],[Number]]&lt;&gt;0,COUNTIF('Finish order'!F:F, Table24[[#This Row],[Number]]),"")</f>
        <v/>
      </c>
    </row>
    <row r="36" spans="1:7" x14ac:dyDescent="0.2">
      <c r="A36" s="52">
        <v>35</v>
      </c>
      <c r="B36" s="52"/>
      <c r="E36" s="55" t="s">
        <v>29</v>
      </c>
      <c r="F36" s="55" t="s">
        <v>198</v>
      </c>
      <c r="G36" t="str">
        <f>IF(Table24[[#This Row],[Number]]&lt;&gt;0,COUNTIF('Finish order'!F:F, Table24[[#This Row],[Number]]),"")</f>
        <v/>
      </c>
    </row>
    <row r="37" spans="1:7" x14ac:dyDescent="0.2">
      <c r="A37" s="52">
        <v>36</v>
      </c>
      <c r="B37" s="52"/>
      <c r="E37" s="55" t="s">
        <v>29</v>
      </c>
      <c r="F37" s="55" t="s">
        <v>198</v>
      </c>
      <c r="G37" t="str">
        <f>IF(Table24[[#This Row],[Number]]&lt;&gt;0,COUNTIF('Finish order'!F:F, Table24[[#This Row],[Number]]),"")</f>
        <v/>
      </c>
    </row>
    <row r="38" spans="1:7" x14ac:dyDescent="0.2">
      <c r="A38" s="52">
        <v>37</v>
      </c>
      <c r="B38" s="52"/>
      <c r="E38" s="55" t="s">
        <v>29</v>
      </c>
      <c r="F38" s="55" t="s">
        <v>198</v>
      </c>
      <c r="G38" t="str">
        <f>IF(Table24[[#This Row],[Number]]&lt;&gt;0,COUNTIF('Finish order'!F:F, Table24[[#This Row],[Number]]),"")</f>
        <v/>
      </c>
    </row>
    <row r="39" spans="1:7" x14ac:dyDescent="0.2">
      <c r="A39" s="52">
        <v>38</v>
      </c>
      <c r="B39" s="52"/>
      <c r="E39" s="55" t="s">
        <v>29</v>
      </c>
      <c r="F39" s="55" t="s">
        <v>198</v>
      </c>
      <c r="G39" t="str">
        <f>IF(Table24[[#This Row],[Number]]&lt;&gt;0,COUNTIF('Finish order'!F:F, Table24[[#This Row],[Number]]),"")</f>
        <v/>
      </c>
    </row>
    <row r="40" spans="1:7" x14ac:dyDescent="0.2">
      <c r="A40" s="52">
        <v>39</v>
      </c>
      <c r="B40" s="52"/>
      <c r="D40" s="29"/>
      <c r="E40" s="55" t="s">
        <v>29</v>
      </c>
      <c r="F40" s="55" t="s">
        <v>198</v>
      </c>
      <c r="G40" t="str">
        <f>IF(Table24[[#This Row],[Number]]&lt;&gt;0,COUNTIF('Finish order'!F:F, Table24[[#This Row],[Number]]),"")</f>
        <v/>
      </c>
    </row>
    <row r="41" spans="1:7" s="29" customFormat="1" ht="15" customHeight="1" x14ac:dyDescent="0.2">
      <c r="A41" s="52">
        <v>40</v>
      </c>
      <c r="B41" s="52"/>
      <c r="C41" s="4"/>
      <c r="D41"/>
      <c r="E41" s="55" t="s">
        <v>29</v>
      </c>
      <c r="F41" s="55" t="s">
        <v>198</v>
      </c>
      <c r="G41" t="str">
        <f>IF(Table24[[#This Row],[Number]]&lt;&gt;0,COUNTIF('Finish order'!F:F, Table24[[#This Row],[Number]]),"")</f>
        <v/>
      </c>
    </row>
    <row r="42" spans="1:7" x14ac:dyDescent="0.2">
      <c r="A42" s="52">
        <v>41</v>
      </c>
      <c r="B42" s="52"/>
      <c r="E42" s="55" t="s">
        <v>29</v>
      </c>
      <c r="F42" s="55" t="s">
        <v>198</v>
      </c>
      <c r="G42" t="str">
        <f>IF(Table24[[#This Row],[Number]]&lt;&gt;0,COUNTIF('Finish order'!F:F, Table24[[#This Row],[Number]]),"")</f>
        <v/>
      </c>
    </row>
    <row r="43" spans="1:7" x14ac:dyDescent="0.2">
      <c r="A43" s="52">
        <v>42</v>
      </c>
      <c r="B43" s="52"/>
      <c r="E43" s="55" t="s">
        <v>29</v>
      </c>
      <c r="F43" s="55" t="s">
        <v>198</v>
      </c>
      <c r="G43" t="str">
        <f>IF(Table24[[#This Row],[Number]]&lt;&gt;0,COUNTIF('Finish order'!F:F, Table24[[#This Row],[Number]]),"")</f>
        <v/>
      </c>
    </row>
    <row r="44" spans="1:7" x14ac:dyDescent="0.2">
      <c r="A44" s="52">
        <v>43</v>
      </c>
      <c r="B44" s="52"/>
      <c r="E44" s="55" t="s">
        <v>29</v>
      </c>
      <c r="F44" s="55" t="s">
        <v>198</v>
      </c>
      <c r="G44" t="str">
        <f>IF(Table24[[#This Row],[Number]]&lt;&gt;0,COUNTIF('Finish order'!F:F, Table24[[#This Row],[Number]]),"")</f>
        <v/>
      </c>
    </row>
    <row r="45" spans="1:7" x14ac:dyDescent="0.2">
      <c r="A45" s="52">
        <v>44</v>
      </c>
      <c r="B45" s="52"/>
      <c r="E45" s="55" t="s">
        <v>29</v>
      </c>
      <c r="F45" s="55" t="s">
        <v>198</v>
      </c>
      <c r="G45" t="str">
        <f>IF(Table24[[#This Row],[Number]]&lt;&gt;0,COUNTIF('Finish order'!F:F, Table24[[#This Row],[Number]]),"")</f>
        <v/>
      </c>
    </row>
    <row r="46" spans="1:7" x14ac:dyDescent="0.2">
      <c r="A46" s="52">
        <v>45</v>
      </c>
      <c r="B46" s="52"/>
      <c r="E46" s="55" t="s">
        <v>29</v>
      </c>
      <c r="F46" s="55" t="s">
        <v>198</v>
      </c>
      <c r="G46" t="str">
        <f>IF(Table24[[#This Row],[Number]]&lt;&gt;0,COUNTIF('Finish order'!F:F, Table24[[#This Row],[Number]]),"")</f>
        <v/>
      </c>
    </row>
    <row r="47" spans="1:7" x14ac:dyDescent="0.2">
      <c r="A47" s="52">
        <v>46</v>
      </c>
      <c r="B47" s="52"/>
      <c r="E47" s="55" t="s">
        <v>29</v>
      </c>
      <c r="F47" s="55" t="s">
        <v>198</v>
      </c>
      <c r="G47" t="str">
        <f>IF(Table24[[#This Row],[Number]]&lt;&gt;0,COUNTIF('Finish order'!F:F, Table24[[#This Row],[Number]]),"")</f>
        <v/>
      </c>
    </row>
    <row r="48" spans="1:7" x14ac:dyDescent="0.2">
      <c r="A48" s="52">
        <v>47</v>
      </c>
      <c r="B48" s="52"/>
      <c r="E48" s="55" t="s">
        <v>29</v>
      </c>
      <c r="F48" s="55" t="s">
        <v>198</v>
      </c>
      <c r="G48" t="str">
        <f>IF(Table24[[#This Row],[Number]]&lt;&gt;0,COUNTIF('Finish order'!F:F, Table24[[#This Row],[Number]]),"")</f>
        <v/>
      </c>
    </row>
    <row r="49" spans="1:7" x14ac:dyDescent="0.2">
      <c r="A49" s="52">
        <v>48</v>
      </c>
      <c r="B49" s="52"/>
      <c r="E49" s="55" t="s">
        <v>29</v>
      </c>
      <c r="F49" s="55" t="s">
        <v>198</v>
      </c>
      <c r="G49" t="str">
        <f>IF(Table24[[#This Row],[Number]]&lt;&gt;0,COUNTIF('Finish order'!F:F, Table24[[#This Row],[Number]]),"")</f>
        <v/>
      </c>
    </row>
    <row r="50" spans="1:7" x14ac:dyDescent="0.2">
      <c r="A50" s="52">
        <v>49</v>
      </c>
      <c r="B50" s="52"/>
      <c r="E50" s="55" t="s">
        <v>29</v>
      </c>
      <c r="F50" s="55" t="s">
        <v>198</v>
      </c>
      <c r="G50" t="str">
        <f>IF(Table24[[#This Row],[Number]]&lt;&gt;0,COUNTIF('Finish order'!F:F, Table24[[#This Row],[Number]]),"")</f>
        <v/>
      </c>
    </row>
    <row r="51" spans="1:7" x14ac:dyDescent="0.2">
      <c r="A51" s="52">
        <v>50</v>
      </c>
      <c r="B51" s="52"/>
      <c r="E51" s="55" t="s">
        <v>29</v>
      </c>
      <c r="F51" s="55" t="s">
        <v>198</v>
      </c>
      <c r="G51" t="str">
        <f>IF(Table24[[#This Row],[Number]]&lt;&gt;0,COUNTIF('Finish order'!F:F, Table24[[#This Row],[Number]]),"")</f>
        <v/>
      </c>
    </row>
    <row r="52" spans="1:7" x14ac:dyDescent="0.2">
      <c r="A52" s="52">
        <v>51</v>
      </c>
      <c r="B52" s="52"/>
      <c r="E52" s="55" t="s">
        <v>29</v>
      </c>
      <c r="F52" s="55" t="s">
        <v>198</v>
      </c>
      <c r="G52" t="str">
        <f>IF(Table24[[#This Row],[Number]]&lt;&gt;0,COUNTIF('Finish order'!F:F, Table24[[#This Row],[Number]]),"")</f>
        <v/>
      </c>
    </row>
    <row r="53" spans="1:7" x14ac:dyDescent="0.2">
      <c r="A53" s="52">
        <v>52</v>
      </c>
      <c r="B53" s="52"/>
      <c r="E53" s="55" t="s">
        <v>29</v>
      </c>
      <c r="F53" s="55" t="s">
        <v>198</v>
      </c>
      <c r="G53" t="str">
        <f>IF(Table24[[#This Row],[Number]]&lt;&gt;0,COUNTIF('Finish order'!F:F, Table24[[#This Row],[Number]]),"")</f>
        <v/>
      </c>
    </row>
    <row r="54" spans="1:7" x14ac:dyDescent="0.2">
      <c r="A54" s="52">
        <v>53</v>
      </c>
      <c r="B54" s="52"/>
      <c r="D54" s="29"/>
      <c r="E54" s="55" t="s">
        <v>29</v>
      </c>
      <c r="F54" s="55" t="s">
        <v>198</v>
      </c>
      <c r="G54" t="str">
        <f>IF(Table24[[#This Row],[Number]]&lt;&gt;0,COUNTIF('Finish order'!F:F, Table24[[#This Row],[Number]]),"")</f>
        <v/>
      </c>
    </row>
    <row r="55" spans="1:7" x14ac:dyDescent="0.2">
      <c r="A55" s="52">
        <v>54</v>
      </c>
      <c r="B55" s="52"/>
      <c r="E55" s="55" t="s">
        <v>29</v>
      </c>
      <c r="F55" s="55" t="s">
        <v>198</v>
      </c>
      <c r="G55" t="str">
        <f>IF(Table24[[#This Row],[Number]]&lt;&gt;0,COUNTIF('Finish order'!F:F, Table24[[#This Row],[Number]]),"")</f>
        <v/>
      </c>
    </row>
    <row r="56" spans="1:7" x14ac:dyDescent="0.2">
      <c r="A56" s="52">
        <v>55</v>
      </c>
      <c r="B56" s="52"/>
      <c r="E56" s="55" t="s">
        <v>29</v>
      </c>
      <c r="F56" s="55" t="s">
        <v>198</v>
      </c>
      <c r="G56" t="str">
        <f>IF(Table24[[#This Row],[Number]]&lt;&gt;0,COUNTIF('Finish order'!F:F, Table24[[#This Row],[Number]]),"")</f>
        <v/>
      </c>
    </row>
    <row r="57" spans="1:7" x14ac:dyDescent="0.2">
      <c r="A57" s="52">
        <v>56</v>
      </c>
      <c r="B57" s="52"/>
      <c r="E57" s="55" t="s">
        <v>29</v>
      </c>
      <c r="F57" s="55" t="s">
        <v>198</v>
      </c>
      <c r="G57" t="str">
        <f>IF(Table24[[#This Row],[Number]]&lt;&gt;0,COUNTIF('Finish order'!F:F, Table24[[#This Row],[Number]]),"")</f>
        <v/>
      </c>
    </row>
    <row r="58" spans="1:7" x14ac:dyDescent="0.2">
      <c r="A58" s="52">
        <v>57</v>
      </c>
      <c r="B58" s="52"/>
      <c r="E58" s="55" t="s">
        <v>29</v>
      </c>
      <c r="F58" s="55" t="s">
        <v>198</v>
      </c>
      <c r="G58" t="str">
        <f>IF(Table24[[#This Row],[Number]]&lt;&gt;0,COUNTIF('Finish order'!F:F, Table24[[#This Row],[Number]]),"")</f>
        <v/>
      </c>
    </row>
    <row r="59" spans="1:7" x14ac:dyDescent="0.2">
      <c r="A59" s="52">
        <v>58</v>
      </c>
      <c r="B59" s="52"/>
      <c r="E59" s="55" t="s">
        <v>29</v>
      </c>
      <c r="F59" s="55" t="s">
        <v>198</v>
      </c>
      <c r="G59" t="str">
        <f>IF(Table24[[#This Row],[Number]]&lt;&gt;0,COUNTIF('Finish order'!F:F, Table24[[#This Row],[Number]]),"")</f>
        <v/>
      </c>
    </row>
    <row r="60" spans="1:7" x14ac:dyDescent="0.2">
      <c r="A60" s="52">
        <v>59</v>
      </c>
      <c r="B60" s="52"/>
      <c r="E60" s="55" t="s">
        <v>29</v>
      </c>
      <c r="F60" s="55" t="s">
        <v>198</v>
      </c>
      <c r="G60" t="str">
        <f>IF(Table24[[#This Row],[Number]]&lt;&gt;0,COUNTIF('Finish order'!F:F, Table24[[#This Row],[Number]]),"")</f>
        <v/>
      </c>
    </row>
    <row r="61" spans="1:7" x14ac:dyDescent="0.2">
      <c r="A61" s="52">
        <v>60</v>
      </c>
      <c r="B61" s="52"/>
      <c r="E61" s="55" t="s">
        <v>29</v>
      </c>
      <c r="F61" s="55" t="s">
        <v>198</v>
      </c>
      <c r="G61" t="str">
        <f>IF(Table24[[#This Row],[Number]]&lt;&gt;0,COUNTIF('Finish order'!F:F, Table24[[#This Row],[Number]]),"")</f>
        <v/>
      </c>
    </row>
    <row r="62" spans="1:7" x14ac:dyDescent="0.2">
      <c r="A62" s="52">
        <v>61</v>
      </c>
      <c r="B62" s="52"/>
      <c r="E62" s="55" t="s">
        <v>29</v>
      </c>
      <c r="F62" s="55" t="s">
        <v>198</v>
      </c>
      <c r="G62" t="str">
        <f>IF(Table24[[#This Row],[Number]]&lt;&gt;0,COUNTIF('Finish order'!F:F, Table24[[#This Row],[Number]]),"")</f>
        <v/>
      </c>
    </row>
    <row r="63" spans="1:7" x14ac:dyDescent="0.2">
      <c r="A63" s="52">
        <v>62</v>
      </c>
      <c r="B63" s="52"/>
      <c r="E63" s="55" t="s">
        <v>29</v>
      </c>
      <c r="F63" s="55" t="s">
        <v>198</v>
      </c>
      <c r="G63" t="str">
        <f>IF(Table24[[#This Row],[Number]]&lt;&gt;0,COUNTIF('Finish order'!F:F, Table24[[#This Row],[Number]]),"")</f>
        <v/>
      </c>
    </row>
    <row r="64" spans="1:7" x14ac:dyDescent="0.2">
      <c r="A64" s="52">
        <v>63</v>
      </c>
      <c r="B64" s="52"/>
      <c r="E64" s="55" t="s">
        <v>29</v>
      </c>
      <c r="F64" s="55" t="s">
        <v>198</v>
      </c>
      <c r="G64" t="str">
        <f>IF(Table24[[#This Row],[Number]]&lt;&gt;0,COUNTIF('Finish order'!F:F, Table24[[#This Row],[Number]]),"")</f>
        <v/>
      </c>
    </row>
    <row r="65" spans="1:7" x14ac:dyDescent="0.2">
      <c r="A65" s="52">
        <v>64</v>
      </c>
      <c r="B65" s="52"/>
      <c r="E65" s="55" t="s">
        <v>29</v>
      </c>
      <c r="F65" s="55" t="s">
        <v>198</v>
      </c>
      <c r="G65" t="str">
        <f>IF(Table24[[#This Row],[Number]]&lt;&gt;0,COUNTIF('Finish order'!F:F, Table24[[#This Row],[Number]]),"")</f>
        <v/>
      </c>
    </row>
    <row r="66" spans="1:7" x14ac:dyDescent="0.2">
      <c r="A66" s="52">
        <v>65</v>
      </c>
      <c r="B66" s="52"/>
      <c r="E66" s="55" t="s">
        <v>29</v>
      </c>
      <c r="F66" s="55" t="s">
        <v>198</v>
      </c>
      <c r="G66" t="str">
        <f>IF(Table24[[#This Row],[Number]]&lt;&gt;0,COUNTIF('Finish order'!F:F, Table24[[#This Row],[Number]]),"")</f>
        <v/>
      </c>
    </row>
    <row r="67" spans="1:7" x14ac:dyDescent="0.2">
      <c r="A67" s="52">
        <v>66</v>
      </c>
      <c r="B67" s="52"/>
      <c r="C67" s="30"/>
      <c r="D67" s="29"/>
      <c r="E67" s="55" t="s">
        <v>29</v>
      </c>
      <c r="F67" s="55" t="s">
        <v>198</v>
      </c>
      <c r="G67" t="str">
        <f>IF(Table24[[#This Row],[Number]]&lt;&gt;0,COUNTIF('Finish order'!F:F, Table24[[#This Row],[Number]]),"")</f>
        <v/>
      </c>
    </row>
    <row r="68" spans="1:7" x14ac:dyDescent="0.2">
      <c r="A68" s="52">
        <v>67</v>
      </c>
      <c r="B68" s="52"/>
      <c r="E68" s="55" t="s">
        <v>29</v>
      </c>
      <c r="F68" s="55" t="s">
        <v>198</v>
      </c>
      <c r="G68" t="str">
        <f>IF(Table24[[#This Row],[Number]]&lt;&gt;0,COUNTIF('Finish order'!F:F, Table24[[#This Row],[Number]]),"")</f>
        <v/>
      </c>
    </row>
    <row r="69" spans="1:7" x14ac:dyDescent="0.2">
      <c r="A69" s="52">
        <v>68</v>
      </c>
      <c r="B69" s="52"/>
      <c r="E69" s="55" t="s">
        <v>29</v>
      </c>
      <c r="F69" s="55" t="s">
        <v>198</v>
      </c>
      <c r="G69" t="str">
        <f>IF(Table24[[#This Row],[Number]]&lt;&gt;0,COUNTIF('Finish order'!F:F, Table24[[#This Row],[Number]]),"")</f>
        <v/>
      </c>
    </row>
    <row r="70" spans="1:7" x14ac:dyDescent="0.2">
      <c r="A70" s="52">
        <v>69</v>
      </c>
      <c r="B70" s="52"/>
      <c r="E70" s="55" t="s">
        <v>29</v>
      </c>
      <c r="F70" s="55" t="s">
        <v>198</v>
      </c>
      <c r="G70" t="str">
        <f>IF(Table24[[#This Row],[Number]]&lt;&gt;0,COUNTIF('Finish order'!F:F, Table24[[#This Row],[Number]]),"")</f>
        <v/>
      </c>
    </row>
    <row r="71" spans="1:7" x14ac:dyDescent="0.2">
      <c r="A71" s="52">
        <v>70</v>
      </c>
      <c r="B71" s="52"/>
      <c r="E71" s="55" t="s">
        <v>29</v>
      </c>
      <c r="F71" s="55" t="s">
        <v>198</v>
      </c>
      <c r="G71" t="str">
        <f>IF(Table24[[#This Row],[Number]]&lt;&gt;0,COUNTIF('Finish order'!F:F, Table24[[#This Row],[Number]]),"")</f>
        <v/>
      </c>
    </row>
    <row r="72" spans="1:7" x14ac:dyDescent="0.2">
      <c r="A72" s="52">
        <v>71</v>
      </c>
      <c r="B72" s="52"/>
      <c r="E72" s="55" t="s">
        <v>29</v>
      </c>
      <c r="F72" s="55" t="s">
        <v>198</v>
      </c>
      <c r="G72" t="str">
        <f>IF(Table24[[#This Row],[Number]]&lt;&gt;0,COUNTIF('Finish order'!F:F, Table24[[#This Row],[Number]]),"")</f>
        <v/>
      </c>
    </row>
    <row r="73" spans="1:7" x14ac:dyDescent="0.2">
      <c r="A73" s="52">
        <v>72</v>
      </c>
      <c r="B73" s="52"/>
      <c r="E73" s="55" t="s">
        <v>29</v>
      </c>
      <c r="F73" s="55" t="s">
        <v>198</v>
      </c>
      <c r="G73" t="str">
        <f>IF(Table24[[#This Row],[Number]]&lt;&gt;0,COUNTIF('Finish order'!F:F, Table24[[#This Row],[Number]]),"")</f>
        <v/>
      </c>
    </row>
    <row r="74" spans="1:7" x14ac:dyDescent="0.2">
      <c r="A74" s="52">
        <v>73</v>
      </c>
      <c r="B74" s="52"/>
      <c r="E74" s="55" t="s">
        <v>29</v>
      </c>
      <c r="F74" s="55" t="s">
        <v>198</v>
      </c>
      <c r="G74" t="str">
        <f>IF(Table24[[#This Row],[Number]]&lt;&gt;0,COUNTIF('Finish order'!F:F, Table24[[#This Row],[Number]]),"")</f>
        <v/>
      </c>
    </row>
    <row r="75" spans="1:7" x14ac:dyDescent="0.2">
      <c r="A75" s="52">
        <v>74</v>
      </c>
      <c r="B75" s="52"/>
      <c r="E75" s="55" t="s">
        <v>29</v>
      </c>
      <c r="F75" s="55" t="s">
        <v>198</v>
      </c>
      <c r="G75" t="str">
        <f>IF(Table24[[#This Row],[Number]]&lt;&gt;0,COUNTIF('Finish order'!F:F, Table24[[#This Row],[Number]]),"")</f>
        <v/>
      </c>
    </row>
    <row r="76" spans="1:7" x14ac:dyDescent="0.2">
      <c r="A76" s="52">
        <v>75</v>
      </c>
      <c r="B76" s="52"/>
      <c r="E76" s="55" t="s">
        <v>29</v>
      </c>
      <c r="F76" s="55" t="s">
        <v>198</v>
      </c>
      <c r="G76" t="str">
        <f>IF(Table24[[#This Row],[Number]]&lt;&gt;0,COUNTIF('Finish order'!F:F, Table24[[#This Row],[Number]]),"")</f>
        <v/>
      </c>
    </row>
    <row r="77" spans="1:7" x14ac:dyDescent="0.2">
      <c r="A77" s="52">
        <v>76</v>
      </c>
      <c r="B77" s="52"/>
      <c r="E77" s="55" t="s">
        <v>29</v>
      </c>
      <c r="F77" s="55" t="s">
        <v>198</v>
      </c>
      <c r="G77" t="str">
        <f>IF(Table24[[#This Row],[Number]]&lt;&gt;0,COUNTIF('Finish order'!F:F, Table24[[#This Row],[Number]]),"")</f>
        <v/>
      </c>
    </row>
    <row r="78" spans="1:7" x14ac:dyDescent="0.2">
      <c r="A78" s="52">
        <v>77</v>
      </c>
      <c r="B78" s="52"/>
      <c r="E78" s="55" t="s">
        <v>29</v>
      </c>
      <c r="F78" s="55" t="s">
        <v>198</v>
      </c>
      <c r="G78" t="str">
        <f>IF(Table24[[#This Row],[Number]]&lt;&gt;0,COUNTIF('Finish order'!F:F, Table24[[#This Row],[Number]]),"")</f>
        <v/>
      </c>
    </row>
    <row r="79" spans="1:7" x14ac:dyDescent="0.2">
      <c r="A79" s="52">
        <v>78</v>
      </c>
      <c r="B79" s="52"/>
      <c r="E79" s="55" t="s">
        <v>29</v>
      </c>
      <c r="F79" s="55" t="s">
        <v>198</v>
      </c>
      <c r="G79" t="str">
        <f>IF(Table24[[#This Row],[Number]]&lt;&gt;0,COUNTIF('Finish order'!F:F, Table24[[#This Row],[Number]]),"")</f>
        <v/>
      </c>
    </row>
    <row r="80" spans="1:7" x14ac:dyDescent="0.2">
      <c r="A80" s="52">
        <v>79</v>
      </c>
      <c r="B80" s="52"/>
      <c r="E80" s="55" t="s">
        <v>29</v>
      </c>
      <c r="F80" s="55" t="s">
        <v>198</v>
      </c>
      <c r="G80" t="str">
        <f>IF(Table24[[#This Row],[Number]]&lt;&gt;0,COUNTIF('Finish order'!F:F, Table24[[#This Row],[Number]]),"")</f>
        <v/>
      </c>
    </row>
    <row r="81" spans="1:7" x14ac:dyDescent="0.2">
      <c r="A81" s="52">
        <v>80</v>
      </c>
      <c r="B81" s="52"/>
      <c r="E81" s="55" t="s">
        <v>29</v>
      </c>
      <c r="F81" s="55" t="s">
        <v>198</v>
      </c>
      <c r="G81" t="str">
        <f>IF(Table24[[#This Row],[Number]]&lt;&gt;0,COUNTIF('Finish order'!F:F, Table24[[#This Row],[Number]]),"")</f>
        <v/>
      </c>
    </row>
    <row r="82" spans="1:7" x14ac:dyDescent="0.2">
      <c r="A82" s="52">
        <v>81</v>
      </c>
      <c r="B82" s="52"/>
      <c r="E82" s="55" t="s">
        <v>29</v>
      </c>
      <c r="F82" s="55" t="s">
        <v>198</v>
      </c>
      <c r="G82" t="str">
        <f>IF(Table24[[#This Row],[Number]]&lt;&gt;0,COUNTIF('Finish order'!F:F, Table24[[#This Row],[Number]]),"")</f>
        <v/>
      </c>
    </row>
    <row r="83" spans="1:7" x14ac:dyDescent="0.2">
      <c r="A83" s="52">
        <v>82</v>
      </c>
      <c r="B83" s="52"/>
      <c r="E83" s="55" t="s">
        <v>29</v>
      </c>
      <c r="F83" s="55" t="s">
        <v>198</v>
      </c>
      <c r="G83" t="str">
        <f>IF(Table24[[#This Row],[Number]]&lt;&gt;0,COUNTIF('Finish order'!F:F, Table24[[#This Row],[Number]]),"")</f>
        <v/>
      </c>
    </row>
    <row r="84" spans="1:7" x14ac:dyDescent="0.2">
      <c r="A84" s="52">
        <v>83</v>
      </c>
      <c r="B84" s="52"/>
      <c r="E84" s="55" t="s">
        <v>29</v>
      </c>
      <c r="F84" s="55" t="s">
        <v>198</v>
      </c>
      <c r="G84" t="str">
        <f>IF(Table24[[#This Row],[Number]]&lt;&gt;0,COUNTIF('Finish order'!F:F, Table24[[#This Row],[Number]]),"")</f>
        <v/>
      </c>
    </row>
    <row r="85" spans="1:7" x14ac:dyDescent="0.2">
      <c r="A85" s="52">
        <v>84</v>
      </c>
      <c r="B85" s="52"/>
      <c r="E85" s="55" t="s">
        <v>29</v>
      </c>
      <c r="F85" s="55" t="s">
        <v>198</v>
      </c>
      <c r="G85" t="str">
        <f>IF(Table24[[#This Row],[Number]]&lt;&gt;0,COUNTIF('Finish order'!F:F, Table24[[#This Row],[Number]]),"")</f>
        <v/>
      </c>
    </row>
    <row r="86" spans="1:7" x14ac:dyDescent="0.2">
      <c r="A86" s="52">
        <v>85</v>
      </c>
      <c r="B86" s="52"/>
      <c r="E86" s="55" t="s">
        <v>29</v>
      </c>
      <c r="F86" s="55" t="s">
        <v>198</v>
      </c>
      <c r="G86" t="str">
        <f>IF(Table24[[#This Row],[Number]]&lt;&gt;0,COUNTIF('Finish order'!F:F, Table24[[#This Row],[Number]]),"")</f>
        <v/>
      </c>
    </row>
    <row r="87" spans="1:7" x14ac:dyDescent="0.2">
      <c r="A87" s="52">
        <v>86</v>
      </c>
      <c r="B87" s="52"/>
      <c r="E87" s="55" t="s">
        <v>29</v>
      </c>
      <c r="F87" s="55" t="s">
        <v>198</v>
      </c>
      <c r="G87" t="str">
        <f>IF(Table24[[#This Row],[Number]]&lt;&gt;0,COUNTIF('Finish order'!F:F, Table24[[#This Row],[Number]]),"")</f>
        <v/>
      </c>
    </row>
    <row r="88" spans="1:7" ht="15" customHeight="1" x14ac:dyDescent="0.2">
      <c r="A88" s="52">
        <v>87</v>
      </c>
      <c r="B88" s="52"/>
      <c r="E88" s="55" t="s">
        <v>29</v>
      </c>
      <c r="F88" s="55" t="s">
        <v>198</v>
      </c>
      <c r="G88" t="str">
        <f>IF(Table24[[#This Row],[Number]]&lt;&gt;0,COUNTIF('Finish order'!F:F, Table24[[#This Row],[Number]]),"")</f>
        <v/>
      </c>
    </row>
    <row r="89" spans="1:7" x14ac:dyDescent="0.2">
      <c r="A89" s="52">
        <v>88</v>
      </c>
      <c r="B89" s="52"/>
      <c r="E89" s="55" t="s">
        <v>29</v>
      </c>
      <c r="F89" s="55" t="s">
        <v>198</v>
      </c>
      <c r="G89" t="str">
        <f>IF(Table24[[#This Row],[Number]]&lt;&gt;0,COUNTIF('Finish order'!F:F, Table24[[#This Row],[Number]]),"")</f>
        <v/>
      </c>
    </row>
    <row r="90" spans="1:7" x14ac:dyDescent="0.2">
      <c r="A90" s="52">
        <v>89</v>
      </c>
      <c r="B90" s="52"/>
      <c r="E90" s="55" t="s">
        <v>29</v>
      </c>
      <c r="F90" s="55" t="s">
        <v>198</v>
      </c>
      <c r="G90" t="str">
        <f>IF(Table24[[#This Row],[Number]]&lt;&gt;0,COUNTIF('Finish order'!F:F, Table24[[#This Row],[Number]]),"")</f>
        <v/>
      </c>
    </row>
    <row r="91" spans="1:7" x14ac:dyDescent="0.2">
      <c r="A91" s="52">
        <v>90</v>
      </c>
      <c r="B91" s="52"/>
      <c r="E91" s="55" t="s">
        <v>29</v>
      </c>
      <c r="F91" s="55" t="s">
        <v>198</v>
      </c>
      <c r="G91" t="str">
        <f>IF(Table24[[#This Row],[Number]]&lt;&gt;0,COUNTIF('Finish order'!F:F, Table24[[#This Row],[Number]]),"")</f>
        <v/>
      </c>
    </row>
    <row r="92" spans="1:7" x14ac:dyDescent="0.2">
      <c r="A92" s="52">
        <v>91</v>
      </c>
      <c r="B92" s="52"/>
      <c r="E92" s="55" t="s">
        <v>29</v>
      </c>
      <c r="F92" s="55" t="s">
        <v>198</v>
      </c>
      <c r="G92" t="str">
        <f>IF(Table24[[#This Row],[Number]]&lt;&gt;0,COUNTIF('Finish order'!F:F, Table24[[#This Row],[Number]]),"")</f>
        <v/>
      </c>
    </row>
    <row r="93" spans="1:7" x14ac:dyDescent="0.2">
      <c r="A93" s="52">
        <v>92</v>
      </c>
      <c r="B93" s="52"/>
      <c r="E93" s="55" t="s">
        <v>29</v>
      </c>
      <c r="F93" s="55" t="s">
        <v>198</v>
      </c>
      <c r="G93" t="str">
        <f>IF(Table24[[#This Row],[Number]]&lt;&gt;0,COUNTIF('Finish order'!F:F, Table24[[#This Row],[Number]]),"")</f>
        <v/>
      </c>
    </row>
    <row r="94" spans="1:7" x14ac:dyDescent="0.2">
      <c r="A94" s="52">
        <v>93</v>
      </c>
      <c r="B94" s="52"/>
      <c r="E94" s="55" t="s">
        <v>29</v>
      </c>
      <c r="F94" s="55" t="s">
        <v>198</v>
      </c>
      <c r="G94" t="str">
        <f>IF(Table24[[#This Row],[Number]]&lt;&gt;0,COUNTIF('Finish order'!F:F, Table24[[#This Row],[Number]]),"")</f>
        <v/>
      </c>
    </row>
    <row r="95" spans="1:7" x14ac:dyDescent="0.2">
      <c r="A95" s="52">
        <v>94</v>
      </c>
      <c r="B95" s="52"/>
      <c r="E95" s="55" t="s">
        <v>29</v>
      </c>
      <c r="F95" s="55" t="s">
        <v>198</v>
      </c>
      <c r="G95" t="str">
        <f>IF(Table24[[#This Row],[Number]]&lt;&gt;0,COUNTIF('Finish order'!F:F, Table24[[#This Row],[Number]]),"")</f>
        <v/>
      </c>
    </row>
    <row r="96" spans="1:7" x14ac:dyDescent="0.2">
      <c r="A96" s="52">
        <v>95</v>
      </c>
      <c r="B96" s="52"/>
      <c r="E96" s="55" t="s">
        <v>29</v>
      </c>
      <c r="F96" s="55" t="s">
        <v>198</v>
      </c>
      <c r="G96" t="str">
        <f>IF(Table24[[#This Row],[Number]]&lt;&gt;0,COUNTIF('Finish order'!F:F, Table24[[#This Row],[Number]]),"")</f>
        <v/>
      </c>
    </row>
    <row r="97" spans="1:7" x14ac:dyDescent="0.2">
      <c r="A97" s="52">
        <v>96</v>
      </c>
      <c r="B97" s="52"/>
      <c r="E97" s="55" t="s">
        <v>29</v>
      </c>
      <c r="F97" s="55" t="s">
        <v>198</v>
      </c>
      <c r="G97" t="str">
        <f>IF(Table24[[#This Row],[Number]]&lt;&gt;0,COUNTIF('Finish order'!F:F, Table24[[#This Row],[Number]]),"")</f>
        <v/>
      </c>
    </row>
    <row r="98" spans="1:7" x14ac:dyDescent="0.2">
      <c r="A98" s="52">
        <v>97</v>
      </c>
      <c r="B98" s="52"/>
      <c r="E98" s="55" t="s">
        <v>29</v>
      </c>
      <c r="F98" s="55" t="s">
        <v>198</v>
      </c>
      <c r="G98" t="str">
        <f>IF(Table24[[#This Row],[Number]]&lt;&gt;0,COUNTIF('Finish order'!F:F, Table24[[#This Row],[Number]]),"")</f>
        <v/>
      </c>
    </row>
    <row r="99" spans="1:7" x14ac:dyDescent="0.2">
      <c r="A99" s="52">
        <v>98</v>
      </c>
      <c r="B99" s="52"/>
      <c r="E99" s="55" t="s">
        <v>29</v>
      </c>
      <c r="F99" s="55" t="s">
        <v>198</v>
      </c>
      <c r="G99" t="str">
        <f>IF(Table24[[#This Row],[Number]]&lt;&gt;0,COUNTIF('Finish order'!F:F, Table24[[#This Row],[Number]]),"")</f>
        <v/>
      </c>
    </row>
    <row r="100" spans="1:7" x14ac:dyDescent="0.2">
      <c r="A100" s="52">
        <v>99</v>
      </c>
      <c r="B100" s="52"/>
      <c r="E100" s="55" t="s">
        <v>29</v>
      </c>
      <c r="F100" s="55" t="s">
        <v>198</v>
      </c>
      <c r="G100" t="str">
        <f>IF(Table24[[#This Row],[Number]]&lt;&gt;0,COUNTIF('Finish order'!F:F, Table24[[#This Row],[Number]]),"")</f>
        <v/>
      </c>
    </row>
    <row r="101" spans="1:7" x14ac:dyDescent="0.2">
      <c r="A101" s="52">
        <v>100</v>
      </c>
      <c r="B101" s="52"/>
      <c r="C101" s="4" t="s">
        <v>141</v>
      </c>
      <c r="D101" t="s">
        <v>142</v>
      </c>
      <c r="E101" s="55" t="s">
        <v>29</v>
      </c>
      <c r="F101" s="55" t="s">
        <v>20</v>
      </c>
      <c r="G101" t="str">
        <f>IF(Table24[[#This Row],[Number]]&lt;&gt;0,COUNTIF('Finish order'!F:F, Table24[[#This Row],[Number]]),"")</f>
        <v/>
      </c>
    </row>
    <row r="102" spans="1:7" x14ac:dyDescent="0.2">
      <c r="A102" s="52">
        <v>101</v>
      </c>
      <c r="B102" s="52"/>
      <c r="C102" s="4" t="s">
        <v>143</v>
      </c>
      <c r="D102" t="s">
        <v>136</v>
      </c>
      <c r="E102" s="55" t="s">
        <v>29</v>
      </c>
      <c r="F102" s="55" t="s">
        <v>20</v>
      </c>
      <c r="G102" t="str">
        <f>IF(Table24[[#This Row],[Number]]&lt;&gt;0,COUNTIF('Finish order'!F:F, Table24[[#This Row],[Number]]),"")</f>
        <v/>
      </c>
    </row>
    <row r="103" spans="1:7" x14ac:dyDescent="0.2">
      <c r="A103" s="52">
        <v>102</v>
      </c>
      <c r="B103" s="52">
        <v>102</v>
      </c>
      <c r="C103" s="4" t="s">
        <v>144</v>
      </c>
      <c r="D103" t="s">
        <v>145</v>
      </c>
      <c r="E103" s="55" t="s">
        <v>29</v>
      </c>
      <c r="F103" s="55" t="s">
        <v>20</v>
      </c>
      <c r="G103">
        <f>IF(Table24[[#This Row],[Number]]&lt;&gt;0,COUNTIF('Finish order'!F:F, Table24[[#This Row],[Number]]),"")</f>
        <v>1</v>
      </c>
    </row>
    <row r="104" spans="1:7" x14ac:dyDescent="0.2">
      <c r="A104" s="52">
        <v>103</v>
      </c>
      <c r="B104" s="52"/>
      <c r="C104" s="4" t="s">
        <v>146</v>
      </c>
      <c r="D104" t="s">
        <v>147</v>
      </c>
      <c r="E104" s="55" t="s">
        <v>29</v>
      </c>
      <c r="F104" s="55" t="s">
        <v>20</v>
      </c>
      <c r="G104" t="str">
        <f>IF(Table24[[#This Row],[Number]]&lt;&gt;0,COUNTIF('Finish order'!F:F, Table24[[#This Row],[Number]]),"")</f>
        <v/>
      </c>
    </row>
    <row r="105" spans="1:7" x14ac:dyDescent="0.2">
      <c r="A105" s="52">
        <v>104</v>
      </c>
      <c r="B105" s="52"/>
      <c r="C105" s="4" t="s">
        <v>148</v>
      </c>
      <c r="D105" t="s">
        <v>145</v>
      </c>
      <c r="E105" s="55" t="s">
        <v>29</v>
      </c>
      <c r="F105" s="55" t="s">
        <v>20</v>
      </c>
      <c r="G105" t="str">
        <f>IF(Table24[[#This Row],[Number]]&lt;&gt;0,COUNTIF('Finish order'!F:F, Table24[[#This Row],[Number]]),"")</f>
        <v/>
      </c>
    </row>
    <row r="106" spans="1:7" x14ac:dyDescent="0.2">
      <c r="A106" s="52">
        <v>105</v>
      </c>
      <c r="B106" s="52"/>
      <c r="C106" s="4" t="s">
        <v>149</v>
      </c>
      <c r="D106" t="s">
        <v>120</v>
      </c>
      <c r="E106" s="55" t="s">
        <v>29</v>
      </c>
      <c r="F106" s="55" t="s">
        <v>20</v>
      </c>
      <c r="G106" t="str">
        <f>IF(Table24[[#This Row],[Number]]&lt;&gt;0,COUNTIF('Finish order'!F:F, Table24[[#This Row],[Number]]),"")</f>
        <v/>
      </c>
    </row>
    <row r="107" spans="1:7" x14ac:dyDescent="0.2">
      <c r="A107" s="52">
        <v>106</v>
      </c>
      <c r="B107" s="52">
        <v>106</v>
      </c>
      <c r="C107" s="4" t="s">
        <v>150</v>
      </c>
      <c r="D107" t="s">
        <v>145</v>
      </c>
      <c r="E107" s="55" t="s">
        <v>29</v>
      </c>
      <c r="F107" s="55" t="s">
        <v>20</v>
      </c>
      <c r="G107">
        <f>IF(Table24[[#This Row],[Number]]&lt;&gt;0,COUNTIF('Finish order'!F:F, Table24[[#This Row],[Number]]),"")</f>
        <v>1</v>
      </c>
    </row>
    <row r="108" spans="1:7" x14ac:dyDescent="0.2">
      <c r="A108" s="52">
        <v>107</v>
      </c>
      <c r="B108" s="52">
        <v>107</v>
      </c>
      <c r="C108" s="4" t="s">
        <v>151</v>
      </c>
      <c r="D108" t="s">
        <v>145</v>
      </c>
      <c r="E108" s="55" t="s">
        <v>29</v>
      </c>
      <c r="F108" s="55" t="s">
        <v>20</v>
      </c>
      <c r="G108">
        <f>IF(Table24[[#This Row],[Number]]&lt;&gt;0,COUNTIF('Finish order'!F:F, Table24[[#This Row],[Number]]),"")</f>
        <v>1</v>
      </c>
    </row>
    <row r="109" spans="1:7" x14ac:dyDescent="0.2">
      <c r="A109" s="52">
        <v>108</v>
      </c>
      <c r="B109" s="52"/>
      <c r="C109" s="4" t="s">
        <v>152</v>
      </c>
      <c r="D109" t="s">
        <v>120</v>
      </c>
      <c r="E109" s="55" t="s">
        <v>29</v>
      </c>
      <c r="F109" s="55" t="s">
        <v>20</v>
      </c>
      <c r="G109" t="str">
        <f>IF(Table24[[#This Row],[Number]]&lt;&gt;0,COUNTIF('Finish order'!F:F, Table24[[#This Row],[Number]]),"")</f>
        <v/>
      </c>
    </row>
    <row r="110" spans="1:7" x14ac:dyDescent="0.2">
      <c r="A110" s="52">
        <v>109</v>
      </c>
      <c r="B110" s="52">
        <v>109</v>
      </c>
      <c r="C110" s="4" t="s">
        <v>157</v>
      </c>
      <c r="D110" t="s">
        <v>153</v>
      </c>
      <c r="E110" s="55" t="s">
        <v>29</v>
      </c>
      <c r="F110" s="55" t="s">
        <v>20</v>
      </c>
      <c r="G110">
        <f>IF(Table24[[#This Row],[Number]]&lt;&gt;0,COUNTIF('Finish order'!F:F, Table24[[#This Row],[Number]]),"")</f>
        <v>1</v>
      </c>
    </row>
    <row r="111" spans="1:7" x14ac:dyDescent="0.2">
      <c r="A111" s="52">
        <v>110</v>
      </c>
      <c r="B111" s="52">
        <v>110</v>
      </c>
      <c r="C111" s="4" t="s">
        <v>154</v>
      </c>
      <c r="D111" t="s">
        <v>155</v>
      </c>
      <c r="E111" s="55" t="s">
        <v>29</v>
      </c>
      <c r="F111" s="55" t="s">
        <v>20</v>
      </c>
      <c r="G111">
        <f>IF(Table24[[#This Row],[Number]]&lt;&gt;0,COUNTIF('Finish order'!F:F, Table24[[#This Row],[Number]]),"")</f>
        <v>1</v>
      </c>
    </row>
    <row r="112" spans="1:7" x14ac:dyDescent="0.2">
      <c r="A112" s="52">
        <v>111</v>
      </c>
      <c r="B112" s="52">
        <v>111</v>
      </c>
      <c r="C112" s="4" t="s">
        <v>156</v>
      </c>
      <c r="D112" t="s">
        <v>130</v>
      </c>
      <c r="E112" s="55" t="s">
        <v>29</v>
      </c>
      <c r="F112" s="55" t="s">
        <v>20</v>
      </c>
      <c r="G112">
        <f>IF(Table24[[#This Row],[Number]]&lt;&gt;0,COUNTIF('Finish order'!F:F, Table24[[#This Row],[Number]]),"")</f>
        <v>1</v>
      </c>
    </row>
    <row r="113" spans="1:7" x14ac:dyDescent="0.2">
      <c r="A113" s="52">
        <v>112</v>
      </c>
      <c r="B113" s="52"/>
      <c r="E113" s="55" t="s">
        <v>29</v>
      </c>
      <c r="F113" s="55" t="s">
        <v>20</v>
      </c>
      <c r="G113" t="str">
        <f>IF(Table24[[#This Row],[Number]]&lt;&gt;0,COUNTIF('Finish order'!F:F, Table24[[#This Row],[Number]]),"")</f>
        <v/>
      </c>
    </row>
    <row r="114" spans="1:7" x14ac:dyDescent="0.2">
      <c r="A114" s="52">
        <v>113</v>
      </c>
      <c r="B114" s="52"/>
      <c r="E114" s="55" t="s">
        <v>29</v>
      </c>
      <c r="F114" s="55" t="s">
        <v>20</v>
      </c>
      <c r="G114" t="str">
        <f>IF(Table24[[#This Row],[Number]]&lt;&gt;0,COUNTIF('Finish order'!F:F, Table24[[#This Row],[Number]]),"")</f>
        <v/>
      </c>
    </row>
    <row r="115" spans="1:7" x14ac:dyDescent="0.2">
      <c r="A115" s="52">
        <v>114</v>
      </c>
      <c r="B115" s="52"/>
      <c r="E115" s="55" t="s">
        <v>29</v>
      </c>
      <c r="F115" s="55" t="s">
        <v>20</v>
      </c>
      <c r="G115" t="str">
        <f>IF(Table24[[#This Row],[Number]]&lt;&gt;0,COUNTIF('Finish order'!F:F, Table24[[#This Row],[Number]]),"")</f>
        <v/>
      </c>
    </row>
    <row r="116" spans="1:7" x14ac:dyDescent="0.2">
      <c r="A116" s="52">
        <v>115</v>
      </c>
      <c r="B116" s="52"/>
      <c r="E116" s="55" t="s">
        <v>29</v>
      </c>
      <c r="F116" s="55" t="s">
        <v>20</v>
      </c>
      <c r="G116" t="str">
        <f>IF(Table24[[#This Row],[Number]]&lt;&gt;0,COUNTIF('Finish order'!F:F, Table24[[#This Row],[Number]]),"")</f>
        <v/>
      </c>
    </row>
    <row r="117" spans="1:7" x14ac:dyDescent="0.2">
      <c r="A117" s="52">
        <v>116</v>
      </c>
      <c r="B117" s="52"/>
      <c r="E117" s="55" t="s">
        <v>29</v>
      </c>
      <c r="F117" s="55" t="s">
        <v>20</v>
      </c>
      <c r="G117" t="str">
        <f>IF(Table24[[#This Row],[Number]]&lt;&gt;0,COUNTIF('Finish order'!F:F, Table24[[#This Row],[Number]]),"")</f>
        <v/>
      </c>
    </row>
    <row r="118" spans="1:7" x14ac:dyDescent="0.2">
      <c r="A118" s="52">
        <v>117</v>
      </c>
      <c r="B118" s="52"/>
      <c r="E118" s="55" t="s">
        <v>29</v>
      </c>
      <c r="F118" s="55" t="s">
        <v>20</v>
      </c>
      <c r="G118" t="str">
        <f>IF(Table24[[#This Row],[Number]]&lt;&gt;0,COUNTIF('Finish order'!F:F, Table24[[#This Row],[Number]]),"")</f>
        <v/>
      </c>
    </row>
    <row r="119" spans="1:7" x14ac:dyDescent="0.2">
      <c r="A119" s="52">
        <v>118</v>
      </c>
      <c r="B119" s="52"/>
      <c r="E119" s="55" t="s">
        <v>29</v>
      </c>
      <c r="F119" s="55" t="s">
        <v>20</v>
      </c>
      <c r="G119" t="str">
        <f>IF(Table24[[#This Row],[Number]]&lt;&gt;0,COUNTIF('Finish order'!F:F, Table24[[#This Row],[Number]]),"")</f>
        <v/>
      </c>
    </row>
    <row r="120" spans="1:7" x14ac:dyDescent="0.2">
      <c r="A120" s="52">
        <v>119</v>
      </c>
      <c r="B120" s="52"/>
      <c r="E120" s="55" t="s">
        <v>29</v>
      </c>
      <c r="F120" s="55" t="s">
        <v>20</v>
      </c>
      <c r="G120" t="str">
        <f>IF(Table24[[#This Row],[Number]]&lt;&gt;0,COUNTIF('Finish order'!F:F, Table24[[#This Row],[Number]]),"")</f>
        <v/>
      </c>
    </row>
    <row r="121" spans="1:7" x14ac:dyDescent="0.2">
      <c r="A121" s="52">
        <v>120</v>
      </c>
      <c r="B121" s="52"/>
      <c r="E121" s="55" t="s">
        <v>29</v>
      </c>
      <c r="F121" s="55" t="s">
        <v>20</v>
      </c>
      <c r="G121" t="str">
        <f>IF(Table24[[#This Row],[Number]]&lt;&gt;0,COUNTIF('Finish order'!F:F, Table24[[#This Row],[Number]]),"")</f>
        <v/>
      </c>
    </row>
    <row r="122" spans="1:7" x14ac:dyDescent="0.2">
      <c r="A122" s="52">
        <v>121</v>
      </c>
      <c r="B122" s="52"/>
      <c r="E122" s="55" t="s">
        <v>29</v>
      </c>
      <c r="F122" s="55" t="s">
        <v>20</v>
      </c>
      <c r="G122" t="str">
        <f>IF(Table24[[#This Row],[Number]]&lt;&gt;0,COUNTIF('Finish order'!F:F, Table24[[#This Row],[Number]]),"")</f>
        <v/>
      </c>
    </row>
    <row r="123" spans="1:7" x14ac:dyDescent="0.2">
      <c r="A123" s="52">
        <v>122</v>
      </c>
      <c r="B123" s="52"/>
      <c r="E123" s="55" t="s">
        <v>29</v>
      </c>
      <c r="F123" s="55" t="s">
        <v>20</v>
      </c>
      <c r="G123" t="str">
        <f>IF(Table24[[#This Row],[Number]]&lt;&gt;0,COUNTIF('Finish order'!F:F, Table24[[#This Row],[Number]]),"")</f>
        <v/>
      </c>
    </row>
    <row r="124" spans="1:7" x14ac:dyDescent="0.2">
      <c r="A124" s="52">
        <v>123</v>
      </c>
      <c r="B124" s="52"/>
      <c r="E124" s="55" t="s">
        <v>29</v>
      </c>
      <c r="F124" s="55" t="s">
        <v>20</v>
      </c>
      <c r="G124" t="str">
        <f>IF(Table24[[#This Row],[Number]]&lt;&gt;0,COUNTIF('Finish order'!F:F, Table24[[#This Row],[Number]]),"")</f>
        <v/>
      </c>
    </row>
    <row r="125" spans="1:7" x14ac:dyDescent="0.2">
      <c r="A125" s="52">
        <v>124</v>
      </c>
      <c r="B125" s="52"/>
      <c r="E125" s="55" t="s">
        <v>29</v>
      </c>
      <c r="F125" s="55" t="s">
        <v>20</v>
      </c>
      <c r="G125" t="str">
        <f>IF(Table24[[#This Row],[Number]]&lt;&gt;0,COUNTIF('Finish order'!F:F, Table24[[#This Row],[Number]]),"")</f>
        <v/>
      </c>
    </row>
    <row r="126" spans="1:7" x14ac:dyDescent="0.2">
      <c r="A126" s="52">
        <v>125</v>
      </c>
      <c r="B126" s="52"/>
      <c r="E126" s="55" t="s">
        <v>29</v>
      </c>
      <c r="F126" s="55" t="s">
        <v>20</v>
      </c>
      <c r="G126" t="str">
        <f>IF(Table24[[#This Row],[Number]]&lt;&gt;0,COUNTIF('Finish order'!F:F, Table24[[#This Row],[Number]]),"")</f>
        <v/>
      </c>
    </row>
    <row r="127" spans="1:7" x14ac:dyDescent="0.2">
      <c r="A127" s="52">
        <v>126</v>
      </c>
      <c r="B127" s="52"/>
      <c r="E127" s="55" t="s">
        <v>29</v>
      </c>
      <c r="F127" s="55" t="s">
        <v>20</v>
      </c>
      <c r="G127" t="str">
        <f>IF(Table24[[#This Row],[Number]]&lt;&gt;0,COUNTIF('Finish order'!F:F, Table24[[#This Row],[Number]]),"")</f>
        <v/>
      </c>
    </row>
    <row r="128" spans="1:7" x14ac:dyDescent="0.2">
      <c r="A128" s="52">
        <v>127</v>
      </c>
      <c r="B128" s="52"/>
      <c r="E128" s="55" t="s">
        <v>29</v>
      </c>
      <c r="F128" s="55" t="s">
        <v>20</v>
      </c>
      <c r="G128" t="str">
        <f>IF(Table24[[#This Row],[Number]]&lt;&gt;0,COUNTIF('Finish order'!F:F, Table24[[#This Row],[Number]]),"")</f>
        <v/>
      </c>
    </row>
    <row r="129" spans="1:7" x14ac:dyDescent="0.2">
      <c r="A129" s="52">
        <v>128</v>
      </c>
      <c r="B129" s="52"/>
      <c r="E129" s="55" t="s">
        <v>29</v>
      </c>
      <c r="F129" s="55" t="s">
        <v>20</v>
      </c>
      <c r="G129" t="str">
        <f>IF(Table24[[#This Row],[Number]]&lt;&gt;0,COUNTIF('Finish order'!F:F, Table24[[#This Row],[Number]]),"")</f>
        <v/>
      </c>
    </row>
    <row r="130" spans="1:7" x14ac:dyDescent="0.2">
      <c r="A130" s="52">
        <v>129</v>
      </c>
      <c r="B130" s="52"/>
      <c r="E130" s="55" t="s">
        <v>29</v>
      </c>
      <c r="F130" s="55" t="s">
        <v>20</v>
      </c>
      <c r="G130" t="str">
        <f>IF(Table24[[#This Row],[Number]]&lt;&gt;0,COUNTIF('Finish order'!F:F, Table24[[#This Row],[Number]]),"")</f>
        <v/>
      </c>
    </row>
    <row r="131" spans="1:7" x14ac:dyDescent="0.2">
      <c r="A131" s="52">
        <v>130</v>
      </c>
      <c r="B131" s="52"/>
      <c r="E131" s="55" t="s">
        <v>29</v>
      </c>
      <c r="F131" s="55" t="s">
        <v>20</v>
      </c>
      <c r="G131" t="str">
        <f>IF(Table24[[#This Row],[Number]]&lt;&gt;0,COUNTIF('Finish order'!F:F, Table24[[#This Row],[Number]]),"")</f>
        <v/>
      </c>
    </row>
    <row r="132" spans="1:7" x14ac:dyDescent="0.2">
      <c r="A132" s="52">
        <v>131</v>
      </c>
      <c r="B132" s="52"/>
      <c r="E132" s="55" t="s">
        <v>29</v>
      </c>
      <c r="F132" s="55" t="s">
        <v>20</v>
      </c>
      <c r="G132" t="str">
        <f>IF(Table24[[#This Row],[Number]]&lt;&gt;0,COUNTIF('Finish order'!F:F, Table24[[#This Row],[Number]]),"")</f>
        <v/>
      </c>
    </row>
    <row r="133" spans="1:7" x14ac:dyDescent="0.2">
      <c r="A133" s="52">
        <v>132</v>
      </c>
      <c r="B133" s="52"/>
      <c r="E133" s="55" t="s">
        <v>29</v>
      </c>
      <c r="F133" s="55" t="s">
        <v>20</v>
      </c>
      <c r="G133" t="str">
        <f>IF(Table24[[#This Row],[Number]]&lt;&gt;0,COUNTIF('Finish order'!F:F, Table24[[#This Row],[Number]]),"")</f>
        <v/>
      </c>
    </row>
    <row r="134" spans="1:7" x14ac:dyDescent="0.2">
      <c r="A134" s="52">
        <v>133</v>
      </c>
      <c r="B134" s="52"/>
      <c r="E134" s="55" t="s">
        <v>29</v>
      </c>
      <c r="F134" s="55" t="s">
        <v>20</v>
      </c>
      <c r="G134" t="str">
        <f>IF(Table24[[#This Row],[Number]]&lt;&gt;0,COUNTIF('Finish order'!F:F, Table24[[#This Row],[Number]]),"")</f>
        <v/>
      </c>
    </row>
    <row r="135" spans="1:7" x14ac:dyDescent="0.2">
      <c r="A135" s="52">
        <v>134</v>
      </c>
      <c r="B135" s="52"/>
      <c r="E135" s="55" t="s">
        <v>29</v>
      </c>
      <c r="F135" s="55" t="s">
        <v>20</v>
      </c>
      <c r="G135" t="str">
        <f>IF(Table24[[#This Row],[Number]]&lt;&gt;0,COUNTIF('Finish order'!F:F, Table24[[#This Row],[Number]]),"")</f>
        <v/>
      </c>
    </row>
    <row r="136" spans="1:7" x14ac:dyDescent="0.2">
      <c r="A136" s="52">
        <v>135</v>
      </c>
      <c r="B136" s="52"/>
      <c r="E136" s="55" t="s">
        <v>29</v>
      </c>
      <c r="F136" s="55" t="s">
        <v>20</v>
      </c>
      <c r="G136" t="str">
        <f>IF(Table24[[#This Row],[Number]]&lt;&gt;0,COUNTIF('Finish order'!F:F, Table24[[#This Row],[Number]]),"")</f>
        <v/>
      </c>
    </row>
    <row r="137" spans="1:7" x14ac:dyDescent="0.2">
      <c r="A137" s="52">
        <v>136</v>
      </c>
      <c r="B137" s="52"/>
      <c r="E137" s="55" t="s">
        <v>29</v>
      </c>
      <c r="F137" s="55" t="s">
        <v>20</v>
      </c>
      <c r="G137" t="str">
        <f>IF(Table24[[#This Row],[Number]]&lt;&gt;0,COUNTIF('Finish order'!F:F, Table24[[#This Row],[Number]]),"")</f>
        <v/>
      </c>
    </row>
    <row r="138" spans="1:7" x14ac:dyDescent="0.2">
      <c r="A138" s="52">
        <v>137</v>
      </c>
      <c r="B138" s="52"/>
      <c r="E138" s="55" t="s">
        <v>29</v>
      </c>
      <c r="F138" s="55" t="s">
        <v>20</v>
      </c>
      <c r="G138" t="str">
        <f>IF(Table24[[#This Row],[Number]]&lt;&gt;0,COUNTIF('Finish order'!F:F, Table24[[#This Row],[Number]]),"")</f>
        <v/>
      </c>
    </row>
    <row r="139" spans="1:7" x14ac:dyDescent="0.2">
      <c r="A139" s="52">
        <v>138</v>
      </c>
      <c r="B139" s="52"/>
      <c r="E139" s="55" t="s">
        <v>29</v>
      </c>
      <c r="F139" s="55" t="s">
        <v>20</v>
      </c>
      <c r="G139" t="str">
        <f>IF(Table24[[#This Row],[Number]]&lt;&gt;0,COUNTIF('Finish order'!F:F, Table24[[#This Row],[Number]]),"")</f>
        <v/>
      </c>
    </row>
    <row r="140" spans="1:7" x14ac:dyDescent="0.2">
      <c r="A140" s="52">
        <v>139</v>
      </c>
      <c r="B140" s="52"/>
      <c r="E140" s="55" t="s">
        <v>29</v>
      </c>
      <c r="F140" s="55" t="s">
        <v>20</v>
      </c>
      <c r="G140" t="str">
        <f>IF(Table24[[#This Row],[Number]]&lt;&gt;0,COUNTIF('Finish order'!F:F, Table24[[#This Row],[Number]]),"")</f>
        <v/>
      </c>
    </row>
    <row r="141" spans="1:7" x14ac:dyDescent="0.2">
      <c r="A141" s="52">
        <v>140</v>
      </c>
      <c r="B141" s="52"/>
      <c r="E141" s="55" t="s">
        <v>29</v>
      </c>
      <c r="F141" s="55" t="s">
        <v>20</v>
      </c>
      <c r="G141" t="str">
        <f>IF(Table24[[#This Row],[Number]]&lt;&gt;0,COUNTIF('Finish order'!F:F, Table24[[#This Row],[Number]]),"")</f>
        <v/>
      </c>
    </row>
    <row r="142" spans="1:7" x14ac:dyDescent="0.2">
      <c r="A142" s="52">
        <v>141</v>
      </c>
      <c r="B142" s="52"/>
      <c r="E142" s="55" t="s">
        <v>29</v>
      </c>
      <c r="F142" s="55" t="s">
        <v>20</v>
      </c>
      <c r="G142" t="str">
        <f>IF(Table24[[#This Row],[Number]]&lt;&gt;0,COUNTIF('Finish order'!F:F, Table24[[#This Row],[Number]]),"")</f>
        <v/>
      </c>
    </row>
    <row r="143" spans="1:7" x14ac:dyDescent="0.2">
      <c r="A143" s="52">
        <v>142</v>
      </c>
      <c r="B143" s="52"/>
      <c r="E143" s="55" t="s">
        <v>29</v>
      </c>
      <c r="F143" s="55" t="s">
        <v>20</v>
      </c>
      <c r="G143" t="str">
        <f>IF(Table24[[#This Row],[Number]]&lt;&gt;0,COUNTIF('Finish order'!F:F, Table24[[#This Row],[Number]]),"")</f>
        <v/>
      </c>
    </row>
    <row r="144" spans="1:7" x14ac:dyDescent="0.2">
      <c r="A144" s="52">
        <v>143</v>
      </c>
      <c r="B144" s="52"/>
      <c r="E144" s="55" t="s">
        <v>29</v>
      </c>
      <c r="F144" s="55" t="s">
        <v>20</v>
      </c>
      <c r="G144" t="str">
        <f>IF(Table24[[#This Row],[Number]]&lt;&gt;0,COUNTIF('Finish order'!F:F, Table24[[#This Row],[Number]]),"")</f>
        <v/>
      </c>
    </row>
    <row r="145" spans="1:7" x14ac:dyDescent="0.2">
      <c r="A145" s="52">
        <v>144</v>
      </c>
      <c r="B145" s="52"/>
      <c r="E145" s="55" t="s">
        <v>29</v>
      </c>
      <c r="F145" s="55" t="s">
        <v>20</v>
      </c>
      <c r="G145" t="str">
        <f>IF(Table24[[#This Row],[Number]]&lt;&gt;0,COUNTIF('Finish order'!F:F, Table24[[#This Row],[Number]]),"")</f>
        <v/>
      </c>
    </row>
    <row r="146" spans="1:7" x14ac:dyDescent="0.2">
      <c r="A146" s="52">
        <v>145</v>
      </c>
      <c r="B146" s="52"/>
      <c r="E146" s="55" t="s">
        <v>29</v>
      </c>
      <c r="F146" s="55" t="s">
        <v>20</v>
      </c>
      <c r="G146" t="str">
        <f>IF(Table24[[#This Row],[Number]]&lt;&gt;0,COUNTIF('Finish order'!F:F, Table24[[#This Row],[Number]]),"")</f>
        <v/>
      </c>
    </row>
    <row r="147" spans="1:7" x14ac:dyDescent="0.2">
      <c r="A147" s="52">
        <v>146</v>
      </c>
      <c r="B147" s="52"/>
      <c r="E147" s="55" t="s">
        <v>29</v>
      </c>
      <c r="F147" s="55" t="s">
        <v>20</v>
      </c>
      <c r="G147" t="str">
        <f>IF(Table24[[#This Row],[Number]]&lt;&gt;0,COUNTIF('Finish order'!F:F, Table24[[#This Row],[Number]]),"")</f>
        <v/>
      </c>
    </row>
    <row r="148" spans="1:7" x14ac:dyDescent="0.2">
      <c r="A148" s="52">
        <v>147</v>
      </c>
      <c r="B148" s="52"/>
      <c r="E148" s="55" t="s">
        <v>29</v>
      </c>
      <c r="F148" s="55" t="s">
        <v>20</v>
      </c>
      <c r="G148" t="str">
        <f>IF(Table24[[#This Row],[Number]]&lt;&gt;0,COUNTIF('Finish order'!F:F, Table24[[#This Row],[Number]]),"")</f>
        <v/>
      </c>
    </row>
    <row r="149" spans="1:7" x14ac:dyDescent="0.2">
      <c r="A149" s="52">
        <v>148</v>
      </c>
      <c r="B149" s="52"/>
      <c r="E149" s="55" t="s">
        <v>29</v>
      </c>
      <c r="F149" s="55" t="s">
        <v>20</v>
      </c>
      <c r="G149" t="str">
        <f>IF(Table24[[#This Row],[Number]]&lt;&gt;0,COUNTIF('Finish order'!F:F, Table24[[#This Row],[Number]]),"")</f>
        <v/>
      </c>
    </row>
    <row r="150" spans="1:7" x14ac:dyDescent="0.2">
      <c r="A150" s="52">
        <v>149</v>
      </c>
      <c r="B150" s="52"/>
      <c r="E150" s="55" t="s">
        <v>29</v>
      </c>
      <c r="F150" s="55" t="s">
        <v>20</v>
      </c>
      <c r="G150" t="str">
        <f>IF(Table24[[#This Row],[Number]]&lt;&gt;0,COUNTIF('Finish order'!F:F, Table24[[#This Row],[Number]]),"")</f>
        <v/>
      </c>
    </row>
    <row r="151" spans="1:7" x14ac:dyDescent="0.2">
      <c r="A151" s="52">
        <v>150</v>
      </c>
      <c r="B151" s="52"/>
      <c r="C151" s="4" t="s">
        <v>158</v>
      </c>
      <c r="D151" t="s">
        <v>159</v>
      </c>
      <c r="E151" s="55" t="s">
        <v>29</v>
      </c>
      <c r="F151" s="55" t="s">
        <v>51</v>
      </c>
      <c r="G151" t="str">
        <f>IF(Table24[[#This Row],[Number]]&lt;&gt;0,COUNTIF('Finish order'!F:F, Table24[[#This Row],[Number]]),"")</f>
        <v/>
      </c>
    </row>
    <row r="152" spans="1:7" x14ac:dyDescent="0.2">
      <c r="A152" s="52">
        <v>151</v>
      </c>
      <c r="B152" s="52">
        <v>151</v>
      </c>
      <c r="C152" s="4" t="s">
        <v>160</v>
      </c>
      <c r="D152" t="s">
        <v>136</v>
      </c>
      <c r="E152" s="55" t="s">
        <v>29</v>
      </c>
      <c r="F152" s="55" t="s">
        <v>51</v>
      </c>
      <c r="G152">
        <f>IF(Table24[[#This Row],[Number]]&lt;&gt;0,COUNTIF('Finish order'!F:F, Table24[[#This Row],[Number]]),"")</f>
        <v>1</v>
      </c>
    </row>
    <row r="153" spans="1:7" x14ac:dyDescent="0.2">
      <c r="A153" s="52">
        <v>152</v>
      </c>
      <c r="B153" s="52"/>
      <c r="C153" s="4" t="s">
        <v>161</v>
      </c>
      <c r="D153" t="s">
        <v>136</v>
      </c>
      <c r="E153" s="55" t="s">
        <v>29</v>
      </c>
      <c r="F153" s="55" t="s">
        <v>51</v>
      </c>
      <c r="G153" t="str">
        <f>IF(Table24[[#This Row],[Number]]&lt;&gt;0,COUNTIF('Finish order'!F:F, Table24[[#This Row],[Number]]),"")</f>
        <v/>
      </c>
    </row>
    <row r="154" spans="1:7" x14ac:dyDescent="0.2">
      <c r="A154" s="52">
        <v>153</v>
      </c>
      <c r="B154" s="52"/>
      <c r="C154" s="4" t="s">
        <v>162</v>
      </c>
      <c r="D154" t="s">
        <v>142</v>
      </c>
      <c r="E154" s="55" t="s">
        <v>29</v>
      </c>
      <c r="F154" s="55" t="s">
        <v>51</v>
      </c>
      <c r="G154" t="str">
        <f>IF(Table24[[#This Row],[Number]]&lt;&gt;0,COUNTIF('Finish order'!F:F, Table24[[#This Row],[Number]]),"")</f>
        <v/>
      </c>
    </row>
    <row r="155" spans="1:7" x14ac:dyDescent="0.2">
      <c r="A155" s="52">
        <v>154</v>
      </c>
      <c r="B155" s="52"/>
      <c r="C155" s="30" t="s">
        <v>163</v>
      </c>
      <c r="D155" s="29" t="s">
        <v>142</v>
      </c>
      <c r="E155" s="55" t="s">
        <v>29</v>
      </c>
      <c r="F155" s="55" t="s">
        <v>51</v>
      </c>
      <c r="G155" t="str">
        <f>IF(Table24[[#This Row],[Number]]&lt;&gt;0,COUNTIF('Finish order'!F:F, Table24[[#This Row],[Number]]),"")</f>
        <v/>
      </c>
    </row>
    <row r="156" spans="1:7" x14ac:dyDescent="0.2">
      <c r="A156" s="52">
        <v>155</v>
      </c>
      <c r="B156" s="52"/>
      <c r="C156" s="4" t="s">
        <v>164</v>
      </c>
      <c r="D156" t="s">
        <v>165</v>
      </c>
      <c r="E156" s="55" t="s">
        <v>29</v>
      </c>
      <c r="F156" s="55" t="s">
        <v>51</v>
      </c>
      <c r="G156" t="str">
        <f>IF(Table24[[#This Row],[Number]]&lt;&gt;0,COUNTIF('Finish order'!F:F, Table24[[#This Row],[Number]]),"")</f>
        <v/>
      </c>
    </row>
    <row r="157" spans="1:7" x14ac:dyDescent="0.2">
      <c r="A157" s="52">
        <v>156</v>
      </c>
      <c r="B157" s="52">
        <v>156</v>
      </c>
      <c r="C157" s="4" t="s">
        <v>166</v>
      </c>
      <c r="D157" t="s">
        <v>128</v>
      </c>
      <c r="E157" s="55" t="s">
        <v>29</v>
      </c>
      <c r="F157" s="55" t="s">
        <v>51</v>
      </c>
      <c r="G157">
        <f>IF(Table24[[#This Row],[Number]]&lt;&gt;0,COUNTIF('Finish order'!F:F, Table24[[#This Row],[Number]]),"")</f>
        <v>1</v>
      </c>
    </row>
    <row r="158" spans="1:7" x14ac:dyDescent="0.2">
      <c r="A158" s="52">
        <v>157</v>
      </c>
      <c r="B158" s="52">
        <v>157</v>
      </c>
      <c r="C158" s="4" t="s">
        <v>167</v>
      </c>
      <c r="D158" t="s">
        <v>128</v>
      </c>
      <c r="E158" s="55" t="s">
        <v>29</v>
      </c>
      <c r="F158" s="55" t="s">
        <v>51</v>
      </c>
      <c r="G158">
        <f>IF(Table24[[#This Row],[Number]]&lt;&gt;0,COUNTIF('Finish order'!F:F, Table24[[#This Row],[Number]]),"")</f>
        <v>1</v>
      </c>
    </row>
    <row r="159" spans="1:7" x14ac:dyDescent="0.2">
      <c r="A159" s="52">
        <v>158</v>
      </c>
      <c r="B159" s="52">
        <v>158</v>
      </c>
      <c r="C159" s="4" t="s">
        <v>168</v>
      </c>
      <c r="D159" t="s">
        <v>124</v>
      </c>
      <c r="E159" s="55" t="s">
        <v>29</v>
      </c>
      <c r="F159" s="55" t="s">
        <v>51</v>
      </c>
      <c r="G159">
        <f>IF(Table24[[#This Row],[Number]]&lt;&gt;0,COUNTIF('Finish order'!F:F, Table24[[#This Row],[Number]]),"")</f>
        <v>1</v>
      </c>
    </row>
    <row r="160" spans="1:7" x14ac:dyDescent="0.2">
      <c r="A160" s="52">
        <v>159</v>
      </c>
      <c r="B160" s="52">
        <v>159</v>
      </c>
      <c r="C160" s="4" t="s">
        <v>169</v>
      </c>
      <c r="D160" t="s">
        <v>120</v>
      </c>
      <c r="E160" s="55" t="s">
        <v>29</v>
      </c>
      <c r="F160" s="55" t="s">
        <v>51</v>
      </c>
      <c r="G160">
        <f>IF(Table24[[#This Row],[Number]]&lt;&gt;0,COUNTIF('Finish order'!F:F, Table24[[#This Row],[Number]]),"")</f>
        <v>1</v>
      </c>
    </row>
    <row r="161" spans="1:7" x14ac:dyDescent="0.2">
      <c r="A161" s="52">
        <v>160</v>
      </c>
      <c r="B161" s="52"/>
      <c r="C161" s="4" t="s">
        <v>170</v>
      </c>
      <c r="D161" t="s">
        <v>142</v>
      </c>
      <c r="E161" s="55" t="s">
        <v>29</v>
      </c>
      <c r="F161" s="55" t="s">
        <v>51</v>
      </c>
      <c r="G161" t="str">
        <f>IF(Table24[[#This Row],[Number]]&lt;&gt;0,COUNTIF('Finish order'!F:F, Table24[[#This Row],[Number]]),"")</f>
        <v/>
      </c>
    </row>
    <row r="162" spans="1:7" x14ac:dyDescent="0.2">
      <c r="A162" s="52">
        <v>161</v>
      </c>
      <c r="B162" s="52"/>
      <c r="C162" s="30" t="s">
        <v>171</v>
      </c>
      <c r="D162" s="29" t="s">
        <v>172</v>
      </c>
      <c r="E162" s="55" t="s">
        <v>29</v>
      </c>
      <c r="F162" s="55" t="s">
        <v>51</v>
      </c>
      <c r="G162" t="str">
        <f>IF(Table24[[#This Row],[Number]]&lt;&gt;0,COUNTIF('Finish order'!F:F, Table24[[#This Row],[Number]]),"")</f>
        <v/>
      </c>
    </row>
    <row r="163" spans="1:7" x14ac:dyDescent="0.2">
      <c r="A163" s="52">
        <v>162</v>
      </c>
      <c r="B163" s="52"/>
      <c r="E163" s="55" t="s">
        <v>29</v>
      </c>
      <c r="F163" s="55" t="s">
        <v>51</v>
      </c>
      <c r="G163" t="str">
        <f>IF(Table24[[#This Row],[Number]]&lt;&gt;0,COUNTIF('Finish order'!F:F, Table24[[#This Row],[Number]]),"")</f>
        <v/>
      </c>
    </row>
    <row r="164" spans="1:7" x14ac:dyDescent="0.2">
      <c r="A164" s="52">
        <v>163</v>
      </c>
      <c r="B164" s="52"/>
      <c r="E164" s="55" t="s">
        <v>29</v>
      </c>
      <c r="F164" s="55" t="s">
        <v>51</v>
      </c>
      <c r="G164" t="str">
        <f>IF(Table24[[#This Row],[Number]]&lt;&gt;0,COUNTIF('Finish order'!F:F, Table24[[#This Row],[Number]]),"")</f>
        <v/>
      </c>
    </row>
    <row r="165" spans="1:7" x14ac:dyDescent="0.2">
      <c r="A165" s="52">
        <v>164</v>
      </c>
      <c r="B165" s="52"/>
      <c r="E165" s="55" t="s">
        <v>29</v>
      </c>
      <c r="F165" s="55" t="s">
        <v>51</v>
      </c>
      <c r="G165" t="str">
        <f>IF(Table24[[#This Row],[Number]]&lt;&gt;0,COUNTIF('Finish order'!F:F, Table24[[#This Row],[Number]]),"")</f>
        <v/>
      </c>
    </row>
    <row r="166" spans="1:7" x14ac:dyDescent="0.2">
      <c r="A166" s="52">
        <v>165</v>
      </c>
      <c r="B166" s="52"/>
      <c r="E166" s="55" t="s">
        <v>29</v>
      </c>
      <c r="F166" s="55" t="s">
        <v>51</v>
      </c>
      <c r="G166" t="str">
        <f>IF(Table24[[#This Row],[Number]]&lt;&gt;0,COUNTIF('Finish order'!F:F, Table24[[#This Row],[Number]]),"")</f>
        <v/>
      </c>
    </row>
    <row r="167" spans="1:7" x14ac:dyDescent="0.2">
      <c r="A167" s="52">
        <v>166</v>
      </c>
      <c r="B167" s="52"/>
      <c r="E167" s="55" t="s">
        <v>29</v>
      </c>
      <c r="F167" s="55" t="s">
        <v>51</v>
      </c>
      <c r="G167" t="str">
        <f>IF(Table24[[#This Row],[Number]]&lt;&gt;0,COUNTIF('Finish order'!F:F, Table24[[#This Row],[Number]]),"")</f>
        <v/>
      </c>
    </row>
    <row r="168" spans="1:7" x14ac:dyDescent="0.2">
      <c r="A168" s="52">
        <v>167</v>
      </c>
      <c r="B168" s="52"/>
      <c r="E168" s="55" t="s">
        <v>29</v>
      </c>
      <c r="F168" s="55" t="s">
        <v>51</v>
      </c>
      <c r="G168" t="str">
        <f>IF(Table24[[#This Row],[Number]]&lt;&gt;0,COUNTIF('Finish order'!F:F, Table24[[#This Row],[Number]]),"")</f>
        <v/>
      </c>
    </row>
    <row r="169" spans="1:7" x14ac:dyDescent="0.2">
      <c r="A169" s="52">
        <v>168</v>
      </c>
      <c r="B169" s="52"/>
      <c r="E169" s="55" t="s">
        <v>29</v>
      </c>
      <c r="F169" s="55" t="s">
        <v>51</v>
      </c>
      <c r="G169" t="str">
        <f>IF(Table24[[#This Row],[Number]]&lt;&gt;0,COUNTIF('Finish order'!F:F, Table24[[#This Row],[Number]]),"")</f>
        <v/>
      </c>
    </row>
    <row r="170" spans="1:7" x14ac:dyDescent="0.2">
      <c r="A170" s="52">
        <v>169</v>
      </c>
      <c r="B170" s="52"/>
      <c r="E170" s="55" t="s">
        <v>29</v>
      </c>
      <c r="F170" s="55" t="s">
        <v>51</v>
      </c>
      <c r="G170" t="str">
        <f>IF(Table24[[#This Row],[Number]]&lt;&gt;0,COUNTIF('Finish order'!F:F, Table24[[#This Row],[Number]]),"")</f>
        <v/>
      </c>
    </row>
    <row r="171" spans="1:7" x14ac:dyDescent="0.2">
      <c r="A171" s="52">
        <v>170</v>
      </c>
      <c r="B171" s="52"/>
      <c r="E171" s="55" t="s">
        <v>29</v>
      </c>
      <c r="F171" s="55" t="s">
        <v>51</v>
      </c>
      <c r="G171" t="str">
        <f>IF(Table24[[#This Row],[Number]]&lt;&gt;0,COUNTIF('Finish order'!F:F, Table24[[#This Row],[Number]]),"")</f>
        <v/>
      </c>
    </row>
    <row r="172" spans="1:7" x14ac:dyDescent="0.2">
      <c r="A172" s="52">
        <v>171</v>
      </c>
      <c r="B172" s="52"/>
      <c r="E172" s="55" t="s">
        <v>29</v>
      </c>
      <c r="F172" s="55" t="s">
        <v>51</v>
      </c>
      <c r="G172" t="str">
        <f>IF(Table24[[#This Row],[Number]]&lt;&gt;0,COUNTIF('Finish order'!F:F, Table24[[#This Row],[Number]]),"")</f>
        <v/>
      </c>
    </row>
    <row r="173" spans="1:7" x14ac:dyDescent="0.2">
      <c r="A173" s="52">
        <v>172</v>
      </c>
      <c r="B173" s="52"/>
      <c r="E173" s="55" t="s">
        <v>29</v>
      </c>
      <c r="F173" s="55" t="s">
        <v>51</v>
      </c>
      <c r="G173" t="str">
        <f>IF(Table24[[#This Row],[Number]]&lt;&gt;0,COUNTIF('Finish order'!F:F, Table24[[#This Row],[Number]]),"")</f>
        <v/>
      </c>
    </row>
    <row r="174" spans="1:7" x14ac:dyDescent="0.2">
      <c r="A174" s="52">
        <v>173</v>
      </c>
      <c r="B174" s="52"/>
      <c r="E174" s="55" t="s">
        <v>29</v>
      </c>
      <c r="F174" s="55" t="s">
        <v>51</v>
      </c>
      <c r="G174" t="str">
        <f>IF(Table24[[#This Row],[Number]]&lt;&gt;0,COUNTIF('Finish order'!F:F, Table24[[#This Row],[Number]]),"")</f>
        <v/>
      </c>
    </row>
    <row r="175" spans="1:7" x14ac:dyDescent="0.2">
      <c r="A175" s="52">
        <v>174</v>
      </c>
      <c r="B175" s="52"/>
      <c r="E175" s="55" t="s">
        <v>29</v>
      </c>
      <c r="F175" s="55" t="s">
        <v>51</v>
      </c>
      <c r="G175" t="str">
        <f>IF(Table24[[#This Row],[Number]]&lt;&gt;0,COUNTIF('Finish order'!F:F, Table24[[#This Row],[Number]]),"")</f>
        <v/>
      </c>
    </row>
    <row r="176" spans="1:7" x14ac:dyDescent="0.2">
      <c r="A176" s="52">
        <v>175</v>
      </c>
      <c r="B176" s="52"/>
      <c r="E176" s="55" t="s">
        <v>29</v>
      </c>
      <c r="F176" s="55" t="s">
        <v>51</v>
      </c>
      <c r="G176" t="str">
        <f>IF(Table24[[#This Row],[Number]]&lt;&gt;0,COUNTIF('Finish order'!F:F, Table24[[#This Row],[Number]]),"")</f>
        <v/>
      </c>
    </row>
    <row r="177" spans="1:7" x14ac:dyDescent="0.2">
      <c r="A177" s="52">
        <v>176</v>
      </c>
      <c r="B177" s="52"/>
      <c r="E177" s="55" t="s">
        <v>29</v>
      </c>
      <c r="F177" s="55" t="s">
        <v>51</v>
      </c>
      <c r="G177" t="str">
        <f>IF(Table24[[#This Row],[Number]]&lt;&gt;0,COUNTIF('Finish order'!F:F, Table24[[#This Row],[Number]]),"")</f>
        <v/>
      </c>
    </row>
    <row r="178" spans="1:7" x14ac:dyDescent="0.2">
      <c r="A178" s="52">
        <v>177</v>
      </c>
      <c r="B178" s="52"/>
      <c r="E178" s="55" t="s">
        <v>29</v>
      </c>
      <c r="F178" s="55" t="s">
        <v>51</v>
      </c>
      <c r="G178" t="str">
        <f>IF(Table24[[#This Row],[Number]]&lt;&gt;0,COUNTIF('Finish order'!F:F, Table24[[#This Row],[Number]]),"")</f>
        <v/>
      </c>
    </row>
    <row r="179" spans="1:7" x14ac:dyDescent="0.2">
      <c r="A179" s="52">
        <v>178</v>
      </c>
      <c r="B179" s="52"/>
      <c r="E179" s="55" t="s">
        <v>29</v>
      </c>
      <c r="F179" s="55" t="s">
        <v>51</v>
      </c>
      <c r="G179" t="str">
        <f>IF(Table24[[#This Row],[Number]]&lt;&gt;0,COUNTIF('Finish order'!F:F, Table24[[#This Row],[Number]]),"")</f>
        <v/>
      </c>
    </row>
    <row r="180" spans="1:7" x14ac:dyDescent="0.2">
      <c r="A180" s="52">
        <v>179</v>
      </c>
      <c r="B180" s="52"/>
      <c r="E180" s="55" t="s">
        <v>29</v>
      </c>
      <c r="F180" s="55" t="s">
        <v>51</v>
      </c>
      <c r="G180" t="str">
        <f>IF(Table24[[#This Row],[Number]]&lt;&gt;0,COUNTIF('Finish order'!F:F, Table24[[#This Row],[Number]]),"")</f>
        <v/>
      </c>
    </row>
    <row r="181" spans="1:7" x14ac:dyDescent="0.2">
      <c r="A181" s="52">
        <v>180</v>
      </c>
      <c r="B181" s="52"/>
      <c r="E181" s="55" t="s">
        <v>29</v>
      </c>
      <c r="F181" s="55" t="s">
        <v>51</v>
      </c>
      <c r="G181" t="str">
        <f>IF(Table24[[#This Row],[Number]]&lt;&gt;0,COUNTIF('Finish order'!F:F, Table24[[#This Row],[Number]]),"")</f>
        <v/>
      </c>
    </row>
    <row r="182" spans="1:7" x14ac:dyDescent="0.2">
      <c r="A182" s="52">
        <v>181</v>
      </c>
      <c r="B182" s="52"/>
      <c r="E182" s="55" t="s">
        <v>29</v>
      </c>
      <c r="F182" s="55" t="s">
        <v>51</v>
      </c>
      <c r="G182" t="str">
        <f>IF(Table24[[#This Row],[Number]]&lt;&gt;0,COUNTIF('Finish order'!F:F, Table24[[#This Row],[Number]]),"")</f>
        <v/>
      </c>
    </row>
    <row r="183" spans="1:7" x14ac:dyDescent="0.2">
      <c r="A183" s="52">
        <v>182</v>
      </c>
      <c r="B183" s="52"/>
      <c r="E183" s="55" t="s">
        <v>29</v>
      </c>
      <c r="F183" s="55" t="s">
        <v>51</v>
      </c>
      <c r="G183" t="str">
        <f>IF(Table24[[#This Row],[Number]]&lt;&gt;0,COUNTIF('Finish order'!F:F, Table24[[#This Row],[Number]]),"")</f>
        <v/>
      </c>
    </row>
    <row r="184" spans="1:7" x14ac:dyDescent="0.2">
      <c r="A184" s="52">
        <v>183</v>
      </c>
      <c r="B184" s="52"/>
      <c r="E184" s="55" t="s">
        <v>29</v>
      </c>
      <c r="F184" s="55" t="s">
        <v>51</v>
      </c>
      <c r="G184" t="str">
        <f>IF(Table24[[#This Row],[Number]]&lt;&gt;0,COUNTIF('Finish order'!F:F, Table24[[#This Row],[Number]]),"")</f>
        <v/>
      </c>
    </row>
    <row r="185" spans="1:7" x14ac:dyDescent="0.2">
      <c r="A185" s="52">
        <v>184</v>
      </c>
      <c r="B185" s="52"/>
      <c r="E185" s="55" t="s">
        <v>29</v>
      </c>
      <c r="F185" s="55" t="s">
        <v>51</v>
      </c>
      <c r="G185" t="str">
        <f>IF(Table24[[#This Row],[Number]]&lt;&gt;0,COUNTIF('Finish order'!F:F, Table24[[#This Row],[Number]]),"")</f>
        <v/>
      </c>
    </row>
    <row r="186" spans="1:7" x14ac:dyDescent="0.2">
      <c r="A186" s="52">
        <v>185</v>
      </c>
      <c r="B186" s="52"/>
      <c r="E186" s="55" t="s">
        <v>29</v>
      </c>
      <c r="F186" s="55" t="s">
        <v>51</v>
      </c>
      <c r="G186" t="str">
        <f>IF(Table24[[#This Row],[Number]]&lt;&gt;0,COUNTIF('Finish order'!F:F, Table24[[#This Row],[Number]]),"")</f>
        <v/>
      </c>
    </row>
    <row r="187" spans="1:7" x14ac:dyDescent="0.2">
      <c r="A187" s="52">
        <v>186</v>
      </c>
      <c r="B187" s="52"/>
      <c r="E187" s="55" t="s">
        <v>29</v>
      </c>
      <c r="F187" s="55" t="s">
        <v>51</v>
      </c>
      <c r="G187" t="str">
        <f>IF(Table24[[#This Row],[Number]]&lt;&gt;0,COUNTIF('Finish order'!F:F, Table24[[#This Row],[Number]]),"")</f>
        <v/>
      </c>
    </row>
    <row r="188" spans="1:7" x14ac:dyDescent="0.2">
      <c r="A188" s="52">
        <v>187</v>
      </c>
      <c r="B188" s="52"/>
      <c r="E188" s="55" t="s">
        <v>29</v>
      </c>
      <c r="F188" s="55" t="s">
        <v>51</v>
      </c>
      <c r="G188" t="str">
        <f>IF(Table24[[#This Row],[Number]]&lt;&gt;0,COUNTIF('Finish order'!F:F, Table24[[#This Row],[Number]]),"")</f>
        <v/>
      </c>
    </row>
    <row r="189" spans="1:7" x14ac:dyDescent="0.2">
      <c r="A189" s="52">
        <v>188</v>
      </c>
      <c r="B189" s="52"/>
      <c r="E189" s="55" t="s">
        <v>29</v>
      </c>
      <c r="F189" s="55" t="s">
        <v>51</v>
      </c>
      <c r="G189" t="str">
        <f>IF(Table24[[#This Row],[Number]]&lt;&gt;0,COUNTIF('Finish order'!F:F, Table24[[#This Row],[Number]]),"")</f>
        <v/>
      </c>
    </row>
    <row r="190" spans="1:7" x14ac:dyDescent="0.2">
      <c r="A190" s="52">
        <v>189</v>
      </c>
      <c r="B190" s="52"/>
      <c r="E190" s="55" t="s">
        <v>29</v>
      </c>
      <c r="F190" s="55" t="s">
        <v>51</v>
      </c>
      <c r="G190" t="str">
        <f>IF(Table24[[#This Row],[Number]]&lt;&gt;0,COUNTIF('Finish order'!F:F, Table24[[#This Row],[Number]]),"")</f>
        <v/>
      </c>
    </row>
    <row r="191" spans="1:7" x14ac:dyDescent="0.2">
      <c r="A191" s="52">
        <v>190</v>
      </c>
      <c r="B191" s="52"/>
      <c r="E191" s="55" t="s">
        <v>29</v>
      </c>
      <c r="F191" s="55" t="s">
        <v>51</v>
      </c>
      <c r="G191" t="str">
        <f>IF(Table24[[#This Row],[Number]]&lt;&gt;0,COUNTIF('Finish order'!F:F, Table24[[#This Row],[Number]]),"")</f>
        <v/>
      </c>
    </row>
    <row r="192" spans="1:7" x14ac:dyDescent="0.2">
      <c r="A192" s="52">
        <v>191</v>
      </c>
      <c r="B192" s="52"/>
      <c r="E192" s="55" t="s">
        <v>29</v>
      </c>
      <c r="F192" s="55" t="s">
        <v>51</v>
      </c>
      <c r="G192" t="str">
        <f>IF(Table24[[#This Row],[Number]]&lt;&gt;0,COUNTIF('Finish order'!F:F, Table24[[#This Row],[Number]]),"")</f>
        <v/>
      </c>
    </row>
    <row r="193" spans="1:7" s="29" customFormat="1" ht="15" customHeight="1" x14ac:dyDescent="0.2">
      <c r="A193" s="52">
        <v>192</v>
      </c>
      <c r="B193" s="52"/>
      <c r="C193" s="4"/>
      <c r="D193"/>
      <c r="E193" s="55" t="s">
        <v>29</v>
      </c>
      <c r="F193" s="55" t="s">
        <v>51</v>
      </c>
      <c r="G193" t="str">
        <f>IF(Table24[[#This Row],[Number]]&lt;&gt;0,COUNTIF('Finish order'!F:F, Table24[[#This Row],[Number]]),"")</f>
        <v/>
      </c>
    </row>
    <row r="194" spans="1:7" x14ac:dyDescent="0.2">
      <c r="A194" s="52">
        <v>193</v>
      </c>
      <c r="B194" s="52"/>
      <c r="E194" s="55" t="s">
        <v>29</v>
      </c>
      <c r="F194" s="55" t="s">
        <v>51</v>
      </c>
      <c r="G194" t="str">
        <f>IF(Table24[[#This Row],[Number]]&lt;&gt;0,COUNTIF('Finish order'!F:F, Table24[[#This Row],[Number]]),"")</f>
        <v/>
      </c>
    </row>
    <row r="195" spans="1:7" x14ac:dyDescent="0.2">
      <c r="A195" s="52">
        <v>194</v>
      </c>
      <c r="B195" s="52"/>
      <c r="E195" s="55" t="s">
        <v>29</v>
      </c>
      <c r="F195" s="55" t="s">
        <v>51</v>
      </c>
      <c r="G195" t="str">
        <f>IF(Table24[[#This Row],[Number]]&lt;&gt;0,COUNTIF('Finish order'!F:F, Table24[[#This Row],[Number]]),"")</f>
        <v/>
      </c>
    </row>
    <row r="196" spans="1:7" x14ac:dyDescent="0.2">
      <c r="A196" s="52">
        <v>195</v>
      </c>
      <c r="B196" s="52"/>
      <c r="E196" s="55" t="s">
        <v>29</v>
      </c>
      <c r="F196" s="55" t="s">
        <v>51</v>
      </c>
      <c r="G196" t="str">
        <f>IF(Table24[[#This Row],[Number]]&lt;&gt;0,COUNTIF('Finish order'!F:F, Table24[[#This Row],[Number]]),"")</f>
        <v/>
      </c>
    </row>
    <row r="197" spans="1:7" x14ac:dyDescent="0.2">
      <c r="A197" s="52">
        <v>196</v>
      </c>
      <c r="B197" s="52"/>
      <c r="E197" s="55" t="s">
        <v>29</v>
      </c>
      <c r="F197" s="55" t="s">
        <v>51</v>
      </c>
      <c r="G197" t="str">
        <f>IF(Table24[[#This Row],[Number]]&lt;&gt;0,COUNTIF('Finish order'!F:F, Table24[[#This Row],[Number]]),"")</f>
        <v/>
      </c>
    </row>
    <row r="198" spans="1:7" x14ac:dyDescent="0.2">
      <c r="A198" s="52">
        <v>197</v>
      </c>
      <c r="B198" s="52"/>
      <c r="E198" s="55" t="s">
        <v>29</v>
      </c>
      <c r="F198" s="55" t="s">
        <v>51</v>
      </c>
      <c r="G198" t="str">
        <f>IF(Table24[[#This Row],[Number]]&lt;&gt;0,COUNTIF('Finish order'!F:F, Table24[[#This Row],[Number]]),"")</f>
        <v/>
      </c>
    </row>
    <row r="199" spans="1:7" x14ac:dyDescent="0.2">
      <c r="A199" s="52">
        <v>198</v>
      </c>
      <c r="B199" s="52"/>
      <c r="E199" s="55" t="s">
        <v>29</v>
      </c>
      <c r="F199" s="55" t="s">
        <v>51</v>
      </c>
      <c r="G199" t="str">
        <f>IF(Table24[[#This Row],[Number]]&lt;&gt;0,COUNTIF('Finish order'!F:F, Table24[[#This Row],[Number]]),"")</f>
        <v/>
      </c>
    </row>
    <row r="200" spans="1:7" x14ac:dyDescent="0.2">
      <c r="A200" s="52">
        <v>199</v>
      </c>
      <c r="B200" s="52"/>
      <c r="E200" s="55" t="s">
        <v>29</v>
      </c>
      <c r="F200" s="55" t="s">
        <v>51</v>
      </c>
      <c r="G200" t="str">
        <f>IF(Table24[[#This Row],[Number]]&lt;&gt;0,COUNTIF('Finish order'!F:F, Table24[[#This Row],[Number]]),"")</f>
        <v/>
      </c>
    </row>
    <row r="201" spans="1:7" s="29" customFormat="1" ht="15" customHeight="1" x14ac:dyDescent="0.2">
      <c r="A201" s="52">
        <v>200</v>
      </c>
      <c r="B201" s="52">
        <v>200</v>
      </c>
      <c r="C201" s="4" t="s">
        <v>173</v>
      </c>
      <c r="D201" t="s">
        <v>126</v>
      </c>
      <c r="E201" s="55" t="s">
        <v>29</v>
      </c>
      <c r="F201" s="55" t="s">
        <v>21</v>
      </c>
      <c r="G201">
        <f>IF(Table24[[#This Row],[Number]]&lt;&gt;0,COUNTIF('Finish order'!F:F, Table24[[#This Row],[Number]]),"")</f>
        <v>1</v>
      </c>
    </row>
    <row r="202" spans="1:7" x14ac:dyDescent="0.2">
      <c r="A202" s="52">
        <v>201</v>
      </c>
      <c r="B202" s="52"/>
      <c r="C202" s="4" t="s">
        <v>174</v>
      </c>
      <c r="D202" t="s">
        <v>130</v>
      </c>
      <c r="E202" s="55" t="s">
        <v>29</v>
      </c>
      <c r="F202" s="55" t="s">
        <v>21</v>
      </c>
      <c r="G202" t="str">
        <f>IF(Table24[[#This Row],[Number]]&lt;&gt;0,COUNTIF('Finish order'!F:F, Table24[[#This Row],[Number]]),"")</f>
        <v/>
      </c>
    </row>
    <row r="203" spans="1:7" x14ac:dyDescent="0.2">
      <c r="A203" s="52">
        <v>202</v>
      </c>
      <c r="B203" s="52"/>
      <c r="C203" s="4" t="s">
        <v>175</v>
      </c>
      <c r="D203" t="s">
        <v>153</v>
      </c>
      <c r="E203" s="55" t="s">
        <v>29</v>
      </c>
      <c r="F203" s="55" t="s">
        <v>21</v>
      </c>
      <c r="G203" t="str">
        <f>IF(Table24[[#This Row],[Number]]&lt;&gt;0,COUNTIF('Finish order'!F:F, Table24[[#This Row],[Number]]),"")</f>
        <v/>
      </c>
    </row>
    <row r="204" spans="1:7" x14ac:dyDescent="0.2">
      <c r="A204" s="52">
        <v>203</v>
      </c>
      <c r="B204" s="52"/>
      <c r="C204" s="4" t="s">
        <v>176</v>
      </c>
      <c r="D204" t="s">
        <v>177</v>
      </c>
      <c r="E204" s="55" t="s">
        <v>29</v>
      </c>
      <c r="F204" s="55" t="s">
        <v>21</v>
      </c>
      <c r="G204" t="str">
        <f>IF(Table24[[#This Row],[Number]]&lt;&gt;0,COUNTIF('Finish order'!F:F, Table24[[#This Row],[Number]]),"")</f>
        <v/>
      </c>
    </row>
    <row r="205" spans="1:7" x14ac:dyDescent="0.2">
      <c r="A205" s="52">
        <v>204</v>
      </c>
      <c r="B205" s="52"/>
      <c r="C205" s="4" t="s">
        <v>178</v>
      </c>
      <c r="D205" t="s">
        <v>142</v>
      </c>
      <c r="E205" s="55" t="s">
        <v>29</v>
      </c>
      <c r="F205" s="55" t="s">
        <v>21</v>
      </c>
      <c r="G205" t="str">
        <f>IF(Table24[[#This Row],[Number]]&lt;&gt;0,COUNTIF('Finish order'!F:F, Table24[[#This Row],[Number]]),"")</f>
        <v/>
      </c>
    </row>
    <row r="206" spans="1:7" x14ac:dyDescent="0.2">
      <c r="A206" s="52">
        <v>205</v>
      </c>
      <c r="B206" s="52"/>
      <c r="C206" s="4" t="s">
        <v>179</v>
      </c>
      <c r="D206" t="s">
        <v>142</v>
      </c>
      <c r="E206" s="55" t="s">
        <v>29</v>
      </c>
      <c r="F206" s="55" t="s">
        <v>21</v>
      </c>
      <c r="G206" t="str">
        <f>IF(Table24[[#This Row],[Number]]&lt;&gt;0,COUNTIF('Finish order'!F:F, Table24[[#This Row],[Number]]),"")</f>
        <v/>
      </c>
    </row>
    <row r="207" spans="1:7" x14ac:dyDescent="0.2">
      <c r="A207" s="52">
        <v>206</v>
      </c>
      <c r="B207" s="52">
        <v>206</v>
      </c>
      <c r="C207" s="4" t="s">
        <v>180</v>
      </c>
      <c r="D207" t="s">
        <v>124</v>
      </c>
      <c r="E207" s="55" t="s">
        <v>29</v>
      </c>
      <c r="F207" s="55" t="s">
        <v>21</v>
      </c>
      <c r="G207">
        <f>IF(Table24[[#This Row],[Number]]&lt;&gt;0,COUNTIF('Finish order'!F:F, Table24[[#This Row],[Number]]),"")</f>
        <v>1</v>
      </c>
    </row>
    <row r="208" spans="1:7" x14ac:dyDescent="0.2">
      <c r="A208" s="52">
        <v>207</v>
      </c>
      <c r="B208" s="52"/>
      <c r="C208" s="4" t="s">
        <v>181</v>
      </c>
      <c r="D208" t="s">
        <v>124</v>
      </c>
      <c r="E208" s="55" t="s">
        <v>29</v>
      </c>
      <c r="F208" s="55" t="s">
        <v>21</v>
      </c>
      <c r="G208" t="str">
        <f>IF(Table24[[#This Row],[Number]]&lt;&gt;0,COUNTIF('Finish order'!F:F, Table24[[#This Row],[Number]]),"")</f>
        <v/>
      </c>
    </row>
    <row r="209" spans="1:7" x14ac:dyDescent="0.2">
      <c r="A209" s="52">
        <v>208</v>
      </c>
      <c r="B209" s="52">
        <v>208</v>
      </c>
      <c r="C209" s="4" t="s">
        <v>182</v>
      </c>
      <c r="D209" t="s">
        <v>120</v>
      </c>
      <c r="E209" s="55" t="s">
        <v>29</v>
      </c>
      <c r="F209" s="55" t="s">
        <v>21</v>
      </c>
      <c r="G209">
        <f>IF(Table24[[#This Row],[Number]]&lt;&gt;0,COUNTIF('Finish order'!F:F, Table24[[#This Row],[Number]]),"")</f>
        <v>1</v>
      </c>
    </row>
    <row r="210" spans="1:7" x14ac:dyDescent="0.2">
      <c r="A210" s="52">
        <v>209</v>
      </c>
      <c r="B210" s="52">
        <v>209</v>
      </c>
      <c r="C210" s="4" t="s">
        <v>183</v>
      </c>
      <c r="D210" t="s">
        <v>145</v>
      </c>
      <c r="E210" s="55" t="s">
        <v>29</v>
      </c>
      <c r="F210" s="55" t="s">
        <v>21</v>
      </c>
      <c r="G210">
        <f>IF(Table24[[#This Row],[Number]]&lt;&gt;0,COUNTIF('Finish order'!F:F, Table24[[#This Row],[Number]]),"")</f>
        <v>1</v>
      </c>
    </row>
    <row r="211" spans="1:7" x14ac:dyDescent="0.2">
      <c r="A211" s="52">
        <v>210</v>
      </c>
      <c r="B211" s="52"/>
      <c r="E211" s="55" t="s">
        <v>29</v>
      </c>
      <c r="F211" s="55" t="s">
        <v>21</v>
      </c>
      <c r="G211" t="str">
        <f>IF(Table24[[#This Row],[Number]]&lt;&gt;0,COUNTIF('Finish order'!F:F, Table24[[#This Row],[Number]]),"")</f>
        <v/>
      </c>
    </row>
    <row r="212" spans="1:7" x14ac:dyDescent="0.2">
      <c r="A212" s="52">
        <v>211</v>
      </c>
      <c r="B212" s="52"/>
      <c r="E212" s="55" t="s">
        <v>29</v>
      </c>
      <c r="F212" s="55" t="s">
        <v>21</v>
      </c>
      <c r="G212" t="str">
        <f>IF(Table24[[#This Row],[Number]]&lt;&gt;0,COUNTIF('Finish order'!F:F, Table24[[#This Row],[Number]]),"")</f>
        <v/>
      </c>
    </row>
    <row r="213" spans="1:7" ht="15" customHeight="1" x14ac:dyDescent="0.2">
      <c r="A213" s="52">
        <v>212</v>
      </c>
      <c r="B213" s="52"/>
      <c r="E213" s="55" t="s">
        <v>29</v>
      </c>
      <c r="F213" s="55" t="s">
        <v>21</v>
      </c>
      <c r="G213" t="str">
        <f>IF(Table24[[#This Row],[Number]]&lt;&gt;0,COUNTIF('Finish order'!F:F, Table24[[#This Row],[Number]]),"")</f>
        <v/>
      </c>
    </row>
    <row r="214" spans="1:7" x14ac:dyDescent="0.2">
      <c r="A214" s="52">
        <v>213</v>
      </c>
      <c r="B214" s="52"/>
      <c r="E214" s="55" t="s">
        <v>29</v>
      </c>
      <c r="F214" s="55" t="s">
        <v>21</v>
      </c>
      <c r="G214" t="str">
        <f>IF(Table24[[#This Row],[Number]]&lt;&gt;0,COUNTIF('Finish order'!F:F, Table24[[#This Row],[Number]]),"")</f>
        <v/>
      </c>
    </row>
    <row r="215" spans="1:7" x14ac:dyDescent="0.2">
      <c r="A215" s="52">
        <v>214</v>
      </c>
      <c r="B215" s="52"/>
      <c r="E215" s="55" t="s">
        <v>29</v>
      </c>
      <c r="F215" s="55" t="s">
        <v>21</v>
      </c>
      <c r="G215" t="str">
        <f>IF(Table24[[#This Row],[Number]]&lt;&gt;0,COUNTIF('Finish order'!F:F, Table24[[#This Row],[Number]]),"")</f>
        <v/>
      </c>
    </row>
    <row r="216" spans="1:7" x14ac:dyDescent="0.2">
      <c r="A216" s="52">
        <v>215</v>
      </c>
      <c r="B216" s="52"/>
      <c r="E216" s="55" t="s">
        <v>29</v>
      </c>
      <c r="F216" s="55" t="s">
        <v>21</v>
      </c>
      <c r="G216" t="str">
        <f>IF(Table24[[#This Row],[Number]]&lt;&gt;0,COUNTIF('Finish order'!F:F, Table24[[#This Row],[Number]]),"")</f>
        <v/>
      </c>
    </row>
    <row r="217" spans="1:7" x14ac:dyDescent="0.2">
      <c r="A217" s="52">
        <v>216</v>
      </c>
      <c r="B217" s="52"/>
      <c r="E217" s="55" t="s">
        <v>29</v>
      </c>
      <c r="F217" s="55" t="s">
        <v>21</v>
      </c>
      <c r="G217" t="str">
        <f>IF(Table24[[#This Row],[Number]]&lt;&gt;0,COUNTIF('Finish order'!F:F, Table24[[#This Row],[Number]]),"")</f>
        <v/>
      </c>
    </row>
    <row r="218" spans="1:7" x14ac:dyDescent="0.2">
      <c r="A218" s="52">
        <v>217</v>
      </c>
      <c r="B218" s="52"/>
      <c r="E218" s="55" t="s">
        <v>29</v>
      </c>
      <c r="F218" s="55" t="s">
        <v>21</v>
      </c>
      <c r="G218" t="str">
        <f>IF(Table24[[#This Row],[Number]]&lt;&gt;0,COUNTIF('Finish order'!F:F, Table24[[#This Row],[Number]]),"")</f>
        <v/>
      </c>
    </row>
    <row r="219" spans="1:7" x14ac:dyDescent="0.2">
      <c r="A219" s="52">
        <v>218</v>
      </c>
      <c r="B219" s="52"/>
      <c r="E219" s="55" t="s">
        <v>29</v>
      </c>
      <c r="F219" s="55" t="s">
        <v>21</v>
      </c>
      <c r="G219" t="str">
        <f>IF(Table24[[#This Row],[Number]]&lt;&gt;0,COUNTIF('Finish order'!F:F, Table24[[#This Row],[Number]]),"")</f>
        <v/>
      </c>
    </row>
    <row r="220" spans="1:7" x14ac:dyDescent="0.2">
      <c r="A220" s="52">
        <v>219</v>
      </c>
      <c r="B220" s="52"/>
      <c r="E220" s="55" t="s">
        <v>29</v>
      </c>
      <c r="F220" s="55" t="s">
        <v>21</v>
      </c>
      <c r="G220" t="str">
        <f>IF(Table24[[#This Row],[Number]]&lt;&gt;0,COUNTIF('Finish order'!F:F, Table24[[#This Row],[Number]]),"")</f>
        <v/>
      </c>
    </row>
    <row r="221" spans="1:7" x14ac:dyDescent="0.2">
      <c r="A221" s="52">
        <v>220</v>
      </c>
      <c r="B221" s="52"/>
      <c r="E221" s="55" t="s">
        <v>29</v>
      </c>
      <c r="F221" s="55" t="s">
        <v>21</v>
      </c>
      <c r="G221" t="str">
        <f>IF(Table24[[#This Row],[Number]]&lt;&gt;0,COUNTIF('Finish order'!F:F, Table24[[#This Row],[Number]]),"")</f>
        <v/>
      </c>
    </row>
    <row r="222" spans="1:7" x14ac:dyDescent="0.2">
      <c r="A222" s="52">
        <v>221</v>
      </c>
      <c r="B222" s="52"/>
      <c r="E222" s="55" t="s">
        <v>29</v>
      </c>
      <c r="F222" s="55" t="s">
        <v>21</v>
      </c>
      <c r="G222" t="str">
        <f>IF(Table24[[#This Row],[Number]]&lt;&gt;0,COUNTIF('Finish order'!F:F, Table24[[#This Row],[Number]]),"")</f>
        <v/>
      </c>
    </row>
    <row r="223" spans="1:7" x14ac:dyDescent="0.2">
      <c r="A223" s="52">
        <v>222</v>
      </c>
      <c r="B223" s="52"/>
      <c r="E223" s="55" t="s">
        <v>29</v>
      </c>
      <c r="F223" s="55" t="s">
        <v>21</v>
      </c>
      <c r="G223" t="str">
        <f>IF(Table24[[#This Row],[Number]]&lt;&gt;0,COUNTIF('Finish order'!F:F, Table24[[#This Row],[Number]]),"")</f>
        <v/>
      </c>
    </row>
    <row r="224" spans="1:7" x14ac:dyDescent="0.2">
      <c r="A224" s="52">
        <v>223</v>
      </c>
      <c r="B224" s="52"/>
      <c r="E224" s="55" t="s">
        <v>29</v>
      </c>
      <c r="F224" s="55" t="s">
        <v>21</v>
      </c>
      <c r="G224" t="str">
        <f>IF(Table24[[#This Row],[Number]]&lt;&gt;0,COUNTIF('Finish order'!F:F, Table24[[#This Row],[Number]]),"")</f>
        <v/>
      </c>
    </row>
    <row r="225" spans="1:7" x14ac:dyDescent="0.2">
      <c r="A225" s="52">
        <v>224</v>
      </c>
      <c r="B225" s="52"/>
      <c r="E225" s="55" t="s">
        <v>29</v>
      </c>
      <c r="F225" s="55" t="s">
        <v>21</v>
      </c>
      <c r="G225" t="str">
        <f>IF(Table24[[#This Row],[Number]]&lt;&gt;0,COUNTIF('Finish order'!F:F, Table24[[#This Row],[Number]]),"")</f>
        <v/>
      </c>
    </row>
    <row r="226" spans="1:7" x14ac:dyDescent="0.2">
      <c r="A226" s="52">
        <v>225</v>
      </c>
      <c r="B226" s="52"/>
      <c r="E226" s="55" t="s">
        <v>29</v>
      </c>
      <c r="F226" s="55" t="s">
        <v>21</v>
      </c>
      <c r="G226" t="str">
        <f>IF(Table24[[#This Row],[Number]]&lt;&gt;0,COUNTIF('Finish order'!F:F, Table24[[#This Row],[Number]]),"")</f>
        <v/>
      </c>
    </row>
    <row r="227" spans="1:7" x14ac:dyDescent="0.2">
      <c r="A227" s="52">
        <v>226</v>
      </c>
      <c r="B227" s="52"/>
      <c r="E227" s="55" t="s">
        <v>29</v>
      </c>
      <c r="F227" s="55" t="s">
        <v>21</v>
      </c>
      <c r="G227" t="str">
        <f>IF(Table24[[#This Row],[Number]]&lt;&gt;0,COUNTIF('Finish order'!F:F, Table24[[#This Row],[Number]]),"")</f>
        <v/>
      </c>
    </row>
    <row r="228" spans="1:7" x14ac:dyDescent="0.2">
      <c r="A228" s="52">
        <v>227</v>
      </c>
      <c r="B228" s="52"/>
      <c r="E228" s="55" t="s">
        <v>29</v>
      </c>
      <c r="F228" s="55" t="s">
        <v>21</v>
      </c>
      <c r="G228" t="str">
        <f>IF(Table24[[#This Row],[Number]]&lt;&gt;0,COUNTIF('Finish order'!F:F, Table24[[#This Row],[Number]]),"")</f>
        <v/>
      </c>
    </row>
    <row r="229" spans="1:7" x14ac:dyDescent="0.2">
      <c r="A229" s="52">
        <v>228</v>
      </c>
      <c r="B229" s="52"/>
      <c r="E229" s="55" t="s">
        <v>29</v>
      </c>
      <c r="F229" s="55" t="s">
        <v>21</v>
      </c>
      <c r="G229" t="str">
        <f>IF(Table24[[#This Row],[Number]]&lt;&gt;0,COUNTIF('Finish order'!F:F, Table24[[#This Row],[Number]]),"")</f>
        <v/>
      </c>
    </row>
    <row r="230" spans="1:7" x14ac:dyDescent="0.2">
      <c r="A230" s="52">
        <v>229</v>
      </c>
      <c r="B230" s="52"/>
      <c r="E230" s="55" t="s">
        <v>29</v>
      </c>
      <c r="F230" s="55" t="s">
        <v>21</v>
      </c>
      <c r="G230" t="str">
        <f>IF(Table24[[#This Row],[Number]]&lt;&gt;0,COUNTIF('Finish order'!F:F, Table24[[#This Row],[Number]]),"")</f>
        <v/>
      </c>
    </row>
    <row r="231" spans="1:7" x14ac:dyDescent="0.2">
      <c r="A231" s="52">
        <v>230</v>
      </c>
      <c r="B231" s="52"/>
      <c r="E231" s="55" t="s">
        <v>29</v>
      </c>
      <c r="F231" s="55" t="s">
        <v>21</v>
      </c>
      <c r="G231" t="str">
        <f>IF(Table24[[#This Row],[Number]]&lt;&gt;0,COUNTIF('Finish order'!F:F, Table24[[#This Row],[Number]]),"")</f>
        <v/>
      </c>
    </row>
    <row r="232" spans="1:7" x14ac:dyDescent="0.2">
      <c r="A232" s="52">
        <v>231</v>
      </c>
      <c r="B232" s="52"/>
      <c r="E232" s="55" t="s">
        <v>29</v>
      </c>
      <c r="F232" s="55" t="s">
        <v>21</v>
      </c>
      <c r="G232" t="str">
        <f>IF(Table24[[#This Row],[Number]]&lt;&gt;0,COUNTIF('Finish order'!F:F, Table24[[#This Row],[Number]]),"")</f>
        <v/>
      </c>
    </row>
    <row r="233" spans="1:7" x14ac:dyDescent="0.2">
      <c r="A233" s="52">
        <v>232</v>
      </c>
      <c r="B233" s="52"/>
      <c r="E233" s="55" t="s">
        <v>29</v>
      </c>
      <c r="F233" s="55" t="s">
        <v>21</v>
      </c>
      <c r="G233" t="str">
        <f>IF(Table24[[#This Row],[Number]]&lt;&gt;0,COUNTIF('Finish order'!F:F, Table24[[#This Row],[Number]]),"")</f>
        <v/>
      </c>
    </row>
    <row r="234" spans="1:7" x14ac:dyDescent="0.2">
      <c r="A234" s="52">
        <v>233</v>
      </c>
      <c r="B234" s="52"/>
      <c r="E234" s="55" t="s">
        <v>29</v>
      </c>
      <c r="F234" s="55" t="s">
        <v>21</v>
      </c>
      <c r="G234" t="str">
        <f>IF(Table24[[#This Row],[Number]]&lt;&gt;0,COUNTIF('Finish order'!F:F, Table24[[#This Row],[Number]]),"")</f>
        <v/>
      </c>
    </row>
    <row r="235" spans="1:7" x14ac:dyDescent="0.2">
      <c r="A235" s="52">
        <v>234</v>
      </c>
      <c r="B235" s="52"/>
      <c r="E235" s="55" t="s">
        <v>29</v>
      </c>
      <c r="F235" s="55" t="s">
        <v>21</v>
      </c>
      <c r="G235" t="str">
        <f>IF(Table24[[#This Row],[Number]]&lt;&gt;0,COUNTIF('Finish order'!F:F, Table24[[#This Row],[Number]]),"")</f>
        <v/>
      </c>
    </row>
    <row r="236" spans="1:7" x14ac:dyDescent="0.2">
      <c r="A236" s="52">
        <v>235</v>
      </c>
      <c r="B236" s="52"/>
      <c r="E236" s="55" t="s">
        <v>29</v>
      </c>
      <c r="F236" s="55" t="s">
        <v>21</v>
      </c>
      <c r="G236" t="str">
        <f>IF(Table24[[#This Row],[Number]]&lt;&gt;0,COUNTIF('Finish order'!F:F, Table24[[#This Row],[Number]]),"")</f>
        <v/>
      </c>
    </row>
    <row r="237" spans="1:7" x14ac:dyDescent="0.2">
      <c r="A237" s="52">
        <v>236</v>
      </c>
      <c r="B237" s="52"/>
      <c r="E237" s="55" t="s">
        <v>29</v>
      </c>
      <c r="F237" s="55" t="s">
        <v>21</v>
      </c>
      <c r="G237" t="str">
        <f>IF(Table24[[#This Row],[Number]]&lt;&gt;0,COUNTIF('Finish order'!F:F, Table24[[#This Row],[Number]]),"")</f>
        <v/>
      </c>
    </row>
    <row r="238" spans="1:7" x14ac:dyDescent="0.2">
      <c r="A238" s="52">
        <v>237</v>
      </c>
      <c r="B238" s="52"/>
      <c r="E238" s="55" t="s">
        <v>29</v>
      </c>
      <c r="F238" s="55" t="s">
        <v>21</v>
      </c>
      <c r="G238" t="str">
        <f>IF(Table24[[#This Row],[Number]]&lt;&gt;0,COUNTIF('Finish order'!F:F, Table24[[#This Row],[Number]]),"")</f>
        <v/>
      </c>
    </row>
    <row r="239" spans="1:7" x14ac:dyDescent="0.2">
      <c r="A239" s="52">
        <v>238</v>
      </c>
      <c r="B239" s="52"/>
      <c r="E239" s="55" t="s">
        <v>29</v>
      </c>
      <c r="F239" s="55" t="s">
        <v>21</v>
      </c>
      <c r="G239" t="str">
        <f>IF(Table24[[#This Row],[Number]]&lt;&gt;0,COUNTIF('Finish order'!F:F, Table24[[#This Row],[Number]]),"")</f>
        <v/>
      </c>
    </row>
    <row r="240" spans="1:7" x14ac:dyDescent="0.2">
      <c r="A240" s="52">
        <v>239</v>
      </c>
      <c r="B240" s="52"/>
      <c r="E240" s="55" t="s">
        <v>29</v>
      </c>
      <c r="F240" s="55" t="s">
        <v>21</v>
      </c>
      <c r="G240" t="str">
        <f>IF(Table24[[#This Row],[Number]]&lt;&gt;0,COUNTIF('Finish order'!F:F, Table24[[#This Row],[Number]]),"")</f>
        <v/>
      </c>
    </row>
    <row r="241" spans="1:7" x14ac:dyDescent="0.2">
      <c r="A241" s="52">
        <v>240</v>
      </c>
      <c r="B241" s="52"/>
      <c r="E241" s="55" t="s">
        <v>29</v>
      </c>
      <c r="F241" s="55" t="s">
        <v>21</v>
      </c>
      <c r="G241" t="str">
        <f>IF(Table24[[#This Row],[Number]]&lt;&gt;0,COUNTIF('Finish order'!F:F, Table24[[#This Row],[Number]]),"")</f>
        <v/>
      </c>
    </row>
    <row r="242" spans="1:7" x14ac:dyDescent="0.2">
      <c r="A242" s="52">
        <v>241</v>
      </c>
      <c r="B242" s="52"/>
      <c r="E242" s="55" t="s">
        <v>29</v>
      </c>
      <c r="F242" s="55" t="s">
        <v>21</v>
      </c>
      <c r="G242" t="str">
        <f>IF(Table24[[#This Row],[Number]]&lt;&gt;0,COUNTIF('Finish order'!F:F, Table24[[#This Row],[Number]]),"")</f>
        <v/>
      </c>
    </row>
    <row r="243" spans="1:7" x14ac:dyDescent="0.2">
      <c r="A243" s="52">
        <v>242</v>
      </c>
      <c r="B243" s="52"/>
      <c r="E243" s="55" t="s">
        <v>29</v>
      </c>
      <c r="F243" s="55" t="s">
        <v>21</v>
      </c>
      <c r="G243" t="str">
        <f>IF(Table24[[#This Row],[Number]]&lt;&gt;0,COUNTIF('Finish order'!F:F, Table24[[#This Row],[Number]]),"")</f>
        <v/>
      </c>
    </row>
    <row r="244" spans="1:7" x14ac:dyDescent="0.2">
      <c r="A244" s="52">
        <v>243</v>
      </c>
      <c r="B244" s="52"/>
      <c r="E244" s="55" t="s">
        <v>29</v>
      </c>
      <c r="F244" s="55" t="s">
        <v>21</v>
      </c>
      <c r="G244" t="str">
        <f>IF(Table24[[#This Row],[Number]]&lt;&gt;0,COUNTIF('Finish order'!F:F, Table24[[#This Row],[Number]]),"")</f>
        <v/>
      </c>
    </row>
    <row r="245" spans="1:7" x14ac:dyDescent="0.2">
      <c r="A245" s="52">
        <v>244</v>
      </c>
      <c r="B245" s="52"/>
      <c r="E245" s="55" t="s">
        <v>29</v>
      </c>
      <c r="F245" s="55" t="s">
        <v>21</v>
      </c>
      <c r="G245" t="str">
        <f>IF(Table24[[#This Row],[Number]]&lt;&gt;0,COUNTIF('Finish order'!F:F, Table24[[#This Row],[Number]]),"")</f>
        <v/>
      </c>
    </row>
    <row r="246" spans="1:7" x14ac:dyDescent="0.2">
      <c r="A246" s="52">
        <v>245</v>
      </c>
      <c r="B246" s="52"/>
      <c r="E246" s="55" t="s">
        <v>29</v>
      </c>
      <c r="F246" s="55" t="s">
        <v>21</v>
      </c>
      <c r="G246" t="str">
        <f>IF(Table24[[#This Row],[Number]]&lt;&gt;0,COUNTIF('Finish order'!F:F, Table24[[#This Row],[Number]]),"")</f>
        <v/>
      </c>
    </row>
    <row r="247" spans="1:7" x14ac:dyDescent="0.2">
      <c r="A247" s="52">
        <v>246</v>
      </c>
      <c r="B247" s="52"/>
      <c r="E247" s="55" t="s">
        <v>29</v>
      </c>
      <c r="F247" s="55" t="s">
        <v>21</v>
      </c>
      <c r="G247" t="str">
        <f>IF(Table24[[#This Row],[Number]]&lt;&gt;0,COUNTIF('Finish order'!F:F, Table24[[#This Row],[Number]]),"")</f>
        <v/>
      </c>
    </row>
    <row r="248" spans="1:7" x14ac:dyDescent="0.2">
      <c r="A248" s="52">
        <v>247</v>
      </c>
      <c r="B248" s="52"/>
      <c r="E248" s="55" t="s">
        <v>29</v>
      </c>
      <c r="F248" s="55" t="s">
        <v>21</v>
      </c>
      <c r="G248" t="str">
        <f>IF(Table24[[#This Row],[Number]]&lt;&gt;0,COUNTIF('Finish order'!F:F, Table24[[#This Row],[Number]]),"")</f>
        <v/>
      </c>
    </row>
    <row r="249" spans="1:7" x14ac:dyDescent="0.2">
      <c r="A249" s="52">
        <v>248</v>
      </c>
      <c r="B249" s="52"/>
      <c r="E249" s="55" t="s">
        <v>29</v>
      </c>
      <c r="F249" s="55" t="s">
        <v>21</v>
      </c>
      <c r="G249" t="str">
        <f>IF(Table24[[#This Row],[Number]]&lt;&gt;0,COUNTIF('Finish order'!F:F, Table24[[#This Row],[Number]]),"")</f>
        <v/>
      </c>
    </row>
    <row r="250" spans="1:7" x14ac:dyDescent="0.2">
      <c r="A250" s="52">
        <v>249</v>
      </c>
      <c r="B250" s="52"/>
      <c r="E250" s="55" t="s">
        <v>29</v>
      </c>
      <c r="F250" s="55" t="s">
        <v>21</v>
      </c>
      <c r="G250" t="str">
        <f>IF(Table24[[#This Row],[Number]]&lt;&gt;0,COUNTIF('Finish order'!F:F, Table24[[#This Row],[Number]]),"")</f>
        <v/>
      </c>
    </row>
    <row r="251" spans="1:7" x14ac:dyDescent="0.2">
      <c r="A251" s="52">
        <v>250</v>
      </c>
      <c r="B251" s="52">
        <v>250</v>
      </c>
      <c r="C251" s="4" t="s">
        <v>184</v>
      </c>
      <c r="D251" t="s">
        <v>136</v>
      </c>
      <c r="E251" s="55" t="s">
        <v>29</v>
      </c>
      <c r="F251" s="55" t="s">
        <v>53</v>
      </c>
      <c r="G251">
        <f>IF(Table24[[#This Row],[Number]]&lt;&gt;0,COUNTIF('Finish order'!F:F, Table24[[#This Row],[Number]]),"")</f>
        <v>1</v>
      </c>
    </row>
    <row r="252" spans="1:7" x14ac:dyDescent="0.2">
      <c r="A252" s="52">
        <v>251</v>
      </c>
      <c r="B252" s="52"/>
      <c r="C252" s="4" t="s">
        <v>185</v>
      </c>
      <c r="D252" t="s">
        <v>120</v>
      </c>
      <c r="E252" s="55" t="s">
        <v>29</v>
      </c>
      <c r="F252" s="55" t="s">
        <v>53</v>
      </c>
      <c r="G252" t="str">
        <f>IF(Table24[[#This Row],[Number]]&lt;&gt;0,COUNTIF('Finish order'!F:F, Table24[[#This Row],[Number]]),"")</f>
        <v/>
      </c>
    </row>
    <row r="253" spans="1:7" x14ac:dyDescent="0.2">
      <c r="A253" s="52">
        <v>252</v>
      </c>
      <c r="B253" s="52"/>
      <c r="C253" s="4" t="s">
        <v>186</v>
      </c>
      <c r="D253" t="s">
        <v>187</v>
      </c>
      <c r="E253" s="55" t="s">
        <v>29</v>
      </c>
      <c r="F253" s="55" t="s">
        <v>53</v>
      </c>
      <c r="G253" t="str">
        <f>IF(Table24[[#This Row],[Number]]&lt;&gt;0,COUNTIF('Finish order'!F:F, Table24[[#This Row],[Number]]),"")</f>
        <v/>
      </c>
    </row>
    <row r="254" spans="1:7" x14ac:dyDescent="0.2">
      <c r="A254" s="52">
        <v>253</v>
      </c>
      <c r="B254" s="52"/>
      <c r="C254" s="4" t="s">
        <v>188</v>
      </c>
      <c r="D254" t="s">
        <v>145</v>
      </c>
      <c r="E254" s="55" t="s">
        <v>29</v>
      </c>
      <c r="F254" s="55" t="s">
        <v>53</v>
      </c>
      <c r="G254" t="str">
        <f>IF(Table24[[#This Row],[Number]]&lt;&gt;0,COUNTIF('Finish order'!F:F, Table24[[#This Row],[Number]]),"")</f>
        <v/>
      </c>
    </row>
    <row r="255" spans="1:7" x14ac:dyDescent="0.2">
      <c r="A255" s="52">
        <v>254</v>
      </c>
      <c r="B255" s="52"/>
      <c r="C255" s="4" t="s">
        <v>189</v>
      </c>
      <c r="D255" t="s">
        <v>120</v>
      </c>
      <c r="E255" s="55" t="s">
        <v>29</v>
      </c>
      <c r="F255" s="55" t="s">
        <v>53</v>
      </c>
      <c r="G255" t="str">
        <f>IF(Table24[[#This Row],[Number]]&lt;&gt;0,COUNTIF('Finish order'!F:F, Table24[[#This Row],[Number]]),"")</f>
        <v/>
      </c>
    </row>
    <row r="256" spans="1:7" x14ac:dyDescent="0.2">
      <c r="A256" s="52">
        <v>255</v>
      </c>
      <c r="B256" s="52"/>
      <c r="C256" s="4" t="s">
        <v>190</v>
      </c>
      <c r="D256" t="s">
        <v>120</v>
      </c>
      <c r="E256" s="55" t="s">
        <v>29</v>
      </c>
      <c r="F256" s="55" t="s">
        <v>53</v>
      </c>
      <c r="G256" t="str">
        <f>IF(Table24[[#This Row],[Number]]&lt;&gt;0,COUNTIF('Finish order'!F:F, Table24[[#This Row],[Number]]),"")</f>
        <v/>
      </c>
    </row>
    <row r="257" spans="1:9" x14ac:dyDescent="0.2">
      <c r="A257" s="52">
        <v>256</v>
      </c>
      <c r="B257" s="52">
        <v>256</v>
      </c>
      <c r="C257" s="4" t="s">
        <v>191</v>
      </c>
      <c r="D257" t="s">
        <v>136</v>
      </c>
      <c r="E257" s="55" t="s">
        <v>29</v>
      </c>
      <c r="F257" s="55" t="s">
        <v>53</v>
      </c>
      <c r="G257">
        <f>IF(Table24[[#This Row],[Number]]&lt;&gt;0,COUNTIF('Finish order'!F:F, Table24[[#This Row],[Number]]),"")</f>
        <v>1</v>
      </c>
    </row>
    <row r="258" spans="1:9" x14ac:dyDescent="0.2">
      <c r="A258" s="52">
        <v>257</v>
      </c>
      <c r="B258" s="52"/>
      <c r="C258" s="4" t="s">
        <v>192</v>
      </c>
      <c r="D258" t="s">
        <v>193</v>
      </c>
      <c r="E258" s="55" t="s">
        <v>29</v>
      </c>
      <c r="F258" s="55" t="s">
        <v>53</v>
      </c>
      <c r="G258" t="str">
        <f>IF(Table24[[#This Row],[Number]]&lt;&gt;0,COUNTIF('Finish order'!F:F, Table24[[#This Row],[Number]]),"")</f>
        <v/>
      </c>
    </row>
    <row r="259" spans="1:9" x14ac:dyDescent="0.2">
      <c r="A259" s="52">
        <v>258</v>
      </c>
      <c r="B259" s="52">
        <v>258</v>
      </c>
      <c r="C259" s="4" t="s">
        <v>194</v>
      </c>
      <c r="D259" t="s">
        <v>153</v>
      </c>
      <c r="E259" s="55" t="s">
        <v>29</v>
      </c>
      <c r="F259" s="55" t="s">
        <v>53</v>
      </c>
      <c r="G259">
        <f>IF(Table24[[#This Row],[Number]]&lt;&gt;0,COUNTIF('Finish order'!F:F, Table24[[#This Row],[Number]]),"")</f>
        <v>1</v>
      </c>
    </row>
    <row r="260" spans="1:9" x14ac:dyDescent="0.2">
      <c r="A260" s="52">
        <v>259</v>
      </c>
      <c r="B260" s="52">
        <v>259</v>
      </c>
      <c r="C260" s="4" t="s">
        <v>195</v>
      </c>
      <c r="D260" s="4" t="s">
        <v>153</v>
      </c>
      <c r="E260" s="55" t="s">
        <v>29</v>
      </c>
      <c r="F260" s="55" t="s">
        <v>53</v>
      </c>
      <c r="G260">
        <f>IF(Table24[[#This Row],[Number]]&lt;&gt;0,COUNTIF('Finish order'!F:F, Table24[[#This Row],[Number]]),"")</f>
        <v>1</v>
      </c>
      <c r="I260" s="1"/>
    </row>
    <row r="261" spans="1:9" x14ac:dyDescent="0.2">
      <c r="A261" s="52">
        <v>260</v>
      </c>
      <c r="B261" s="52">
        <v>260</v>
      </c>
      <c r="C261" s="4" t="s">
        <v>196</v>
      </c>
      <c r="D261" s="4" t="s">
        <v>145</v>
      </c>
      <c r="E261" s="55" t="s">
        <v>29</v>
      </c>
      <c r="F261" s="55" t="s">
        <v>53</v>
      </c>
      <c r="G261">
        <f>IF(Table24[[#This Row],[Number]]&lt;&gt;0,COUNTIF('Finish order'!F:F, Table24[[#This Row],[Number]]),"")</f>
        <v>1</v>
      </c>
      <c r="I261" s="1"/>
    </row>
    <row r="262" spans="1:9" x14ac:dyDescent="0.2">
      <c r="A262" s="52">
        <v>261</v>
      </c>
      <c r="B262" s="52">
        <v>261</v>
      </c>
      <c r="C262" s="4" t="s">
        <v>197</v>
      </c>
      <c r="D262" s="4" t="s">
        <v>126</v>
      </c>
      <c r="E262" s="55" t="s">
        <v>29</v>
      </c>
      <c r="F262" s="55" t="s">
        <v>53</v>
      </c>
      <c r="G262">
        <f>IF(Table24[[#This Row],[Number]]&lt;&gt;0,COUNTIF('Finish order'!F:F, Table24[[#This Row],[Number]]),"")</f>
        <v>1</v>
      </c>
      <c r="I262" s="1"/>
    </row>
    <row r="263" spans="1:9" x14ac:dyDescent="0.2">
      <c r="A263" s="52">
        <v>262</v>
      </c>
      <c r="B263" s="52"/>
      <c r="D263" s="4"/>
      <c r="E263" s="55" t="s">
        <v>29</v>
      </c>
      <c r="F263" s="55" t="s">
        <v>53</v>
      </c>
      <c r="G263" t="str">
        <f>IF(Table24[[#This Row],[Number]]&lt;&gt;0,COUNTIF('Finish order'!F:F, Table24[[#This Row],[Number]]),"")</f>
        <v/>
      </c>
      <c r="I263" s="1"/>
    </row>
    <row r="264" spans="1:9" x14ac:dyDescent="0.2">
      <c r="A264" s="52">
        <v>263</v>
      </c>
      <c r="B264" s="52"/>
      <c r="D264" s="4"/>
      <c r="E264" s="55" t="s">
        <v>29</v>
      </c>
      <c r="F264" s="55" t="s">
        <v>53</v>
      </c>
      <c r="G264" t="str">
        <f>IF(Table24[[#This Row],[Number]]&lt;&gt;0,COUNTIF('Finish order'!F:F, Table24[[#This Row],[Number]]),"")</f>
        <v/>
      </c>
      <c r="I264" s="1"/>
    </row>
    <row r="265" spans="1:9" x14ac:dyDescent="0.2">
      <c r="A265" s="52">
        <v>264</v>
      </c>
      <c r="B265" s="52"/>
      <c r="D265" s="4"/>
      <c r="E265" s="55" t="s">
        <v>29</v>
      </c>
      <c r="F265" s="55" t="s">
        <v>53</v>
      </c>
      <c r="G265" t="str">
        <f>IF(Table24[[#This Row],[Number]]&lt;&gt;0,COUNTIF('Finish order'!F:F, Table24[[#This Row],[Number]]),"")</f>
        <v/>
      </c>
      <c r="I265" s="1"/>
    </row>
    <row r="266" spans="1:9" x14ac:dyDescent="0.2">
      <c r="A266" s="52">
        <v>265</v>
      </c>
      <c r="B266" s="52"/>
      <c r="D266" s="4"/>
      <c r="E266" s="55" t="s">
        <v>29</v>
      </c>
      <c r="F266" s="55" t="s">
        <v>53</v>
      </c>
      <c r="G266" t="str">
        <f>IF(Table24[[#This Row],[Number]]&lt;&gt;0,COUNTIF('Finish order'!F:F, Table24[[#This Row],[Number]]),"")</f>
        <v/>
      </c>
      <c r="I266" s="1"/>
    </row>
    <row r="267" spans="1:9" x14ac:dyDescent="0.2">
      <c r="A267" s="52">
        <v>266</v>
      </c>
      <c r="B267" s="52"/>
      <c r="D267" s="4"/>
      <c r="E267" s="55" t="s">
        <v>29</v>
      </c>
      <c r="F267" s="55" t="s">
        <v>53</v>
      </c>
      <c r="G267" t="str">
        <f>IF(Table24[[#This Row],[Number]]&lt;&gt;0,COUNTIF('Finish order'!F:F, Table24[[#This Row],[Number]]),"")</f>
        <v/>
      </c>
      <c r="I267" s="1"/>
    </row>
    <row r="268" spans="1:9" x14ac:dyDescent="0.2">
      <c r="A268" s="52">
        <v>267</v>
      </c>
      <c r="B268" s="52"/>
      <c r="D268" s="4"/>
      <c r="E268" s="55" t="s">
        <v>29</v>
      </c>
      <c r="F268" s="55" t="s">
        <v>53</v>
      </c>
      <c r="G268" t="str">
        <f>IF(Table24[[#This Row],[Number]]&lt;&gt;0,COUNTIF('Finish order'!F:F, Table24[[#This Row],[Number]]),"")</f>
        <v/>
      </c>
      <c r="I268" s="1"/>
    </row>
    <row r="269" spans="1:9" x14ac:dyDescent="0.2">
      <c r="A269" s="52">
        <v>268</v>
      </c>
      <c r="B269" s="52"/>
      <c r="D269" s="4"/>
      <c r="E269" s="55" t="s">
        <v>29</v>
      </c>
      <c r="F269" s="55" t="s">
        <v>53</v>
      </c>
      <c r="G269" t="str">
        <f>IF(Table24[[#This Row],[Number]]&lt;&gt;0,COUNTIF('Finish order'!F:F, Table24[[#This Row],[Number]]),"")</f>
        <v/>
      </c>
      <c r="I269" s="1"/>
    </row>
    <row r="270" spans="1:9" x14ac:dyDescent="0.2">
      <c r="A270" s="52">
        <v>269</v>
      </c>
      <c r="B270" s="52"/>
      <c r="D270" s="4"/>
      <c r="E270" s="55" t="s">
        <v>29</v>
      </c>
      <c r="F270" s="55" t="s">
        <v>53</v>
      </c>
      <c r="G270" t="str">
        <f>IF(Table24[[#This Row],[Number]]&lt;&gt;0,COUNTIF('Finish order'!F:F, Table24[[#This Row],[Number]]),"")</f>
        <v/>
      </c>
      <c r="I270" s="1"/>
    </row>
    <row r="271" spans="1:9" x14ac:dyDescent="0.2">
      <c r="A271" s="52">
        <v>270</v>
      </c>
      <c r="B271" s="52"/>
      <c r="D271" s="4"/>
      <c r="E271" s="55" t="s">
        <v>29</v>
      </c>
      <c r="F271" s="55" t="s">
        <v>53</v>
      </c>
      <c r="G271" t="str">
        <f>IF(Table24[[#This Row],[Number]]&lt;&gt;0,COUNTIF('Finish order'!F:F, Table24[[#This Row],[Number]]),"")</f>
        <v/>
      </c>
      <c r="I271" s="1"/>
    </row>
    <row r="272" spans="1:9" x14ac:dyDescent="0.2">
      <c r="A272" s="52">
        <v>271</v>
      </c>
      <c r="B272" s="52"/>
      <c r="D272" s="4"/>
      <c r="E272" s="55" t="s">
        <v>29</v>
      </c>
      <c r="F272" s="55" t="s">
        <v>53</v>
      </c>
      <c r="G272" t="str">
        <f>IF(Table24[[#This Row],[Number]]&lt;&gt;0,COUNTIF('Finish order'!F:F, Table24[[#This Row],[Number]]),"")</f>
        <v/>
      </c>
      <c r="I272" s="1"/>
    </row>
    <row r="273" spans="1:9" x14ac:dyDescent="0.2">
      <c r="A273" s="52">
        <v>272</v>
      </c>
      <c r="B273" s="52"/>
      <c r="D273" s="4"/>
      <c r="E273" s="55" t="s">
        <v>29</v>
      </c>
      <c r="F273" s="55" t="s">
        <v>53</v>
      </c>
      <c r="G273" t="str">
        <f>IF(Table24[[#This Row],[Number]]&lt;&gt;0,COUNTIF('Finish order'!F:F, Table24[[#This Row],[Number]]),"")</f>
        <v/>
      </c>
      <c r="I273" s="1"/>
    </row>
    <row r="274" spans="1:9" x14ac:dyDescent="0.2">
      <c r="A274" s="52">
        <v>273</v>
      </c>
      <c r="B274" s="52"/>
      <c r="D274" s="4"/>
      <c r="E274" s="55" t="s">
        <v>29</v>
      </c>
      <c r="F274" s="55" t="s">
        <v>53</v>
      </c>
      <c r="G274" t="str">
        <f>IF(Table24[[#This Row],[Number]]&lt;&gt;0,COUNTIF('Finish order'!F:F, Table24[[#This Row],[Number]]),"")</f>
        <v/>
      </c>
      <c r="I274" s="1"/>
    </row>
    <row r="275" spans="1:9" x14ac:dyDescent="0.2">
      <c r="A275" s="52">
        <v>274</v>
      </c>
      <c r="B275" s="52"/>
      <c r="D275" s="4"/>
      <c r="E275" s="55" t="s">
        <v>29</v>
      </c>
      <c r="F275" s="55" t="s">
        <v>53</v>
      </c>
      <c r="G275" t="str">
        <f>IF(Table24[[#This Row],[Number]]&lt;&gt;0,COUNTIF('Finish order'!F:F, Table24[[#This Row],[Number]]),"")</f>
        <v/>
      </c>
      <c r="I275" s="1"/>
    </row>
    <row r="276" spans="1:9" x14ac:dyDescent="0.2">
      <c r="A276" s="52">
        <v>275</v>
      </c>
      <c r="B276" s="52"/>
      <c r="C276" s="4" t="s">
        <v>200</v>
      </c>
      <c r="D276" s="4" t="s">
        <v>120</v>
      </c>
      <c r="E276" s="55" t="s">
        <v>29</v>
      </c>
      <c r="F276" s="55" t="s">
        <v>22</v>
      </c>
      <c r="G276" t="str">
        <f>IF(Table24[[#This Row],[Number]]&lt;&gt;0,COUNTIF('Finish order'!F:F, Table24[[#This Row],[Number]]),"")</f>
        <v/>
      </c>
      <c r="I276" s="1"/>
    </row>
    <row r="277" spans="1:9" x14ac:dyDescent="0.2">
      <c r="A277" s="52">
        <v>276</v>
      </c>
      <c r="B277" s="52">
        <v>276</v>
      </c>
      <c r="C277" s="4" t="s">
        <v>201</v>
      </c>
      <c r="D277" s="4" t="s">
        <v>153</v>
      </c>
      <c r="E277" s="55" t="s">
        <v>29</v>
      </c>
      <c r="F277" s="55" t="s">
        <v>22</v>
      </c>
      <c r="G277">
        <f>IF(Table24[[#This Row],[Number]]&lt;&gt;0,COUNTIF('Finish order'!F:F, Table24[[#This Row],[Number]]),"")</f>
        <v>1</v>
      </c>
      <c r="I277" s="1"/>
    </row>
    <row r="278" spans="1:9" x14ac:dyDescent="0.2">
      <c r="A278" s="52">
        <v>277</v>
      </c>
      <c r="B278" s="52"/>
      <c r="C278" s="4" t="s">
        <v>202</v>
      </c>
      <c r="D278" s="4" t="s">
        <v>203</v>
      </c>
      <c r="E278" s="55" t="s">
        <v>29</v>
      </c>
      <c r="F278" s="55" t="s">
        <v>22</v>
      </c>
      <c r="G278" t="str">
        <f>IF(Table24[[#This Row],[Number]]&lt;&gt;0,COUNTIF('Finish order'!F:F, Table24[[#This Row],[Number]]),"")</f>
        <v/>
      </c>
      <c r="I278" s="1"/>
    </row>
    <row r="279" spans="1:9" x14ac:dyDescent="0.2">
      <c r="A279" s="52">
        <v>278</v>
      </c>
      <c r="B279" s="52"/>
      <c r="C279" s="4" t="s">
        <v>204</v>
      </c>
      <c r="D279" s="4" t="s">
        <v>145</v>
      </c>
      <c r="E279" s="55" t="s">
        <v>29</v>
      </c>
      <c r="F279" s="55" t="s">
        <v>22</v>
      </c>
      <c r="G279" t="str">
        <f>IF(Table24[[#This Row],[Number]]&lt;&gt;0,COUNTIF('Finish order'!F:F, Table24[[#This Row],[Number]]),"")</f>
        <v/>
      </c>
      <c r="I279" s="1"/>
    </row>
    <row r="280" spans="1:9" x14ac:dyDescent="0.2">
      <c r="A280" s="52">
        <v>279</v>
      </c>
      <c r="B280" s="52"/>
      <c r="C280" s="4" t="s">
        <v>205</v>
      </c>
      <c r="D280" s="4" t="s">
        <v>206</v>
      </c>
      <c r="E280" s="55" t="s">
        <v>29</v>
      </c>
      <c r="F280" s="55" t="s">
        <v>22</v>
      </c>
      <c r="G280" t="str">
        <f>IF(Table24[[#This Row],[Number]]&lt;&gt;0,COUNTIF('Finish order'!F:F, Table24[[#This Row],[Number]]),"")</f>
        <v/>
      </c>
      <c r="I280" s="1"/>
    </row>
    <row r="281" spans="1:9" x14ac:dyDescent="0.2">
      <c r="A281" s="52">
        <v>280</v>
      </c>
      <c r="B281" s="52"/>
      <c r="C281" s="4" t="s">
        <v>207</v>
      </c>
      <c r="D281" s="4" t="s">
        <v>136</v>
      </c>
      <c r="E281" s="55" t="s">
        <v>29</v>
      </c>
      <c r="F281" s="55" t="s">
        <v>22</v>
      </c>
      <c r="G281" t="str">
        <f>IF(Table24[[#This Row],[Number]]&lt;&gt;0,COUNTIF('Finish order'!F:F, Table24[[#This Row],[Number]]),"")</f>
        <v/>
      </c>
      <c r="I281" s="1"/>
    </row>
    <row r="282" spans="1:9" x14ac:dyDescent="0.2">
      <c r="A282" s="52">
        <v>281</v>
      </c>
      <c r="B282" s="52"/>
      <c r="C282" s="4" t="s">
        <v>208</v>
      </c>
      <c r="D282" s="4" t="s">
        <v>124</v>
      </c>
      <c r="E282" s="55" t="s">
        <v>29</v>
      </c>
      <c r="F282" s="55" t="s">
        <v>22</v>
      </c>
      <c r="G282" t="str">
        <f>IF(Table24[[#This Row],[Number]]&lt;&gt;0,COUNTIF('Finish order'!F:F, Table24[[#This Row],[Number]]),"")</f>
        <v/>
      </c>
      <c r="I282" s="1"/>
    </row>
    <row r="283" spans="1:9" x14ac:dyDescent="0.2">
      <c r="A283" s="52">
        <v>282</v>
      </c>
      <c r="B283" s="52">
        <v>282</v>
      </c>
      <c r="C283" s="4" t="s">
        <v>209</v>
      </c>
      <c r="D283" s="4" t="s">
        <v>210</v>
      </c>
      <c r="E283" s="55" t="s">
        <v>29</v>
      </c>
      <c r="F283" s="55" t="s">
        <v>22</v>
      </c>
      <c r="G283">
        <f>IF(Table24[[#This Row],[Number]]&lt;&gt;0,COUNTIF('Finish order'!F:F, Table24[[#This Row],[Number]]),"")</f>
        <v>1</v>
      </c>
      <c r="I283" s="1"/>
    </row>
    <row r="284" spans="1:9" x14ac:dyDescent="0.2">
      <c r="A284" s="52">
        <v>283</v>
      </c>
      <c r="B284" s="52"/>
      <c r="D284" s="4"/>
      <c r="E284" s="55" t="s">
        <v>29</v>
      </c>
      <c r="F284" s="55" t="s">
        <v>22</v>
      </c>
      <c r="G284" t="str">
        <f>IF(Table24[[#This Row],[Number]]&lt;&gt;0,COUNTIF('Finish order'!F:F, Table24[[#This Row],[Number]]),"")</f>
        <v/>
      </c>
      <c r="I284" s="1"/>
    </row>
    <row r="285" spans="1:9" x14ac:dyDescent="0.2">
      <c r="A285" s="52">
        <v>284</v>
      </c>
      <c r="B285" s="52"/>
      <c r="D285" s="4"/>
      <c r="E285" s="55" t="s">
        <v>29</v>
      </c>
      <c r="F285" s="55" t="s">
        <v>22</v>
      </c>
      <c r="G285" t="str">
        <f>IF(Table24[[#This Row],[Number]]&lt;&gt;0,COUNTIF('Finish order'!F:F, Table24[[#This Row],[Number]]),"")</f>
        <v/>
      </c>
      <c r="I285" s="1"/>
    </row>
    <row r="286" spans="1:9" x14ac:dyDescent="0.2">
      <c r="A286" s="52">
        <v>285</v>
      </c>
      <c r="B286" s="52"/>
      <c r="D286" s="4"/>
      <c r="E286" s="55" t="s">
        <v>29</v>
      </c>
      <c r="F286" s="55" t="s">
        <v>22</v>
      </c>
      <c r="G286" t="str">
        <f>IF(Table24[[#This Row],[Number]]&lt;&gt;0,COUNTIF('Finish order'!F:F, Table24[[#This Row],[Number]]),"")</f>
        <v/>
      </c>
      <c r="I286" s="1"/>
    </row>
    <row r="287" spans="1:9" x14ac:dyDescent="0.2">
      <c r="A287" s="52">
        <v>286</v>
      </c>
      <c r="B287" s="52"/>
      <c r="D287" s="4"/>
      <c r="E287" s="55" t="s">
        <v>29</v>
      </c>
      <c r="F287" s="55" t="s">
        <v>22</v>
      </c>
      <c r="G287" t="str">
        <f>IF(Table24[[#This Row],[Number]]&lt;&gt;0,COUNTIF('Finish order'!F:F, Table24[[#This Row],[Number]]),"")</f>
        <v/>
      </c>
      <c r="I287" s="1"/>
    </row>
    <row r="288" spans="1:9" x14ac:dyDescent="0.2">
      <c r="A288" s="52">
        <v>287</v>
      </c>
      <c r="B288" s="52"/>
      <c r="D288" s="4"/>
      <c r="E288" s="55" t="s">
        <v>29</v>
      </c>
      <c r="F288" s="55" t="s">
        <v>22</v>
      </c>
      <c r="G288" t="str">
        <f>IF(Table24[[#This Row],[Number]]&lt;&gt;0,COUNTIF('Finish order'!F:F, Table24[[#This Row],[Number]]),"")</f>
        <v/>
      </c>
      <c r="I288" s="1"/>
    </row>
    <row r="289" spans="1:9" x14ac:dyDescent="0.2">
      <c r="A289" s="52">
        <v>288</v>
      </c>
      <c r="B289" s="52"/>
      <c r="D289" s="4"/>
      <c r="E289" s="55" t="s">
        <v>29</v>
      </c>
      <c r="F289" s="55" t="s">
        <v>22</v>
      </c>
      <c r="G289" t="str">
        <f>IF(Table24[[#This Row],[Number]]&lt;&gt;0,COUNTIF('Finish order'!F:F, Table24[[#This Row],[Number]]),"")</f>
        <v/>
      </c>
      <c r="I289" s="1"/>
    </row>
    <row r="290" spans="1:9" x14ac:dyDescent="0.2">
      <c r="A290" s="52">
        <v>289</v>
      </c>
      <c r="B290" s="52"/>
      <c r="D290" s="4"/>
      <c r="E290" s="55" t="s">
        <v>29</v>
      </c>
      <c r="F290" s="55" t="s">
        <v>22</v>
      </c>
      <c r="G290" t="str">
        <f>IF(Table24[[#This Row],[Number]]&lt;&gt;0,COUNTIF('Finish order'!F:F, Table24[[#This Row],[Number]]),"")</f>
        <v/>
      </c>
      <c r="I290" s="1"/>
    </row>
    <row r="291" spans="1:9" x14ac:dyDescent="0.2">
      <c r="A291" s="52">
        <v>290</v>
      </c>
      <c r="B291" s="52">
        <v>290</v>
      </c>
      <c r="C291" s="4" t="s">
        <v>211</v>
      </c>
      <c r="D291" s="4" t="s">
        <v>126</v>
      </c>
      <c r="E291" s="55" t="s">
        <v>29</v>
      </c>
      <c r="F291" s="55" t="s">
        <v>55</v>
      </c>
      <c r="G291">
        <f>IF(Table24[[#This Row],[Number]]&lt;&gt;0,COUNTIF('Finish order'!F:F, Table24[[#This Row],[Number]]),"")</f>
        <v>1</v>
      </c>
      <c r="I291" s="1"/>
    </row>
    <row r="292" spans="1:9" x14ac:dyDescent="0.2">
      <c r="A292" s="52">
        <v>291</v>
      </c>
      <c r="B292" s="52">
        <v>291</v>
      </c>
      <c r="C292" s="4" t="s">
        <v>212</v>
      </c>
      <c r="D292" s="4" t="s">
        <v>126</v>
      </c>
      <c r="E292" s="55" t="s">
        <v>29</v>
      </c>
      <c r="F292" s="55" t="s">
        <v>55</v>
      </c>
      <c r="G292">
        <f>IF(Table24[[#This Row],[Number]]&lt;&gt;0,COUNTIF('Finish order'!F:F, Table24[[#This Row],[Number]]),"")</f>
        <v>1</v>
      </c>
      <c r="I292" s="1"/>
    </row>
    <row r="293" spans="1:9" x14ac:dyDescent="0.2">
      <c r="A293" s="52">
        <v>292</v>
      </c>
      <c r="B293" s="52"/>
      <c r="C293" s="4" t="s">
        <v>213</v>
      </c>
      <c r="D293" s="4" t="s">
        <v>142</v>
      </c>
      <c r="E293" s="55" t="s">
        <v>29</v>
      </c>
      <c r="F293" s="55" t="s">
        <v>55</v>
      </c>
      <c r="G293" t="str">
        <f>IF(Table24[[#This Row],[Number]]&lt;&gt;0,COUNTIF('Finish order'!F:F, Table24[[#This Row],[Number]]),"")</f>
        <v/>
      </c>
      <c r="I293" s="1"/>
    </row>
    <row r="294" spans="1:9" x14ac:dyDescent="0.2">
      <c r="A294" s="52">
        <v>293</v>
      </c>
      <c r="B294" s="52"/>
      <c r="C294" s="4" t="s">
        <v>214</v>
      </c>
      <c r="D294" s="4" t="s">
        <v>206</v>
      </c>
      <c r="E294" s="55" t="s">
        <v>29</v>
      </c>
      <c r="F294" s="55" t="s">
        <v>55</v>
      </c>
      <c r="G294" t="str">
        <f>IF(Table24[[#This Row],[Number]]&lt;&gt;0,COUNTIF('Finish order'!F:F, Table24[[#This Row],[Number]]),"")</f>
        <v/>
      </c>
      <c r="I294" s="1"/>
    </row>
    <row r="295" spans="1:9" x14ac:dyDescent="0.2">
      <c r="A295" s="52">
        <v>294</v>
      </c>
      <c r="B295" s="52"/>
      <c r="C295" s="4" t="s">
        <v>215</v>
      </c>
      <c r="D295" s="4" t="s">
        <v>153</v>
      </c>
      <c r="E295" s="55" t="s">
        <v>29</v>
      </c>
      <c r="F295" s="55" t="s">
        <v>55</v>
      </c>
      <c r="G295" t="str">
        <f>IF(Table24[[#This Row],[Number]]&lt;&gt;0,COUNTIF('Finish order'!F:F, Table24[[#This Row],[Number]]),"")</f>
        <v/>
      </c>
      <c r="I295" s="1"/>
    </row>
    <row r="296" spans="1:9" x14ac:dyDescent="0.2">
      <c r="A296" s="52">
        <v>295</v>
      </c>
      <c r="B296" s="52"/>
      <c r="C296" s="4" t="s">
        <v>216</v>
      </c>
      <c r="D296" s="4" t="s">
        <v>145</v>
      </c>
      <c r="E296" s="55" t="s">
        <v>29</v>
      </c>
      <c r="F296" s="55" t="s">
        <v>55</v>
      </c>
      <c r="G296" t="str">
        <f>IF(Table24[[#This Row],[Number]]&lt;&gt;0,COUNTIF('Finish order'!F:F, Table24[[#This Row],[Number]]),"")</f>
        <v/>
      </c>
      <c r="I296" s="1"/>
    </row>
    <row r="297" spans="1:9" x14ac:dyDescent="0.2">
      <c r="A297" s="52">
        <v>296</v>
      </c>
      <c r="B297" s="52"/>
      <c r="D297" s="4"/>
      <c r="E297" s="55" t="s">
        <v>29</v>
      </c>
      <c r="F297" s="55" t="s">
        <v>55</v>
      </c>
      <c r="G297" t="str">
        <f>IF(Table24[[#This Row],[Number]]&lt;&gt;0,COUNTIF('Finish order'!F:F, Table24[[#This Row],[Number]]),"")</f>
        <v/>
      </c>
      <c r="I297" s="1"/>
    </row>
    <row r="298" spans="1:9" x14ac:dyDescent="0.2">
      <c r="A298" s="52">
        <v>297</v>
      </c>
      <c r="B298" s="52"/>
      <c r="C298" s="4" t="s">
        <v>217</v>
      </c>
      <c r="D298" s="4" t="s">
        <v>145</v>
      </c>
      <c r="E298" s="55" t="s">
        <v>29</v>
      </c>
      <c r="F298" s="55" t="s">
        <v>23</v>
      </c>
      <c r="G298" t="str">
        <f>IF(Table24[[#This Row],[Number]]&lt;&gt;0,COUNTIF('Finish order'!F:F, Table24[[#This Row],[Number]]),"")</f>
        <v/>
      </c>
      <c r="I298" s="1"/>
    </row>
    <row r="299" spans="1:9" x14ac:dyDescent="0.2">
      <c r="A299" s="52">
        <v>298</v>
      </c>
      <c r="B299" s="52"/>
      <c r="D299" s="4"/>
      <c r="E299" s="55" t="s">
        <v>29</v>
      </c>
      <c r="F299" s="55" t="s">
        <v>23</v>
      </c>
      <c r="G299" t="str">
        <f>IF(Table24[[#This Row],[Number]]&lt;&gt;0,COUNTIF('Finish order'!F:F, Table24[[#This Row],[Number]]),"")</f>
        <v/>
      </c>
      <c r="I299" s="1"/>
    </row>
    <row r="300" spans="1:9" x14ac:dyDescent="0.2">
      <c r="A300" s="52">
        <v>299</v>
      </c>
      <c r="B300" s="52"/>
      <c r="D300" s="4"/>
      <c r="E300" s="55" t="s">
        <v>29</v>
      </c>
      <c r="F300" s="55" t="s">
        <v>23</v>
      </c>
      <c r="G300" t="str">
        <f>IF(Table24[[#This Row],[Number]]&lt;&gt;0,COUNTIF('Finish order'!F:F, Table24[[#This Row],[Number]]),"")</f>
        <v/>
      </c>
      <c r="I300" s="1"/>
    </row>
    <row r="301" spans="1:9" x14ac:dyDescent="0.2">
      <c r="A301" s="52">
        <v>300</v>
      </c>
      <c r="B301" s="52"/>
      <c r="C301" s="4" t="s">
        <v>218</v>
      </c>
      <c r="D301" s="4" t="s">
        <v>120</v>
      </c>
      <c r="E301" s="55" t="s">
        <v>28</v>
      </c>
      <c r="F301" s="55" t="s">
        <v>199</v>
      </c>
      <c r="G301" t="str">
        <f>IF(Table24[[#This Row],[Number]]&lt;&gt;0,COUNTIF('Finish order'!F:F, Table24[[#This Row],[Number]]),"")</f>
        <v/>
      </c>
      <c r="I301" s="1"/>
    </row>
    <row r="302" spans="1:9" x14ac:dyDescent="0.2">
      <c r="A302" s="52">
        <v>301</v>
      </c>
      <c r="B302" s="52"/>
      <c r="C302" s="4" t="s">
        <v>219</v>
      </c>
      <c r="D302" s="4" t="s">
        <v>120</v>
      </c>
      <c r="E302" s="55" t="s">
        <v>28</v>
      </c>
      <c r="F302" s="55" t="s">
        <v>199</v>
      </c>
      <c r="G302" t="str">
        <f>IF(Table24[[#This Row],[Number]]&lt;&gt;0,COUNTIF('Finish order'!F:F, Table24[[#This Row],[Number]]),"")</f>
        <v/>
      </c>
      <c r="I302" s="1"/>
    </row>
    <row r="303" spans="1:9" x14ac:dyDescent="0.2">
      <c r="A303" s="52">
        <v>302</v>
      </c>
      <c r="B303" s="52"/>
      <c r="C303" s="4" t="s">
        <v>220</v>
      </c>
      <c r="D303" s="4" t="s">
        <v>130</v>
      </c>
      <c r="E303" s="55" t="s">
        <v>28</v>
      </c>
      <c r="F303" s="55" t="s">
        <v>199</v>
      </c>
      <c r="G303" t="str">
        <f>IF(Table24[[#This Row],[Number]]&lt;&gt;0,COUNTIF('Finish order'!F:F, Table24[[#This Row],[Number]]),"")</f>
        <v/>
      </c>
      <c r="I303" s="1"/>
    </row>
    <row r="304" spans="1:9" x14ac:dyDescent="0.2">
      <c r="A304" s="52">
        <v>303</v>
      </c>
      <c r="B304" s="52">
        <v>303</v>
      </c>
      <c r="C304" s="4" t="s">
        <v>221</v>
      </c>
      <c r="D304" s="4" t="s">
        <v>120</v>
      </c>
      <c r="E304" s="55" t="s">
        <v>28</v>
      </c>
      <c r="F304" s="55" t="s">
        <v>199</v>
      </c>
      <c r="G304">
        <f>IF(Table24[[#This Row],[Number]]&lt;&gt;0,COUNTIF('Finish order'!F:F, Table24[[#This Row],[Number]]),"")</f>
        <v>1</v>
      </c>
      <c r="I304" s="1"/>
    </row>
    <row r="305" spans="1:9" x14ac:dyDescent="0.2">
      <c r="A305" s="52">
        <v>304</v>
      </c>
      <c r="B305" s="52"/>
      <c r="C305" s="4" t="s">
        <v>222</v>
      </c>
      <c r="D305" s="4" t="s">
        <v>223</v>
      </c>
      <c r="E305" s="55" t="s">
        <v>28</v>
      </c>
      <c r="F305" s="55" t="s">
        <v>199</v>
      </c>
      <c r="G305" t="str">
        <f>IF(Table24[[#This Row],[Number]]&lt;&gt;0,COUNTIF('Finish order'!F:F, Table24[[#This Row],[Number]]),"")</f>
        <v/>
      </c>
      <c r="I305" s="1"/>
    </row>
    <row r="306" spans="1:9" x14ac:dyDescent="0.2">
      <c r="A306" s="52">
        <v>305</v>
      </c>
      <c r="B306" s="52"/>
      <c r="C306" s="4" t="s">
        <v>224</v>
      </c>
      <c r="D306" s="4" t="s">
        <v>126</v>
      </c>
      <c r="E306" s="55" t="s">
        <v>28</v>
      </c>
      <c r="F306" s="55" t="s">
        <v>199</v>
      </c>
      <c r="G306" t="str">
        <f>IF(Table24[[#This Row],[Number]]&lt;&gt;0,COUNTIF('Finish order'!F:F, Table24[[#This Row],[Number]]),"")</f>
        <v/>
      </c>
      <c r="I306" s="1"/>
    </row>
    <row r="307" spans="1:9" x14ac:dyDescent="0.2">
      <c r="A307" s="52">
        <v>306</v>
      </c>
      <c r="B307" s="52">
        <v>306</v>
      </c>
      <c r="C307" s="4" t="s">
        <v>225</v>
      </c>
      <c r="D307" s="4" t="s">
        <v>124</v>
      </c>
      <c r="E307" s="55" t="s">
        <v>28</v>
      </c>
      <c r="F307" s="55" t="s">
        <v>199</v>
      </c>
      <c r="G307">
        <f>IF(Table24[[#This Row],[Number]]&lt;&gt;0,COUNTIF('Finish order'!F:F, Table24[[#This Row],[Number]]),"")</f>
        <v>1</v>
      </c>
      <c r="I307" s="1"/>
    </row>
    <row r="308" spans="1:9" x14ac:dyDescent="0.2">
      <c r="A308" s="52">
        <v>307</v>
      </c>
      <c r="B308" s="52">
        <v>307</v>
      </c>
      <c r="C308" s="4" t="s">
        <v>226</v>
      </c>
      <c r="D308" s="4" t="s">
        <v>120</v>
      </c>
      <c r="E308" s="55" t="s">
        <v>28</v>
      </c>
      <c r="F308" s="55" t="s">
        <v>199</v>
      </c>
      <c r="G308">
        <f>IF(Table24[[#This Row],[Number]]&lt;&gt;0,COUNTIF('Finish order'!F:F, Table24[[#This Row],[Number]]),"")</f>
        <v>1</v>
      </c>
      <c r="I308" s="1"/>
    </row>
    <row r="309" spans="1:9" x14ac:dyDescent="0.2">
      <c r="A309" s="52">
        <v>308</v>
      </c>
      <c r="B309" s="52"/>
      <c r="C309" s="4" t="s">
        <v>227</v>
      </c>
      <c r="D309" s="4" t="s">
        <v>155</v>
      </c>
      <c r="E309" s="55" t="s">
        <v>28</v>
      </c>
      <c r="F309" s="55" t="s">
        <v>199</v>
      </c>
      <c r="G309" t="str">
        <f>IF(Table24[[#This Row],[Number]]&lt;&gt;0,COUNTIF('Finish order'!F:F, Table24[[#This Row],[Number]]),"")</f>
        <v/>
      </c>
      <c r="I309" s="1"/>
    </row>
    <row r="310" spans="1:9" x14ac:dyDescent="0.2">
      <c r="A310" s="52">
        <v>309</v>
      </c>
      <c r="B310" s="52">
        <v>309</v>
      </c>
      <c r="C310" s="4" t="s">
        <v>228</v>
      </c>
      <c r="D310" s="4" t="s">
        <v>155</v>
      </c>
      <c r="E310" s="55" t="s">
        <v>28</v>
      </c>
      <c r="F310" s="55" t="s">
        <v>199</v>
      </c>
      <c r="G310">
        <f>IF(Table24[[#This Row],[Number]]&lt;&gt;0,COUNTIF('Finish order'!F:F, Table24[[#This Row],[Number]]),"")</f>
        <v>1</v>
      </c>
      <c r="I310" s="1"/>
    </row>
    <row r="311" spans="1:9" x14ac:dyDescent="0.2">
      <c r="A311" s="52">
        <v>310</v>
      </c>
      <c r="B311" s="52"/>
      <c r="C311" s="4" t="s">
        <v>229</v>
      </c>
      <c r="D311" s="4" t="s">
        <v>122</v>
      </c>
      <c r="E311" s="55" t="s">
        <v>28</v>
      </c>
      <c r="F311" s="55" t="s">
        <v>199</v>
      </c>
      <c r="G311" t="str">
        <f>IF(Table24[[#This Row],[Number]]&lt;&gt;0,COUNTIF('Finish order'!F:F, Table24[[#This Row],[Number]]),"")</f>
        <v/>
      </c>
      <c r="I311" s="1"/>
    </row>
    <row r="312" spans="1:9" x14ac:dyDescent="0.2">
      <c r="A312" s="52">
        <v>311</v>
      </c>
      <c r="B312" s="52"/>
      <c r="C312" s="4" t="s">
        <v>230</v>
      </c>
      <c r="D312" s="4" t="s">
        <v>130</v>
      </c>
      <c r="E312" s="55" t="s">
        <v>28</v>
      </c>
      <c r="F312" s="55" t="s">
        <v>199</v>
      </c>
      <c r="G312" t="str">
        <f>IF(Table24[[#This Row],[Number]]&lt;&gt;0,COUNTIF('Finish order'!F:F, Table24[[#This Row],[Number]]),"")</f>
        <v/>
      </c>
      <c r="I312" s="1"/>
    </row>
    <row r="313" spans="1:9" x14ac:dyDescent="0.2">
      <c r="A313" s="52">
        <v>312</v>
      </c>
      <c r="B313" s="52">
        <v>312</v>
      </c>
      <c r="C313" s="4" t="s">
        <v>231</v>
      </c>
      <c r="D313" s="4" t="s">
        <v>124</v>
      </c>
      <c r="E313" s="55" t="s">
        <v>28</v>
      </c>
      <c r="F313" s="55" t="s">
        <v>199</v>
      </c>
      <c r="G313">
        <f>IF(Table24[[#This Row],[Number]]&lt;&gt;0,COUNTIF('Finish order'!F:F, Table24[[#This Row],[Number]]),"")</f>
        <v>1</v>
      </c>
      <c r="I313" s="1"/>
    </row>
    <row r="314" spans="1:9" x14ac:dyDescent="0.2">
      <c r="A314" s="52">
        <v>313</v>
      </c>
      <c r="B314" s="52">
        <v>313</v>
      </c>
      <c r="C314" s="4" t="s">
        <v>232</v>
      </c>
      <c r="D314" s="4" t="s">
        <v>136</v>
      </c>
      <c r="E314" s="55" t="s">
        <v>28</v>
      </c>
      <c r="F314" s="55" t="s">
        <v>199</v>
      </c>
      <c r="G314">
        <f>IF(Table24[[#This Row],[Number]]&lt;&gt;0,COUNTIF('Finish order'!F:F, Table24[[#This Row],[Number]]),"")</f>
        <v>1</v>
      </c>
      <c r="I314" s="1"/>
    </row>
    <row r="315" spans="1:9" x14ac:dyDescent="0.2">
      <c r="A315" s="52">
        <v>314</v>
      </c>
      <c r="B315" s="52"/>
      <c r="C315" s="4" t="s">
        <v>233</v>
      </c>
      <c r="D315" s="4" t="s">
        <v>122</v>
      </c>
      <c r="E315" s="55" t="s">
        <v>28</v>
      </c>
      <c r="F315" s="55" t="s">
        <v>199</v>
      </c>
      <c r="G315" t="str">
        <f>IF(Table24[[#This Row],[Number]]&lt;&gt;0,COUNTIF('Finish order'!F:F, Table24[[#This Row],[Number]]),"")</f>
        <v/>
      </c>
      <c r="I315" s="1"/>
    </row>
    <row r="316" spans="1:9" x14ac:dyDescent="0.2">
      <c r="A316" s="52">
        <v>315</v>
      </c>
      <c r="B316" s="52">
        <v>315</v>
      </c>
      <c r="C316" s="4" t="s">
        <v>234</v>
      </c>
      <c r="D316" s="4" t="s">
        <v>235</v>
      </c>
      <c r="E316" s="55" t="s">
        <v>28</v>
      </c>
      <c r="F316" s="55" t="s">
        <v>199</v>
      </c>
      <c r="G316">
        <f>IF(Table24[[#This Row],[Number]]&lt;&gt;0,COUNTIF('Finish order'!F:F, Table24[[#This Row],[Number]]),"")</f>
        <v>1</v>
      </c>
      <c r="I316" s="1"/>
    </row>
    <row r="317" spans="1:9" x14ac:dyDescent="0.2">
      <c r="A317" s="52">
        <v>316</v>
      </c>
      <c r="B317" s="52"/>
      <c r="C317" s="4" t="s">
        <v>236</v>
      </c>
      <c r="D317" s="4" t="s">
        <v>124</v>
      </c>
      <c r="E317" s="55" t="s">
        <v>28</v>
      </c>
      <c r="F317" s="55" t="s">
        <v>199</v>
      </c>
      <c r="G317" t="str">
        <f>IF(Table24[[#This Row],[Number]]&lt;&gt;0,COUNTIF('Finish order'!F:F, Table24[[#This Row],[Number]]),"")</f>
        <v/>
      </c>
      <c r="I317" s="1"/>
    </row>
    <row r="318" spans="1:9" x14ac:dyDescent="0.2">
      <c r="A318" s="52">
        <v>317</v>
      </c>
      <c r="B318" s="52">
        <v>317</v>
      </c>
      <c r="C318" s="4" t="s">
        <v>237</v>
      </c>
      <c r="D318" s="4" t="s">
        <v>120</v>
      </c>
      <c r="E318" s="55" t="s">
        <v>28</v>
      </c>
      <c r="F318" s="55" t="s">
        <v>199</v>
      </c>
      <c r="G318">
        <f>IF(Table24[[#This Row],[Number]]&lt;&gt;0,COUNTIF('Finish order'!F:F, Table24[[#This Row],[Number]]),"")</f>
        <v>1</v>
      </c>
      <c r="I318" s="1"/>
    </row>
    <row r="319" spans="1:9" x14ac:dyDescent="0.2">
      <c r="A319" s="52">
        <v>318</v>
      </c>
      <c r="B319" s="52"/>
      <c r="C319" s="4" t="s">
        <v>238</v>
      </c>
      <c r="D319" s="4" t="s">
        <v>239</v>
      </c>
      <c r="E319" s="55" t="s">
        <v>28</v>
      </c>
      <c r="F319" s="55" t="s">
        <v>199</v>
      </c>
      <c r="G319" t="str">
        <f>IF(Table24[[#This Row],[Number]]&lt;&gt;0,COUNTIF('Finish order'!F:F, Table24[[#This Row],[Number]]),"")</f>
        <v/>
      </c>
      <c r="I319" s="1"/>
    </row>
    <row r="320" spans="1:9" x14ac:dyDescent="0.2">
      <c r="A320" s="52">
        <v>319</v>
      </c>
      <c r="B320" s="52"/>
      <c r="C320" s="4" t="s">
        <v>240</v>
      </c>
      <c r="D320" s="4" t="s">
        <v>120</v>
      </c>
      <c r="E320" s="55" t="s">
        <v>28</v>
      </c>
      <c r="F320" s="55" t="s">
        <v>199</v>
      </c>
      <c r="G320" t="str">
        <f>IF(Table24[[#This Row],[Number]]&lt;&gt;0,COUNTIF('Finish order'!F:F, Table24[[#This Row],[Number]]),"")</f>
        <v/>
      </c>
      <c r="I320" s="1"/>
    </row>
    <row r="321" spans="1:9" x14ac:dyDescent="0.2">
      <c r="A321" s="52">
        <v>320</v>
      </c>
      <c r="B321" s="52"/>
      <c r="C321" s="4" t="s">
        <v>241</v>
      </c>
      <c r="D321" s="4" t="s">
        <v>242</v>
      </c>
      <c r="E321" s="55" t="s">
        <v>28</v>
      </c>
      <c r="F321" s="55" t="s">
        <v>32</v>
      </c>
      <c r="G321" t="str">
        <f>IF(Table24[[#This Row],[Number]]&lt;&gt;0,COUNTIF('Finish order'!F:F, Table24[[#This Row],[Number]]),"")</f>
        <v/>
      </c>
      <c r="I321" s="1"/>
    </row>
    <row r="322" spans="1:9" x14ac:dyDescent="0.2">
      <c r="A322" s="52">
        <v>321</v>
      </c>
      <c r="B322" s="52"/>
      <c r="C322" s="4" t="s">
        <v>243</v>
      </c>
      <c r="D322" s="4" t="s">
        <v>242</v>
      </c>
      <c r="E322" s="55" t="s">
        <v>28</v>
      </c>
      <c r="F322" s="55" t="s">
        <v>32</v>
      </c>
      <c r="G322" t="str">
        <f>IF(Table24[[#This Row],[Number]]&lt;&gt;0,COUNTIF('Finish order'!F:F, Table24[[#This Row],[Number]]),"")</f>
        <v/>
      </c>
      <c r="I322" s="1"/>
    </row>
    <row r="323" spans="1:9" x14ac:dyDescent="0.2">
      <c r="A323" s="52">
        <v>322</v>
      </c>
      <c r="B323" s="52"/>
      <c r="C323" s="4" t="s">
        <v>244</v>
      </c>
      <c r="D323" s="4" t="s">
        <v>120</v>
      </c>
      <c r="E323" s="55" t="s">
        <v>28</v>
      </c>
      <c r="F323" s="55" t="s">
        <v>199</v>
      </c>
      <c r="G323" t="str">
        <f>IF(Table24[[#This Row],[Number]]&lt;&gt;0,COUNTIF('Finish order'!F:F, Table24[[#This Row],[Number]]),"")</f>
        <v/>
      </c>
      <c r="I323" s="1"/>
    </row>
    <row r="324" spans="1:9" x14ac:dyDescent="0.2">
      <c r="A324" s="52">
        <v>323</v>
      </c>
      <c r="B324" s="52">
        <v>323</v>
      </c>
      <c r="C324" s="4" t="s">
        <v>245</v>
      </c>
      <c r="D324" s="4" t="s">
        <v>120</v>
      </c>
      <c r="E324" s="55" t="s">
        <v>28</v>
      </c>
      <c r="F324" s="55" t="s">
        <v>199</v>
      </c>
      <c r="G324">
        <f>IF(Table24[[#This Row],[Number]]&lt;&gt;0,COUNTIF('Finish order'!F:F, Table24[[#This Row],[Number]]),"")</f>
        <v>1</v>
      </c>
      <c r="I324" s="1"/>
    </row>
    <row r="325" spans="1:9" x14ac:dyDescent="0.2">
      <c r="A325" s="52">
        <v>324</v>
      </c>
      <c r="B325" s="52"/>
      <c r="C325" s="4" t="s">
        <v>246</v>
      </c>
      <c r="D325" s="4" t="s">
        <v>142</v>
      </c>
      <c r="E325" s="55" t="s">
        <v>28</v>
      </c>
      <c r="F325" s="55" t="s">
        <v>199</v>
      </c>
      <c r="G325" t="str">
        <f>IF(Table24[[#This Row],[Number]]&lt;&gt;0,COUNTIF('Finish order'!F:F, Table24[[#This Row],[Number]]),"")</f>
        <v/>
      </c>
      <c r="I325" s="1"/>
    </row>
    <row r="326" spans="1:9" x14ac:dyDescent="0.2">
      <c r="A326" s="52">
        <v>325</v>
      </c>
      <c r="B326" s="52"/>
      <c r="C326" s="4" t="s">
        <v>247</v>
      </c>
      <c r="D326" s="4" t="s">
        <v>203</v>
      </c>
      <c r="E326" s="55" t="s">
        <v>28</v>
      </c>
      <c r="F326" s="55" t="s">
        <v>199</v>
      </c>
      <c r="G326" t="str">
        <f>IF(Table24[[#This Row],[Number]]&lt;&gt;0,COUNTIF('Finish order'!F:F, Table24[[#This Row],[Number]]),"")</f>
        <v/>
      </c>
      <c r="I326" s="1"/>
    </row>
    <row r="327" spans="1:9" x14ac:dyDescent="0.2">
      <c r="A327" s="52">
        <v>326</v>
      </c>
      <c r="B327" s="52"/>
      <c r="C327" s="4" t="s">
        <v>248</v>
      </c>
      <c r="D327" s="4" t="s">
        <v>145</v>
      </c>
      <c r="E327" s="55" t="s">
        <v>28</v>
      </c>
      <c r="F327" s="55" t="s">
        <v>199</v>
      </c>
      <c r="G327" t="str">
        <f>IF(Table24[[#This Row],[Number]]&lt;&gt;0,COUNTIF('Finish order'!F:F, Table24[[#This Row],[Number]]),"")</f>
        <v/>
      </c>
      <c r="I327" s="1"/>
    </row>
    <row r="328" spans="1:9" x14ac:dyDescent="0.2">
      <c r="A328" s="52">
        <v>327</v>
      </c>
      <c r="B328" s="52">
        <v>327</v>
      </c>
      <c r="C328" s="4" t="s">
        <v>249</v>
      </c>
      <c r="D328" s="4" t="s">
        <v>124</v>
      </c>
      <c r="E328" s="55" t="s">
        <v>28</v>
      </c>
      <c r="F328" s="55" t="s">
        <v>199</v>
      </c>
      <c r="G328">
        <f>IF(Table24[[#This Row],[Number]]&lt;&gt;0,COUNTIF('Finish order'!F:F, Table24[[#This Row],[Number]]),"")</f>
        <v>1</v>
      </c>
      <c r="I328" s="1"/>
    </row>
    <row r="329" spans="1:9" x14ac:dyDescent="0.2">
      <c r="A329" s="52">
        <v>328</v>
      </c>
      <c r="B329" s="52">
        <v>328</v>
      </c>
      <c r="C329" s="4" t="s">
        <v>250</v>
      </c>
      <c r="D329" s="4" t="s">
        <v>120</v>
      </c>
      <c r="E329" s="55" t="s">
        <v>28</v>
      </c>
      <c r="F329" s="55" t="s">
        <v>199</v>
      </c>
      <c r="G329">
        <f>IF(Table24[[#This Row],[Number]]&lt;&gt;0,COUNTIF('Finish order'!F:F, Table24[[#This Row],[Number]]),"")</f>
        <v>1</v>
      </c>
      <c r="I329" s="1"/>
    </row>
    <row r="330" spans="1:9" x14ac:dyDescent="0.2">
      <c r="A330" s="52">
        <v>329</v>
      </c>
      <c r="B330" s="52">
        <v>329</v>
      </c>
      <c r="C330" s="4" t="s">
        <v>251</v>
      </c>
      <c r="D330" s="4" t="s">
        <v>147</v>
      </c>
      <c r="E330" s="55" t="s">
        <v>28</v>
      </c>
      <c r="F330" s="55" t="s">
        <v>199</v>
      </c>
      <c r="G330">
        <f>IF(Table24[[#This Row],[Number]]&lt;&gt;0,COUNTIF('Finish order'!F:F, Table24[[#This Row],[Number]]),"")</f>
        <v>1</v>
      </c>
      <c r="I330" s="1"/>
    </row>
    <row r="331" spans="1:9" x14ac:dyDescent="0.2">
      <c r="A331" s="52">
        <v>330</v>
      </c>
      <c r="B331" s="52"/>
      <c r="C331" s="4" t="s">
        <v>252</v>
      </c>
      <c r="D331" s="4" t="s">
        <v>120</v>
      </c>
      <c r="E331" s="55" t="s">
        <v>28</v>
      </c>
      <c r="F331" s="55" t="s">
        <v>199</v>
      </c>
      <c r="G331" t="str">
        <f>IF(Table24[[#This Row],[Number]]&lt;&gt;0,COUNTIF('Finish order'!F:F, Table24[[#This Row],[Number]]),"")</f>
        <v/>
      </c>
      <c r="I331" s="1"/>
    </row>
    <row r="332" spans="1:9" x14ac:dyDescent="0.2">
      <c r="A332" s="52">
        <v>331</v>
      </c>
      <c r="B332" s="52">
        <v>331</v>
      </c>
      <c r="C332" s="4" t="s">
        <v>253</v>
      </c>
      <c r="D332" s="4" t="s">
        <v>254</v>
      </c>
      <c r="E332" s="55" t="s">
        <v>28</v>
      </c>
      <c r="F332" s="55" t="s">
        <v>199</v>
      </c>
      <c r="G332">
        <f>IF(Table24[[#This Row],[Number]]&lt;&gt;0,COUNTIF('Finish order'!F:F, Table24[[#This Row],[Number]]),"")</f>
        <v>1</v>
      </c>
      <c r="I332" s="1"/>
    </row>
    <row r="333" spans="1:9" x14ac:dyDescent="0.2">
      <c r="A333" s="52">
        <v>332</v>
      </c>
      <c r="B333" s="52">
        <v>332</v>
      </c>
      <c r="C333" s="4" t="s">
        <v>255</v>
      </c>
      <c r="D333" s="4" t="s">
        <v>124</v>
      </c>
      <c r="E333" s="55" t="s">
        <v>28</v>
      </c>
      <c r="F333" s="55" t="s">
        <v>32</v>
      </c>
      <c r="G333">
        <f>IF(Table24[[#This Row],[Number]]&lt;&gt;0,COUNTIF('Finish order'!F:F, Table24[[#This Row],[Number]]),"")</f>
        <v>1</v>
      </c>
      <c r="I333" s="1"/>
    </row>
    <row r="334" spans="1:9" x14ac:dyDescent="0.2">
      <c r="A334" s="52">
        <v>333</v>
      </c>
      <c r="B334" s="52">
        <v>333</v>
      </c>
      <c r="C334" s="4" t="s">
        <v>256</v>
      </c>
      <c r="D334" s="4" t="s">
        <v>153</v>
      </c>
      <c r="E334" s="55" t="s">
        <v>28</v>
      </c>
      <c r="F334" s="55" t="s">
        <v>199</v>
      </c>
      <c r="G334">
        <f>IF(Table24[[#This Row],[Number]]&lt;&gt;0,COUNTIF('Finish order'!F:F, Table24[[#This Row],[Number]]),"")</f>
        <v>1</v>
      </c>
      <c r="I334" s="1"/>
    </row>
    <row r="335" spans="1:9" x14ac:dyDescent="0.2">
      <c r="A335" s="52">
        <v>334</v>
      </c>
      <c r="B335" s="52"/>
      <c r="C335" s="4" t="s">
        <v>257</v>
      </c>
      <c r="D335" s="4" t="s">
        <v>124</v>
      </c>
      <c r="E335" s="55" t="s">
        <v>28</v>
      </c>
      <c r="F335" s="55" t="s">
        <v>199</v>
      </c>
      <c r="G335" t="str">
        <f>IF(Table24[[#This Row],[Number]]&lt;&gt;0,COUNTIF('Finish order'!F:F, Table24[[#This Row],[Number]]),"")</f>
        <v/>
      </c>
      <c r="I335" s="1"/>
    </row>
    <row r="336" spans="1:9" x14ac:dyDescent="0.2">
      <c r="A336" s="52">
        <v>335</v>
      </c>
      <c r="B336" s="52">
        <v>335</v>
      </c>
      <c r="C336" s="4" t="s">
        <v>258</v>
      </c>
      <c r="D336" s="4" t="s">
        <v>259</v>
      </c>
      <c r="E336" s="55" t="s">
        <v>28</v>
      </c>
      <c r="F336" s="55" t="s">
        <v>199</v>
      </c>
      <c r="G336">
        <f>IF(Table24[[#This Row],[Number]]&lt;&gt;0,COUNTIF('Finish order'!F:F, Table24[[#This Row],[Number]]),"")</f>
        <v>1</v>
      </c>
      <c r="I336" s="1"/>
    </row>
    <row r="337" spans="1:9" x14ac:dyDescent="0.2">
      <c r="A337" s="52">
        <v>336</v>
      </c>
      <c r="B337" s="52">
        <v>336</v>
      </c>
      <c r="C337" s="4" t="s">
        <v>260</v>
      </c>
      <c r="D337" s="4" t="s">
        <v>261</v>
      </c>
      <c r="E337" s="55" t="s">
        <v>28</v>
      </c>
      <c r="F337" s="55" t="s">
        <v>199</v>
      </c>
      <c r="G337">
        <f>IF(Table24[[#This Row],[Number]]&lt;&gt;0,COUNTIF('Finish order'!F:F, Table24[[#This Row],[Number]]),"")</f>
        <v>1</v>
      </c>
      <c r="I337" s="1"/>
    </row>
    <row r="338" spans="1:9" x14ac:dyDescent="0.2">
      <c r="A338" s="52">
        <v>337</v>
      </c>
      <c r="B338" s="52">
        <v>337</v>
      </c>
      <c r="C338" s="4" t="s">
        <v>262</v>
      </c>
      <c r="D338" s="4" t="s">
        <v>120</v>
      </c>
      <c r="E338" s="55" t="s">
        <v>28</v>
      </c>
      <c r="F338" s="55" t="s">
        <v>199</v>
      </c>
      <c r="G338">
        <f>IF(Table24[[#This Row],[Number]]&lt;&gt;0,COUNTIF('Finish order'!F:F, Table24[[#This Row],[Number]]),"")</f>
        <v>1</v>
      </c>
      <c r="I338" s="1"/>
    </row>
    <row r="339" spans="1:9" x14ac:dyDescent="0.2">
      <c r="A339" s="52">
        <v>338</v>
      </c>
      <c r="B339" s="52">
        <v>338</v>
      </c>
      <c r="C339" s="4" t="s">
        <v>263</v>
      </c>
      <c r="D339" s="4" t="s">
        <v>264</v>
      </c>
      <c r="E339" s="55" t="s">
        <v>28</v>
      </c>
      <c r="F339" s="55" t="s">
        <v>199</v>
      </c>
      <c r="G339">
        <f>IF(Table24[[#This Row],[Number]]&lt;&gt;0,COUNTIF('Finish order'!F:F, Table24[[#This Row],[Number]]),"")</f>
        <v>1</v>
      </c>
      <c r="I339" s="1"/>
    </row>
    <row r="340" spans="1:9" x14ac:dyDescent="0.2">
      <c r="A340" s="52">
        <v>339</v>
      </c>
      <c r="B340" s="52">
        <v>339</v>
      </c>
      <c r="C340" s="4" t="s">
        <v>265</v>
      </c>
      <c r="D340" s="4" t="s">
        <v>266</v>
      </c>
      <c r="E340" s="55" t="s">
        <v>28</v>
      </c>
      <c r="F340" s="55" t="s">
        <v>199</v>
      </c>
      <c r="G340">
        <f>IF(Table24[[#This Row],[Number]]&lt;&gt;0,COUNTIF('Finish order'!F:F, Table24[[#This Row],[Number]]),"")</f>
        <v>1</v>
      </c>
      <c r="I340" s="1"/>
    </row>
    <row r="341" spans="1:9" x14ac:dyDescent="0.2">
      <c r="A341" s="52">
        <v>340</v>
      </c>
      <c r="B341" s="52">
        <v>340</v>
      </c>
      <c r="C341" s="4" t="s">
        <v>267</v>
      </c>
      <c r="D341" s="4" t="s">
        <v>120</v>
      </c>
      <c r="E341" s="55" t="s">
        <v>28</v>
      </c>
      <c r="F341" s="55" t="s">
        <v>199</v>
      </c>
      <c r="G341">
        <f>IF(Table24[[#This Row],[Number]]&lt;&gt;0,COUNTIF('Finish order'!F:F, Table24[[#This Row],[Number]]),"")</f>
        <v>1</v>
      </c>
      <c r="I341" s="1"/>
    </row>
    <row r="342" spans="1:9" x14ac:dyDescent="0.2">
      <c r="A342" s="52">
        <v>341</v>
      </c>
      <c r="B342" s="52">
        <v>341</v>
      </c>
      <c r="C342" s="4" t="s">
        <v>268</v>
      </c>
      <c r="D342" s="4" t="s">
        <v>142</v>
      </c>
      <c r="E342" s="55" t="s">
        <v>28</v>
      </c>
      <c r="F342" s="55" t="s">
        <v>199</v>
      </c>
      <c r="G342">
        <f>IF(Table24[[#This Row],[Number]]&lt;&gt;0,COUNTIF('Finish order'!F:F, Table24[[#This Row],[Number]]),"")</f>
        <v>1</v>
      </c>
      <c r="I342" s="1"/>
    </row>
    <row r="343" spans="1:9" x14ac:dyDescent="0.2">
      <c r="A343" s="52">
        <v>342</v>
      </c>
      <c r="B343" s="52">
        <v>342</v>
      </c>
      <c r="C343" s="4" t="s">
        <v>269</v>
      </c>
      <c r="D343" s="4" t="s">
        <v>153</v>
      </c>
      <c r="E343" s="55" t="s">
        <v>28</v>
      </c>
      <c r="F343" s="55" t="s">
        <v>199</v>
      </c>
      <c r="G343">
        <f>IF(Table24[[#This Row],[Number]]&lt;&gt;0,COUNTIF('Finish order'!F:F, Table24[[#This Row],[Number]]),"")</f>
        <v>1</v>
      </c>
      <c r="I343" s="1"/>
    </row>
    <row r="344" spans="1:9" x14ac:dyDescent="0.2">
      <c r="A344" s="52">
        <v>343</v>
      </c>
      <c r="B344" s="52">
        <v>343</v>
      </c>
      <c r="C344" s="4" t="s">
        <v>270</v>
      </c>
      <c r="D344" s="4" t="s">
        <v>235</v>
      </c>
      <c r="E344" s="55" t="s">
        <v>28</v>
      </c>
      <c r="F344" s="55" t="s">
        <v>199</v>
      </c>
      <c r="G344">
        <f>IF(Table24[[#This Row],[Number]]&lt;&gt;0,COUNTIF('Finish order'!F:F, Table24[[#This Row],[Number]]),"")</f>
        <v>1</v>
      </c>
      <c r="I344" s="1"/>
    </row>
    <row r="345" spans="1:9" x14ac:dyDescent="0.2">
      <c r="A345" s="52">
        <v>344</v>
      </c>
      <c r="B345" s="52">
        <v>344</v>
      </c>
      <c r="C345" s="4" t="s">
        <v>271</v>
      </c>
      <c r="D345" s="4" t="s">
        <v>120</v>
      </c>
      <c r="E345" s="55" t="s">
        <v>28</v>
      </c>
      <c r="F345" s="55" t="s">
        <v>199</v>
      </c>
      <c r="G345">
        <f>IF(Table24[[#This Row],[Number]]&lt;&gt;0,COUNTIF('Finish order'!F:F, Table24[[#This Row],[Number]]),"")</f>
        <v>1</v>
      </c>
      <c r="I345" s="1"/>
    </row>
    <row r="346" spans="1:9" x14ac:dyDescent="0.2">
      <c r="A346" s="52">
        <v>345</v>
      </c>
      <c r="B346" s="52">
        <v>345</v>
      </c>
      <c r="C346" s="4" t="s">
        <v>272</v>
      </c>
      <c r="D346" s="4" t="s">
        <v>120</v>
      </c>
      <c r="E346" s="55" t="s">
        <v>28</v>
      </c>
      <c r="F346" s="55" t="s">
        <v>199</v>
      </c>
      <c r="G346">
        <f>IF(Table24[[#This Row],[Number]]&lt;&gt;0,COUNTIF('Finish order'!F:F, Table24[[#This Row],[Number]]),"")</f>
        <v>1</v>
      </c>
      <c r="I346" s="1"/>
    </row>
    <row r="347" spans="1:9" x14ac:dyDescent="0.2">
      <c r="A347" s="52">
        <v>346</v>
      </c>
      <c r="B347" s="52">
        <v>346</v>
      </c>
      <c r="C347" s="4" t="s">
        <v>273</v>
      </c>
      <c r="D347" s="4" t="s">
        <v>274</v>
      </c>
      <c r="E347" s="55" t="s">
        <v>28</v>
      </c>
      <c r="F347" s="55" t="s">
        <v>199</v>
      </c>
      <c r="G347">
        <f>IF(Table24[[#This Row],[Number]]&lt;&gt;0,COUNTIF('Finish order'!F:F, Table24[[#This Row],[Number]]),"")</f>
        <v>1</v>
      </c>
      <c r="I347" s="1"/>
    </row>
    <row r="348" spans="1:9" x14ac:dyDescent="0.2">
      <c r="A348" s="52">
        <v>347</v>
      </c>
      <c r="B348" s="52"/>
      <c r="D348" s="4"/>
      <c r="E348" s="55" t="s">
        <v>28</v>
      </c>
      <c r="F348" s="55" t="s">
        <v>199</v>
      </c>
      <c r="G348" t="str">
        <f>IF(Table24[[#This Row],[Number]]&lt;&gt;0,COUNTIF('Finish order'!F:F, Table24[[#This Row],[Number]]),"")</f>
        <v/>
      </c>
      <c r="I348" s="1"/>
    </row>
    <row r="349" spans="1:9" x14ac:dyDescent="0.2">
      <c r="A349" s="52">
        <v>348</v>
      </c>
      <c r="B349" s="52"/>
      <c r="D349" s="4"/>
      <c r="E349" s="55" t="s">
        <v>28</v>
      </c>
      <c r="F349" s="55" t="s">
        <v>199</v>
      </c>
      <c r="G349" t="str">
        <f>IF(Table24[[#This Row],[Number]]&lt;&gt;0,COUNTIF('Finish order'!F:F, Table24[[#This Row],[Number]]),"")</f>
        <v/>
      </c>
      <c r="I349" s="1"/>
    </row>
    <row r="350" spans="1:9" x14ac:dyDescent="0.2">
      <c r="A350" s="52">
        <v>349</v>
      </c>
      <c r="B350" s="52"/>
      <c r="D350" s="4"/>
      <c r="E350" s="55" t="s">
        <v>28</v>
      </c>
      <c r="F350" s="55" t="s">
        <v>199</v>
      </c>
      <c r="G350" t="str">
        <f>IF(Table24[[#This Row],[Number]]&lt;&gt;0,COUNTIF('Finish order'!F:F, Table24[[#This Row],[Number]]),"")</f>
        <v/>
      </c>
      <c r="I350" s="1"/>
    </row>
    <row r="351" spans="1:9" x14ac:dyDescent="0.2">
      <c r="A351" s="52">
        <v>350</v>
      </c>
      <c r="B351" s="52"/>
      <c r="D351" s="4"/>
      <c r="E351" s="55" t="s">
        <v>28</v>
      </c>
      <c r="F351" s="55" t="s">
        <v>199</v>
      </c>
      <c r="G351" t="str">
        <f>IF(Table24[[#This Row],[Number]]&lt;&gt;0,COUNTIF('Finish order'!F:F, Table24[[#This Row],[Number]]),"")</f>
        <v/>
      </c>
      <c r="I351" s="1"/>
    </row>
    <row r="352" spans="1:9" x14ac:dyDescent="0.2">
      <c r="A352" s="52">
        <v>351</v>
      </c>
      <c r="B352" s="52"/>
      <c r="D352" s="4"/>
      <c r="E352" s="55" t="s">
        <v>28</v>
      </c>
      <c r="F352" s="55" t="s">
        <v>199</v>
      </c>
      <c r="G352" t="str">
        <f>IF(Table24[[#This Row],[Number]]&lt;&gt;0,COUNTIF('Finish order'!F:F, Table24[[#This Row],[Number]]),"")</f>
        <v/>
      </c>
      <c r="I352" s="1"/>
    </row>
    <row r="353" spans="1:9" x14ac:dyDescent="0.2">
      <c r="A353" s="52">
        <v>352</v>
      </c>
      <c r="B353" s="52"/>
      <c r="D353" s="4"/>
      <c r="E353" s="55" t="s">
        <v>28</v>
      </c>
      <c r="F353" s="55" t="s">
        <v>199</v>
      </c>
      <c r="G353" t="str">
        <f>IF(Table24[[#This Row],[Number]]&lt;&gt;0,COUNTIF('Finish order'!F:F, Table24[[#This Row],[Number]]),"")</f>
        <v/>
      </c>
      <c r="I353" s="1"/>
    </row>
    <row r="354" spans="1:9" x14ac:dyDescent="0.2">
      <c r="A354" s="52">
        <v>353</v>
      </c>
      <c r="B354" s="52"/>
      <c r="D354" s="4"/>
      <c r="E354" s="55" t="s">
        <v>28</v>
      </c>
      <c r="F354" s="55" t="s">
        <v>199</v>
      </c>
      <c r="G354" t="str">
        <f>IF(Table24[[#This Row],[Number]]&lt;&gt;0,COUNTIF('Finish order'!F:F, Table24[[#This Row],[Number]]),"")</f>
        <v/>
      </c>
      <c r="I354" s="1"/>
    </row>
    <row r="355" spans="1:9" x14ac:dyDescent="0.2">
      <c r="A355" s="52">
        <v>354</v>
      </c>
      <c r="B355" s="52"/>
      <c r="D355" s="4"/>
      <c r="E355" s="55" t="s">
        <v>28</v>
      </c>
      <c r="F355" s="55" t="s">
        <v>199</v>
      </c>
      <c r="G355" t="str">
        <f>IF(Table24[[#This Row],[Number]]&lt;&gt;0,COUNTIF('Finish order'!F:F, Table24[[#This Row],[Number]]),"")</f>
        <v/>
      </c>
      <c r="I355" s="1"/>
    </row>
    <row r="356" spans="1:9" x14ac:dyDescent="0.2">
      <c r="A356" s="52">
        <v>355</v>
      </c>
      <c r="B356" s="52"/>
      <c r="D356" s="4"/>
      <c r="E356" s="55" t="s">
        <v>28</v>
      </c>
      <c r="F356" s="55" t="s">
        <v>199</v>
      </c>
      <c r="G356" t="str">
        <f>IF(Table24[[#This Row],[Number]]&lt;&gt;0,COUNTIF('Finish order'!F:F, Table24[[#This Row],[Number]]),"")</f>
        <v/>
      </c>
      <c r="I356" s="1"/>
    </row>
    <row r="357" spans="1:9" x14ac:dyDescent="0.2">
      <c r="A357" s="52">
        <v>356</v>
      </c>
      <c r="B357" s="52"/>
      <c r="D357" s="4"/>
      <c r="E357" s="55" t="s">
        <v>28</v>
      </c>
      <c r="F357" s="55" t="s">
        <v>199</v>
      </c>
      <c r="G357" t="str">
        <f>IF(Table24[[#This Row],[Number]]&lt;&gt;0,COUNTIF('Finish order'!F:F, Table24[[#This Row],[Number]]),"")</f>
        <v/>
      </c>
      <c r="I357" s="1"/>
    </row>
    <row r="358" spans="1:9" x14ac:dyDescent="0.2">
      <c r="A358" s="52">
        <v>357</v>
      </c>
      <c r="B358" s="52"/>
      <c r="D358" s="4"/>
      <c r="E358" s="55" t="s">
        <v>28</v>
      </c>
      <c r="F358" s="55" t="s">
        <v>199</v>
      </c>
      <c r="G358" t="str">
        <f>IF(Table24[[#This Row],[Number]]&lt;&gt;0,COUNTIF('Finish order'!F:F, Table24[[#This Row],[Number]]),"")</f>
        <v/>
      </c>
      <c r="I358" s="1"/>
    </row>
    <row r="359" spans="1:9" x14ac:dyDescent="0.2">
      <c r="A359" s="52">
        <v>358</v>
      </c>
      <c r="B359" s="52"/>
      <c r="D359" s="4"/>
      <c r="E359" s="55" t="s">
        <v>28</v>
      </c>
      <c r="F359" s="55" t="s">
        <v>199</v>
      </c>
      <c r="G359" t="str">
        <f>IF(Table24[[#This Row],[Number]]&lt;&gt;0,COUNTIF('Finish order'!F:F, Table24[[#This Row],[Number]]),"")</f>
        <v/>
      </c>
      <c r="I359" s="1"/>
    </row>
    <row r="360" spans="1:9" x14ac:dyDescent="0.2">
      <c r="A360" s="52">
        <v>359</v>
      </c>
      <c r="B360" s="52"/>
      <c r="D360" s="4"/>
      <c r="E360" s="55" t="s">
        <v>28</v>
      </c>
      <c r="F360" s="55" t="s">
        <v>199</v>
      </c>
      <c r="G360" t="str">
        <f>IF(Table24[[#This Row],[Number]]&lt;&gt;0,COUNTIF('Finish order'!F:F, Table24[[#This Row],[Number]]),"")</f>
        <v/>
      </c>
      <c r="I360" s="1"/>
    </row>
    <row r="361" spans="1:9" x14ac:dyDescent="0.2">
      <c r="A361" s="52">
        <v>360</v>
      </c>
      <c r="B361" s="52"/>
      <c r="D361" s="4"/>
      <c r="E361" s="55" t="s">
        <v>28</v>
      </c>
      <c r="F361" s="55" t="s">
        <v>199</v>
      </c>
      <c r="G361" t="str">
        <f>IF(Table24[[#This Row],[Number]]&lt;&gt;0,COUNTIF('Finish order'!F:F, Table24[[#This Row],[Number]]),"")</f>
        <v/>
      </c>
      <c r="I361" s="1"/>
    </row>
    <row r="362" spans="1:9" x14ac:dyDescent="0.2">
      <c r="A362" s="52">
        <v>361</v>
      </c>
      <c r="B362" s="52"/>
      <c r="D362" s="4"/>
      <c r="E362" s="55" t="s">
        <v>28</v>
      </c>
      <c r="F362" s="55" t="s">
        <v>199</v>
      </c>
      <c r="G362" t="str">
        <f>IF(Table24[[#This Row],[Number]]&lt;&gt;0,COUNTIF('Finish order'!F:F, Table24[[#This Row],[Number]]),"")</f>
        <v/>
      </c>
      <c r="I362" s="1"/>
    </row>
    <row r="363" spans="1:9" x14ac:dyDescent="0.2">
      <c r="A363" s="52">
        <v>362</v>
      </c>
      <c r="B363" s="52"/>
      <c r="D363" s="4"/>
      <c r="E363" s="55" t="s">
        <v>28</v>
      </c>
      <c r="F363" s="55" t="s">
        <v>199</v>
      </c>
      <c r="G363" t="str">
        <f>IF(Table24[[#This Row],[Number]]&lt;&gt;0,COUNTIF('Finish order'!F:F, Table24[[#This Row],[Number]]),"")</f>
        <v/>
      </c>
      <c r="I363" s="1"/>
    </row>
    <row r="364" spans="1:9" x14ac:dyDescent="0.2">
      <c r="A364" s="52">
        <v>363</v>
      </c>
      <c r="B364" s="52"/>
      <c r="D364" s="4"/>
      <c r="E364" s="55" t="s">
        <v>28</v>
      </c>
      <c r="F364" s="55" t="s">
        <v>199</v>
      </c>
      <c r="G364" t="str">
        <f>IF(Table24[[#This Row],[Number]]&lt;&gt;0,COUNTIF('Finish order'!F:F, Table24[[#This Row],[Number]]),"")</f>
        <v/>
      </c>
      <c r="I364" s="1"/>
    </row>
    <row r="365" spans="1:9" x14ac:dyDescent="0.2">
      <c r="A365" s="52">
        <v>364</v>
      </c>
      <c r="B365" s="52"/>
      <c r="D365" s="4"/>
      <c r="E365" s="55" t="s">
        <v>28</v>
      </c>
      <c r="F365" s="55" t="s">
        <v>199</v>
      </c>
      <c r="G365" t="str">
        <f>IF(Table24[[#This Row],[Number]]&lt;&gt;0,COUNTIF('Finish order'!F:F, Table24[[#This Row],[Number]]),"")</f>
        <v/>
      </c>
      <c r="I365" s="1"/>
    </row>
    <row r="366" spans="1:9" x14ac:dyDescent="0.2">
      <c r="A366" s="52">
        <v>365</v>
      </c>
      <c r="B366" s="52"/>
      <c r="D366" s="4"/>
      <c r="E366" s="55" t="s">
        <v>28</v>
      </c>
      <c r="F366" s="55" t="s">
        <v>199</v>
      </c>
      <c r="G366" t="str">
        <f>IF(Table24[[#This Row],[Number]]&lt;&gt;0,COUNTIF('Finish order'!F:F, Table24[[#This Row],[Number]]),"")</f>
        <v/>
      </c>
      <c r="I366" s="1"/>
    </row>
    <row r="367" spans="1:9" x14ac:dyDescent="0.2">
      <c r="A367" s="52">
        <v>366</v>
      </c>
      <c r="B367" s="52"/>
      <c r="D367" s="4"/>
      <c r="E367" s="55" t="s">
        <v>28</v>
      </c>
      <c r="F367" s="55" t="s">
        <v>199</v>
      </c>
      <c r="G367" t="str">
        <f>IF(Table24[[#This Row],[Number]]&lt;&gt;0,COUNTIF('Finish order'!F:F, Table24[[#This Row],[Number]]),"")</f>
        <v/>
      </c>
      <c r="I367" s="1"/>
    </row>
    <row r="368" spans="1:9" x14ac:dyDescent="0.2">
      <c r="A368" s="52">
        <v>367</v>
      </c>
      <c r="B368" s="52"/>
      <c r="D368" s="4"/>
      <c r="E368" s="55" t="s">
        <v>28</v>
      </c>
      <c r="F368" s="55" t="s">
        <v>199</v>
      </c>
      <c r="G368" t="str">
        <f>IF(Table24[[#This Row],[Number]]&lt;&gt;0,COUNTIF('Finish order'!F:F, Table24[[#This Row],[Number]]),"")</f>
        <v/>
      </c>
      <c r="I368" s="1"/>
    </row>
    <row r="369" spans="1:9" x14ac:dyDescent="0.2">
      <c r="A369" s="52">
        <v>368</v>
      </c>
      <c r="B369" s="52"/>
      <c r="D369" s="4"/>
      <c r="E369" s="55" t="s">
        <v>28</v>
      </c>
      <c r="F369" s="55" t="s">
        <v>199</v>
      </c>
      <c r="G369" t="str">
        <f>IF(Table24[[#This Row],[Number]]&lt;&gt;0,COUNTIF('Finish order'!F:F, Table24[[#This Row],[Number]]),"")</f>
        <v/>
      </c>
      <c r="I369" s="1"/>
    </row>
    <row r="370" spans="1:9" x14ac:dyDescent="0.2">
      <c r="A370" s="52">
        <v>369</v>
      </c>
      <c r="B370" s="52"/>
      <c r="D370" s="4"/>
      <c r="E370" s="55" t="s">
        <v>28</v>
      </c>
      <c r="F370" s="55" t="s">
        <v>199</v>
      </c>
      <c r="G370" t="str">
        <f>IF(Table24[[#This Row],[Number]]&lt;&gt;0,COUNTIF('Finish order'!F:F, Table24[[#This Row],[Number]]),"")</f>
        <v/>
      </c>
      <c r="I370" s="1"/>
    </row>
    <row r="371" spans="1:9" x14ac:dyDescent="0.2">
      <c r="A371" s="52">
        <v>370</v>
      </c>
      <c r="B371" s="52"/>
      <c r="D371" s="4"/>
      <c r="E371" s="55" t="s">
        <v>28</v>
      </c>
      <c r="F371" s="55" t="s">
        <v>199</v>
      </c>
      <c r="G371" t="str">
        <f>IF(Table24[[#This Row],[Number]]&lt;&gt;0,COUNTIF('Finish order'!F:F, Table24[[#This Row],[Number]]),"")</f>
        <v/>
      </c>
      <c r="I371" s="1"/>
    </row>
    <row r="372" spans="1:9" x14ac:dyDescent="0.2">
      <c r="A372" s="52">
        <v>371</v>
      </c>
      <c r="B372" s="52"/>
      <c r="D372" s="4"/>
      <c r="E372" s="55" t="s">
        <v>28</v>
      </c>
      <c r="F372" s="55" t="s">
        <v>199</v>
      </c>
      <c r="G372" t="str">
        <f>IF(Table24[[#This Row],[Number]]&lt;&gt;0,COUNTIF('Finish order'!F:F, Table24[[#This Row],[Number]]),"")</f>
        <v/>
      </c>
      <c r="I372" s="1"/>
    </row>
    <row r="373" spans="1:9" x14ac:dyDescent="0.2">
      <c r="A373" s="52">
        <v>372</v>
      </c>
      <c r="B373" s="52"/>
      <c r="D373" s="4"/>
      <c r="E373" s="55" t="s">
        <v>28</v>
      </c>
      <c r="F373" s="55" t="s">
        <v>199</v>
      </c>
      <c r="G373" t="str">
        <f>IF(Table24[[#This Row],[Number]]&lt;&gt;0,COUNTIF('Finish order'!F:F, Table24[[#This Row],[Number]]),"")</f>
        <v/>
      </c>
      <c r="I373" s="1"/>
    </row>
    <row r="374" spans="1:9" x14ac:dyDescent="0.2">
      <c r="A374" s="52">
        <v>373</v>
      </c>
      <c r="B374" s="52"/>
      <c r="D374" s="4"/>
      <c r="E374" s="55" t="s">
        <v>28</v>
      </c>
      <c r="F374" s="55" t="s">
        <v>199</v>
      </c>
      <c r="G374" t="str">
        <f>IF(Table24[[#This Row],[Number]]&lt;&gt;0,COUNTIF('Finish order'!F:F, Table24[[#This Row],[Number]]),"")</f>
        <v/>
      </c>
      <c r="I374" s="1"/>
    </row>
    <row r="375" spans="1:9" x14ac:dyDescent="0.2">
      <c r="A375" s="52">
        <v>374</v>
      </c>
      <c r="B375" s="52"/>
      <c r="D375" s="4"/>
      <c r="E375" s="55" t="s">
        <v>28</v>
      </c>
      <c r="F375" s="55" t="s">
        <v>199</v>
      </c>
      <c r="G375" t="str">
        <f>IF(Table24[[#This Row],[Number]]&lt;&gt;0,COUNTIF('Finish order'!F:F, Table24[[#This Row],[Number]]),"")</f>
        <v/>
      </c>
      <c r="I375" s="1"/>
    </row>
    <row r="376" spans="1:9" x14ac:dyDescent="0.2">
      <c r="A376" s="52">
        <v>375</v>
      </c>
      <c r="B376" s="52"/>
      <c r="D376" s="4"/>
      <c r="E376" s="55" t="s">
        <v>28</v>
      </c>
      <c r="F376" s="55" t="s">
        <v>199</v>
      </c>
      <c r="G376" t="str">
        <f>IF(Table24[[#This Row],[Number]]&lt;&gt;0,COUNTIF('Finish order'!F:F, Table24[[#This Row],[Number]]),"")</f>
        <v/>
      </c>
      <c r="I376" s="1"/>
    </row>
    <row r="377" spans="1:9" x14ac:dyDescent="0.2">
      <c r="A377" s="52">
        <v>376</v>
      </c>
      <c r="B377" s="52"/>
      <c r="D377" s="4"/>
      <c r="E377" s="55" t="s">
        <v>28</v>
      </c>
      <c r="F377" s="55" t="s">
        <v>199</v>
      </c>
      <c r="G377" t="str">
        <f>IF(Table24[[#This Row],[Number]]&lt;&gt;0,COUNTIF('Finish order'!F:F, Table24[[#This Row],[Number]]),"")</f>
        <v/>
      </c>
      <c r="I377" s="1"/>
    </row>
    <row r="378" spans="1:9" x14ac:dyDescent="0.2">
      <c r="A378" s="52">
        <v>377</v>
      </c>
      <c r="B378" s="52"/>
      <c r="D378" s="5"/>
      <c r="E378" s="55" t="s">
        <v>28</v>
      </c>
      <c r="F378" s="55" t="s">
        <v>199</v>
      </c>
      <c r="G378" t="str">
        <f>IF(Table24[[#This Row],[Number]]&lt;&gt;0,COUNTIF('Finish order'!F:F, Table24[[#This Row],[Number]]),"")</f>
        <v/>
      </c>
      <c r="I378" s="1"/>
    </row>
    <row r="379" spans="1:9" x14ac:dyDescent="0.2">
      <c r="A379" s="52">
        <v>378</v>
      </c>
      <c r="B379" s="52"/>
      <c r="D379" s="4"/>
      <c r="E379" s="55" t="s">
        <v>28</v>
      </c>
      <c r="F379" s="55" t="s">
        <v>199</v>
      </c>
      <c r="G379" t="str">
        <f>IF(Table24[[#This Row],[Number]]&lt;&gt;0,COUNTIF('Finish order'!F:F, Table24[[#This Row],[Number]]),"")</f>
        <v/>
      </c>
      <c r="I379" s="1"/>
    </row>
    <row r="380" spans="1:9" x14ac:dyDescent="0.2">
      <c r="A380" s="52">
        <v>379</v>
      </c>
      <c r="B380" s="52"/>
      <c r="D380" s="4"/>
      <c r="E380" s="55" t="s">
        <v>28</v>
      </c>
      <c r="F380" s="55" t="s">
        <v>199</v>
      </c>
      <c r="G380" t="str">
        <f>IF(Table24[[#This Row],[Number]]&lt;&gt;0,COUNTIF('Finish order'!F:F, Table24[[#This Row],[Number]]),"")</f>
        <v/>
      </c>
      <c r="I380" s="1"/>
    </row>
    <row r="381" spans="1:9" x14ac:dyDescent="0.2">
      <c r="A381" s="52">
        <v>380</v>
      </c>
      <c r="B381" s="52"/>
      <c r="D381" s="4"/>
      <c r="E381" s="55" t="s">
        <v>28</v>
      </c>
      <c r="F381" s="55" t="s">
        <v>199</v>
      </c>
      <c r="G381" t="str">
        <f>IF(Table24[[#This Row],[Number]]&lt;&gt;0,COUNTIF('Finish order'!F:F, Table24[[#This Row],[Number]]),"")</f>
        <v/>
      </c>
    </row>
    <row r="382" spans="1:9" x14ac:dyDescent="0.2">
      <c r="A382" s="52">
        <v>381</v>
      </c>
      <c r="B382" s="52"/>
      <c r="D382" s="4"/>
      <c r="E382" s="55" t="s">
        <v>28</v>
      </c>
      <c r="F382" s="55" t="s">
        <v>199</v>
      </c>
      <c r="G382" t="str">
        <f>IF(Table24[[#This Row],[Number]]&lt;&gt;0,COUNTIF('Finish order'!F:F, Table24[[#This Row],[Number]]),"")</f>
        <v/>
      </c>
    </row>
    <row r="383" spans="1:9" x14ac:dyDescent="0.2">
      <c r="A383" s="52">
        <v>382</v>
      </c>
      <c r="B383" s="52"/>
      <c r="D383" s="4"/>
      <c r="E383" s="55" t="s">
        <v>28</v>
      </c>
      <c r="F383" s="55" t="s">
        <v>199</v>
      </c>
      <c r="G383" t="str">
        <f>IF(Table24[[#This Row],[Number]]&lt;&gt;0,COUNTIF('Finish order'!F:F, Table24[[#This Row],[Number]]),"")</f>
        <v/>
      </c>
    </row>
    <row r="384" spans="1:9" x14ac:dyDescent="0.2">
      <c r="A384" s="52">
        <v>383</v>
      </c>
      <c r="B384" s="52"/>
      <c r="D384" s="4"/>
      <c r="E384" s="55" t="s">
        <v>28</v>
      </c>
      <c r="F384" s="55" t="s">
        <v>199</v>
      </c>
      <c r="G384" t="str">
        <f>IF(Table24[[#This Row],[Number]]&lt;&gt;0,COUNTIF('Finish order'!F:F, Table24[[#This Row],[Number]]),"")</f>
        <v/>
      </c>
    </row>
    <row r="385" spans="1:7" x14ac:dyDescent="0.2">
      <c r="A385" s="52">
        <v>384</v>
      </c>
      <c r="B385" s="52"/>
      <c r="D385" s="4"/>
      <c r="E385" s="55" t="s">
        <v>28</v>
      </c>
      <c r="F385" s="55" t="s">
        <v>199</v>
      </c>
      <c r="G385" t="str">
        <f>IF(Table24[[#This Row],[Number]]&lt;&gt;0,COUNTIF('Finish order'!F:F, Table24[[#This Row],[Number]]),"")</f>
        <v/>
      </c>
    </row>
    <row r="386" spans="1:7" x14ac:dyDescent="0.2">
      <c r="A386" s="52">
        <v>385</v>
      </c>
      <c r="B386" s="52"/>
      <c r="D386" s="4"/>
      <c r="E386" s="55" t="s">
        <v>28</v>
      </c>
      <c r="F386" s="55" t="s">
        <v>199</v>
      </c>
      <c r="G386" t="str">
        <f>IF(Table24[[#This Row],[Number]]&lt;&gt;0,COUNTIF('Finish order'!F:F, Table24[[#This Row],[Number]]),"")</f>
        <v/>
      </c>
    </row>
    <row r="387" spans="1:7" x14ac:dyDescent="0.2">
      <c r="A387" s="52">
        <v>386</v>
      </c>
      <c r="B387" s="52"/>
      <c r="D387" s="4"/>
      <c r="E387" s="55" t="s">
        <v>28</v>
      </c>
      <c r="F387" s="55" t="s">
        <v>199</v>
      </c>
      <c r="G387" t="str">
        <f>IF(Table24[[#This Row],[Number]]&lt;&gt;0,COUNTIF('Finish order'!F:F, Table24[[#This Row],[Number]]),"")</f>
        <v/>
      </c>
    </row>
    <row r="388" spans="1:7" x14ac:dyDescent="0.2">
      <c r="A388" s="52">
        <v>387</v>
      </c>
      <c r="B388" s="52"/>
      <c r="D388" s="4"/>
      <c r="E388" s="55" t="s">
        <v>28</v>
      </c>
      <c r="F388" s="55" t="s">
        <v>199</v>
      </c>
      <c r="G388" t="str">
        <f>IF(Table24[[#This Row],[Number]]&lt;&gt;0,COUNTIF('Finish order'!F:F, Table24[[#This Row],[Number]]),"")</f>
        <v/>
      </c>
    </row>
    <row r="389" spans="1:7" x14ac:dyDescent="0.2">
      <c r="A389" s="52">
        <v>388</v>
      </c>
      <c r="B389" s="52"/>
      <c r="D389" s="4"/>
      <c r="E389" s="55" t="s">
        <v>28</v>
      </c>
      <c r="F389" s="55" t="s">
        <v>199</v>
      </c>
      <c r="G389" t="str">
        <f>IF(Table24[[#This Row],[Number]]&lt;&gt;0,COUNTIF('Finish order'!F:F, Table24[[#This Row],[Number]]),"")</f>
        <v/>
      </c>
    </row>
    <row r="390" spans="1:7" x14ac:dyDescent="0.2">
      <c r="A390" s="52">
        <v>389</v>
      </c>
      <c r="B390" s="52"/>
      <c r="D390" s="4"/>
      <c r="E390" s="55" t="s">
        <v>28</v>
      </c>
      <c r="F390" s="55" t="s">
        <v>199</v>
      </c>
      <c r="G390" t="str">
        <f>IF(Table24[[#This Row],[Number]]&lt;&gt;0,COUNTIF('Finish order'!F:F, Table24[[#This Row],[Number]]),"")</f>
        <v/>
      </c>
    </row>
    <row r="391" spans="1:7" x14ac:dyDescent="0.2">
      <c r="A391" s="52">
        <v>390</v>
      </c>
      <c r="B391" s="52"/>
      <c r="D391" s="4"/>
      <c r="E391" s="55" t="s">
        <v>28</v>
      </c>
      <c r="F391" s="55" t="s">
        <v>199</v>
      </c>
      <c r="G391" t="str">
        <f>IF(Table24[[#This Row],[Number]]&lt;&gt;0,COUNTIF('Finish order'!F:F, Table24[[#This Row],[Number]]),"")</f>
        <v/>
      </c>
    </row>
    <row r="392" spans="1:7" x14ac:dyDescent="0.2">
      <c r="A392" s="52">
        <v>391</v>
      </c>
      <c r="B392" s="52"/>
      <c r="D392" s="4"/>
      <c r="E392" s="55" t="s">
        <v>28</v>
      </c>
      <c r="F392" s="55" t="s">
        <v>199</v>
      </c>
      <c r="G392" t="str">
        <f>IF(Table24[[#This Row],[Number]]&lt;&gt;0,COUNTIF('Finish order'!F:F, Table24[[#This Row],[Number]]),"")</f>
        <v/>
      </c>
    </row>
    <row r="393" spans="1:7" x14ac:dyDescent="0.2">
      <c r="A393" s="52">
        <v>392</v>
      </c>
      <c r="B393" s="52"/>
      <c r="D393" s="4"/>
      <c r="E393" s="55" t="s">
        <v>28</v>
      </c>
      <c r="F393" s="55" t="s">
        <v>199</v>
      </c>
      <c r="G393" t="str">
        <f>IF(Table24[[#This Row],[Number]]&lt;&gt;0,COUNTIF('Finish order'!F:F, Table24[[#This Row],[Number]]),"")</f>
        <v/>
      </c>
    </row>
    <row r="394" spans="1:7" x14ac:dyDescent="0.2">
      <c r="A394" s="52">
        <v>393</v>
      </c>
      <c r="B394" s="52"/>
      <c r="D394" s="4"/>
      <c r="E394" s="55" t="s">
        <v>28</v>
      </c>
      <c r="F394" s="55" t="s">
        <v>199</v>
      </c>
      <c r="G394" t="str">
        <f>IF(Table24[[#This Row],[Number]]&lt;&gt;0,COUNTIF('Finish order'!F:F, Table24[[#This Row],[Number]]),"")</f>
        <v/>
      </c>
    </row>
    <row r="395" spans="1:7" x14ac:dyDescent="0.2">
      <c r="A395" s="52">
        <v>394</v>
      </c>
      <c r="B395" s="52"/>
      <c r="D395" s="4"/>
      <c r="E395" s="55" t="s">
        <v>28</v>
      </c>
      <c r="F395" s="55" t="s">
        <v>199</v>
      </c>
      <c r="G395" t="str">
        <f>IF(Table24[[#This Row],[Number]]&lt;&gt;0,COUNTIF('Finish order'!F:F, Table24[[#This Row],[Number]]),"")</f>
        <v/>
      </c>
    </row>
    <row r="396" spans="1:7" x14ac:dyDescent="0.2">
      <c r="A396" s="52">
        <v>395</v>
      </c>
      <c r="B396" s="52"/>
      <c r="D396" s="4"/>
      <c r="E396" s="55" t="s">
        <v>28</v>
      </c>
      <c r="F396" s="55" t="s">
        <v>199</v>
      </c>
      <c r="G396" t="str">
        <f>IF(Table24[[#This Row],[Number]]&lt;&gt;0,COUNTIF('Finish order'!F:F, Table24[[#This Row],[Number]]),"")</f>
        <v/>
      </c>
    </row>
    <row r="397" spans="1:7" x14ac:dyDescent="0.2">
      <c r="A397" s="52">
        <v>396</v>
      </c>
      <c r="B397" s="52"/>
      <c r="D397" s="4"/>
      <c r="E397" s="55" t="s">
        <v>28</v>
      </c>
      <c r="F397" s="55" t="s">
        <v>199</v>
      </c>
      <c r="G397" t="str">
        <f>IF(Table24[[#This Row],[Number]]&lt;&gt;0,COUNTIF('Finish order'!F:F, Table24[[#This Row],[Number]]),"")</f>
        <v/>
      </c>
    </row>
    <row r="398" spans="1:7" x14ac:dyDescent="0.2">
      <c r="A398" s="52">
        <v>397</v>
      </c>
      <c r="B398" s="52"/>
      <c r="D398" s="4"/>
      <c r="E398" s="55" t="s">
        <v>28</v>
      </c>
      <c r="F398" s="55" t="s">
        <v>199</v>
      </c>
      <c r="G398" t="str">
        <f>IF(Table24[[#This Row],[Number]]&lt;&gt;0,COUNTIF('Finish order'!F:F, Table24[[#This Row],[Number]]),"")</f>
        <v/>
      </c>
    </row>
    <row r="399" spans="1:7" x14ac:dyDescent="0.2">
      <c r="A399" s="52">
        <v>398</v>
      </c>
      <c r="B399" s="52"/>
      <c r="D399" s="4"/>
      <c r="E399" s="55" t="s">
        <v>28</v>
      </c>
      <c r="F399" s="55" t="s">
        <v>199</v>
      </c>
      <c r="G399" t="str">
        <f>IF(Table24[[#This Row],[Number]]&lt;&gt;0,COUNTIF('Finish order'!F:F, Table24[[#This Row],[Number]]),"")</f>
        <v/>
      </c>
    </row>
    <row r="400" spans="1:7" x14ac:dyDescent="0.2">
      <c r="A400" s="52">
        <v>399</v>
      </c>
      <c r="B400" s="52"/>
      <c r="D400" s="4"/>
      <c r="E400" s="55" t="s">
        <v>28</v>
      </c>
      <c r="F400" s="55" t="s">
        <v>199</v>
      </c>
      <c r="G400" t="str">
        <f>IF(Table24[[#This Row],[Number]]&lt;&gt;0,COUNTIF('Finish order'!F:F, Table24[[#This Row],[Number]]),"")</f>
        <v/>
      </c>
    </row>
    <row r="401" spans="1:7" x14ac:dyDescent="0.2">
      <c r="A401" s="52">
        <v>400</v>
      </c>
      <c r="B401" s="52"/>
      <c r="D401" s="4"/>
      <c r="E401" s="55" t="s">
        <v>28</v>
      </c>
      <c r="F401" s="55" t="s">
        <v>199</v>
      </c>
      <c r="G401" t="str">
        <f>IF(Table24[[#This Row],[Number]]&lt;&gt;0,COUNTIF('Finish order'!F:F, Table24[[#This Row],[Number]]),"")</f>
        <v/>
      </c>
    </row>
    <row r="402" spans="1:7" x14ac:dyDescent="0.2">
      <c r="A402" s="52">
        <v>401</v>
      </c>
      <c r="B402" s="52"/>
      <c r="D402" s="4"/>
      <c r="E402" s="55" t="s">
        <v>28</v>
      </c>
      <c r="F402" s="55" t="s">
        <v>199</v>
      </c>
      <c r="G402" t="str">
        <f>IF(Table24[[#This Row],[Number]]&lt;&gt;0,COUNTIF('Finish order'!F:F, Table24[[#This Row],[Number]]),"")</f>
        <v/>
      </c>
    </row>
    <row r="403" spans="1:7" x14ac:dyDescent="0.2">
      <c r="A403" s="52">
        <v>402</v>
      </c>
      <c r="B403" s="52"/>
      <c r="D403" s="4"/>
      <c r="E403" s="55" t="s">
        <v>28</v>
      </c>
      <c r="F403" s="55" t="s">
        <v>199</v>
      </c>
      <c r="G403" t="str">
        <f>IF(Table24[[#This Row],[Number]]&lt;&gt;0,COUNTIF('Finish order'!F:F, Table24[[#This Row],[Number]]),"")</f>
        <v/>
      </c>
    </row>
    <row r="404" spans="1:7" x14ac:dyDescent="0.2">
      <c r="A404" s="52">
        <v>403</v>
      </c>
      <c r="B404" s="52"/>
      <c r="D404" s="4"/>
      <c r="E404" s="55" t="s">
        <v>28</v>
      </c>
      <c r="F404" s="55" t="s">
        <v>199</v>
      </c>
      <c r="G404" t="str">
        <f>IF(Table24[[#This Row],[Number]]&lt;&gt;0,COUNTIF('Finish order'!F:F, Table24[[#This Row],[Number]]),"")</f>
        <v/>
      </c>
    </row>
    <row r="405" spans="1:7" x14ac:dyDescent="0.2">
      <c r="A405" s="52">
        <v>404</v>
      </c>
      <c r="B405" s="52"/>
      <c r="D405" s="4"/>
      <c r="E405" s="55" t="s">
        <v>28</v>
      </c>
      <c r="F405" s="55" t="s">
        <v>199</v>
      </c>
      <c r="G405" t="str">
        <f>IF(Table24[[#This Row],[Number]]&lt;&gt;0,COUNTIF('Finish order'!F:F, Table24[[#This Row],[Number]]),"")</f>
        <v/>
      </c>
    </row>
    <row r="406" spans="1:7" x14ac:dyDescent="0.2">
      <c r="A406" s="52">
        <v>405</v>
      </c>
      <c r="B406" s="52"/>
      <c r="D406" s="4"/>
      <c r="E406" s="55" t="s">
        <v>28</v>
      </c>
      <c r="F406" s="55" t="s">
        <v>199</v>
      </c>
      <c r="G406" t="str">
        <f>IF(Table24[[#This Row],[Number]]&lt;&gt;0,COUNTIF('Finish order'!F:F, Table24[[#This Row],[Number]]),"")</f>
        <v/>
      </c>
    </row>
    <row r="407" spans="1:7" x14ac:dyDescent="0.2">
      <c r="A407" s="52">
        <v>406</v>
      </c>
      <c r="B407" s="52"/>
      <c r="D407" s="4"/>
      <c r="E407" s="55" t="s">
        <v>28</v>
      </c>
      <c r="F407" s="55" t="s">
        <v>199</v>
      </c>
      <c r="G407" t="str">
        <f>IF(Table24[[#This Row],[Number]]&lt;&gt;0,COUNTIF('Finish order'!F:F, Table24[[#This Row],[Number]]),"")</f>
        <v/>
      </c>
    </row>
    <row r="408" spans="1:7" x14ac:dyDescent="0.2">
      <c r="A408" s="52">
        <v>407</v>
      </c>
      <c r="B408" s="52"/>
      <c r="D408" s="4"/>
      <c r="E408" s="55" t="s">
        <v>28</v>
      </c>
      <c r="F408" s="55" t="s">
        <v>199</v>
      </c>
      <c r="G408" t="str">
        <f>IF(Table24[[#This Row],[Number]]&lt;&gt;0,COUNTIF('Finish order'!F:F, Table24[[#This Row],[Number]]),"")</f>
        <v/>
      </c>
    </row>
    <row r="409" spans="1:7" x14ac:dyDescent="0.2">
      <c r="A409" s="52">
        <v>408</v>
      </c>
      <c r="B409" s="52"/>
      <c r="D409" s="4"/>
      <c r="E409" s="55" t="s">
        <v>28</v>
      </c>
      <c r="F409" s="55" t="s">
        <v>199</v>
      </c>
      <c r="G409" t="str">
        <f>IF(Table24[[#This Row],[Number]]&lt;&gt;0,COUNTIF('Finish order'!F:F, Table24[[#This Row],[Number]]),"")</f>
        <v/>
      </c>
    </row>
    <row r="410" spans="1:7" x14ac:dyDescent="0.2">
      <c r="A410" s="52">
        <v>409</v>
      </c>
      <c r="B410" s="52"/>
      <c r="D410" s="4"/>
      <c r="E410" s="55" t="s">
        <v>28</v>
      </c>
      <c r="F410" s="55" t="s">
        <v>199</v>
      </c>
      <c r="G410" t="str">
        <f>IF(Table24[[#This Row],[Number]]&lt;&gt;0,COUNTIF('Finish order'!F:F, Table24[[#This Row],[Number]]),"")</f>
        <v/>
      </c>
    </row>
    <row r="411" spans="1:7" x14ac:dyDescent="0.2">
      <c r="A411" s="52">
        <v>410</v>
      </c>
      <c r="B411" s="52"/>
      <c r="D411" s="4"/>
      <c r="E411" s="55" t="s">
        <v>28</v>
      </c>
      <c r="F411" s="55" t="s">
        <v>199</v>
      </c>
      <c r="G411" t="str">
        <f>IF(Table24[[#This Row],[Number]]&lt;&gt;0,COUNTIF('Finish order'!F:F, Table24[[#This Row],[Number]]),"")</f>
        <v/>
      </c>
    </row>
    <row r="412" spans="1:7" x14ac:dyDescent="0.2">
      <c r="A412" s="52">
        <v>411</v>
      </c>
      <c r="B412" s="52"/>
      <c r="D412" s="4"/>
      <c r="E412" s="55" t="s">
        <v>28</v>
      </c>
      <c r="F412" s="55" t="s">
        <v>199</v>
      </c>
      <c r="G412" t="str">
        <f>IF(Table24[[#This Row],[Number]]&lt;&gt;0,COUNTIF('Finish order'!F:F, Table24[[#This Row],[Number]]),"")</f>
        <v/>
      </c>
    </row>
    <row r="413" spans="1:7" x14ac:dyDescent="0.2">
      <c r="A413" s="52">
        <v>412</v>
      </c>
      <c r="B413" s="52"/>
      <c r="D413" s="4"/>
      <c r="E413" s="55" t="s">
        <v>28</v>
      </c>
      <c r="F413" s="55" t="s">
        <v>199</v>
      </c>
      <c r="G413" t="str">
        <f>IF(Table24[[#This Row],[Number]]&lt;&gt;0,COUNTIF('Finish order'!F:F, Table24[[#This Row],[Number]]),"")</f>
        <v/>
      </c>
    </row>
    <row r="414" spans="1:7" x14ac:dyDescent="0.2">
      <c r="A414" s="52">
        <v>413</v>
      </c>
      <c r="B414" s="52"/>
      <c r="D414" s="4"/>
      <c r="E414" s="55" t="s">
        <v>28</v>
      </c>
      <c r="F414" s="55" t="s">
        <v>199</v>
      </c>
      <c r="G414" t="str">
        <f>IF(Table24[[#This Row],[Number]]&lt;&gt;0,COUNTIF('Finish order'!F:F, Table24[[#This Row],[Number]]),"")</f>
        <v/>
      </c>
    </row>
    <row r="415" spans="1:7" x14ac:dyDescent="0.2">
      <c r="A415" s="52">
        <v>414</v>
      </c>
      <c r="B415" s="52"/>
      <c r="D415" s="4"/>
      <c r="E415" s="55" t="s">
        <v>28</v>
      </c>
      <c r="F415" s="55" t="s">
        <v>199</v>
      </c>
      <c r="G415" t="str">
        <f>IF(Table24[[#This Row],[Number]]&lt;&gt;0,COUNTIF('Finish order'!F:F, Table24[[#This Row],[Number]]),"")</f>
        <v/>
      </c>
    </row>
    <row r="416" spans="1:7" x14ac:dyDescent="0.2">
      <c r="A416" s="52">
        <v>415</v>
      </c>
      <c r="B416" s="52"/>
      <c r="D416" s="4"/>
      <c r="E416" s="55" t="s">
        <v>28</v>
      </c>
      <c r="F416" s="55" t="s">
        <v>199</v>
      </c>
      <c r="G416" t="str">
        <f>IF(Table24[[#This Row],[Number]]&lt;&gt;0,COUNTIF('Finish order'!F:F, Table24[[#This Row],[Number]]),"")</f>
        <v/>
      </c>
    </row>
    <row r="417" spans="1:7" x14ac:dyDescent="0.2">
      <c r="A417" s="52">
        <v>416</v>
      </c>
      <c r="B417" s="52"/>
      <c r="D417" s="4"/>
      <c r="E417" s="55" t="s">
        <v>28</v>
      </c>
      <c r="F417" s="55" t="s">
        <v>199</v>
      </c>
      <c r="G417" t="str">
        <f>IF(Table24[[#This Row],[Number]]&lt;&gt;0,COUNTIF('Finish order'!F:F, Table24[[#This Row],[Number]]),"")</f>
        <v/>
      </c>
    </row>
    <row r="418" spans="1:7" x14ac:dyDescent="0.2">
      <c r="A418" s="52">
        <v>417</v>
      </c>
      <c r="B418" s="52"/>
      <c r="D418" s="4"/>
      <c r="E418" s="55" t="s">
        <v>28</v>
      </c>
      <c r="F418" s="55" t="s">
        <v>199</v>
      </c>
      <c r="G418" t="str">
        <f>IF(Table24[[#This Row],[Number]]&lt;&gt;0,COUNTIF('Finish order'!F:F, Table24[[#This Row],[Number]]),"")</f>
        <v/>
      </c>
    </row>
    <row r="419" spans="1:7" x14ac:dyDescent="0.2">
      <c r="A419" s="52">
        <v>418</v>
      </c>
      <c r="B419" s="52"/>
      <c r="D419" s="4"/>
      <c r="E419" s="55" t="s">
        <v>28</v>
      </c>
      <c r="F419" s="55" t="s">
        <v>199</v>
      </c>
      <c r="G419" t="str">
        <f>IF(Table24[[#This Row],[Number]]&lt;&gt;0,COUNTIF('Finish order'!F:F, Table24[[#This Row],[Number]]),"")</f>
        <v/>
      </c>
    </row>
    <row r="420" spans="1:7" x14ac:dyDescent="0.2">
      <c r="A420" s="52">
        <v>419</v>
      </c>
      <c r="B420" s="52"/>
      <c r="D420" s="4"/>
      <c r="E420" s="55" t="s">
        <v>28</v>
      </c>
      <c r="F420" s="55" t="s">
        <v>199</v>
      </c>
      <c r="G420" t="str">
        <f>IF(Table24[[#This Row],[Number]]&lt;&gt;0,COUNTIF('Finish order'!F:F, Table24[[#This Row],[Number]]),"")</f>
        <v/>
      </c>
    </row>
    <row r="421" spans="1:7" x14ac:dyDescent="0.2">
      <c r="A421" s="52">
        <v>420</v>
      </c>
      <c r="B421" s="52"/>
      <c r="D421" s="4"/>
      <c r="E421" s="55" t="s">
        <v>28</v>
      </c>
      <c r="F421" s="55" t="s">
        <v>199</v>
      </c>
      <c r="G421" t="str">
        <f>IF(Table24[[#This Row],[Number]]&lt;&gt;0,COUNTIF('Finish order'!F:F, Table24[[#This Row],[Number]]),"")</f>
        <v/>
      </c>
    </row>
    <row r="422" spans="1:7" x14ac:dyDescent="0.2">
      <c r="A422" s="52">
        <v>421</v>
      </c>
      <c r="B422" s="52"/>
      <c r="D422" s="4"/>
      <c r="E422" s="55" t="s">
        <v>28</v>
      </c>
      <c r="F422" s="55" t="s">
        <v>199</v>
      </c>
      <c r="G422" t="str">
        <f>IF(Table24[[#This Row],[Number]]&lt;&gt;0,COUNTIF('Finish order'!F:F, Table24[[#This Row],[Number]]),"")</f>
        <v/>
      </c>
    </row>
    <row r="423" spans="1:7" x14ac:dyDescent="0.2">
      <c r="A423" s="52">
        <v>422</v>
      </c>
      <c r="B423" s="52"/>
      <c r="D423" s="4"/>
      <c r="E423" s="55" t="s">
        <v>28</v>
      </c>
      <c r="F423" s="55" t="s">
        <v>199</v>
      </c>
      <c r="G423" t="str">
        <f>IF(Table24[[#This Row],[Number]]&lt;&gt;0,COUNTIF('Finish order'!F:F, Table24[[#This Row],[Number]]),"")</f>
        <v/>
      </c>
    </row>
    <row r="424" spans="1:7" x14ac:dyDescent="0.2">
      <c r="A424" s="52">
        <v>423</v>
      </c>
      <c r="B424" s="52"/>
      <c r="D424" s="4"/>
      <c r="E424" s="55" t="s">
        <v>28</v>
      </c>
      <c r="F424" s="55" t="s">
        <v>199</v>
      </c>
      <c r="G424" t="str">
        <f>IF(Table24[[#This Row],[Number]]&lt;&gt;0,COUNTIF('Finish order'!F:F, Table24[[#This Row],[Number]]),"")</f>
        <v/>
      </c>
    </row>
    <row r="425" spans="1:7" x14ac:dyDescent="0.2">
      <c r="A425" s="52">
        <v>424</v>
      </c>
      <c r="B425" s="52"/>
      <c r="D425" s="4"/>
      <c r="E425" s="55" t="s">
        <v>28</v>
      </c>
      <c r="F425" s="55" t="s">
        <v>199</v>
      </c>
      <c r="G425" t="str">
        <f>IF(Table24[[#This Row],[Number]]&lt;&gt;0,COUNTIF('Finish order'!F:F, Table24[[#This Row],[Number]]),"")</f>
        <v/>
      </c>
    </row>
    <row r="426" spans="1:7" x14ac:dyDescent="0.2">
      <c r="A426" s="52">
        <v>425</v>
      </c>
      <c r="B426" s="52"/>
      <c r="D426" s="4"/>
      <c r="E426" s="55" t="s">
        <v>28</v>
      </c>
      <c r="F426" s="55" t="s">
        <v>199</v>
      </c>
      <c r="G426" t="str">
        <f>IF(Table24[[#This Row],[Number]]&lt;&gt;0,COUNTIF('Finish order'!F:F, Table24[[#This Row],[Number]]),"")</f>
        <v/>
      </c>
    </row>
    <row r="427" spans="1:7" x14ac:dyDescent="0.2">
      <c r="A427" s="52">
        <v>426</v>
      </c>
      <c r="B427" s="52"/>
      <c r="D427" s="4"/>
      <c r="E427" s="55" t="s">
        <v>28</v>
      </c>
      <c r="F427" s="55" t="s">
        <v>199</v>
      </c>
      <c r="G427" t="str">
        <f>IF(Table24[[#This Row],[Number]]&lt;&gt;0,COUNTIF('Finish order'!F:F, Table24[[#This Row],[Number]]),"")</f>
        <v/>
      </c>
    </row>
    <row r="428" spans="1:7" x14ac:dyDescent="0.2">
      <c r="A428" s="52">
        <v>427</v>
      </c>
      <c r="B428" s="52"/>
      <c r="D428" s="4"/>
      <c r="E428" s="55" t="s">
        <v>28</v>
      </c>
      <c r="F428" s="55" t="s">
        <v>199</v>
      </c>
      <c r="G428" t="str">
        <f>IF(Table24[[#This Row],[Number]]&lt;&gt;0,COUNTIF('Finish order'!F:F, Table24[[#This Row],[Number]]),"")</f>
        <v/>
      </c>
    </row>
    <row r="429" spans="1:7" x14ac:dyDescent="0.2">
      <c r="A429" s="52">
        <v>428</v>
      </c>
      <c r="B429" s="52"/>
      <c r="D429" s="4"/>
      <c r="E429" s="55" t="s">
        <v>28</v>
      </c>
      <c r="F429" s="55" t="s">
        <v>199</v>
      </c>
      <c r="G429" t="str">
        <f>IF(Table24[[#This Row],[Number]]&lt;&gt;0,COUNTIF('Finish order'!F:F, Table24[[#This Row],[Number]]),"")</f>
        <v/>
      </c>
    </row>
    <row r="430" spans="1:7" x14ac:dyDescent="0.2">
      <c r="A430" s="52">
        <v>429</v>
      </c>
      <c r="B430" s="52"/>
      <c r="D430" s="4"/>
      <c r="E430" s="55" t="s">
        <v>28</v>
      </c>
      <c r="F430" s="55" t="s">
        <v>199</v>
      </c>
      <c r="G430" t="str">
        <f>IF(Table24[[#This Row],[Number]]&lt;&gt;0,COUNTIF('Finish order'!F:F, Table24[[#This Row],[Number]]),"")</f>
        <v/>
      </c>
    </row>
    <row r="431" spans="1:7" x14ac:dyDescent="0.2">
      <c r="A431" s="52">
        <v>430</v>
      </c>
      <c r="B431" s="52"/>
      <c r="D431" s="4"/>
      <c r="E431" s="55" t="s">
        <v>28</v>
      </c>
      <c r="F431" s="55" t="s">
        <v>199</v>
      </c>
      <c r="G431" t="str">
        <f>IF(Table24[[#This Row],[Number]]&lt;&gt;0,COUNTIF('Finish order'!F:F, Table24[[#This Row],[Number]]),"")</f>
        <v/>
      </c>
    </row>
    <row r="432" spans="1:7" x14ac:dyDescent="0.2">
      <c r="A432" s="52">
        <v>431</v>
      </c>
      <c r="B432" s="52"/>
      <c r="D432" s="4"/>
      <c r="E432" s="55" t="s">
        <v>28</v>
      </c>
      <c r="F432" s="55" t="s">
        <v>199</v>
      </c>
      <c r="G432" t="str">
        <f>IF(Table24[[#This Row],[Number]]&lt;&gt;0,COUNTIF('Finish order'!F:F, Table24[[#This Row],[Number]]),"")</f>
        <v/>
      </c>
    </row>
    <row r="433" spans="1:7" x14ac:dyDescent="0.2">
      <c r="A433" s="52">
        <v>432</v>
      </c>
      <c r="B433" s="52"/>
      <c r="D433" s="4"/>
      <c r="E433" s="55" t="s">
        <v>28</v>
      </c>
      <c r="F433" s="55" t="s">
        <v>199</v>
      </c>
      <c r="G433" t="str">
        <f>IF(Table24[[#This Row],[Number]]&lt;&gt;0,COUNTIF('Finish order'!F:F, Table24[[#This Row],[Number]]),"")</f>
        <v/>
      </c>
    </row>
    <row r="434" spans="1:7" x14ac:dyDescent="0.2">
      <c r="A434" s="52">
        <v>433</v>
      </c>
      <c r="B434" s="52"/>
      <c r="D434" s="4"/>
      <c r="E434" s="55" t="s">
        <v>28</v>
      </c>
      <c r="F434" s="55" t="s">
        <v>199</v>
      </c>
      <c r="G434" t="str">
        <f>IF(Table24[[#This Row],[Number]]&lt;&gt;0,COUNTIF('Finish order'!F:F, Table24[[#This Row],[Number]]),"")</f>
        <v/>
      </c>
    </row>
    <row r="435" spans="1:7" x14ac:dyDescent="0.2">
      <c r="A435" s="52">
        <v>434</v>
      </c>
      <c r="B435" s="52"/>
      <c r="D435" s="4"/>
      <c r="E435" s="55" t="s">
        <v>28</v>
      </c>
      <c r="F435" s="55" t="s">
        <v>199</v>
      </c>
      <c r="G435" t="str">
        <f>IF(Table24[[#This Row],[Number]]&lt;&gt;0,COUNTIF('Finish order'!F:F, Table24[[#This Row],[Number]]),"")</f>
        <v/>
      </c>
    </row>
    <row r="436" spans="1:7" x14ac:dyDescent="0.2">
      <c r="A436" s="52">
        <v>435</v>
      </c>
      <c r="B436" s="52"/>
      <c r="D436" s="4"/>
      <c r="E436" s="55" t="s">
        <v>28</v>
      </c>
      <c r="F436" s="55" t="s">
        <v>199</v>
      </c>
      <c r="G436" t="str">
        <f>IF(Table24[[#This Row],[Number]]&lt;&gt;0,COUNTIF('Finish order'!F:F, Table24[[#This Row],[Number]]),"")</f>
        <v/>
      </c>
    </row>
    <row r="437" spans="1:7" x14ac:dyDescent="0.2">
      <c r="A437" s="52">
        <v>436</v>
      </c>
      <c r="B437" s="52"/>
      <c r="D437" s="4"/>
      <c r="E437" s="55" t="s">
        <v>28</v>
      </c>
      <c r="F437" s="55" t="s">
        <v>199</v>
      </c>
      <c r="G437" t="str">
        <f>IF(Table24[[#This Row],[Number]]&lt;&gt;0,COUNTIF('Finish order'!F:F, Table24[[#This Row],[Number]]),"")</f>
        <v/>
      </c>
    </row>
    <row r="438" spans="1:7" x14ac:dyDescent="0.2">
      <c r="A438" s="52">
        <v>437</v>
      </c>
      <c r="B438" s="52"/>
      <c r="D438" s="4"/>
      <c r="E438" s="55" t="s">
        <v>28</v>
      </c>
      <c r="F438" s="55" t="s">
        <v>199</v>
      </c>
      <c r="G438" t="str">
        <f>IF(Table24[[#This Row],[Number]]&lt;&gt;0,COUNTIF('Finish order'!F:F, Table24[[#This Row],[Number]]),"")</f>
        <v/>
      </c>
    </row>
    <row r="439" spans="1:7" x14ac:dyDescent="0.2">
      <c r="A439" s="52">
        <v>438</v>
      </c>
      <c r="B439" s="52"/>
      <c r="D439" s="4"/>
      <c r="E439" s="55" t="s">
        <v>28</v>
      </c>
      <c r="F439" s="55" t="s">
        <v>199</v>
      </c>
      <c r="G439" t="str">
        <f>IF(Table24[[#This Row],[Number]]&lt;&gt;0,COUNTIF('Finish order'!F:F, Table24[[#This Row],[Number]]),"")</f>
        <v/>
      </c>
    </row>
    <row r="440" spans="1:7" x14ac:dyDescent="0.2">
      <c r="A440" s="52">
        <v>439</v>
      </c>
      <c r="B440" s="52"/>
      <c r="D440" s="4"/>
      <c r="E440" s="55" t="s">
        <v>28</v>
      </c>
      <c r="F440" s="55" t="s">
        <v>199</v>
      </c>
      <c r="G440" t="str">
        <f>IF(Table24[[#This Row],[Number]]&lt;&gt;0,COUNTIF('Finish order'!F:F, Table24[[#This Row],[Number]]),"")</f>
        <v/>
      </c>
    </row>
    <row r="441" spans="1:7" x14ac:dyDescent="0.2">
      <c r="A441" s="52">
        <v>440</v>
      </c>
      <c r="B441" s="52"/>
      <c r="D441" s="4"/>
      <c r="E441" s="55" t="s">
        <v>28</v>
      </c>
      <c r="F441" s="55" t="s">
        <v>199</v>
      </c>
      <c r="G441" t="str">
        <f>IF(Table24[[#This Row],[Number]]&lt;&gt;0,COUNTIF('Finish order'!F:F, Table24[[#This Row],[Number]]),"")</f>
        <v/>
      </c>
    </row>
    <row r="442" spans="1:7" x14ac:dyDescent="0.2">
      <c r="A442" s="52">
        <v>441</v>
      </c>
      <c r="B442" s="52"/>
      <c r="D442" s="4"/>
      <c r="E442" s="55" t="s">
        <v>28</v>
      </c>
      <c r="F442" s="55" t="s">
        <v>199</v>
      </c>
      <c r="G442" t="str">
        <f>IF(Table24[[#This Row],[Number]]&lt;&gt;0,COUNTIF('Finish order'!F:F, Table24[[#This Row],[Number]]),"")</f>
        <v/>
      </c>
    </row>
    <row r="443" spans="1:7" x14ac:dyDescent="0.2">
      <c r="A443" s="52">
        <v>442</v>
      </c>
      <c r="B443" s="52"/>
      <c r="D443" s="4"/>
      <c r="E443" s="55" t="s">
        <v>28</v>
      </c>
      <c r="F443" s="55" t="s">
        <v>199</v>
      </c>
      <c r="G443" t="str">
        <f>IF(Table24[[#This Row],[Number]]&lt;&gt;0,COUNTIF('Finish order'!F:F, Table24[[#This Row],[Number]]),"")</f>
        <v/>
      </c>
    </row>
    <row r="444" spans="1:7" x14ac:dyDescent="0.2">
      <c r="A444" s="52">
        <v>443</v>
      </c>
      <c r="B444" s="52"/>
      <c r="D444" s="4"/>
      <c r="E444" s="55" t="s">
        <v>28</v>
      </c>
      <c r="F444" s="55" t="s">
        <v>199</v>
      </c>
      <c r="G444" t="str">
        <f>IF(Table24[[#This Row],[Number]]&lt;&gt;0,COUNTIF('Finish order'!F:F, Table24[[#This Row],[Number]]),"")</f>
        <v/>
      </c>
    </row>
    <row r="445" spans="1:7" x14ac:dyDescent="0.2">
      <c r="A445" s="52">
        <v>444</v>
      </c>
      <c r="B445" s="52"/>
      <c r="D445" s="4"/>
      <c r="E445" s="55" t="s">
        <v>28</v>
      </c>
      <c r="F445" s="55" t="s">
        <v>199</v>
      </c>
      <c r="G445" t="str">
        <f>IF(Table24[[#This Row],[Number]]&lt;&gt;0,COUNTIF('Finish order'!F:F, Table24[[#This Row],[Number]]),"")</f>
        <v/>
      </c>
    </row>
    <row r="446" spans="1:7" x14ac:dyDescent="0.2">
      <c r="A446" s="52">
        <v>445</v>
      </c>
      <c r="B446" s="52"/>
      <c r="D446" s="4"/>
      <c r="E446" s="55" t="s">
        <v>28</v>
      </c>
      <c r="F446" s="55" t="s">
        <v>199</v>
      </c>
      <c r="G446" t="str">
        <f>IF(Table24[[#This Row],[Number]]&lt;&gt;0,COUNTIF('Finish order'!F:F, Table24[[#This Row],[Number]]),"")</f>
        <v/>
      </c>
    </row>
    <row r="447" spans="1:7" x14ac:dyDescent="0.2">
      <c r="A447" s="52">
        <v>446</v>
      </c>
      <c r="B447" s="52"/>
      <c r="D447" s="4"/>
      <c r="E447" s="55" t="s">
        <v>28</v>
      </c>
      <c r="F447" s="55" t="s">
        <v>199</v>
      </c>
      <c r="G447" t="str">
        <f>IF(Table24[[#This Row],[Number]]&lt;&gt;0,COUNTIF('Finish order'!F:F, Table24[[#This Row],[Number]]),"")</f>
        <v/>
      </c>
    </row>
    <row r="448" spans="1:7" x14ac:dyDescent="0.2">
      <c r="A448" s="52">
        <v>447</v>
      </c>
      <c r="B448" s="52"/>
      <c r="D448" s="4"/>
      <c r="E448" s="55" t="s">
        <v>28</v>
      </c>
      <c r="F448" s="55" t="s">
        <v>199</v>
      </c>
      <c r="G448" t="str">
        <f>IF(Table24[[#This Row],[Number]]&lt;&gt;0,COUNTIF('Finish order'!F:F, Table24[[#This Row],[Number]]),"")</f>
        <v/>
      </c>
    </row>
    <row r="449" spans="1:7" x14ac:dyDescent="0.2">
      <c r="A449" s="52">
        <v>448</v>
      </c>
      <c r="B449" s="52"/>
      <c r="D449" s="4"/>
      <c r="E449" s="55" t="s">
        <v>28</v>
      </c>
      <c r="F449" s="55" t="s">
        <v>199</v>
      </c>
      <c r="G449" t="str">
        <f>IF(Table24[[#This Row],[Number]]&lt;&gt;0,COUNTIF('Finish order'!F:F, Table24[[#This Row],[Number]]),"")</f>
        <v/>
      </c>
    </row>
    <row r="450" spans="1:7" x14ac:dyDescent="0.2">
      <c r="A450" s="52">
        <v>449</v>
      </c>
      <c r="B450" s="52"/>
      <c r="D450" s="4"/>
      <c r="E450" s="55" t="s">
        <v>28</v>
      </c>
      <c r="F450" s="55" t="s">
        <v>199</v>
      </c>
      <c r="G450" t="str">
        <f>IF(Table24[[#This Row],[Number]]&lt;&gt;0,COUNTIF('Finish order'!F:F, Table24[[#This Row],[Number]]),"")</f>
        <v/>
      </c>
    </row>
    <row r="451" spans="1:7" x14ac:dyDescent="0.2">
      <c r="A451" s="52">
        <v>450</v>
      </c>
      <c r="B451" s="52"/>
      <c r="D451" s="4"/>
      <c r="E451" s="55" t="s">
        <v>28</v>
      </c>
      <c r="F451" s="55" t="s">
        <v>199</v>
      </c>
      <c r="G451" t="str">
        <f>IF(Table24[[#This Row],[Number]]&lt;&gt;0,COUNTIF('Finish order'!F:F, Table24[[#This Row],[Number]]),"")</f>
        <v/>
      </c>
    </row>
    <row r="452" spans="1:7" x14ac:dyDescent="0.2">
      <c r="A452" s="52">
        <v>451</v>
      </c>
      <c r="B452" s="52"/>
      <c r="D452" s="4"/>
      <c r="E452" s="55" t="s">
        <v>28</v>
      </c>
      <c r="F452" s="55" t="s">
        <v>199</v>
      </c>
      <c r="G452" t="str">
        <f>IF(Table24[[#This Row],[Number]]&lt;&gt;0,COUNTIF('Finish order'!F:F, Table24[[#This Row],[Number]]),"")</f>
        <v/>
      </c>
    </row>
    <row r="453" spans="1:7" x14ac:dyDescent="0.2">
      <c r="A453" s="52">
        <v>452</v>
      </c>
      <c r="B453" s="52"/>
      <c r="D453" s="4"/>
      <c r="E453" s="55" t="s">
        <v>28</v>
      </c>
      <c r="F453" s="55" t="s">
        <v>199</v>
      </c>
      <c r="G453" t="str">
        <f>IF(Table24[[#This Row],[Number]]&lt;&gt;0,COUNTIF('Finish order'!F:F, Table24[[#This Row],[Number]]),"")</f>
        <v/>
      </c>
    </row>
    <row r="454" spans="1:7" x14ac:dyDescent="0.2">
      <c r="A454" s="52">
        <v>453</v>
      </c>
      <c r="B454" s="52"/>
      <c r="D454" s="4"/>
      <c r="E454" s="55" t="s">
        <v>28</v>
      </c>
      <c r="F454" s="55" t="s">
        <v>199</v>
      </c>
      <c r="G454" t="str">
        <f>IF(Table24[[#This Row],[Number]]&lt;&gt;0,COUNTIF('Finish order'!F:F, Table24[[#This Row],[Number]]),"")</f>
        <v/>
      </c>
    </row>
    <row r="455" spans="1:7" x14ac:dyDescent="0.2">
      <c r="A455" s="52">
        <v>454</v>
      </c>
      <c r="B455" s="52"/>
      <c r="D455" s="4"/>
      <c r="E455" s="55" t="s">
        <v>28</v>
      </c>
      <c r="F455" s="55" t="s">
        <v>199</v>
      </c>
      <c r="G455" t="str">
        <f>IF(Table24[[#This Row],[Number]]&lt;&gt;0,COUNTIF('Finish order'!F:F, Table24[[#This Row],[Number]]),"")</f>
        <v/>
      </c>
    </row>
    <row r="456" spans="1:7" x14ac:dyDescent="0.2">
      <c r="A456" s="52">
        <v>455</v>
      </c>
      <c r="B456" s="52"/>
      <c r="D456" s="4"/>
      <c r="E456" s="55" t="s">
        <v>28</v>
      </c>
      <c r="F456" s="55" t="s">
        <v>199</v>
      </c>
      <c r="G456" t="str">
        <f>IF(Table24[[#This Row],[Number]]&lt;&gt;0,COUNTIF('Finish order'!F:F, Table24[[#This Row],[Number]]),"")</f>
        <v/>
      </c>
    </row>
    <row r="457" spans="1:7" x14ac:dyDescent="0.2">
      <c r="A457" s="52">
        <v>456</v>
      </c>
      <c r="B457" s="52"/>
      <c r="D457" s="4"/>
      <c r="E457" s="55" t="s">
        <v>28</v>
      </c>
      <c r="F457" s="55" t="s">
        <v>199</v>
      </c>
      <c r="G457" t="str">
        <f>IF(Table24[[#This Row],[Number]]&lt;&gt;0,COUNTIF('Finish order'!F:F, Table24[[#This Row],[Number]]),"")</f>
        <v/>
      </c>
    </row>
    <row r="458" spans="1:7" x14ac:dyDescent="0.2">
      <c r="A458" s="52">
        <v>457</v>
      </c>
      <c r="B458" s="52"/>
      <c r="D458" s="4"/>
      <c r="E458" s="55" t="s">
        <v>28</v>
      </c>
      <c r="F458" s="55" t="s">
        <v>199</v>
      </c>
      <c r="G458" t="str">
        <f>IF(Table24[[#This Row],[Number]]&lt;&gt;0,COUNTIF('Finish order'!F:F, Table24[[#This Row],[Number]]),"")</f>
        <v/>
      </c>
    </row>
    <row r="459" spans="1:7" x14ac:dyDescent="0.2">
      <c r="A459" s="52">
        <v>458</v>
      </c>
      <c r="B459" s="52"/>
      <c r="D459" s="4"/>
      <c r="E459" s="55" t="s">
        <v>28</v>
      </c>
      <c r="F459" s="55" t="s">
        <v>199</v>
      </c>
      <c r="G459" t="str">
        <f>IF(Table24[[#This Row],[Number]]&lt;&gt;0,COUNTIF('Finish order'!F:F, Table24[[#This Row],[Number]]),"")</f>
        <v/>
      </c>
    </row>
    <row r="460" spans="1:7" x14ac:dyDescent="0.2">
      <c r="A460" s="52">
        <v>459</v>
      </c>
      <c r="B460" s="52"/>
      <c r="D460" s="4"/>
      <c r="E460" s="55" t="s">
        <v>28</v>
      </c>
      <c r="F460" s="55" t="s">
        <v>199</v>
      </c>
      <c r="G460" t="str">
        <f>IF(Table24[[#This Row],[Number]]&lt;&gt;0,COUNTIF('Finish order'!F:F, Table24[[#This Row],[Number]]),"")</f>
        <v/>
      </c>
    </row>
    <row r="461" spans="1:7" x14ac:dyDescent="0.2">
      <c r="A461" s="52">
        <v>460</v>
      </c>
      <c r="B461" s="52"/>
      <c r="D461" s="4"/>
      <c r="E461" s="55" t="s">
        <v>28</v>
      </c>
      <c r="F461" s="55" t="s">
        <v>199</v>
      </c>
      <c r="G461" t="str">
        <f>IF(Table24[[#This Row],[Number]]&lt;&gt;0,COUNTIF('Finish order'!F:F, Table24[[#This Row],[Number]]),"")</f>
        <v/>
      </c>
    </row>
    <row r="462" spans="1:7" x14ac:dyDescent="0.2">
      <c r="A462" s="52">
        <v>461</v>
      </c>
      <c r="B462" s="52"/>
      <c r="D462" s="4"/>
      <c r="E462" s="55" t="s">
        <v>28</v>
      </c>
      <c r="F462" s="55" t="s">
        <v>199</v>
      </c>
      <c r="G462" t="str">
        <f>IF(Table24[[#This Row],[Number]]&lt;&gt;0,COUNTIF('Finish order'!F:F, Table24[[#This Row],[Number]]),"")</f>
        <v/>
      </c>
    </row>
    <row r="463" spans="1:7" x14ac:dyDescent="0.2">
      <c r="A463" s="52">
        <v>462</v>
      </c>
      <c r="B463" s="52"/>
      <c r="D463" s="4"/>
      <c r="E463" s="55" t="s">
        <v>28</v>
      </c>
      <c r="F463" s="55" t="s">
        <v>199</v>
      </c>
      <c r="G463" t="str">
        <f>IF(Table24[[#This Row],[Number]]&lt;&gt;0,COUNTIF('Finish order'!F:F, Table24[[#This Row],[Number]]),"")</f>
        <v/>
      </c>
    </row>
    <row r="464" spans="1:7" x14ac:dyDescent="0.2">
      <c r="A464" s="52">
        <v>463</v>
      </c>
      <c r="B464" s="52"/>
      <c r="D464" s="4"/>
      <c r="E464" s="55" t="s">
        <v>28</v>
      </c>
      <c r="F464" s="55" t="s">
        <v>199</v>
      </c>
      <c r="G464" t="str">
        <f>IF(Table24[[#This Row],[Number]]&lt;&gt;0,COUNTIF('Finish order'!F:F, Table24[[#This Row],[Number]]),"")</f>
        <v/>
      </c>
    </row>
    <row r="465" spans="1:7" x14ac:dyDescent="0.2">
      <c r="A465" s="52">
        <v>464</v>
      </c>
      <c r="B465" s="52"/>
      <c r="D465" s="4"/>
      <c r="E465" s="55" t="s">
        <v>28</v>
      </c>
      <c r="F465" s="55" t="s">
        <v>199</v>
      </c>
      <c r="G465" t="str">
        <f>IF(Table24[[#This Row],[Number]]&lt;&gt;0,COUNTIF('Finish order'!F:F, Table24[[#This Row],[Number]]),"")</f>
        <v/>
      </c>
    </row>
    <row r="466" spans="1:7" x14ac:dyDescent="0.2">
      <c r="A466" s="52">
        <v>465</v>
      </c>
      <c r="B466" s="52"/>
      <c r="D466" s="4"/>
      <c r="E466" s="55" t="s">
        <v>28</v>
      </c>
      <c r="F466" s="55" t="s">
        <v>199</v>
      </c>
      <c r="G466" t="str">
        <f>IF(Table24[[#This Row],[Number]]&lt;&gt;0,COUNTIF('Finish order'!F:F, Table24[[#This Row],[Number]]),"")</f>
        <v/>
      </c>
    </row>
    <row r="467" spans="1:7" x14ac:dyDescent="0.2">
      <c r="A467" s="52">
        <v>466</v>
      </c>
      <c r="B467" s="52"/>
      <c r="D467" s="4"/>
      <c r="E467" s="55" t="s">
        <v>28</v>
      </c>
      <c r="F467" s="55" t="s">
        <v>199</v>
      </c>
      <c r="G467" t="str">
        <f>IF(Table24[[#This Row],[Number]]&lt;&gt;0,COUNTIF('Finish order'!F:F, Table24[[#This Row],[Number]]),"")</f>
        <v/>
      </c>
    </row>
    <row r="468" spans="1:7" x14ac:dyDescent="0.2">
      <c r="A468" s="52">
        <v>467</v>
      </c>
      <c r="B468" s="52"/>
      <c r="D468" s="4"/>
      <c r="E468" s="55" t="s">
        <v>28</v>
      </c>
      <c r="F468" s="55" t="s">
        <v>199</v>
      </c>
      <c r="G468" t="str">
        <f>IF(Table24[[#This Row],[Number]]&lt;&gt;0,COUNTIF('Finish order'!F:F, Table24[[#This Row],[Number]]),"")</f>
        <v/>
      </c>
    </row>
    <row r="469" spans="1:7" x14ac:dyDescent="0.2">
      <c r="A469" s="52">
        <v>468</v>
      </c>
      <c r="B469" s="52"/>
      <c r="D469" s="4"/>
      <c r="E469" s="55" t="s">
        <v>28</v>
      </c>
      <c r="F469" s="55" t="s">
        <v>199</v>
      </c>
      <c r="G469" t="str">
        <f>IF(Table24[[#This Row],[Number]]&lt;&gt;0,COUNTIF('Finish order'!F:F, Table24[[#This Row],[Number]]),"")</f>
        <v/>
      </c>
    </row>
    <row r="470" spans="1:7" x14ac:dyDescent="0.2">
      <c r="A470" s="52">
        <v>469</v>
      </c>
      <c r="B470" s="52"/>
      <c r="D470" s="4"/>
      <c r="E470" s="55" t="s">
        <v>28</v>
      </c>
      <c r="F470" s="55" t="s">
        <v>199</v>
      </c>
      <c r="G470" t="str">
        <f>IF(Table24[[#This Row],[Number]]&lt;&gt;0,COUNTIF('Finish order'!F:F, Table24[[#This Row],[Number]]),"")</f>
        <v/>
      </c>
    </row>
    <row r="471" spans="1:7" x14ac:dyDescent="0.2">
      <c r="A471" s="52">
        <v>470</v>
      </c>
      <c r="B471" s="52"/>
      <c r="D471" s="4"/>
      <c r="E471" s="55" t="s">
        <v>28</v>
      </c>
      <c r="F471" s="55" t="s">
        <v>199</v>
      </c>
      <c r="G471" t="str">
        <f>IF(Table24[[#This Row],[Number]]&lt;&gt;0,COUNTIF('Finish order'!F:F, Table24[[#This Row],[Number]]),"")</f>
        <v/>
      </c>
    </row>
    <row r="472" spans="1:7" x14ac:dyDescent="0.2">
      <c r="A472" s="52">
        <v>471</v>
      </c>
      <c r="B472" s="52"/>
      <c r="D472" s="4"/>
      <c r="E472" s="55" t="s">
        <v>28</v>
      </c>
      <c r="F472" s="55" t="s">
        <v>199</v>
      </c>
      <c r="G472" t="str">
        <f>IF(Table24[[#This Row],[Number]]&lt;&gt;0,COUNTIF('Finish order'!F:F, Table24[[#This Row],[Number]]),"")</f>
        <v/>
      </c>
    </row>
    <row r="473" spans="1:7" x14ac:dyDescent="0.2">
      <c r="A473" s="52">
        <v>472</v>
      </c>
      <c r="B473" s="52"/>
      <c r="D473" s="4"/>
      <c r="E473" s="55" t="s">
        <v>28</v>
      </c>
      <c r="F473" s="55" t="s">
        <v>199</v>
      </c>
      <c r="G473" t="str">
        <f>IF(Table24[[#This Row],[Number]]&lt;&gt;0,COUNTIF('Finish order'!F:F, Table24[[#This Row],[Number]]),"")</f>
        <v/>
      </c>
    </row>
    <row r="474" spans="1:7" x14ac:dyDescent="0.2">
      <c r="A474" s="52">
        <v>473</v>
      </c>
      <c r="B474" s="52"/>
      <c r="D474" s="4"/>
      <c r="E474" s="55" t="s">
        <v>28</v>
      </c>
      <c r="F474" s="55" t="s">
        <v>199</v>
      </c>
      <c r="G474" t="str">
        <f>IF(Table24[[#This Row],[Number]]&lt;&gt;0,COUNTIF('Finish order'!F:F, Table24[[#This Row],[Number]]),"")</f>
        <v/>
      </c>
    </row>
    <row r="475" spans="1:7" x14ac:dyDescent="0.2">
      <c r="A475" s="52">
        <v>474</v>
      </c>
      <c r="B475" s="52"/>
      <c r="D475" s="4"/>
      <c r="E475" s="55" t="s">
        <v>28</v>
      </c>
      <c r="F475" s="55" t="s">
        <v>199</v>
      </c>
      <c r="G475" t="str">
        <f>IF(Table24[[#This Row],[Number]]&lt;&gt;0,COUNTIF('Finish order'!F:F, Table24[[#This Row],[Number]]),"")</f>
        <v/>
      </c>
    </row>
    <row r="476" spans="1:7" x14ac:dyDescent="0.2">
      <c r="A476" s="52">
        <v>475</v>
      </c>
      <c r="B476" s="52"/>
      <c r="D476" s="4"/>
      <c r="E476" s="55" t="s">
        <v>28</v>
      </c>
      <c r="F476" s="55" t="s">
        <v>199</v>
      </c>
      <c r="G476" t="str">
        <f>IF(Table24[[#This Row],[Number]]&lt;&gt;0,COUNTIF('Finish order'!F:F, Table24[[#This Row],[Number]]),"")</f>
        <v/>
      </c>
    </row>
    <row r="477" spans="1:7" x14ac:dyDescent="0.2">
      <c r="A477" s="52">
        <v>476</v>
      </c>
      <c r="B477" s="52"/>
      <c r="D477" s="4"/>
      <c r="E477" s="55" t="s">
        <v>28</v>
      </c>
      <c r="F477" s="55" t="s">
        <v>199</v>
      </c>
      <c r="G477" t="str">
        <f>IF(Table24[[#This Row],[Number]]&lt;&gt;0,COUNTIF('Finish order'!F:F, Table24[[#This Row],[Number]]),"")</f>
        <v/>
      </c>
    </row>
    <row r="478" spans="1:7" x14ac:dyDescent="0.2">
      <c r="A478" s="52">
        <v>477</v>
      </c>
      <c r="B478" s="52"/>
      <c r="D478" s="4"/>
      <c r="E478" s="55" t="s">
        <v>28</v>
      </c>
      <c r="F478" s="55" t="s">
        <v>199</v>
      </c>
      <c r="G478" t="str">
        <f>IF(Table24[[#This Row],[Number]]&lt;&gt;0,COUNTIF('Finish order'!F:F, Table24[[#This Row],[Number]]),"")</f>
        <v/>
      </c>
    </row>
    <row r="479" spans="1:7" x14ac:dyDescent="0.2">
      <c r="A479" s="52">
        <v>478</v>
      </c>
      <c r="B479" s="52"/>
      <c r="D479" s="4"/>
      <c r="E479" s="55" t="s">
        <v>28</v>
      </c>
      <c r="F479" s="55" t="s">
        <v>199</v>
      </c>
      <c r="G479" t="str">
        <f>IF(Table24[[#This Row],[Number]]&lt;&gt;0,COUNTIF('Finish order'!F:F, Table24[[#This Row],[Number]]),"")</f>
        <v/>
      </c>
    </row>
    <row r="480" spans="1:7" x14ac:dyDescent="0.2">
      <c r="A480" s="52">
        <v>479</v>
      </c>
      <c r="B480" s="52"/>
      <c r="D480" s="4"/>
      <c r="E480" s="55" t="s">
        <v>28</v>
      </c>
      <c r="F480" s="55" t="s">
        <v>199</v>
      </c>
      <c r="G480" t="str">
        <f>IF(Table24[[#This Row],[Number]]&lt;&gt;0,COUNTIF('Finish order'!F:F, Table24[[#This Row],[Number]]),"")</f>
        <v/>
      </c>
    </row>
    <row r="481" spans="1:7" x14ac:dyDescent="0.2">
      <c r="A481" s="52">
        <v>480</v>
      </c>
      <c r="B481" s="52"/>
      <c r="D481" s="4"/>
      <c r="E481" s="55" t="s">
        <v>28</v>
      </c>
      <c r="F481" s="55" t="s">
        <v>199</v>
      </c>
      <c r="G481" t="str">
        <f>IF(Table24[[#This Row],[Number]]&lt;&gt;0,COUNTIF('Finish order'!F:F, Table24[[#This Row],[Number]]),"")</f>
        <v/>
      </c>
    </row>
    <row r="482" spans="1:7" x14ac:dyDescent="0.2">
      <c r="A482" s="52">
        <v>481</v>
      </c>
      <c r="B482" s="52"/>
      <c r="D482" s="4"/>
      <c r="E482" s="55" t="s">
        <v>28</v>
      </c>
      <c r="F482" s="55" t="s">
        <v>199</v>
      </c>
      <c r="G482" t="str">
        <f>IF(Table24[[#This Row],[Number]]&lt;&gt;0,COUNTIF('Finish order'!F:F, Table24[[#This Row],[Number]]),"")</f>
        <v/>
      </c>
    </row>
    <row r="483" spans="1:7" x14ac:dyDescent="0.2">
      <c r="A483" s="52">
        <v>482</v>
      </c>
      <c r="B483" s="52"/>
      <c r="D483" s="4"/>
      <c r="E483" s="55" t="s">
        <v>28</v>
      </c>
      <c r="F483" s="55" t="s">
        <v>199</v>
      </c>
      <c r="G483" t="str">
        <f>IF(Table24[[#This Row],[Number]]&lt;&gt;0,COUNTIF('Finish order'!F:F, Table24[[#This Row],[Number]]),"")</f>
        <v/>
      </c>
    </row>
    <row r="484" spans="1:7" x14ac:dyDescent="0.2">
      <c r="A484" s="52">
        <v>483</v>
      </c>
      <c r="B484" s="52"/>
      <c r="D484" s="4"/>
      <c r="E484" s="55" t="s">
        <v>28</v>
      </c>
      <c r="F484" s="55" t="s">
        <v>199</v>
      </c>
      <c r="G484" t="str">
        <f>IF(Table24[[#This Row],[Number]]&lt;&gt;0,COUNTIF('Finish order'!F:F, Table24[[#This Row],[Number]]),"")</f>
        <v/>
      </c>
    </row>
    <row r="485" spans="1:7" x14ac:dyDescent="0.2">
      <c r="A485" s="52">
        <v>484</v>
      </c>
      <c r="B485" s="52"/>
      <c r="D485" s="4"/>
      <c r="E485" s="55" t="s">
        <v>28</v>
      </c>
      <c r="F485" s="55" t="s">
        <v>199</v>
      </c>
      <c r="G485" t="str">
        <f>IF(Table24[[#This Row],[Number]]&lt;&gt;0,COUNTIF('Finish order'!F:F, Table24[[#This Row],[Number]]),"")</f>
        <v/>
      </c>
    </row>
    <row r="486" spans="1:7" x14ac:dyDescent="0.2">
      <c r="A486" s="52">
        <v>485</v>
      </c>
      <c r="B486" s="52"/>
      <c r="D486" s="4"/>
      <c r="E486" s="55" t="s">
        <v>28</v>
      </c>
      <c r="F486" s="55" t="s">
        <v>199</v>
      </c>
      <c r="G486" t="str">
        <f>IF(Table24[[#This Row],[Number]]&lt;&gt;0,COUNTIF('Finish order'!F:F, Table24[[#This Row],[Number]]),"")</f>
        <v/>
      </c>
    </row>
    <row r="487" spans="1:7" x14ac:dyDescent="0.2">
      <c r="A487" s="52">
        <v>486</v>
      </c>
      <c r="B487" s="52"/>
      <c r="D487" s="4"/>
      <c r="E487" s="55" t="s">
        <v>28</v>
      </c>
      <c r="F487" s="55" t="s">
        <v>199</v>
      </c>
      <c r="G487" t="str">
        <f>IF(Table24[[#This Row],[Number]]&lt;&gt;0,COUNTIF('Finish order'!F:F, Table24[[#This Row],[Number]]),"")</f>
        <v/>
      </c>
    </row>
    <row r="488" spans="1:7" x14ac:dyDescent="0.2">
      <c r="A488" s="52">
        <v>487</v>
      </c>
      <c r="B488" s="52"/>
      <c r="D488" s="4"/>
      <c r="E488" s="55" t="s">
        <v>28</v>
      </c>
      <c r="F488" s="55" t="s">
        <v>199</v>
      </c>
      <c r="G488" t="str">
        <f>IF(Table24[[#This Row],[Number]]&lt;&gt;0,COUNTIF('Finish order'!F:F, Table24[[#This Row],[Number]]),"")</f>
        <v/>
      </c>
    </row>
    <row r="489" spans="1:7" x14ac:dyDescent="0.2">
      <c r="A489" s="52">
        <v>488</v>
      </c>
      <c r="B489" s="52"/>
      <c r="D489" s="4"/>
      <c r="E489" s="55" t="s">
        <v>28</v>
      </c>
      <c r="F489" s="55" t="s">
        <v>199</v>
      </c>
      <c r="G489" t="str">
        <f>IF(Table24[[#This Row],[Number]]&lt;&gt;0,COUNTIF('Finish order'!F:F, Table24[[#This Row],[Number]]),"")</f>
        <v/>
      </c>
    </row>
    <row r="490" spans="1:7" x14ac:dyDescent="0.2">
      <c r="A490" s="52">
        <v>489</v>
      </c>
      <c r="B490" s="52"/>
      <c r="D490" s="4"/>
      <c r="E490" s="55" t="s">
        <v>28</v>
      </c>
      <c r="F490" s="55" t="s">
        <v>199</v>
      </c>
      <c r="G490" t="str">
        <f>IF(Table24[[#This Row],[Number]]&lt;&gt;0,COUNTIF('Finish order'!F:F, Table24[[#This Row],[Number]]),"")</f>
        <v/>
      </c>
    </row>
    <row r="491" spans="1:7" x14ac:dyDescent="0.2">
      <c r="A491" s="52">
        <v>490</v>
      </c>
      <c r="B491" s="52"/>
      <c r="D491" s="4"/>
      <c r="E491" s="55" t="s">
        <v>28</v>
      </c>
      <c r="F491" s="55" t="s">
        <v>199</v>
      </c>
      <c r="G491" t="str">
        <f>IF(Table24[[#This Row],[Number]]&lt;&gt;0,COUNTIF('Finish order'!F:F, Table24[[#This Row],[Number]]),"")</f>
        <v/>
      </c>
    </row>
    <row r="492" spans="1:7" x14ac:dyDescent="0.2">
      <c r="A492" s="52">
        <v>491</v>
      </c>
      <c r="B492" s="52"/>
      <c r="D492" s="4"/>
      <c r="E492" s="55" t="s">
        <v>28</v>
      </c>
      <c r="F492" s="55" t="s">
        <v>199</v>
      </c>
      <c r="G492" t="str">
        <f>IF(Table24[[#This Row],[Number]]&lt;&gt;0,COUNTIF('Finish order'!F:F, Table24[[#This Row],[Number]]),"")</f>
        <v/>
      </c>
    </row>
    <row r="493" spans="1:7" x14ac:dyDescent="0.2">
      <c r="A493" s="52">
        <v>492</v>
      </c>
      <c r="B493" s="52"/>
      <c r="D493" s="4"/>
      <c r="E493" s="55" t="s">
        <v>28</v>
      </c>
      <c r="F493" s="55" t="s">
        <v>199</v>
      </c>
      <c r="G493" t="str">
        <f>IF(Table24[[#This Row],[Number]]&lt;&gt;0,COUNTIF('Finish order'!F:F, Table24[[#This Row],[Number]]),"")</f>
        <v/>
      </c>
    </row>
    <row r="494" spans="1:7" x14ac:dyDescent="0.2">
      <c r="A494" s="52">
        <v>493</v>
      </c>
      <c r="B494" s="52"/>
      <c r="D494" s="4"/>
      <c r="E494" s="55" t="s">
        <v>28</v>
      </c>
      <c r="F494" s="55" t="s">
        <v>199</v>
      </c>
      <c r="G494" t="str">
        <f>IF(Table24[[#This Row],[Number]]&lt;&gt;0,COUNTIF('Finish order'!F:F, Table24[[#This Row],[Number]]),"")</f>
        <v/>
      </c>
    </row>
    <row r="495" spans="1:7" x14ac:dyDescent="0.2">
      <c r="A495" s="52">
        <v>494</v>
      </c>
      <c r="B495" s="52"/>
      <c r="D495" s="4"/>
      <c r="E495" s="55" t="s">
        <v>28</v>
      </c>
      <c r="F495" s="55" t="s">
        <v>199</v>
      </c>
      <c r="G495" t="str">
        <f>IF(Table24[[#This Row],[Number]]&lt;&gt;0,COUNTIF('Finish order'!F:F, Table24[[#This Row],[Number]]),"")</f>
        <v/>
      </c>
    </row>
    <row r="496" spans="1:7" x14ac:dyDescent="0.2">
      <c r="A496" s="52">
        <v>495</v>
      </c>
      <c r="B496" s="52"/>
      <c r="D496" s="4"/>
      <c r="E496" s="55" t="s">
        <v>28</v>
      </c>
      <c r="F496" s="55" t="s">
        <v>199</v>
      </c>
      <c r="G496" t="str">
        <f>IF(Table24[[#This Row],[Number]]&lt;&gt;0,COUNTIF('Finish order'!F:F, Table24[[#This Row],[Number]]),"")</f>
        <v/>
      </c>
    </row>
    <row r="497" spans="1:7" x14ac:dyDescent="0.2">
      <c r="A497" s="52">
        <v>496</v>
      </c>
      <c r="B497" s="52"/>
      <c r="D497" s="4"/>
      <c r="E497" s="55" t="s">
        <v>28</v>
      </c>
      <c r="F497" s="55" t="s">
        <v>199</v>
      </c>
      <c r="G497" t="str">
        <f>IF(Table24[[#This Row],[Number]]&lt;&gt;0,COUNTIF('Finish order'!F:F, Table24[[#This Row],[Number]]),"")</f>
        <v/>
      </c>
    </row>
    <row r="498" spans="1:7" x14ac:dyDescent="0.2">
      <c r="A498" s="52">
        <v>497</v>
      </c>
      <c r="B498" s="52"/>
      <c r="D498" s="4"/>
      <c r="E498" s="55" t="s">
        <v>28</v>
      </c>
      <c r="F498" s="55" t="s">
        <v>199</v>
      </c>
      <c r="G498" t="str">
        <f>IF(Table24[[#This Row],[Number]]&lt;&gt;0,COUNTIF('Finish order'!F:F, Table24[[#This Row],[Number]]),"")</f>
        <v/>
      </c>
    </row>
    <row r="499" spans="1:7" x14ac:dyDescent="0.2">
      <c r="A499" s="52">
        <v>498</v>
      </c>
      <c r="B499" s="52"/>
      <c r="D499" s="4"/>
      <c r="E499" s="55" t="s">
        <v>28</v>
      </c>
      <c r="F499" s="55" t="s">
        <v>199</v>
      </c>
      <c r="G499" t="str">
        <f>IF(Table24[[#This Row],[Number]]&lt;&gt;0,COUNTIF('Finish order'!F:F, Table24[[#This Row],[Number]]),"")</f>
        <v/>
      </c>
    </row>
    <row r="500" spans="1:7" x14ac:dyDescent="0.2">
      <c r="A500" s="52">
        <v>499</v>
      </c>
      <c r="B500" s="52"/>
      <c r="D500" s="4"/>
      <c r="E500" s="55" t="s">
        <v>28</v>
      </c>
      <c r="F500" s="55" t="s">
        <v>199</v>
      </c>
      <c r="G500" t="str">
        <f>IF(Table24[[#This Row],[Number]]&lt;&gt;0,COUNTIF('Finish order'!F:F, Table24[[#This Row],[Number]]),"")</f>
        <v/>
      </c>
    </row>
    <row r="501" spans="1:7" x14ac:dyDescent="0.2">
      <c r="A501" s="52">
        <v>500</v>
      </c>
      <c r="B501" s="52"/>
      <c r="C501" s="4" t="s">
        <v>275</v>
      </c>
      <c r="D501" s="4" t="s">
        <v>122</v>
      </c>
      <c r="E501" s="55" t="s">
        <v>28</v>
      </c>
      <c r="F501" s="55" t="s">
        <v>4</v>
      </c>
      <c r="G501" t="str">
        <f>IF(Table24[[#This Row],[Number]]&lt;&gt;0,COUNTIF('Finish order'!F:F, Table24[[#This Row],[Number]]),"")</f>
        <v/>
      </c>
    </row>
    <row r="502" spans="1:7" x14ac:dyDescent="0.2">
      <c r="A502" s="52">
        <v>501</v>
      </c>
      <c r="B502" s="52"/>
      <c r="C502" s="4" t="s">
        <v>276</v>
      </c>
      <c r="D502" s="4" t="s">
        <v>130</v>
      </c>
      <c r="E502" s="55" t="s">
        <v>28</v>
      </c>
      <c r="F502" s="55" t="s">
        <v>4</v>
      </c>
      <c r="G502" t="str">
        <f>IF(Table24[[#This Row],[Number]]&lt;&gt;0,COUNTIF('Finish order'!F:F, Table24[[#This Row],[Number]]),"")</f>
        <v/>
      </c>
    </row>
    <row r="503" spans="1:7" x14ac:dyDescent="0.2">
      <c r="A503" s="52">
        <v>502</v>
      </c>
      <c r="B503" s="52">
        <v>502</v>
      </c>
      <c r="C503" s="4" t="s">
        <v>277</v>
      </c>
      <c r="D503" s="4" t="s">
        <v>126</v>
      </c>
      <c r="E503" s="55" t="s">
        <v>28</v>
      </c>
      <c r="F503" s="55" t="s">
        <v>4</v>
      </c>
      <c r="G503">
        <f>IF(Table24[[#This Row],[Number]]&lt;&gt;0,COUNTIF('Finish order'!F:F, Table24[[#This Row],[Number]]),"")</f>
        <v>1</v>
      </c>
    </row>
    <row r="504" spans="1:7" x14ac:dyDescent="0.2">
      <c r="A504" s="52">
        <v>503</v>
      </c>
      <c r="B504" s="52"/>
      <c r="C504" s="4" t="s">
        <v>278</v>
      </c>
      <c r="D504" s="4" t="s">
        <v>120</v>
      </c>
      <c r="E504" s="55" t="s">
        <v>28</v>
      </c>
      <c r="F504" s="55" t="s">
        <v>4</v>
      </c>
      <c r="G504" t="str">
        <f>IF(Table24[[#This Row],[Number]]&lt;&gt;0,COUNTIF('Finish order'!F:F, Table24[[#This Row],[Number]]),"")</f>
        <v/>
      </c>
    </row>
    <row r="505" spans="1:7" x14ac:dyDescent="0.2">
      <c r="A505" s="52">
        <v>504</v>
      </c>
      <c r="B505" s="52">
        <v>504</v>
      </c>
      <c r="C505" s="4" t="s">
        <v>279</v>
      </c>
      <c r="D505" s="4" t="s">
        <v>120</v>
      </c>
      <c r="E505" s="55" t="s">
        <v>28</v>
      </c>
      <c r="F505" s="55" t="s">
        <v>4</v>
      </c>
      <c r="G505">
        <f>IF(Table24[[#This Row],[Number]]&lt;&gt;0,COUNTIF('Finish order'!F:F, Table24[[#This Row],[Number]]),"")</f>
        <v>1</v>
      </c>
    </row>
    <row r="506" spans="1:7" x14ac:dyDescent="0.2">
      <c r="A506" s="52">
        <v>505</v>
      </c>
      <c r="B506" s="52">
        <v>505</v>
      </c>
      <c r="C506" s="4" t="s">
        <v>280</v>
      </c>
      <c r="D506" s="4" t="s">
        <v>130</v>
      </c>
      <c r="E506" s="55" t="s">
        <v>28</v>
      </c>
      <c r="F506" s="55" t="s">
        <v>4</v>
      </c>
      <c r="G506">
        <f>IF(Table24[[#This Row],[Number]]&lt;&gt;0,COUNTIF('Finish order'!F:F, Table24[[#This Row],[Number]]),"")</f>
        <v>1</v>
      </c>
    </row>
    <row r="507" spans="1:7" x14ac:dyDescent="0.2">
      <c r="A507" s="52">
        <v>506</v>
      </c>
      <c r="B507" s="52"/>
      <c r="C507" s="4" t="s">
        <v>281</v>
      </c>
      <c r="D507" s="4" t="s">
        <v>120</v>
      </c>
      <c r="E507" s="55" t="s">
        <v>28</v>
      </c>
      <c r="F507" s="55" t="s">
        <v>4</v>
      </c>
      <c r="G507" t="str">
        <f>IF(Table24[[#This Row],[Number]]&lt;&gt;0,COUNTIF('Finish order'!F:F, Table24[[#This Row],[Number]]),"")</f>
        <v/>
      </c>
    </row>
    <row r="508" spans="1:7" x14ac:dyDescent="0.2">
      <c r="A508" s="52">
        <v>507</v>
      </c>
      <c r="B508" s="52"/>
      <c r="C508" s="4" t="s">
        <v>282</v>
      </c>
      <c r="D508" s="4" t="s">
        <v>145</v>
      </c>
      <c r="E508" s="55" t="s">
        <v>28</v>
      </c>
      <c r="F508" s="55" t="s">
        <v>4</v>
      </c>
      <c r="G508" t="str">
        <f>IF(Table24[[#This Row],[Number]]&lt;&gt;0,COUNTIF('Finish order'!F:F, Table24[[#This Row],[Number]]),"")</f>
        <v/>
      </c>
    </row>
    <row r="509" spans="1:7" x14ac:dyDescent="0.2">
      <c r="A509" s="52">
        <v>508</v>
      </c>
      <c r="B509" s="52"/>
      <c r="C509" s="4" t="s">
        <v>283</v>
      </c>
      <c r="D509" s="4" t="s">
        <v>147</v>
      </c>
      <c r="E509" s="55" t="s">
        <v>28</v>
      </c>
      <c r="F509" s="55" t="s">
        <v>4</v>
      </c>
      <c r="G509" t="str">
        <f>IF(Table24[[#This Row],[Number]]&lt;&gt;0,COUNTIF('Finish order'!F:F, Table24[[#This Row],[Number]]),"")</f>
        <v/>
      </c>
    </row>
    <row r="510" spans="1:7" x14ac:dyDescent="0.2">
      <c r="A510" s="52">
        <v>509</v>
      </c>
      <c r="B510" s="52"/>
      <c r="C510" s="4" t="s">
        <v>284</v>
      </c>
      <c r="D510" s="4" t="s">
        <v>285</v>
      </c>
      <c r="E510" s="55" t="s">
        <v>28</v>
      </c>
      <c r="F510" s="55" t="s">
        <v>4</v>
      </c>
      <c r="G510" t="str">
        <f>IF(Table24[[#This Row],[Number]]&lt;&gt;0,COUNTIF('Finish order'!F:F, Table24[[#This Row],[Number]]),"")</f>
        <v/>
      </c>
    </row>
    <row r="511" spans="1:7" x14ac:dyDescent="0.2">
      <c r="A511" s="52">
        <v>510</v>
      </c>
      <c r="B511" s="52">
        <v>510</v>
      </c>
      <c r="C511" s="4" t="s">
        <v>286</v>
      </c>
      <c r="D511" s="4" t="s">
        <v>287</v>
      </c>
      <c r="E511" s="55" t="s">
        <v>28</v>
      </c>
      <c r="F511" s="55" t="s">
        <v>4</v>
      </c>
      <c r="G511">
        <f>IF(Table24[[#This Row],[Number]]&lt;&gt;0,COUNTIF('Finish order'!F:F, Table24[[#This Row],[Number]]),"")</f>
        <v>1</v>
      </c>
    </row>
    <row r="512" spans="1:7" x14ac:dyDescent="0.2">
      <c r="A512" s="52">
        <v>511</v>
      </c>
      <c r="B512" s="52">
        <v>511</v>
      </c>
      <c r="C512" s="4" t="s">
        <v>288</v>
      </c>
      <c r="D512" s="4" t="s">
        <v>130</v>
      </c>
      <c r="E512" s="55" t="s">
        <v>28</v>
      </c>
      <c r="F512" s="55" t="s">
        <v>4</v>
      </c>
      <c r="G512">
        <f>IF(Table24[[#This Row],[Number]]&lt;&gt;0,COUNTIF('Finish order'!F:F, Table24[[#This Row],[Number]]),"")</f>
        <v>1</v>
      </c>
    </row>
    <row r="513" spans="1:7" x14ac:dyDescent="0.2">
      <c r="A513" s="52">
        <v>512</v>
      </c>
      <c r="B513" s="52"/>
      <c r="C513" s="4" t="s">
        <v>289</v>
      </c>
      <c r="D513" s="4" t="s">
        <v>120</v>
      </c>
      <c r="E513" s="55" t="s">
        <v>28</v>
      </c>
      <c r="F513" s="55" t="s">
        <v>4</v>
      </c>
      <c r="G513" t="str">
        <f>IF(Table24[[#This Row],[Number]]&lt;&gt;0,COUNTIF('Finish order'!F:F, Table24[[#This Row],[Number]]),"")</f>
        <v/>
      </c>
    </row>
    <row r="514" spans="1:7" x14ac:dyDescent="0.2">
      <c r="A514" s="52">
        <v>513</v>
      </c>
      <c r="B514" s="52"/>
      <c r="C514" s="4" t="s">
        <v>290</v>
      </c>
      <c r="D514" s="4" t="s">
        <v>291</v>
      </c>
      <c r="E514" s="55" t="s">
        <v>28</v>
      </c>
      <c r="F514" s="55" t="s">
        <v>4</v>
      </c>
      <c r="G514" t="str">
        <f>IF(Table24[[#This Row],[Number]]&lt;&gt;0,COUNTIF('Finish order'!F:F, Table24[[#This Row],[Number]]),"")</f>
        <v/>
      </c>
    </row>
    <row r="515" spans="1:7" x14ac:dyDescent="0.2">
      <c r="A515" s="52">
        <v>514</v>
      </c>
      <c r="B515" s="52"/>
      <c r="C515" s="4" t="s">
        <v>292</v>
      </c>
      <c r="D515" s="4" t="s">
        <v>136</v>
      </c>
      <c r="E515" s="55" t="s">
        <v>28</v>
      </c>
      <c r="F515" s="55" t="s">
        <v>4</v>
      </c>
      <c r="G515" t="str">
        <f>IF(Table24[[#This Row],[Number]]&lt;&gt;0,COUNTIF('Finish order'!F:F, Table24[[#This Row],[Number]]),"")</f>
        <v/>
      </c>
    </row>
    <row r="516" spans="1:7" x14ac:dyDescent="0.2">
      <c r="A516" s="52">
        <v>515</v>
      </c>
      <c r="B516" s="52">
        <v>515</v>
      </c>
      <c r="C516" s="4" t="s">
        <v>293</v>
      </c>
      <c r="D516" s="4" t="s">
        <v>155</v>
      </c>
      <c r="E516" s="55" t="s">
        <v>28</v>
      </c>
      <c r="F516" s="55" t="s">
        <v>4</v>
      </c>
      <c r="G516">
        <f>IF(Table24[[#This Row],[Number]]&lt;&gt;0,COUNTIF('Finish order'!F:F, Table24[[#This Row],[Number]]),"")</f>
        <v>1</v>
      </c>
    </row>
    <row r="517" spans="1:7" x14ac:dyDescent="0.2">
      <c r="A517" s="52">
        <v>516</v>
      </c>
      <c r="B517" s="52">
        <v>516</v>
      </c>
      <c r="C517" s="4" t="s">
        <v>294</v>
      </c>
      <c r="D517" s="4" t="s">
        <v>155</v>
      </c>
      <c r="E517" s="55" t="s">
        <v>28</v>
      </c>
      <c r="F517" s="55" t="s">
        <v>4</v>
      </c>
      <c r="G517">
        <f>IF(Table24[[#This Row],[Number]]&lt;&gt;0,COUNTIF('Finish order'!F:F, Table24[[#This Row],[Number]]),"")</f>
        <v>1</v>
      </c>
    </row>
    <row r="518" spans="1:7" x14ac:dyDescent="0.2">
      <c r="A518" s="52">
        <v>517</v>
      </c>
      <c r="B518" s="52">
        <v>517</v>
      </c>
      <c r="C518" s="4" t="s">
        <v>295</v>
      </c>
      <c r="D518" s="4" t="s">
        <v>155</v>
      </c>
      <c r="E518" s="55" t="s">
        <v>28</v>
      </c>
      <c r="F518" s="55" t="s">
        <v>4</v>
      </c>
      <c r="G518">
        <f>IF(Table24[[#This Row],[Number]]&lt;&gt;0,COUNTIF('Finish order'!F:F, Table24[[#This Row],[Number]]),"")</f>
        <v>1</v>
      </c>
    </row>
    <row r="519" spans="1:7" x14ac:dyDescent="0.2">
      <c r="A519" s="52">
        <v>518</v>
      </c>
      <c r="B519" s="52">
        <v>518</v>
      </c>
      <c r="C519" s="4" t="s">
        <v>296</v>
      </c>
      <c r="D519" s="4" t="s">
        <v>120</v>
      </c>
      <c r="E519" s="55" t="s">
        <v>28</v>
      </c>
      <c r="F519" s="55" t="s">
        <v>4</v>
      </c>
      <c r="G519">
        <f>IF(Table24[[#This Row],[Number]]&lt;&gt;0,COUNTIF('Finish order'!F:F, Table24[[#This Row],[Number]]),"")</f>
        <v>1</v>
      </c>
    </row>
    <row r="520" spans="1:7" x14ac:dyDescent="0.2">
      <c r="A520" s="52">
        <v>519</v>
      </c>
      <c r="B520" s="52">
        <v>519</v>
      </c>
      <c r="C520" s="4" t="s">
        <v>297</v>
      </c>
      <c r="D520" s="4" t="s">
        <v>130</v>
      </c>
      <c r="E520" s="55" t="s">
        <v>28</v>
      </c>
      <c r="F520" s="55" t="s">
        <v>4</v>
      </c>
      <c r="G520">
        <f>IF(Table24[[#This Row],[Number]]&lt;&gt;0,COUNTIF('Finish order'!F:F, Table24[[#This Row],[Number]]),"")</f>
        <v>1</v>
      </c>
    </row>
    <row r="521" spans="1:7" x14ac:dyDescent="0.2">
      <c r="A521" s="52">
        <v>520</v>
      </c>
      <c r="B521" s="52"/>
      <c r="D521" s="4"/>
      <c r="E521" s="55" t="s">
        <v>28</v>
      </c>
      <c r="F521" s="55" t="s">
        <v>4</v>
      </c>
      <c r="G521" t="str">
        <f>IF(Table24[[#This Row],[Number]]&lt;&gt;0,COUNTIF('Finish order'!F:F, Table24[[#This Row],[Number]]),"")</f>
        <v/>
      </c>
    </row>
    <row r="522" spans="1:7" x14ac:dyDescent="0.2">
      <c r="A522" s="52">
        <v>521</v>
      </c>
      <c r="B522" s="52"/>
      <c r="D522" s="4"/>
      <c r="E522" s="55" t="s">
        <v>28</v>
      </c>
      <c r="F522" s="55" t="s">
        <v>4</v>
      </c>
      <c r="G522" t="str">
        <f>IF(Table24[[#This Row],[Number]]&lt;&gt;0,COUNTIF('Finish order'!F:F, Table24[[#This Row],[Number]]),"")</f>
        <v/>
      </c>
    </row>
    <row r="523" spans="1:7" x14ac:dyDescent="0.2">
      <c r="A523" s="52">
        <v>522</v>
      </c>
      <c r="B523" s="52"/>
      <c r="D523" s="4"/>
      <c r="E523" s="55" t="s">
        <v>28</v>
      </c>
      <c r="F523" s="55" t="s">
        <v>4</v>
      </c>
      <c r="G523" t="str">
        <f>IF(Table24[[#This Row],[Number]]&lt;&gt;0,COUNTIF('Finish order'!F:F, Table24[[#This Row],[Number]]),"")</f>
        <v/>
      </c>
    </row>
    <row r="524" spans="1:7" x14ac:dyDescent="0.2">
      <c r="A524" s="52">
        <v>523</v>
      </c>
      <c r="B524" s="52"/>
      <c r="D524" s="4"/>
      <c r="E524" s="55" t="s">
        <v>28</v>
      </c>
      <c r="F524" s="55" t="s">
        <v>4</v>
      </c>
      <c r="G524" t="str">
        <f>IF(Table24[[#This Row],[Number]]&lt;&gt;0,COUNTIF('Finish order'!F:F, Table24[[#This Row],[Number]]),"")</f>
        <v/>
      </c>
    </row>
    <row r="525" spans="1:7" x14ac:dyDescent="0.2">
      <c r="A525" s="52">
        <v>524</v>
      </c>
      <c r="B525" s="52"/>
      <c r="D525" s="4"/>
      <c r="E525" s="55" t="s">
        <v>28</v>
      </c>
      <c r="F525" s="55" t="s">
        <v>4</v>
      </c>
      <c r="G525" t="str">
        <f>IF(Table24[[#This Row],[Number]]&lt;&gt;0,COUNTIF('Finish order'!F:F, Table24[[#This Row],[Number]]),"")</f>
        <v/>
      </c>
    </row>
    <row r="526" spans="1:7" x14ac:dyDescent="0.2">
      <c r="A526" s="52">
        <v>525</v>
      </c>
      <c r="B526" s="52"/>
      <c r="D526" s="4"/>
      <c r="E526" s="55" t="s">
        <v>28</v>
      </c>
      <c r="F526" s="55" t="s">
        <v>4</v>
      </c>
      <c r="G526" t="str">
        <f>IF(Table24[[#This Row],[Number]]&lt;&gt;0,COUNTIF('Finish order'!F:F, Table24[[#This Row],[Number]]),"")</f>
        <v/>
      </c>
    </row>
    <row r="527" spans="1:7" x14ac:dyDescent="0.2">
      <c r="A527" s="52">
        <v>526</v>
      </c>
      <c r="B527" s="52"/>
      <c r="D527" s="4"/>
      <c r="E527" s="55" t="s">
        <v>28</v>
      </c>
      <c r="F527" s="55" t="s">
        <v>4</v>
      </c>
      <c r="G527" t="str">
        <f>IF(Table24[[#This Row],[Number]]&lt;&gt;0,COUNTIF('Finish order'!F:F, Table24[[#This Row],[Number]]),"")</f>
        <v/>
      </c>
    </row>
    <row r="528" spans="1:7" x14ac:dyDescent="0.2">
      <c r="A528" s="52">
        <v>527</v>
      </c>
      <c r="B528" s="52"/>
      <c r="D528" s="4"/>
      <c r="E528" s="55" t="s">
        <v>28</v>
      </c>
      <c r="F528" s="55" t="s">
        <v>4</v>
      </c>
      <c r="G528" t="str">
        <f>IF(Table24[[#This Row],[Number]]&lt;&gt;0,COUNTIF('Finish order'!F:F, Table24[[#This Row],[Number]]),"")</f>
        <v/>
      </c>
    </row>
    <row r="529" spans="1:7" x14ac:dyDescent="0.2">
      <c r="A529" s="52">
        <v>528</v>
      </c>
      <c r="B529" s="52"/>
      <c r="D529" s="4"/>
      <c r="E529" s="55" t="s">
        <v>28</v>
      </c>
      <c r="F529" s="55" t="s">
        <v>4</v>
      </c>
      <c r="G529" t="str">
        <f>IF(Table24[[#This Row],[Number]]&lt;&gt;0,COUNTIF('Finish order'!F:F, Table24[[#This Row],[Number]]),"")</f>
        <v/>
      </c>
    </row>
    <row r="530" spans="1:7" x14ac:dyDescent="0.2">
      <c r="A530" s="52">
        <v>529</v>
      </c>
      <c r="B530" s="52"/>
      <c r="D530" s="4"/>
      <c r="E530" s="55" t="s">
        <v>28</v>
      </c>
      <c r="F530" s="55" t="s">
        <v>4</v>
      </c>
      <c r="G530" t="str">
        <f>IF(Table24[[#This Row],[Number]]&lt;&gt;0,COUNTIF('Finish order'!F:F, Table24[[#This Row],[Number]]),"")</f>
        <v/>
      </c>
    </row>
    <row r="531" spans="1:7" x14ac:dyDescent="0.2">
      <c r="A531" s="52">
        <v>530</v>
      </c>
      <c r="B531" s="52"/>
      <c r="D531" s="4"/>
      <c r="E531" s="55" t="s">
        <v>28</v>
      </c>
      <c r="F531" s="55" t="s">
        <v>4</v>
      </c>
      <c r="G531" t="str">
        <f>IF(Table24[[#This Row],[Number]]&lt;&gt;0,COUNTIF('Finish order'!F:F, Table24[[#This Row],[Number]]),"")</f>
        <v/>
      </c>
    </row>
    <row r="532" spans="1:7" x14ac:dyDescent="0.2">
      <c r="A532" s="52">
        <v>531</v>
      </c>
      <c r="B532" s="52"/>
      <c r="D532" s="4"/>
      <c r="E532" s="55" t="s">
        <v>28</v>
      </c>
      <c r="F532" s="55" t="s">
        <v>4</v>
      </c>
      <c r="G532" t="str">
        <f>IF(Table24[[#This Row],[Number]]&lt;&gt;0,COUNTIF('Finish order'!F:F, Table24[[#This Row],[Number]]),"")</f>
        <v/>
      </c>
    </row>
    <row r="533" spans="1:7" x14ac:dyDescent="0.2">
      <c r="A533" s="52">
        <v>532</v>
      </c>
      <c r="B533" s="52"/>
      <c r="D533" s="4"/>
      <c r="E533" s="55" t="s">
        <v>28</v>
      </c>
      <c r="F533" s="55" t="s">
        <v>4</v>
      </c>
      <c r="G533" t="str">
        <f>IF(Table24[[#This Row],[Number]]&lt;&gt;0,COUNTIF('Finish order'!F:F, Table24[[#This Row],[Number]]),"")</f>
        <v/>
      </c>
    </row>
    <row r="534" spans="1:7" x14ac:dyDescent="0.2">
      <c r="A534" s="52">
        <v>533</v>
      </c>
      <c r="B534" s="52"/>
      <c r="D534" s="4"/>
      <c r="E534" s="55" t="s">
        <v>28</v>
      </c>
      <c r="F534" s="55" t="s">
        <v>4</v>
      </c>
      <c r="G534" t="str">
        <f>IF(Table24[[#This Row],[Number]]&lt;&gt;0,COUNTIF('Finish order'!F:F, Table24[[#This Row],[Number]]),"")</f>
        <v/>
      </c>
    </row>
    <row r="535" spans="1:7" x14ac:dyDescent="0.2">
      <c r="A535" s="52">
        <v>534</v>
      </c>
      <c r="B535" s="52"/>
      <c r="D535" s="4"/>
      <c r="E535" s="55" t="s">
        <v>28</v>
      </c>
      <c r="F535" s="55" t="s">
        <v>4</v>
      </c>
      <c r="G535" t="str">
        <f>IF(Table24[[#This Row],[Number]]&lt;&gt;0,COUNTIF('Finish order'!F:F, Table24[[#This Row],[Number]]),"")</f>
        <v/>
      </c>
    </row>
    <row r="536" spans="1:7" x14ac:dyDescent="0.2">
      <c r="A536" s="52">
        <v>535</v>
      </c>
      <c r="B536" s="52"/>
      <c r="D536" s="4"/>
      <c r="E536" s="55" t="s">
        <v>28</v>
      </c>
      <c r="F536" s="55" t="s">
        <v>4</v>
      </c>
      <c r="G536" t="str">
        <f>IF(Table24[[#This Row],[Number]]&lt;&gt;0,COUNTIF('Finish order'!F:F, Table24[[#This Row],[Number]]),"")</f>
        <v/>
      </c>
    </row>
    <row r="537" spans="1:7" x14ac:dyDescent="0.2">
      <c r="A537" s="52">
        <v>536</v>
      </c>
      <c r="B537" s="52"/>
      <c r="D537" s="4"/>
      <c r="E537" s="55" t="s">
        <v>28</v>
      </c>
      <c r="F537" s="55" t="s">
        <v>4</v>
      </c>
      <c r="G537" t="str">
        <f>IF(Table24[[#This Row],[Number]]&lt;&gt;0,COUNTIF('Finish order'!F:F, Table24[[#This Row],[Number]]),"")</f>
        <v/>
      </c>
    </row>
    <row r="538" spans="1:7" x14ac:dyDescent="0.2">
      <c r="A538" s="52">
        <v>537</v>
      </c>
      <c r="B538" s="52"/>
      <c r="D538" s="4"/>
      <c r="E538" s="55" t="s">
        <v>28</v>
      </c>
      <c r="F538" s="55" t="s">
        <v>4</v>
      </c>
      <c r="G538" t="str">
        <f>IF(Table24[[#This Row],[Number]]&lt;&gt;0,COUNTIF('Finish order'!F:F, Table24[[#This Row],[Number]]),"")</f>
        <v/>
      </c>
    </row>
    <row r="539" spans="1:7" x14ac:dyDescent="0.2">
      <c r="A539" s="52">
        <v>538</v>
      </c>
      <c r="B539" s="52"/>
      <c r="D539" s="4"/>
      <c r="E539" s="55" t="s">
        <v>28</v>
      </c>
      <c r="F539" s="55" t="s">
        <v>4</v>
      </c>
      <c r="G539" t="str">
        <f>IF(Table24[[#This Row],[Number]]&lt;&gt;0,COUNTIF('Finish order'!F:F, Table24[[#This Row],[Number]]),"")</f>
        <v/>
      </c>
    </row>
    <row r="540" spans="1:7" x14ac:dyDescent="0.2">
      <c r="A540" s="52">
        <v>539</v>
      </c>
      <c r="B540" s="52"/>
      <c r="D540" s="4"/>
      <c r="E540" s="55" t="s">
        <v>28</v>
      </c>
      <c r="F540" s="55" t="s">
        <v>4</v>
      </c>
      <c r="G540" t="str">
        <f>IF(Table24[[#This Row],[Number]]&lt;&gt;0,COUNTIF('Finish order'!F:F, Table24[[#This Row],[Number]]),"")</f>
        <v/>
      </c>
    </row>
    <row r="541" spans="1:7" x14ac:dyDescent="0.2">
      <c r="A541" s="52">
        <v>540</v>
      </c>
      <c r="B541" s="52"/>
      <c r="D541" s="4"/>
      <c r="E541" s="55" t="s">
        <v>28</v>
      </c>
      <c r="F541" s="55" t="s">
        <v>4</v>
      </c>
      <c r="G541" t="str">
        <f>IF(Table24[[#This Row],[Number]]&lt;&gt;0,COUNTIF('Finish order'!F:F, Table24[[#This Row],[Number]]),"")</f>
        <v/>
      </c>
    </row>
    <row r="542" spans="1:7" x14ac:dyDescent="0.2">
      <c r="A542" s="52">
        <v>541</v>
      </c>
      <c r="B542" s="52"/>
      <c r="D542" s="4"/>
      <c r="E542" s="55" t="s">
        <v>28</v>
      </c>
      <c r="F542" s="55" t="s">
        <v>4</v>
      </c>
      <c r="G542" t="str">
        <f>IF(Table24[[#This Row],[Number]]&lt;&gt;0,COUNTIF('Finish order'!F:F, Table24[[#This Row],[Number]]),"")</f>
        <v/>
      </c>
    </row>
    <row r="543" spans="1:7" x14ac:dyDescent="0.2">
      <c r="A543" s="52">
        <v>542</v>
      </c>
      <c r="B543" s="52"/>
      <c r="D543" s="4"/>
      <c r="E543" s="55" t="s">
        <v>28</v>
      </c>
      <c r="F543" s="55" t="s">
        <v>4</v>
      </c>
      <c r="G543" t="str">
        <f>IF(Table24[[#This Row],[Number]]&lt;&gt;0,COUNTIF('Finish order'!F:F, Table24[[#This Row],[Number]]),"")</f>
        <v/>
      </c>
    </row>
    <row r="544" spans="1:7" x14ac:dyDescent="0.2">
      <c r="A544" s="52">
        <v>543</v>
      </c>
      <c r="B544" s="52"/>
      <c r="D544" s="4"/>
      <c r="E544" s="55" t="s">
        <v>28</v>
      </c>
      <c r="F544" s="55" t="s">
        <v>4</v>
      </c>
      <c r="G544" t="str">
        <f>IF(Table24[[#This Row],[Number]]&lt;&gt;0,COUNTIF('Finish order'!F:F, Table24[[#This Row],[Number]]),"")</f>
        <v/>
      </c>
    </row>
    <row r="545" spans="1:7" x14ac:dyDescent="0.2">
      <c r="A545" s="52">
        <v>544</v>
      </c>
      <c r="B545" s="52"/>
      <c r="D545" s="4"/>
      <c r="E545" s="55" t="s">
        <v>28</v>
      </c>
      <c r="F545" s="55" t="s">
        <v>4</v>
      </c>
      <c r="G545" t="str">
        <f>IF(Table24[[#This Row],[Number]]&lt;&gt;0,COUNTIF('Finish order'!F:F, Table24[[#This Row],[Number]]),"")</f>
        <v/>
      </c>
    </row>
    <row r="546" spans="1:7" x14ac:dyDescent="0.2">
      <c r="A546" s="52">
        <v>545</v>
      </c>
      <c r="B546" s="52"/>
      <c r="D546" s="4"/>
      <c r="E546" s="55" t="s">
        <v>28</v>
      </c>
      <c r="F546" s="55" t="s">
        <v>4</v>
      </c>
      <c r="G546" t="str">
        <f>IF(Table24[[#This Row],[Number]]&lt;&gt;0,COUNTIF('Finish order'!F:F, Table24[[#This Row],[Number]]),"")</f>
        <v/>
      </c>
    </row>
    <row r="547" spans="1:7" x14ac:dyDescent="0.2">
      <c r="A547" s="52">
        <v>546</v>
      </c>
      <c r="B547" s="52"/>
      <c r="D547" s="4"/>
      <c r="E547" s="55" t="s">
        <v>28</v>
      </c>
      <c r="F547" s="55" t="s">
        <v>4</v>
      </c>
      <c r="G547" t="str">
        <f>IF(Table24[[#This Row],[Number]]&lt;&gt;0,COUNTIF('Finish order'!F:F, Table24[[#This Row],[Number]]),"")</f>
        <v/>
      </c>
    </row>
    <row r="548" spans="1:7" x14ac:dyDescent="0.2">
      <c r="A548" s="52">
        <v>547</v>
      </c>
      <c r="B548" s="52"/>
      <c r="D548" s="4"/>
      <c r="E548" s="55" t="s">
        <v>28</v>
      </c>
      <c r="F548" s="55" t="s">
        <v>4</v>
      </c>
      <c r="G548" t="str">
        <f>IF(Table24[[#This Row],[Number]]&lt;&gt;0,COUNTIF('Finish order'!F:F, Table24[[#This Row],[Number]]),"")</f>
        <v/>
      </c>
    </row>
    <row r="549" spans="1:7" x14ac:dyDescent="0.2">
      <c r="A549" s="52">
        <v>548</v>
      </c>
      <c r="B549" s="52"/>
      <c r="D549" s="4"/>
      <c r="E549" s="55" t="s">
        <v>28</v>
      </c>
      <c r="F549" s="55" t="s">
        <v>4</v>
      </c>
      <c r="G549" t="str">
        <f>IF(Table24[[#This Row],[Number]]&lt;&gt;0,COUNTIF('Finish order'!F:F, Table24[[#This Row],[Number]]),"")</f>
        <v/>
      </c>
    </row>
    <row r="550" spans="1:7" x14ac:dyDescent="0.2">
      <c r="A550" s="52">
        <v>549</v>
      </c>
      <c r="B550" s="52"/>
      <c r="D550" s="4"/>
      <c r="E550" s="55" t="s">
        <v>28</v>
      </c>
      <c r="F550" s="55" t="s">
        <v>4</v>
      </c>
      <c r="G550" t="str">
        <f>IF(Table24[[#This Row],[Number]]&lt;&gt;0,COUNTIF('Finish order'!F:F, Table24[[#This Row],[Number]]),"")</f>
        <v/>
      </c>
    </row>
    <row r="551" spans="1:7" x14ac:dyDescent="0.2">
      <c r="A551" s="52">
        <v>550</v>
      </c>
      <c r="B551" s="52"/>
      <c r="D551" s="4"/>
      <c r="E551" s="55" t="s">
        <v>28</v>
      </c>
      <c r="F551" s="55" t="s">
        <v>4</v>
      </c>
      <c r="G551" t="str">
        <f>IF(Table24[[#This Row],[Number]]&lt;&gt;0,COUNTIF('Finish order'!F:F, Table24[[#This Row],[Number]]),"")</f>
        <v/>
      </c>
    </row>
    <row r="552" spans="1:7" x14ac:dyDescent="0.2">
      <c r="A552" s="52">
        <v>551</v>
      </c>
      <c r="B552" s="52"/>
      <c r="D552" s="4"/>
      <c r="E552" s="55" t="s">
        <v>28</v>
      </c>
      <c r="F552" s="55" t="s">
        <v>4</v>
      </c>
      <c r="G552" t="str">
        <f>IF(Table24[[#This Row],[Number]]&lt;&gt;0,COUNTIF('Finish order'!F:F, Table24[[#This Row],[Number]]),"")</f>
        <v/>
      </c>
    </row>
    <row r="553" spans="1:7" x14ac:dyDescent="0.2">
      <c r="A553" s="52">
        <v>552</v>
      </c>
      <c r="B553" s="52"/>
      <c r="D553" s="4"/>
      <c r="E553" s="55" t="s">
        <v>28</v>
      </c>
      <c r="F553" s="55" t="s">
        <v>4</v>
      </c>
      <c r="G553" t="str">
        <f>IF(Table24[[#This Row],[Number]]&lt;&gt;0,COUNTIF('Finish order'!F:F, Table24[[#This Row],[Number]]),"")</f>
        <v/>
      </c>
    </row>
    <row r="554" spans="1:7" x14ac:dyDescent="0.2">
      <c r="A554" s="52">
        <v>553</v>
      </c>
      <c r="B554" s="52"/>
      <c r="D554" s="4"/>
      <c r="E554" s="55" t="s">
        <v>28</v>
      </c>
      <c r="F554" s="55" t="s">
        <v>4</v>
      </c>
      <c r="G554" t="str">
        <f>IF(Table24[[#This Row],[Number]]&lt;&gt;0,COUNTIF('Finish order'!F:F, Table24[[#This Row],[Number]]),"")</f>
        <v/>
      </c>
    </row>
    <row r="555" spans="1:7" x14ac:dyDescent="0.2">
      <c r="A555" s="52">
        <v>554</v>
      </c>
      <c r="B555" s="52"/>
      <c r="D555" s="4"/>
      <c r="E555" s="55" t="s">
        <v>28</v>
      </c>
      <c r="F555" s="55" t="s">
        <v>4</v>
      </c>
      <c r="G555" t="str">
        <f>IF(Table24[[#This Row],[Number]]&lt;&gt;0,COUNTIF('Finish order'!F:F, Table24[[#This Row],[Number]]),"")</f>
        <v/>
      </c>
    </row>
    <row r="556" spans="1:7" x14ac:dyDescent="0.2">
      <c r="A556" s="52">
        <v>555</v>
      </c>
      <c r="B556" s="52"/>
      <c r="D556" s="4"/>
      <c r="E556" s="55" t="s">
        <v>28</v>
      </c>
      <c r="F556" s="55" t="s">
        <v>4</v>
      </c>
      <c r="G556" t="str">
        <f>IF(Table24[[#This Row],[Number]]&lt;&gt;0,COUNTIF('Finish order'!F:F, Table24[[#This Row],[Number]]),"")</f>
        <v/>
      </c>
    </row>
    <row r="557" spans="1:7" x14ac:dyDescent="0.2">
      <c r="A557" s="52">
        <v>556</v>
      </c>
      <c r="B557" s="52"/>
      <c r="D557" s="4"/>
      <c r="E557" s="55" t="s">
        <v>28</v>
      </c>
      <c r="F557" s="55" t="s">
        <v>4</v>
      </c>
      <c r="G557" t="str">
        <f>IF(Table24[[#This Row],[Number]]&lt;&gt;0,COUNTIF('Finish order'!F:F, Table24[[#This Row],[Number]]),"")</f>
        <v/>
      </c>
    </row>
    <row r="558" spans="1:7" x14ac:dyDescent="0.2">
      <c r="A558" s="52">
        <v>557</v>
      </c>
      <c r="B558" s="52"/>
      <c r="D558" s="4"/>
      <c r="E558" s="55" t="s">
        <v>28</v>
      </c>
      <c r="F558" s="55" t="s">
        <v>4</v>
      </c>
      <c r="G558" t="str">
        <f>IF(Table24[[#This Row],[Number]]&lt;&gt;0,COUNTIF('Finish order'!F:F, Table24[[#This Row],[Number]]),"")</f>
        <v/>
      </c>
    </row>
    <row r="559" spans="1:7" x14ac:dyDescent="0.2">
      <c r="A559" s="52">
        <v>558</v>
      </c>
      <c r="B559" s="52"/>
      <c r="D559" s="4"/>
      <c r="E559" s="55" t="s">
        <v>28</v>
      </c>
      <c r="F559" s="55" t="s">
        <v>4</v>
      </c>
      <c r="G559" t="str">
        <f>IF(Table24[[#This Row],[Number]]&lt;&gt;0,COUNTIF('Finish order'!F:F, Table24[[#This Row],[Number]]),"")</f>
        <v/>
      </c>
    </row>
    <row r="560" spans="1:7" x14ac:dyDescent="0.2">
      <c r="A560" s="52">
        <v>559</v>
      </c>
      <c r="B560" s="52"/>
      <c r="D560" s="4"/>
      <c r="E560" s="55" t="s">
        <v>28</v>
      </c>
      <c r="F560" s="55" t="s">
        <v>4</v>
      </c>
      <c r="G560" t="str">
        <f>IF(Table24[[#This Row],[Number]]&lt;&gt;0,COUNTIF('Finish order'!F:F, Table24[[#This Row],[Number]]),"")</f>
        <v/>
      </c>
    </row>
    <row r="561" spans="1:7" x14ac:dyDescent="0.2">
      <c r="A561" s="52">
        <v>560</v>
      </c>
      <c r="B561" s="52"/>
      <c r="D561" s="4"/>
      <c r="E561" s="55" t="s">
        <v>28</v>
      </c>
      <c r="F561" s="55" t="s">
        <v>4</v>
      </c>
      <c r="G561" t="str">
        <f>IF(Table24[[#This Row],[Number]]&lt;&gt;0,COUNTIF('Finish order'!F:F, Table24[[#This Row],[Number]]),"")</f>
        <v/>
      </c>
    </row>
    <row r="562" spans="1:7" x14ac:dyDescent="0.2">
      <c r="A562" s="52">
        <v>561</v>
      </c>
      <c r="B562" s="52"/>
      <c r="D562" s="4"/>
      <c r="E562" s="55" t="s">
        <v>28</v>
      </c>
      <c r="F562" s="55" t="s">
        <v>4</v>
      </c>
      <c r="G562" t="str">
        <f>IF(Table24[[#This Row],[Number]]&lt;&gt;0,COUNTIF('Finish order'!F:F, Table24[[#This Row],[Number]]),"")</f>
        <v/>
      </c>
    </row>
    <row r="563" spans="1:7" x14ac:dyDescent="0.2">
      <c r="A563" s="52">
        <v>562</v>
      </c>
      <c r="B563" s="52"/>
      <c r="D563" s="4"/>
      <c r="E563" s="55" t="s">
        <v>28</v>
      </c>
      <c r="F563" s="55" t="s">
        <v>4</v>
      </c>
      <c r="G563" t="str">
        <f>IF(Table24[[#This Row],[Number]]&lt;&gt;0,COUNTIF('Finish order'!F:F, Table24[[#This Row],[Number]]),"")</f>
        <v/>
      </c>
    </row>
    <row r="564" spans="1:7" x14ac:dyDescent="0.2">
      <c r="A564" s="52">
        <v>563</v>
      </c>
      <c r="B564" s="52"/>
      <c r="D564" s="4"/>
      <c r="E564" s="55" t="s">
        <v>28</v>
      </c>
      <c r="F564" s="55" t="s">
        <v>4</v>
      </c>
      <c r="G564" t="str">
        <f>IF(Table24[[#This Row],[Number]]&lt;&gt;0,COUNTIF('Finish order'!F:F, Table24[[#This Row],[Number]]),"")</f>
        <v/>
      </c>
    </row>
    <row r="565" spans="1:7" x14ac:dyDescent="0.2">
      <c r="A565" s="52">
        <v>564</v>
      </c>
      <c r="B565" s="52"/>
      <c r="D565" s="4"/>
      <c r="E565" s="55" t="s">
        <v>28</v>
      </c>
      <c r="F565" s="55" t="s">
        <v>4</v>
      </c>
      <c r="G565" t="str">
        <f>IF(Table24[[#This Row],[Number]]&lt;&gt;0,COUNTIF('Finish order'!F:F, Table24[[#This Row],[Number]]),"")</f>
        <v/>
      </c>
    </row>
    <row r="566" spans="1:7" x14ac:dyDescent="0.2">
      <c r="A566" s="52">
        <v>565</v>
      </c>
      <c r="B566" s="52"/>
      <c r="D566" s="4"/>
      <c r="E566" s="55" t="s">
        <v>28</v>
      </c>
      <c r="F566" s="55" t="s">
        <v>4</v>
      </c>
      <c r="G566" t="str">
        <f>IF(Table24[[#This Row],[Number]]&lt;&gt;0,COUNTIF('Finish order'!F:F, Table24[[#This Row],[Number]]),"")</f>
        <v/>
      </c>
    </row>
    <row r="567" spans="1:7" x14ac:dyDescent="0.2">
      <c r="A567" s="52">
        <v>566</v>
      </c>
      <c r="B567" s="52"/>
      <c r="D567" s="4"/>
      <c r="E567" s="55" t="s">
        <v>28</v>
      </c>
      <c r="F567" s="55" t="s">
        <v>4</v>
      </c>
      <c r="G567" t="str">
        <f>IF(Table24[[#This Row],[Number]]&lt;&gt;0,COUNTIF('Finish order'!F:F, Table24[[#This Row],[Number]]),"")</f>
        <v/>
      </c>
    </row>
    <row r="568" spans="1:7" x14ac:dyDescent="0.2">
      <c r="A568" s="52">
        <v>567</v>
      </c>
      <c r="B568" s="52"/>
      <c r="D568" s="4"/>
      <c r="E568" s="55" t="s">
        <v>28</v>
      </c>
      <c r="F568" s="55" t="s">
        <v>4</v>
      </c>
      <c r="G568" t="str">
        <f>IF(Table24[[#This Row],[Number]]&lt;&gt;0,COUNTIF('Finish order'!F:F, Table24[[#This Row],[Number]]),"")</f>
        <v/>
      </c>
    </row>
    <row r="569" spans="1:7" x14ac:dyDescent="0.2">
      <c r="A569" s="52">
        <v>568</v>
      </c>
      <c r="B569" s="52"/>
      <c r="D569" s="4"/>
      <c r="E569" s="55" t="s">
        <v>28</v>
      </c>
      <c r="F569" s="55" t="s">
        <v>4</v>
      </c>
      <c r="G569" t="str">
        <f>IF(Table24[[#This Row],[Number]]&lt;&gt;0,COUNTIF('Finish order'!F:F, Table24[[#This Row],[Number]]),"")</f>
        <v/>
      </c>
    </row>
    <row r="570" spans="1:7" x14ac:dyDescent="0.2">
      <c r="A570" s="52">
        <v>569</v>
      </c>
      <c r="B570" s="52"/>
      <c r="D570" s="4"/>
      <c r="E570" s="55" t="s">
        <v>28</v>
      </c>
      <c r="F570" s="55" t="s">
        <v>4</v>
      </c>
      <c r="G570" t="str">
        <f>IF(Table24[[#This Row],[Number]]&lt;&gt;0,COUNTIF('Finish order'!F:F, Table24[[#This Row],[Number]]),"")</f>
        <v/>
      </c>
    </row>
    <row r="571" spans="1:7" x14ac:dyDescent="0.2">
      <c r="A571" s="52">
        <v>570</v>
      </c>
      <c r="B571" s="52"/>
      <c r="D571" s="4"/>
      <c r="E571" s="55" t="s">
        <v>28</v>
      </c>
      <c r="F571" s="55" t="s">
        <v>4</v>
      </c>
      <c r="G571" t="str">
        <f>IF(Table24[[#This Row],[Number]]&lt;&gt;0,COUNTIF('Finish order'!F:F, Table24[[#This Row],[Number]]),"")</f>
        <v/>
      </c>
    </row>
    <row r="572" spans="1:7" x14ac:dyDescent="0.2">
      <c r="A572" s="52">
        <v>571</v>
      </c>
      <c r="B572" s="52"/>
      <c r="D572" s="4"/>
      <c r="E572" s="55" t="s">
        <v>28</v>
      </c>
      <c r="F572" s="55" t="s">
        <v>4</v>
      </c>
      <c r="G572" t="str">
        <f>IF(Table24[[#This Row],[Number]]&lt;&gt;0,COUNTIF('Finish order'!F:F, Table24[[#This Row],[Number]]),"")</f>
        <v/>
      </c>
    </row>
    <row r="573" spans="1:7" x14ac:dyDescent="0.2">
      <c r="A573" s="52">
        <v>572</v>
      </c>
      <c r="B573" s="52"/>
      <c r="D573" s="4"/>
      <c r="E573" s="55" t="s">
        <v>28</v>
      </c>
      <c r="F573" s="55" t="s">
        <v>4</v>
      </c>
      <c r="G573" t="str">
        <f>IF(Table24[[#This Row],[Number]]&lt;&gt;0,COUNTIF('Finish order'!F:F, Table24[[#This Row],[Number]]),"")</f>
        <v/>
      </c>
    </row>
    <row r="574" spans="1:7" x14ac:dyDescent="0.2">
      <c r="A574" s="52">
        <v>573</v>
      </c>
      <c r="B574" s="52"/>
      <c r="D574" s="4"/>
      <c r="E574" s="55" t="s">
        <v>28</v>
      </c>
      <c r="F574" s="55" t="s">
        <v>4</v>
      </c>
      <c r="G574" t="str">
        <f>IF(Table24[[#This Row],[Number]]&lt;&gt;0,COUNTIF('Finish order'!F:F, Table24[[#This Row],[Number]]),"")</f>
        <v/>
      </c>
    </row>
    <row r="575" spans="1:7" x14ac:dyDescent="0.2">
      <c r="A575" s="52">
        <v>574</v>
      </c>
      <c r="B575" s="52"/>
      <c r="D575" s="4"/>
      <c r="E575" s="55" t="s">
        <v>28</v>
      </c>
      <c r="F575" s="55" t="s">
        <v>4</v>
      </c>
      <c r="G575" t="str">
        <f>IF(Table24[[#This Row],[Number]]&lt;&gt;0,COUNTIF('Finish order'!F:F, Table24[[#This Row],[Number]]),"")</f>
        <v/>
      </c>
    </row>
    <row r="576" spans="1:7" x14ac:dyDescent="0.2">
      <c r="A576" s="52">
        <v>575</v>
      </c>
      <c r="B576" s="52"/>
      <c r="D576" s="4"/>
      <c r="E576" s="55" t="s">
        <v>28</v>
      </c>
      <c r="F576" s="55" t="s">
        <v>4</v>
      </c>
      <c r="G576" t="str">
        <f>IF(Table24[[#This Row],[Number]]&lt;&gt;0,COUNTIF('Finish order'!F:F, Table24[[#This Row],[Number]]),"")</f>
        <v/>
      </c>
    </row>
    <row r="577" spans="1:7" x14ac:dyDescent="0.2">
      <c r="A577" s="52">
        <v>576</v>
      </c>
      <c r="B577" s="52"/>
      <c r="D577" s="4"/>
      <c r="E577" s="55" t="s">
        <v>28</v>
      </c>
      <c r="F577" s="55" t="s">
        <v>4</v>
      </c>
      <c r="G577" t="str">
        <f>IF(Table24[[#This Row],[Number]]&lt;&gt;0,COUNTIF('Finish order'!F:F, Table24[[#This Row],[Number]]),"")</f>
        <v/>
      </c>
    </row>
    <row r="578" spans="1:7" x14ac:dyDescent="0.2">
      <c r="A578" s="52">
        <v>577</v>
      </c>
      <c r="B578" s="52"/>
      <c r="D578" s="4"/>
      <c r="E578" s="55" t="s">
        <v>28</v>
      </c>
      <c r="F578" s="55" t="s">
        <v>4</v>
      </c>
      <c r="G578" t="str">
        <f>IF(Table24[[#This Row],[Number]]&lt;&gt;0,COUNTIF('Finish order'!F:F, Table24[[#This Row],[Number]]),"")</f>
        <v/>
      </c>
    </row>
    <row r="579" spans="1:7" x14ac:dyDescent="0.2">
      <c r="A579" s="52">
        <v>578</v>
      </c>
      <c r="B579" s="52"/>
      <c r="D579" s="4"/>
      <c r="E579" s="55" t="s">
        <v>28</v>
      </c>
      <c r="F579" s="55" t="s">
        <v>4</v>
      </c>
      <c r="G579" t="str">
        <f>IF(Table24[[#This Row],[Number]]&lt;&gt;0,COUNTIF('Finish order'!F:F, Table24[[#This Row],[Number]]),"")</f>
        <v/>
      </c>
    </row>
    <row r="580" spans="1:7" x14ac:dyDescent="0.2">
      <c r="A580" s="52">
        <v>579</v>
      </c>
      <c r="B580" s="52"/>
      <c r="D580" s="4"/>
      <c r="E580" s="55" t="s">
        <v>28</v>
      </c>
      <c r="F580" s="55" t="s">
        <v>4</v>
      </c>
      <c r="G580" t="str">
        <f>IF(Table24[[#This Row],[Number]]&lt;&gt;0,COUNTIF('Finish order'!F:F, Table24[[#This Row],[Number]]),"")</f>
        <v/>
      </c>
    </row>
    <row r="581" spans="1:7" x14ac:dyDescent="0.2">
      <c r="A581" s="52">
        <v>580</v>
      </c>
      <c r="B581" s="52"/>
      <c r="D581" s="4"/>
      <c r="E581" s="55" t="s">
        <v>28</v>
      </c>
      <c r="F581" s="55" t="s">
        <v>4</v>
      </c>
      <c r="G581" t="str">
        <f>IF(Table24[[#This Row],[Number]]&lt;&gt;0,COUNTIF('Finish order'!F:F, Table24[[#This Row],[Number]]),"")</f>
        <v/>
      </c>
    </row>
    <row r="582" spans="1:7" x14ac:dyDescent="0.2">
      <c r="A582" s="52">
        <v>581</v>
      </c>
      <c r="B582" s="52"/>
      <c r="D582" s="4"/>
      <c r="E582" s="55" t="s">
        <v>28</v>
      </c>
      <c r="F582" s="55" t="s">
        <v>4</v>
      </c>
      <c r="G582" t="str">
        <f>IF(Table24[[#This Row],[Number]]&lt;&gt;0,COUNTIF('Finish order'!F:F, Table24[[#This Row],[Number]]),"")</f>
        <v/>
      </c>
    </row>
    <row r="583" spans="1:7" x14ac:dyDescent="0.2">
      <c r="A583" s="52">
        <v>582</v>
      </c>
      <c r="B583" s="52"/>
      <c r="D583" s="4"/>
      <c r="E583" s="55" t="s">
        <v>28</v>
      </c>
      <c r="F583" s="55" t="s">
        <v>4</v>
      </c>
      <c r="G583" t="str">
        <f>IF(Table24[[#This Row],[Number]]&lt;&gt;0,COUNTIF('Finish order'!F:F, Table24[[#This Row],[Number]]),"")</f>
        <v/>
      </c>
    </row>
    <row r="584" spans="1:7" x14ac:dyDescent="0.2">
      <c r="A584" s="52">
        <v>583</v>
      </c>
      <c r="B584" s="52"/>
      <c r="D584" s="4"/>
      <c r="E584" s="55" t="s">
        <v>28</v>
      </c>
      <c r="F584" s="55" t="s">
        <v>4</v>
      </c>
      <c r="G584" t="str">
        <f>IF(Table24[[#This Row],[Number]]&lt;&gt;0,COUNTIF('Finish order'!F:F, Table24[[#This Row],[Number]]),"")</f>
        <v/>
      </c>
    </row>
    <row r="585" spans="1:7" x14ac:dyDescent="0.2">
      <c r="A585" s="52">
        <v>584</v>
      </c>
      <c r="B585" s="52"/>
      <c r="D585" s="4"/>
      <c r="E585" s="55" t="s">
        <v>28</v>
      </c>
      <c r="F585" s="55" t="s">
        <v>4</v>
      </c>
      <c r="G585" t="str">
        <f>IF(Table24[[#This Row],[Number]]&lt;&gt;0,COUNTIF('Finish order'!F:F, Table24[[#This Row],[Number]]),"")</f>
        <v/>
      </c>
    </row>
    <row r="586" spans="1:7" x14ac:dyDescent="0.2">
      <c r="A586" s="52">
        <v>585</v>
      </c>
      <c r="B586" s="52"/>
      <c r="D586" s="4"/>
      <c r="E586" s="55" t="s">
        <v>28</v>
      </c>
      <c r="F586" s="55" t="s">
        <v>4</v>
      </c>
      <c r="G586" t="str">
        <f>IF(Table24[[#This Row],[Number]]&lt;&gt;0,COUNTIF('Finish order'!F:F, Table24[[#This Row],[Number]]),"")</f>
        <v/>
      </c>
    </row>
    <row r="587" spans="1:7" x14ac:dyDescent="0.2">
      <c r="A587" s="52">
        <v>586</v>
      </c>
      <c r="B587" s="52"/>
      <c r="D587" s="4"/>
      <c r="E587" s="55" t="s">
        <v>28</v>
      </c>
      <c r="F587" s="55" t="s">
        <v>4</v>
      </c>
      <c r="G587" t="str">
        <f>IF(Table24[[#This Row],[Number]]&lt;&gt;0,COUNTIF('Finish order'!F:F, Table24[[#This Row],[Number]]),"")</f>
        <v/>
      </c>
    </row>
    <row r="588" spans="1:7" x14ac:dyDescent="0.2">
      <c r="A588" s="52">
        <v>587</v>
      </c>
      <c r="B588" s="52"/>
      <c r="D588" s="4"/>
      <c r="E588" s="55" t="s">
        <v>28</v>
      </c>
      <c r="F588" s="55" t="s">
        <v>4</v>
      </c>
      <c r="G588" t="str">
        <f>IF(Table24[[#This Row],[Number]]&lt;&gt;0,COUNTIF('Finish order'!F:F, Table24[[#This Row],[Number]]),"")</f>
        <v/>
      </c>
    </row>
    <row r="589" spans="1:7" x14ac:dyDescent="0.2">
      <c r="A589" s="52">
        <v>588</v>
      </c>
      <c r="B589" s="52"/>
      <c r="D589" s="4"/>
      <c r="E589" s="55" t="s">
        <v>28</v>
      </c>
      <c r="F589" s="55" t="s">
        <v>4</v>
      </c>
      <c r="G589" t="str">
        <f>IF(Table24[[#This Row],[Number]]&lt;&gt;0,COUNTIF('Finish order'!F:F, Table24[[#This Row],[Number]]),"")</f>
        <v/>
      </c>
    </row>
    <row r="590" spans="1:7" x14ac:dyDescent="0.2">
      <c r="A590" s="52">
        <v>589</v>
      </c>
      <c r="B590" s="52"/>
      <c r="D590" s="4"/>
      <c r="E590" s="55" t="s">
        <v>28</v>
      </c>
      <c r="F590" s="55" t="s">
        <v>4</v>
      </c>
      <c r="G590" t="str">
        <f>IF(Table24[[#This Row],[Number]]&lt;&gt;0,COUNTIF('Finish order'!F:F, Table24[[#This Row],[Number]]),"")</f>
        <v/>
      </c>
    </row>
    <row r="591" spans="1:7" x14ac:dyDescent="0.2">
      <c r="A591" s="52">
        <v>590</v>
      </c>
      <c r="B591" s="52"/>
      <c r="D591" s="4"/>
      <c r="E591" s="55" t="s">
        <v>28</v>
      </c>
      <c r="F591" s="55" t="s">
        <v>4</v>
      </c>
      <c r="G591" t="str">
        <f>IF(Table24[[#This Row],[Number]]&lt;&gt;0,COUNTIF('Finish order'!F:F, Table24[[#This Row],[Number]]),"")</f>
        <v/>
      </c>
    </row>
    <row r="592" spans="1:7" x14ac:dyDescent="0.2">
      <c r="A592" s="52">
        <v>591</v>
      </c>
      <c r="B592" s="52"/>
      <c r="D592" s="4"/>
      <c r="E592" s="55" t="s">
        <v>28</v>
      </c>
      <c r="F592" s="55" t="s">
        <v>4</v>
      </c>
      <c r="G592" t="str">
        <f>IF(Table24[[#This Row],[Number]]&lt;&gt;0,COUNTIF('Finish order'!F:F, Table24[[#This Row],[Number]]),"")</f>
        <v/>
      </c>
    </row>
    <row r="593" spans="1:7" x14ac:dyDescent="0.2">
      <c r="A593" s="52">
        <v>592</v>
      </c>
      <c r="B593" s="52"/>
      <c r="D593" s="4"/>
      <c r="E593" s="55" t="s">
        <v>28</v>
      </c>
      <c r="F593" s="55" t="s">
        <v>4</v>
      </c>
      <c r="G593" t="str">
        <f>IF(Table24[[#This Row],[Number]]&lt;&gt;0,COUNTIF('Finish order'!F:F, Table24[[#This Row],[Number]]),"")</f>
        <v/>
      </c>
    </row>
    <row r="594" spans="1:7" x14ac:dyDescent="0.2">
      <c r="A594" s="52">
        <v>593</v>
      </c>
      <c r="B594" s="52"/>
      <c r="D594" s="4"/>
      <c r="E594" s="55" t="s">
        <v>28</v>
      </c>
      <c r="F594" s="55" t="s">
        <v>4</v>
      </c>
      <c r="G594" t="str">
        <f>IF(Table24[[#This Row],[Number]]&lt;&gt;0,COUNTIF('Finish order'!F:F, Table24[[#This Row],[Number]]),"")</f>
        <v/>
      </c>
    </row>
    <row r="595" spans="1:7" x14ac:dyDescent="0.2">
      <c r="A595" s="52">
        <v>594</v>
      </c>
      <c r="B595" s="52"/>
      <c r="D595" s="4"/>
      <c r="E595" s="55" t="s">
        <v>28</v>
      </c>
      <c r="F595" s="55" t="s">
        <v>4</v>
      </c>
      <c r="G595" t="str">
        <f>IF(Table24[[#This Row],[Number]]&lt;&gt;0,COUNTIF('Finish order'!F:F, Table24[[#This Row],[Number]]),"")</f>
        <v/>
      </c>
    </row>
    <row r="596" spans="1:7" x14ac:dyDescent="0.2">
      <c r="A596" s="52">
        <v>595</v>
      </c>
      <c r="B596" s="52"/>
      <c r="D596" s="4"/>
      <c r="E596" s="55" t="s">
        <v>28</v>
      </c>
      <c r="F596" s="55" t="s">
        <v>4</v>
      </c>
      <c r="G596" t="str">
        <f>IF(Table24[[#This Row],[Number]]&lt;&gt;0,COUNTIF('Finish order'!F:F, Table24[[#This Row],[Number]]),"")</f>
        <v/>
      </c>
    </row>
    <row r="597" spans="1:7" x14ac:dyDescent="0.2">
      <c r="A597" s="52">
        <v>596</v>
      </c>
      <c r="B597" s="52"/>
      <c r="D597" s="4"/>
      <c r="E597" s="55" t="s">
        <v>28</v>
      </c>
      <c r="F597" s="55" t="s">
        <v>4</v>
      </c>
      <c r="G597" t="str">
        <f>IF(Table24[[#This Row],[Number]]&lt;&gt;0,COUNTIF('Finish order'!F:F, Table24[[#This Row],[Number]]),"")</f>
        <v/>
      </c>
    </row>
    <row r="598" spans="1:7" x14ac:dyDescent="0.2">
      <c r="A598" s="52">
        <v>597</v>
      </c>
      <c r="B598" s="52"/>
      <c r="D598" s="4"/>
      <c r="E598" s="55" t="s">
        <v>28</v>
      </c>
      <c r="F598" s="55" t="s">
        <v>4</v>
      </c>
      <c r="G598" t="str">
        <f>IF(Table24[[#This Row],[Number]]&lt;&gt;0,COUNTIF('Finish order'!F:F, Table24[[#This Row],[Number]]),"")</f>
        <v/>
      </c>
    </row>
    <row r="599" spans="1:7" x14ac:dyDescent="0.2">
      <c r="A599" s="52">
        <v>598</v>
      </c>
      <c r="B599" s="52"/>
      <c r="D599" s="4"/>
      <c r="E599" s="55" t="s">
        <v>28</v>
      </c>
      <c r="F599" s="55" t="s">
        <v>4</v>
      </c>
      <c r="G599" t="str">
        <f>IF(Table24[[#This Row],[Number]]&lt;&gt;0,COUNTIF('Finish order'!F:F, Table24[[#This Row],[Number]]),"")</f>
        <v/>
      </c>
    </row>
    <row r="600" spans="1:7" x14ac:dyDescent="0.2">
      <c r="A600" s="52">
        <v>599</v>
      </c>
      <c r="B600" s="52"/>
      <c r="D600" s="4"/>
      <c r="E600" s="55" t="s">
        <v>28</v>
      </c>
      <c r="F600" s="55" t="s">
        <v>4</v>
      </c>
      <c r="G600" t="str">
        <f>IF(Table24[[#This Row],[Number]]&lt;&gt;0,COUNTIF('Finish order'!F:F, Table24[[#This Row],[Number]]),"")</f>
        <v/>
      </c>
    </row>
    <row r="601" spans="1:7" x14ac:dyDescent="0.2">
      <c r="A601" s="52">
        <v>600</v>
      </c>
      <c r="B601" s="52">
        <v>600</v>
      </c>
      <c r="C601" s="4" t="s">
        <v>298</v>
      </c>
      <c r="D601" s="4" t="s">
        <v>130</v>
      </c>
      <c r="E601" s="55" t="s">
        <v>28</v>
      </c>
      <c r="F601" s="55" t="s">
        <v>50</v>
      </c>
      <c r="G601">
        <f>IF(Table24[[#This Row],[Number]]&lt;&gt;0,COUNTIF('Finish order'!F:F, Table24[[#This Row],[Number]]),"")</f>
        <v>1</v>
      </c>
    </row>
    <row r="602" spans="1:7" x14ac:dyDescent="0.2">
      <c r="A602" s="52">
        <v>601</v>
      </c>
      <c r="B602" s="52">
        <v>601</v>
      </c>
      <c r="C602" s="4" t="s">
        <v>299</v>
      </c>
      <c r="D602" s="4" t="s">
        <v>120</v>
      </c>
      <c r="E602" s="55" t="s">
        <v>28</v>
      </c>
      <c r="F602" s="55" t="s">
        <v>50</v>
      </c>
      <c r="G602">
        <f>IF(Table24[[#This Row],[Number]]&lt;&gt;0,COUNTIF('Finish order'!F:F, Table24[[#This Row],[Number]]),"")</f>
        <v>1</v>
      </c>
    </row>
    <row r="603" spans="1:7" x14ac:dyDescent="0.2">
      <c r="A603" s="52">
        <v>602</v>
      </c>
      <c r="B603" s="52"/>
      <c r="C603" s="4" t="s">
        <v>300</v>
      </c>
      <c r="D603" s="4" t="s">
        <v>301</v>
      </c>
      <c r="E603" s="55" t="s">
        <v>28</v>
      </c>
      <c r="F603" s="55" t="s">
        <v>50</v>
      </c>
      <c r="G603" t="str">
        <f>IF(Table24[[#This Row],[Number]]&lt;&gt;0,COUNTIF('Finish order'!F:F, Table24[[#This Row],[Number]]),"")</f>
        <v/>
      </c>
    </row>
    <row r="604" spans="1:7" x14ac:dyDescent="0.2">
      <c r="A604" s="52">
        <v>603</v>
      </c>
      <c r="B604" s="52"/>
      <c r="C604" s="4" t="s">
        <v>302</v>
      </c>
      <c r="D604" s="4" t="s">
        <v>303</v>
      </c>
      <c r="E604" s="55" t="s">
        <v>28</v>
      </c>
      <c r="F604" s="55" t="s">
        <v>50</v>
      </c>
      <c r="G604" t="str">
        <f>IF(Table24[[#This Row],[Number]]&lt;&gt;0,COUNTIF('Finish order'!F:F, Table24[[#This Row],[Number]]),"")</f>
        <v/>
      </c>
    </row>
    <row r="605" spans="1:7" x14ac:dyDescent="0.2">
      <c r="A605" s="52">
        <v>604</v>
      </c>
      <c r="B605" s="52"/>
      <c r="C605" s="4" t="s">
        <v>304</v>
      </c>
      <c r="D605" s="4" t="s">
        <v>120</v>
      </c>
      <c r="E605" s="55" t="s">
        <v>28</v>
      </c>
      <c r="F605" s="55" t="s">
        <v>50</v>
      </c>
      <c r="G605" t="str">
        <f>IF(Table24[[#This Row],[Number]]&lt;&gt;0,COUNTIF('Finish order'!F:F, Table24[[#This Row],[Number]]),"")</f>
        <v/>
      </c>
    </row>
    <row r="606" spans="1:7" x14ac:dyDescent="0.2">
      <c r="A606" s="52">
        <v>605</v>
      </c>
      <c r="B606" s="52"/>
      <c r="C606" s="4" t="s">
        <v>305</v>
      </c>
      <c r="D606" s="4" t="s">
        <v>306</v>
      </c>
      <c r="E606" s="55" t="s">
        <v>28</v>
      </c>
      <c r="F606" s="55" t="s">
        <v>50</v>
      </c>
      <c r="G606" t="str">
        <f>IF(Table24[[#This Row],[Number]]&lt;&gt;0,COUNTIF('Finish order'!F:F, Table24[[#This Row],[Number]]),"")</f>
        <v/>
      </c>
    </row>
    <row r="607" spans="1:7" x14ac:dyDescent="0.2">
      <c r="A607" s="52">
        <v>606</v>
      </c>
      <c r="B607" s="52"/>
      <c r="C607" s="4" t="s">
        <v>307</v>
      </c>
      <c r="D607" s="4" t="s">
        <v>301</v>
      </c>
      <c r="E607" s="55" t="s">
        <v>28</v>
      </c>
      <c r="F607" s="55" t="s">
        <v>50</v>
      </c>
      <c r="G607" t="str">
        <f>IF(Table24[[#This Row],[Number]]&lt;&gt;0,COUNTIF('Finish order'!F:F, Table24[[#This Row],[Number]]),"")</f>
        <v/>
      </c>
    </row>
    <row r="608" spans="1:7" x14ac:dyDescent="0.2">
      <c r="A608" s="52">
        <v>607</v>
      </c>
      <c r="B608" s="52">
        <v>607</v>
      </c>
      <c r="C608" s="4" t="s">
        <v>308</v>
      </c>
      <c r="D608" s="4" t="s">
        <v>206</v>
      </c>
      <c r="E608" s="55" t="s">
        <v>28</v>
      </c>
      <c r="F608" s="55" t="s">
        <v>50</v>
      </c>
      <c r="G608">
        <f>IF(Table24[[#This Row],[Number]]&lt;&gt;0,COUNTIF('Finish order'!F:F, Table24[[#This Row],[Number]]),"")</f>
        <v>1</v>
      </c>
    </row>
    <row r="609" spans="1:7" x14ac:dyDescent="0.2">
      <c r="A609" s="52">
        <v>608</v>
      </c>
      <c r="B609" s="52"/>
      <c r="C609" s="4" t="s">
        <v>309</v>
      </c>
      <c r="D609" s="4" t="s">
        <v>301</v>
      </c>
      <c r="E609" s="55" t="s">
        <v>28</v>
      </c>
      <c r="F609" s="55" t="s">
        <v>50</v>
      </c>
      <c r="G609" t="str">
        <f>IF(Table24[[#This Row],[Number]]&lt;&gt;0,COUNTIF('Finish order'!F:F, Table24[[#This Row],[Number]]),"")</f>
        <v/>
      </c>
    </row>
    <row r="610" spans="1:7" x14ac:dyDescent="0.2">
      <c r="A610" s="52">
        <v>609</v>
      </c>
      <c r="B610" s="52">
        <v>609</v>
      </c>
      <c r="C610" s="4" t="s">
        <v>310</v>
      </c>
      <c r="D610" s="4" t="s">
        <v>322</v>
      </c>
      <c r="E610" s="55" t="s">
        <v>28</v>
      </c>
      <c r="F610" s="55" t="s">
        <v>50</v>
      </c>
      <c r="G610">
        <f>IF(Table24[[#This Row],[Number]]&lt;&gt;0,COUNTIF('Finish order'!F:F, Table24[[#This Row],[Number]]),"")</f>
        <v>1</v>
      </c>
    </row>
    <row r="611" spans="1:7" x14ac:dyDescent="0.2">
      <c r="A611" s="52">
        <v>610</v>
      </c>
      <c r="B611" s="52"/>
      <c r="C611" s="4" t="s">
        <v>311</v>
      </c>
      <c r="D611" s="4" t="s">
        <v>136</v>
      </c>
      <c r="E611" s="55" t="s">
        <v>28</v>
      </c>
      <c r="F611" s="55" t="s">
        <v>50</v>
      </c>
      <c r="G611" t="str">
        <f>IF(Table24[[#This Row],[Number]]&lt;&gt;0,COUNTIF('Finish order'!F:F, Table24[[#This Row],[Number]]),"")</f>
        <v/>
      </c>
    </row>
    <row r="612" spans="1:7" x14ac:dyDescent="0.2">
      <c r="A612" s="52">
        <v>611</v>
      </c>
      <c r="B612" s="52">
        <v>611</v>
      </c>
      <c r="C612" s="4" t="s">
        <v>312</v>
      </c>
      <c r="D612" s="4" t="s">
        <v>124</v>
      </c>
      <c r="E612" s="55" t="s">
        <v>28</v>
      </c>
      <c r="F612" s="55" t="s">
        <v>50</v>
      </c>
      <c r="G612">
        <f>IF(Table24[[#This Row],[Number]]&lt;&gt;0,COUNTIF('Finish order'!F:F, Table24[[#This Row],[Number]]),"")</f>
        <v>1</v>
      </c>
    </row>
    <row r="613" spans="1:7" x14ac:dyDescent="0.2">
      <c r="A613" s="52">
        <v>612</v>
      </c>
      <c r="B613" s="52">
        <v>612</v>
      </c>
      <c r="C613" s="4" t="s">
        <v>313</v>
      </c>
      <c r="D613" s="4" t="s">
        <v>147</v>
      </c>
      <c r="E613" s="55" t="s">
        <v>28</v>
      </c>
      <c r="F613" s="55" t="s">
        <v>50</v>
      </c>
      <c r="G613">
        <f>IF(Table24[[#This Row],[Number]]&lt;&gt;0,COUNTIF('Finish order'!F:F, Table24[[#This Row],[Number]]),"")</f>
        <v>1</v>
      </c>
    </row>
    <row r="614" spans="1:7" x14ac:dyDescent="0.2">
      <c r="A614" s="52">
        <v>613</v>
      </c>
      <c r="B614" s="52"/>
      <c r="C614" s="4" t="s">
        <v>314</v>
      </c>
      <c r="D614" s="4" t="s">
        <v>172</v>
      </c>
      <c r="E614" s="55" t="s">
        <v>28</v>
      </c>
      <c r="F614" s="55" t="s">
        <v>50</v>
      </c>
      <c r="G614" t="str">
        <f>IF(Table24[[#This Row],[Number]]&lt;&gt;0,COUNTIF('Finish order'!F:F, Table24[[#This Row],[Number]]),"")</f>
        <v/>
      </c>
    </row>
    <row r="615" spans="1:7" x14ac:dyDescent="0.2">
      <c r="A615" s="52">
        <v>614</v>
      </c>
      <c r="B615" s="52">
        <v>614</v>
      </c>
      <c r="C615" s="4" t="s">
        <v>315</v>
      </c>
      <c r="D615" s="4" t="s">
        <v>130</v>
      </c>
      <c r="E615" s="55" t="s">
        <v>28</v>
      </c>
      <c r="F615" s="55" t="s">
        <v>50</v>
      </c>
      <c r="G615">
        <f>IF(Table24[[#This Row],[Number]]&lt;&gt;0,COUNTIF('Finish order'!F:F, Table24[[#This Row],[Number]]),"")</f>
        <v>1</v>
      </c>
    </row>
    <row r="616" spans="1:7" x14ac:dyDescent="0.2">
      <c r="A616" s="52">
        <v>615</v>
      </c>
      <c r="B616" s="52">
        <v>615</v>
      </c>
      <c r="C616" s="4" t="s">
        <v>316</v>
      </c>
      <c r="D616" s="4" t="s">
        <v>130</v>
      </c>
      <c r="E616" s="55" t="s">
        <v>28</v>
      </c>
      <c r="F616" s="55" t="s">
        <v>50</v>
      </c>
      <c r="G616">
        <f>IF(Table24[[#This Row],[Number]]&lt;&gt;0,COUNTIF('Finish order'!F:F, Table24[[#This Row],[Number]]),"")</f>
        <v>1</v>
      </c>
    </row>
    <row r="617" spans="1:7" x14ac:dyDescent="0.2">
      <c r="A617" s="52">
        <v>616</v>
      </c>
      <c r="B617" s="52">
        <v>616</v>
      </c>
      <c r="C617" s="4" t="s">
        <v>317</v>
      </c>
      <c r="D617" s="4" t="s">
        <v>136</v>
      </c>
      <c r="E617" s="55" t="s">
        <v>28</v>
      </c>
      <c r="F617" s="55" t="s">
        <v>50</v>
      </c>
      <c r="G617">
        <f>IF(Table24[[#This Row],[Number]]&lt;&gt;0,COUNTIF('Finish order'!F:F, Table24[[#This Row],[Number]]),"")</f>
        <v>1</v>
      </c>
    </row>
    <row r="618" spans="1:7" x14ac:dyDescent="0.2">
      <c r="A618" s="52">
        <v>617</v>
      </c>
      <c r="B618" s="52">
        <v>617</v>
      </c>
      <c r="C618" s="4" t="s">
        <v>318</v>
      </c>
      <c r="D618" s="4" t="s">
        <v>145</v>
      </c>
      <c r="E618" s="55" t="s">
        <v>28</v>
      </c>
      <c r="F618" s="55" t="s">
        <v>50</v>
      </c>
      <c r="G618">
        <f>IF(Table24[[#This Row],[Number]]&lt;&gt;0,COUNTIF('Finish order'!F:F, Table24[[#This Row],[Number]]),"")</f>
        <v>1</v>
      </c>
    </row>
    <row r="619" spans="1:7" x14ac:dyDescent="0.2">
      <c r="A619" s="52">
        <v>618</v>
      </c>
      <c r="B619" s="52">
        <v>618</v>
      </c>
      <c r="C619" s="4" t="s">
        <v>319</v>
      </c>
      <c r="D619" s="4" t="s">
        <v>124</v>
      </c>
      <c r="E619" s="55" t="s">
        <v>28</v>
      </c>
      <c r="F619" s="55" t="s">
        <v>50</v>
      </c>
      <c r="G619">
        <f>IF(Table24[[#This Row],[Number]]&lt;&gt;0,COUNTIF('Finish order'!F:F, Table24[[#This Row],[Number]]),"")</f>
        <v>1</v>
      </c>
    </row>
    <row r="620" spans="1:7" x14ac:dyDescent="0.2">
      <c r="A620" s="52">
        <v>619</v>
      </c>
      <c r="B620" s="52">
        <v>619</v>
      </c>
      <c r="C620" s="4" t="s">
        <v>320</v>
      </c>
      <c r="D620" s="4" t="s">
        <v>136</v>
      </c>
      <c r="E620" s="55" t="s">
        <v>28</v>
      </c>
      <c r="F620" s="55" t="s">
        <v>50</v>
      </c>
      <c r="G620">
        <f>IF(Table24[[#This Row],[Number]]&lt;&gt;0,COUNTIF('Finish order'!F:F, Table24[[#This Row],[Number]]),"")</f>
        <v>1</v>
      </c>
    </row>
    <row r="621" spans="1:7" x14ac:dyDescent="0.2">
      <c r="A621" s="52">
        <v>620</v>
      </c>
      <c r="B621" s="52">
        <v>620</v>
      </c>
      <c r="C621" s="4" t="s">
        <v>321</v>
      </c>
      <c r="D621" s="4" t="s">
        <v>155</v>
      </c>
      <c r="E621" s="55" t="s">
        <v>28</v>
      </c>
      <c r="F621" s="55" t="s">
        <v>50</v>
      </c>
      <c r="G621">
        <f>IF(Table24[[#This Row],[Number]]&lt;&gt;0,COUNTIF('Finish order'!F:F, Table24[[#This Row],[Number]]),"")</f>
        <v>1</v>
      </c>
    </row>
    <row r="622" spans="1:7" x14ac:dyDescent="0.2">
      <c r="A622" s="52">
        <v>621</v>
      </c>
      <c r="B622" s="52"/>
      <c r="D622" s="4"/>
      <c r="E622" s="55" t="s">
        <v>28</v>
      </c>
      <c r="F622" s="55" t="s">
        <v>50</v>
      </c>
      <c r="G622" t="str">
        <f>IF(Table24[[#This Row],[Number]]&lt;&gt;0,COUNTIF('Finish order'!F:F, Table24[[#This Row],[Number]]),"")</f>
        <v/>
      </c>
    </row>
    <row r="623" spans="1:7" x14ac:dyDescent="0.2">
      <c r="A623" s="52">
        <v>622</v>
      </c>
      <c r="B623" s="52"/>
      <c r="D623" s="4"/>
      <c r="E623" s="55" t="s">
        <v>28</v>
      </c>
      <c r="F623" s="55" t="s">
        <v>50</v>
      </c>
      <c r="G623" t="str">
        <f>IF(Table24[[#This Row],[Number]]&lt;&gt;0,COUNTIF('Finish order'!F:F, Table24[[#This Row],[Number]]),"")</f>
        <v/>
      </c>
    </row>
    <row r="624" spans="1:7" x14ac:dyDescent="0.2">
      <c r="A624" s="52">
        <v>623</v>
      </c>
      <c r="B624" s="52"/>
      <c r="D624" s="4"/>
      <c r="E624" s="55" t="s">
        <v>28</v>
      </c>
      <c r="F624" s="55" t="s">
        <v>50</v>
      </c>
      <c r="G624" t="str">
        <f>IF(Table24[[#This Row],[Number]]&lt;&gt;0,COUNTIF('Finish order'!F:F, Table24[[#This Row],[Number]]),"")</f>
        <v/>
      </c>
    </row>
    <row r="625" spans="1:7" x14ac:dyDescent="0.2">
      <c r="A625" s="52">
        <v>624</v>
      </c>
      <c r="B625" s="52"/>
      <c r="D625" s="4"/>
      <c r="E625" s="55" t="s">
        <v>28</v>
      </c>
      <c r="F625" s="55" t="s">
        <v>50</v>
      </c>
      <c r="G625" t="str">
        <f>IF(Table24[[#This Row],[Number]]&lt;&gt;0,COUNTIF('Finish order'!F:F, Table24[[#This Row],[Number]]),"")</f>
        <v/>
      </c>
    </row>
    <row r="626" spans="1:7" x14ac:dyDescent="0.2">
      <c r="A626" s="52">
        <v>625</v>
      </c>
      <c r="B626" s="52"/>
      <c r="D626" s="4"/>
      <c r="E626" s="55" t="s">
        <v>28</v>
      </c>
      <c r="F626" s="55" t="s">
        <v>50</v>
      </c>
      <c r="G626" t="str">
        <f>IF(Table24[[#This Row],[Number]]&lt;&gt;0,COUNTIF('Finish order'!F:F, Table24[[#This Row],[Number]]),"")</f>
        <v/>
      </c>
    </row>
    <row r="627" spans="1:7" x14ac:dyDescent="0.2">
      <c r="A627" s="52">
        <v>626</v>
      </c>
      <c r="B627" s="52"/>
      <c r="D627" s="4"/>
      <c r="E627" s="55" t="s">
        <v>28</v>
      </c>
      <c r="F627" s="55" t="s">
        <v>50</v>
      </c>
      <c r="G627" t="str">
        <f>IF(Table24[[#This Row],[Number]]&lt;&gt;0,COUNTIF('Finish order'!F:F, Table24[[#This Row],[Number]]),"")</f>
        <v/>
      </c>
    </row>
    <row r="628" spans="1:7" x14ac:dyDescent="0.2">
      <c r="A628" s="52">
        <v>627</v>
      </c>
      <c r="B628" s="52"/>
      <c r="D628" s="4"/>
      <c r="E628" s="55" t="s">
        <v>28</v>
      </c>
      <c r="F628" s="55" t="s">
        <v>50</v>
      </c>
      <c r="G628" t="str">
        <f>IF(Table24[[#This Row],[Number]]&lt;&gt;0,COUNTIF('Finish order'!F:F, Table24[[#This Row],[Number]]),"")</f>
        <v/>
      </c>
    </row>
    <row r="629" spans="1:7" x14ac:dyDescent="0.2">
      <c r="A629" s="52">
        <v>628</v>
      </c>
      <c r="B629" s="52"/>
      <c r="D629" s="4"/>
      <c r="E629" s="55" t="s">
        <v>28</v>
      </c>
      <c r="F629" s="55" t="s">
        <v>50</v>
      </c>
      <c r="G629" t="str">
        <f>IF(Table24[[#This Row],[Number]]&lt;&gt;0,COUNTIF('Finish order'!F:F, Table24[[#This Row],[Number]]),"")</f>
        <v/>
      </c>
    </row>
    <row r="630" spans="1:7" x14ac:dyDescent="0.2">
      <c r="A630" s="52">
        <v>629</v>
      </c>
      <c r="B630" s="52"/>
      <c r="D630" s="4"/>
      <c r="E630" s="55" t="s">
        <v>28</v>
      </c>
      <c r="F630" s="55" t="s">
        <v>50</v>
      </c>
      <c r="G630" t="str">
        <f>IF(Table24[[#This Row],[Number]]&lt;&gt;0,COUNTIF('Finish order'!F:F, Table24[[#This Row],[Number]]),"")</f>
        <v/>
      </c>
    </row>
    <row r="631" spans="1:7" x14ac:dyDescent="0.2">
      <c r="A631" s="52">
        <v>630</v>
      </c>
      <c r="B631" s="52"/>
      <c r="D631" s="4"/>
      <c r="E631" s="55" t="s">
        <v>28</v>
      </c>
      <c r="F631" s="55" t="s">
        <v>50</v>
      </c>
      <c r="G631" t="str">
        <f>IF(Table24[[#This Row],[Number]]&lt;&gt;0,COUNTIF('Finish order'!F:F, Table24[[#This Row],[Number]]),"")</f>
        <v/>
      </c>
    </row>
    <row r="632" spans="1:7" x14ac:dyDescent="0.2">
      <c r="A632" s="52">
        <v>631</v>
      </c>
      <c r="B632" s="52"/>
      <c r="D632" s="4"/>
      <c r="E632" s="55" t="s">
        <v>28</v>
      </c>
      <c r="F632" s="55" t="s">
        <v>50</v>
      </c>
      <c r="G632" t="str">
        <f>IF(Table24[[#This Row],[Number]]&lt;&gt;0,COUNTIF('Finish order'!F:F, Table24[[#This Row],[Number]]),"")</f>
        <v/>
      </c>
    </row>
    <row r="633" spans="1:7" x14ac:dyDescent="0.2">
      <c r="A633" s="52">
        <v>632</v>
      </c>
      <c r="B633" s="52"/>
      <c r="D633" s="4"/>
      <c r="E633" s="55" t="s">
        <v>28</v>
      </c>
      <c r="F633" s="55" t="s">
        <v>50</v>
      </c>
      <c r="G633" t="str">
        <f>IF(Table24[[#This Row],[Number]]&lt;&gt;0,COUNTIF('Finish order'!F:F, Table24[[#This Row],[Number]]),"")</f>
        <v/>
      </c>
    </row>
    <row r="634" spans="1:7" x14ac:dyDescent="0.2">
      <c r="A634" s="52">
        <v>633</v>
      </c>
      <c r="B634" s="52"/>
      <c r="D634" s="4"/>
      <c r="E634" s="55" t="s">
        <v>28</v>
      </c>
      <c r="F634" s="55" t="s">
        <v>50</v>
      </c>
      <c r="G634" t="str">
        <f>IF(Table24[[#This Row],[Number]]&lt;&gt;0,COUNTIF('Finish order'!F:F, Table24[[#This Row],[Number]]),"")</f>
        <v/>
      </c>
    </row>
    <row r="635" spans="1:7" x14ac:dyDescent="0.2">
      <c r="A635" s="52">
        <v>634</v>
      </c>
      <c r="B635" s="52"/>
      <c r="D635" s="4"/>
      <c r="E635" s="55" t="s">
        <v>28</v>
      </c>
      <c r="F635" s="55" t="s">
        <v>50</v>
      </c>
      <c r="G635" t="str">
        <f>IF(Table24[[#This Row],[Number]]&lt;&gt;0,COUNTIF('Finish order'!F:F, Table24[[#This Row],[Number]]),"")</f>
        <v/>
      </c>
    </row>
    <row r="636" spans="1:7" x14ac:dyDescent="0.2">
      <c r="A636" s="52">
        <v>635</v>
      </c>
      <c r="B636" s="52"/>
      <c r="D636" s="4"/>
      <c r="E636" s="55" t="s">
        <v>28</v>
      </c>
      <c r="F636" s="55" t="s">
        <v>50</v>
      </c>
      <c r="G636" t="str">
        <f>IF(Table24[[#This Row],[Number]]&lt;&gt;0,COUNTIF('Finish order'!F:F, Table24[[#This Row],[Number]]),"")</f>
        <v/>
      </c>
    </row>
    <row r="637" spans="1:7" x14ac:dyDescent="0.2">
      <c r="A637" s="52">
        <v>636</v>
      </c>
      <c r="B637" s="52"/>
      <c r="D637" s="4"/>
      <c r="E637" s="55" t="s">
        <v>28</v>
      </c>
      <c r="F637" s="55" t="s">
        <v>50</v>
      </c>
      <c r="G637" t="str">
        <f>IF(Table24[[#This Row],[Number]]&lt;&gt;0,COUNTIF('Finish order'!F:F, Table24[[#This Row],[Number]]),"")</f>
        <v/>
      </c>
    </row>
    <row r="638" spans="1:7" x14ac:dyDescent="0.2">
      <c r="A638" s="52">
        <v>637</v>
      </c>
      <c r="B638" s="52"/>
      <c r="D638" s="4"/>
      <c r="E638" s="55" t="s">
        <v>28</v>
      </c>
      <c r="F638" s="55" t="s">
        <v>50</v>
      </c>
      <c r="G638" t="str">
        <f>IF(Table24[[#This Row],[Number]]&lt;&gt;0,COUNTIF('Finish order'!F:F, Table24[[#This Row],[Number]]),"")</f>
        <v/>
      </c>
    </row>
    <row r="639" spans="1:7" x14ac:dyDescent="0.2">
      <c r="A639" s="52">
        <v>638</v>
      </c>
      <c r="B639" s="52"/>
      <c r="D639" s="4"/>
      <c r="E639" s="55" t="s">
        <v>28</v>
      </c>
      <c r="F639" s="55" t="s">
        <v>50</v>
      </c>
      <c r="G639" t="str">
        <f>IF(Table24[[#This Row],[Number]]&lt;&gt;0,COUNTIF('Finish order'!F:F, Table24[[#This Row],[Number]]),"")</f>
        <v/>
      </c>
    </row>
    <row r="640" spans="1:7" x14ac:dyDescent="0.2">
      <c r="A640" s="52">
        <v>639</v>
      </c>
      <c r="B640" s="52"/>
      <c r="D640" s="4"/>
      <c r="E640" s="55" t="s">
        <v>28</v>
      </c>
      <c r="F640" s="55" t="s">
        <v>50</v>
      </c>
      <c r="G640" t="str">
        <f>IF(Table24[[#This Row],[Number]]&lt;&gt;0,COUNTIF('Finish order'!F:F, Table24[[#This Row],[Number]]),"")</f>
        <v/>
      </c>
    </row>
    <row r="641" spans="1:7" x14ac:dyDescent="0.2">
      <c r="A641" s="52">
        <v>640</v>
      </c>
      <c r="B641" s="52"/>
      <c r="D641" s="4"/>
      <c r="E641" s="55" t="s">
        <v>28</v>
      </c>
      <c r="F641" s="55" t="s">
        <v>50</v>
      </c>
      <c r="G641" t="str">
        <f>IF(Table24[[#This Row],[Number]]&lt;&gt;0,COUNTIF('Finish order'!F:F, Table24[[#This Row],[Number]]),"")</f>
        <v/>
      </c>
    </row>
    <row r="642" spans="1:7" x14ac:dyDescent="0.2">
      <c r="A642" s="52">
        <v>641</v>
      </c>
      <c r="B642" s="52"/>
      <c r="D642" s="4"/>
      <c r="E642" s="55" t="s">
        <v>28</v>
      </c>
      <c r="F642" s="55" t="s">
        <v>50</v>
      </c>
      <c r="G642" t="str">
        <f>IF(Table24[[#This Row],[Number]]&lt;&gt;0,COUNTIF('Finish order'!F:F, Table24[[#This Row],[Number]]),"")</f>
        <v/>
      </c>
    </row>
    <row r="643" spans="1:7" x14ac:dyDescent="0.2">
      <c r="A643" s="52">
        <v>642</v>
      </c>
      <c r="B643" s="52"/>
      <c r="D643" s="4"/>
      <c r="E643" s="55" t="s">
        <v>28</v>
      </c>
      <c r="F643" s="55" t="s">
        <v>50</v>
      </c>
      <c r="G643" t="str">
        <f>IF(Table24[[#This Row],[Number]]&lt;&gt;0,COUNTIF('Finish order'!F:F, Table24[[#This Row],[Number]]),"")</f>
        <v/>
      </c>
    </row>
    <row r="644" spans="1:7" x14ac:dyDescent="0.2">
      <c r="A644" s="52">
        <v>643</v>
      </c>
      <c r="B644" s="52"/>
      <c r="D644" s="4"/>
      <c r="E644" s="55" t="s">
        <v>28</v>
      </c>
      <c r="F644" s="55" t="s">
        <v>50</v>
      </c>
      <c r="G644" t="str">
        <f>IF(Table24[[#This Row],[Number]]&lt;&gt;0,COUNTIF('Finish order'!F:F, Table24[[#This Row],[Number]]),"")</f>
        <v/>
      </c>
    </row>
    <row r="645" spans="1:7" x14ac:dyDescent="0.2">
      <c r="A645" s="52">
        <v>644</v>
      </c>
      <c r="B645" s="52"/>
      <c r="D645" s="4"/>
      <c r="E645" s="55" t="s">
        <v>28</v>
      </c>
      <c r="F645" s="55" t="s">
        <v>50</v>
      </c>
      <c r="G645" t="str">
        <f>IF(Table24[[#This Row],[Number]]&lt;&gt;0,COUNTIF('Finish order'!F:F, Table24[[#This Row],[Number]]),"")</f>
        <v/>
      </c>
    </row>
    <row r="646" spans="1:7" x14ac:dyDescent="0.2">
      <c r="A646" s="52">
        <v>645</v>
      </c>
      <c r="B646" s="52"/>
      <c r="D646" s="4"/>
      <c r="E646" s="55" t="s">
        <v>28</v>
      </c>
      <c r="F646" s="55" t="s">
        <v>50</v>
      </c>
      <c r="G646" t="str">
        <f>IF(Table24[[#This Row],[Number]]&lt;&gt;0,COUNTIF('Finish order'!F:F, Table24[[#This Row],[Number]]),"")</f>
        <v/>
      </c>
    </row>
    <row r="647" spans="1:7" x14ac:dyDescent="0.2">
      <c r="A647" s="52">
        <v>646</v>
      </c>
      <c r="B647" s="52"/>
      <c r="D647" s="4"/>
      <c r="E647" s="55" t="s">
        <v>28</v>
      </c>
      <c r="F647" s="55" t="s">
        <v>50</v>
      </c>
      <c r="G647" t="str">
        <f>IF(Table24[[#This Row],[Number]]&lt;&gt;0,COUNTIF('Finish order'!F:F, Table24[[#This Row],[Number]]),"")</f>
        <v/>
      </c>
    </row>
    <row r="648" spans="1:7" x14ac:dyDescent="0.2">
      <c r="A648" s="52">
        <v>647</v>
      </c>
      <c r="B648" s="52"/>
      <c r="D648" s="4"/>
      <c r="E648" s="55" t="s">
        <v>28</v>
      </c>
      <c r="F648" s="55" t="s">
        <v>50</v>
      </c>
      <c r="G648" t="str">
        <f>IF(Table24[[#This Row],[Number]]&lt;&gt;0,COUNTIF('Finish order'!F:F, Table24[[#This Row],[Number]]),"")</f>
        <v/>
      </c>
    </row>
    <row r="649" spans="1:7" x14ac:dyDescent="0.2">
      <c r="A649" s="52">
        <v>648</v>
      </c>
      <c r="B649" s="52"/>
      <c r="D649" s="4"/>
      <c r="E649" s="55" t="s">
        <v>28</v>
      </c>
      <c r="F649" s="55" t="s">
        <v>50</v>
      </c>
      <c r="G649" t="str">
        <f>IF(Table24[[#This Row],[Number]]&lt;&gt;0,COUNTIF('Finish order'!F:F, Table24[[#This Row],[Number]]),"")</f>
        <v/>
      </c>
    </row>
    <row r="650" spans="1:7" x14ac:dyDescent="0.2">
      <c r="A650" s="52">
        <v>649</v>
      </c>
      <c r="B650" s="52"/>
      <c r="D650" s="4"/>
      <c r="E650" s="55" t="s">
        <v>28</v>
      </c>
      <c r="F650" s="55" t="s">
        <v>50</v>
      </c>
      <c r="G650" t="str">
        <f>IF(Table24[[#This Row],[Number]]&lt;&gt;0,COUNTIF('Finish order'!F:F, Table24[[#This Row],[Number]]),"")</f>
        <v/>
      </c>
    </row>
    <row r="651" spans="1:7" x14ac:dyDescent="0.2">
      <c r="A651" s="52">
        <v>650</v>
      </c>
      <c r="B651" s="52"/>
      <c r="D651" s="4"/>
      <c r="E651" s="55" t="s">
        <v>28</v>
      </c>
      <c r="F651" s="55" t="s">
        <v>50</v>
      </c>
      <c r="G651" t="str">
        <f>IF(Table24[[#This Row],[Number]]&lt;&gt;0,COUNTIF('Finish order'!F:F, Table24[[#This Row],[Number]]),"")</f>
        <v/>
      </c>
    </row>
    <row r="652" spans="1:7" x14ac:dyDescent="0.2">
      <c r="A652" s="52">
        <v>651</v>
      </c>
      <c r="B652" s="52"/>
      <c r="D652" s="4"/>
      <c r="E652" s="55" t="s">
        <v>28</v>
      </c>
      <c r="F652" s="55" t="s">
        <v>50</v>
      </c>
      <c r="G652" t="str">
        <f>IF(Table24[[#This Row],[Number]]&lt;&gt;0,COUNTIF('Finish order'!F:F, Table24[[#This Row],[Number]]),"")</f>
        <v/>
      </c>
    </row>
    <row r="653" spans="1:7" x14ac:dyDescent="0.2">
      <c r="A653" s="52">
        <v>652</v>
      </c>
      <c r="B653" s="52"/>
      <c r="D653" s="4"/>
      <c r="E653" s="55" t="s">
        <v>28</v>
      </c>
      <c r="F653" s="55" t="s">
        <v>50</v>
      </c>
      <c r="G653" t="str">
        <f>IF(Table24[[#This Row],[Number]]&lt;&gt;0,COUNTIF('Finish order'!F:F, Table24[[#This Row],[Number]]),"")</f>
        <v/>
      </c>
    </row>
    <row r="654" spans="1:7" x14ac:dyDescent="0.2">
      <c r="A654" s="52">
        <v>653</v>
      </c>
      <c r="B654" s="52"/>
      <c r="D654" s="4"/>
      <c r="E654" s="55" t="s">
        <v>28</v>
      </c>
      <c r="F654" s="55" t="s">
        <v>50</v>
      </c>
      <c r="G654" t="str">
        <f>IF(Table24[[#This Row],[Number]]&lt;&gt;0,COUNTIF('Finish order'!F:F, Table24[[#This Row],[Number]]),"")</f>
        <v/>
      </c>
    </row>
    <row r="655" spans="1:7" x14ac:dyDescent="0.2">
      <c r="A655" s="52">
        <v>654</v>
      </c>
      <c r="B655" s="52"/>
      <c r="D655" s="4"/>
      <c r="E655" s="55" t="s">
        <v>28</v>
      </c>
      <c r="F655" s="55" t="s">
        <v>50</v>
      </c>
      <c r="G655" t="str">
        <f>IF(Table24[[#This Row],[Number]]&lt;&gt;0,COUNTIF('Finish order'!F:F, Table24[[#This Row],[Number]]),"")</f>
        <v/>
      </c>
    </row>
    <row r="656" spans="1:7" x14ac:dyDescent="0.2">
      <c r="A656" s="52">
        <v>655</v>
      </c>
      <c r="B656" s="52"/>
      <c r="D656" s="4"/>
      <c r="E656" s="55" t="s">
        <v>28</v>
      </c>
      <c r="F656" s="55" t="s">
        <v>50</v>
      </c>
      <c r="G656" t="str">
        <f>IF(Table24[[#This Row],[Number]]&lt;&gt;0,COUNTIF('Finish order'!F:F, Table24[[#This Row],[Number]]),"")</f>
        <v/>
      </c>
    </row>
    <row r="657" spans="1:7" x14ac:dyDescent="0.2">
      <c r="A657" s="52">
        <v>656</v>
      </c>
      <c r="B657" s="52"/>
      <c r="D657" s="4"/>
      <c r="E657" s="55" t="s">
        <v>28</v>
      </c>
      <c r="F657" s="55" t="s">
        <v>50</v>
      </c>
      <c r="G657" t="str">
        <f>IF(Table24[[#This Row],[Number]]&lt;&gt;0,COUNTIF('Finish order'!F:F, Table24[[#This Row],[Number]]),"")</f>
        <v/>
      </c>
    </row>
    <row r="658" spans="1:7" x14ac:dyDescent="0.2">
      <c r="A658" s="52">
        <v>657</v>
      </c>
      <c r="B658" s="52"/>
      <c r="D658" s="4"/>
      <c r="E658" s="55" t="s">
        <v>28</v>
      </c>
      <c r="F658" s="55" t="s">
        <v>50</v>
      </c>
      <c r="G658" t="str">
        <f>IF(Table24[[#This Row],[Number]]&lt;&gt;0,COUNTIF('Finish order'!F:F, Table24[[#This Row],[Number]]),"")</f>
        <v/>
      </c>
    </row>
    <row r="659" spans="1:7" x14ac:dyDescent="0.2">
      <c r="A659" s="52">
        <v>658</v>
      </c>
      <c r="B659" s="52"/>
      <c r="D659" s="4"/>
      <c r="E659" s="55" t="s">
        <v>28</v>
      </c>
      <c r="F659" s="55" t="s">
        <v>50</v>
      </c>
      <c r="G659" t="str">
        <f>IF(Table24[[#This Row],[Number]]&lt;&gt;0,COUNTIF('Finish order'!F:F, Table24[[#This Row],[Number]]),"")</f>
        <v/>
      </c>
    </row>
    <row r="660" spans="1:7" x14ac:dyDescent="0.2">
      <c r="A660" s="52">
        <v>659</v>
      </c>
      <c r="B660" s="52"/>
      <c r="D660" s="4"/>
      <c r="E660" s="55" t="s">
        <v>28</v>
      </c>
      <c r="F660" s="55" t="s">
        <v>50</v>
      </c>
      <c r="G660" t="str">
        <f>IF(Table24[[#This Row],[Number]]&lt;&gt;0,COUNTIF('Finish order'!F:F, Table24[[#This Row],[Number]]),"")</f>
        <v/>
      </c>
    </row>
    <row r="661" spans="1:7" x14ac:dyDescent="0.2">
      <c r="A661" s="52">
        <v>660</v>
      </c>
      <c r="B661" s="52"/>
      <c r="D661" s="4"/>
      <c r="E661" s="55" t="s">
        <v>28</v>
      </c>
      <c r="F661" s="55" t="s">
        <v>50</v>
      </c>
      <c r="G661" t="str">
        <f>IF(Table24[[#This Row],[Number]]&lt;&gt;0,COUNTIF('Finish order'!F:F, Table24[[#This Row],[Number]]),"")</f>
        <v/>
      </c>
    </row>
    <row r="662" spans="1:7" x14ac:dyDescent="0.2">
      <c r="A662" s="52">
        <v>661</v>
      </c>
      <c r="B662" s="52"/>
      <c r="D662" s="4"/>
      <c r="E662" s="55" t="s">
        <v>28</v>
      </c>
      <c r="F662" s="55" t="s">
        <v>50</v>
      </c>
      <c r="G662" t="str">
        <f>IF(Table24[[#This Row],[Number]]&lt;&gt;0,COUNTIF('Finish order'!F:F, Table24[[#This Row],[Number]]),"")</f>
        <v/>
      </c>
    </row>
    <row r="663" spans="1:7" x14ac:dyDescent="0.2">
      <c r="A663" s="52">
        <v>662</v>
      </c>
      <c r="B663" s="52"/>
      <c r="D663" s="4"/>
      <c r="E663" s="55" t="s">
        <v>28</v>
      </c>
      <c r="F663" s="55" t="s">
        <v>50</v>
      </c>
      <c r="G663" t="str">
        <f>IF(Table24[[#This Row],[Number]]&lt;&gt;0,COUNTIF('Finish order'!F:F, Table24[[#This Row],[Number]]),"")</f>
        <v/>
      </c>
    </row>
    <row r="664" spans="1:7" x14ac:dyDescent="0.2">
      <c r="A664" s="52">
        <v>663</v>
      </c>
      <c r="B664" s="52"/>
      <c r="D664" s="4"/>
      <c r="E664" s="55" t="s">
        <v>28</v>
      </c>
      <c r="F664" s="55" t="s">
        <v>50</v>
      </c>
      <c r="G664" t="str">
        <f>IF(Table24[[#This Row],[Number]]&lt;&gt;0,COUNTIF('Finish order'!F:F, Table24[[#This Row],[Number]]),"")</f>
        <v/>
      </c>
    </row>
    <row r="665" spans="1:7" x14ac:dyDescent="0.2">
      <c r="A665" s="52">
        <v>664</v>
      </c>
      <c r="B665" s="52"/>
      <c r="D665" s="4"/>
      <c r="E665" s="55" t="s">
        <v>28</v>
      </c>
      <c r="F665" s="55" t="s">
        <v>50</v>
      </c>
      <c r="G665" t="str">
        <f>IF(Table24[[#This Row],[Number]]&lt;&gt;0,COUNTIF('Finish order'!F:F, Table24[[#This Row],[Number]]),"")</f>
        <v/>
      </c>
    </row>
    <row r="666" spans="1:7" x14ac:dyDescent="0.2">
      <c r="A666" s="52">
        <v>665</v>
      </c>
      <c r="B666" s="52"/>
      <c r="D666" s="4"/>
      <c r="E666" s="55" t="s">
        <v>28</v>
      </c>
      <c r="F666" s="55" t="s">
        <v>50</v>
      </c>
      <c r="G666" t="str">
        <f>IF(Table24[[#This Row],[Number]]&lt;&gt;0,COUNTIF('Finish order'!F:F, Table24[[#This Row],[Number]]),"")</f>
        <v/>
      </c>
    </row>
    <row r="667" spans="1:7" x14ac:dyDescent="0.2">
      <c r="A667" s="52">
        <v>666</v>
      </c>
      <c r="B667" s="52"/>
      <c r="D667" s="4"/>
      <c r="E667" s="55" t="s">
        <v>28</v>
      </c>
      <c r="F667" s="55" t="s">
        <v>50</v>
      </c>
      <c r="G667" t="str">
        <f>IF(Table24[[#This Row],[Number]]&lt;&gt;0,COUNTIF('Finish order'!F:F, Table24[[#This Row],[Number]]),"")</f>
        <v/>
      </c>
    </row>
    <row r="668" spans="1:7" x14ac:dyDescent="0.2">
      <c r="A668" s="52">
        <v>667</v>
      </c>
      <c r="B668" s="52"/>
      <c r="D668" s="4"/>
      <c r="E668" s="55" t="s">
        <v>28</v>
      </c>
      <c r="F668" s="55" t="s">
        <v>50</v>
      </c>
      <c r="G668" t="str">
        <f>IF(Table24[[#This Row],[Number]]&lt;&gt;0,COUNTIF('Finish order'!F:F, Table24[[#This Row],[Number]]),"")</f>
        <v/>
      </c>
    </row>
    <row r="669" spans="1:7" x14ac:dyDescent="0.2">
      <c r="A669" s="52">
        <v>668</v>
      </c>
      <c r="B669" s="52"/>
      <c r="D669" s="4"/>
      <c r="E669" s="55" t="s">
        <v>28</v>
      </c>
      <c r="F669" s="55" t="s">
        <v>50</v>
      </c>
      <c r="G669" t="str">
        <f>IF(Table24[[#This Row],[Number]]&lt;&gt;0,COUNTIF('Finish order'!F:F, Table24[[#This Row],[Number]]),"")</f>
        <v/>
      </c>
    </row>
    <row r="670" spans="1:7" x14ac:dyDescent="0.2">
      <c r="A670" s="52">
        <v>669</v>
      </c>
      <c r="B670" s="52"/>
      <c r="D670" s="4"/>
      <c r="E670" s="55" t="s">
        <v>28</v>
      </c>
      <c r="F670" s="55" t="s">
        <v>50</v>
      </c>
      <c r="G670" t="str">
        <f>IF(Table24[[#This Row],[Number]]&lt;&gt;0,COUNTIF('Finish order'!F:F, Table24[[#This Row],[Number]]),"")</f>
        <v/>
      </c>
    </row>
    <row r="671" spans="1:7" x14ac:dyDescent="0.2">
      <c r="A671" s="52">
        <v>670</v>
      </c>
      <c r="B671" s="52"/>
      <c r="D671" s="4"/>
      <c r="E671" s="55" t="s">
        <v>28</v>
      </c>
      <c r="F671" s="55" t="s">
        <v>50</v>
      </c>
      <c r="G671" t="str">
        <f>IF(Table24[[#This Row],[Number]]&lt;&gt;0,COUNTIF('Finish order'!F:F, Table24[[#This Row],[Number]]),"")</f>
        <v/>
      </c>
    </row>
    <row r="672" spans="1:7" x14ac:dyDescent="0.2">
      <c r="A672" s="52">
        <v>671</v>
      </c>
      <c r="B672" s="52"/>
      <c r="D672" s="4"/>
      <c r="E672" s="55" t="s">
        <v>28</v>
      </c>
      <c r="F672" s="55" t="s">
        <v>50</v>
      </c>
      <c r="G672" t="str">
        <f>IF(Table24[[#This Row],[Number]]&lt;&gt;0,COUNTIF('Finish order'!F:F, Table24[[#This Row],[Number]]),"")</f>
        <v/>
      </c>
    </row>
    <row r="673" spans="1:7" x14ac:dyDescent="0.2">
      <c r="A673" s="52">
        <v>672</v>
      </c>
      <c r="B673" s="52"/>
      <c r="D673" s="4"/>
      <c r="E673" s="55" t="s">
        <v>28</v>
      </c>
      <c r="F673" s="55" t="s">
        <v>50</v>
      </c>
      <c r="G673" t="str">
        <f>IF(Table24[[#This Row],[Number]]&lt;&gt;0,COUNTIF('Finish order'!F:F, Table24[[#This Row],[Number]]),"")</f>
        <v/>
      </c>
    </row>
    <row r="674" spans="1:7" x14ac:dyDescent="0.2">
      <c r="A674" s="52">
        <v>673</v>
      </c>
      <c r="B674" s="52"/>
      <c r="D674" s="4"/>
      <c r="E674" s="55" t="s">
        <v>28</v>
      </c>
      <c r="F674" s="55" t="s">
        <v>50</v>
      </c>
      <c r="G674" t="str">
        <f>IF(Table24[[#This Row],[Number]]&lt;&gt;0,COUNTIF('Finish order'!F:F, Table24[[#This Row],[Number]]),"")</f>
        <v/>
      </c>
    </row>
    <row r="675" spans="1:7" x14ac:dyDescent="0.2">
      <c r="A675" s="52">
        <v>674</v>
      </c>
      <c r="B675" s="52"/>
      <c r="D675" s="4"/>
      <c r="E675" s="55" t="s">
        <v>28</v>
      </c>
      <c r="F675" s="55" t="s">
        <v>50</v>
      </c>
      <c r="G675" t="str">
        <f>IF(Table24[[#This Row],[Number]]&lt;&gt;0,COUNTIF('Finish order'!F:F, Table24[[#This Row],[Number]]),"")</f>
        <v/>
      </c>
    </row>
    <row r="676" spans="1:7" x14ac:dyDescent="0.2">
      <c r="A676" s="52">
        <v>675</v>
      </c>
      <c r="B676" s="52"/>
      <c r="D676" s="4"/>
      <c r="E676" s="55" t="s">
        <v>28</v>
      </c>
      <c r="F676" s="55" t="s">
        <v>50</v>
      </c>
      <c r="G676" t="str">
        <f>IF(Table24[[#This Row],[Number]]&lt;&gt;0,COUNTIF('Finish order'!F:F, Table24[[#This Row],[Number]]),"")</f>
        <v/>
      </c>
    </row>
    <row r="677" spans="1:7" x14ac:dyDescent="0.2">
      <c r="A677" s="52">
        <v>676</v>
      </c>
      <c r="B677" s="52"/>
      <c r="D677" s="4"/>
      <c r="E677" s="55" t="s">
        <v>28</v>
      </c>
      <c r="F677" s="55" t="s">
        <v>50</v>
      </c>
      <c r="G677" t="str">
        <f>IF(Table24[[#This Row],[Number]]&lt;&gt;0,COUNTIF('Finish order'!F:F, Table24[[#This Row],[Number]]),"")</f>
        <v/>
      </c>
    </row>
    <row r="678" spans="1:7" x14ac:dyDescent="0.2">
      <c r="A678" s="52">
        <v>677</v>
      </c>
      <c r="B678" s="52"/>
      <c r="D678" s="4"/>
      <c r="E678" s="55" t="s">
        <v>28</v>
      </c>
      <c r="F678" s="55" t="s">
        <v>50</v>
      </c>
      <c r="G678" t="str">
        <f>IF(Table24[[#This Row],[Number]]&lt;&gt;0,COUNTIF('Finish order'!F:F, Table24[[#This Row],[Number]]),"")</f>
        <v/>
      </c>
    </row>
    <row r="679" spans="1:7" x14ac:dyDescent="0.2">
      <c r="A679" s="52">
        <v>678</v>
      </c>
      <c r="B679" s="52"/>
      <c r="D679" s="4"/>
      <c r="E679" s="55" t="s">
        <v>28</v>
      </c>
      <c r="F679" s="55" t="s">
        <v>50</v>
      </c>
      <c r="G679" t="str">
        <f>IF(Table24[[#This Row],[Number]]&lt;&gt;0,COUNTIF('Finish order'!F:F, Table24[[#This Row],[Number]]),"")</f>
        <v/>
      </c>
    </row>
    <row r="680" spans="1:7" x14ac:dyDescent="0.2">
      <c r="A680" s="52">
        <v>679</v>
      </c>
      <c r="B680" s="52"/>
      <c r="D680" s="4"/>
      <c r="E680" s="55" t="s">
        <v>28</v>
      </c>
      <c r="F680" s="55" t="s">
        <v>50</v>
      </c>
      <c r="G680" t="str">
        <f>IF(Table24[[#This Row],[Number]]&lt;&gt;0,COUNTIF('Finish order'!F:F, Table24[[#This Row],[Number]]),"")</f>
        <v/>
      </c>
    </row>
    <row r="681" spans="1:7" x14ac:dyDescent="0.2">
      <c r="A681" s="52">
        <v>680</v>
      </c>
      <c r="B681" s="52"/>
      <c r="D681" s="4"/>
      <c r="E681" s="55" t="s">
        <v>28</v>
      </c>
      <c r="F681" s="55" t="s">
        <v>50</v>
      </c>
      <c r="G681" t="str">
        <f>IF(Table24[[#This Row],[Number]]&lt;&gt;0,COUNTIF('Finish order'!F:F, Table24[[#This Row],[Number]]),"")</f>
        <v/>
      </c>
    </row>
    <row r="682" spans="1:7" x14ac:dyDescent="0.2">
      <c r="A682" s="52">
        <v>681</v>
      </c>
      <c r="B682" s="52"/>
      <c r="D682" s="4"/>
      <c r="E682" s="55" t="s">
        <v>28</v>
      </c>
      <c r="F682" s="55" t="s">
        <v>50</v>
      </c>
      <c r="G682" t="str">
        <f>IF(Table24[[#This Row],[Number]]&lt;&gt;0,COUNTIF('Finish order'!F:F, Table24[[#This Row],[Number]]),"")</f>
        <v/>
      </c>
    </row>
    <row r="683" spans="1:7" x14ac:dyDescent="0.2">
      <c r="A683" s="52">
        <v>682</v>
      </c>
      <c r="B683" s="52"/>
      <c r="D683" s="4"/>
      <c r="E683" s="55" t="s">
        <v>28</v>
      </c>
      <c r="F683" s="55" t="s">
        <v>50</v>
      </c>
      <c r="G683" t="str">
        <f>IF(Table24[[#This Row],[Number]]&lt;&gt;0,COUNTIF('Finish order'!F:F, Table24[[#This Row],[Number]]),"")</f>
        <v/>
      </c>
    </row>
    <row r="684" spans="1:7" x14ac:dyDescent="0.2">
      <c r="A684" s="52">
        <v>683</v>
      </c>
      <c r="B684" s="52"/>
      <c r="D684" s="4"/>
      <c r="E684" s="55" t="s">
        <v>28</v>
      </c>
      <c r="F684" s="55" t="s">
        <v>50</v>
      </c>
      <c r="G684" t="str">
        <f>IF(Table24[[#This Row],[Number]]&lt;&gt;0,COUNTIF('Finish order'!F:F, Table24[[#This Row],[Number]]),"")</f>
        <v/>
      </c>
    </row>
    <row r="685" spans="1:7" x14ac:dyDescent="0.2">
      <c r="A685" s="52">
        <v>684</v>
      </c>
      <c r="B685" s="52"/>
      <c r="D685" s="4"/>
      <c r="E685" s="55" t="s">
        <v>28</v>
      </c>
      <c r="F685" s="55" t="s">
        <v>50</v>
      </c>
      <c r="G685" t="str">
        <f>IF(Table24[[#This Row],[Number]]&lt;&gt;0,COUNTIF('Finish order'!F:F, Table24[[#This Row],[Number]]),"")</f>
        <v/>
      </c>
    </row>
    <row r="686" spans="1:7" x14ac:dyDescent="0.2">
      <c r="A686" s="52">
        <v>685</v>
      </c>
      <c r="B686" s="52"/>
      <c r="D686" s="4"/>
      <c r="E686" s="55" t="s">
        <v>28</v>
      </c>
      <c r="F686" s="55" t="s">
        <v>50</v>
      </c>
      <c r="G686" t="str">
        <f>IF(Table24[[#This Row],[Number]]&lt;&gt;0,COUNTIF('Finish order'!F:F, Table24[[#This Row],[Number]]),"")</f>
        <v/>
      </c>
    </row>
    <row r="687" spans="1:7" x14ac:dyDescent="0.2">
      <c r="A687" s="52">
        <v>686</v>
      </c>
      <c r="B687" s="52"/>
      <c r="D687" s="4"/>
      <c r="E687" s="55" t="s">
        <v>28</v>
      </c>
      <c r="F687" s="55" t="s">
        <v>50</v>
      </c>
      <c r="G687" t="str">
        <f>IF(Table24[[#This Row],[Number]]&lt;&gt;0,COUNTIF('Finish order'!F:F, Table24[[#This Row],[Number]]),"")</f>
        <v/>
      </c>
    </row>
    <row r="688" spans="1:7" x14ac:dyDescent="0.2">
      <c r="A688" s="52">
        <v>687</v>
      </c>
      <c r="B688" s="52"/>
      <c r="D688" s="4"/>
      <c r="E688" s="55" t="s">
        <v>28</v>
      </c>
      <c r="F688" s="55" t="s">
        <v>50</v>
      </c>
      <c r="G688" t="str">
        <f>IF(Table24[[#This Row],[Number]]&lt;&gt;0,COUNTIF('Finish order'!F:F, Table24[[#This Row],[Number]]),"")</f>
        <v/>
      </c>
    </row>
    <row r="689" spans="1:7" x14ac:dyDescent="0.2">
      <c r="A689" s="52">
        <v>688</v>
      </c>
      <c r="B689" s="52"/>
      <c r="D689" s="4"/>
      <c r="E689" s="55" t="s">
        <v>28</v>
      </c>
      <c r="F689" s="55" t="s">
        <v>50</v>
      </c>
      <c r="G689" t="str">
        <f>IF(Table24[[#This Row],[Number]]&lt;&gt;0,COUNTIF('Finish order'!F:F, Table24[[#This Row],[Number]]),"")</f>
        <v/>
      </c>
    </row>
    <row r="690" spans="1:7" x14ac:dyDescent="0.2">
      <c r="A690" s="52">
        <v>689</v>
      </c>
      <c r="B690" s="52"/>
      <c r="D690" s="4"/>
      <c r="E690" s="55" t="s">
        <v>28</v>
      </c>
      <c r="F690" s="55" t="s">
        <v>50</v>
      </c>
      <c r="G690" t="str">
        <f>IF(Table24[[#This Row],[Number]]&lt;&gt;0,COUNTIF('Finish order'!F:F, Table24[[#This Row],[Number]]),"")</f>
        <v/>
      </c>
    </row>
    <row r="691" spans="1:7" x14ac:dyDescent="0.2">
      <c r="A691" s="52">
        <v>690</v>
      </c>
      <c r="B691" s="52"/>
      <c r="D691" s="4"/>
      <c r="E691" s="55" t="s">
        <v>28</v>
      </c>
      <c r="F691" s="55" t="s">
        <v>50</v>
      </c>
      <c r="G691" t="str">
        <f>IF(Table24[[#This Row],[Number]]&lt;&gt;0,COUNTIF('Finish order'!F:F, Table24[[#This Row],[Number]]),"")</f>
        <v/>
      </c>
    </row>
    <row r="692" spans="1:7" x14ac:dyDescent="0.2">
      <c r="A692" s="52">
        <v>691</v>
      </c>
      <c r="B692" s="52"/>
      <c r="D692" s="4"/>
      <c r="E692" s="55" t="s">
        <v>28</v>
      </c>
      <c r="F692" s="55" t="s">
        <v>50</v>
      </c>
      <c r="G692" t="str">
        <f>IF(Table24[[#This Row],[Number]]&lt;&gt;0,COUNTIF('Finish order'!F:F, Table24[[#This Row],[Number]]),"")</f>
        <v/>
      </c>
    </row>
    <row r="693" spans="1:7" x14ac:dyDescent="0.2">
      <c r="A693" s="52">
        <v>692</v>
      </c>
      <c r="B693" s="52"/>
      <c r="D693" s="4"/>
      <c r="E693" s="55" t="s">
        <v>28</v>
      </c>
      <c r="F693" s="55" t="s">
        <v>50</v>
      </c>
      <c r="G693" t="str">
        <f>IF(Table24[[#This Row],[Number]]&lt;&gt;0,COUNTIF('Finish order'!F:F, Table24[[#This Row],[Number]]),"")</f>
        <v/>
      </c>
    </row>
    <row r="694" spans="1:7" x14ac:dyDescent="0.2">
      <c r="A694" s="52">
        <v>693</v>
      </c>
      <c r="B694" s="52"/>
      <c r="D694" s="4"/>
      <c r="E694" s="55" t="s">
        <v>28</v>
      </c>
      <c r="F694" s="55" t="s">
        <v>50</v>
      </c>
      <c r="G694" t="str">
        <f>IF(Table24[[#This Row],[Number]]&lt;&gt;0,COUNTIF('Finish order'!F:F, Table24[[#This Row],[Number]]),"")</f>
        <v/>
      </c>
    </row>
    <row r="695" spans="1:7" x14ac:dyDescent="0.2">
      <c r="A695" s="52">
        <v>694</v>
      </c>
      <c r="B695" s="52"/>
      <c r="D695" s="4"/>
      <c r="E695" s="55" t="s">
        <v>28</v>
      </c>
      <c r="F695" s="55" t="s">
        <v>50</v>
      </c>
      <c r="G695" t="str">
        <f>IF(Table24[[#This Row],[Number]]&lt;&gt;0,COUNTIF('Finish order'!F:F, Table24[[#This Row],[Number]]),"")</f>
        <v/>
      </c>
    </row>
    <row r="696" spans="1:7" x14ac:dyDescent="0.2">
      <c r="A696" s="52">
        <v>695</v>
      </c>
      <c r="B696" s="52"/>
      <c r="D696" s="4"/>
      <c r="E696" s="55" t="s">
        <v>28</v>
      </c>
      <c r="F696" s="55" t="s">
        <v>50</v>
      </c>
      <c r="G696" t="str">
        <f>IF(Table24[[#This Row],[Number]]&lt;&gt;0,COUNTIF('Finish order'!F:F, Table24[[#This Row],[Number]]),"")</f>
        <v/>
      </c>
    </row>
    <row r="697" spans="1:7" x14ac:dyDescent="0.2">
      <c r="A697" s="52">
        <v>696</v>
      </c>
      <c r="B697" s="52"/>
      <c r="D697" s="4"/>
      <c r="E697" s="55" t="s">
        <v>28</v>
      </c>
      <c r="F697" s="55" t="s">
        <v>50</v>
      </c>
      <c r="G697" t="str">
        <f>IF(Table24[[#This Row],[Number]]&lt;&gt;0,COUNTIF('Finish order'!F:F, Table24[[#This Row],[Number]]),"")</f>
        <v/>
      </c>
    </row>
    <row r="698" spans="1:7" x14ac:dyDescent="0.2">
      <c r="A698" s="52">
        <v>697</v>
      </c>
      <c r="B698" s="52"/>
      <c r="D698" s="4"/>
      <c r="E698" s="55" t="s">
        <v>28</v>
      </c>
      <c r="F698" s="55" t="s">
        <v>50</v>
      </c>
      <c r="G698" t="str">
        <f>IF(Table24[[#This Row],[Number]]&lt;&gt;0,COUNTIF('Finish order'!F:F, Table24[[#This Row],[Number]]),"")</f>
        <v/>
      </c>
    </row>
    <row r="699" spans="1:7" x14ac:dyDescent="0.2">
      <c r="A699" s="52">
        <v>698</v>
      </c>
      <c r="B699" s="52"/>
      <c r="D699" s="4"/>
      <c r="E699" s="55" t="s">
        <v>28</v>
      </c>
      <c r="F699" s="55" t="s">
        <v>50</v>
      </c>
      <c r="G699" t="str">
        <f>IF(Table24[[#This Row],[Number]]&lt;&gt;0,COUNTIF('Finish order'!F:F, Table24[[#This Row],[Number]]),"")</f>
        <v/>
      </c>
    </row>
    <row r="700" spans="1:7" x14ac:dyDescent="0.2">
      <c r="A700" s="52">
        <v>699</v>
      </c>
      <c r="B700" s="52"/>
      <c r="D700" s="4"/>
      <c r="E700" s="55" t="s">
        <v>28</v>
      </c>
      <c r="F700" s="55" t="s">
        <v>50</v>
      </c>
      <c r="G700" t="str">
        <f>IF(Table24[[#This Row],[Number]]&lt;&gt;0,COUNTIF('Finish order'!F:F, Table24[[#This Row],[Number]]),"")</f>
        <v/>
      </c>
    </row>
    <row r="701" spans="1:7" x14ac:dyDescent="0.2">
      <c r="A701" s="52">
        <v>700</v>
      </c>
      <c r="B701" s="52">
        <v>700</v>
      </c>
      <c r="C701" s="4" t="s">
        <v>323</v>
      </c>
      <c r="D701" s="4" t="s">
        <v>142</v>
      </c>
      <c r="E701" s="55" t="s">
        <v>28</v>
      </c>
      <c r="F701" s="55" t="s">
        <v>5</v>
      </c>
      <c r="G701">
        <f>IF(Table24[[#This Row],[Number]]&lt;&gt;0,COUNTIF('Finish order'!F:F, Table24[[#This Row],[Number]]),"")</f>
        <v>1</v>
      </c>
    </row>
    <row r="702" spans="1:7" x14ac:dyDescent="0.2">
      <c r="A702" s="52">
        <v>701</v>
      </c>
      <c r="B702" s="52"/>
      <c r="C702" s="4" t="s">
        <v>324</v>
      </c>
      <c r="D702" s="4" t="s">
        <v>142</v>
      </c>
      <c r="E702" s="55" t="s">
        <v>28</v>
      </c>
      <c r="F702" s="55" t="s">
        <v>5</v>
      </c>
      <c r="G702" t="str">
        <f>IF(Table24[[#This Row],[Number]]&lt;&gt;0,COUNTIF('Finish order'!F:F, Table24[[#This Row],[Number]]),"")</f>
        <v/>
      </c>
    </row>
    <row r="703" spans="1:7" x14ac:dyDescent="0.2">
      <c r="A703" s="52">
        <v>702</v>
      </c>
      <c r="B703" s="52"/>
      <c r="C703" s="4" t="s">
        <v>325</v>
      </c>
      <c r="D703" s="4" t="s">
        <v>120</v>
      </c>
      <c r="E703" s="55" t="s">
        <v>28</v>
      </c>
      <c r="F703" s="55" t="s">
        <v>5</v>
      </c>
      <c r="G703" t="str">
        <f>IF(Table24[[#This Row],[Number]]&lt;&gt;0,COUNTIF('Finish order'!F:F, Table24[[#This Row],[Number]]),"")</f>
        <v/>
      </c>
    </row>
    <row r="704" spans="1:7" x14ac:dyDescent="0.2">
      <c r="A704" s="52">
        <v>703</v>
      </c>
      <c r="B704" s="52"/>
      <c r="C704" s="4" t="s">
        <v>326</v>
      </c>
      <c r="D704" s="4" t="s">
        <v>142</v>
      </c>
      <c r="E704" s="55" t="s">
        <v>28</v>
      </c>
      <c r="F704" s="55" t="s">
        <v>5</v>
      </c>
      <c r="G704" t="str">
        <f>IF(Table24[[#This Row],[Number]]&lt;&gt;0,COUNTIF('Finish order'!F:F, Table24[[#This Row],[Number]]),"")</f>
        <v/>
      </c>
    </row>
    <row r="705" spans="1:7" x14ac:dyDescent="0.2">
      <c r="A705" s="52">
        <v>704</v>
      </c>
      <c r="B705" s="52">
        <v>704</v>
      </c>
      <c r="C705" s="4" t="s">
        <v>327</v>
      </c>
      <c r="D705" s="4" t="s">
        <v>155</v>
      </c>
      <c r="E705" s="55" t="s">
        <v>28</v>
      </c>
      <c r="F705" s="55" t="s">
        <v>5</v>
      </c>
      <c r="G705">
        <f>IF(Table24[[#This Row],[Number]]&lt;&gt;0,COUNTIF('Finish order'!F:F, Table24[[#This Row],[Number]]),"")</f>
        <v>1</v>
      </c>
    </row>
    <row r="706" spans="1:7" x14ac:dyDescent="0.2">
      <c r="A706" s="52">
        <v>705</v>
      </c>
      <c r="B706" s="52"/>
      <c r="C706" s="4" t="s">
        <v>328</v>
      </c>
      <c r="D706" s="4" t="s">
        <v>124</v>
      </c>
      <c r="E706" s="55" t="s">
        <v>28</v>
      </c>
      <c r="F706" s="55" t="s">
        <v>5</v>
      </c>
      <c r="G706" t="str">
        <f>IF(Table24[[#This Row],[Number]]&lt;&gt;0,COUNTIF('Finish order'!F:F, Table24[[#This Row],[Number]]),"")</f>
        <v/>
      </c>
    </row>
    <row r="707" spans="1:7" x14ac:dyDescent="0.2">
      <c r="A707" s="52">
        <v>706</v>
      </c>
      <c r="B707" s="52"/>
      <c r="C707" s="4" t="s">
        <v>329</v>
      </c>
      <c r="D707" s="4" t="s">
        <v>136</v>
      </c>
      <c r="E707" s="55" t="s">
        <v>28</v>
      </c>
      <c r="F707" s="55" t="s">
        <v>5</v>
      </c>
      <c r="G707" t="str">
        <f>IF(Table24[[#This Row],[Number]]&lt;&gt;0,COUNTIF('Finish order'!F:F, Table24[[#This Row],[Number]]),"")</f>
        <v/>
      </c>
    </row>
    <row r="708" spans="1:7" x14ac:dyDescent="0.2">
      <c r="A708" s="52">
        <v>707</v>
      </c>
      <c r="B708" s="52">
        <v>707</v>
      </c>
      <c r="C708" s="4" t="s">
        <v>330</v>
      </c>
      <c r="D708" s="4" t="s">
        <v>136</v>
      </c>
      <c r="E708" s="55" t="s">
        <v>28</v>
      </c>
      <c r="F708" s="55" t="s">
        <v>5</v>
      </c>
      <c r="G708">
        <f>IF(Table24[[#This Row],[Number]]&lt;&gt;0,COUNTIF('Finish order'!F:F, Table24[[#This Row],[Number]]),"")</f>
        <v>1</v>
      </c>
    </row>
    <row r="709" spans="1:7" x14ac:dyDescent="0.2">
      <c r="A709" s="52">
        <v>708</v>
      </c>
      <c r="B709" s="52"/>
      <c r="C709" s="4" t="s">
        <v>331</v>
      </c>
      <c r="D709" s="4" t="s">
        <v>126</v>
      </c>
      <c r="E709" s="55" t="s">
        <v>28</v>
      </c>
      <c r="F709" s="55" t="s">
        <v>5</v>
      </c>
      <c r="G709" t="str">
        <f>IF(Table24[[#This Row],[Number]]&lt;&gt;0,COUNTIF('Finish order'!F:F, Table24[[#This Row],[Number]]),"")</f>
        <v/>
      </c>
    </row>
    <row r="710" spans="1:7" x14ac:dyDescent="0.2">
      <c r="A710" s="52">
        <v>709</v>
      </c>
      <c r="B710" s="52">
        <v>709</v>
      </c>
      <c r="C710" s="4" t="s">
        <v>332</v>
      </c>
      <c r="D710" s="4" t="s">
        <v>259</v>
      </c>
      <c r="E710" s="55" t="s">
        <v>28</v>
      </c>
      <c r="F710" s="55" t="s">
        <v>5</v>
      </c>
      <c r="G710">
        <f>IF(Table24[[#This Row],[Number]]&lt;&gt;0,COUNTIF('Finish order'!F:F, Table24[[#This Row],[Number]]),"")</f>
        <v>1</v>
      </c>
    </row>
    <row r="711" spans="1:7" x14ac:dyDescent="0.2">
      <c r="A711" s="52">
        <v>710</v>
      </c>
      <c r="B711" s="52">
        <v>710</v>
      </c>
      <c r="C711" s="4" t="s">
        <v>333</v>
      </c>
      <c r="D711" s="4" t="s">
        <v>120</v>
      </c>
      <c r="E711" s="55" t="s">
        <v>28</v>
      </c>
      <c r="F711" s="55" t="s">
        <v>5</v>
      </c>
      <c r="G711">
        <f>IF(Table24[[#This Row],[Number]]&lt;&gt;0,COUNTIF('Finish order'!F:F, Table24[[#This Row],[Number]]),"")</f>
        <v>1</v>
      </c>
    </row>
    <row r="712" spans="1:7" x14ac:dyDescent="0.2">
      <c r="A712" s="52">
        <v>711</v>
      </c>
      <c r="B712" s="52"/>
      <c r="C712" s="4" t="s">
        <v>334</v>
      </c>
      <c r="D712" s="4" t="s">
        <v>120</v>
      </c>
      <c r="E712" s="55" t="s">
        <v>28</v>
      </c>
      <c r="F712" s="55" t="s">
        <v>5</v>
      </c>
      <c r="G712" t="str">
        <f>IF(Table24[[#This Row],[Number]]&lt;&gt;0,COUNTIF('Finish order'!F:F, Table24[[#This Row],[Number]]),"")</f>
        <v/>
      </c>
    </row>
    <row r="713" spans="1:7" x14ac:dyDescent="0.2">
      <c r="A713" s="52">
        <v>712</v>
      </c>
      <c r="B713" s="52"/>
      <c r="C713" s="4" t="s">
        <v>335</v>
      </c>
      <c r="D713" s="4" t="s">
        <v>301</v>
      </c>
      <c r="E713" s="55" t="s">
        <v>28</v>
      </c>
      <c r="F713" s="55" t="s">
        <v>5</v>
      </c>
      <c r="G713" t="str">
        <f>IF(Table24[[#This Row],[Number]]&lt;&gt;0,COUNTIF('Finish order'!F:F, Table24[[#This Row],[Number]]),"")</f>
        <v/>
      </c>
    </row>
    <row r="714" spans="1:7" x14ac:dyDescent="0.2">
      <c r="A714" s="52">
        <v>713</v>
      </c>
      <c r="B714" s="52"/>
      <c r="C714" s="4" t="s">
        <v>336</v>
      </c>
      <c r="D714" s="4" t="s">
        <v>120</v>
      </c>
      <c r="E714" s="55" t="s">
        <v>28</v>
      </c>
      <c r="F714" s="55" t="s">
        <v>5</v>
      </c>
      <c r="G714" t="str">
        <f>IF(Table24[[#This Row],[Number]]&lt;&gt;0,COUNTIF('Finish order'!F:F, Table24[[#This Row],[Number]]),"")</f>
        <v/>
      </c>
    </row>
    <row r="715" spans="1:7" x14ac:dyDescent="0.2">
      <c r="A715" s="52">
        <v>714</v>
      </c>
      <c r="B715" s="52"/>
      <c r="C715" s="4" t="s">
        <v>337</v>
      </c>
      <c r="D715" s="4" t="s">
        <v>338</v>
      </c>
      <c r="E715" s="55" t="s">
        <v>28</v>
      </c>
      <c r="F715" s="55" t="s">
        <v>5</v>
      </c>
      <c r="G715" t="str">
        <f>IF(Table24[[#This Row],[Number]]&lt;&gt;0,COUNTIF('Finish order'!F:F, Table24[[#This Row],[Number]]),"")</f>
        <v/>
      </c>
    </row>
    <row r="716" spans="1:7" x14ac:dyDescent="0.2">
      <c r="A716" s="52">
        <v>715</v>
      </c>
      <c r="B716" s="52"/>
      <c r="C716" s="4" t="s">
        <v>339</v>
      </c>
      <c r="D716" s="4" t="s">
        <v>145</v>
      </c>
      <c r="E716" s="55" t="s">
        <v>28</v>
      </c>
      <c r="F716" s="55" t="s">
        <v>5</v>
      </c>
      <c r="G716" t="str">
        <f>IF(Table24[[#This Row],[Number]]&lt;&gt;0,COUNTIF('Finish order'!F:F, Table24[[#This Row],[Number]]),"")</f>
        <v/>
      </c>
    </row>
    <row r="717" spans="1:7" x14ac:dyDescent="0.2">
      <c r="A717" s="52">
        <v>716</v>
      </c>
      <c r="B717" s="52"/>
      <c r="C717" s="4" t="s">
        <v>340</v>
      </c>
      <c r="D717" s="4" t="s">
        <v>145</v>
      </c>
      <c r="E717" s="55" t="s">
        <v>28</v>
      </c>
      <c r="F717" s="55" t="s">
        <v>5</v>
      </c>
      <c r="G717" t="str">
        <f>IF(Table24[[#This Row],[Number]]&lt;&gt;0,COUNTIF('Finish order'!F:F, Table24[[#This Row],[Number]]),"")</f>
        <v/>
      </c>
    </row>
    <row r="718" spans="1:7" x14ac:dyDescent="0.2">
      <c r="A718" s="52">
        <v>717</v>
      </c>
      <c r="B718" s="52"/>
      <c r="C718" s="4" t="s">
        <v>341</v>
      </c>
      <c r="D718" s="4" t="s">
        <v>120</v>
      </c>
      <c r="E718" s="55" t="s">
        <v>28</v>
      </c>
      <c r="F718" s="55" t="s">
        <v>5</v>
      </c>
      <c r="G718" t="str">
        <f>IF(Table24[[#This Row],[Number]]&lt;&gt;0,COUNTIF('Finish order'!F:F, Table24[[#This Row],[Number]]),"")</f>
        <v/>
      </c>
    </row>
    <row r="719" spans="1:7" x14ac:dyDescent="0.2">
      <c r="A719" s="52">
        <v>718</v>
      </c>
      <c r="B719" s="52">
        <v>718</v>
      </c>
      <c r="C719" s="4" t="s">
        <v>342</v>
      </c>
      <c r="D719" s="4" t="s">
        <v>145</v>
      </c>
      <c r="E719" s="55" t="s">
        <v>28</v>
      </c>
      <c r="F719" s="55" t="s">
        <v>5</v>
      </c>
      <c r="G719">
        <f>IF(Table24[[#This Row],[Number]]&lt;&gt;0,COUNTIF('Finish order'!F:F, Table24[[#This Row],[Number]]),"")</f>
        <v>1</v>
      </c>
    </row>
    <row r="720" spans="1:7" x14ac:dyDescent="0.2">
      <c r="A720" s="52">
        <v>719</v>
      </c>
      <c r="B720" s="52">
        <v>719</v>
      </c>
      <c r="C720" s="4" t="s">
        <v>343</v>
      </c>
      <c r="D720" s="4" t="s">
        <v>130</v>
      </c>
      <c r="E720" s="55" t="s">
        <v>28</v>
      </c>
      <c r="F720" s="55" t="s">
        <v>5</v>
      </c>
      <c r="G720">
        <f>IF(Table24[[#This Row],[Number]]&lt;&gt;0,COUNTIF('Finish order'!F:F, Table24[[#This Row],[Number]]),"")</f>
        <v>1</v>
      </c>
    </row>
    <row r="721" spans="1:7" x14ac:dyDescent="0.2">
      <c r="A721" s="52">
        <v>720</v>
      </c>
      <c r="B721" s="52">
        <v>720</v>
      </c>
      <c r="C721" s="4" t="s">
        <v>325</v>
      </c>
      <c r="D721" s="4" t="s">
        <v>120</v>
      </c>
      <c r="E721" s="55" t="s">
        <v>28</v>
      </c>
      <c r="F721" s="55" t="s">
        <v>5</v>
      </c>
      <c r="G721">
        <f>IF(Table24[[#This Row],[Number]]&lt;&gt;0,COUNTIF('Finish order'!F:F, Table24[[#This Row],[Number]]),"")</f>
        <v>1</v>
      </c>
    </row>
    <row r="722" spans="1:7" x14ac:dyDescent="0.2">
      <c r="A722" s="52">
        <v>721</v>
      </c>
      <c r="B722" s="52">
        <v>721</v>
      </c>
      <c r="C722" s="4" t="s">
        <v>344</v>
      </c>
      <c r="D722" s="4" t="s">
        <v>136</v>
      </c>
      <c r="E722" s="55" t="s">
        <v>28</v>
      </c>
      <c r="F722" s="55" t="s">
        <v>5</v>
      </c>
      <c r="G722">
        <f>IF(Table24[[#This Row],[Number]]&lt;&gt;0,COUNTIF('Finish order'!F:F, Table24[[#This Row],[Number]]),"")</f>
        <v>1</v>
      </c>
    </row>
    <row r="723" spans="1:7" x14ac:dyDescent="0.2">
      <c r="A723" s="52">
        <v>722</v>
      </c>
      <c r="B723" s="52">
        <v>722</v>
      </c>
      <c r="C723" s="4" t="s">
        <v>345</v>
      </c>
      <c r="D723" s="4" t="s">
        <v>159</v>
      </c>
      <c r="E723" s="55" t="s">
        <v>28</v>
      </c>
      <c r="F723" s="55" t="s">
        <v>5</v>
      </c>
      <c r="G723">
        <f>IF(Table24[[#This Row],[Number]]&lt;&gt;0,COUNTIF('Finish order'!F:F, Table24[[#This Row],[Number]]),"")</f>
        <v>1</v>
      </c>
    </row>
    <row r="724" spans="1:7" x14ac:dyDescent="0.2">
      <c r="A724" s="52">
        <v>723</v>
      </c>
      <c r="B724" s="52"/>
      <c r="D724" s="4"/>
      <c r="E724" s="55" t="s">
        <v>28</v>
      </c>
      <c r="F724" s="55" t="s">
        <v>5</v>
      </c>
      <c r="G724" t="str">
        <f>IF(Table24[[#This Row],[Number]]&lt;&gt;0,COUNTIF('Finish order'!F:F, Table24[[#This Row],[Number]]),"")</f>
        <v/>
      </c>
    </row>
    <row r="725" spans="1:7" x14ac:dyDescent="0.2">
      <c r="A725" s="52">
        <v>724</v>
      </c>
      <c r="B725" s="52"/>
      <c r="D725" s="4"/>
      <c r="E725" s="55" t="s">
        <v>28</v>
      </c>
      <c r="F725" s="55" t="s">
        <v>5</v>
      </c>
      <c r="G725" t="str">
        <f>IF(Table24[[#This Row],[Number]]&lt;&gt;0,COUNTIF('Finish order'!F:F, Table24[[#This Row],[Number]]),"")</f>
        <v/>
      </c>
    </row>
    <row r="726" spans="1:7" x14ac:dyDescent="0.2">
      <c r="A726" s="52">
        <v>725</v>
      </c>
      <c r="B726" s="52"/>
      <c r="D726" s="4"/>
      <c r="E726" s="55" t="s">
        <v>28</v>
      </c>
      <c r="F726" s="55" t="s">
        <v>5</v>
      </c>
      <c r="G726" t="str">
        <f>IF(Table24[[#This Row],[Number]]&lt;&gt;0,COUNTIF('Finish order'!F:F, Table24[[#This Row],[Number]]),"")</f>
        <v/>
      </c>
    </row>
    <row r="727" spans="1:7" x14ac:dyDescent="0.2">
      <c r="A727" s="52">
        <v>726</v>
      </c>
      <c r="B727" s="52"/>
      <c r="D727" s="4"/>
      <c r="E727" s="55" t="s">
        <v>28</v>
      </c>
      <c r="F727" s="55" t="s">
        <v>5</v>
      </c>
      <c r="G727" t="str">
        <f>IF(Table24[[#This Row],[Number]]&lt;&gt;0,COUNTIF('Finish order'!F:F, Table24[[#This Row],[Number]]),"")</f>
        <v/>
      </c>
    </row>
    <row r="728" spans="1:7" x14ac:dyDescent="0.2">
      <c r="A728" s="52">
        <v>727</v>
      </c>
      <c r="B728" s="52"/>
      <c r="D728" s="4"/>
      <c r="E728" s="55" t="s">
        <v>28</v>
      </c>
      <c r="F728" s="55" t="s">
        <v>5</v>
      </c>
      <c r="G728" t="str">
        <f>IF(Table24[[#This Row],[Number]]&lt;&gt;0,COUNTIF('Finish order'!F:F, Table24[[#This Row],[Number]]),"")</f>
        <v/>
      </c>
    </row>
    <row r="729" spans="1:7" x14ac:dyDescent="0.2">
      <c r="A729" s="52">
        <v>728</v>
      </c>
      <c r="B729" s="52"/>
      <c r="D729" s="4"/>
      <c r="E729" s="55" t="s">
        <v>28</v>
      </c>
      <c r="F729" s="55" t="s">
        <v>5</v>
      </c>
      <c r="G729" t="str">
        <f>IF(Table24[[#This Row],[Number]]&lt;&gt;0,COUNTIF('Finish order'!F:F, Table24[[#This Row],[Number]]),"")</f>
        <v/>
      </c>
    </row>
    <row r="730" spans="1:7" x14ac:dyDescent="0.2">
      <c r="A730" s="52">
        <v>729</v>
      </c>
      <c r="B730" s="52"/>
      <c r="C730" s="4" t="s">
        <v>346</v>
      </c>
      <c r="D730" s="4" t="s">
        <v>124</v>
      </c>
      <c r="E730" s="55" t="s">
        <v>28</v>
      </c>
      <c r="F730" s="55" t="s">
        <v>5</v>
      </c>
      <c r="G730" t="str">
        <f>IF(Table24[[#This Row],[Number]]&lt;&gt;0,COUNTIF('Finish order'!F:F, Table24[[#This Row],[Number]]),"")</f>
        <v/>
      </c>
    </row>
    <row r="731" spans="1:7" x14ac:dyDescent="0.2">
      <c r="A731" s="52">
        <v>730</v>
      </c>
      <c r="B731" s="52"/>
      <c r="D731" s="4"/>
      <c r="E731" s="55" t="s">
        <v>28</v>
      </c>
      <c r="F731" s="55" t="s">
        <v>5</v>
      </c>
      <c r="G731" t="str">
        <f>IF(Table24[[#This Row],[Number]]&lt;&gt;0,COUNTIF('Finish order'!F:F, Table24[[#This Row],[Number]]),"")</f>
        <v/>
      </c>
    </row>
    <row r="732" spans="1:7" x14ac:dyDescent="0.2">
      <c r="A732" s="52">
        <v>731</v>
      </c>
      <c r="B732" s="52"/>
      <c r="D732" s="4"/>
      <c r="E732" s="55" t="s">
        <v>28</v>
      </c>
      <c r="F732" s="55" t="s">
        <v>5</v>
      </c>
      <c r="G732" t="str">
        <f>IF(Table24[[#This Row],[Number]]&lt;&gt;0,COUNTIF('Finish order'!F:F, Table24[[#This Row],[Number]]),"")</f>
        <v/>
      </c>
    </row>
    <row r="733" spans="1:7" x14ac:dyDescent="0.2">
      <c r="A733" s="52">
        <v>732</v>
      </c>
      <c r="B733" s="52"/>
      <c r="D733" s="4"/>
      <c r="E733" s="55" t="s">
        <v>28</v>
      </c>
      <c r="F733" s="55" t="s">
        <v>5</v>
      </c>
      <c r="G733" t="str">
        <f>IF(Table24[[#This Row],[Number]]&lt;&gt;0,COUNTIF('Finish order'!F:F, Table24[[#This Row],[Number]]),"")</f>
        <v/>
      </c>
    </row>
    <row r="734" spans="1:7" x14ac:dyDescent="0.2">
      <c r="A734" s="52">
        <v>733</v>
      </c>
      <c r="B734" s="52"/>
      <c r="D734" s="4"/>
      <c r="E734" s="55" t="s">
        <v>28</v>
      </c>
      <c r="F734" s="55" t="s">
        <v>5</v>
      </c>
      <c r="G734" t="str">
        <f>IF(Table24[[#This Row],[Number]]&lt;&gt;0,COUNTIF('Finish order'!F:F, Table24[[#This Row],[Number]]),"")</f>
        <v/>
      </c>
    </row>
    <row r="735" spans="1:7" x14ac:dyDescent="0.2">
      <c r="A735" s="52">
        <v>734</v>
      </c>
      <c r="B735" s="52"/>
      <c r="D735" s="4"/>
      <c r="E735" s="55" t="s">
        <v>28</v>
      </c>
      <c r="F735" s="55" t="s">
        <v>5</v>
      </c>
      <c r="G735" t="str">
        <f>IF(Table24[[#This Row],[Number]]&lt;&gt;0,COUNTIF('Finish order'!F:F, Table24[[#This Row],[Number]]),"")</f>
        <v/>
      </c>
    </row>
    <row r="736" spans="1:7" x14ac:dyDescent="0.2">
      <c r="A736" s="52">
        <v>735</v>
      </c>
      <c r="B736" s="52"/>
      <c r="D736" s="4"/>
      <c r="E736" s="55" t="s">
        <v>28</v>
      </c>
      <c r="F736" s="55" t="s">
        <v>5</v>
      </c>
      <c r="G736" t="str">
        <f>IF(Table24[[#This Row],[Number]]&lt;&gt;0,COUNTIF('Finish order'!F:F, Table24[[#This Row],[Number]]),"")</f>
        <v/>
      </c>
    </row>
    <row r="737" spans="1:7" x14ac:dyDescent="0.2">
      <c r="A737" s="52">
        <v>736</v>
      </c>
      <c r="B737" s="52"/>
      <c r="D737" s="4"/>
      <c r="E737" s="55" t="s">
        <v>28</v>
      </c>
      <c r="F737" s="55" t="s">
        <v>5</v>
      </c>
      <c r="G737" t="str">
        <f>IF(Table24[[#This Row],[Number]]&lt;&gt;0,COUNTIF('Finish order'!F:F, Table24[[#This Row],[Number]]),"")</f>
        <v/>
      </c>
    </row>
    <row r="738" spans="1:7" x14ac:dyDescent="0.2">
      <c r="A738" s="52">
        <v>737</v>
      </c>
      <c r="B738" s="52"/>
      <c r="D738" s="4"/>
      <c r="E738" s="55" t="s">
        <v>28</v>
      </c>
      <c r="F738" s="55" t="s">
        <v>5</v>
      </c>
      <c r="G738" t="str">
        <f>IF(Table24[[#This Row],[Number]]&lt;&gt;0,COUNTIF('Finish order'!F:F, Table24[[#This Row],[Number]]),"")</f>
        <v/>
      </c>
    </row>
    <row r="739" spans="1:7" x14ac:dyDescent="0.2">
      <c r="A739" s="52">
        <v>738</v>
      </c>
      <c r="B739" s="52"/>
      <c r="D739" s="4"/>
      <c r="E739" s="55" t="s">
        <v>28</v>
      </c>
      <c r="F739" s="55" t="s">
        <v>5</v>
      </c>
      <c r="G739" t="str">
        <f>IF(Table24[[#This Row],[Number]]&lt;&gt;0,COUNTIF('Finish order'!F:F, Table24[[#This Row],[Number]]),"")</f>
        <v/>
      </c>
    </row>
    <row r="740" spans="1:7" x14ac:dyDescent="0.2">
      <c r="A740" s="52">
        <v>739</v>
      </c>
      <c r="B740" s="52"/>
      <c r="D740" s="4"/>
      <c r="E740" s="55" t="s">
        <v>28</v>
      </c>
      <c r="F740" s="55" t="s">
        <v>5</v>
      </c>
      <c r="G740" t="str">
        <f>IF(Table24[[#This Row],[Number]]&lt;&gt;0,COUNTIF('Finish order'!F:F, Table24[[#This Row],[Number]]),"")</f>
        <v/>
      </c>
    </row>
    <row r="741" spans="1:7" x14ac:dyDescent="0.2">
      <c r="A741" s="52">
        <v>740</v>
      </c>
      <c r="B741" s="52"/>
      <c r="D741" s="4"/>
      <c r="E741" s="55" t="s">
        <v>28</v>
      </c>
      <c r="F741" s="55" t="s">
        <v>5</v>
      </c>
      <c r="G741" t="str">
        <f>IF(Table24[[#This Row],[Number]]&lt;&gt;0,COUNTIF('Finish order'!F:F, Table24[[#This Row],[Number]]),"")</f>
        <v/>
      </c>
    </row>
    <row r="742" spans="1:7" x14ac:dyDescent="0.2">
      <c r="A742" s="52">
        <v>741</v>
      </c>
      <c r="B742" s="52"/>
      <c r="D742" s="4"/>
      <c r="E742" s="55" t="s">
        <v>28</v>
      </c>
      <c r="F742" s="55" t="s">
        <v>5</v>
      </c>
      <c r="G742" t="str">
        <f>IF(Table24[[#This Row],[Number]]&lt;&gt;0,COUNTIF('Finish order'!F:F, Table24[[#This Row],[Number]]),"")</f>
        <v/>
      </c>
    </row>
    <row r="743" spans="1:7" x14ac:dyDescent="0.2">
      <c r="A743" s="52">
        <v>742</v>
      </c>
      <c r="B743" s="52"/>
      <c r="D743" s="4"/>
      <c r="E743" s="55" t="s">
        <v>28</v>
      </c>
      <c r="F743" s="55" t="s">
        <v>5</v>
      </c>
      <c r="G743" t="str">
        <f>IF(Table24[[#This Row],[Number]]&lt;&gt;0,COUNTIF('Finish order'!F:F, Table24[[#This Row],[Number]]),"")</f>
        <v/>
      </c>
    </row>
    <row r="744" spans="1:7" x14ac:dyDescent="0.2">
      <c r="A744" s="52">
        <v>743</v>
      </c>
      <c r="B744" s="52"/>
      <c r="D744" s="4"/>
      <c r="E744" s="55" t="s">
        <v>28</v>
      </c>
      <c r="F744" s="55" t="s">
        <v>5</v>
      </c>
      <c r="G744" t="str">
        <f>IF(Table24[[#This Row],[Number]]&lt;&gt;0,COUNTIF('Finish order'!F:F, Table24[[#This Row],[Number]]),"")</f>
        <v/>
      </c>
    </row>
    <row r="745" spans="1:7" x14ac:dyDescent="0.2">
      <c r="A745" s="52">
        <v>744</v>
      </c>
      <c r="B745" s="52"/>
      <c r="D745" s="4"/>
      <c r="E745" s="55" t="s">
        <v>28</v>
      </c>
      <c r="F745" s="55" t="s">
        <v>5</v>
      </c>
      <c r="G745" t="str">
        <f>IF(Table24[[#This Row],[Number]]&lt;&gt;0,COUNTIF('Finish order'!F:F, Table24[[#This Row],[Number]]),"")</f>
        <v/>
      </c>
    </row>
    <row r="746" spans="1:7" x14ac:dyDescent="0.2">
      <c r="A746" s="52">
        <v>745</v>
      </c>
      <c r="B746" s="52"/>
      <c r="D746" s="4"/>
      <c r="E746" s="55" t="s">
        <v>28</v>
      </c>
      <c r="F746" s="55" t="s">
        <v>5</v>
      </c>
      <c r="G746" t="str">
        <f>IF(Table24[[#This Row],[Number]]&lt;&gt;0,COUNTIF('Finish order'!F:F, Table24[[#This Row],[Number]]),"")</f>
        <v/>
      </c>
    </row>
    <row r="747" spans="1:7" x14ac:dyDescent="0.2">
      <c r="A747" s="52">
        <v>746</v>
      </c>
      <c r="B747" s="52"/>
      <c r="D747" s="4"/>
      <c r="E747" s="55" t="s">
        <v>28</v>
      </c>
      <c r="F747" s="55" t="s">
        <v>5</v>
      </c>
      <c r="G747" t="str">
        <f>IF(Table24[[#This Row],[Number]]&lt;&gt;0,COUNTIF('Finish order'!F:F, Table24[[#This Row],[Number]]),"")</f>
        <v/>
      </c>
    </row>
    <row r="748" spans="1:7" x14ac:dyDescent="0.2">
      <c r="A748" s="52">
        <v>747</v>
      </c>
      <c r="B748" s="52"/>
      <c r="D748" s="4"/>
      <c r="E748" s="55" t="s">
        <v>28</v>
      </c>
      <c r="F748" s="55" t="s">
        <v>5</v>
      </c>
      <c r="G748" t="str">
        <f>IF(Table24[[#This Row],[Number]]&lt;&gt;0,COUNTIF('Finish order'!F:F, Table24[[#This Row],[Number]]),"")</f>
        <v/>
      </c>
    </row>
    <row r="749" spans="1:7" x14ac:dyDescent="0.2">
      <c r="A749" s="52">
        <v>748</v>
      </c>
      <c r="B749" s="52"/>
      <c r="D749" s="4"/>
      <c r="E749" s="55" t="s">
        <v>28</v>
      </c>
      <c r="F749" s="55" t="s">
        <v>5</v>
      </c>
      <c r="G749" t="str">
        <f>IF(Table24[[#This Row],[Number]]&lt;&gt;0,COUNTIF('Finish order'!F:F, Table24[[#This Row],[Number]]),"")</f>
        <v/>
      </c>
    </row>
    <row r="750" spans="1:7" x14ac:dyDescent="0.2">
      <c r="A750" s="52">
        <v>749</v>
      </c>
      <c r="B750" s="52"/>
      <c r="D750" s="4"/>
      <c r="E750" s="55" t="s">
        <v>28</v>
      </c>
      <c r="F750" s="55" t="s">
        <v>5</v>
      </c>
      <c r="G750" t="str">
        <f>IF(Table24[[#This Row],[Number]]&lt;&gt;0,COUNTIF('Finish order'!F:F, Table24[[#This Row],[Number]]),"")</f>
        <v/>
      </c>
    </row>
    <row r="751" spans="1:7" x14ac:dyDescent="0.2">
      <c r="A751" s="52">
        <v>750</v>
      </c>
      <c r="B751" s="52"/>
      <c r="D751" s="4"/>
      <c r="E751" s="55" t="s">
        <v>28</v>
      </c>
      <c r="F751" s="55" t="s">
        <v>5</v>
      </c>
      <c r="G751" t="str">
        <f>IF(Table24[[#This Row],[Number]]&lt;&gt;0,COUNTIF('Finish order'!F:F, Table24[[#This Row],[Number]]),"")</f>
        <v/>
      </c>
    </row>
    <row r="752" spans="1:7" x14ac:dyDescent="0.2">
      <c r="A752" s="52">
        <v>751</v>
      </c>
      <c r="B752" s="52"/>
      <c r="D752" s="4"/>
      <c r="E752" s="55" t="s">
        <v>28</v>
      </c>
      <c r="F752" s="55" t="s">
        <v>5</v>
      </c>
      <c r="G752" t="str">
        <f>IF(Table24[[#This Row],[Number]]&lt;&gt;0,COUNTIF('Finish order'!F:F, Table24[[#This Row],[Number]]),"")</f>
        <v/>
      </c>
    </row>
    <row r="753" spans="1:7" x14ac:dyDescent="0.2">
      <c r="A753" s="52">
        <v>752</v>
      </c>
      <c r="B753" s="52"/>
      <c r="D753" s="4"/>
      <c r="E753" s="55" t="s">
        <v>28</v>
      </c>
      <c r="F753" s="55" t="s">
        <v>5</v>
      </c>
      <c r="G753" t="str">
        <f>IF(Table24[[#This Row],[Number]]&lt;&gt;0,COUNTIF('Finish order'!F:F, Table24[[#This Row],[Number]]),"")</f>
        <v/>
      </c>
    </row>
    <row r="754" spans="1:7" x14ac:dyDescent="0.2">
      <c r="A754" s="52">
        <v>753</v>
      </c>
      <c r="B754" s="52"/>
      <c r="D754" s="4"/>
      <c r="E754" s="55" t="s">
        <v>28</v>
      </c>
      <c r="F754" s="55" t="s">
        <v>5</v>
      </c>
      <c r="G754" t="str">
        <f>IF(Table24[[#This Row],[Number]]&lt;&gt;0,COUNTIF('Finish order'!F:F, Table24[[#This Row],[Number]]),"")</f>
        <v/>
      </c>
    </row>
    <row r="755" spans="1:7" x14ac:dyDescent="0.2">
      <c r="A755" s="52">
        <v>754</v>
      </c>
      <c r="B755" s="52"/>
      <c r="D755" s="4"/>
      <c r="E755" s="55" t="s">
        <v>28</v>
      </c>
      <c r="F755" s="55" t="s">
        <v>5</v>
      </c>
      <c r="G755" t="str">
        <f>IF(Table24[[#This Row],[Number]]&lt;&gt;0,COUNTIF('Finish order'!F:F, Table24[[#This Row],[Number]]),"")</f>
        <v/>
      </c>
    </row>
    <row r="756" spans="1:7" x14ac:dyDescent="0.2">
      <c r="A756" s="52">
        <v>755</v>
      </c>
      <c r="B756" s="52"/>
      <c r="D756" s="4"/>
      <c r="E756" s="55" t="s">
        <v>28</v>
      </c>
      <c r="F756" s="55" t="s">
        <v>5</v>
      </c>
      <c r="G756" t="str">
        <f>IF(Table24[[#This Row],[Number]]&lt;&gt;0,COUNTIF('Finish order'!F:F, Table24[[#This Row],[Number]]),"")</f>
        <v/>
      </c>
    </row>
    <row r="757" spans="1:7" x14ac:dyDescent="0.2">
      <c r="A757" s="52">
        <v>756</v>
      </c>
      <c r="B757" s="52"/>
      <c r="D757" s="4"/>
      <c r="E757" s="55" t="s">
        <v>28</v>
      </c>
      <c r="F757" s="55" t="s">
        <v>5</v>
      </c>
      <c r="G757" t="str">
        <f>IF(Table24[[#This Row],[Number]]&lt;&gt;0,COUNTIF('Finish order'!F:F, Table24[[#This Row],[Number]]),"")</f>
        <v/>
      </c>
    </row>
    <row r="758" spans="1:7" x14ac:dyDescent="0.2">
      <c r="A758" s="52">
        <v>757</v>
      </c>
      <c r="B758" s="52"/>
      <c r="D758" s="4"/>
      <c r="E758" s="55" t="s">
        <v>28</v>
      </c>
      <c r="F758" s="55" t="s">
        <v>5</v>
      </c>
      <c r="G758" t="str">
        <f>IF(Table24[[#This Row],[Number]]&lt;&gt;0,COUNTIF('Finish order'!F:F, Table24[[#This Row],[Number]]),"")</f>
        <v/>
      </c>
    </row>
    <row r="759" spans="1:7" x14ac:dyDescent="0.2">
      <c r="A759" s="52">
        <v>758</v>
      </c>
      <c r="B759" s="52"/>
      <c r="D759" s="4"/>
      <c r="E759" s="55" t="s">
        <v>28</v>
      </c>
      <c r="F759" s="55" t="s">
        <v>5</v>
      </c>
      <c r="G759" t="str">
        <f>IF(Table24[[#This Row],[Number]]&lt;&gt;0,COUNTIF('Finish order'!F:F, Table24[[#This Row],[Number]]),"")</f>
        <v/>
      </c>
    </row>
    <row r="760" spans="1:7" x14ac:dyDescent="0.2">
      <c r="A760" s="52">
        <v>759</v>
      </c>
      <c r="B760" s="52"/>
      <c r="D760" s="4"/>
      <c r="E760" s="55" t="s">
        <v>28</v>
      </c>
      <c r="F760" s="55" t="s">
        <v>5</v>
      </c>
      <c r="G760" t="str">
        <f>IF(Table24[[#This Row],[Number]]&lt;&gt;0,COUNTIF('Finish order'!F:F, Table24[[#This Row],[Number]]),"")</f>
        <v/>
      </c>
    </row>
    <row r="761" spans="1:7" x14ac:dyDescent="0.2">
      <c r="A761" s="52">
        <v>760</v>
      </c>
      <c r="B761" s="52"/>
      <c r="D761" s="4"/>
      <c r="E761" s="55" t="s">
        <v>28</v>
      </c>
      <c r="F761" s="55" t="s">
        <v>5</v>
      </c>
      <c r="G761" t="str">
        <f>IF(Table24[[#This Row],[Number]]&lt;&gt;0,COUNTIF('Finish order'!F:F, Table24[[#This Row],[Number]]),"")</f>
        <v/>
      </c>
    </row>
    <row r="762" spans="1:7" x14ac:dyDescent="0.2">
      <c r="A762" s="52">
        <v>761</v>
      </c>
      <c r="B762" s="52"/>
      <c r="D762" s="4"/>
      <c r="E762" s="55" t="s">
        <v>28</v>
      </c>
      <c r="F762" s="55" t="s">
        <v>5</v>
      </c>
      <c r="G762" t="str">
        <f>IF(Table24[[#This Row],[Number]]&lt;&gt;0,COUNTIF('Finish order'!F:F, Table24[[#This Row],[Number]]),"")</f>
        <v/>
      </c>
    </row>
    <row r="763" spans="1:7" x14ac:dyDescent="0.2">
      <c r="A763" s="52">
        <v>762</v>
      </c>
      <c r="B763" s="52"/>
      <c r="D763" s="4"/>
      <c r="E763" s="55" t="s">
        <v>28</v>
      </c>
      <c r="F763" s="55" t="s">
        <v>5</v>
      </c>
      <c r="G763" t="str">
        <f>IF(Table24[[#This Row],[Number]]&lt;&gt;0,COUNTIF('Finish order'!F:F, Table24[[#This Row],[Number]]),"")</f>
        <v/>
      </c>
    </row>
    <row r="764" spans="1:7" x14ac:dyDescent="0.2">
      <c r="A764" s="52">
        <v>763</v>
      </c>
      <c r="B764" s="52"/>
      <c r="D764" s="4"/>
      <c r="E764" s="55" t="s">
        <v>28</v>
      </c>
      <c r="F764" s="55" t="s">
        <v>5</v>
      </c>
      <c r="G764" t="str">
        <f>IF(Table24[[#This Row],[Number]]&lt;&gt;0,COUNTIF('Finish order'!F:F, Table24[[#This Row],[Number]]),"")</f>
        <v/>
      </c>
    </row>
    <row r="765" spans="1:7" x14ac:dyDescent="0.2">
      <c r="A765" s="52">
        <v>764</v>
      </c>
      <c r="B765" s="52"/>
      <c r="D765" s="4"/>
      <c r="E765" s="55" t="s">
        <v>28</v>
      </c>
      <c r="F765" s="55" t="s">
        <v>5</v>
      </c>
      <c r="G765" t="str">
        <f>IF(Table24[[#This Row],[Number]]&lt;&gt;0,COUNTIF('Finish order'!F:F, Table24[[#This Row],[Number]]),"")</f>
        <v/>
      </c>
    </row>
    <row r="766" spans="1:7" x14ac:dyDescent="0.2">
      <c r="A766" s="52">
        <v>765</v>
      </c>
      <c r="B766" s="52"/>
      <c r="D766" s="4"/>
      <c r="E766" s="55" t="s">
        <v>28</v>
      </c>
      <c r="F766" s="55" t="s">
        <v>5</v>
      </c>
      <c r="G766" t="str">
        <f>IF(Table24[[#This Row],[Number]]&lt;&gt;0,COUNTIF('Finish order'!F:F, Table24[[#This Row],[Number]]),"")</f>
        <v/>
      </c>
    </row>
    <row r="767" spans="1:7" x14ac:dyDescent="0.2">
      <c r="A767" s="52">
        <v>766</v>
      </c>
      <c r="B767" s="52"/>
      <c r="D767" s="4"/>
      <c r="E767" s="55" t="s">
        <v>28</v>
      </c>
      <c r="F767" s="55" t="s">
        <v>5</v>
      </c>
      <c r="G767" t="str">
        <f>IF(Table24[[#This Row],[Number]]&lt;&gt;0,COUNTIF('Finish order'!F:F, Table24[[#This Row],[Number]]),"")</f>
        <v/>
      </c>
    </row>
    <row r="768" spans="1:7" x14ac:dyDescent="0.2">
      <c r="A768" s="52">
        <v>767</v>
      </c>
      <c r="B768" s="52"/>
      <c r="D768" s="4"/>
      <c r="E768" s="55" t="s">
        <v>28</v>
      </c>
      <c r="F768" s="55" t="s">
        <v>5</v>
      </c>
      <c r="G768" t="str">
        <f>IF(Table24[[#This Row],[Number]]&lt;&gt;0,COUNTIF('Finish order'!F:F, Table24[[#This Row],[Number]]),"")</f>
        <v/>
      </c>
    </row>
    <row r="769" spans="1:7" x14ac:dyDescent="0.2">
      <c r="A769" s="52">
        <v>768</v>
      </c>
      <c r="B769" s="52"/>
      <c r="D769" s="4"/>
      <c r="E769" s="55" t="s">
        <v>28</v>
      </c>
      <c r="F769" s="55" t="s">
        <v>5</v>
      </c>
      <c r="G769" t="str">
        <f>IF(Table24[[#This Row],[Number]]&lt;&gt;0,COUNTIF('Finish order'!F:F, Table24[[#This Row],[Number]]),"")</f>
        <v/>
      </c>
    </row>
    <row r="770" spans="1:7" x14ac:dyDescent="0.2">
      <c r="A770" s="52">
        <v>769</v>
      </c>
      <c r="B770" s="52"/>
      <c r="D770" s="4"/>
      <c r="E770" s="55" t="s">
        <v>28</v>
      </c>
      <c r="F770" s="55" t="s">
        <v>5</v>
      </c>
      <c r="G770" t="str">
        <f>IF(Table24[[#This Row],[Number]]&lt;&gt;0,COUNTIF('Finish order'!F:F, Table24[[#This Row],[Number]]),"")</f>
        <v/>
      </c>
    </row>
    <row r="771" spans="1:7" x14ac:dyDescent="0.2">
      <c r="A771" s="52">
        <v>770</v>
      </c>
      <c r="B771" s="52"/>
      <c r="D771" s="4"/>
      <c r="E771" s="55" t="s">
        <v>28</v>
      </c>
      <c r="F771" s="55" t="s">
        <v>5</v>
      </c>
      <c r="G771" t="str">
        <f>IF(Table24[[#This Row],[Number]]&lt;&gt;0,COUNTIF('Finish order'!F:F, Table24[[#This Row],[Number]]),"")</f>
        <v/>
      </c>
    </row>
    <row r="772" spans="1:7" x14ac:dyDescent="0.2">
      <c r="A772" s="52">
        <v>771</v>
      </c>
      <c r="B772" s="52"/>
      <c r="D772" s="4"/>
      <c r="E772" s="55" t="s">
        <v>28</v>
      </c>
      <c r="F772" s="55" t="s">
        <v>5</v>
      </c>
      <c r="G772" t="str">
        <f>IF(Table24[[#This Row],[Number]]&lt;&gt;0,COUNTIF('Finish order'!F:F, Table24[[#This Row],[Number]]),"")</f>
        <v/>
      </c>
    </row>
    <row r="773" spans="1:7" x14ac:dyDescent="0.2">
      <c r="A773" s="52">
        <v>772</v>
      </c>
      <c r="B773" s="52"/>
      <c r="D773" s="4"/>
      <c r="E773" s="55" t="s">
        <v>28</v>
      </c>
      <c r="F773" s="55" t="s">
        <v>5</v>
      </c>
      <c r="G773" t="str">
        <f>IF(Table24[[#This Row],[Number]]&lt;&gt;0,COUNTIF('Finish order'!F:F, Table24[[#This Row],[Number]]),"")</f>
        <v/>
      </c>
    </row>
    <row r="774" spans="1:7" x14ac:dyDescent="0.2">
      <c r="A774" s="52">
        <v>773</v>
      </c>
      <c r="B774" s="52"/>
      <c r="D774" s="4"/>
      <c r="E774" s="55" t="s">
        <v>28</v>
      </c>
      <c r="F774" s="55" t="s">
        <v>5</v>
      </c>
      <c r="G774" t="str">
        <f>IF(Table24[[#This Row],[Number]]&lt;&gt;0,COUNTIF('Finish order'!F:F, Table24[[#This Row],[Number]]),"")</f>
        <v/>
      </c>
    </row>
    <row r="775" spans="1:7" x14ac:dyDescent="0.2">
      <c r="A775" s="52">
        <v>774</v>
      </c>
      <c r="B775" s="52"/>
      <c r="D775" s="4"/>
      <c r="E775" s="55" t="s">
        <v>28</v>
      </c>
      <c r="F775" s="55" t="s">
        <v>5</v>
      </c>
      <c r="G775" t="str">
        <f>IF(Table24[[#This Row],[Number]]&lt;&gt;0,COUNTIF('Finish order'!F:F, Table24[[#This Row],[Number]]),"")</f>
        <v/>
      </c>
    </row>
    <row r="776" spans="1:7" x14ac:dyDescent="0.2">
      <c r="A776" s="52">
        <v>775</v>
      </c>
      <c r="B776" s="52"/>
      <c r="D776" s="4"/>
      <c r="E776" s="55" t="s">
        <v>28</v>
      </c>
      <c r="F776" s="55" t="s">
        <v>5</v>
      </c>
      <c r="G776" t="str">
        <f>IF(Table24[[#This Row],[Number]]&lt;&gt;0,COUNTIF('Finish order'!F:F, Table24[[#This Row],[Number]]),"")</f>
        <v/>
      </c>
    </row>
    <row r="777" spans="1:7" x14ac:dyDescent="0.2">
      <c r="A777" s="52">
        <v>776</v>
      </c>
      <c r="B777" s="52"/>
      <c r="D777" s="4"/>
      <c r="E777" s="55" t="s">
        <v>28</v>
      </c>
      <c r="F777" s="55" t="s">
        <v>5</v>
      </c>
      <c r="G777" t="str">
        <f>IF(Table24[[#This Row],[Number]]&lt;&gt;0,COUNTIF('Finish order'!F:F, Table24[[#This Row],[Number]]),"")</f>
        <v/>
      </c>
    </row>
    <row r="778" spans="1:7" x14ac:dyDescent="0.2">
      <c r="A778" s="52">
        <v>777</v>
      </c>
      <c r="B778" s="52"/>
      <c r="D778" s="4"/>
      <c r="E778" s="55" t="s">
        <v>28</v>
      </c>
      <c r="F778" s="55" t="s">
        <v>5</v>
      </c>
      <c r="G778" t="str">
        <f>IF(Table24[[#This Row],[Number]]&lt;&gt;0,COUNTIF('Finish order'!F:F, Table24[[#This Row],[Number]]),"")</f>
        <v/>
      </c>
    </row>
    <row r="779" spans="1:7" x14ac:dyDescent="0.2">
      <c r="A779" s="52">
        <v>778</v>
      </c>
      <c r="B779" s="52"/>
      <c r="D779" s="4"/>
      <c r="E779" s="55" t="s">
        <v>28</v>
      </c>
      <c r="F779" s="55" t="s">
        <v>5</v>
      </c>
      <c r="G779" t="str">
        <f>IF(Table24[[#This Row],[Number]]&lt;&gt;0,COUNTIF('Finish order'!F:F, Table24[[#This Row],[Number]]),"")</f>
        <v/>
      </c>
    </row>
    <row r="780" spans="1:7" x14ac:dyDescent="0.2">
      <c r="A780" s="52">
        <v>779</v>
      </c>
      <c r="B780" s="52"/>
      <c r="D780" s="4"/>
      <c r="E780" s="55" t="s">
        <v>28</v>
      </c>
      <c r="F780" s="55" t="s">
        <v>5</v>
      </c>
      <c r="G780" t="str">
        <f>IF(Table24[[#This Row],[Number]]&lt;&gt;0,COUNTIF('Finish order'!F:F, Table24[[#This Row],[Number]]),"")</f>
        <v/>
      </c>
    </row>
    <row r="781" spans="1:7" x14ac:dyDescent="0.2">
      <c r="A781" s="52">
        <v>780</v>
      </c>
      <c r="B781" s="52"/>
      <c r="D781" s="4"/>
      <c r="E781" s="55" t="s">
        <v>28</v>
      </c>
      <c r="F781" s="55" t="s">
        <v>5</v>
      </c>
      <c r="G781" t="str">
        <f>IF(Table24[[#This Row],[Number]]&lt;&gt;0,COUNTIF('Finish order'!F:F, Table24[[#This Row],[Number]]),"")</f>
        <v/>
      </c>
    </row>
    <row r="782" spans="1:7" x14ac:dyDescent="0.2">
      <c r="A782" s="52">
        <v>781</v>
      </c>
      <c r="B782" s="52"/>
      <c r="D782" s="4"/>
      <c r="E782" s="55" t="s">
        <v>28</v>
      </c>
      <c r="F782" s="55" t="s">
        <v>5</v>
      </c>
      <c r="G782" t="str">
        <f>IF(Table24[[#This Row],[Number]]&lt;&gt;0,COUNTIF('Finish order'!F:F, Table24[[#This Row],[Number]]),"")</f>
        <v/>
      </c>
    </row>
    <row r="783" spans="1:7" x14ac:dyDescent="0.2">
      <c r="A783" s="52">
        <v>782</v>
      </c>
      <c r="B783" s="52"/>
      <c r="D783" s="4"/>
      <c r="E783" s="55" t="s">
        <v>28</v>
      </c>
      <c r="F783" s="55" t="s">
        <v>5</v>
      </c>
      <c r="G783" t="str">
        <f>IF(Table24[[#This Row],[Number]]&lt;&gt;0,COUNTIF('Finish order'!F:F, Table24[[#This Row],[Number]]),"")</f>
        <v/>
      </c>
    </row>
    <row r="784" spans="1:7" x14ac:dyDescent="0.2">
      <c r="A784" s="52">
        <v>783</v>
      </c>
      <c r="B784" s="52"/>
      <c r="D784" s="4"/>
      <c r="E784" s="55" t="s">
        <v>28</v>
      </c>
      <c r="F784" s="55" t="s">
        <v>5</v>
      </c>
      <c r="G784" t="str">
        <f>IF(Table24[[#This Row],[Number]]&lt;&gt;0,COUNTIF('Finish order'!F:F, Table24[[#This Row],[Number]]),"")</f>
        <v/>
      </c>
    </row>
    <row r="785" spans="1:7" x14ac:dyDescent="0.2">
      <c r="A785" s="52">
        <v>784</v>
      </c>
      <c r="B785" s="52"/>
      <c r="D785" s="4"/>
      <c r="E785" s="55" t="s">
        <v>28</v>
      </c>
      <c r="F785" s="55" t="s">
        <v>5</v>
      </c>
      <c r="G785" t="str">
        <f>IF(Table24[[#This Row],[Number]]&lt;&gt;0,COUNTIF('Finish order'!F:F, Table24[[#This Row],[Number]]),"")</f>
        <v/>
      </c>
    </row>
    <row r="786" spans="1:7" x14ac:dyDescent="0.2">
      <c r="A786" s="52">
        <v>785</v>
      </c>
      <c r="B786" s="52"/>
      <c r="D786" s="4"/>
      <c r="E786" s="55" t="s">
        <v>28</v>
      </c>
      <c r="F786" s="55" t="s">
        <v>5</v>
      </c>
      <c r="G786" t="str">
        <f>IF(Table24[[#This Row],[Number]]&lt;&gt;0,COUNTIF('Finish order'!F:F, Table24[[#This Row],[Number]]),"")</f>
        <v/>
      </c>
    </row>
    <row r="787" spans="1:7" x14ac:dyDescent="0.2">
      <c r="A787" s="52">
        <v>786</v>
      </c>
      <c r="B787" s="52"/>
      <c r="D787" s="4"/>
      <c r="E787" s="55" t="s">
        <v>28</v>
      </c>
      <c r="F787" s="55" t="s">
        <v>5</v>
      </c>
      <c r="G787" t="str">
        <f>IF(Table24[[#This Row],[Number]]&lt;&gt;0,COUNTIF('Finish order'!F:F, Table24[[#This Row],[Number]]),"")</f>
        <v/>
      </c>
    </row>
    <row r="788" spans="1:7" x14ac:dyDescent="0.2">
      <c r="A788" s="52">
        <v>787</v>
      </c>
      <c r="B788" s="52"/>
      <c r="D788" s="4"/>
      <c r="E788" s="55" t="s">
        <v>28</v>
      </c>
      <c r="F788" s="55" t="s">
        <v>5</v>
      </c>
      <c r="G788" t="str">
        <f>IF(Table24[[#This Row],[Number]]&lt;&gt;0,COUNTIF('Finish order'!F:F, Table24[[#This Row],[Number]]),"")</f>
        <v/>
      </c>
    </row>
    <row r="789" spans="1:7" x14ac:dyDescent="0.2">
      <c r="A789" s="52">
        <v>788</v>
      </c>
      <c r="B789" s="52"/>
      <c r="D789" s="4"/>
      <c r="E789" s="55" t="s">
        <v>28</v>
      </c>
      <c r="F789" s="55" t="s">
        <v>5</v>
      </c>
      <c r="G789" t="str">
        <f>IF(Table24[[#This Row],[Number]]&lt;&gt;0,COUNTIF('Finish order'!F:F, Table24[[#This Row],[Number]]),"")</f>
        <v/>
      </c>
    </row>
    <row r="790" spans="1:7" x14ac:dyDescent="0.2">
      <c r="A790" s="52">
        <v>789</v>
      </c>
      <c r="B790" s="52"/>
      <c r="D790" s="4"/>
      <c r="E790" s="55" t="s">
        <v>28</v>
      </c>
      <c r="F790" s="55" t="s">
        <v>5</v>
      </c>
      <c r="G790" t="str">
        <f>IF(Table24[[#This Row],[Number]]&lt;&gt;0,COUNTIF('Finish order'!F:F, Table24[[#This Row],[Number]]),"")</f>
        <v/>
      </c>
    </row>
    <row r="791" spans="1:7" x14ac:dyDescent="0.2">
      <c r="A791" s="52">
        <v>790</v>
      </c>
      <c r="B791" s="52"/>
      <c r="D791" s="4"/>
      <c r="E791" s="55" t="s">
        <v>28</v>
      </c>
      <c r="F791" s="55" t="s">
        <v>5</v>
      </c>
      <c r="G791" t="str">
        <f>IF(Table24[[#This Row],[Number]]&lt;&gt;0,COUNTIF('Finish order'!F:F, Table24[[#This Row],[Number]]),"")</f>
        <v/>
      </c>
    </row>
    <row r="792" spans="1:7" x14ac:dyDescent="0.2">
      <c r="A792" s="52">
        <v>791</v>
      </c>
      <c r="B792" s="52"/>
      <c r="D792" s="4"/>
      <c r="E792" s="55" t="s">
        <v>28</v>
      </c>
      <c r="F792" s="55" t="s">
        <v>5</v>
      </c>
      <c r="G792" t="str">
        <f>IF(Table24[[#This Row],[Number]]&lt;&gt;0,COUNTIF('Finish order'!F:F, Table24[[#This Row],[Number]]),"")</f>
        <v/>
      </c>
    </row>
    <row r="793" spans="1:7" x14ac:dyDescent="0.2">
      <c r="A793" s="52">
        <v>792</v>
      </c>
      <c r="B793" s="52"/>
      <c r="D793" s="4"/>
      <c r="E793" s="55" t="s">
        <v>28</v>
      </c>
      <c r="F793" s="55" t="s">
        <v>5</v>
      </c>
      <c r="G793" t="str">
        <f>IF(Table24[[#This Row],[Number]]&lt;&gt;0,COUNTIF('Finish order'!F:F, Table24[[#This Row],[Number]]),"")</f>
        <v/>
      </c>
    </row>
    <row r="794" spans="1:7" x14ac:dyDescent="0.2">
      <c r="A794" s="52">
        <v>793</v>
      </c>
      <c r="B794" s="52"/>
      <c r="D794" s="4"/>
      <c r="E794" s="55" t="s">
        <v>28</v>
      </c>
      <c r="F794" s="55" t="s">
        <v>5</v>
      </c>
      <c r="G794" t="str">
        <f>IF(Table24[[#This Row],[Number]]&lt;&gt;0,COUNTIF('Finish order'!F:F, Table24[[#This Row],[Number]]),"")</f>
        <v/>
      </c>
    </row>
    <row r="795" spans="1:7" x14ac:dyDescent="0.2">
      <c r="A795" s="52">
        <v>794</v>
      </c>
      <c r="B795" s="52"/>
      <c r="D795" s="4"/>
      <c r="E795" s="55" t="s">
        <v>28</v>
      </c>
      <c r="F795" s="55" t="s">
        <v>5</v>
      </c>
      <c r="G795" t="str">
        <f>IF(Table24[[#This Row],[Number]]&lt;&gt;0,COUNTIF('Finish order'!F:F, Table24[[#This Row],[Number]]),"")</f>
        <v/>
      </c>
    </row>
    <row r="796" spans="1:7" x14ac:dyDescent="0.2">
      <c r="A796" s="52">
        <v>795</v>
      </c>
      <c r="B796" s="52"/>
      <c r="D796" s="4"/>
      <c r="E796" s="55" t="s">
        <v>28</v>
      </c>
      <c r="F796" s="55" t="s">
        <v>5</v>
      </c>
      <c r="G796" t="str">
        <f>IF(Table24[[#This Row],[Number]]&lt;&gt;0,COUNTIF('Finish order'!F:F, Table24[[#This Row],[Number]]),"")</f>
        <v/>
      </c>
    </row>
    <row r="797" spans="1:7" x14ac:dyDescent="0.2">
      <c r="A797" s="52">
        <v>796</v>
      </c>
      <c r="B797" s="52"/>
      <c r="D797" s="4"/>
      <c r="E797" s="55" t="s">
        <v>28</v>
      </c>
      <c r="F797" s="55" t="s">
        <v>5</v>
      </c>
      <c r="G797" t="str">
        <f>IF(Table24[[#This Row],[Number]]&lt;&gt;0,COUNTIF('Finish order'!F:F, Table24[[#This Row],[Number]]),"")</f>
        <v/>
      </c>
    </row>
    <row r="798" spans="1:7" x14ac:dyDescent="0.2">
      <c r="A798" s="52">
        <v>797</v>
      </c>
      <c r="B798" s="52"/>
      <c r="D798" s="4"/>
      <c r="E798" s="55" t="s">
        <v>28</v>
      </c>
      <c r="F798" s="55" t="s">
        <v>5</v>
      </c>
      <c r="G798" t="str">
        <f>IF(Table24[[#This Row],[Number]]&lt;&gt;0,COUNTIF('Finish order'!F:F, Table24[[#This Row],[Number]]),"")</f>
        <v/>
      </c>
    </row>
    <row r="799" spans="1:7" x14ac:dyDescent="0.2">
      <c r="A799" s="52">
        <v>798</v>
      </c>
      <c r="B799" s="52"/>
      <c r="D799" s="4"/>
      <c r="E799" s="55" t="s">
        <v>28</v>
      </c>
      <c r="F799" s="55" t="s">
        <v>5</v>
      </c>
      <c r="G799" t="str">
        <f>IF(Table24[[#This Row],[Number]]&lt;&gt;0,COUNTIF('Finish order'!F:F, Table24[[#This Row],[Number]]),"")</f>
        <v/>
      </c>
    </row>
    <row r="800" spans="1:7" x14ac:dyDescent="0.2">
      <c r="A800" s="52">
        <v>799</v>
      </c>
      <c r="B800" s="52"/>
      <c r="D800" s="4"/>
      <c r="E800" s="55" t="s">
        <v>28</v>
      </c>
      <c r="F800" s="55" t="s">
        <v>5</v>
      </c>
      <c r="G800" t="str">
        <f>IF(Table24[[#This Row],[Number]]&lt;&gt;0,COUNTIF('Finish order'!F:F, Table24[[#This Row],[Number]]),"")</f>
        <v/>
      </c>
    </row>
    <row r="801" spans="1:7" x14ac:dyDescent="0.2">
      <c r="A801" s="52">
        <v>800</v>
      </c>
      <c r="B801" s="52"/>
      <c r="C801" s="4" t="s">
        <v>347</v>
      </c>
      <c r="D801" s="4" t="s">
        <v>142</v>
      </c>
      <c r="E801" s="55" t="s">
        <v>28</v>
      </c>
      <c r="F801" s="55" t="s">
        <v>52</v>
      </c>
      <c r="G801" t="str">
        <f>IF(Table24[[#This Row],[Number]]&lt;&gt;0,COUNTIF('Finish order'!F:F, Table24[[#This Row],[Number]]),"")</f>
        <v/>
      </c>
    </row>
    <row r="802" spans="1:7" x14ac:dyDescent="0.2">
      <c r="A802" s="52">
        <v>801</v>
      </c>
      <c r="B802" s="52"/>
      <c r="C802" s="4" t="s">
        <v>348</v>
      </c>
      <c r="D802" s="4" t="s">
        <v>124</v>
      </c>
      <c r="E802" s="55" t="s">
        <v>28</v>
      </c>
      <c r="F802" s="55" t="s">
        <v>52</v>
      </c>
      <c r="G802" t="str">
        <f>IF(Table24[[#This Row],[Number]]&lt;&gt;0,COUNTIF('Finish order'!F:F, Table24[[#This Row],[Number]]),"")</f>
        <v/>
      </c>
    </row>
    <row r="803" spans="1:7" x14ac:dyDescent="0.2">
      <c r="A803" s="52">
        <v>802</v>
      </c>
      <c r="B803" s="52">
        <v>802</v>
      </c>
      <c r="C803" s="4" t="s">
        <v>349</v>
      </c>
      <c r="D803" s="4" t="s">
        <v>155</v>
      </c>
      <c r="E803" s="55" t="s">
        <v>28</v>
      </c>
      <c r="F803" s="55" t="s">
        <v>52</v>
      </c>
      <c r="G803">
        <f>IF(Table24[[#This Row],[Number]]&lt;&gt;0,COUNTIF('Finish order'!F:F, Table24[[#This Row],[Number]]),"")</f>
        <v>1</v>
      </c>
    </row>
    <row r="804" spans="1:7" x14ac:dyDescent="0.2">
      <c r="A804" s="52">
        <v>803</v>
      </c>
      <c r="B804" s="52">
        <v>803</v>
      </c>
      <c r="C804" s="4" t="s">
        <v>350</v>
      </c>
      <c r="D804" s="4" t="s">
        <v>136</v>
      </c>
      <c r="E804" s="55" t="s">
        <v>28</v>
      </c>
      <c r="F804" s="55" t="s">
        <v>52</v>
      </c>
      <c r="G804">
        <f>IF(Table24[[#This Row],[Number]]&lt;&gt;0,COUNTIF('Finish order'!F:F, Table24[[#This Row],[Number]]),"")</f>
        <v>1</v>
      </c>
    </row>
    <row r="805" spans="1:7" x14ac:dyDescent="0.2">
      <c r="A805" s="52">
        <v>804</v>
      </c>
      <c r="B805" s="52">
        <v>804</v>
      </c>
      <c r="C805" s="4" t="s">
        <v>351</v>
      </c>
      <c r="D805" s="4" t="s">
        <v>124</v>
      </c>
      <c r="E805" s="55" t="s">
        <v>28</v>
      </c>
      <c r="F805" s="55" t="s">
        <v>52</v>
      </c>
      <c r="G805">
        <f>IF(Table24[[#This Row],[Number]]&lt;&gt;0,COUNTIF('Finish order'!F:F, Table24[[#This Row],[Number]]),"")</f>
        <v>1</v>
      </c>
    </row>
    <row r="806" spans="1:7" x14ac:dyDescent="0.2">
      <c r="A806" s="52">
        <v>805</v>
      </c>
      <c r="B806" s="52"/>
      <c r="C806" s="4" t="s">
        <v>352</v>
      </c>
      <c r="D806" s="4" t="s">
        <v>153</v>
      </c>
      <c r="E806" s="55" t="s">
        <v>28</v>
      </c>
      <c r="F806" s="55" t="s">
        <v>52</v>
      </c>
      <c r="G806" t="str">
        <f>IF(Table24[[#This Row],[Number]]&lt;&gt;0,COUNTIF('Finish order'!F:F, Table24[[#This Row],[Number]]),"")</f>
        <v/>
      </c>
    </row>
    <row r="807" spans="1:7" x14ac:dyDescent="0.2">
      <c r="A807" s="52">
        <v>806</v>
      </c>
      <c r="B807" s="52">
        <v>806</v>
      </c>
      <c r="C807" s="4" t="s">
        <v>353</v>
      </c>
      <c r="D807" s="4" t="s">
        <v>130</v>
      </c>
      <c r="E807" s="55" t="s">
        <v>28</v>
      </c>
      <c r="F807" s="55" t="s">
        <v>52</v>
      </c>
      <c r="G807">
        <f>IF(Table24[[#This Row],[Number]]&lt;&gt;0,COUNTIF('Finish order'!F:F, Table24[[#This Row],[Number]]),"")</f>
        <v>1</v>
      </c>
    </row>
    <row r="808" spans="1:7" x14ac:dyDescent="0.2">
      <c r="A808" s="52">
        <v>807</v>
      </c>
      <c r="B808" s="52"/>
      <c r="C808" s="4" t="s">
        <v>354</v>
      </c>
      <c r="D808" s="4" t="s">
        <v>126</v>
      </c>
      <c r="E808" s="55" t="s">
        <v>28</v>
      </c>
      <c r="F808" s="55" t="s">
        <v>52</v>
      </c>
      <c r="G808" t="str">
        <f>IF(Table24[[#This Row],[Number]]&lt;&gt;0,COUNTIF('Finish order'!F:F, Table24[[#This Row],[Number]]),"")</f>
        <v/>
      </c>
    </row>
    <row r="809" spans="1:7" x14ac:dyDescent="0.2">
      <c r="A809" s="52">
        <v>808</v>
      </c>
      <c r="B809" s="52">
        <v>808</v>
      </c>
      <c r="C809" s="4" t="s">
        <v>355</v>
      </c>
      <c r="D809" s="4" t="s">
        <v>147</v>
      </c>
      <c r="E809" s="55" t="s">
        <v>28</v>
      </c>
      <c r="F809" s="55" t="s">
        <v>52</v>
      </c>
      <c r="G809">
        <f>IF(Table24[[#This Row],[Number]]&lt;&gt;0,COUNTIF('Finish order'!F:F, Table24[[#This Row],[Number]]),"")</f>
        <v>1</v>
      </c>
    </row>
    <row r="810" spans="1:7" x14ac:dyDescent="0.2">
      <c r="A810" s="52">
        <v>809</v>
      </c>
      <c r="B810" s="52">
        <v>809</v>
      </c>
      <c r="C810" s="4" t="s">
        <v>356</v>
      </c>
      <c r="D810" s="4" t="s">
        <v>124</v>
      </c>
      <c r="E810" s="55" t="s">
        <v>28</v>
      </c>
      <c r="F810" s="55" t="s">
        <v>52</v>
      </c>
      <c r="G810">
        <f>IF(Table24[[#This Row],[Number]]&lt;&gt;0,COUNTIF('Finish order'!F:F, Table24[[#This Row],[Number]]),"")</f>
        <v>1</v>
      </c>
    </row>
    <row r="811" spans="1:7" x14ac:dyDescent="0.2">
      <c r="A811" s="52">
        <v>810</v>
      </c>
      <c r="B811" s="52">
        <v>810</v>
      </c>
      <c r="C811" s="4" t="s">
        <v>357</v>
      </c>
      <c r="D811" s="4" t="s">
        <v>358</v>
      </c>
      <c r="E811" s="55" t="s">
        <v>28</v>
      </c>
      <c r="F811" s="55" t="s">
        <v>52</v>
      </c>
      <c r="G811">
        <f>IF(Table24[[#This Row],[Number]]&lt;&gt;0,COUNTIF('Finish order'!F:F, Table24[[#This Row],[Number]]),"")</f>
        <v>1</v>
      </c>
    </row>
    <row r="812" spans="1:7" x14ac:dyDescent="0.2">
      <c r="A812" s="52">
        <v>811</v>
      </c>
      <c r="B812" s="52">
        <v>811</v>
      </c>
      <c r="C812" s="4" t="s">
        <v>359</v>
      </c>
      <c r="D812" s="4" t="s">
        <v>360</v>
      </c>
      <c r="E812" s="55" t="s">
        <v>28</v>
      </c>
      <c r="F812" s="55" t="s">
        <v>52</v>
      </c>
      <c r="G812">
        <f>IF(Table24[[#This Row],[Number]]&lt;&gt;0,COUNTIF('Finish order'!F:F, Table24[[#This Row],[Number]]),"")</f>
        <v>1</v>
      </c>
    </row>
    <row r="813" spans="1:7" x14ac:dyDescent="0.2">
      <c r="A813" s="52">
        <v>812</v>
      </c>
      <c r="B813" s="52"/>
      <c r="C813" s="4" t="s">
        <v>361</v>
      </c>
      <c r="D813" s="4" t="s">
        <v>362</v>
      </c>
      <c r="E813" s="55" t="s">
        <v>28</v>
      </c>
      <c r="F813" s="55" t="s">
        <v>52</v>
      </c>
      <c r="G813" t="str">
        <f>IF(Table24[[#This Row],[Number]]&lt;&gt;0,COUNTIF('Finish order'!F:F, Table24[[#This Row],[Number]]),"")</f>
        <v/>
      </c>
    </row>
    <row r="814" spans="1:7" x14ac:dyDescent="0.2">
      <c r="A814" s="52">
        <v>813</v>
      </c>
      <c r="B814" s="52"/>
      <c r="C814" s="4" t="s">
        <v>363</v>
      </c>
      <c r="D814" s="4" t="s">
        <v>364</v>
      </c>
      <c r="E814" s="55" t="s">
        <v>28</v>
      </c>
      <c r="F814" s="55" t="s">
        <v>52</v>
      </c>
      <c r="G814" t="str">
        <f>IF(Table24[[#This Row],[Number]]&lt;&gt;0,COUNTIF('Finish order'!F:F, Table24[[#This Row],[Number]]),"")</f>
        <v/>
      </c>
    </row>
    <row r="815" spans="1:7" x14ac:dyDescent="0.2">
      <c r="A815" s="52">
        <v>814</v>
      </c>
      <c r="B815" s="52">
        <v>814</v>
      </c>
      <c r="C815" s="4" t="s">
        <v>365</v>
      </c>
      <c r="D815" s="4" t="s">
        <v>264</v>
      </c>
      <c r="E815" s="55" t="s">
        <v>28</v>
      </c>
      <c r="F815" s="55" t="s">
        <v>52</v>
      </c>
      <c r="G815">
        <f>IF(Table24[[#This Row],[Number]]&lt;&gt;0,COUNTIF('Finish order'!F:F, Table24[[#This Row],[Number]]),"")</f>
        <v>1</v>
      </c>
    </row>
    <row r="816" spans="1:7" x14ac:dyDescent="0.2">
      <c r="A816" s="52">
        <v>815</v>
      </c>
      <c r="B816" s="52"/>
      <c r="C816" s="4" t="s">
        <v>366</v>
      </c>
      <c r="D816" s="4" t="s">
        <v>145</v>
      </c>
      <c r="E816" s="55" t="s">
        <v>28</v>
      </c>
      <c r="F816" s="55" t="s">
        <v>52</v>
      </c>
      <c r="G816" t="str">
        <f>IF(Table24[[#This Row],[Number]]&lt;&gt;0,COUNTIF('Finish order'!F:F, Table24[[#This Row],[Number]]),"")</f>
        <v/>
      </c>
    </row>
    <row r="817" spans="1:7" x14ac:dyDescent="0.2">
      <c r="A817" s="52">
        <v>816</v>
      </c>
      <c r="B817" s="52">
        <v>816</v>
      </c>
      <c r="C817" s="4" t="s">
        <v>367</v>
      </c>
      <c r="D817" s="4" t="s">
        <v>126</v>
      </c>
      <c r="E817" s="55" t="s">
        <v>28</v>
      </c>
      <c r="F817" s="55" t="s">
        <v>52</v>
      </c>
      <c r="G817">
        <f>IF(Table24[[#This Row],[Number]]&lt;&gt;0,COUNTIF('Finish order'!F:F, Table24[[#This Row],[Number]]),"")</f>
        <v>1</v>
      </c>
    </row>
    <row r="818" spans="1:7" x14ac:dyDescent="0.2">
      <c r="A818" s="52">
        <v>817</v>
      </c>
      <c r="B818" s="52"/>
      <c r="C818" s="4" t="s">
        <v>368</v>
      </c>
      <c r="D818" s="4" t="s">
        <v>261</v>
      </c>
      <c r="E818" s="55" t="s">
        <v>28</v>
      </c>
      <c r="F818" s="55" t="s">
        <v>52</v>
      </c>
      <c r="G818" t="str">
        <f>IF(Table24[[#This Row],[Number]]&lt;&gt;0,COUNTIF('Finish order'!F:F, Table24[[#This Row],[Number]]),"")</f>
        <v/>
      </c>
    </row>
    <row r="819" spans="1:7" x14ac:dyDescent="0.2">
      <c r="A819" s="52">
        <v>818</v>
      </c>
      <c r="B819" s="52"/>
      <c r="C819" s="4" t="s">
        <v>369</v>
      </c>
      <c r="D819" s="4" t="s">
        <v>145</v>
      </c>
      <c r="E819" s="55" t="s">
        <v>28</v>
      </c>
      <c r="F819" s="55" t="s">
        <v>52</v>
      </c>
      <c r="G819" t="str">
        <f>IF(Table24[[#This Row],[Number]]&lt;&gt;0,COUNTIF('Finish order'!F:F, Table24[[#This Row],[Number]]),"")</f>
        <v/>
      </c>
    </row>
    <row r="820" spans="1:7" x14ac:dyDescent="0.2">
      <c r="A820" s="52">
        <v>819</v>
      </c>
      <c r="B820" s="52">
        <v>819</v>
      </c>
      <c r="C820" s="4" t="s">
        <v>370</v>
      </c>
      <c r="D820" s="4" t="s">
        <v>145</v>
      </c>
      <c r="E820" s="55" t="s">
        <v>28</v>
      </c>
      <c r="F820" s="55" t="s">
        <v>52</v>
      </c>
      <c r="G820">
        <f>IF(Table24[[#This Row],[Number]]&lt;&gt;0,COUNTIF('Finish order'!F:F, Table24[[#This Row],[Number]]),"")</f>
        <v>1</v>
      </c>
    </row>
    <row r="821" spans="1:7" x14ac:dyDescent="0.2">
      <c r="A821" s="52">
        <v>820</v>
      </c>
      <c r="B821" s="52">
        <v>820</v>
      </c>
      <c r="C821" s="4" t="s">
        <v>371</v>
      </c>
      <c r="D821" s="4" t="s">
        <v>372</v>
      </c>
      <c r="E821" s="55" t="s">
        <v>28</v>
      </c>
      <c r="F821" s="55" t="s">
        <v>52</v>
      </c>
      <c r="G821">
        <f>IF(Table24[[#This Row],[Number]]&lt;&gt;0,COUNTIF('Finish order'!F:F, Table24[[#This Row],[Number]]),"")</f>
        <v>1</v>
      </c>
    </row>
    <row r="822" spans="1:7" x14ac:dyDescent="0.2">
      <c r="A822" s="52">
        <v>821</v>
      </c>
      <c r="B822" s="52">
        <v>821</v>
      </c>
      <c r="C822" s="4" t="s">
        <v>373</v>
      </c>
      <c r="D822" s="4" t="s">
        <v>364</v>
      </c>
      <c r="E822" s="55" t="s">
        <v>28</v>
      </c>
      <c r="F822" s="55" t="s">
        <v>52</v>
      </c>
      <c r="G822">
        <f>IF(Table24[[#This Row],[Number]]&lt;&gt;0,COUNTIF('Finish order'!F:F, Table24[[#This Row],[Number]]),"")</f>
        <v>1</v>
      </c>
    </row>
    <row r="823" spans="1:7" x14ac:dyDescent="0.2">
      <c r="A823" s="52">
        <v>822</v>
      </c>
      <c r="B823" s="52">
        <v>822</v>
      </c>
      <c r="C823" s="4" t="s">
        <v>374</v>
      </c>
      <c r="D823" s="4" t="s">
        <v>124</v>
      </c>
      <c r="E823" s="55" t="s">
        <v>28</v>
      </c>
      <c r="F823" s="55" t="s">
        <v>52</v>
      </c>
      <c r="G823">
        <f>IF(Table24[[#This Row],[Number]]&lt;&gt;0,COUNTIF('Finish order'!F:F, Table24[[#This Row],[Number]]),"")</f>
        <v>1</v>
      </c>
    </row>
    <row r="824" spans="1:7" x14ac:dyDescent="0.2">
      <c r="A824" s="52">
        <v>823</v>
      </c>
      <c r="B824" s="52"/>
      <c r="D824" s="4"/>
      <c r="E824" s="55" t="s">
        <v>28</v>
      </c>
      <c r="F824" s="55" t="s">
        <v>52</v>
      </c>
      <c r="G824" t="str">
        <f>IF(Table24[[#This Row],[Number]]&lt;&gt;0,COUNTIF('Finish order'!F:F, Table24[[#This Row],[Number]]),"")</f>
        <v/>
      </c>
    </row>
    <row r="825" spans="1:7" x14ac:dyDescent="0.2">
      <c r="A825" s="52">
        <v>824</v>
      </c>
      <c r="B825" s="52"/>
      <c r="D825" s="4"/>
      <c r="E825" s="55" t="s">
        <v>28</v>
      </c>
      <c r="F825" s="55" t="s">
        <v>52</v>
      </c>
      <c r="G825" t="str">
        <f>IF(Table24[[#This Row],[Number]]&lt;&gt;0,COUNTIF('Finish order'!F:F, Table24[[#This Row],[Number]]),"")</f>
        <v/>
      </c>
    </row>
    <row r="826" spans="1:7" x14ac:dyDescent="0.2">
      <c r="A826" s="52">
        <v>825</v>
      </c>
      <c r="B826" s="52"/>
      <c r="D826" s="4"/>
      <c r="E826" s="55" t="s">
        <v>28</v>
      </c>
      <c r="F826" s="55" t="s">
        <v>52</v>
      </c>
      <c r="G826" t="str">
        <f>IF(Table24[[#This Row],[Number]]&lt;&gt;0,COUNTIF('Finish order'!F:F, Table24[[#This Row],[Number]]),"")</f>
        <v/>
      </c>
    </row>
    <row r="827" spans="1:7" x14ac:dyDescent="0.2">
      <c r="A827" s="52">
        <v>826</v>
      </c>
      <c r="B827" s="52"/>
      <c r="D827" s="4"/>
      <c r="E827" s="55" t="s">
        <v>28</v>
      </c>
      <c r="F827" s="55" t="s">
        <v>52</v>
      </c>
      <c r="G827" t="str">
        <f>IF(Table24[[#This Row],[Number]]&lt;&gt;0,COUNTIF('Finish order'!F:F, Table24[[#This Row],[Number]]),"")</f>
        <v/>
      </c>
    </row>
    <row r="828" spans="1:7" x14ac:dyDescent="0.2">
      <c r="A828" s="52">
        <v>827</v>
      </c>
      <c r="B828" s="52"/>
      <c r="D828" s="4"/>
      <c r="E828" s="55" t="s">
        <v>28</v>
      </c>
      <c r="F828" s="55" t="s">
        <v>52</v>
      </c>
      <c r="G828" t="str">
        <f>IF(Table24[[#This Row],[Number]]&lt;&gt;0,COUNTIF('Finish order'!F:F, Table24[[#This Row],[Number]]),"")</f>
        <v/>
      </c>
    </row>
    <row r="829" spans="1:7" x14ac:dyDescent="0.2">
      <c r="A829" s="52">
        <v>828</v>
      </c>
      <c r="B829" s="52"/>
      <c r="D829" s="4"/>
      <c r="E829" s="55" t="s">
        <v>28</v>
      </c>
      <c r="F829" s="55" t="s">
        <v>52</v>
      </c>
      <c r="G829" t="str">
        <f>IF(Table24[[#This Row],[Number]]&lt;&gt;0,COUNTIF('Finish order'!F:F, Table24[[#This Row],[Number]]),"")</f>
        <v/>
      </c>
    </row>
    <row r="830" spans="1:7" x14ac:dyDescent="0.2">
      <c r="A830" s="52">
        <v>829</v>
      </c>
      <c r="B830" s="52"/>
      <c r="D830" s="4"/>
      <c r="E830" s="55" t="s">
        <v>28</v>
      </c>
      <c r="F830" s="55" t="s">
        <v>52</v>
      </c>
      <c r="G830" t="str">
        <f>IF(Table24[[#This Row],[Number]]&lt;&gt;0,COUNTIF('Finish order'!F:F, Table24[[#This Row],[Number]]),"")</f>
        <v/>
      </c>
    </row>
    <row r="831" spans="1:7" x14ac:dyDescent="0.2">
      <c r="A831" s="52">
        <v>830</v>
      </c>
      <c r="B831" s="52"/>
      <c r="D831" s="4"/>
      <c r="E831" s="55" t="s">
        <v>28</v>
      </c>
      <c r="F831" s="55" t="s">
        <v>52</v>
      </c>
      <c r="G831" t="str">
        <f>IF(Table24[[#This Row],[Number]]&lt;&gt;0,COUNTIF('Finish order'!F:F, Table24[[#This Row],[Number]]),"")</f>
        <v/>
      </c>
    </row>
    <row r="832" spans="1:7" x14ac:dyDescent="0.2">
      <c r="A832" s="52">
        <v>831</v>
      </c>
      <c r="B832" s="52"/>
      <c r="D832" s="4"/>
      <c r="E832" s="55" t="s">
        <v>28</v>
      </c>
      <c r="F832" s="55" t="s">
        <v>52</v>
      </c>
      <c r="G832" t="str">
        <f>IF(Table24[[#This Row],[Number]]&lt;&gt;0,COUNTIF('Finish order'!F:F, Table24[[#This Row],[Number]]),"")</f>
        <v/>
      </c>
    </row>
    <row r="833" spans="1:7" x14ac:dyDescent="0.2">
      <c r="A833" s="52">
        <v>832</v>
      </c>
      <c r="B833" s="52"/>
      <c r="D833" s="4"/>
      <c r="E833" s="55" t="s">
        <v>28</v>
      </c>
      <c r="F833" s="55" t="s">
        <v>52</v>
      </c>
      <c r="G833" t="str">
        <f>IF(Table24[[#This Row],[Number]]&lt;&gt;0,COUNTIF('Finish order'!F:F, Table24[[#This Row],[Number]]),"")</f>
        <v/>
      </c>
    </row>
    <row r="834" spans="1:7" x14ac:dyDescent="0.2">
      <c r="A834" s="52">
        <v>833</v>
      </c>
      <c r="B834" s="52"/>
      <c r="D834" s="4"/>
      <c r="E834" s="55" t="s">
        <v>28</v>
      </c>
      <c r="F834" s="55" t="s">
        <v>52</v>
      </c>
      <c r="G834" t="str">
        <f>IF(Table24[[#This Row],[Number]]&lt;&gt;0,COUNTIF('Finish order'!F:F, Table24[[#This Row],[Number]]),"")</f>
        <v/>
      </c>
    </row>
    <row r="835" spans="1:7" x14ac:dyDescent="0.2">
      <c r="A835" s="52">
        <v>834</v>
      </c>
      <c r="B835" s="52"/>
      <c r="D835" s="4"/>
      <c r="E835" s="55" t="s">
        <v>28</v>
      </c>
      <c r="F835" s="55" t="s">
        <v>52</v>
      </c>
      <c r="G835" t="str">
        <f>IF(Table24[[#This Row],[Number]]&lt;&gt;0,COUNTIF('Finish order'!F:F, Table24[[#This Row],[Number]]),"")</f>
        <v/>
      </c>
    </row>
    <row r="836" spans="1:7" x14ac:dyDescent="0.2">
      <c r="A836" s="52">
        <v>835</v>
      </c>
      <c r="B836" s="52"/>
      <c r="D836" s="4"/>
      <c r="E836" s="55" t="s">
        <v>28</v>
      </c>
      <c r="F836" s="55" t="s">
        <v>52</v>
      </c>
      <c r="G836" t="str">
        <f>IF(Table24[[#This Row],[Number]]&lt;&gt;0,COUNTIF('Finish order'!F:F, Table24[[#This Row],[Number]]),"")</f>
        <v/>
      </c>
    </row>
    <row r="837" spans="1:7" x14ac:dyDescent="0.2">
      <c r="A837" s="52">
        <v>836</v>
      </c>
      <c r="B837" s="52"/>
      <c r="D837" s="4"/>
      <c r="E837" s="55" t="s">
        <v>28</v>
      </c>
      <c r="F837" s="55" t="s">
        <v>52</v>
      </c>
      <c r="G837" t="str">
        <f>IF(Table24[[#This Row],[Number]]&lt;&gt;0,COUNTIF('Finish order'!F:F, Table24[[#This Row],[Number]]),"")</f>
        <v/>
      </c>
    </row>
    <row r="838" spans="1:7" x14ac:dyDescent="0.2">
      <c r="A838" s="52">
        <v>837</v>
      </c>
      <c r="B838" s="52"/>
      <c r="D838" s="4"/>
      <c r="E838" s="55" t="s">
        <v>28</v>
      </c>
      <c r="F838" s="55" t="s">
        <v>52</v>
      </c>
      <c r="G838" t="str">
        <f>IF(Table24[[#This Row],[Number]]&lt;&gt;0,COUNTIF('Finish order'!F:F, Table24[[#This Row],[Number]]),"")</f>
        <v/>
      </c>
    </row>
    <row r="839" spans="1:7" x14ac:dyDescent="0.2">
      <c r="A839" s="52">
        <v>838</v>
      </c>
      <c r="B839" s="52"/>
      <c r="D839" s="4"/>
      <c r="E839" s="55" t="s">
        <v>28</v>
      </c>
      <c r="F839" s="55" t="s">
        <v>52</v>
      </c>
      <c r="G839" t="str">
        <f>IF(Table24[[#This Row],[Number]]&lt;&gt;0,COUNTIF('Finish order'!F:F, Table24[[#This Row],[Number]]),"")</f>
        <v/>
      </c>
    </row>
    <row r="840" spans="1:7" x14ac:dyDescent="0.2">
      <c r="A840" s="52">
        <v>839</v>
      </c>
      <c r="B840" s="52"/>
      <c r="D840" s="4"/>
      <c r="E840" s="55" t="s">
        <v>28</v>
      </c>
      <c r="F840" s="55" t="s">
        <v>52</v>
      </c>
      <c r="G840" t="str">
        <f>IF(Table24[[#This Row],[Number]]&lt;&gt;0,COUNTIF('Finish order'!F:F, Table24[[#This Row],[Number]]),"")</f>
        <v/>
      </c>
    </row>
    <row r="841" spans="1:7" x14ac:dyDescent="0.2">
      <c r="A841" s="52">
        <v>840</v>
      </c>
      <c r="B841" s="52"/>
      <c r="D841" s="4"/>
      <c r="E841" s="55" t="s">
        <v>28</v>
      </c>
      <c r="F841" s="55" t="s">
        <v>52</v>
      </c>
      <c r="G841" t="str">
        <f>IF(Table24[[#This Row],[Number]]&lt;&gt;0,COUNTIF('Finish order'!F:F, Table24[[#This Row],[Number]]),"")</f>
        <v/>
      </c>
    </row>
    <row r="842" spans="1:7" x14ac:dyDescent="0.2">
      <c r="A842" s="52">
        <v>841</v>
      </c>
      <c r="B842" s="52"/>
      <c r="D842" s="4"/>
      <c r="E842" s="55" t="s">
        <v>28</v>
      </c>
      <c r="F842" s="55" t="s">
        <v>52</v>
      </c>
      <c r="G842" t="str">
        <f>IF(Table24[[#This Row],[Number]]&lt;&gt;0,COUNTIF('Finish order'!F:F, Table24[[#This Row],[Number]]),"")</f>
        <v/>
      </c>
    </row>
    <row r="843" spans="1:7" x14ac:dyDescent="0.2">
      <c r="A843" s="52">
        <v>842</v>
      </c>
      <c r="B843" s="52"/>
      <c r="D843" s="4"/>
      <c r="E843" s="55" t="s">
        <v>28</v>
      </c>
      <c r="F843" s="55" t="s">
        <v>52</v>
      </c>
      <c r="G843" t="str">
        <f>IF(Table24[[#This Row],[Number]]&lt;&gt;0,COUNTIF('Finish order'!F:F, Table24[[#This Row],[Number]]),"")</f>
        <v/>
      </c>
    </row>
    <row r="844" spans="1:7" x14ac:dyDescent="0.2">
      <c r="A844" s="52">
        <v>843</v>
      </c>
      <c r="B844" s="52"/>
      <c r="D844" s="4"/>
      <c r="E844" s="55" t="s">
        <v>28</v>
      </c>
      <c r="F844" s="55" t="s">
        <v>52</v>
      </c>
      <c r="G844" t="str">
        <f>IF(Table24[[#This Row],[Number]]&lt;&gt;0,COUNTIF('Finish order'!F:F, Table24[[#This Row],[Number]]),"")</f>
        <v/>
      </c>
    </row>
    <row r="845" spans="1:7" x14ac:dyDescent="0.2">
      <c r="A845" s="52">
        <v>844</v>
      </c>
      <c r="B845" s="52"/>
      <c r="D845" s="4"/>
      <c r="E845" s="55" t="s">
        <v>28</v>
      </c>
      <c r="F845" s="55" t="s">
        <v>52</v>
      </c>
      <c r="G845" t="str">
        <f>IF(Table24[[#This Row],[Number]]&lt;&gt;0,COUNTIF('Finish order'!F:F, Table24[[#This Row],[Number]]),"")</f>
        <v/>
      </c>
    </row>
    <row r="846" spans="1:7" x14ac:dyDescent="0.2">
      <c r="A846" s="52">
        <v>845</v>
      </c>
      <c r="B846" s="52"/>
      <c r="D846" s="4"/>
      <c r="E846" s="55" t="s">
        <v>28</v>
      </c>
      <c r="F846" s="55" t="s">
        <v>52</v>
      </c>
      <c r="G846" t="str">
        <f>IF(Table24[[#This Row],[Number]]&lt;&gt;0,COUNTIF('Finish order'!F:F, Table24[[#This Row],[Number]]),"")</f>
        <v/>
      </c>
    </row>
    <row r="847" spans="1:7" x14ac:dyDescent="0.2">
      <c r="A847" s="52">
        <v>846</v>
      </c>
      <c r="B847" s="52"/>
      <c r="D847" s="4"/>
      <c r="E847" s="55" t="s">
        <v>28</v>
      </c>
      <c r="F847" s="55" t="s">
        <v>52</v>
      </c>
      <c r="G847" t="str">
        <f>IF(Table24[[#This Row],[Number]]&lt;&gt;0,COUNTIF('Finish order'!F:F, Table24[[#This Row],[Number]]),"")</f>
        <v/>
      </c>
    </row>
    <row r="848" spans="1:7" x14ac:dyDescent="0.2">
      <c r="A848" s="52">
        <v>847</v>
      </c>
      <c r="B848" s="52"/>
      <c r="D848" s="4"/>
      <c r="E848" s="55" t="s">
        <v>28</v>
      </c>
      <c r="F848" s="55" t="s">
        <v>52</v>
      </c>
      <c r="G848" t="str">
        <f>IF(Table24[[#This Row],[Number]]&lt;&gt;0,COUNTIF('Finish order'!F:F, Table24[[#This Row],[Number]]),"")</f>
        <v/>
      </c>
    </row>
    <row r="849" spans="1:7" x14ac:dyDescent="0.2">
      <c r="A849" s="52">
        <v>848</v>
      </c>
      <c r="B849" s="52"/>
      <c r="D849" s="4"/>
      <c r="E849" s="55" t="s">
        <v>28</v>
      </c>
      <c r="F849" s="55" t="s">
        <v>52</v>
      </c>
      <c r="G849" t="str">
        <f>IF(Table24[[#This Row],[Number]]&lt;&gt;0,COUNTIF('Finish order'!F:F, Table24[[#This Row],[Number]]),"")</f>
        <v/>
      </c>
    </row>
    <row r="850" spans="1:7" x14ac:dyDescent="0.2">
      <c r="A850" s="52">
        <v>849</v>
      </c>
      <c r="B850" s="52"/>
      <c r="D850" s="4"/>
      <c r="E850" s="55" t="s">
        <v>28</v>
      </c>
      <c r="F850" s="55" t="s">
        <v>52</v>
      </c>
      <c r="G850" t="str">
        <f>IF(Table24[[#This Row],[Number]]&lt;&gt;0,COUNTIF('Finish order'!F:F, Table24[[#This Row],[Number]]),"")</f>
        <v/>
      </c>
    </row>
    <row r="851" spans="1:7" x14ac:dyDescent="0.2">
      <c r="A851" s="52">
        <v>850</v>
      </c>
      <c r="B851" s="52"/>
      <c r="D851" s="4"/>
      <c r="E851" s="55" t="s">
        <v>28</v>
      </c>
      <c r="F851" s="55" t="s">
        <v>52</v>
      </c>
      <c r="G851" t="str">
        <f>IF(Table24[[#This Row],[Number]]&lt;&gt;0,COUNTIF('Finish order'!F:F, Table24[[#This Row],[Number]]),"")</f>
        <v/>
      </c>
    </row>
    <row r="852" spans="1:7" x14ac:dyDescent="0.2">
      <c r="A852" s="52">
        <v>851</v>
      </c>
      <c r="B852" s="52"/>
      <c r="D852" s="4"/>
      <c r="E852" s="55" t="s">
        <v>28</v>
      </c>
      <c r="F852" s="55" t="s">
        <v>52</v>
      </c>
      <c r="G852" t="str">
        <f>IF(Table24[[#This Row],[Number]]&lt;&gt;0,COUNTIF('Finish order'!F:F, Table24[[#This Row],[Number]]),"")</f>
        <v/>
      </c>
    </row>
    <row r="853" spans="1:7" x14ac:dyDescent="0.2">
      <c r="A853" s="52">
        <v>852</v>
      </c>
      <c r="B853" s="52"/>
      <c r="D853" s="4"/>
      <c r="E853" s="55" t="s">
        <v>28</v>
      </c>
      <c r="F853" s="55" t="s">
        <v>52</v>
      </c>
      <c r="G853" t="str">
        <f>IF(Table24[[#This Row],[Number]]&lt;&gt;0,COUNTIF('Finish order'!F:F, Table24[[#This Row],[Number]]),"")</f>
        <v/>
      </c>
    </row>
    <row r="854" spans="1:7" x14ac:dyDescent="0.2">
      <c r="A854" s="52">
        <v>853</v>
      </c>
      <c r="B854" s="52"/>
      <c r="D854" s="4"/>
      <c r="E854" s="55" t="s">
        <v>28</v>
      </c>
      <c r="F854" s="55" t="s">
        <v>52</v>
      </c>
      <c r="G854" t="str">
        <f>IF(Table24[[#This Row],[Number]]&lt;&gt;0,COUNTIF('Finish order'!F:F, Table24[[#This Row],[Number]]),"")</f>
        <v/>
      </c>
    </row>
    <row r="855" spans="1:7" x14ac:dyDescent="0.2">
      <c r="A855" s="52">
        <v>854</v>
      </c>
      <c r="B855" s="52"/>
      <c r="D855" s="4"/>
      <c r="E855" s="55" t="s">
        <v>28</v>
      </c>
      <c r="F855" s="55" t="s">
        <v>52</v>
      </c>
      <c r="G855" t="str">
        <f>IF(Table24[[#This Row],[Number]]&lt;&gt;0,COUNTIF('Finish order'!F:F, Table24[[#This Row],[Number]]),"")</f>
        <v/>
      </c>
    </row>
    <row r="856" spans="1:7" x14ac:dyDescent="0.2">
      <c r="A856" s="52">
        <v>855</v>
      </c>
      <c r="B856" s="52"/>
      <c r="D856" s="4"/>
      <c r="E856" s="55" t="s">
        <v>28</v>
      </c>
      <c r="F856" s="55" t="s">
        <v>52</v>
      </c>
      <c r="G856" t="str">
        <f>IF(Table24[[#This Row],[Number]]&lt;&gt;0,COUNTIF('Finish order'!F:F, Table24[[#This Row],[Number]]),"")</f>
        <v/>
      </c>
    </row>
    <row r="857" spans="1:7" x14ac:dyDescent="0.2">
      <c r="A857" s="52">
        <v>856</v>
      </c>
      <c r="B857" s="52"/>
      <c r="D857" s="4"/>
      <c r="E857" s="55" t="s">
        <v>28</v>
      </c>
      <c r="F857" s="55" t="s">
        <v>52</v>
      </c>
      <c r="G857" t="str">
        <f>IF(Table24[[#This Row],[Number]]&lt;&gt;0,COUNTIF('Finish order'!F:F, Table24[[#This Row],[Number]]),"")</f>
        <v/>
      </c>
    </row>
    <row r="858" spans="1:7" x14ac:dyDescent="0.2">
      <c r="A858" s="52">
        <v>857</v>
      </c>
      <c r="B858" s="52"/>
      <c r="D858" s="4"/>
      <c r="E858" s="55" t="s">
        <v>28</v>
      </c>
      <c r="F858" s="55" t="s">
        <v>52</v>
      </c>
      <c r="G858" t="str">
        <f>IF(Table24[[#This Row],[Number]]&lt;&gt;0,COUNTIF('Finish order'!F:F, Table24[[#This Row],[Number]]),"")</f>
        <v/>
      </c>
    </row>
    <row r="859" spans="1:7" x14ac:dyDescent="0.2">
      <c r="A859" s="52">
        <v>858</v>
      </c>
      <c r="B859" s="52"/>
      <c r="D859" s="4"/>
      <c r="E859" s="55" t="s">
        <v>28</v>
      </c>
      <c r="F859" s="55" t="s">
        <v>52</v>
      </c>
      <c r="G859" t="str">
        <f>IF(Table24[[#This Row],[Number]]&lt;&gt;0,COUNTIF('Finish order'!F:F, Table24[[#This Row],[Number]]),"")</f>
        <v/>
      </c>
    </row>
    <row r="860" spans="1:7" x14ac:dyDescent="0.2">
      <c r="A860" s="52">
        <v>859</v>
      </c>
      <c r="B860" s="52"/>
      <c r="D860" s="4"/>
      <c r="E860" s="55" t="s">
        <v>28</v>
      </c>
      <c r="F860" s="55" t="s">
        <v>52</v>
      </c>
      <c r="G860" t="str">
        <f>IF(Table24[[#This Row],[Number]]&lt;&gt;0,COUNTIF('Finish order'!F:F, Table24[[#This Row],[Number]]),"")</f>
        <v/>
      </c>
    </row>
    <row r="861" spans="1:7" x14ac:dyDescent="0.2">
      <c r="A861" s="52">
        <v>860</v>
      </c>
      <c r="B861" s="52"/>
      <c r="D861" s="4"/>
      <c r="E861" s="55" t="s">
        <v>28</v>
      </c>
      <c r="F861" s="55" t="s">
        <v>52</v>
      </c>
      <c r="G861" t="str">
        <f>IF(Table24[[#This Row],[Number]]&lt;&gt;0,COUNTIF('Finish order'!F:F, Table24[[#This Row],[Number]]),"")</f>
        <v/>
      </c>
    </row>
    <row r="862" spans="1:7" x14ac:dyDescent="0.2">
      <c r="A862" s="52">
        <v>861</v>
      </c>
      <c r="B862" s="52"/>
      <c r="D862" s="4"/>
      <c r="E862" s="55" t="s">
        <v>28</v>
      </c>
      <c r="F862" s="55" t="s">
        <v>52</v>
      </c>
      <c r="G862" t="str">
        <f>IF(Table24[[#This Row],[Number]]&lt;&gt;0,COUNTIF('Finish order'!F:F, Table24[[#This Row],[Number]]),"")</f>
        <v/>
      </c>
    </row>
    <row r="863" spans="1:7" x14ac:dyDescent="0.2">
      <c r="A863" s="52">
        <v>862</v>
      </c>
      <c r="B863" s="52"/>
      <c r="D863" s="4"/>
      <c r="E863" s="55" t="s">
        <v>28</v>
      </c>
      <c r="F863" s="55" t="s">
        <v>52</v>
      </c>
      <c r="G863" t="str">
        <f>IF(Table24[[#This Row],[Number]]&lt;&gt;0,COUNTIF('Finish order'!F:F, Table24[[#This Row],[Number]]),"")</f>
        <v/>
      </c>
    </row>
    <row r="864" spans="1:7" x14ac:dyDescent="0.2">
      <c r="A864" s="52">
        <v>863</v>
      </c>
      <c r="B864" s="52"/>
      <c r="D864" s="4"/>
      <c r="E864" s="55" t="s">
        <v>28</v>
      </c>
      <c r="F864" s="55" t="s">
        <v>52</v>
      </c>
      <c r="G864" t="str">
        <f>IF(Table24[[#This Row],[Number]]&lt;&gt;0,COUNTIF('Finish order'!F:F, Table24[[#This Row],[Number]]),"")</f>
        <v/>
      </c>
    </row>
    <row r="865" spans="1:7" x14ac:dyDescent="0.2">
      <c r="A865" s="52">
        <v>864</v>
      </c>
      <c r="B865" s="52"/>
      <c r="D865" s="4"/>
      <c r="E865" s="55" t="s">
        <v>28</v>
      </c>
      <c r="F865" s="55" t="s">
        <v>52</v>
      </c>
      <c r="G865" t="str">
        <f>IF(Table24[[#This Row],[Number]]&lt;&gt;0,COUNTIF('Finish order'!F:F, Table24[[#This Row],[Number]]),"")</f>
        <v/>
      </c>
    </row>
    <row r="866" spans="1:7" x14ac:dyDescent="0.2">
      <c r="A866" s="52">
        <v>865</v>
      </c>
      <c r="B866" s="52"/>
      <c r="D866" s="4"/>
      <c r="E866" s="55" t="s">
        <v>28</v>
      </c>
      <c r="F866" s="55" t="s">
        <v>52</v>
      </c>
      <c r="G866" t="str">
        <f>IF(Table24[[#This Row],[Number]]&lt;&gt;0,COUNTIF('Finish order'!F:F, Table24[[#This Row],[Number]]),"")</f>
        <v/>
      </c>
    </row>
    <row r="867" spans="1:7" x14ac:dyDescent="0.2">
      <c r="A867" s="52">
        <v>866</v>
      </c>
      <c r="B867" s="52"/>
      <c r="D867" s="4"/>
      <c r="E867" s="55" t="s">
        <v>28</v>
      </c>
      <c r="F867" s="55" t="s">
        <v>52</v>
      </c>
      <c r="G867" t="str">
        <f>IF(Table24[[#This Row],[Number]]&lt;&gt;0,COUNTIF('Finish order'!F:F, Table24[[#This Row],[Number]]),"")</f>
        <v/>
      </c>
    </row>
    <row r="868" spans="1:7" x14ac:dyDescent="0.2">
      <c r="A868" s="52">
        <v>867</v>
      </c>
      <c r="B868" s="52"/>
      <c r="D868" s="4"/>
      <c r="E868" s="55" t="s">
        <v>28</v>
      </c>
      <c r="F868" s="55" t="s">
        <v>52</v>
      </c>
      <c r="G868" t="str">
        <f>IF(Table24[[#This Row],[Number]]&lt;&gt;0,COUNTIF('Finish order'!F:F, Table24[[#This Row],[Number]]),"")</f>
        <v/>
      </c>
    </row>
    <row r="869" spans="1:7" x14ac:dyDescent="0.2">
      <c r="A869" s="52">
        <v>868</v>
      </c>
      <c r="B869" s="52"/>
      <c r="D869" s="4"/>
      <c r="E869" s="55" t="s">
        <v>28</v>
      </c>
      <c r="F869" s="55" t="s">
        <v>52</v>
      </c>
      <c r="G869" t="str">
        <f>IF(Table24[[#This Row],[Number]]&lt;&gt;0,COUNTIF('Finish order'!F:F, Table24[[#This Row],[Number]]),"")</f>
        <v/>
      </c>
    </row>
    <row r="870" spans="1:7" x14ac:dyDescent="0.2">
      <c r="A870" s="52">
        <v>869</v>
      </c>
      <c r="B870" s="52"/>
      <c r="D870" s="4"/>
      <c r="E870" s="55" t="s">
        <v>28</v>
      </c>
      <c r="F870" s="55" t="s">
        <v>52</v>
      </c>
      <c r="G870" t="str">
        <f>IF(Table24[[#This Row],[Number]]&lt;&gt;0,COUNTIF('Finish order'!F:F, Table24[[#This Row],[Number]]),"")</f>
        <v/>
      </c>
    </row>
    <row r="871" spans="1:7" x14ac:dyDescent="0.2">
      <c r="A871" s="52">
        <v>870</v>
      </c>
      <c r="B871" s="52"/>
      <c r="D871" s="4"/>
      <c r="E871" s="55" t="s">
        <v>28</v>
      </c>
      <c r="F871" s="55" t="s">
        <v>52</v>
      </c>
      <c r="G871" t="str">
        <f>IF(Table24[[#This Row],[Number]]&lt;&gt;0,COUNTIF('Finish order'!F:F, Table24[[#This Row],[Number]]),"")</f>
        <v/>
      </c>
    </row>
    <row r="872" spans="1:7" x14ac:dyDescent="0.2">
      <c r="A872" s="52">
        <v>871</v>
      </c>
      <c r="B872" s="52"/>
      <c r="D872" s="4"/>
      <c r="E872" s="55" t="s">
        <v>28</v>
      </c>
      <c r="F872" s="55" t="s">
        <v>52</v>
      </c>
      <c r="G872" t="str">
        <f>IF(Table24[[#This Row],[Number]]&lt;&gt;0,COUNTIF('Finish order'!F:F, Table24[[#This Row],[Number]]),"")</f>
        <v/>
      </c>
    </row>
    <row r="873" spans="1:7" x14ac:dyDescent="0.2">
      <c r="A873" s="52">
        <v>872</v>
      </c>
      <c r="B873" s="52"/>
      <c r="D873" s="4"/>
      <c r="E873" s="55" t="s">
        <v>28</v>
      </c>
      <c r="F873" s="55" t="s">
        <v>52</v>
      </c>
      <c r="G873" t="str">
        <f>IF(Table24[[#This Row],[Number]]&lt;&gt;0,COUNTIF('Finish order'!F:F, Table24[[#This Row],[Number]]),"")</f>
        <v/>
      </c>
    </row>
    <row r="874" spans="1:7" x14ac:dyDescent="0.2">
      <c r="A874" s="52">
        <v>873</v>
      </c>
      <c r="B874" s="52"/>
      <c r="D874" s="4"/>
      <c r="E874" s="55" t="s">
        <v>28</v>
      </c>
      <c r="F874" s="55" t="s">
        <v>52</v>
      </c>
      <c r="G874" t="str">
        <f>IF(Table24[[#This Row],[Number]]&lt;&gt;0,COUNTIF('Finish order'!F:F, Table24[[#This Row],[Number]]),"")</f>
        <v/>
      </c>
    </row>
    <row r="875" spans="1:7" x14ac:dyDescent="0.2">
      <c r="A875" s="52">
        <v>874</v>
      </c>
      <c r="B875" s="52"/>
      <c r="D875" s="4"/>
      <c r="E875" s="55" t="s">
        <v>28</v>
      </c>
      <c r="F875" s="55" t="s">
        <v>52</v>
      </c>
      <c r="G875" t="str">
        <f>IF(Table24[[#This Row],[Number]]&lt;&gt;0,COUNTIF('Finish order'!F:F, Table24[[#This Row],[Number]]),"")</f>
        <v/>
      </c>
    </row>
    <row r="876" spans="1:7" x14ac:dyDescent="0.2">
      <c r="A876" s="52">
        <v>875</v>
      </c>
      <c r="B876" s="52"/>
      <c r="D876" s="4"/>
      <c r="E876" s="55" t="s">
        <v>28</v>
      </c>
      <c r="F876" s="55" t="s">
        <v>52</v>
      </c>
      <c r="G876" t="str">
        <f>IF(Table24[[#This Row],[Number]]&lt;&gt;0,COUNTIF('Finish order'!F:F, Table24[[#This Row],[Number]]),"")</f>
        <v/>
      </c>
    </row>
    <row r="877" spans="1:7" x14ac:dyDescent="0.2">
      <c r="A877" s="52">
        <v>876</v>
      </c>
      <c r="B877" s="52"/>
      <c r="D877" s="4"/>
      <c r="E877" s="55" t="s">
        <v>28</v>
      </c>
      <c r="F877" s="55" t="s">
        <v>52</v>
      </c>
      <c r="G877" t="str">
        <f>IF(Table24[[#This Row],[Number]]&lt;&gt;0,COUNTIF('Finish order'!F:F, Table24[[#This Row],[Number]]),"")</f>
        <v/>
      </c>
    </row>
    <row r="878" spans="1:7" x14ac:dyDescent="0.2">
      <c r="A878" s="52">
        <v>877</v>
      </c>
      <c r="B878" s="52"/>
      <c r="D878" s="4"/>
      <c r="E878" s="55" t="s">
        <v>28</v>
      </c>
      <c r="F878" s="55" t="s">
        <v>52</v>
      </c>
      <c r="G878" t="str">
        <f>IF(Table24[[#This Row],[Number]]&lt;&gt;0,COUNTIF('Finish order'!F:F, Table24[[#This Row],[Number]]),"")</f>
        <v/>
      </c>
    </row>
    <row r="879" spans="1:7" x14ac:dyDescent="0.2">
      <c r="A879" s="52">
        <v>878</v>
      </c>
      <c r="B879" s="52"/>
      <c r="D879" s="4"/>
      <c r="E879" s="55" t="s">
        <v>28</v>
      </c>
      <c r="F879" s="55" t="s">
        <v>52</v>
      </c>
      <c r="G879" t="str">
        <f>IF(Table24[[#This Row],[Number]]&lt;&gt;0,COUNTIF('Finish order'!F:F, Table24[[#This Row],[Number]]),"")</f>
        <v/>
      </c>
    </row>
    <row r="880" spans="1:7" x14ac:dyDescent="0.2">
      <c r="A880" s="52">
        <v>879</v>
      </c>
      <c r="B880" s="52"/>
      <c r="D880" s="4"/>
      <c r="E880" s="55" t="s">
        <v>28</v>
      </c>
      <c r="F880" s="55" t="s">
        <v>52</v>
      </c>
      <c r="G880" t="str">
        <f>IF(Table24[[#This Row],[Number]]&lt;&gt;0,COUNTIF('Finish order'!F:F, Table24[[#This Row],[Number]]),"")</f>
        <v/>
      </c>
    </row>
    <row r="881" spans="1:7" x14ac:dyDescent="0.2">
      <c r="A881" s="52">
        <v>880</v>
      </c>
      <c r="B881" s="52"/>
      <c r="D881" s="4"/>
      <c r="E881" s="55" t="s">
        <v>28</v>
      </c>
      <c r="F881" s="55" t="s">
        <v>52</v>
      </c>
      <c r="G881" t="str">
        <f>IF(Table24[[#This Row],[Number]]&lt;&gt;0,COUNTIF('Finish order'!F:F, Table24[[#This Row],[Number]]),"")</f>
        <v/>
      </c>
    </row>
    <row r="882" spans="1:7" x14ac:dyDescent="0.2">
      <c r="A882" s="52">
        <v>881</v>
      </c>
      <c r="B882" s="52"/>
      <c r="D882" s="4"/>
      <c r="E882" s="55" t="s">
        <v>28</v>
      </c>
      <c r="F882" s="55" t="s">
        <v>52</v>
      </c>
      <c r="G882" t="str">
        <f>IF(Table24[[#This Row],[Number]]&lt;&gt;0,COUNTIF('Finish order'!F:F, Table24[[#This Row],[Number]]),"")</f>
        <v/>
      </c>
    </row>
    <row r="883" spans="1:7" x14ac:dyDescent="0.2">
      <c r="A883" s="52">
        <v>882</v>
      </c>
      <c r="B883" s="52"/>
      <c r="D883" s="4"/>
      <c r="E883" s="55" t="s">
        <v>28</v>
      </c>
      <c r="F883" s="55" t="s">
        <v>52</v>
      </c>
      <c r="G883" t="str">
        <f>IF(Table24[[#This Row],[Number]]&lt;&gt;0,COUNTIF('Finish order'!F:F, Table24[[#This Row],[Number]]),"")</f>
        <v/>
      </c>
    </row>
    <row r="884" spans="1:7" x14ac:dyDescent="0.2">
      <c r="A884" s="52">
        <v>883</v>
      </c>
      <c r="B884" s="52"/>
      <c r="D884" s="4"/>
      <c r="E884" s="55" t="s">
        <v>28</v>
      </c>
      <c r="F884" s="55" t="s">
        <v>52</v>
      </c>
      <c r="G884" t="str">
        <f>IF(Table24[[#This Row],[Number]]&lt;&gt;0,COUNTIF('Finish order'!F:F, Table24[[#This Row],[Number]]),"")</f>
        <v/>
      </c>
    </row>
    <row r="885" spans="1:7" x14ac:dyDescent="0.2">
      <c r="A885" s="52">
        <v>884</v>
      </c>
      <c r="B885" s="52"/>
      <c r="D885" s="4"/>
      <c r="E885" s="55" t="s">
        <v>28</v>
      </c>
      <c r="F885" s="55" t="s">
        <v>52</v>
      </c>
      <c r="G885" t="str">
        <f>IF(Table24[[#This Row],[Number]]&lt;&gt;0,COUNTIF('Finish order'!F:F, Table24[[#This Row],[Number]]),"")</f>
        <v/>
      </c>
    </row>
    <row r="886" spans="1:7" x14ac:dyDescent="0.2">
      <c r="A886" s="52">
        <v>885</v>
      </c>
      <c r="B886" s="52"/>
      <c r="D886" s="4"/>
      <c r="E886" s="55" t="s">
        <v>28</v>
      </c>
      <c r="F886" s="55" t="s">
        <v>52</v>
      </c>
      <c r="G886" t="str">
        <f>IF(Table24[[#This Row],[Number]]&lt;&gt;0,COUNTIF('Finish order'!F:F, Table24[[#This Row],[Number]]),"")</f>
        <v/>
      </c>
    </row>
    <row r="887" spans="1:7" x14ac:dyDescent="0.2">
      <c r="A887" s="52">
        <v>886</v>
      </c>
      <c r="B887" s="52"/>
      <c r="D887" s="4"/>
      <c r="E887" s="55" t="s">
        <v>28</v>
      </c>
      <c r="F887" s="55" t="s">
        <v>52</v>
      </c>
      <c r="G887" t="str">
        <f>IF(Table24[[#This Row],[Number]]&lt;&gt;0,COUNTIF('Finish order'!F:F, Table24[[#This Row],[Number]]),"")</f>
        <v/>
      </c>
    </row>
    <row r="888" spans="1:7" x14ac:dyDescent="0.2">
      <c r="A888" s="52">
        <v>887</v>
      </c>
      <c r="B888" s="52"/>
      <c r="D888" s="4"/>
      <c r="E888" s="55" t="s">
        <v>28</v>
      </c>
      <c r="F888" s="55" t="s">
        <v>52</v>
      </c>
      <c r="G888" t="str">
        <f>IF(Table24[[#This Row],[Number]]&lt;&gt;0,COUNTIF('Finish order'!F:F, Table24[[#This Row],[Number]]),"")</f>
        <v/>
      </c>
    </row>
    <row r="889" spans="1:7" x14ac:dyDescent="0.2">
      <c r="A889" s="52">
        <v>888</v>
      </c>
      <c r="B889" s="52"/>
      <c r="D889" s="4"/>
      <c r="E889" s="55" t="s">
        <v>28</v>
      </c>
      <c r="F889" s="55" t="s">
        <v>52</v>
      </c>
      <c r="G889" t="str">
        <f>IF(Table24[[#This Row],[Number]]&lt;&gt;0,COUNTIF('Finish order'!F:F, Table24[[#This Row],[Number]]),"")</f>
        <v/>
      </c>
    </row>
    <row r="890" spans="1:7" x14ac:dyDescent="0.2">
      <c r="A890" s="52">
        <v>889</v>
      </c>
      <c r="B890" s="52"/>
      <c r="D890" s="4"/>
      <c r="E890" s="55" t="s">
        <v>28</v>
      </c>
      <c r="F890" s="55" t="s">
        <v>52</v>
      </c>
      <c r="G890" t="str">
        <f>IF(Table24[[#This Row],[Number]]&lt;&gt;0,COUNTIF('Finish order'!F:F, Table24[[#This Row],[Number]]),"")</f>
        <v/>
      </c>
    </row>
    <row r="891" spans="1:7" x14ac:dyDescent="0.2">
      <c r="A891" s="52">
        <v>890</v>
      </c>
      <c r="B891" s="52"/>
      <c r="D891" s="4"/>
      <c r="E891" s="55" t="s">
        <v>28</v>
      </c>
      <c r="F891" s="55" t="s">
        <v>52</v>
      </c>
      <c r="G891" t="str">
        <f>IF(Table24[[#This Row],[Number]]&lt;&gt;0,COUNTIF('Finish order'!F:F, Table24[[#This Row],[Number]]),"")</f>
        <v/>
      </c>
    </row>
    <row r="892" spans="1:7" x14ac:dyDescent="0.2">
      <c r="A892" s="52">
        <v>891</v>
      </c>
      <c r="B892" s="52"/>
      <c r="D892" s="4"/>
      <c r="E892" s="55" t="s">
        <v>28</v>
      </c>
      <c r="F892" s="55" t="s">
        <v>52</v>
      </c>
      <c r="G892" t="str">
        <f>IF(Table24[[#This Row],[Number]]&lt;&gt;0,COUNTIF('Finish order'!F:F, Table24[[#This Row],[Number]]),"")</f>
        <v/>
      </c>
    </row>
    <row r="893" spans="1:7" x14ac:dyDescent="0.2">
      <c r="A893" s="52">
        <v>892</v>
      </c>
      <c r="B893" s="52"/>
      <c r="D893" s="4"/>
      <c r="E893" s="55" t="s">
        <v>28</v>
      </c>
      <c r="F893" s="55" t="s">
        <v>52</v>
      </c>
      <c r="G893" t="str">
        <f>IF(Table24[[#This Row],[Number]]&lt;&gt;0,COUNTIF('Finish order'!F:F, Table24[[#This Row],[Number]]),"")</f>
        <v/>
      </c>
    </row>
    <row r="894" spans="1:7" x14ac:dyDescent="0.2">
      <c r="A894" s="52">
        <v>893</v>
      </c>
      <c r="B894" s="52"/>
      <c r="D894" s="4"/>
      <c r="E894" s="55" t="s">
        <v>28</v>
      </c>
      <c r="F894" s="55" t="s">
        <v>52</v>
      </c>
      <c r="G894" t="str">
        <f>IF(Table24[[#This Row],[Number]]&lt;&gt;0,COUNTIF('Finish order'!F:F, Table24[[#This Row],[Number]]),"")</f>
        <v/>
      </c>
    </row>
    <row r="895" spans="1:7" x14ac:dyDescent="0.2">
      <c r="A895" s="52">
        <v>894</v>
      </c>
      <c r="B895" s="52"/>
      <c r="D895" s="4"/>
      <c r="E895" s="55" t="s">
        <v>28</v>
      </c>
      <c r="F895" s="55" t="s">
        <v>52</v>
      </c>
      <c r="G895" t="str">
        <f>IF(Table24[[#This Row],[Number]]&lt;&gt;0,COUNTIF('Finish order'!F:F, Table24[[#This Row],[Number]]),"")</f>
        <v/>
      </c>
    </row>
    <row r="896" spans="1:7" x14ac:dyDescent="0.2">
      <c r="A896" s="52">
        <v>895</v>
      </c>
      <c r="B896" s="52"/>
      <c r="D896" s="4"/>
      <c r="E896" s="55" t="s">
        <v>28</v>
      </c>
      <c r="F896" s="55" t="s">
        <v>52</v>
      </c>
      <c r="G896" t="str">
        <f>IF(Table24[[#This Row],[Number]]&lt;&gt;0,COUNTIF('Finish order'!F:F, Table24[[#This Row],[Number]]),"")</f>
        <v/>
      </c>
    </row>
    <row r="897" spans="1:7" x14ac:dyDescent="0.2">
      <c r="A897" s="52">
        <v>896</v>
      </c>
      <c r="B897" s="52"/>
      <c r="D897" s="4"/>
      <c r="E897" s="55" t="s">
        <v>28</v>
      </c>
      <c r="F897" s="55" t="s">
        <v>52</v>
      </c>
      <c r="G897" t="str">
        <f>IF(Table24[[#This Row],[Number]]&lt;&gt;0,COUNTIF('Finish order'!F:F, Table24[[#This Row],[Number]]),"")</f>
        <v/>
      </c>
    </row>
    <row r="898" spans="1:7" x14ac:dyDescent="0.2">
      <c r="A898" s="52">
        <v>897</v>
      </c>
      <c r="B898" s="52"/>
      <c r="D898" s="4"/>
      <c r="E898" s="55" t="s">
        <v>28</v>
      </c>
      <c r="F898" s="55" t="s">
        <v>52</v>
      </c>
      <c r="G898" t="str">
        <f>IF(Table24[[#This Row],[Number]]&lt;&gt;0,COUNTIF('Finish order'!F:F, Table24[[#This Row],[Number]]),"")</f>
        <v/>
      </c>
    </row>
    <row r="899" spans="1:7" x14ac:dyDescent="0.2">
      <c r="A899" s="52">
        <v>898</v>
      </c>
      <c r="B899" s="52"/>
      <c r="D899" s="4"/>
      <c r="E899" s="55" t="s">
        <v>28</v>
      </c>
      <c r="F899" s="55" t="s">
        <v>52</v>
      </c>
      <c r="G899" t="str">
        <f>IF(Table24[[#This Row],[Number]]&lt;&gt;0,COUNTIF('Finish order'!F:F, Table24[[#This Row],[Number]]),"")</f>
        <v/>
      </c>
    </row>
    <row r="900" spans="1:7" x14ac:dyDescent="0.2">
      <c r="A900" s="52">
        <v>899</v>
      </c>
      <c r="B900" s="52"/>
      <c r="D900" s="4"/>
      <c r="E900" s="55" t="s">
        <v>28</v>
      </c>
      <c r="F900" s="55" t="s">
        <v>52</v>
      </c>
      <c r="G900" t="str">
        <f>IF(Table24[[#This Row],[Number]]&lt;&gt;0,COUNTIF('Finish order'!F:F, Table24[[#This Row],[Number]]),"")</f>
        <v/>
      </c>
    </row>
    <row r="901" spans="1:7" x14ac:dyDescent="0.2">
      <c r="A901" s="52">
        <v>900</v>
      </c>
      <c r="B901" s="52">
        <v>900</v>
      </c>
      <c r="C901" s="4" t="s">
        <v>375</v>
      </c>
      <c r="D901" s="4" t="s">
        <v>122</v>
      </c>
      <c r="E901" s="55" t="s">
        <v>28</v>
      </c>
      <c r="F901" s="55" t="s">
        <v>6</v>
      </c>
      <c r="G901">
        <f>IF(Table24[[#This Row],[Number]]&lt;&gt;0,COUNTIF('Finish order'!F:F, Table24[[#This Row],[Number]]),"")</f>
        <v>1</v>
      </c>
    </row>
    <row r="902" spans="1:7" x14ac:dyDescent="0.2">
      <c r="A902" s="52">
        <v>901</v>
      </c>
      <c r="B902" s="52"/>
      <c r="C902" s="4" t="s">
        <v>376</v>
      </c>
      <c r="D902" s="4" t="s">
        <v>377</v>
      </c>
      <c r="E902" s="55" t="s">
        <v>28</v>
      </c>
      <c r="F902" s="55" t="s">
        <v>6</v>
      </c>
      <c r="G902" t="str">
        <f>IF(Table24[[#This Row],[Number]]&lt;&gt;0,COUNTIF('Finish order'!F:F, Table24[[#This Row],[Number]]),"")</f>
        <v/>
      </c>
    </row>
    <row r="903" spans="1:7" x14ac:dyDescent="0.2">
      <c r="A903" s="52">
        <v>902</v>
      </c>
      <c r="B903" s="52">
        <v>902</v>
      </c>
      <c r="C903" s="4" t="s">
        <v>378</v>
      </c>
      <c r="D903" s="4" t="s">
        <v>120</v>
      </c>
      <c r="E903" s="55" t="s">
        <v>28</v>
      </c>
      <c r="F903" s="55" t="s">
        <v>6</v>
      </c>
      <c r="G903">
        <f>IF(Table24[[#This Row],[Number]]&lt;&gt;0,COUNTIF('Finish order'!F:F, Table24[[#This Row],[Number]]),"")</f>
        <v>1</v>
      </c>
    </row>
    <row r="904" spans="1:7" x14ac:dyDescent="0.2">
      <c r="A904" s="52">
        <v>903</v>
      </c>
      <c r="B904" s="52">
        <v>903</v>
      </c>
      <c r="C904" s="4" t="s">
        <v>379</v>
      </c>
      <c r="D904" s="4" t="s">
        <v>126</v>
      </c>
      <c r="E904" s="55" t="s">
        <v>28</v>
      </c>
      <c r="F904" s="55" t="s">
        <v>6</v>
      </c>
      <c r="G904">
        <f>IF(Table24[[#This Row],[Number]]&lt;&gt;0,COUNTIF('Finish order'!F:F, Table24[[#This Row],[Number]]),"")</f>
        <v>1</v>
      </c>
    </row>
    <row r="905" spans="1:7" x14ac:dyDescent="0.2">
      <c r="A905" s="52">
        <v>904</v>
      </c>
      <c r="B905" s="52"/>
      <c r="C905" s="4" t="s">
        <v>380</v>
      </c>
      <c r="D905" s="4" t="s">
        <v>126</v>
      </c>
      <c r="E905" s="55" t="s">
        <v>28</v>
      </c>
      <c r="F905" s="55" t="s">
        <v>6</v>
      </c>
      <c r="G905" t="str">
        <f>IF(Table24[[#This Row],[Number]]&lt;&gt;0,COUNTIF('Finish order'!F:F, Table24[[#This Row],[Number]]),"")</f>
        <v/>
      </c>
    </row>
    <row r="906" spans="1:7" x14ac:dyDescent="0.2">
      <c r="A906" s="52">
        <v>905</v>
      </c>
      <c r="B906" s="52">
        <v>905</v>
      </c>
      <c r="C906" s="4" t="s">
        <v>381</v>
      </c>
      <c r="D906" s="4" t="s">
        <v>126</v>
      </c>
      <c r="E906" s="55" t="s">
        <v>28</v>
      </c>
      <c r="F906" s="55" t="s">
        <v>6</v>
      </c>
      <c r="G906">
        <f>IF(Table24[[#This Row],[Number]]&lt;&gt;0,COUNTIF('Finish order'!F:F, Table24[[#This Row],[Number]]),"")</f>
        <v>1</v>
      </c>
    </row>
    <row r="907" spans="1:7" x14ac:dyDescent="0.2">
      <c r="A907" s="52">
        <v>906</v>
      </c>
      <c r="B907" s="52">
        <v>906</v>
      </c>
      <c r="C907" s="4" t="s">
        <v>382</v>
      </c>
      <c r="D907" s="4" t="s">
        <v>120</v>
      </c>
      <c r="E907" s="55" t="s">
        <v>28</v>
      </c>
      <c r="F907" s="55" t="s">
        <v>6</v>
      </c>
      <c r="G907">
        <f>IF(Table24[[#This Row],[Number]]&lt;&gt;0,COUNTIF('Finish order'!F:F, Table24[[#This Row],[Number]]),"")</f>
        <v>1</v>
      </c>
    </row>
    <row r="908" spans="1:7" x14ac:dyDescent="0.2">
      <c r="A908" s="52">
        <v>907</v>
      </c>
      <c r="B908" s="52">
        <v>907</v>
      </c>
      <c r="C908" s="4" t="s">
        <v>383</v>
      </c>
      <c r="D908" s="4" t="s">
        <v>142</v>
      </c>
      <c r="E908" s="55" t="s">
        <v>28</v>
      </c>
      <c r="F908" s="55" t="s">
        <v>6</v>
      </c>
      <c r="G908">
        <f>IF(Table24[[#This Row],[Number]]&lt;&gt;0,COUNTIF('Finish order'!F:F, Table24[[#This Row],[Number]]),"")</f>
        <v>1</v>
      </c>
    </row>
    <row r="909" spans="1:7" x14ac:dyDescent="0.2">
      <c r="A909" s="52">
        <v>908</v>
      </c>
      <c r="B909" s="52"/>
      <c r="C909" s="4" t="s">
        <v>384</v>
      </c>
      <c r="D909" s="4" t="s">
        <v>145</v>
      </c>
      <c r="E909" s="55" t="s">
        <v>28</v>
      </c>
      <c r="F909" s="55" t="s">
        <v>6</v>
      </c>
      <c r="G909" t="str">
        <f>IF(Table24[[#This Row],[Number]]&lt;&gt;0,COUNTIF('Finish order'!F:F, Table24[[#This Row],[Number]]),"")</f>
        <v/>
      </c>
    </row>
    <row r="910" spans="1:7" x14ac:dyDescent="0.2">
      <c r="A910" s="52">
        <v>909</v>
      </c>
      <c r="B910" s="52">
        <v>909</v>
      </c>
      <c r="C910" s="4" t="s">
        <v>385</v>
      </c>
      <c r="D910" s="4" t="s">
        <v>124</v>
      </c>
      <c r="E910" s="55" t="s">
        <v>28</v>
      </c>
      <c r="F910" s="55" t="s">
        <v>6</v>
      </c>
      <c r="G910">
        <f>IF(Table24[[#This Row],[Number]]&lt;&gt;0,COUNTIF('Finish order'!F:F, Table24[[#This Row],[Number]]),"")</f>
        <v>1</v>
      </c>
    </row>
    <row r="911" spans="1:7" x14ac:dyDescent="0.2">
      <c r="A911" s="52">
        <v>910</v>
      </c>
      <c r="B911" s="52">
        <v>910</v>
      </c>
      <c r="C911" s="4" t="s">
        <v>386</v>
      </c>
      <c r="D911" s="4" t="s">
        <v>358</v>
      </c>
      <c r="E911" s="55" t="s">
        <v>28</v>
      </c>
      <c r="F911" s="55" t="s">
        <v>6</v>
      </c>
      <c r="G911">
        <f>IF(Table24[[#This Row],[Number]]&lt;&gt;0,COUNTIF('Finish order'!F:F, Table24[[#This Row],[Number]]),"")</f>
        <v>1</v>
      </c>
    </row>
    <row r="912" spans="1:7" x14ac:dyDescent="0.2">
      <c r="A912" s="52">
        <v>911</v>
      </c>
      <c r="B912" s="52"/>
      <c r="C912" s="4" t="s">
        <v>387</v>
      </c>
      <c r="D912" s="4" t="s">
        <v>145</v>
      </c>
      <c r="E912" s="55" t="s">
        <v>28</v>
      </c>
      <c r="F912" s="55" t="s">
        <v>6</v>
      </c>
      <c r="G912" t="str">
        <f>IF(Table24[[#This Row],[Number]]&lt;&gt;0,COUNTIF('Finish order'!F:F, Table24[[#This Row],[Number]]),"")</f>
        <v/>
      </c>
    </row>
    <row r="913" spans="1:7" x14ac:dyDescent="0.2">
      <c r="A913" s="52">
        <v>912</v>
      </c>
      <c r="B913" s="52"/>
      <c r="C913" s="4" t="s">
        <v>388</v>
      </c>
      <c r="D913" s="4" t="s">
        <v>136</v>
      </c>
      <c r="E913" s="55" t="s">
        <v>28</v>
      </c>
      <c r="F913" s="55" t="s">
        <v>6</v>
      </c>
      <c r="G913" t="str">
        <f>IF(Table24[[#This Row],[Number]]&lt;&gt;0,COUNTIF('Finish order'!F:F, Table24[[#This Row],[Number]]),"")</f>
        <v/>
      </c>
    </row>
    <row r="914" spans="1:7" x14ac:dyDescent="0.2">
      <c r="A914" s="52">
        <v>913</v>
      </c>
      <c r="B914" s="52"/>
      <c r="C914" s="4" t="s">
        <v>389</v>
      </c>
      <c r="D914" s="4" t="s">
        <v>364</v>
      </c>
      <c r="E914" s="55" t="s">
        <v>28</v>
      </c>
      <c r="F914" s="55" t="s">
        <v>6</v>
      </c>
      <c r="G914" t="str">
        <f>IF(Table24[[#This Row],[Number]]&lt;&gt;0,COUNTIF('Finish order'!F:F, Table24[[#This Row],[Number]]),"")</f>
        <v/>
      </c>
    </row>
    <row r="915" spans="1:7" x14ac:dyDescent="0.2">
      <c r="A915" s="52">
        <v>914</v>
      </c>
      <c r="B915" s="52">
        <v>914</v>
      </c>
      <c r="C915" s="4" t="s">
        <v>390</v>
      </c>
      <c r="D915" s="4" t="s">
        <v>391</v>
      </c>
      <c r="E915" s="55" t="s">
        <v>28</v>
      </c>
      <c r="F915" s="55" t="s">
        <v>6</v>
      </c>
      <c r="G915">
        <f>IF(Table24[[#This Row],[Number]]&lt;&gt;0,COUNTIF('Finish order'!F:F, Table24[[#This Row],[Number]]),"")</f>
        <v>1</v>
      </c>
    </row>
    <row r="916" spans="1:7" x14ac:dyDescent="0.2">
      <c r="A916" s="52">
        <v>915</v>
      </c>
      <c r="B916" s="52">
        <v>915</v>
      </c>
      <c r="C916" s="4" t="s">
        <v>392</v>
      </c>
      <c r="D916" s="4" t="s">
        <v>153</v>
      </c>
      <c r="E916" s="55" t="s">
        <v>28</v>
      </c>
      <c r="F916" s="55" t="s">
        <v>6</v>
      </c>
      <c r="G916">
        <f>IF(Table24[[#This Row],[Number]]&lt;&gt;0,COUNTIF('Finish order'!F:F, Table24[[#This Row],[Number]]),"")</f>
        <v>1</v>
      </c>
    </row>
    <row r="917" spans="1:7" x14ac:dyDescent="0.2">
      <c r="A917" s="52">
        <v>916</v>
      </c>
      <c r="B917" s="52">
        <v>916</v>
      </c>
      <c r="C917" s="4" t="s">
        <v>393</v>
      </c>
      <c r="D917" s="4" t="s">
        <v>153</v>
      </c>
      <c r="E917" s="55" t="s">
        <v>28</v>
      </c>
      <c r="F917" s="55" t="s">
        <v>6</v>
      </c>
      <c r="G917">
        <f>IF(Table24[[#This Row],[Number]]&lt;&gt;0,COUNTIF('Finish order'!F:F, Table24[[#This Row],[Number]]),"")</f>
        <v>1</v>
      </c>
    </row>
    <row r="918" spans="1:7" x14ac:dyDescent="0.2">
      <c r="A918" s="52">
        <v>917</v>
      </c>
      <c r="B918" s="52">
        <v>917</v>
      </c>
      <c r="C918" s="4" t="s">
        <v>394</v>
      </c>
      <c r="D918" s="4" t="s">
        <v>177</v>
      </c>
      <c r="E918" s="55" t="s">
        <v>28</v>
      </c>
      <c r="F918" s="55" t="s">
        <v>6</v>
      </c>
      <c r="G918">
        <f>IF(Table24[[#This Row],[Number]]&lt;&gt;0,COUNTIF('Finish order'!F:F, Table24[[#This Row],[Number]]),"")</f>
        <v>1</v>
      </c>
    </row>
    <row r="919" spans="1:7" x14ac:dyDescent="0.2">
      <c r="A919" s="52">
        <v>918</v>
      </c>
      <c r="B919" s="52">
        <v>918</v>
      </c>
      <c r="C919" s="4" t="s">
        <v>395</v>
      </c>
      <c r="D919" s="4" t="s">
        <v>206</v>
      </c>
      <c r="E919" s="55" t="s">
        <v>28</v>
      </c>
      <c r="F919" s="55" t="s">
        <v>6</v>
      </c>
      <c r="G919">
        <f>IF(Table24[[#This Row],[Number]]&lt;&gt;0,COUNTIF('Finish order'!F:F, Table24[[#This Row],[Number]]),"")</f>
        <v>1</v>
      </c>
    </row>
    <row r="920" spans="1:7" x14ac:dyDescent="0.2">
      <c r="A920" s="52">
        <v>919</v>
      </c>
      <c r="B920" s="52"/>
      <c r="D920" s="4"/>
      <c r="E920" s="55" t="s">
        <v>28</v>
      </c>
      <c r="F920" s="55" t="s">
        <v>6</v>
      </c>
      <c r="G920" t="str">
        <f>IF(Table24[[#This Row],[Number]]&lt;&gt;0,COUNTIF('Finish order'!F:F, Table24[[#This Row],[Number]]),"")</f>
        <v/>
      </c>
    </row>
    <row r="921" spans="1:7" x14ac:dyDescent="0.2">
      <c r="A921" s="52">
        <v>920</v>
      </c>
      <c r="B921" s="52"/>
      <c r="D921" s="4"/>
      <c r="E921" s="55" t="s">
        <v>28</v>
      </c>
      <c r="F921" s="55" t="s">
        <v>6</v>
      </c>
      <c r="G921" t="str">
        <f>IF(Table24[[#This Row],[Number]]&lt;&gt;0,COUNTIF('Finish order'!F:F, Table24[[#This Row],[Number]]),"")</f>
        <v/>
      </c>
    </row>
    <row r="922" spans="1:7" x14ac:dyDescent="0.2">
      <c r="A922" s="52">
        <v>921</v>
      </c>
      <c r="B922" s="52"/>
      <c r="D922" s="4"/>
      <c r="E922" s="55" t="s">
        <v>28</v>
      </c>
      <c r="F922" s="55" t="s">
        <v>6</v>
      </c>
      <c r="G922" t="str">
        <f>IF(Table24[[#This Row],[Number]]&lt;&gt;0,COUNTIF('Finish order'!F:F, Table24[[#This Row],[Number]]),"")</f>
        <v/>
      </c>
    </row>
    <row r="923" spans="1:7" x14ac:dyDescent="0.2">
      <c r="A923" s="52">
        <v>922</v>
      </c>
      <c r="B923" s="52"/>
      <c r="D923" s="4"/>
      <c r="E923" s="55" t="s">
        <v>28</v>
      </c>
      <c r="F923" s="55" t="s">
        <v>6</v>
      </c>
      <c r="G923" t="str">
        <f>IF(Table24[[#This Row],[Number]]&lt;&gt;0,COUNTIF('Finish order'!F:F, Table24[[#This Row],[Number]]),"")</f>
        <v/>
      </c>
    </row>
    <row r="924" spans="1:7" x14ac:dyDescent="0.2">
      <c r="A924" s="52">
        <v>923</v>
      </c>
      <c r="B924" s="52"/>
      <c r="D924" s="4"/>
      <c r="E924" s="55" t="s">
        <v>28</v>
      </c>
      <c r="F924" s="55" t="s">
        <v>6</v>
      </c>
      <c r="G924" t="str">
        <f>IF(Table24[[#This Row],[Number]]&lt;&gt;0,COUNTIF('Finish order'!F:F, Table24[[#This Row],[Number]]),"")</f>
        <v/>
      </c>
    </row>
    <row r="925" spans="1:7" x14ac:dyDescent="0.2">
      <c r="A925" s="52">
        <v>924</v>
      </c>
      <c r="B925" s="52"/>
      <c r="D925" s="4"/>
      <c r="E925" s="55" t="s">
        <v>28</v>
      </c>
      <c r="F925" s="55" t="s">
        <v>6</v>
      </c>
      <c r="G925" t="str">
        <f>IF(Table24[[#This Row],[Number]]&lt;&gt;0,COUNTIF('Finish order'!F:F, Table24[[#This Row],[Number]]),"")</f>
        <v/>
      </c>
    </row>
    <row r="926" spans="1:7" x14ac:dyDescent="0.2">
      <c r="A926" s="52">
        <v>925</v>
      </c>
      <c r="B926" s="52"/>
      <c r="D926" s="4"/>
      <c r="E926" s="55" t="s">
        <v>28</v>
      </c>
      <c r="F926" s="55" t="s">
        <v>6</v>
      </c>
      <c r="G926" t="str">
        <f>IF(Table24[[#This Row],[Number]]&lt;&gt;0,COUNTIF('Finish order'!F:F, Table24[[#This Row],[Number]]),"")</f>
        <v/>
      </c>
    </row>
    <row r="927" spans="1:7" x14ac:dyDescent="0.2">
      <c r="A927" s="52">
        <v>926</v>
      </c>
      <c r="B927" s="52"/>
      <c r="D927" s="4"/>
      <c r="E927" s="55" t="s">
        <v>28</v>
      </c>
      <c r="F927" s="55" t="s">
        <v>6</v>
      </c>
      <c r="G927" t="str">
        <f>IF(Table24[[#This Row],[Number]]&lt;&gt;0,COUNTIF('Finish order'!F:F, Table24[[#This Row],[Number]]),"")</f>
        <v/>
      </c>
    </row>
    <row r="928" spans="1:7" x14ac:dyDescent="0.2">
      <c r="A928" s="52">
        <v>927</v>
      </c>
      <c r="B928" s="52"/>
      <c r="D928" s="4"/>
      <c r="E928" s="55" t="s">
        <v>28</v>
      </c>
      <c r="F928" s="55" t="s">
        <v>6</v>
      </c>
      <c r="G928" t="str">
        <f>IF(Table24[[#This Row],[Number]]&lt;&gt;0,COUNTIF('Finish order'!F:F, Table24[[#This Row],[Number]]),"")</f>
        <v/>
      </c>
    </row>
    <row r="929" spans="1:7" x14ac:dyDescent="0.2">
      <c r="A929" s="52">
        <v>928</v>
      </c>
      <c r="B929" s="52"/>
      <c r="D929" s="4"/>
      <c r="E929" s="55" t="s">
        <v>28</v>
      </c>
      <c r="F929" s="55" t="s">
        <v>6</v>
      </c>
      <c r="G929" t="str">
        <f>IF(Table24[[#This Row],[Number]]&lt;&gt;0,COUNTIF('Finish order'!F:F, Table24[[#This Row],[Number]]),"")</f>
        <v/>
      </c>
    </row>
    <row r="930" spans="1:7" x14ac:dyDescent="0.2">
      <c r="A930" s="52">
        <v>929</v>
      </c>
      <c r="B930" s="52"/>
      <c r="D930" s="4"/>
      <c r="E930" s="55" t="s">
        <v>28</v>
      </c>
      <c r="F930" s="55" t="s">
        <v>6</v>
      </c>
      <c r="G930" t="str">
        <f>IF(Table24[[#This Row],[Number]]&lt;&gt;0,COUNTIF('Finish order'!F:F, Table24[[#This Row],[Number]]),"")</f>
        <v/>
      </c>
    </row>
    <row r="931" spans="1:7" x14ac:dyDescent="0.2">
      <c r="A931" s="52">
        <v>930</v>
      </c>
      <c r="B931" s="52"/>
      <c r="D931" s="4"/>
      <c r="E931" s="55" t="s">
        <v>28</v>
      </c>
      <c r="F931" s="55" t="s">
        <v>6</v>
      </c>
      <c r="G931" t="str">
        <f>IF(Table24[[#This Row],[Number]]&lt;&gt;0,COUNTIF('Finish order'!F:F, Table24[[#This Row],[Number]]),"")</f>
        <v/>
      </c>
    </row>
    <row r="932" spans="1:7" x14ac:dyDescent="0.2">
      <c r="A932" s="52">
        <v>931</v>
      </c>
      <c r="B932" s="52"/>
      <c r="D932" s="4"/>
      <c r="E932" s="55" t="s">
        <v>28</v>
      </c>
      <c r="F932" s="55" t="s">
        <v>6</v>
      </c>
      <c r="G932" t="str">
        <f>IF(Table24[[#This Row],[Number]]&lt;&gt;0,COUNTIF('Finish order'!F:F, Table24[[#This Row],[Number]]),"")</f>
        <v/>
      </c>
    </row>
    <row r="933" spans="1:7" x14ac:dyDescent="0.2">
      <c r="A933" s="52">
        <v>932</v>
      </c>
      <c r="B933" s="52"/>
      <c r="D933" s="4"/>
      <c r="E933" s="55" t="s">
        <v>28</v>
      </c>
      <c r="F933" s="55" t="s">
        <v>6</v>
      </c>
      <c r="G933" t="str">
        <f>IF(Table24[[#This Row],[Number]]&lt;&gt;0,COUNTIF('Finish order'!F:F, Table24[[#This Row],[Number]]),"")</f>
        <v/>
      </c>
    </row>
    <row r="934" spans="1:7" x14ac:dyDescent="0.2">
      <c r="A934" s="52">
        <v>933</v>
      </c>
      <c r="B934" s="52"/>
      <c r="D934" s="4"/>
      <c r="E934" s="55" t="s">
        <v>28</v>
      </c>
      <c r="F934" s="55" t="s">
        <v>6</v>
      </c>
      <c r="G934" t="str">
        <f>IF(Table24[[#This Row],[Number]]&lt;&gt;0,COUNTIF('Finish order'!F:F, Table24[[#This Row],[Number]]),"")</f>
        <v/>
      </c>
    </row>
    <row r="935" spans="1:7" x14ac:dyDescent="0.2">
      <c r="A935" s="52">
        <v>934</v>
      </c>
      <c r="B935" s="52"/>
      <c r="D935" s="4"/>
      <c r="E935" s="55" t="s">
        <v>28</v>
      </c>
      <c r="F935" s="55" t="s">
        <v>6</v>
      </c>
      <c r="G935" t="str">
        <f>IF(Table24[[#This Row],[Number]]&lt;&gt;0,COUNTIF('Finish order'!F:F, Table24[[#This Row],[Number]]),"")</f>
        <v/>
      </c>
    </row>
    <row r="936" spans="1:7" x14ac:dyDescent="0.2">
      <c r="A936" s="52">
        <v>935</v>
      </c>
      <c r="B936" s="52"/>
      <c r="D936" s="4"/>
      <c r="E936" s="55" t="s">
        <v>28</v>
      </c>
      <c r="F936" s="55" t="s">
        <v>6</v>
      </c>
      <c r="G936" t="str">
        <f>IF(Table24[[#This Row],[Number]]&lt;&gt;0,COUNTIF('Finish order'!F:F, Table24[[#This Row],[Number]]),"")</f>
        <v/>
      </c>
    </row>
    <row r="937" spans="1:7" x14ac:dyDescent="0.2">
      <c r="A937" s="52">
        <v>936</v>
      </c>
      <c r="B937" s="52"/>
      <c r="D937" s="4"/>
      <c r="E937" s="55" t="s">
        <v>28</v>
      </c>
      <c r="F937" s="55" t="s">
        <v>6</v>
      </c>
      <c r="G937" t="str">
        <f>IF(Table24[[#This Row],[Number]]&lt;&gt;0,COUNTIF('Finish order'!F:F, Table24[[#This Row],[Number]]),"")</f>
        <v/>
      </c>
    </row>
    <row r="938" spans="1:7" x14ac:dyDescent="0.2">
      <c r="A938" s="52">
        <v>937</v>
      </c>
      <c r="B938" s="52"/>
      <c r="D938" s="4"/>
      <c r="E938" s="55" t="s">
        <v>28</v>
      </c>
      <c r="F938" s="55" t="s">
        <v>6</v>
      </c>
      <c r="G938" t="str">
        <f>IF(Table24[[#This Row],[Number]]&lt;&gt;0,COUNTIF('Finish order'!F:F, Table24[[#This Row],[Number]]),"")</f>
        <v/>
      </c>
    </row>
    <row r="939" spans="1:7" x14ac:dyDescent="0.2">
      <c r="A939" s="52">
        <v>938</v>
      </c>
      <c r="B939" s="52"/>
      <c r="D939" s="4"/>
      <c r="E939" s="55" t="s">
        <v>28</v>
      </c>
      <c r="F939" s="55" t="s">
        <v>6</v>
      </c>
      <c r="G939" t="str">
        <f>IF(Table24[[#This Row],[Number]]&lt;&gt;0,COUNTIF('Finish order'!F:F, Table24[[#This Row],[Number]]),"")</f>
        <v/>
      </c>
    </row>
    <row r="940" spans="1:7" x14ac:dyDescent="0.2">
      <c r="A940" s="52">
        <v>939</v>
      </c>
      <c r="B940" s="52"/>
      <c r="D940" s="4"/>
      <c r="E940" s="55" t="s">
        <v>28</v>
      </c>
      <c r="F940" s="55" t="s">
        <v>6</v>
      </c>
      <c r="G940" t="str">
        <f>IF(Table24[[#This Row],[Number]]&lt;&gt;0,COUNTIF('Finish order'!F:F, Table24[[#This Row],[Number]]),"")</f>
        <v/>
      </c>
    </row>
    <row r="941" spans="1:7" x14ac:dyDescent="0.2">
      <c r="A941" s="52">
        <v>940</v>
      </c>
      <c r="B941" s="52"/>
      <c r="D941" s="4"/>
      <c r="E941" s="55" t="s">
        <v>28</v>
      </c>
      <c r="F941" s="55" t="s">
        <v>6</v>
      </c>
      <c r="G941" t="str">
        <f>IF(Table24[[#This Row],[Number]]&lt;&gt;0,COUNTIF('Finish order'!F:F, Table24[[#This Row],[Number]]),"")</f>
        <v/>
      </c>
    </row>
    <row r="942" spans="1:7" x14ac:dyDescent="0.2">
      <c r="A942" s="52">
        <v>941</v>
      </c>
      <c r="B942" s="52"/>
      <c r="D942" s="4"/>
      <c r="E942" s="55" t="s">
        <v>28</v>
      </c>
      <c r="F942" s="55" t="s">
        <v>6</v>
      </c>
      <c r="G942" t="str">
        <f>IF(Table24[[#This Row],[Number]]&lt;&gt;0,COUNTIF('Finish order'!F:F, Table24[[#This Row],[Number]]),"")</f>
        <v/>
      </c>
    </row>
    <row r="943" spans="1:7" x14ac:dyDescent="0.2">
      <c r="A943" s="52">
        <v>942</v>
      </c>
      <c r="B943" s="52"/>
      <c r="D943" s="4"/>
      <c r="E943" s="55" t="s">
        <v>28</v>
      </c>
      <c r="F943" s="55" t="s">
        <v>6</v>
      </c>
      <c r="G943" t="str">
        <f>IF(Table24[[#This Row],[Number]]&lt;&gt;0,COUNTIF('Finish order'!F:F, Table24[[#This Row],[Number]]),"")</f>
        <v/>
      </c>
    </row>
    <row r="944" spans="1:7" x14ac:dyDescent="0.2">
      <c r="A944" s="52">
        <v>943</v>
      </c>
      <c r="B944" s="52"/>
      <c r="D944" s="4"/>
      <c r="E944" s="55" t="s">
        <v>28</v>
      </c>
      <c r="F944" s="55" t="s">
        <v>6</v>
      </c>
      <c r="G944" t="str">
        <f>IF(Table24[[#This Row],[Number]]&lt;&gt;0,COUNTIF('Finish order'!F:F, Table24[[#This Row],[Number]]),"")</f>
        <v/>
      </c>
    </row>
    <row r="945" spans="1:7" x14ac:dyDescent="0.2">
      <c r="A945" s="52">
        <v>944</v>
      </c>
      <c r="B945" s="52"/>
      <c r="D945" s="4"/>
      <c r="E945" s="55" t="s">
        <v>28</v>
      </c>
      <c r="F945" s="55" t="s">
        <v>6</v>
      </c>
      <c r="G945" t="str">
        <f>IF(Table24[[#This Row],[Number]]&lt;&gt;0,COUNTIF('Finish order'!F:F, Table24[[#This Row],[Number]]),"")</f>
        <v/>
      </c>
    </row>
    <row r="946" spans="1:7" x14ac:dyDescent="0.2">
      <c r="A946" s="52">
        <v>945</v>
      </c>
      <c r="B946" s="52"/>
      <c r="D946" s="4"/>
      <c r="E946" s="55" t="s">
        <v>28</v>
      </c>
      <c r="F946" s="55" t="s">
        <v>6</v>
      </c>
      <c r="G946" t="str">
        <f>IF(Table24[[#This Row],[Number]]&lt;&gt;0,COUNTIF('Finish order'!F:F, Table24[[#This Row],[Number]]),"")</f>
        <v/>
      </c>
    </row>
    <row r="947" spans="1:7" x14ac:dyDescent="0.2">
      <c r="A947" s="52">
        <v>946</v>
      </c>
      <c r="B947" s="52"/>
      <c r="D947" s="4"/>
      <c r="E947" s="55" t="s">
        <v>28</v>
      </c>
      <c r="F947" s="55" t="s">
        <v>6</v>
      </c>
      <c r="G947" t="str">
        <f>IF(Table24[[#This Row],[Number]]&lt;&gt;0,COUNTIF('Finish order'!F:F, Table24[[#This Row],[Number]]),"")</f>
        <v/>
      </c>
    </row>
    <row r="948" spans="1:7" x14ac:dyDescent="0.2">
      <c r="A948" s="52">
        <v>947</v>
      </c>
      <c r="B948" s="52"/>
      <c r="D948" s="4"/>
      <c r="E948" s="55" t="s">
        <v>28</v>
      </c>
      <c r="F948" s="55" t="s">
        <v>6</v>
      </c>
      <c r="G948" t="str">
        <f>IF(Table24[[#This Row],[Number]]&lt;&gt;0,COUNTIF('Finish order'!F:F, Table24[[#This Row],[Number]]),"")</f>
        <v/>
      </c>
    </row>
    <row r="949" spans="1:7" x14ac:dyDescent="0.2">
      <c r="A949" s="52">
        <v>948</v>
      </c>
      <c r="B949" s="52"/>
      <c r="D949" s="4"/>
      <c r="E949" s="55" t="s">
        <v>28</v>
      </c>
      <c r="F949" s="55" t="s">
        <v>6</v>
      </c>
      <c r="G949" t="str">
        <f>IF(Table24[[#This Row],[Number]]&lt;&gt;0,COUNTIF('Finish order'!F:F, Table24[[#This Row],[Number]]),"")</f>
        <v/>
      </c>
    </row>
    <row r="950" spans="1:7" x14ac:dyDescent="0.2">
      <c r="A950" s="52">
        <v>949</v>
      </c>
      <c r="B950" s="52"/>
      <c r="D950" s="4"/>
      <c r="E950" s="55" t="s">
        <v>28</v>
      </c>
      <c r="F950" s="55" t="s">
        <v>6</v>
      </c>
      <c r="G950" t="str">
        <f>IF(Table24[[#This Row],[Number]]&lt;&gt;0,COUNTIF('Finish order'!F:F, Table24[[#This Row],[Number]]),"")</f>
        <v/>
      </c>
    </row>
    <row r="951" spans="1:7" x14ac:dyDescent="0.2">
      <c r="A951" s="52">
        <v>950</v>
      </c>
      <c r="B951" s="52">
        <v>950</v>
      </c>
      <c r="C951" s="4" t="s">
        <v>396</v>
      </c>
      <c r="D951" s="4" t="s">
        <v>124</v>
      </c>
      <c r="E951" s="55" t="s">
        <v>28</v>
      </c>
      <c r="F951" s="55" t="s">
        <v>54</v>
      </c>
      <c r="G951">
        <f>IF(Table24[[#This Row],[Number]]&lt;&gt;0,COUNTIF('Finish order'!F:F, Table24[[#This Row],[Number]]),"")</f>
        <v>1</v>
      </c>
    </row>
    <row r="952" spans="1:7" x14ac:dyDescent="0.2">
      <c r="A952" s="52">
        <v>951</v>
      </c>
      <c r="B952" s="52">
        <v>951</v>
      </c>
      <c r="C952" s="4" t="s">
        <v>397</v>
      </c>
      <c r="D952" s="4" t="s">
        <v>126</v>
      </c>
      <c r="E952" s="55" t="s">
        <v>28</v>
      </c>
      <c r="F952" s="55" t="s">
        <v>54</v>
      </c>
      <c r="G952">
        <f>IF(Table24[[#This Row],[Number]]&lt;&gt;0,COUNTIF('Finish order'!F:F, Table24[[#This Row],[Number]]),"")</f>
        <v>1</v>
      </c>
    </row>
    <row r="953" spans="1:7" x14ac:dyDescent="0.2">
      <c r="A953" s="52">
        <v>952</v>
      </c>
      <c r="B953" s="52">
        <v>952</v>
      </c>
      <c r="C953" s="4" t="s">
        <v>398</v>
      </c>
      <c r="D953" s="4" t="s">
        <v>126</v>
      </c>
      <c r="E953" s="55" t="s">
        <v>28</v>
      </c>
      <c r="F953" s="55" t="s">
        <v>54</v>
      </c>
      <c r="G953">
        <f>IF(Table24[[#This Row],[Number]]&lt;&gt;0,COUNTIF('Finish order'!F:F, Table24[[#This Row],[Number]]),"")</f>
        <v>1</v>
      </c>
    </row>
    <row r="954" spans="1:7" x14ac:dyDescent="0.2">
      <c r="A954" s="52">
        <v>953</v>
      </c>
      <c r="B954" s="52"/>
      <c r="C954" s="4" t="s">
        <v>399</v>
      </c>
      <c r="D954" s="4" t="s">
        <v>322</v>
      </c>
      <c r="E954" s="55" t="s">
        <v>28</v>
      </c>
      <c r="F954" s="55" t="s">
        <v>54</v>
      </c>
      <c r="G954" t="str">
        <f>IF(Table24[[#This Row],[Number]]&lt;&gt;0,COUNTIF('Finish order'!F:F, Table24[[#This Row],[Number]]),"")</f>
        <v/>
      </c>
    </row>
    <row r="955" spans="1:7" x14ac:dyDescent="0.2">
      <c r="A955" s="52">
        <v>954</v>
      </c>
      <c r="B955" s="52"/>
      <c r="C955" s="4" t="s">
        <v>400</v>
      </c>
      <c r="D955" s="4" t="s">
        <v>401</v>
      </c>
      <c r="E955" s="55" t="s">
        <v>28</v>
      </c>
      <c r="F955" s="55" t="s">
        <v>54</v>
      </c>
      <c r="G955" t="str">
        <f>IF(Table24[[#This Row],[Number]]&lt;&gt;0,COUNTIF('Finish order'!F:F, Table24[[#This Row],[Number]]),"")</f>
        <v/>
      </c>
    </row>
    <row r="956" spans="1:7" x14ac:dyDescent="0.2">
      <c r="A956" s="52">
        <v>955</v>
      </c>
      <c r="B956" s="52">
        <v>955</v>
      </c>
      <c r="C956" s="4" t="s">
        <v>402</v>
      </c>
      <c r="D956" s="4" t="s">
        <v>120</v>
      </c>
      <c r="E956" s="55" t="s">
        <v>28</v>
      </c>
      <c r="F956" s="55" t="s">
        <v>54</v>
      </c>
      <c r="G956">
        <f>IF(Table24[[#This Row],[Number]]&lt;&gt;0,COUNTIF('Finish order'!F:F, Table24[[#This Row],[Number]]),"")</f>
        <v>1</v>
      </c>
    </row>
    <row r="957" spans="1:7" x14ac:dyDescent="0.2">
      <c r="A957" s="52">
        <v>956</v>
      </c>
      <c r="B957" s="52"/>
      <c r="C957" s="4" t="s">
        <v>403</v>
      </c>
      <c r="D957" s="4" t="s">
        <v>153</v>
      </c>
      <c r="E957" s="55" t="s">
        <v>28</v>
      </c>
      <c r="F957" s="55" t="s">
        <v>54</v>
      </c>
      <c r="G957" t="str">
        <f>IF(Table24[[#This Row],[Number]]&lt;&gt;0,COUNTIF('Finish order'!F:F, Table24[[#This Row],[Number]]),"")</f>
        <v/>
      </c>
    </row>
    <row r="958" spans="1:7" x14ac:dyDescent="0.2">
      <c r="A958" s="52">
        <v>957</v>
      </c>
      <c r="B958" s="52">
        <v>957</v>
      </c>
      <c r="C958" s="4" t="s">
        <v>404</v>
      </c>
      <c r="D958" s="4" t="s">
        <v>126</v>
      </c>
      <c r="E958" s="55" t="s">
        <v>28</v>
      </c>
      <c r="F958" s="55" t="s">
        <v>54</v>
      </c>
      <c r="G958">
        <f>IF(Table24[[#This Row],[Number]]&lt;&gt;0,COUNTIF('Finish order'!F:F, Table24[[#This Row],[Number]]),"")</f>
        <v>1</v>
      </c>
    </row>
    <row r="959" spans="1:7" x14ac:dyDescent="0.2">
      <c r="A959" s="52">
        <v>958</v>
      </c>
      <c r="B959" s="52"/>
      <c r="C959" s="4" t="s">
        <v>405</v>
      </c>
      <c r="D959" s="4" t="s">
        <v>406</v>
      </c>
      <c r="E959" s="55" t="s">
        <v>28</v>
      </c>
      <c r="F959" s="55" t="s">
        <v>54</v>
      </c>
      <c r="G959" t="str">
        <f>IF(Table24[[#This Row],[Number]]&lt;&gt;0,COUNTIF('Finish order'!F:F, Table24[[#This Row],[Number]]),"")</f>
        <v/>
      </c>
    </row>
    <row r="960" spans="1:7" x14ac:dyDescent="0.2">
      <c r="A960" s="52">
        <v>959</v>
      </c>
      <c r="B960" s="52">
        <v>959</v>
      </c>
      <c r="C960" s="4" t="s">
        <v>407</v>
      </c>
      <c r="D960" s="4" t="s">
        <v>264</v>
      </c>
      <c r="E960" s="55" t="s">
        <v>28</v>
      </c>
      <c r="F960" s="55" t="s">
        <v>54</v>
      </c>
      <c r="G960">
        <f>IF(Table24[[#This Row],[Number]]&lt;&gt;0,COUNTIF('Finish order'!F:F, Table24[[#This Row],[Number]]),"")</f>
        <v>1</v>
      </c>
    </row>
    <row r="961" spans="1:7" x14ac:dyDescent="0.2">
      <c r="A961" s="52">
        <v>960</v>
      </c>
      <c r="B961" s="52"/>
      <c r="C961" s="4" t="s">
        <v>408</v>
      </c>
      <c r="D961" s="4" t="s">
        <v>136</v>
      </c>
      <c r="E961" s="55" t="s">
        <v>28</v>
      </c>
      <c r="F961" s="55" t="s">
        <v>54</v>
      </c>
      <c r="G961" t="str">
        <f>IF(Table24[[#This Row],[Number]]&lt;&gt;0,COUNTIF('Finish order'!F:F, Table24[[#This Row],[Number]]),"")</f>
        <v/>
      </c>
    </row>
    <row r="962" spans="1:7" x14ac:dyDescent="0.2">
      <c r="A962" s="52">
        <v>961</v>
      </c>
      <c r="B962" s="52"/>
      <c r="C962" s="4" t="s">
        <v>409</v>
      </c>
      <c r="D962" s="4" t="s">
        <v>136</v>
      </c>
      <c r="E962" s="55" t="s">
        <v>28</v>
      </c>
      <c r="F962" s="55" t="s">
        <v>54</v>
      </c>
      <c r="G962" t="str">
        <f>IF(Table24[[#This Row],[Number]]&lt;&gt;0,COUNTIF('Finish order'!F:F, Table24[[#This Row],[Number]]),"")</f>
        <v/>
      </c>
    </row>
    <row r="963" spans="1:7" x14ac:dyDescent="0.2">
      <c r="A963" s="52">
        <v>962</v>
      </c>
      <c r="B963" s="52">
        <v>962</v>
      </c>
      <c r="C963" s="4" t="s">
        <v>410</v>
      </c>
      <c r="D963" s="4" t="s">
        <v>130</v>
      </c>
      <c r="E963" s="55" t="s">
        <v>28</v>
      </c>
      <c r="F963" s="55" t="s">
        <v>54</v>
      </c>
      <c r="G963">
        <f>IF(Table24[[#This Row],[Number]]&lt;&gt;0,COUNTIF('Finish order'!F:F, Table24[[#This Row],[Number]]),"")</f>
        <v>1</v>
      </c>
    </row>
    <row r="964" spans="1:7" x14ac:dyDescent="0.2">
      <c r="A964" s="52">
        <v>963</v>
      </c>
      <c r="B964" s="52"/>
      <c r="C964" s="4" t="s">
        <v>411</v>
      </c>
      <c r="D964" s="4" t="s">
        <v>193</v>
      </c>
      <c r="E964" s="55" t="s">
        <v>28</v>
      </c>
      <c r="F964" s="55" t="s">
        <v>54</v>
      </c>
      <c r="G964" t="str">
        <f>IF(Table24[[#This Row],[Number]]&lt;&gt;0,COUNTIF('Finish order'!F:F, Table24[[#This Row],[Number]]),"")</f>
        <v/>
      </c>
    </row>
    <row r="965" spans="1:7" x14ac:dyDescent="0.2">
      <c r="A965" s="52">
        <v>964</v>
      </c>
      <c r="B965" s="52">
        <v>964</v>
      </c>
      <c r="C965" s="4" t="s">
        <v>412</v>
      </c>
      <c r="D965" s="4" t="s">
        <v>120</v>
      </c>
      <c r="E965" s="55" t="s">
        <v>28</v>
      </c>
      <c r="F965" s="55" t="s">
        <v>54</v>
      </c>
      <c r="G965">
        <f>IF(Table24[[#This Row],[Number]]&lt;&gt;0,COUNTIF('Finish order'!F:F, Table24[[#This Row],[Number]]),"")</f>
        <v>1</v>
      </c>
    </row>
    <row r="966" spans="1:7" x14ac:dyDescent="0.2">
      <c r="A966" s="52">
        <v>965</v>
      </c>
      <c r="B966" s="52"/>
      <c r="D966" s="4"/>
      <c r="E966" s="55" t="s">
        <v>28</v>
      </c>
      <c r="F966" s="55" t="s">
        <v>54</v>
      </c>
      <c r="G966" t="str">
        <f>IF(Table24[[#This Row],[Number]]&lt;&gt;0,COUNTIF('Finish order'!F:F, Table24[[#This Row],[Number]]),"")</f>
        <v/>
      </c>
    </row>
    <row r="967" spans="1:7" x14ac:dyDescent="0.2">
      <c r="A967" s="52">
        <v>966</v>
      </c>
      <c r="B967" s="52"/>
      <c r="D967" s="4"/>
      <c r="E967" s="55" t="s">
        <v>28</v>
      </c>
      <c r="F967" s="55" t="s">
        <v>54</v>
      </c>
      <c r="G967" t="str">
        <f>IF(Table24[[#This Row],[Number]]&lt;&gt;0,COUNTIF('Finish order'!F:F, Table24[[#This Row],[Number]]),"")</f>
        <v/>
      </c>
    </row>
    <row r="968" spans="1:7" x14ac:dyDescent="0.2">
      <c r="A968" s="52">
        <v>967</v>
      </c>
      <c r="B968" s="52"/>
      <c r="D968" s="4"/>
      <c r="E968" s="55" t="s">
        <v>28</v>
      </c>
      <c r="F968" s="55" t="s">
        <v>54</v>
      </c>
      <c r="G968" t="str">
        <f>IF(Table24[[#This Row],[Number]]&lt;&gt;0,COUNTIF('Finish order'!F:F, Table24[[#This Row],[Number]]),"")</f>
        <v/>
      </c>
    </row>
    <row r="969" spans="1:7" x14ac:dyDescent="0.2">
      <c r="A969" s="52">
        <v>968</v>
      </c>
      <c r="B969" s="52"/>
      <c r="D969" s="4"/>
      <c r="E969" s="55" t="s">
        <v>28</v>
      </c>
      <c r="F969" s="55" t="s">
        <v>54</v>
      </c>
      <c r="G969" t="str">
        <f>IF(Table24[[#This Row],[Number]]&lt;&gt;0,COUNTIF('Finish order'!F:F, Table24[[#This Row],[Number]]),"")</f>
        <v/>
      </c>
    </row>
    <row r="970" spans="1:7" x14ac:dyDescent="0.2">
      <c r="A970" s="52">
        <v>969</v>
      </c>
      <c r="B970" s="52"/>
      <c r="D970" s="4"/>
      <c r="E970" s="55" t="s">
        <v>28</v>
      </c>
      <c r="F970" s="55" t="s">
        <v>54</v>
      </c>
      <c r="G970" t="str">
        <f>IF(Table24[[#This Row],[Number]]&lt;&gt;0,COUNTIF('Finish order'!F:F, Table24[[#This Row],[Number]]),"")</f>
        <v/>
      </c>
    </row>
    <row r="971" spans="1:7" x14ac:dyDescent="0.2">
      <c r="A971" s="52">
        <v>970</v>
      </c>
      <c r="B971" s="52"/>
      <c r="D971" s="4"/>
      <c r="E971" s="55" t="s">
        <v>28</v>
      </c>
      <c r="F971" s="55" t="s">
        <v>54</v>
      </c>
      <c r="G971" t="str">
        <f>IF(Table24[[#This Row],[Number]]&lt;&gt;0,COUNTIF('Finish order'!F:F, Table24[[#This Row],[Number]]),"")</f>
        <v/>
      </c>
    </row>
    <row r="972" spans="1:7" x14ac:dyDescent="0.2">
      <c r="A972" s="52">
        <v>971</v>
      </c>
      <c r="B972" s="52"/>
      <c r="D972" s="4"/>
      <c r="E972" s="55" t="s">
        <v>28</v>
      </c>
      <c r="F972" s="55" t="s">
        <v>54</v>
      </c>
      <c r="G972" t="str">
        <f>IF(Table24[[#This Row],[Number]]&lt;&gt;0,COUNTIF('Finish order'!F:F, Table24[[#This Row],[Number]]),"")</f>
        <v/>
      </c>
    </row>
    <row r="973" spans="1:7" x14ac:dyDescent="0.2">
      <c r="A973" s="52">
        <v>972</v>
      </c>
      <c r="B973" s="52"/>
      <c r="D973" s="4"/>
      <c r="E973" s="55" t="s">
        <v>28</v>
      </c>
      <c r="F973" s="55" t="s">
        <v>54</v>
      </c>
      <c r="G973" t="str">
        <f>IF(Table24[[#This Row],[Number]]&lt;&gt;0,COUNTIF('Finish order'!F:F, Table24[[#This Row],[Number]]),"")</f>
        <v/>
      </c>
    </row>
    <row r="974" spans="1:7" x14ac:dyDescent="0.2">
      <c r="A974" s="52">
        <v>973</v>
      </c>
      <c r="B974" s="52"/>
      <c r="D974" s="4"/>
      <c r="E974" s="55" t="s">
        <v>28</v>
      </c>
      <c r="F974" s="55" t="s">
        <v>54</v>
      </c>
      <c r="G974" t="str">
        <f>IF(Table24[[#This Row],[Number]]&lt;&gt;0,COUNTIF('Finish order'!F:F, Table24[[#This Row],[Number]]),"")</f>
        <v/>
      </c>
    </row>
    <row r="975" spans="1:7" x14ac:dyDescent="0.2">
      <c r="A975" s="52">
        <v>974</v>
      </c>
      <c r="B975" s="52"/>
      <c r="D975" s="4"/>
      <c r="E975" s="55" t="s">
        <v>28</v>
      </c>
      <c r="F975" s="55" t="s">
        <v>54</v>
      </c>
      <c r="G975" t="str">
        <f>IF(Table24[[#This Row],[Number]]&lt;&gt;0,COUNTIF('Finish order'!F:F, Table24[[#This Row],[Number]]),"")</f>
        <v/>
      </c>
    </row>
    <row r="976" spans="1:7" x14ac:dyDescent="0.2">
      <c r="A976" s="52">
        <v>975</v>
      </c>
      <c r="B976" s="52"/>
      <c r="D976" s="4"/>
      <c r="E976" s="55" t="s">
        <v>28</v>
      </c>
      <c r="F976" s="55" t="s">
        <v>54</v>
      </c>
      <c r="G976" t="str">
        <f>IF(Table24[[#This Row],[Number]]&lt;&gt;0,COUNTIF('Finish order'!F:F, Table24[[#This Row],[Number]]),"")</f>
        <v/>
      </c>
    </row>
    <row r="977" spans="1:7" x14ac:dyDescent="0.2">
      <c r="A977" s="52">
        <v>976</v>
      </c>
      <c r="B977" s="52"/>
      <c r="D977" s="4"/>
      <c r="E977" s="55" t="s">
        <v>28</v>
      </c>
      <c r="F977" s="55" t="s">
        <v>54</v>
      </c>
      <c r="G977" t="str">
        <f>IF(Table24[[#This Row],[Number]]&lt;&gt;0,COUNTIF('Finish order'!F:F, Table24[[#This Row],[Number]]),"")</f>
        <v/>
      </c>
    </row>
    <row r="978" spans="1:7" x14ac:dyDescent="0.2">
      <c r="A978" s="52">
        <v>977</v>
      </c>
      <c r="B978" s="52"/>
      <c r="D978" s="4"/>
      <c r="E978" s="55" t="s">
        <v>28</v>
      </c>
      <c r="F978" s="55" t="s">
        <v>54</v>
      </c>
      <c r="G978" t="str">
        <f>IF(Table24[[#This Row],[Number]]&lt;&gt;0,COUNTIF('Finish order'!F:F, Table24[[#This Row],[Number]]),"")</f>
        <v/>
      </c>
    </row>
    <row r="979" spans="1:7" x14ac:dyDescent="0.2">
      <c r="A979" s="52">
        <v>978</v>
      </c>
      <c r="B979" s="52"/>
      <c r="D979" s="4"/>
      <c r="E979" s="55" t="s">
        <v>28</v>
      </c>
      <c r="F979" s="55" t="s">
        <v>54</v>
      </c>
      <c r="G979" t="str">
        <f>IF(Table24[[#This Row],[Number]]&lt;&gt;0,COUNTIF('Finish order'!F:F, Table24[[#This Row],[Number]]),"")</f>
        <v/>
      </c>
    </row>
    <row r="980" spans="1:7" x14ac:dyDescent="0.2">
      <c r="A980" s="52">
        <v>979</v>
      </c>
      <c r="B980" s="52"/>
      <c r="D980" s="4"/>
      <c r="E980" s="55" t="s">
        <v>28</v>
      </c>
      <c r="F980" s="55" t="s">
        <v>54</v>
      </c>
      <c r="G980" t="str">
        <f>IF(Table24[[#This Row],[Number]]&lt;&gt;0,COUNTIF('Finish order'!F:F, Table24[[#This Row],[Number]]),"")</f>
        <v/>
      </c>
    </row>
    <row r="981" spans="1:7" x14ac:dyDescent="0.2">
      <c r="A981" s="52">
        <v>980</v>
      </c>
      <c r="B981" s="52"/>
      <c r="D981" s="4"/>
      <c r="E981" s="55" t="s">
        <v>28</v>
      </c>
      <c r="F981" s="55" t="s">
        <v>54</v>
      </c>
      <c r="G981" t="str">
        <f>IF(Table24[[#This Row],[Number]]&lt;&gt;0,COUNTIF('Finish order'!F:F, Table24[[#This Row],[Number]]),"")</f>
        <v/>
      </c>
    </row>
    <row r="982" spans="1:7" x14ac:dyDescent="0.2">
      <c r="A982" s="52">
        <v>981</v>
      </c>
      <c r="B982" s="52"/>
      <c r="D982" s="4"/>
      <c r="E982" s="55" t="s">
        <v>28</v>
      </c>
      <c r="F982" s="55" t="s">
        <v>54</v>
      </c>
      <c r="G982" t="str">
        <f>IF(Table24[[#This Row],[Number]]&lt;&gt;0,COUNTIF('Finish order'!F:F, Table24[[#This Row],[Number]]),"")</f>
        <v/>
      </c>
    </row>
    <row r="983" spans="1:7" x14ac:dyDescent="0.2">
      <c r="A983" s="52">
        <v>982</v>
      </c>
      <c r="B983" s="52"/>
      <c r="D983" s="4"/>
      <c r="E983" s="55" t="s">
        <v>28</v>
      </c>
      <c r="F983" s="55" t="s">
        <v>54</v>
      </c>
      <c r="G983" t="str">
        <f>IF(Table24[[#This Row],[Number]]&lt;&gt;0,COUNTIF('Finish order'!F:F, Table24[[#This Row],[Number]]),"")</f>
        <v/>
      </c>
    </row>
    <row r="984" spans="1:7" x14ac:dyDescent="0.2">
      <c r="A984" s="52">
        <v>983</v>
      </c>
      <c r="B984" s="52"/>
      <c r="D984" s="4"/>
      <c r="E984" s="55" t="s">
        <v>28</v>
      </c>
      <c r="F984" s="55" t="s">
        <v>54</v>
      </c>
      <c r="G984" t="str">
        <f>IF(Table24[[#This Row],[Number]]&lt;&gt;0,COUNTIF('Finish order'!F:F, Table24[[#This Row],[Number]]),"")</f>
        <v/>
      </c>
    </row>
    <row r="985" spans="1:7" x14ac:dyDescent="0.2">
      <c r="A985" s="52">
        <v>984</v>
      </c>
      <c r="B985" s="52"/>
      <c r="D985" s="4"/>
      <c r="E985" s="55" t="s">
        <v>28</v>
      </c>
      <c r="F985" s="55" t="s">
        <v>54</v>
      </c>
      <c r="G985" t="str">
        <f>IF(Table24[[#This Row],[Number]]&lt;&gt;0,COUNTIF('Finish order'!F:F, Table24[[#This Row],[Number]]),"")</f>
        <v/>
      </c>
    </row>
    <row r="986" spans="1:7" x14ac:dyDescent="0.2">
      <c r="A986" s="52">
        <v>985</v>
      </c>
      <c r="B986" s="52">
        <v>985</v>
      </c>
      <c r="C986" s="4" t="s">
        <v>413</v>
      </c>
      <c r="D986" s="4" t="s">
        <v>414</v>
      </c>
      <c r="E986" s="55" t="s">
        <v>28</v>
      </c>
      <c r="F986" s="55" t="s">
        <v>7</v>
      </c>
      <c r="G986">
        <f>IF(Table24[[#This Row],[Number]]&lt;&gt;0,COUNTIF('Finish order'!F:F, Table24[[#This Row],[Number]]),"")</f>
        <v>1</v>
      </c>
    </row>
    <row r="987" spans="1:7" x14ac:dyDescent="0.2">
      <c r="A987" s="52">
        <v>986</v>
      </c>
      <c r="B987" s="52">
        <v>986</v>
      </c>
      <c r="C987" s="4" t="s">
        <v>415</v>
      </c>
      <c r="D987" s="4" t="s">
        <v>416</v>
      </c>
      <c r="E987" s="55" t="s">
        <v>28</v>
      </c>
      <c r="F987" s="55" t="s">
        <v>7</v>
      </c>
      <c r="G987">
        <f>IF(Table24[[#This Row],[Number]]&lt;&gt;0,COUNTIF('Finish order'!F:F, Table24[[#This Row],[Number]]),"")</f>
        <v>1</v>
      </c>
    </row>
    <row r="988" spans="1:7" x14ac:dyDescent="0.2">
      <c r="A988" s="52">
        <v>987</v>
      </c>
      <c r="B988" s="52">
        <v>987</v>
      </c>
      <c r="C988" s="4" t="s">
        <v>417</v>
      </c>
      <c r="D988" s="4" t="s">
        <v>120</v>
      </c>
      <c r="E988" s="55" t="s">
        <v>28</v>
      </c>
      <c r="F988" s="55" t="s">
        <v>7</v>
      </c>
      <c r="G988">
        <f>IF(Table24[[#This Row],[Number]]&lt;&gt;0,COUNTIF('Finish order'!F:F, Table24[[#This Row],[Number]]),"")</f>
        <v>1</v>
      </c>
    </row>
    <row r="989" spans="1:7" x14ac:dyDescent="0.2">
      <c r="A989" s="52">
        <v>988</v>
      </c>
      <c r="B989" s="52"/>
      <c r="C989" s="4" t="s">
        <v>418</v>
      </c>
      <c r="D989" s="4" t="s">
        <v>126</v>
      </c>
      <c r="E989" s="55" t="s">
        <v>28</v>
      </c>
      <c r="F989" s="55" t="s">
        <v>7</v>
      </c>
      <c r="G989" t="str">
        <f>IF(Table24[[#This Row],[Number]]&lt;&gt;0,COUNTIF('Finish order'!F:F, Table24[[#This Row],[Number]]),"")</f>
        <v/>
      </c>
    </row>
    <row r="990" spans="1:7" x14ac:dyDescent="0.2">
      <c r="A990" s="52">
        <v>989</v>
      </c>
      <c r="B990" s="52"/>
      <c r="C990" s="4" t="s">
        <v>419</v>
      </c>
      <c r="D990" s="4" t="s">
        <v>126</v>
      </c>
      <c r="E990" s="55" t="s">
        <v>28</v>
      </c>
      <c r="F990" s="55" t="s">
        <v>7</v>
      </c>
      <c r="G990" t="str">
        <f>IF(Table24[[#This Row],[Number]]&lt;&gt;0,COUNTIF('Finish order'!F:F, Table24[[#This Row],[Number]]),"")</f>
        <v/>
      </c>
    </row>
    <row r="991" spans="1:7" x14ac:dyDescent="0.2">
      <c r="A991" s="52">
        <v>990</v>
      </c>
      <c r="B991" s="52"/>
      <c r="C991" s="4" t="s">
        <v>420</v>
      </c>
      <c r="D991" s="4" t="s">
        <v>145</v>
      </c>
      <c r="E991" s="55" t="s">
        <v>28</v>
      </c>
      <c r="F991" s="55" t="s">
        <v>7</v>
      </c>
      <c r="G991" t="str">
        <f>IF(Table24[[#This Row],[Number]]&lt;&gt;0,COUNTIF('Finish order'!F:F, Table24[[#This Row],[Number]]),"")</f>
        <v/>
      </c>
    </row>
    <row r="992" spans="1:7" x14ac:dyDescent="0.2">
      <c r="A992" s="52">
        <v>991</v>
      </c>
      <c r="B992" s="52">
        <v>991</v>
      </c>
      <c r="C992" s="4" t="s">
        <v>421</v>
      </c>
      <c r="D992" s="4" t="s">
        <v>120</v>
      </c>
      <c r="E992" s="55" t="s">
        <v>28</v>
      </c>
      <c r="F992" s="55" t="s">
        <v>7</v>
      </c>
      <c r="G992">
        <f>IF(Table24[[#This Row],[Number]]&lt;&gt;0,COUNTIF('Finish order'!F:F, Table24[[#This Row],[Number]]),"")</f>
        <v>1</v>
      </c>
    </row>
    <row r="993" spans="1:7" x14ac:dyDescent="0.2">
      <c r="A993" s="52">
        <v>992</v>
      </c>
      <c r="B993" s="52">
        <v>992</v>
      </c>
      <c r="C993" s="4" t="s">
        <v>422</v>
      </c>
      <c r="D993" s="4" t="s">
        <v>423</v>
      </c>
      <c r="E993" s="55" t="s">
        <v>28</v>
      </c>
      <c r="F993" s="55" t="s">
        <v>7</v>
      </c>
      <c r="G993">
        <f>IF(Table24[[#This Row],[Number]]&lt;&gt;0,COUNTIF('Finish order'!F:F, Table24[[#This Row],[Number]]),"")</f>
        <v>1</v>
      </c>
    </row>
    <row r="994" spans="1:7" x14ac:dyDescent="0.2">
      <c r="A994" s="52">
        <v>993</v>
      </c>
      <c r="B994" s="52">
        <v>993</v>
      </c>
      <c r="C994" s="4" t="s">
        <v>424</v>
      </c>
      <c r="D994" s="4" t="s">
        <v>425</v>
      </c>
      <c r="E994" s="55" t="s">
        <v>28</v>
      </c>
      <c r="F994" s="55" t="s">
        <v>7</v>
      </c>
      <c r="G994">
        <f>IF(Table24[[#This Row],[Number]]&lt;&gt;0,COUNTIF('Finish order'!F:F, Table24[[#This Row],[Number]]),"")</f>
        <v>1</v>
      </c>
    </row>
    <row r="995" spans="1:7" x14ac:dyDescent="0.2">
      <c r="A995" s="52">
        <v>994</v>
      </c>
      <c r="B995" s="52"/>
      <c r="D995" s="4"/>
      <c r="E995" s="55" t="s">
        <v>28</v>
      </c>
      <c r="F995" s="55" t="s">
        <v>56</v>
      </c>
      <c r="G995" t="str">
        <f>IF(Table24[[#This Row],[Number]]&lt;&gt;0,COUNTIF('Finish order'!F:F, Table24[[#This Row],[Number]]),"")</f>
        <v/>
      </c>
    </row>
    <row r="996" spans="1:7" x14ac:dyDescent="0.2">
      <c r="A996" s="52">
        <v>995</v>
      </c>
      <c r="B996" s="52"/>
      <c r="D996" s="4"/>
      <c r="E996" s="55" t="s">
        <v>28</v>
      </c>
      <c r="F996" s="55" t="s">
        <v>56</v>
      </c>
      <c r="G996" t="str">
        <f>IF(Table24[[#This Row],[Number]]&lt;&gt;0,COUNTIF('Finish order'!F:F, Table24[[#This Row],[Number]]),"")</f>
        <v/>
      </c>
    </row>
    <row r="997" spans="1:7" x14ac:dyDescent="0.2">
      <c r="A997" s="52">
        <v>996</v>
      </c>
      <c r="B997" s="52"/>
      <c r="D997" s="4"/>
      <c r="E997" s="55" t="s">
        <v>28</v>
      </c>
      <c r="F997" s="55" t="s">
        <v>56</v>
      </c>
      <c r="G997" t="str">
        <f>IF(Table24[[#This Row],[Number]]&lt;&gt;0,COUNTIF('Finish order'!F:F, Table24[[#This Row],[Number]]),"")</f>
        <v/>
      </c>
    </row>
    <row r="998" spans="1:7" x14ac:dyDescent="0.2">
      <c r="A998" s="52">
        <v>997</v>
      </c>
      <c r="B998" s="52"/>
      <c r="D998" s="4"/>
      <c r="E998" s="55" t="s">
        <v>28</v>
      </c>
      <c r="F998" s="55" t="s">
        <v>56</v>
      </c>
      <c r="G998" t="str">
        <f>IF(Table24[[#This Row],[Number]]&lt;&gt;0,COUNTIF('Finish order'!F:F, Table24[[#This Row],[Number]]),"")</f>
        <v/>
      </c>
    </row>
    <row r="999" spans="1:7" x14ac:dyDescent="0.2">
      <c r="A999" s="52">
        <v>998</v>
      </c>
      <c r="B999" s="52"/>
      <c r="D999" s="4"/>
      <c r="E999" s="55" t="s">
        <v>28</v>
      </c>
      <c r="F999" s="55" t="s">
        <v>56</v>
      </c>
      <c r="G999" t="str">
        <f>IF(Table24[[#This Row],[Number]]&lt;&gt;0,COUNTIF('Finish order'!F:F, Table24[[#This Row],[Number]]),"")</f>
        <v/>
      </c>
    </row>
    <row r="1000" spans="1:7" x14ac:dyDescent="0.2">
      <c r="A1000" s="52">
        <v>999</v>
      </c>
      <c r="B1000" s="52"/>
      <c r="D1000" s="4"/>
      <c r="E1000" s="55" t="s">
        <v>28</v>
      </c>
      <c r="F1000" s="55" t="s">
        <v>56</v>
      </c>
      <c r="G1000" t="str">
        <f>IF(Table24[[#This Row],[Number]]&lt;&gt;0,COUNTIF('Finish order'!F:F, Table24[[#This Row],[Number]]),"")</f>
        <v/>
      </c>
    </row>
    <row r="1001" spans="1:7" x14ac:dyDescent="0.2">
      <c r="A1001" s="52">
        <v>1000</v>
      </c>
      <c r="B1001" s="52"/>
      <c r="D1001" s="4"/>
      <c r="E1001" s="55" t="s">
        <v>28</v>
      </c>
      <c r="F1001" s="55" t="s">
        <v>34</v>
      </c>
      <c r="G1001" t="str">
        <f>IF(Table24[[#This Row],[Number]]&lt;&gt;0,COUNTIF('Finish order'!F:F, Table24[[#This Row],[Number]]),"")</f>
        <v/>
      </c>
    </row>
    <row r="1002" spans="1:7" x14ac:dyDescent="0.2">
      <c r="A1002" s="52">
        <v>1001</v>
      </c>
      <c r="B1002" s="52"/>
      <c r="D1002" s="4"/>
      <c r="G1002" t="str">
        <f>IF(Table24[[#This Row],[Number]]&lt;&gt;0,COUNTIF('Finish order'!F:F, Table24[[#This Row],[Number]]),"")</f>
        <v/>
      </c>
    </row>
    <row r="1003" spans="1:7" x14ac:dyDescent="0.2">
      <c r="A1003" s="52">
        <v>1002</v>
      </c>
      <c r="B1003" s="52"/>
      <c r="D1003" s="4"/>
      <c r="G1003" t="str">
        <f>IF(Table24[[#This Row],[Number]]&lt;&gt;0,COUNTIF('Finish order'!F:F, Table24[[#This Row],[Number]]),"")</f>
        <v/>
      </c>
    </row>
    <row r="1004" spans="1:7" x14ac:dyDescent="0.2">
      <c r="A1004" s="52">
        <v>1003</v>
      </c>
      <c r="B1004" s="52"/>
      <c r="D1004" s="4"/>
      <c r="G1004" t="str">
        <f>IF(Table24[[#This Row],[Number]]&lt;&gt;0,COUNTIF('Finish order'!F:F, Table24[[#This Row],[Number]]),"")</f>
        <v/>
      </c>
    </row>
    <row r="1005" spans="1:7" x14ac:dyDescent="0.2">
      <c r="A1005" s="52">
        <v>1004</v>
      </c>
      <c r="B1005" s="52"/>
      <c r="D1005" s="4"/>
      <c r="G1005" t="str">
        <f>IF(Table24[[#This Row],[Number]]&lt;&gt;0,COUNTIF('Finish order'!F:F, Table24[[#This Row],[Number]]),"")</f>
        <v/>
      </c>
    </row>
    <row r="1006" spans="1:7" x14ac:dyDescent="0.2">
      <c r="A1006" s="52">
        <v>1005</v>
      </c>
      <c r="B1006" s="52"/>
      <c r="D1006" s="4"/>
      <c r="G1006" t="str">
        <f>IF(Table24[[#This Row],[Number]]&lt;&gt;0,COUNTIF('Finish order'!F:F, Table24[[#This Row],[Number]]),"")</f>
        <v/>
      </c>
    </row>
    <row r="1007" spans="1:7" x14ac:dyDescent="0.2">
      <c r="A1007" s="52">
        <v>1006</v>
      </c>
      <c r="B1007" s="52"/>
      <c r="D1007" s="4"/>
      <c r="G1007" t="str">
        <f>IF(Table24[[#This Row],[Number]]&lt;&gt;0,COUNTIF('Finish order'!F:F, Table24[[#This Row],[Number]]),"")</f>
        <v/>
      </c>
    </row>
    <row r="1008" spans="1:7" x14ac:dyDescent="0.2">
      <c r="A1008" s="52">
        <v>1007</v>
      </c>
      <c r="B1008" s="52"/>
      <c r="D1008" s="4"/>
      <c r="G1008" t="str">
        <f>IF(Table24[[#This Row],[Number]]&lt;&gt;0,COUNTIF('Finish order'!F:F, Table24[[#This Row],[Number]]),"")</f>
        <v/>
      </c>
    </row>
    <row r="1009" spans="1:7" x14ac:dyDescent="0.2">
      <c r="A1009" s="52">
        <v>1008</v>
      </c>
      <c r="B1009" s="52"/>
      <c r="D1009" s="4"/>
      <c r="G1009" t="str">
        <f>IF(Table24[[#This Row],[Number]]&lt;&gt;0,COUNTIF('Finish order'!F:F, Table24[[#This Row],[Number]]),"")</f>
        <v/>
      </c>
    </row>
    <row r="1010" spans="1:7" x14ac:dyDescent="0.2">
      <c r="A1010" s="52">
        <v>1009</v>
      </c>
      <c r="B1010" s="52"/>
      <c r="D1010" s="4"/>
      <c r="G1010" t="str">
        <f>IF(Table24[[#This Row],[Number]]&lt;&gt;0,COUNTIF('Finish order'!F:F, Table24[[#This Row],[Number]]),"")</f>
        <v/>
      </c>
    </row>
    <row r="1011" spans="1:7" x14ac:dyDescent="0.2">
      <c r="A1011" s="52">
        <v>1010</v>
      </c>
      <c r="B1011" s="52"/>
      <c r="D1011" s="4"/>
      <c r="G1011" t="str">
        <f>IF(Table24[[#This Row],[Number]]&lt;&gt;0,COUNTIF('Finish order'!F:F, Table24[[#This Row],[Number]]),"")</f>
        <v/>
      </c>
    </row>
    <row r="1012" spans="1:7" x14ac:dyDescent="0.2">
      <c r="A1012" s="52">
        <v>1011</v>
      </c>
      <c r="B1012" s="52"/>
      <c r="D1012" s="4"/>
      <c r="G1012" t="str">
        <f>IF(Table24[[#This Row],[Number]]&lt;&gt;0,COUNTIF('Finish order'!F:F, Table24[[#This Row],[Number]]),"")</f>
        <v/>
      </c>
    </row>
    <row r="1013" spans="1:7" x14ac:dyDescent="0.2">
      <c r="A1013" s="52">
        <v>1012</v>
      </c>
      <c r="B1013" s="52"/>
      <c r="D1013" s="4"/>
      <c r="G1013" t="str">
        <f>IF(Table24[[#This Row],[Number]]&lt;&gt;0,COUNTIF('Finish order'!F:F, Table24[[#This Row],[Number]]),"")</f>
        <v/>
      </c>
    </row>
    <row r="1014" spans="1:7" x14ac:dyDescent="0.2">
      <c r="A1014" s="52">
        <v>1013</v>
      </c>
      <c r="B1014" s="52"/>
      <c r="D1014" s="4"/>
      <c r="G1014" t="str">
        <f>IF(Table24[[#This Row],[Number]]&lt;&gt;0,COUNTIF('Finish order'!F:F, Table24[[#This Row],[Number]]),"")</f>
        <v/>
      </c>
    </row>
    <row r="1015" spans="1:7" x14ac:dyDescent="0.2">
      <c r="A1015" s="52">
        <v>1014</v>
      </c>
      <c r="B1015" s="52"/>
      <c r="D1015" s="4"/>
      <c r="G1015" t="str">
        <f>IF(Table24[[#This Row],[Number]]&lt;&gt;0,COUNTIF('Finish order'!F:F, Table24[[#This Row],[Number]]),"")</f>
        <v/>
      </c>
    </row>
    <row r="1016" spans="1:7" x14ac:dyDescent="0.2">
      <c r="A1016" s="52">
        <v>1015</v>
      </c>
      <c r="B1016" s="52"/>
      <c r="D1016" s="4"/>
      <c r="G1016" t="str">
        <f>IF(Table24[[#This Row],[Number]]&lt;&gt;0,COUNTIF('Finish order'!F:F, Table24[[#This Row],[Number]]),"")</f>
        <v/>
      </c>
    </row>
    <row r="1017" spans="1:7" x14ac:dyDescent="0.2">
      <c r="A1017" s="52">
        <v>1016</v>
      </c>
      <c r="B1017" s="52"/>
      <c r="D1017" s="4"/>
      <c r="G1017" t="str">
        <f>IF(Table24[[#This Row],[Number]]&lt;&gt;0,COUNTIF('Finish order'!F:F, Table24[[#This Row],[Number]]),"")</f>
        <v/>
      </c>
    </row>
    <row r="1018" spans="1:7" x14ac:dyDescent="0.2">
      <c r="A1018" s="52">
        <v>1017</v>
      </c>
      <c r="B1018" s="52"/>
      <c r="D1018" s="4"/>
      <c r="G1018" t="str">
        <f>IF(Table24[[#This Row],[Number]]&lt;&gt;0,COUNTIF('Finish order'!F:F, Table24[[#This Row],[Number]]),"")</f>
        <v/>
      </c>
    </row>
    <row r="1019" spans="1:7" x14ac:dyDescent="0.2">
      <c r="A1019" s="52">
        <v>1018</v>
      </c>
      <c r="B1019" s="52"/>
      <c r="D1019" s="4"/>
      <c r="G1019" t="str">
        <f>IF(Table24[[#This Row],[Number]]&lt;&gt;0,COUNTIF('Finish order'!F:F, Table24[[#This Row],[Number]]),"")</f>
        <v/>
      </c>
    </row>
    <row r="1020" spans="1:7" x14ac:dyDescent="0.2">
      <c r="A1020" s="52">
        <v>1019</v>
      </c>
      <c r="B1020" s="52"/>
      <c r="D1020" s="4"/>
      <c r="G1020" t="str">
        <f>IF(Table24[[#This Row],[Number]]&lt;&gt;0,COUNTIF('Finish order'!F:F, Table24[[#This Row],[Number]]),"")</f>
        <v/>
      </c>
    </row>
    <row r="1021" spans="1:7" x14ac:dyDescent="0.2">
      <c r="A1021" s="52">
        <v>1020</v>
      </c>
      <c r="B1021" s="52"/>
      <c r="D1021" s="4"/>
      <c r="G1021" t="str">
        <f>IF(Table24[[#This Row],[Number]]&lt;&gt;0,COUNTIF('Finish order'!F:F, Table24[[#This Row],[Number]]),"")</f>
        <v/>
      </c>
    </row>
    <row r="1022" spans="1:7" x14ac:dyDescent="0.2">
      <c r="A1022" s="52">
        <v>1021</v>
      </c>
      <c r="B1022" s="52"/>
      <c r="D1022" s="4"/>
      <c r="G1022" t="str">
        <f>IF(Table24[[#This Row],[Number]]&lt;&gt;0,COUNTIF('Finish order'!F:F, Table24[[#This Row],[Number]]),"")</f>
        <v/>
      </c>
    </row>
    <row r="1023" spans="1:7" x14ac:dyDescent="0.2">
      <c r="A1023" s="52">
        <v>1022</v>
      </c>
      <c r="B1023" s="52"/>
      <c r="D1023" s="4"/>
      <c r="G1023" t="str">
        <f>IF(Table24[[#This Row],[Number]]&lt;&gt;0,COUNTIF('Finish order'!F:F, Table24[[#This Row],[Number]]),"")</f>
        <v/>
      </c>
    </row>
    <row r="1024" spans="1:7" x14ac:dyDescent="0.2">
      <c r="A1024" s="52">
        <v>1023</v>
      </c>
      <c r="B1024" s="52"/>
      <c r="D1024" s="4"/>
      <c r="G1024" t="str">
        <f>IF(Table24[[#This Row],[Number]]&lt;&gt;0,COUNTIF('Finish order'!F:F, Table24[[#This Row],[Number]]),"")</f>
        <v/>
      </c>
    </row>
    <row r="1025" spans="1:7" x14ac:dyDescent="0.2">
      <c r="A1025" s="52">
        <v>1024</v>
      </c>
      <c r="B1025" s="52"/>
      <c r="D1025" s="4"/>
      <c r="G1025" t="str">
        <f>IF(Table24[[#This Row],[Number]]&lt;&gt;0,COUNTIF('Finish order'!F:F, Table24[[#This Row],[Number]]),"")</f>
        <v/>
      </c>
    </row>
    <row r="1026" spans="1:7" x14ac:dyDescent="0.2">
      <c r="A1026" s="52">
        <v>1025</v>
      </c>
      <c r="B1026" s="52"/>
      <c r="D1026" s="4"/>
      <c r="G1026" t="str">
        <f>IF(Table24[[#This Row],[Number]]&lt;&gt;0,COUNTIF('Finish order'!F:F, Table24[[#This Row],[Number]]),"")</f>
        <v/>
      </c>
    </row>
    <row r="1027" spans="1:7" x14ac:dyDescent="0.2">
      <c r="A1027" s="52">
        <v>1026</v>
      </c>
      <c r="B1027" s="52"/>
      <c r="D1027" s="4"/>
      <c r="G1027" t="str">
        <f>IF(Table24[[#This Row],[Number]]&lt;&gt;0,COUNTIF('Finish order'!F:F, Table24[[#This Row],[Number]]),"")</f>
        <v/>
      </c>
    </row>
    <row r="1028" spans="1:7" x14ac:dyDescent="0.2">
      <c r="A1028" s="52">
        <v>1027</v>
      </c>
      <c r="B1028" s="52"/>
      <c r="D1028" s="4"/>
      <c r="G1028" t="str">
        <f>IF(Table24[[#This Row],[Number]]&lt;&gt;0,COUNTIF('Finish order'!F:F, Table24[[#This Row],[Number]]),"")</f>
        <v/>
      </c>
    </row>
    <row r="1029" spans="1:7" x14ac:dyDescent="0.2">
      <c r="A1029" s="52">
        <v>1028</v>
      </c>
      <c r="B1029" s="52"/>
      <c r="D1029" s="4"/>
      <c r="G1029" t="str">
        <f>IF(Table24[[#This Row],[Number]]&lt;&gt;0,COUNTIF('Finish order'!F:F, Table24[[#This Row],[Number]]),"")</f>
        <v/>
      </c>
    </row>
    <row r="1030" spans="1:7" x14ac:dyDescent="0.2">
      <c r="A1030" s="52">
        <v>1029</v>
      </c>
      <c r="B1030" s="52"/>
      <c r="D1030" s="4"/>
      <c r="G1030" t="str">
        <f>IF(Table24[[#This Row],[Number]]&lt;&gt;0,COUNTIF('Finish order'!F:F, Table24[[#This Row],[Number]]),"")</f>
        <v/>
      </c>
    </row>
    <row r="1031" spans="1:7" x14ac:dyDescent="0.2">
      <c r="A1031" s="52">
        <v>1030</v>
      </c>
      <c r="B1031" s="52"/>
      <c r="D1031" s="4"/>
      <c r="G1031" t="str">
        <f>IF(Table24[[#This Row],[Number]]&lt;&gt;0,COUNTIF('Finish order'!F:F, Table24[[#This Row],[Number]]),"")</f>
        <v/>
      </c>
    </row>
    <row r="1032" spans="1:7" x14ac:dyDescent="0.2">
      <c r="A1032" s="52">
        <v>1031</v>
      </c>
      <c r="B1032" s="52"/>
      <c r="D1032" s="4"/>
      <c r="G1032" t="str">
        <f>IF(Table24[[#This Row],[Number]]&lt;&gt;0,COUNTIF('Finish order'!F:F, Table24[[#This Row],[Number]]),"")</f>
        <v/>
      </c>
    </row>
    <row r="1033" spans="1:7" x14ac:dyDescent="0.2">
      <c r="A1033" s="52">
        <v>1032</v>
      </c>
      <c r="B1033" s="52"/>
      <c r="D1033" s="4"/>
      <c r="G1033" t="str">
        <f>IF(Table24[[#This Row],[Number]]&lt;&gt;0,COUNTIF('Finish order'!F:F, Table24[[#This Row],[Number]]),"")</f>
        <v/>
      </c>
    </row>
    <row r="1034" spans="1:7" x14ac:dyDescent="0.2">
      <c r="A1034" s="52">
        <v>1033</v>
      </c>
      <c r="B1034" s="52"/>
      <c r="D1034" s="4"/>
      <c r="G1034" t="str">
        <f>IF(Table24[[#This Row],[Number]]&lt;&gt;0,COUNTIF('Finish order'!F:F, Table24[[#This Row],[Number]]),"")</f>
        <v/>
      </c>
    </row>
    <row r="1035" spans="1:7" x14ac:dyDescent="0.2">
      <c r="A1035" s="52">
        <v>1034</v>
      </c>
      <c r="B1035" s="52"/>
      <c r="D1035" s="4"/>
      <c r="G1035" t="str">
        <f>IF(Table24[[#This Row],[Number]]&lt;&gt;0,COUNTIF('Finish order'!F:F, Table24[[#This Row],[Number]]),"")</f>
        <v/>
      </c>
    </row>
    <row r="1036" spans="1:7" x14ac:dyDescent="0.2">
      <c r="A1036" s="52">
        <v>1035</v>
      </c>
      <c r="B1036" s="52"/>
      <c r="D1036" s="4"/>
      <c r="G1036" t="str">
        <f>IF(Table24[[#This Row],[Number]]&lt;&gt;0,COUNTIF('Finish order'!F:F, Table24[[#This Row],[Number]]),"")</f>
        <v/>
      </c>
    </row>
    <row r="1037" spans="1:7" x14ac:dyDescent="0.2">
      <c r="A1037" s="52">
        <v>1036</v>
      </c>
      <c r="B1037" s="52"/>
      <c r="D1037" s="4"/>
      <c r="G1037" t="str">
        <f>IF(Table24[[#This Row],[Number]]&lt;&gt;0,COUNTIF('Finish order'!F:F, Table24[[#This Row],[Number]]),"")</f>
        <v/>
      </c>
    </row>
    <row r="1038" spans="1:7" x14ac:dyDescent="0.2">
      <c r="A1038" s="52">
        <v>1037</v>
      </c>
      <c r="B1038" s="52"/>
      <c r="D1038" s="4"/>
      <c r="G1038" t="str">
        <f>IF(Table24[[#This Row],[Number]]&lt;&gt;0,COUNTIF('Finish order'!F:F, Table24[[#This Row],[Number]]),"")</f>
        <v/>
      </c>
    </row>
    <row r="1039" spans="1:7" x14ac:dyDescent="0.2">
      <c r="A1039" s="52">
        <v>1038</v>
      </c>
      <c r="B1039" s="52"/>
      <c r="D1039" s="4"/>
      <c r="G1039" t="str">
        <f>IF(Table24[[#This Row],[Number]]&lt;&gt;0,COUNTIF('Finish order'!F:F, Table24[[#This Row],[Number]]),"")</f>
        <v/>
      </c>
    </row>
    <row r="1040" spans="1:7" x14ac:dyDescent="0.2">
      <c r="A1040" s="52">
        <v>1039</v>
      </c>
      <c r="B1040" s="52"/>
      <c r="D1040" s="4"/>
      <c r="G1040" t="str">
        <f>IF(Table24[[#This Row],[Number]]&lt;&gt;0,COUNTIF('Finish order'!F:F, Table24[[#This Row],[Number]]),"")</f>
        <v/>
      </c>
    </row>
    <row r="1041" spans="1:7" x14ac:dyDescent="0.2">
      <c r="A1041" s="52">
        <v>1040</v>
      </c>
      <c r="B1041" s="52"/>
      <c r="D1041" s="4"/>
      <c r="G1041" t="str">
        <f>IF(Table24[[#This Row],[Number]]&lt;&gt;0,COUNTIF('Finish order'!F:F, Table24[[#This Row],[Number]]),"")</f>
        <v/>
      </c>
    </row>
    <row r="1042" spans="1:7" x14ac:dyDescent="0.2">
      <c r="A1042" s="52">
        <v>1041</v>
      </c>
      <c r="B1042" s="52"/>
      <c r="D1042" s="4"/>
      <c r="G1042" t="str">
        <f>IF(Table24[[#This Row],[Number]]&lt;&gt;0,COUNTIF('Finish order'!F:F, Table24[[#This Row],[Number]]),"")</f>
        <v/>
      </c>
    </row>
    <row r="1043" spans="1:7" x14ac:dyDescent="0.2">
      <c r="A1043" s="52">
        <v>1042</v>
      </c>
      <c r="B1043" s="52"/>
      <c r="D1043" s="4"/>
      <c r="G1043" t="str">
        <f>IF(Table24[[#This Row],[Number]]&lt;&gt;0,COUNTIF('Finish order'!F:F, Table24[[#This Row],[Number]]),"")</f>
        <v/>
      </c>
    </row>
    <row r="1044" spans="1:7" x14ac:dyDescent="0.2">
      <c r="A1044" s="52">
        <v>1043</v>
      </c>
      <c r="B1044" s="52"/>
      <c r="D1044" s="4"/>
      <c r="G1044" t="str">
        <f>IF(Table24[[#This Row],[Number]]&lt;&gt;0,COUNTIF('Finish order'!F:F, Table24[[#This Row],[Number]]),"")</f>
        <v/>
      </c>
    </row>
    <row r="1045" spans="1:7" x14ac:dyDescent="0.2">
      <c r="A1045" s="52">
        <v>1044</v>
      </c>
      <c r="B1045" s="52"/>
      <c r="D1045" s="4"/>
      <c r="G1045" t="str">
        <f>IF(Table24[[#This Row],[Number]]&lt;&gt;0,COUNTIF('Finish order'!F:F, Table24[[#This Row],[Number]]),"")</f>
        <v/>
      </c>
    </row>
    <row r="1046" spans="1:7" x14ac:dyDescent="0.2">
      <c r="A1046" s="52">
        <v>1045</v>
      </c>
      <c r="B1046" s="52"/>
      <c r="D1046" s="4"/>
      <c r="G1046" t="str">
        <f>IF(Table24[[#This Row],[Number]]&lt;&gt;0,COUNTIF('Finish order'!F:F, Table24[[#This Row],[Number]]),"")</f>
        <v/>
      </c>
    </row>
    <row r="1047" spans="1:7" x14ac:dyDescent="0.2">
      <c r="A1047" s="52">
        <v>1046</v>
      </c>
      <c r="B1047" s="52"/>
      <c r="D1047" s="4"/>
      <c r="G1047" t="str">
        <f>IF(Table24[[#This Row],[Number]]&lt;&gt;0,COUNTIF('Finish order'!F:F, Table24[[#This Row],[Number]]),"")</f>
        <v/>
      </c>
    </row>
    <row r="1048" spans="1:7" x14ac:dyDescent="0.2">
      <c r="A1048" s="52">
        <v>1047</v>
      </c>
      <c r="B1048" s="52"/>
      <c r="D1048" s="4"/>
      <c r="G1048" t="str">
        <f>IF(Table24[[#This Row],[Number]]&lt;&gt;0,COUNTIF('Finish order'!F:F, Table24[[#This Row],[Number]]),"")</f>
        <v/>
      </c>
    </row>
    <row r="1049" spans="1:7" x14ac:dyDescent="0.2">
      <c r="A1049" s="52">
        <v>1048</v>
      </c>
      <c r="B1049" s="52"/>
      <c r="D1049" s="4"/>
      <c r="G1049" t="str">
        <f>IF(Table24[[#This Row],[Number]]&lt;&gt;0,COUNTIF('Finish order'!F:F, Table24[[#This Row],[Number]]),"")</f>
        <v/>
      </c>
    </row>
    <row r="1050" spans="1:7" x14ac:dyDescent="0.2">
      <c r="A1050" s="52">
        <v>1049</v>
      </c>
      <c r="B1050" s="52"/>
      <c r="D1050" s="4"/>
      <c r="G1050" t="str">
        <f>IF(Table24[[#This Row],[Number]]&lt;&gt;0,COUNTIF('Finish order'!F:F, Table24[[#This Row],[Number]]),"")</f>
        <v/>
      </c>
    </row>
    <row r="1051" spans="1:7" x14ac:dyDescent="0.2">
      <c r="A1051" s="52">
        <v>1050</v>
      </c>
      <c r="B1051" s="52"/>
      <c r="D1051" s="4"/>
      <c r="G1051" t="str">
        <f>IF(Table24[[#This Row],[Number]]&lt;&gt;0,COUNTIF('Finish order'!F:F, Table24[[#This Row],[Number]]),"")</f>
        <v/>
      </c>
    </row>
    <row r="1052" spans="1:7" x14ac:dyDescent="0.2">
      <c r="A1052" s="52">
        <v>1051</v>
      </c>
      <c r="B1052" s="52"/>
      <c r="D1052" s="4"/>
      <c r="G1052" t="str">
        <f>IF(Table24[[#This Row],[Number]]&lt;&gt;0,COUNTIF('Finish order'!F:F, Table24[[#This Row],[Number]]),"")</f>
        <v/>
      </c>
    </row>
    <row r="1053" spans="1:7" x14ac:dyDescent="0.2">
      <c r="A1053" s="52">
        <v>1052</v>
      </c>
      <c r="B1053" s="52"/>
      <c r="D1053" s="4"/>
      <c r="G1053" t="str">
        <f>IF(Table24[[#This Row],[Number]]&lt;&gt;0,COUNTIF('Finish order'!F:F, Table24[[#This Row],[Number]]),"")</f>
        <v/>
      </c>
    </row>
    <row r="1054" spans="1:7" x14ac:dyDescent="0.2">
      <c r="A1054" s="52">
        <v>1053</v>
      </c>
      <c r="B1054" s="52"/>
      <c r="D1054" s="4"/>
      <c r="G1054" t="str">
        <f>IF(Table24[[#This Row],[Number]]&lt;&gt;0,COUNTIF('Finish order'!F:F, Table24[[#This Row],[Number]]),"")</f>
        <v/>
      </c>
    </row>
    <row r="1055" spans="1:7" x14ac:dyDescent="0.2">
      <c r="A1055" s="52">
        <v>1054</v>
      </c>
      <c r="B1055" s="52"/>
      <c r="D1055" s="4"/>
      <c r="G1055" t="str">
        <f>IF(Table24[[#This Row],[Number]]&lt;&gt;0,COUNTIF('Finish order'!F:F, Table24[[#This Row],[Number]]),"")</f>
        <v/>
      </c>
    </row>
    <row r="1056" spans="1:7" x14ac:dyDescent="0.2">
      <c r="A1056" s="52">
        <v>1055</v>
      </c>
      <c r="B1056" s="52"/>
      <c r="D1056" s="4"/>
      <c r="G1056" t="str">
        <f>IF(Table24[[#This Row],[Number]]&lt;&gt;0,COUNTIF('Finish order'!F:F, Table24[[#This Row],[Number]]),"")</f>
        <v/>
      </c>
    </row>
    <row r="1057" spans="1:7" x14ac:dyDescent="0.2">
      <c r="A1057" s="52">
        <v>1056</v>
      </c>
      <c r="B1057" s="52"/>
      <c r="D1057" s="4"/>
      <c r="G1057" t="str">
        <f>IF(Table24[[#This Row],[Number]]&lt;&gt;0,COUNTIF('Finish order'!F:F, Table24[[#This Row],[Number]]),"")</f>
        <v/>
      </c>
    </row>
    <row r="1058" spans="1:7" x14ac:dyDescent="0.2">
      <c r="A1058" s="52">
        <v>1057</v>
      </c>
      <c r="B1058" s="52"/>
      <c r="D1058" s="4"/>
      <c r="G1058" t="str">
        <f>IF(Table24[[#This Row],[Number]]&lt;&gt;0,COUNTIF('Finish order'!F:F, Table24[[#This Row],[Number]]),"")</f>
        <v/>
      </c>
    </row>
    <row r="1059" spans="1:7" x14ac:dyDescent="0.2">
      <c r="A1059" s="52">
        <v>1058</v>
      </c>
      <c r="B1059" s="52"/>
      <c r="D1059" s="4"/>
      <c r="G1059" t="str">
        <f>IF(Table24[[#This Row],[Number]]&lt;&gt;0,COUNTIF('Finish order'!F:F, Table24[[#This Row],[Number]]),"")</f>
        <v/>
      </c>
    </row>
    <row r="1060" spans="1:7" x14ac:dyDescent="0.2">
      <c r="A1060" s="52">
        <v>1059</v>
      </c>
      <c r="B1060" s="52"/>
      <c r="D1060" s="4"/>
      <c r="G1060" t="str">
        <f>IF(Table24[[#This Row],[Number]]&lt;&gt;0,COUNTIF('Finish order'!F:F, Table24[[#This Row],[Number]]),"")</f>
        <v/>
      </c>
    </row>
    <row r="1061" spans="1:7" x14ac:dyDescent="0.2">
      <c r="A1061" s="52">
        <v>1060</v>
      </c>
      <c r="B1061" s="52"/>
      <c r="D1061" s="4"/>
      <c r="G1061" t="str">
        <f>IF(Table24[[#This Row],[Number]]&lt;&gt;0,COUNTIF('Finish order'!F:F, Table24[[#This Row],[Number]]),"")</f>
        <v/>
      </c>
    </row>
    <row r="1062" spans="1:7" x14ac:dyDescent="0.2">
      <c r="A1062" s="52">
        <v>1061</v>
      </c>
      <c r="B1062" s="52"/>
      <c r="D1062" s="4"/>
      <c r="G1062" t="str">
        <f>IF(Table24[[#This Row],[Number]]&lt;&gt;0,COUNTIF('Finish order'!F:F, Table24[[#This Row],[Number]]),"")</f>
        <v/>
      </c>
    </row>
    <row r="1063" spans="1:7" x14ac:dyDescent="0.2">
      <c r="A1063" s="52">
        <v>1062</v>
      </c>
      <c r="B1063" s="52"/>
      <c r="D1063" s="4"/>
      <c r="G1063" t="str">
        <f>IF(Table24[[#This Row],[Number]]&lt;&gt;0,COUNTIF('Finish order'!F:F, Table24[[#This Row],[Number]]),"")</f>
        <v/>
      </c>
    </row>
    <row r="1064" spans="1:7" x14ac:dyDescent="0.2">
      <c r="A1064" s="52">
        <v>1063</v>
      </c>
      <c r="B1064" s="52"/>
      <c r="D1064" s="4"/>
      <c r="G1064" t="str">
        <f>IF(Table24[[#This Row],[Number]]&lt;&gt;0,COUNTIF('Finish order'!F:F, Table24[[#This Row],[Number]]),"")</f>
        <v/>
      </c>
    </row>
    <row r="1065" spans="1:7" x14ac:dyDescent="0.2">
      <c r="A1065" s="52">
        <v>1064</v>
      </c>
      <c r="B1065" s="52"/>
      <c r="D1065" s="4"/>
      <c r="G1065" t="str">
        <f>IF(Table24[[#This Row],[Number]]&lt;&gt;0,COUNTIF('Finish order'!F:F, Table24[[#This Row],[Number]]),"")</f>
        <v/>
      </c>
    </row>
    <row r="1066" spans="1:7" x14ac:dyDescent="0.2">
      <c r="A1066" s="52">
        <v>1065</v>
      </c>
      <c r="B1066" s="52"/>
      <c r="D1066" s="4"/>
      <c r="G1066" t="str">
        <f>IF(Table24[[#This Row],[Number]]&lt;&gt;0,COUNTIF('Finish order'!F:F, Table24[[#This Row],[Number]]),"")</f>
        <v/>
      </c>
    </row>
    <row r="1067" spans="1:7" x14ac:dyDescent="0.2">
      <c r="A1067" s="52">
        <v>1066</v>
      </c>
      <c r="B1067" s="52"/>
      <c r="D1067" s="4"/>
      <c r="G1067" t="str">
        <f>IF(Table24[[#This Row],[Number]]&lt;&gt;0,COUNTIF('Finish order'!F:F, Table24[[#This Row],[Number]]),"")</f>
        <v/>
      </c>
    </row>
    <row r="1068" spans="1:7" x14ac:dyDescent="0.2">
      <c r="A1068" s="52">
        <v>1067</v>
      </c>
      <c r="B1068" s="52"/>
      <c r="D1068" s="4"/>
      <c r="G1068" t="str">
        <f>IF(Table24[[#This Row],[Number]]&lt;&gt;0,COUNTIF('Finish order'!F:F, Table24[[#This Row],[Number]]),"")</f>
        <v/>
      </c>
    </row>
    <row r="1069" spans="1:7" x14ac:dyDescent="0.2">
      <c r="A1069" s="52">
        <v>1068</v>
      </c>
      <c r="B1069" s="52"/>
      <c r="D1069" s="4"/>
      <c r="G1069" t="str">
        <f>IF(Table24[[#This Row],[Number]]&lt;&gt;0,COUNTIF('Finish order'!F:F, Table24[[#This Row],[Number]]),"")</f>
        <v/>
      </c>
    </row>
    <row r="1070" spans="1:7" x14ac:dyDescent="0.2">
      <c r="A1070" s="52">
        <v>1069</v>
      </c>
      <c r="B1070" s="52"/>
      <c r="D1070" s="4"/>
      <c r="G1070" t="str">
        <f>IF(Table24[[#This Row],[Number]]&lt;&gt;0,COUNTIF('Finish order'!F:F, Table24[[#This Row],[Number]]),"")</f>
        <v/>
      </c>
    </row>
    <row r="1071" spans="1:7" x14ac:dyDescent="0.2">
      <c r="A1071" s="52">
        <v>1070</v>
      </c>
      <c r="B1071" s="52"/>
      <c r="D1071" s="4"/>
      <c r="G1071" t="str">
        <f>IF(Table24[[#This Row],[Number]]&lt;&gt;0,COUNTIF('Finish order'!F:F, Table24[[#This Row],[Number]]),"")</f>
        <v/>
      </c>
    </row>
    <row r="1072" spans="1:7" x14ac:dyDescent="0.2">
      <c r="A1072" s="52">
        <v>1071</v>
      </c>
      <c r="B1072" s="52"/>
      <c r="D1072" s="4"/>
      <c r="G1072" t="str">
        <f>IF(Table24[[#This Row],[Number]]&lt;&gt;0,COUNTIF('Finish order'!F:F, Table24[[#This Row],[Number]]),"")</f>
        <v/>
      </c>
    </row>
    <row r="1073" spans="1:7" x14ac:dyDescent="0.2">
      <c r="A1073" s="52">
        <v>1072</v>
      </c>
      <c r="B1073" s="52"/>
      <c r="D1073" s="4"/>
      <c r="G1073" t="str">
        <f>IF(Table24[[#This Row],[Number]]&lt;&gt;0,COUNTIF('Finish order'!F:F, Table24[[#This Row],[Number]]),"")</f>
        <v/>
      </c>
    </row>
    <row r="1074" spans="1:7" x14ac:dyDescent="0.2">
      <c r="A1074" s="52">
        <v>1073</v>
      </c>
      <c r="B1074" s="52"/>
      <c r="D1074" s="4"/>
      <c r="G1074" t="str">
        <f>IF(Table24[[#This Row],[Number]]&lt;&gt;0,COUNTIF('Finish order'!F:F, Table24[[#This Row],[Number]]),"")</f>
        <v/>
      </c>
    </row>
    <row r="1075" spans="1:7" x14ac:dyDescent="0.2">
      <c r="A1075" s="52">
        <v>1074</v>
      </c>
      <c r="B1075" s="52"/>
      <c r="D1075" s="4"/>
      <c r="G1075" t="str">
        <f>IF(Table24[[#This Row],[Number]]&lt;&gt;0,COUNTIF('Finish order'!F:F, Table24[[#This Row],[Number]]),"")</f>
        <v/>
      </c>
    </row>
    <row r="1076" spans="1:7" x14ac:dyDescent="0.2">
      <c r="A1076" s="52">
        <v>1075</v>
      </c>
      <c r="B1076" s="52"/>
      <c r="D1076" s="4"/>
      <c r="G1076" t="str">
        <f>IF(Table24[[#This Row],[Number]]&lt;&gt;0,COUNTIF('Finish order'!F:F, Table24[[#This Row],[Number]]),"")</f>
        <v/>
      </c>
    </row>
    <row r="1077" spans="1:7" x14ac:dyDescent="0.2">
      <c r="A1077" s="52">
        <v>1076</v>
      </c>
      <c r="B1077" s="52"/>
      <c r="D1077" s="4"/>
      <c r="G1077" t="str">
        <f>IF(Table24[[#This Row],[Number]]&lt;&gt;0,COUNTIF('Finish order'!F:F, Table24[[#This Row],[Number]]),"")</f>
        <v/>
      </c>
    </row>
    <row r="1078" spans="1:7" x14ac:dyDescent="0.2">
      <c r="A1078" s="52">
        <v>1077</v>
      </c>
      <c r="B1078" s="52"/>
      <c r="D1078" s="4"/>
      <c r="G1078" t="str">
        <f>IF(Table24[[#This Row],[Number]]&lt;&gt;0,COUNTIF('Finish order'!F:F, Table24[[#This Row],[Number]]),"")</f>
        <v/>
      </c>
    </row>
    <row r="1079" spans="1:7" x14ac:dyDescent="0.2">
      <c r="A1079" s="52">
        <v>1078</v>
      </c>
      <c r="B1079" s="52"/>
      <c r="D1079" s="4"/>
      <c r="G1079" t="str">
        <f>IF(Table24[[#This Row],[Number]]&lt;&gt;0,COUNTIF('Finish order'!F:F, Table24[[#This Row],[Number]]),"")</f>
        <v/>
      </c>
    </row>
    <row r="1080" spans="1:7" x14ac:dyDescent="0.2">
      <c r="A1080" s="52">
        <v>1079</v>
      </c>
      <c r="B1080" s="52"/>
      <c r="D1080" s="4"/>
      <c r="G1080" t="str">
        <f>IF(Table24[[#This Row],[Number]]&lt;&gt;0,COUNTIF('Finish order'!F:F, Table24[[#This Row],[Number]]),"")</f>
        <v/>
      </c>
    </row>
    <row r="1081" spans="1:7" x14ac:dyDescent="0.2">
      <c r="A1081" s="52">
        <v>1080</v>
      </c>
      <c r="B1081" s="52"/>
      <c r="D1081" s="4"/>
      <c r="G1081" t="str">
        <f>IF(Table24[[#This Row],[Number]]&lt;&gt;0,COUNTIF('Finish order'!F:F, Table24[[#This Row],[Number]]),"")</f>
        <v/>
      </c>
    </row>
    <row r="1082" spans="1:7" x14ac:dyDescent="0.2">
      <c r="A1082" s="52">
        <v>1081</v>
      </c>
      <c r="B1082" s="52"/>
      <c r="D1082" s="4"/>
      <c r="G1082" t="str">
        <f>IF(Table24[[#This Row],[Number]]&lt;&gt;0,COUNTIF('Finish order'!F:F, Table24[[#This Row],[Number]]),"")</f>
        <v/>
      </c>
    </row>
    <row r="1083" spans="1:7" x14ac:dyDescent="0.2">
      <c r="A1083" s="52">
        <v>1082</v>
      </c>
      <c r="B1083" s="52"/>
      <c r="D1083" s="4"/>
      <c r="G1083" t="str">
        <f>IF(Table24[[#This Row],[Number]]&lt;&gt;0,COUNTIF('Finish order'!F:F, Table24[[#This Row],[Number]]),"")</f>
        <v/>
      </c>
    </row>
    <row r="1084" spans="1:7" x14ac:dyDescent="0.2">
      <c r="A1084" s="52">
        <v>1083</v>
      </c>
      <c r="B1084" s="52"/>
      <c r="D1084" s="4"/>
      <c r="G1084" t="str">
        <f>IF(Table24[[#This Row],[Number]]&lt;&gt;0,COUNTIF('Finish order'!F:F, Table24[[#This Row],[Number]]),"")</f>
        <v/>
      </c>
    </row>
    <row r="1085" spans="1:7" x14ac:dyDescent="0.2">
      <c r="A1085" s="52">
        <v>1084</v>
      </c>
      <c r="B1085" s="52"/>
      <c r="D1085" s="4"/>
      <c r="G1085" t="str">
        <f>IF(Table24[[#This Row],[Number]]&lt;&gt;0,COUNTIF('Finish order'!F:F, Table24[[#This Row],[Number]]),"")</f>
        <v/>
      </c>
    </row>
    <row r="1086" spans="1:7" x14ac:dyDescent="0.2">
      <c r="A1086" s="52">
        <v>1085</v>
      </c>
      <c r="B1086" s="52"/>
      <c r="D1086" s="4"/>
      <c r="G1086" t="str">
        <f>IF(Table24[[#This Row],[Number]]&lt;&gt;0,COUNTIF('Finish order'!F:F, Table24[[#This Row],[Number]]),"")</f>
        <v/>
      </c>
    </row>
    <row r="1087" spans="1:7" x14ac:dyDescent="0.2">
      <c r="A1087" s="52">
        <v>1086</v>
      </c>
      <c r="B1087" s="52"/>
      <c r="D1087" s="4"/>
      <c r="G1087" t="str">
        <f>IF(Table24[[#This Row],[Number]]&lt;&gt;0,COUNTIF('Finish order'!F:F, Table24[[#This Row],[Number]]),"")</f>
        <v/>
      </c>
    </row>
    <row r="1088" spans="1:7" x14ac:dyDescent="0.2">
      <c r="A1088" s="52">
        <v>1087</v>
      </c>
      <c r="B1088" s="52"/>
      <c r="D1088" s="4"/>
      <c r="G1088" t="str">
        <f>IF(Table24[[#This Row],[Number]]&lt;&gt;0,COUNTIF('Finish order'!F:F, Table24[[#This Row],[Number]]),"")</f>
        <v/>
      </c>
    </row>
    <row r="1089" spans="1:7" x14ac:dyDescent="0.2">
      <c r="A1089" s="52">
        <v>1088</v>
      </c>
      <c r="B1089" s="52"/>
      <c r="D1089" s="4"/>
      <c r="G1089" t="str">
        <f>IF(Table24[[#This Row],[Number]]&lt;&gt;0,COUNTIF('Finish order'!F:F, Table24[[#This Row],[Number]]),"")</f>
        <v/>
      </c>
    </row>
    <row r="1090" spans="1:7" x14ac:dyDescent="0.2">
      <c r="A1090" s="52">
        <v>1089</v>
      </c>
      <c r="B1090" s="52"/>
      <c r="D1090" s="4"/>
      <c r="G1090" t="str">
        <f>IF(Table24[[#This Row],[Number]]&lt;&gt;0,COUNTIF('Finish order'!F:F, Table24[[#This Row],[Number]]),"")</f>
        <v/>
      </c>
    </row>
    <row r="1091" spans="1:7" x14ac:dyDescent="0.2">
      <c r="A1091" s="52">
        <v>1090</v>
      </c>
      <c r="B1091" s="52"/>
      <c r="D1091" s="4"/>
      <c r="G1091" t="str">
        <f>IF(Table24[[#This Row],[Number]]&lt;&gt;0,COUNTIF('Finish order'!F:F, Table24[[#This Row],[Number]]),"")</f>
        <v/>
      </c>
    </row>
    <row r="1092" spans="1:7" x14ac:dyDescent="0.2">
      <c r="A1092" s="52">
        <v>1091</v>
      </c>
      <c r="B1092" s="52"/>
      <c r="D1092" s="4"/>
      <c r="G1092" t="str">
        <f>IF(Table24[[#This Row],[Number]]&lt;&gt;0,COUNTIF('Finish order'!F:F, Table24[[#This Row],[Number]]),"")</f>
        <v/>
      </c>
    </row>
    <row r="1093" spans="1:7" x14ac:dyDescent="0.2">
      <c r="A1093" s="52">
        <v>1092</v>
      </c>
      <c r="B1093" s="52"/>
      <c r="D1093" s="4"/>
      <c r="G1093" t="str">
        <f>IF(Table24[[#This Row],[Number]]&lt;&gt;0,COUNTIF('Finish order'!F:F, Table24[[#This Row],[Number]]),"")</f>
        <v/>
      </c>
    </row>
    <row r="1094" spans="1:7" x14ac:dyDescent="0.2">
      <c r="A1094" s="52">
        <v>1093</v>
      </c>
      <c r="B1094" s="52"/>
      <c r="D1094" s="4"/>
      <c r="G1094" t="str">
        <f>IF(Table24[[#This Row],[Number]]&lt;&gt;0,COUNTIF('Finish order'!F:F, Table24[[#This Row],[Number]]),"")</f>
        <v/>
      </c>
    </row>
    <row r="1095" spans="1:7" x14ac:dyDescent="0.2">
      <c r="A1095" s="52">
        <v>1094</v>
      </c>
      <c r="B1095" s="52"/>
      <c r="D1095" s="4"/>
      <c r="G1095" t="str">
        <f>IF(Table24[[#This Row],[Number]]&lt;&gt;0,COUNTIF('Finish order'!F:F, Table24[[#This Row],[Number]]),"")</f>
        <v/>
      </c>
    </row>
    <row r="1096" spans="1:7" x14ac:dyDescent="0.2">
      <c r="A1096" s="52">
        <v>1095</v>
      </c>
      <c r="B1096" s="52"/>
      <c r="D1096" s="4"/>
      <c r="G1096" t="str">
        <f>IF(Table24[[#This Row],[Number]]&lt;&gt;0,COUNTIF('Finish order'!F:F, Table24[[#This Row],[Number]]),"")</f>
        <v/>
      </c>
    </row>
    <row r="1097" spans="1:7" x14ac:dyDescent="0.2">
      <c r="A1097" s="52">
        <v>1096</v>
      </c>
      <c r="B1097" s="52"/>
      <c r="D1097" s="4"/>
      <c r="G1097" t="str">
        <f>IF(Table24[[#This Row],[Number]]&lt;&gt;0,COUNTIF('Finish order'!F:F, Table24[[#This Row],[Number]]),"")</f>
        <v/>
      </c>
    </row>
    <row r="1098" spans="1:7" x14ac:dyDescent="0.2">
      <c r="A1098" s="52">
        <v>1097</v>
      </c>
      <c r="B1098" s="52"/>
      <c r="D1098" s="4"/>
      <c r="G1098" t="str">
        <f>IF(Table24[[#This Row],[Number]]&lt;&gt;0,COUNTIF('Finish order'!F:F, Table24[[#This Row],[Number]]),"")</f>
        <v/>
      </c>
    </row>
    <row r="1099" spans="1:7" x14ac:dyDescent="0.2">
      <c r="A1099" s="52">
        <v>1098</v>
      </c>
      <c r="B1099" s="52"/>
      <c r="D1099" s="4"/>
      <c r="G1099" t="str">
        <f>IF(Table24[[#This Row],[Number]]&lt;&gt;0,COUNTIF('Finish order'!F:F, Table24[[#This Row],[Number]]),"")</f>
        <v/>
      </c>
    </row>
    <row r="1100" spans="1:7" x14ac:dyDescent="0.2">
      <c r="A1100" s="52">
        <v>1099</v>
      </c>
      <c r="B1100" s="52"/>
      <c r="D1100" s="4"/>
      <c r="G1100" t="str">
        <f>IF(Table24[[#This Row],[Number]]&lt;&gt;0,COUNTIF('Finish order'!F:F, Table24[[#This Row],[Number]]),"")</f>
        <v/>
      </c>
    </row>
    <row r="1101" spans="1:7" x14ac:dyDescent="0.2">
      <c r="A1101" s="52">
        <v>1100</v>
      </c>
      <c r="B1101" s="52"/>
      <c r="D1101" s="4"/>
      <c r="G1101" t="str">
        <f>IF(Table24[[#This Row],[Number]]&lt;&gt;0,COUNTIF('Finish order'!F:F, Table24[[#This Row],[Number]]),"")</f>
        <v/>
      </c>
    </row>
    <row r="1102" spans="1:7" x14ac:dyDescent="0.2">
      <c r="A1102" s="52">
        <v>1101</v>
      </c>
      <c r="B1102" s="52"/>
      <c r="D1102" s="4"/>
      <c r="G1102" t="str">
        <f>IF(Table24[[#This Row],[Number]]&lt;&gt;0,COUNTIF('Finish order'!F:F, Table24[[#This Row],[Number]]),"")</f>
        <v/>
      </c>
    </row>
    <row r="1103" spans="1:7" x14ac:dyDescent="0.2">
      <c r="A1103" s="52">
        <v>1102</v>
      </c>
      <c r="B1103" s="52"/>
      <c r="D1103" s="4"/>
      <c r="G1103" t="str">
        <f>IF(Table24[[#This Row],[Number]]&lt;&gt;0,COUNTIF('Finish order'!F:F, Table24[[#This Row],[Number]]),"")</f>
        <v/>
      </c>
    </row>
    <row r="1104" spans="1:7" x14ac:dyDescent="0.2">
      <c r="A1104" s="52">
        <v>1103</v>
      </c>
      <c r="B1104" s="52"/>
      <c r="D1104" s="4"/>
      <c r="G1104" t="str">
        <f>IF(Table24[[#This Row],[Number]]&lt;&gt;0,COUNTIF('Finish order'!F:F, Table24[[#This Row],[Number]]),"")</f>
        <v/>
      </c>
    </row>
    <row r="1105" spans="1:7" x14ac:dyDescent="0.2">
      <c r="A1105" s="52">
        <v>1104</v>
      </c>
      <c r="B1105" s="52"/>
      <c r="D1105" s="4"/>
      <c r="G1105" t="str">
        <f>IF(Table24[[#This Row],[Number]]&lt;&gt;0,COUNTIF('Finish order'!F:F, Table24[[#This Row],[Number]]),"")</f>
        <v/>
      </c>
    </row>
    <row r="1106" spans="1:7" x14ac:dyDescent="0.2">
      <c r="A1106" s="52">
        <v>1105</v>
      </c>
      <c r="B1106" s="52"/>
      <c r="D1106" s="4"/>
      <c r="G1106" t="str">
        <f>IF(Table24[[#This Row],[Number]]&lt;&gt;0,COUNTIF('Finish order'!F:F, Table24[[#This Row],[Number]]),"")</f>
        <v/>
      </c>
    </row>
    <row r="1107" spans="1:7" x14ac:dyDescent="0.2">
      <c r="A1107" s="52">
        <v>1106</v>
      </c>
      <c r="B1107" s="52"/>
      <c r="D1107" s="4"/>
      <c r="G1107" t="str">
        <f>IF(Table24[[#This Row],[Number]]&lt;&gt;0,COUNTIF('Finish order'!F:F, Table24[[#This Row],[Number]]),"")</f>
        <v/>
      </c>
    </row>
    <row r="1108" spans="1:7" x14ac:dyDescent="0.2">
      <c r="A1108" s="52">
        <v>1107</v>
      </c>
      <c r="B1108" s="52"/>
      <c r="D1108" s="4"/>
      <c r="G1108" t="str">
        <f>IF(Table24[[#This Row],[Number]]&lt;&gt;0,COUNTIF('Finish order'!F:F, Table24[[#This Row],[Number]]),"")</f>
        <v/>
      </c>
    </row>
    <row r="1109" spans="1:7" x14ac:dyDescent="0.2">
      <c r="A1109" s="52">
        <v>1108</v>
      </c>
      <c r="B1109" s="52"/>
      <c r="D1109" s="4"/>
      <c r="G1109" t="str">
        <f>IF(Table24[[#This Row],[Number]]&lt;&gt;0,COUNTIF('Finish order'!F:F, Table24[[#This Row],[Number]]),"")</f>
        <v/>
      </c>
    </row>
    <row r="1110" spans="1:7" x14ac:dyDescent="0.2">
      <c r="A1110" s="52">
        <v>1109</v>
      </c>
      <c r="B1110" s="52"/>
      <c r="D1110" s="4"/>
      <c r="G1110" t="str">
        <f>IF(Table24[[#This Row],[Number]]&lt;&gt;0,COUNTIF('Finish order'!F:F, Table24[[#This Row],[Number]]),"")</f>
        <v/>
      </c>
    </row>
    <row r="1111" spans="1:7" x14ac:dyDescent="0.2">
      <c r="A1111" s="52">
        <v>1110</v>
      </c>
      <c r="B1111" s="52"/>
      <c r="D1111" s="4"/>
      <c r="G1111" t="str">
        <f>IF(Table24[[#This Row],[Number]]&lt;&gt;0,COUNTIF('Finish order'!F:F, Table24[[#This Row],[Number]]),"")</f>
        <v/>
      </c>
    </row>
    <row r="1112" spans="1:7" x14ac:dyDescent="0.2">
      <c r="A1112" s="52">
        <v>1111</v>
      </c>
      <c r="B1112" s="52"/>
      <c r="D1112" s="4"/>
      <c r="G1112" t="str">
        <f>IF(Table24[[#This Row],[Number]]&lt;&gt;0,COUNTIF('Finish order'!F:F, Table24[[#This Row],[Number]]),"")</f>
        <v/>
      </c>
    </row>
    <row r="1113" spans="1:7" x14ac:dyDescent="0.2">
      <c r="A1113" s="52">
        <v>1112</v>
      </c>
      <c r="B1113" s="52"/>
      <c r="D1113" s="4"/>
      <c r="G1113" t="str">
        <f>IF(Table24[[#This Row],[Number]]&lt;&gt;0,COUNTIF('Finish order'!F:F, Table24[[#This Row],[Number]]),"")</f>
        <v/>
      </c>
    </row>
    <row r="1114" spans="1:7" x14ac:dyDescent="0.2">
      <c r="A1114" s="52">
        <v>1113</v>
      </c>
      <c r="B1114" s="52"/>
      <c r="D1114" s="4"/>
      <c r="G1114" t="str">
        <f>IF(Table24[[#This Row],[Number]]&lt;&gt;0,COUNTIF('Finish order'!F:F, Table24[[#This Row],[Number]]),"")</f>
        <v/>
      </c>
    </row>
    <row r="1115" spans="1:7" x14ac:dyDescent="0.2">
      <c r="A1115" s="52">
        <v>1114</v>
      </c>
      <c r="B1115" s="52"/>
      <c r="D1115" s="4"/>
      <c r="G1115" t="str">
        <f>IF(Table24[[#This Row],[Number]]&lt;&gt;0,COUNTIF('Finish order'!F:F, Table24[[#This Row],[Number]]),"")</f>
        <v/>
      </c>
    </row>
    <row r="1116" spans="1:7" x14ac:dyDescent="0.2">
      <c r="A1116" s="52">
        <v>1115</v>
      </c>
      <c r="B1116" s="52"/>
      <c r="D1116" s="4"/>
      <c r="G1116" t="str">
        <f>IF(Table24[[#This Row],[Number]]&lt;&gt;0,COUNTIF('Finish order'!F:F, Table24[[#This Row],[Number]]),"")</f>
        <v/>
      </c>
    </row>
    <row r="1117" spans="1:7" x14ac:dyDescent="0.2">
      <c r="A1117" s="52">
        <v>1116</v>
      </c>
      <c r="B1117" s="52"/>
      <c r="D1117" s="4"/>
      <c r="G1117" t="str">
        <f>IF(Table24[[#This Row],[Number]]&lt;&gt;0,COUNTIF('Finish order'!F:F, Table24[[#This Row],[Number]]),"")</f>
        <v/>
      </c>
    </row>
    <row r="1118" spans="1:7" x14ac:dyDescent="0.2">
      <c r="A1118" s="52">
        <v>1117</v>
      </c>
      <c r="B1118" s="52"/>
      <c r="D1118" s="4"/>
      <c r="G1118" t="str">
        <f>IF(Table24[[#This Row],[Number]]&lt;&gt;0,COUNTIF('Finish order'!F:F, Table24[[#This Row],[Number]]),"")</f>
        <v/>
      </c>
    </row>
    <row r="1119" spans="1:7" x14ac:dyDescent="0.2">
      <c r="A1119" s="52">
        <v>1118</v>
      </c>
      <c r="B1119" s="52"/>
      <c r="D1119" s="4"/>
      <c r="G1119" t="str">
        <f>IF(Table24[[#This Row],[Number]]&lt;&gt;0,COUNTIF('Finish order'!F:F, Table24[[#This Row],[Number]]),"")</f>
        <v/>
      </c>
    </row>
    <row r="1120" spans="1:7" x14ac:dyDescent="0.2">
      <c r="A1120" s="52">
        <v>1119</v>
      </c>
      <c r="B1120" s="52"/>
      <c r="D1120" s="4"/>
      <c r="G1120" t="str">
        <f>IF(Table24[[#This Row],[Number]]&lt;&gt;0,COUNTIF('Finish order'!F:F, Table24[[#This Row],[Number]]),"")</f>
        <v/>
      </c>
    </row>
    <row r="1121" spans="1:7" x14ac:dyDescent="0.2">
      <c r="A1121" s="52">
        <v>1120</v>
      </c>
      <c r="B1121" s="52"/>
      <c r="D1121" s="4"/>
      <c r="G1121" t="str">
        <f>IF(Table24[[#This Row],[Number]]&lt;&gt;0,COUNTIF('Finish order'!F:F, Table24[[#This Row],[Number]]),"")</f>
        <v/>
      </c>
    </row>
    <row r="1122" spans="1:7" x14ac:dyDescent="0.2">
      <c r="A1122" s="52">
        <v>1121</v>
      </c>
      <c r="B1122" s="52"/>
      <c r="D1122" s="4"/>
      <c r="G1122" t="str">
        <f>IF(Table24[[#This Row],[Number]]&lt;&gt;0,COUNTIF('Finish order'!F:F, Table24[[#This Row],[Number]]),"")</f>
        <v/>
      </c>
    </row>
    <row r="1123" spans="1:7" x14ac:dyDescent="0.2">
      <c r="A1123" s="52">
        <v>1122</v>
      </c>
      <c r="B1123" s="52"/>
      <c r="D1123" s="4"/>
      <c r="G1123" t="str">
        <f>IF(Table24[[#This Row],[Number]]&lt;&gt;0,COUNTIF('Finish order'!F:F, Table24[[#This Row],[Number]]),"")</f>
        <v/>
      </c>
    </row>
    <row r="1124" spans="1:7" x14ac:dyDescent="0.2">
      <c r="A1124" s="52">
        <v>1123</v>
      </c>
      <c r="B1124" s="52"/>
      <c r="D1124" s="4"/>
      <c r="G1124" t="str">
        <f>IF(Table24[[#This Row],[Number]]&lt;&gt;0,COUNTIF('Finish order'!F:F, Table24[[#This Row],[Number]]),"")</f>
        <v/>
      </c>
    </row>
    <row r="1125" spans="1:7" x14ac:dyDescent="0.2">
      <c r="A1125" s="52">
        <v>1124</v>
      </c>
      <c r="B1125" s="52"/>
      <c r="D1125" s="4"/>
      <c r="G1125" t="str">
        <f>IF(Table24[[#This Row],[Number]]&lt;&gt;0,COUNTIF('Finish order'!F:F, Table24[[#This Row],[Number]]),"")</f>
        <v/>
      </c>
    </row>
    <row r="1126" spans="1:7" x14ac:dyDescent="0.2">
      <c r="A1126" s="52">
        <v>1125</v>
      </c>
      <c r="B1126" s="52"/>
      <c r="D1126" s="4"/>
      <c r="G1126" t="str">
        <f>IF(Table24[[#This Row],[Number]]&lt;&gt;0,COUNTIF('Finish order'!F:F, Table24[[#This Row],[Number]]),"")</f>
        <v/>
      </c>
    </row>
    <row r="1127" spans="1:7" x14ac:dyDescent="0.2">
      <c r="A1127" s="52">
        <v>1126</v>
      </c>
      <c r="B1127" s="52"/>
      <c r="D1127" s="4"/>
      <c r="G1127" t="str">
        <f>IF(Table24[[#This Row],[Number]]&lt;&gt;0,COUNTIF('Finish order'!F:F, Table24[[#This Row],[Number]]),"")</f>
        <v/>
      </c>
    </row>
    <row r="1128" spans="1:7" x14ac:dyDescent="0.2">
      <c r="A1128" s="52">
        <v>1127</v>
      </c>
      <c r="B1128" s="52"/>
      <c r="D1128" s="4"/>
      <c r="G1128" t="str">
        <f>IF(Table24[[#This Row],[Number]]&lt;&gt;0,COUNTIF('Finish order'!F:F, Table24[[#This Row],[Number]]),"")</f>
        <v/>
      </c>
    </row>
    <row r="1129" spans="1:7" x14ac:dyDescent="0.2">
      <c r="A1129" s="52">
        <v>1128</v>
      </c>
      <c r="B1129" s="52"/>
      <c r="D1129" s="4"/>
      <c r="G1129" t="str">
        <f>IF(Table24[[#This Row],[Number]]&lt;&gt;0,COUNTIF('Finish order'!F:F, Table24[[#This Row],[Number]]),"")</f>
        <v/>
      </c>
    </row>
    <row r="1130" spans="1:7" x14ac:dyDescent="0.2">
      <c r="A1130" s="52">
        <v>1129</v>
      </c>
      <c r="B1130" s="52"/>
      <c r="D1130" s="4"/>
      <c r="G1130" t="str">
        <f>IF(Table24[[#This Row],[Number]]&lt;&gt;0,COUNTIF('Finish order'!F:F, Table24[[#This Row],[Number]]),"")</f>
        <v/>
      </c>
    </row>
    <row r="1131" spans="1:7" x14ac:dyDescent="0.2">
      <c r="A1131" s="52">
        <v>1130</v>
      </c>
      <c r="B1131" s="52"/>
      <c r="D1131" s="4"/>
      <c r="G1131" t="str">
        <f>IF(Table24[[#This Row],[Number]]&lt;&gt;0,COUNTIF('Finish order'!F:F, Table24[[#This Row],[Number]]),"")</f>
        <v/>
      </c>
    </row>
    <row r="1132" spans="1:7" x14ac:dyDescent="0.2">
      <c r="A1132" s="52">
        <v>1131</v>
      </c>
      <c r="B1132" s="52"/>
      <c r="D1132" s="4"/>
      <c r="G1132" t="str">
        <f>IF(Table24[[#This Row],[Number]]&lt;&gt;0,COUNTIF('Finish order'!F:F, Table24[[#This Row],[Number]]),"")</f>
        <v/>
      </c>
    </row>
    <row r="1133" spans="1:7" x14ac:dyDescent="0.2">
      <c r="A1133" s="52">
        <v>1132</v>
      </c>
      <c r="B1133" s="52"/>
      <c r="D1133" s="4"/>
      <c r="G1133" t="str">
        <f>IF(Table24[[#This Row],[Number]]&lt;&gt;0,COUNTIF('Finish order'!F:F, Table24[[#This Row],[Number]]),"")</f>
        <v/>
      </c>
    </row>
    <row r="1134" spans="1:7" x14ac:dyDescent="0.2">
      <c r="A1134" s="52">
        <v>1133</v>
      </c>
      <c r="B1134" s="52"/>
      <c r="D1134" s="4"/>
      <c r="G1134" t="str">
        <f>IF(Table24[[#This Row],[Number]]&lt;&gt;0,COUNTIF('Finish order'!F:F, Table24[[#This Row],[Number]]),"")</f>
        <v/>
      </c>
    </row>
    <row r="1135" spans="1:7" x14ac:dyDescent="0.2">
      <c r="A1135" s="52">
        <v>1134</v>
      </c>
      <c r="B1135" s="52"/>
      <c r="D1135" s="4"/>
      <c r="G1135" t="str">
        <f>IF(Table24[[#This Row],[Number]]&lt;&gt;0,COUNTIF('Finish order'!F:F, Table24[[#This Row],[Number]]),"")</f>
        <v/>
      </c>
    </row>
    <row r="1136" spans="1:7" x14ac:dyDescent="0.2">
      <c r="A1136" s="52">
        <v>1135</v>
      </c>
      <c r="B1136" s="52"/>
      <c r="D1136" s="4"/>
      <c r="G1136" t="str">
        <f>IF(Table24[[#This Row],[Number]]&lt;&gt;0,COUNTIF('Finish order'!F:F, Table24[[#This Row],[Number]]),"")</f>
        <v/>
      </c>
    </row>
    <row r="1137" spans="1:7" x14ac:dyDescent="0.2">
      <c r="A1137" s="52">
        <v>1136</v>
      </c>
      <c r="B1137" s="52"/>
      <c r="D1137" s="4"/>
      <c r="G1137" t="str">
        <f>IF(Table24[[#This Row],[Number]]&lt;&gt;0,COUNTIF('Finish order'!F:F, Table24[[#This Row],[Number]]),"")</f>
        <v/>
      </c>
    </row>
    <row r="1138" spans="1:7" x14ac:dyDescent="0.2">
      <c r="A1138" s="52">
        <v>1137</v>
      </c>
      <c r="B1138" s="52"/>
      <c r="D1138" s="4"/>
      <c r="G1138" t="str">
        <f>IF(Table24[[#This Row],[Number]]&lt;&gt;0,COUNTIF('Finish order'!F:F, Table24[[#This Row],[Number]]),"")</f>
        <v/>
      </c>
    </row>
    <row r="1139" spans="1:7" x14ac:dyDescent="0.2">
      <c r="A1139" s="52">
        <v>1138</v>
      </c>
      <c r="B1139" s="52"/>
      <c r="D1139" s="4"/>
      <c r="G1139" t="str">
        <f>IF(Table24[[#This Row],[Number]]&lt;&gt;0,COUNTIF('Finish order'!F:F, Table24[[#This Row],[Number]]),"")</f>
        <v/>
      </c>
    </row>
    <row r="1140" spans="1:7" x14ac:dyDescent="0.2">
      <c r="A1140" s="52">
        <v>1139</v>
      </c>
      <c r="B1140" s="52"/>
      <c r="D1140" s="4"/>
      <c r="G1140" t="str">
        <f>IF(Table24[[#This Row],[Number]]&lt;&gt;0,COUNTIF('Finish order'!F:F, Table24[[#This Row],[Number]]),"")</f>
        <v/>
      </c>
    </row>
    <row r="1141" spans="1:7" x14ac:dyDescent="0.2">
      <c r="A1141" s="52">
        <v>1140</v>
      </c>
      <c r="B1141" s="52"/>
      <c r="D1141" s="4"/>
      <c r="G1141" t="str">
        <f>IF(Table24[[#This Row],[Number]]&lt;&gt;0,COUNTIF('Finish order'!F:F, Table24[[#This Row],[Number]]),"")</f>
        <v/>
      </c>
    </row>
    <row r="1142" spans="1:7" x14ac:dyDescent="0.2">
      <c r="A1142" s="52">
        <v>1141</v>
      </c>
      <c r="B1142" s="52"/>
      <c r="D1142" s="4"/>
      <c r="G1142" t="str">
        <f>IF(Table24[[#This Row],[Number]]&lt;&gt;0,COUNTIF('Finish order'!F:F, Table24[[#This Row],[Number]]),"")</f>
        <v/>
      </c>
    </row>
    <row r="1143" spans="1:7" x14ac:dyDescent="0.2">
      <c r="A1143" s="52">
        <v>1142</v>
      </c>
      <c r="B1143" s="52"/>
      <c r="D1143" s="4"/>
      <c r="G1143" t="str">
        <f>IF(Table24[[#This Row],[Number]]&lt;&gt;0,COUNTIF('Finish order'!F:F, Table24[[#This Row],[Number]]),"")</f>
        <v/>
      </c>
    </row>
    <row r="1144" spans="1:7" x14ac:dyDescent="0.2">
      <c r="A1144" s="52">
        <v>1143</v>
      </c>
      <c r="B1144" s="52"/>
      <c r="D1144" s="4"/>
      <c r="G1144" t="str">
        <f>IF(Table24[[#This Row],[Number]]&lt;&gt;0,COUNTIF('Finish order'!F:F, Table24[[#This Row],[Number]]),"")</f>
        <v/>
      </c>
    </row>
    <row r="1145" spans="1:7" x14ac:dyDescent="0.2">
      <c r="A1145" s="52">
        <v>1144</v>
      </c>
      <c r="B1145" s="52"/>
      <c r="D1145" s="4"/>
      <c r="G1145" t="str">
        <f>IF(Table24[[#This Row],[Number]]&lt;&gt;0,COUNTIF('Finish order'!F:F, Table24[[#This Row],[Number]]),"")</f>
        <v/>
      </c>
    </row>
    <row r="1146" spans="1:7" x14ac:dyDescent="0.2">
      <c r="A1146" s="52">
        <v>1145</v>
      </c>
      <c r="B1146" s="52"/>
      <c r="D1146" s="4"/>
      <c r="G1146" t="str">
        <f>IF(Table24[[#This Row],[Number]]&lt;&gt;0,COUNTIF('Finish order'!F:F, Table24[[#This Row],[Number]]),"")</f>
        <v/>
      </c>
    </row>
    <row r="1147" spans="1:7" x14ac:dyDescent="0.2">
      <c r="A1147" s="52">
        <v>1146</v>
      </c>
      <c r="B1147" s="52"/>
      <c r="D1147" s="4"/>
      <c r="G1147" t="str">
        <f>IF(Table24[[#This Row],[Number]]&lt;&gt;0,COUNTIF('Finish order'!F:F, Table24[[#This Row],[Number]]),"")</f>
        <v/>
      </c>
    </row>
    <row r="1148" spans="1:7" x14ac:dyDescent="0.2">
      <c r="A1148" s="52">
        <v>1147</v>
      </c>
      <c r="B1148" s="52"/>
      <c r="D1148" s="4"/>
      <c r="G1148" t="str">
        <f>IF(Table24[[#This Row],[Number]]&lt;&gt;0,COUNTIF('Finish order'!F:F, Table24[[#This Row],[Number]]),"")</f>
        <v/>
      </c>
    </row>
    <row r="1149" spans="1:7" x14ac:dyDescent="0.2">
      <c r="A1149" s="52">
        <v>1148</v>
      </c>
      <c r="B1149" s="52"/>
      <c r="D1149" s="4"/>
      <c r="G1149" t="str">
        <f>IF(Table24[[#This Row],[Number]]&lt;&gt;0,COUNTIF('Finish order'!F:F, Table24[[#This Row],[Number]]),"")</f>
        <v/>
      </c>
    </row>
    <row r="1150" spans="1:7" x14ac:dyDescent="0.2">
      <c r="A1150" s="52">
        <v>1149</v>
      </c>
      <c r="B1150" s="52"/>
      <c r="D1150" s="4"/>
      <c r="G1150" t="str">
        <f>IF(Table24[[#This Row],[Number]]&lt;&gt;0,COUNTIF('Finish order'!F:F, Table24[[#This Row],[Number]]),"")</f>
        <v/>
      </c>
    </row>
    <row r="1151" spans="1:7" x14ac:dyDescent="0.2">
      <c r="A1151" s="52">
        <v>1150</v>
      </c>
      <c r="B1151" s="52"/>
      <c r="D1151" s="4"/>
      <c r="G1151" t="str">
        <f>IF(Table24[[#This Row],[Number]]&lt;&gt;0,COUNTIF('Finish order'!F:F, Table24[[#This Row],[Number]]),"")</f>
        <v/>
      </c>
    </row>
    <row r="1152" spans="1:7" x14ac:dyDescent="0.2">
      <c r="A1152" s="52">
        <v>1151</v>
      </c>
      <c r="B1152" s="52"/>
      <c r="D1152" s="4"/>
      <c r="G1152" t="str">
        <f>IF(Table24[[#This Row],[Number]]&lt;&gt;0,COUNTIF('Finish order'!F:F, Table24[[#This Row],[Number]]),"")</f>
        <v/>
      </c>
    </row>
    <row r="1153" spans="1:7" x14ac:dyDescent="0.2">
      <c r="A1153" s="52">
        <v>1152</v>
      </c>
      <c r="B1153" s="52"/>
      <c r="D1153" s="4"/>
      <c r="G1153" t="str">
        <f>IF(Table24[[#This Row],[Number]]&lt;&gt;0,COUNTIF('Finish order'!F:F, Table24[[#This Row],[Number]]),"")</f>
        <v/>
      </c>
    </row>
    <row r="1154" spans="1:7" x14ac:dyDescent="0.2">
      <c r="A1154" s="52">
        <v>1153</v>
      </c>
      <c r="B1154" s="52"/>
      <c r="D1154" s="4"/>
      <c r="G1154" t="str">
        <f>IF(Table24[[#This Row],[Number]]&lt;&gt;0,COUNTIF('Finish order'!F:F, Table24[[#This Row],[Number]]),"")</f>
        <v/>
      </c>
    </row>
    <row r="1155" spans="1:7" x14ac:dyDescent="0.2">
      <c r="A1155" s="52">
        <v>1154</v>
      </c>
      <c r="B1155" s="52"/>
      <c r="D1155" s="4"/>
      <c r="G1155" t="str">
        <f>IF(Table24[[#This Row],[Number]]&lt;&gt;0,COUNTIF('Finish order'!F:F, Table24[[#This Row],[Number]]),"")</f>
        <v/>
      </c>
    </row>
    <row r="1156" spans="1:7" x14ac:dyDescent="0.2">
      <c r="A1156" s="52">
        <v>1155</v>
      </c>
      <c r="B1156" s="52"/>
      <c r="D1156" s="4"/>
      <c r="G1156" t="str">
        <f>IF(Table24[[#This Row],[Number]]&lt;&gt;0,COUNTIF('Finish order'!F:F, Table24[[#This Row],[Number]]),"")</f>
        <v/>
      </c>
    </row>
    <row r="1157" spans="1:7" x14ac:dyDescent="0.2">
      <c r="A1157" s="52">
        <v>1156</v>
      </c>
      <c r="B1157" s="52"/>
      <c r="D1157" s="4"/>
      <c r="G1157" t="str">
        <f>IF(Table24[[#This Row],[Number]]&lt;&gt;0,COUNTIF('Finish order'!F:F, Table24[[#This Row],[Number]]),"")</f>
        <v/>
      </c>
    </row>
    <row r="1158" spans="1:7" x14ac:dyDescent="0.2">
      <c r="A1158" s="52">
        <v>1157</v>
      </c>
      <c r="B1158" s="52"/>
      <c r="D1158" s="4"/>
      <c r="G1158" t="str">
        <f>IF(Table24[[#This Row],[Number]]&lt;&gt;0,COUNTIF('Finish order'!F:F, Table24[[#This Row],[Number]]),"")</f>
        <v/>
      </c>
    </row>
    <row r="1159" spans="1:7" x14ac:dyDescent="0.2">
      <c r="A1159" s="52">
        <v>1158</v>
      </c>
      <c r="B1159" s="52"/>
      <c r="D1159" s="4"/>
      <c r="G1159" t="str">
        <f>IF(Table24[[#This Row],[Number]]&lt;&gt;0,COUNTIF('Finish order'!F:F, Table24[[#This Row],[Number]]),"")</f>
        <v/>
      </c>
    </row>
    <row r="1160" spans="1:7" x14ac:dyDescent="0.2">
      <c r="A1160" s="52">
        <v>1159</v>
      </c>
      <c r="B1160" s="52"/>
      <c r="D1160" s="4"/>
      <c r="G1160" t="str">
        <f>IF(Table24[[#This Row],[Number]]&lt;&gt;0,COUNTIF('Finish order'!F:F, Table24[[#This Row],[Number]]),"")</f>
        <v/>
      </c>
    </row>
    <row r="1161" spans="1:7" x14ac:dyDescent="0.2">
      <c r="A1161" s="52">
        <v>1160</v>
      </c>
      <c r="B1161" s="52"/>
      <c r="D1161" s="4"/>
      <c r="G1161" t="str">
        <f>IF(Table24[[#This Row],[Number]]&lt;&gt;0,COUNTIF('Finish order'!F:F, Table24[[#This Row],[Number]]),"")</f>
        <v/>
      </c>
    </row>
    <row r="1162" spans="1:7" x14ac:dyDescent="0.2">
      <c r="A1162" s="52">
        <v>1161</v>
      </c>
      <c r="B1162" s="52"/>
      <c r="D1162" s="4"/>
      <c r="G1162" t="str">
        <f>IF(Table24[[#This Row],[Number]]&lt;&gt;0,COUNTIF('Finish order'!F:F, Table24[[#This Row],[Number]]),"")</f>
        <v/>
      </c>
    </row>
    <row r="1163" spans="1:7" x14ac:dyDescent="0.2">
      <c r="A1163" s="52">
        <v>1162</v>
      </c>
      <c r="B1163" s="52"/>
      <c r="D1163" s="4"/>
      <c r="G1163" t="str">
        <f>IF(Table24[[#This Row],[Number]]&lt;&gt;0,COUNTIF('Finish order'!F:F, Table24[[#This Row],[Number]]),"")</f>
        <v/>
      </c>
    </row>
    <row r="1164" spans="1:7" x14ac:dyDescent="0.2">
      <c r="A1164" s="52">
        <v>1163</v>
      </c>
      <c r="B1164" s="52"/>
      <c r="D1164" s="4"/>
      <c r="G1164" t="str">
        <f>IF(Table24[[#This Row],[Number]]&lt;&gt;0,COUNTIF('Finish order'!F:F, Table24[[#This Row],[Number]]),"")</f>
        <v/>
      </c>
    </row>
    <row r="1165" spans="1:7" x14ac:dyDescent="0.2">
      <c r="A1165" s="52">
        <v>1164</v>
      </c>
      <c r="B1165" s="52"/>
      <c r="D1165" s="4"/>
      <c r="G1165" t="str">
        <f>IF(Table24[[#This Row],[Number]]&lt;&gt;0,COUNTIF('Finish order'!F:F, Table24[[#This Row],[Number]]),"")</f>
        <v/>
      </c>
    </row>
    <row r="1166" spans="1:7" x14ac:dyDescent="0.2">
      <c r="A1166" s="52">
        <v>1165</v>
      </c>
      <c r="B1166" s="52"/>
      <c r="D1166" s="4"/>
      <c r="G1166" t="str">
        <f>IF(Table24[[#This Row],[Number]]&lt;&gt;0,COUNTIF('Finish order'!F:F, Table24[[#This Row],[Number]]),"")</f>
        <v/>
      </c>
    </row>
    <row r="1167" spans="1:7" x14ac:dyDescent="0.2">
      <c r="A1167" s="52">
        <v>1166</v>
      </c>
      <c r="B1167" s="52"/>
      <c r="D1167" s="4"/>
      <c r="G1167" t="str">
        <f>IF(Table24[[#This Row],[Number]]&lt;&gt;0,COUNTIF('Finish order'!F:F, Table24[[#This Row],[Number]]),"")</f>
        <v/>
      </c>
    </row>
    <row r="1168" spans="1:7" x14ac:dyDescent="0.2">
      <c r="A1168" s="52">
        <v>1167</v>
      </c>
      <c r="B1168" s="52"/>
      <c r="D1168" s="4"/>
      <c r="G1168" t="str">
        <f>IF(Table24[[#This Row],[Number]]&lt;&gt;0,COUNTIF('Finish order'!F:F, Table24[[#This Row],[Number]]),"")</f>
        <v/>
      </c>
    </row>
    <row r="1169" spans="1:7" x14ac:dyDescent="0.2">
      <c r="A1169" s="52">
        <v>1168</v>
      </c>
      <c r="B1169" s="52"/>
      <c r="D1169" s="4"/>
      <c r="G1169" t="str">
        <f>IF(Table24[[#This Row],[Number]]&lt;&gt;0,COUNTIF('Finish order'!F:F, Table24[[#This Row],[Number]]),"")</f>
        <v/>
      </c>
    </row>
    <row r="1170" spans="1:7" x14ac:dyDescent="0.2">
      <c r="A1170" s="52">
        <v>1169</v>
      </c>
      <c r="B1170" s="52"/>
      <c r="D1170" s="4"/>
      <c r="G1170" t="str">
        <f>IF(Table24[[#This Row],[Number]]&lt;&gt;0,COUNTIF('Finish order'!F:F, Table24[[#This Row],[Number]]),"")</f>
        <v/>
      </c>
    </row>
    <row r="1171" spans="1:7" x14ac:dyDescent="0.2">
      <c r="A1171" s="52">
        <v>1170</v>
      </c>
      <c r="B1171" s="52"/>
      <c r="D1171" s="4"/>
      <c r="G1171" t="str">
        <f>IF(Table24[[#This Row],[Number]]&lt;&gt;0,COUNTIF('Finish order'!F:F, Table24[[#This Row],[Number]]),"")</f>
        <v/>
      </c>
    </row>
    <row r="1172" spans="1:7" x14ac:dyDescent="0.2">
      <c r="A1172" s="52">
        <v>1171</v>
      </c>
      <c r="B1172" s="52"/>
      <c r="D1172" s="4"/>
      <c r="G1172" t="str">
        <f>IF(Table24[[#This Row],[Number]]&lt;&gt;0,COUNTIF('Finish order'!F:F, Table24[[#This Row],[Number]]),"")</f>
        <v/>
      </c>
    </row>
    <row r="1173" spans="1:7" x14ac:dyDescent="0.2">
      <c r="A1173" s="52">
        <v>1172</v>
      </c>
      <c r="B1173" s="52"/>
      <c r="D1173" s="4"/>
      <c r="G1173" t="str">
        <f>IF(Table24[[#This Row],[Number]]&lt;&gt;0,COUNTIF('Finish order'!F:F, Table24[[#This Row],[Number]]),"")</f>
        <v/>
      </c>
    </row>
    <row r="1174" spans="1:7" x14ac:dyDescent="0.2">
      <c r="A1174" s="52">
        <v>1173</v>
      </c>
      <c r="B1174" s="52"/>
      <c r="D1174" s="4"/>
      <c r="G1174" t="str">
        <f>IF(Table24[[#This Row],[Number]]&lt;&gt;0,COUNTIF('Finish order'!F:F, Table24[[#This Row],[Number]]),"")</f>
        <v/>
      </c>
    </row>
    <row r="1175" spans="1:7" x14ac:dyDescent="0.2">
      <c r="A1175" s="52">
        <v>1174</v>
      </c>
      <c r="B1175" s="52"/>
      <c r="D1175" s="4"/>
      <c r="G1175" t="str">
        <f>IF(Table24[[#This Row],[Number]]&lt;&gt;0,COUNTIF('Finish order'!F:F, Table24[[#This Row],[Number]]),"")</f>
        <v/>
      </c>
    </row>
    <row r="1176" spans="1:7" x14ac:dyDescent="0.2">
      <c r="A1176" s="52">
        <v>1175</v>
      </c>
      <c r="B1176" s="52"/>
      <c r="D1176" s="4"/>
      <c r="G1176" t="str">
        <f>IF(Table24[[#This Row],[Number]]&lt;&gt;0,COUNTIF('Finish order'!F:F, Table24[[#This Row],[Number]]),"")</f>
        <v/>
      </c>
    </row>
    <row r="1177" spans="1:7" x14ac:dyDescent="0.2">
      <c r="A1177" s="52">
        <v>1176</v>
      </c>
      <c r="B1177" s="52"/>
      <c r="D1177" s="4"/>
      <c r="G1177" t="str">
        <f>IF(Table24[[#This Row],[Number]]&lt;&gt;0,COUNTIF('Finish order'!F:F, Table24[[#This Row],[Number]]),"")</f>
        <v/>
      </c>
    </row>
    <row r="1178" spans="1:7" x14ac:dyDescent="0.2">
      <c r="A1178" s="52">
        <v>1177</v>
      </c>
      <c r="B1178" s="52"/>
      <c r="D1178" s="4"/>
      <c r="G1178" t="str">
        <f>IF(Table24[[#This Row],[Number]]&lt;&gt;0,COUNTIF('Finish order'!F:F, Table24[[#This Row],[Number]]),"")</f>
        <v/>
      </c>
    </row>
    <row r="1179" spans="1:7" x14ac:dyDescent="0.2">
      <c r="A1179" s="52">
        <v>1178</v>
      </c>
      <c r="B1179" s="52"/>
      <c r="D1179" s="4"/>
      <c r="G1179" t="str">
        <f>IF(Table24[[#This Row],[Number]]&lt;&gt;0,COUNTIF('Finish order'!F:F, Table24[[#This Row],[Number]]),"")</f>
        <v/>
      </c>
    </row>
    <row r="1180" spans="1:7" x14ac:dyDescent="0.2">
      <c r="A1180" s="52">
        <v>1179</v>
      </c>
      <c r="B1180" s="52"/>
      <c r="D1180" s="4"/>
      <c r="G1180" t="str">
        <f>IF(Table24[[#This Row],[Number]]&lt;&gt;0,COUNTIF('Finish order'!F:F, Table24[[#This Row],[Number]]),"")</f>
        <v/>
      </c>
    </row>
    <row r="1181" spans="1:7" x14ac:dyDescent="0.2">
      <c r="A1181" s="52">
        <v>1180</v>
      </c>
      <c r="B1181" s="52"/>
      <c r="D1181" s="4"/>
      <c r="G1181" t="str">
        <f>IF(Table24[[#This Row],[Number]]&lt;&gt;0,COUNTIF('Finish order'!F:F, Table24[[#This Row],[Number]]),"")</f>
        <v/>
      </c>
    </row>
    <row r="1182" spans="1:7" x14ac:dyDescent="0.2">
      <c r="A1182" s="52">
        <v>1181</v>
      </c>
      <c r="B1182" s="52"/>
      <c r="D1182" s="4"/>
      <c r="G1182" t="str">
        <f>IF(Table24[[#This Row],[Number]]&lt;&gt;0,COUNTIF('Finish order'!F:F, Table24[[#This Row],[Number]]),"")</f>
        <v/>
      </c>
    </row>
    <row r="1183" spans="1:7" x14ac:dyDescent="0.2">
      <c r="A1183" s="52">
        <v>1182</v>
      </c>
      <c r="B1183" s="52"/>
      <c r="D1183" s="4"/>
      <c r="G1183" t="str">
        <f>IF(Table24[[#This Row],[Number]]&lt;&gt;0,COUNTIF('Finish order'!F:F, Table24[[#This Row],[Number]]),"")</f>
        <v/>
      </c>
    </row>
    <row r="1184" spans="1:7" x14ac:dyDescent="0.2">
      <c r="A1184" s="52">
        <v>1183</v>
      </c>
      <c r="B1184" s="52"/>
      <c r="D1184" s="4"/>
      <c r="G1184" t="str">
        <f>IF(Table24[[#This Row],[Number]]&lt;&gt;0,COUNTIF('Finish order'!F:F, Table24[[#This Row],[Number]]),"")</f>
        <v/>
      </c>
    </row>
    <row r="1185" spans="1:7" x14ac:dyDescent="0.2">
      <c r="A1185" s="52">
        <v>1184</v>
      </c>
      <c r="B1185" s="52"/>
      <c r="D1185" s="4"/>
      <c r="G1185" t="str">
        <f>IF(Table24[[#This Row],[Number]]&lt;&gt;0,COUNTIF('Finish order'!F:F, Table24[[#This Row],[Number]]),"")</f>
        <v/>
      </c>
    </row>
    <row r="1186" spans="1:7" x14ac:dyDescent="0.2">
      <c r="A1186" s="52">
        <v>1185</v>
      </c>
      <c r="B1186" s="52"/>
      <c r="D1186" s="4"/>
      <c r="G1186" t="str">
        <f>IF(Table24[[#This Row],[Number]]&lt;&gt;0,COUNTIF('Finish order'!F:F, Table24[[#This Row],[Number]]),"")</f>
        <v/>
      </c>
    </row>
    <row r="1187" spans="1:7" x14ac:dyDescent="0.2">
      <c r="A1187" s="52">
        <v>1186</v>
      </c>
      <c r="B1187" s="52"/>
      <c r="D1187" s="4"/>
      <c r="G1187" t="str">
        <f>IF(Table24[[#This Row],[Number]]&lt;&gt;0,COUNTIF('Finish order'!F:F, Table24[[#This Row],[Number]]),"")</f>
        <v/>
      </c>
    </row>
    <row r="1188" spans="1:7" x14ac:dyDescent="0.2">
      <c r="A1188" s="52">
        <v>1187</v>
      </c>
      <c r="B1188" s="52"/>
      <c r="D1188" s="4"/>
      <c r="G1188" t="str">
        <f>IF(Table24[[#This Row],[Number]]&lt;&gt;0,COUNTIF('Finish order'!F:F, Table24[[#This Row],[Number]]),"")</f>
        <v/>
      </c>
    </row>
    <row r="1189" spans="1:7" x14ac:dyDescent="0.2">
      <c r="A1189" s="52">
        <v>1188</v>
      </c>
      <c r="B1189" s="52"/>
      <c r="D1189" s="4"/>
      <c r="G1189" t="str">
        <f>IF(Table24[[#This Row],[Number]]&lt;&gt;0,COUNTIF('Finish order'!F:F, Table24[[#This Row],[Number]]),"")</f>
        <v/>
      </c>
    </row>
    <row r="1190" spans="1:7" x14ac:dyDescent="0.2">
      <c r="A1190" s="52">
        <v>1189</v>
      </c>
      <c r="B1190" s="52"/>
      <c r="D1190" s="4"/>
      <c r="G1190" t="str">
        <f>IF(Table24[[#This Row],[Number]]&lt;&gt;0,COUNTIF('Finish order'!F:F, Table24[[#This Row],[Number]]),"")</f>
        <v/>
      </c>
    </row>
    <row r="1191" spans="1:7" x14ac:dyDescent="0.2">
      <c r="A1191" s="52">
        <v>1190</v>
      </c>
      <c r="B1191" s="52"/>
      <c r="D1191" s="4"/>
      <c r="G1191" t="str">
        <f>IF(Table24[[#This Row],[Number]]&lt;&gt;0,COUNTIF('Finish order'!F:F, Table24[[#This Row],[Number]]),"")</f>
        <v/>
      </c>
    </row>
    <row r="1192" spans="1:7" x14ac:dyDescent="0.2">
      <c r="A1192" s="52">
        <v>1191</v>
      </c>
      <c r="B1192" s="52"/>
      <c r="D1192" s="4"/>
      <c r="G1192" t="str">
        <f>IF(Table24[[#This Row],[Number]]&lt;&gt;0,COUNTIF('Finish order'!F:F, Table24[[#This Row],[Number]]),"")</f>
        <v/>
      </c>
    </row>
    <row r="1193" spans="1:7" x14ac:dyDescent="0.2">
      <c r="A1193" s="52">
        <v>1192</v>
      </c>
      <c r="B1193" s="52"/>
      <c r="D1193" s="4"/>
      <c r="G1193" t="str">
        <f>IF(Table24[[#This Row],[Number]]&lt;&gt;0,COUNTIF('Finish order'!F:F, Table24[[#This Row],[Number]]),"")</f>
        <v/>
      </c>
    </row>
    <row r="1194" spans="1:7" x14ac:dyDescent="0.2">
      <c r="A1194" s="52">
        <v>1193</v>
      </c>
      <c r="B1194" s="52"/>
      <c r="D1194" s="4"/>
      <c r="G1194" t="str">
        <f>IF(Table24[[#This Row],[Number]]&lt;&gt;0,COUNTIF('Finish order'!F:F, Table24[[#This Row],[Number]]),"")</f>
        <v/>
      </c>
    </row>
    <row r="1195" spans="1:7" x14ac:dyDescent="0.2">
      <c r="A1195" s="52">
        <v>1194</v>
      </c>
      <c r="B1195" s="52"/>
      <c r="D1195" s="4"/>
      <c r="G1195" t="str">
        <f>IF(Table24[[#This Row],[Number]]&lt;&gt;0,COUNTIF('Finish order'!F:F, Table24[[#This Row],[Number]]),"")</f>
        <v/>
      </c>
    </row>
    <row r="1196" spans="1:7" x14ac:dyDescent="0.2">
      <c r="A1196" s="52">
        <v>1195</v>
      </c>
      <c r="B1196" s="52"/>
      <c r="D1196" s="4"/>
      <c r="G1196" t="str">
        <f>IF(Table24[[#This Row],[Number]]&lt;&gt;0,COUNTIF('Finish order'!F:F, Table24[[#This Row],[Number]]),"")</f>
        <v/>
      </c>
    </row>
    <row r="1197" spans="1:7" x14ac:dyDescent="0.2">
      <c r="A1197" s="52">
        <v>1196</v>
      </c>
      <c r="B1197" s="52"/>
      <c r="D1197" s="4"/>
      <c r="G1197" t="str">
        <f>IF(Table24[[#This Row],[Number]]&lt;&gt;0,COUNTIF('Finish order'!F:F, Table24[[#This Row],[Number]]),"")</f>
        <v/>
      </c>
    </row>
    <row r="1198" spans="1:7" x14ac:dyDescent="0.2">
      <c r="A1198" s="52">
        <v>1197</v>
      </c>
      <c r="B1198" s="52"/>
      <c r="D1198" s="4"/>
      <c r="G1198" t="str">
        <f>IF(Table24[[#This Row],[Number]]&lt;&gt;0,COUNTIF('Finish order'!F:F, Table24[[#This Row],[Number]]),"")</f>
        <v/>
      </c>
    </row>
    <row r="1199" spans="1:7" x14ac:dyDescent="0.2">
      <c r="A1199" s="52">
        <v>1198</v>
      </c>
      <c r="B1199" s="52"/>
      <c r="D1199" s="4"/>
      <c r="G1199" t="str">
        <f>IF(Table24[[#This Row],[Number]]&lt;&gt;0,COUNTIF('Finish order'!F:F, Table24[[#This Row],[Number]]),"")</f>
        <v/>
      </c>
    </row>
    <row r="1200" spans="1:7" x14ac:dyDescent="0.2">
      <c r="A1200" s="52">
        <v>1199</v>
      </c>
      <c r="B1200" s="52"/>
      <c r="D1200" s="4"/>
      <c r="G1200" t="str">
        <f>IF(Table24[[#This Row],[Number]]&lt;&gt;0,COUNTIF('Finish order'!F:F, Table24[[#This Row],[Number]]),"")</f>
        <v/>
      </c>
    </row>
    <row r="1201" spans="1:7" x14ac:dyDescent="0.2">
      <c r="A1201" s="52">
        <v>1200</v>
      </c>
      <c r="B1201" s="52"/>
      <c r="D1201" s="4"/>
      <c r="G1201" t="str">
        <f>IF(Table24[[#This Row],[Number]]&lt;&gt;0,COUNTIF('Finish order'!F:F, Table24[[#This Row],[Number]]),"")</f>
        <v/>
      </c>
    </row>
    <row r="1202" spans="1:7" x14ac:dyDescent="0.2">
      <c r="A1202" s="52">
        <v>1201</v>
      </c>
      <c r="B1202" s="52"/>
      <c r="D1202" s="4"/>
      <c r="G1202" t="str">
        <f>IF(Table24[[#This Row],[Number]]&lt;&gt;0,COUNTIF('Finish order'!F:F, Table24[[#This Row],[Number]]),"")</f>
        <v/>
      </c>
    </row>
    <row r="1203" spans="1:7" x14ac:dyDescent="0.2">
      <c r="A1203" s="52">
        <v>1202</v>
      </c>
      <c r="B1203" s="52"/>
      <c r="D1203" s="4"/>
      <c r="G1203" t="str">
        <f>IF(Table24[[#This Row],[Number]]&lt;&gt;0,COUNTIF('Finish order'!F:F, Table24[[#This Row],[Number]]),"")</f>
        <v/>
      </c>
    </row>
    <row r="1204" spans="1:7" x14ac:dyDescent="0.2">
      <c r="A1204" s="52">
        <v>1203</v>
      </c>
      <c r="B1204" s="52"/>
      <c r="D1204" s="4"/>
      <c r="G1204" t="str">
        <f>IF(Table24[[#This Row],[Number]]&lt;&gt;0,COUNTIF('Finish order'!F:F, Table24[[#This Row],[Number]]),"")</f>
        <v/>
      </c>
    </row>
    <row r="1205" spans="1:7" x14ac:dyDescent="0.2">
      <c r="A1205" s="52">
        <v>1204</v>
      </c>
      <c r="B1205" s="52"/>
      <c r="D1205" s="4"/>
      <c r="G1205" t="str">
        <f>IF(Table24[[#This Row],[Number]]&lt;&gt;0,COUNTIF('Finish order'!F:F, Table24[[#This Row],[Number]]),"")</f>
        <v/>
      </c>
    </row>
    <row r="1206" spans="1:7" x14ac:dyDescent="0.2">
      <c r="A1206" s="52">
        <v>1205</v>
      </c>
      <c r="B1206" s="52"/>
      <c r="D1206" s="4"/>
      <c r="G1206" t="str">
        <f>IF(Table24[[#This Row],[Number]]&lt;&gt;0,COUNTIF('Finish order'!F:F, Table24[[#This Row],[Number]]),"")</f>
        <v/>
      </c>
    </row>
    <row r="1207" spans="1:7" x14ac:dyDescent="0.2">
      <c r="A1207" s="52">
        <v>1206</v>
      </c>
      <c r="B1207" s="52"/>
      <c r="D1207" s="4"/>
      <c r="G1207" t="str">
        <f>IF(Table24[[#This Row],[Number]]&lt;&gt;0,COUNTIF('Finish order'!F:F, Table24[[#This Row],[Number]]),"")</f>
        <v/>
      </c>
    </row>
    <row r="1208" spans="1:7" x14ac:dyDescent="0.2">
      <c r="A1208" s="52">
        <v>1207</v>
      </c>
      <c r="B1208" s="52"/>
      <c r="D1208" s="4"/>
      <c r="G1208" t="str">
        <f>IF(Table24[[#This Row],[Number]]&lt;&gt;0,COUNTIF('Finish order'!F:F, Table24[[#This Row],[Number]]),"")</f>
        <v/>
      </c>
    </row>
    <row r="1209" spans="1:7" x14ac:dyDescent="0.2">
      <c r="A1209" s="52">
        <v>1208</v>
      </c>
      <c r="B1209" s="52"/>
      <c r="D1209" s="4"/>
      <c r="G1209" t="str">
        <f>IF(Table24[[#This Row],[Number]]&lt;&gt;0,COUNTIF('Finish order'!F:F, Table24[[#This Row],[Number]]),"")</f>
        <v/>
      </c>
    </row>
    <row r="1210" spans="1:7" x14ac:dyDescent="0.2">
      <c r="A1210" s="52">
        <v>1209</v>
      </c>
      <c r="B1210" s="52"/>
      <c r="D1210" s="4"/>
      <c r="G1210" t="str">
        <f>IF(Table24[[#This Row],[Number]]&lt;&gt;0,COUNTIF('Finish order'!F:F, Table24[[#This Row],[Number]]),"")</f>
        <v/>
      </c>
    </row>
    <row r="1211" spans="1:7" x14ac:dyDescent="0.2">
      <c r="A1211" s="52">
        <v>1210</v>
      </c>
      <c r="B1211" s="52"/>
      <c r="D1211" s="4"/>
      <c r="G1211" t="str">
        <f>IF(Table24[[#This Row],[Number]]&lt;&gt;0,COUNTIF('Finish order'!F:F, Table24[[#This Row],[Number]]),"")</f>
        <v/>
      </c>
    </row>
    <row r="1212" spans="1:7" x14ac:dyDescent="0.2">
      <c r="A1212" s="52">
        <v>1211</v>
      </c>
      <c r="B1212" s="52"/>
      <c r="D1212" s="4"/>
      <c r="G1212" t="str">
        <f>IF(Table24[[#This Row],[Number]]&lt;&gt;0,COUNTIF('Finish order'!F:F, Table24[[#This Row],[Number]]),"")</f>
        <v/>
      </c>
    </row>
    <row r="1213" spans="1:7" x14ac:dyDescent="0.2">
      <c r="A1213" s="52">
        <v>1212</v>
      </c>
      <c r="B1213" s="52"/>
      <c r="D1213" s="4"/>
      <c r="G1213" t="str">
        <f>IF(Table24[[#This Row],[Number]]&lt;&gt;0,COUNTIF('Finish order'!F:F, Table24[[#This Row],[Number]]),"")</f>
        <v/>
      </c>
    </row>
    <row r="1214" spans="1:7" x14ac:dyDescent="0.2">
      <c r="A1214" s="52">
        <v>1213</v>
      </c>
      <c r="B1214" s="52"/>
      <c r="D1214" s="4"/>
      <c r="G1214" t="str">
        <f>IF(Table24[[#This Row],[Number]]&lt;&gt;0,COUNTIF('Finish order'!F:F, Table24[[#This Row],[Number]]),"")</f>
        <v/>
      </c>
    </row>
    <row r="1215" spans="1:7" x14ac:dyDescent="0.2">
      <c r="A1215" s="52">
        <v>1214</v>
      </c>
      <c r="B1215" s="52"/>
      <c r="D1215" s="4"/>
      <c r="G1215" t="str">
        <f>IF(Table24[[#This Row],[Number]]&lt;&gt;0,COUNTIF('Finish order'!F:F, Table24[[#This Row],[Number]]),"")</f>
        <v/>
      </c>
    </row>
    <row r="1216" spans="1:7" x14ac:dyDescent="0.2">
      <c r="A1216" s="52">
        <v>1215</v>
      </c>
      <c r="B1216" s="52"/>
      <c r="D1216" s="4"/>
      <c r="G1216" t="str">
        <f>IF(Table24[[#This Row],[Number]]&lt;&gt;0,COUNTIF('Finish order'!F:F, Table24[[#This Row],[Number]]),"")</f>
        <v/>
      </c>
    </row>
    <row r="1217" spans="1:7" x14ac:dyDescent="0.2">
      <c r="A1217" s="52">
        <v>1216</v>
      </c>
      <c r="B1217" s="52"/>
      <c r="D1217" s="4"/>
      <c r="G1217" t="str">
        <f>IF(Table24[[#This Row],[Number]]&lt;&gt;0,COUNTIF('Finish order'!F:F, Table24[[#This Row],[Number]]),"")</f>
        <v/>
      </c>
    </row>
    <row r="1218" spans="1:7" x14ac:dyDescent="0.2">
      <c r="A1218" s="52">
        <v>1217</v>
      </c>
      <c r="B1218" s="52"/>
      <c r="D1218" s="4"/>
      <c r="G1218" t="str">
        <f>IF(Table24[[#This Row],[Number]]&lt;&gt;0,COUNTIF('Finish order'!F:F, Table24[[#This Row],[Number]]),"")</f>
        <v/>
      </c>
    </row>
    <row r="1219" spans="1:7" x14ac:dyDescent="0.2">
      <c r="A1219" s="52">
        <v>1218</v>
      </c>
      <c r="B1219" s="52"/>
      <c r="D1219" s="4"/>
      <c r="G1219" t="str">
        <f>IF(Table24[[#This Row],[Number]]&lt;&gt;0,COUNTIF('Finish order'!F:F, Table24[[#This Row],[Number]]),"")</f>
        <v/>
      </c>
    </row>
    <row r="1220" spans="1:7" x14ac:dyDescent="0.2">
      <c r="A1220" s="52">
        <v>1219</v>
      </c>
      <c r="B1220" s="52"/>
      <c r="D1220" s="4"/>
      <c r="G1220" t="str">
        <f>IF(Table24[[#This Row],[Number]]&lt;&gt;0,COUNTIF('Finish order'!F:F, Table24[[#This Row],[Number]]),"")</f>
        <v/>
      </c>
    </row>
    <row r="1221" spans="1:7" x14ac:dyDescent="0.2">
      <c r="A1221" s="52">
        <v>1220</v>
      </c>
      <c r="B1221" s="52"/>
      <c r="D1221" s="4"/>
      <c r="G1221" t="str">
        <f>IF(Table24[[#This Row],[Number]]&lt;&gt;0,COUNTIF('Finish order'!F:F, Table24[[#This Row],[Number]]),"")</f>
        <v/>
      </c>
    </row>
    <row r="1222" spans="1:7" x14ac:dyDescent="0.2">
      <c r="A1222" s="52">
        <v>1221</v>
      </c>
      <c r="B1222" s="52"/>
      <c r="D1222" s="4"/>
      <c r="G1222" t="str">
        <f>IF(Table24[[#This Row],[Number]]&lt;&gt;0,COUNTIF('Finish order'!F:F, Table24[[#This Row],[Number]]),"")</f>
        <v/>
      </c>
    </row>
    <row r="1223" spans="1:7" x14ac:dyDescent="0.2">
      <c r="A1223" s="52">
        <v>1222</v>
      </c>
      <c r="B1223" s="52"/>
      <c r="D1223" s="4"/>
      <c r="G1223" t="str">
        <f>IF(Table24[[#This Row],[Number]]&lt;&gt;0,COUNTIF('Finish order'!F:F, Table24[[#This Row],[Number]]),"")</f>
        <v/>
      </c>
    </row>
    <row r="1224" spans="1:7" x14ac:dyDescent="0.2">
      <c r="A1224" s="52">
        <v>1223</v>
      </c>
      <c r="B1224" s="52"/>
      <c r="D1224" s="4"/>
      <c r="G1224" t="str">
        <f>IF(Table24[[#This Row],[Number]]&lt;&gt;0,COUNTIF('Finish order'!F:F, Table24[[#This Row],[Number]]),"")</f>
        <v/>
      </c>
    </row>
    <row r="1225" spans="1:7" x14ac:dyDescent="0.2">
      <c r="A1225" s="52">
        <v>1224</v>
      </c>
      <c r="B1225" s="52"/>
      <c r="D1225" s="4"/>
      <c r="G1225" t="str">
        <f>IF(Table24[[#This Row],[Number]]&lt;&gt;0,COUNTIF('Finish order'!F:F, Table24[[#This Row],[Number]]),"")</f>
        <v/>
      </c>
    </row>
    <row r="1226" spans="1:7" x14ac:dyDescent="0.2">
      <c r="A1226" s="52">
        <v>1225</v>
      </c>
      <c r="B1226" s="52"/>
      <c r="D1226" s="4"/>
      <c r="G1226" t="str">
        <f>IF(Table24[[#This Row],[Number]]&lt;&gt;0,COUNTIF('Finish order'!F:F, Table24[[#This Row],[Number]]),"")</f>
        <v/>
      </c>
    </row>
    <row r="1227" spans="1:7" x14ac:dyDescent="0.2">
      <c r="A1227" s="52">
        <v>1226</v>
      </c>
      <c r="B1227" s="52"/>
      <c r="D1227" s="4"/>
      <c r="G1227" t="str">
        <f>IF(Table24[[#This Row],[Number]]&lt;&gt;0,COUNTIF('Finish order'!F:F, Table24[[#This Row],[Number]]),"")</f>
        <v/>
      </c>
    </row>
    <row r="1228" spans="1:7" x14ac:dyDescent="0.2">
      <c r="A1228" s="52">
        <v>1227</v>
      </c>
      <c r="B1228" s="52"/>
      <c r="D1228" s="4"/>
      <c r="G1228" t="str">
        <f>IF(Table24[[#This Row],[Number]]&lt;&gt;0,COUNTIF('Finish order'!F:F, Table24[[#This Row],[Number]]),"")</f>
        <v/>
      </c>
    </row>
    <row r="1229" spans="1:7" x14ac:dyDescent="0.2">
      <c r="A1229" s="52">
        <v>1228</v>
      </c>
      <c r="B1229" s="52"/>
      <c r="D1229" s="4"/>
      <c r="G1229" t="str">
        <f>IF(Table24[[#This Row],[Number]]&lt;&gt;0,COUNTIF('Finish order'!F:F, Table24[[#This Row],[Number]]),"")</f>
        <v/>
      </c>
    </row>
    <row r="1230" spans="1:7" x14ac:dyDescent="0.2">
      <c r="A1230" s="52">
        <v>1229</v>
      </c>
      <c r="B1230" s="52"/>
      <c r="D1230" s="4"/>
      <c r="G1230" t="str">
        <f>IF(Table24[[#This Row],[Number]]&lt;&gt;0,COUNTIF('Finish order'!F:F, Table24[[#This Row],[Number]]),"")</f>
        <v/>
      </c>
    </row>
    <row r="1231" spans="1:7" x14ac:dyDescent="0.2">
      <c r="A1231" s="52">
        <v>1230</v>
      </c>
      <c r="B1231" s="52"/>
      <c r="D1231" s="4"/>
      <c r="G1231" t="str">
        <f>IF(Table24[[#This Row],[Number]]&lt;&gt;0,COUNTIF('Finish order'!F:F, Table24[[#This Row],[Number]]),"")</f>
        <v/>
      </c>
    </row>
    <row r="1232" spans="1:7" x14ac:dyDescent="0.2">
      <c r="A1232" s="52">
        <v>1231</v>
      </c>
      <c r="B1232" s="52"/>
      <c r="D1232" s="4"/>
      <c r="G1232" t="str">
        <f>IF(Table24[[#This Row],[Number]]&lt;&gt;0,COUNTIF('Finish order'!F:F, Table24[[#This Row],[Number]]),"")</f>
        <v/>
      </c>
    </row>
    <row r="1233" spans="1:7" x14ac:dyDescent="0.2">
      <c r="A1233" s="52">
        <v>1232</v>
      </c>
      <c r="B1233" s="52"/>
      <c r="D1233" s="4"/>
      <c r="G1233" t="str">
        <f>IF(Table24[[#This Row],[Number]]&lt;&gt;0,COUNTIF('Finish order'!F:F, Table24[[#This Row],[Number]]),"")</f>
        <v/>
      </c>
    </row>
    <row r="1234" spans="1:7" x14ac:dyDescent="0.2">
      <c r="A1234" s="52">
        <v>1233</v>
      </c>
      <c r="B1234" s="52"/>
      <c r="D1234" s="4"/>
      <c r="G1234" t="str">
        <f>IF(Table24[[#This Row],[Number]]&lt;&gt;0,COUNTIF('Finish order'!F:F, Table24[[#This Row],[Number]]),"")</f>
        <v/>
      </c>
    </row>
    <row r="1235" spans="1:7" x14ac:dyDescent="0.2">
      <c r="A1235" s="52">
        <v>1234</v>
      </c>
      <c r="B1235" s="52"/>
      <c r="D1235" s="4"/>
      <c r="G1235" t="str">
        <f>IF(Table24[[#This Row],[Number]]&lt;&gt;0,COUNTIF('Finish order'!F:F, Table24[[#This Row],[Number]]),"")</f>
        <v/>
      </c>
    </row>
    <row r="1236" spans="1:7" x14ac:dyDescent="0.2">
      <c r="A1236" s="52">
        <v>1235</v>
      </c>
      <c r="B1236" s="52"/>
      <c r="D1236" s="4"/>
      <c r="G1236" t="str">
        <f>IF(Table24[[#This Row],[Number]]&lt;&gt;0,COUNTIF('Finish order'!F:F, Table24[[#This Row],[Number]]),"")</f>
        <v/>
      </c>
    </row>
    <row r="1237" spans="1:7" x14ac:dyDescent="0.2">
      <c r="A1237" s="52">
        <v>1236</v>
      </c>
      <c r="B1237" s="52"/>
      <c r="D1237" s="4"/>
      <c r="G1237" t="str">
        <f>IF(Table24[[#This Row],[Number]]&lt;&gt;0,COUNTIF('Finish order'!F:F, Table24[[#This Row],[Number]]),"")</f>
        <v/>
      </c>
    </row>
    <row r="1238" spans="1:7" x14ac:dyDescent="0.2">
      <c r="A1238" s="52">
        <v>1237</v>
      </c>
      <c r="B1238" s="52"/>
      <c r="D1238" s="4"/>
      <c r="G1238" t="str">
        <f>IF(Table24[[#This Row],[Number]]&lt;&gt;0,COUNTIF('Finish order'!F:F, Table24[[#This Row],[Number]]),"")</f>
        <v/>
      </c>
    </row>
    <row r="1239" spans="1:7" x14ac:dyDescent="0.2">
      <c r="A1239" s="52">
        <v>1238</v>
      </c>
      <c r="B1239" s="52"/>
      <c r="D1239" s="4"/>
      <c r="G1239" t="str">
        <f>IF(Table24[[#This Row],[Number]]&lt;&gt;0,COUNTIF('Finish order'!F:F, Table24[[#This Row],[Number]]),"")</f>
        <v/>
      </c>
    </row>
    <row r="1240" spans="1:7" x14ac:dyDescent="0.2">
      <c r="A1240" s="52">
        <v>1239</v>
      </c>
      <c r="B1240" s="52"/>
      <c r="D1240" s="4"/>
      <c r="G1240" t="str">
        <f>IF(Table24[[#This Row],[Number]]&lt;&gt;0,COUNTIF('Finish order'!F:F, Table24[[#This Row],[Number]]),"")</f>
        <v/>
      </c>
    </row>
    <row r="1241" spans="1:7" x14ac:dyDescent="0.2">
      <c r="A1241" s="52">
        <v>1240</v>
      </c>
      <c r="B1241" s="52"/>
      <c r="D1241" s="4"/>
      <c r="G1241" t="str">
        <f>IF(Table24[[#This Row],[Number]]&lt;&gt;0,COUNTIF('Finish order'!F:F, Table24[[#This Row],[Number]]),"")</f>
        <v/>
      </c>
    </row>
    <row r="1242" spans="1:7" x14ac:dyDescent="0.2">
      <c r="A1242" s="52">
        <v>1241</v>
      </c>
      <c r="B1242" s="52"/>
      <c r="D1242" s="4"/>
      <c r="G1242" t="str">
        <f>IF(Table24[[#This Row],[Number]]&lt;&gt;0,COUNTIF('Finish order'!F:F, Table24[[#This Row],[Number]]),"")</f>
        <v/>
      </c>
    </row>
    <row r="1243" spans="1:7" x14ac:dyDescent="0.2">
      <c r="A1243" s="52">
        <v>1242</v>
      </c>
      <c r="B1243" s="52"/>
      <c r="D1243" s="4"/>
      <c r="G1243" t="str">
        <f>IF(Table24[[#This Row],[Number]]&lt;&gt;0,COUNTIF('Finish order'!F:F, Table24[[#This Row],[Number]]),"")</f>
        <v/>
      </c>
    </row>
    <row r="1244" spans="1:7" x14ac:dyDescent="0.2">
      <c r="A1244" s="52">
        <v>1243</v>
      </c>
      <c r="B1244" s="52"/>
      <c r="D1244" s="4"/>
      <c r="G1244" t="str">
        <f>IF(Table24[[#This Row],[Number]]&lt;&gt;0,COUNTIF('Finish order'!F:F, Table24[[#This Row],[Number]]),"")</f>
        <v/>
      </c>
    </row>
    <row r="1245" spans="1:7" x14ac:dyDescent="0.2">
      <c r="A1245" s="52">
        <v>1244</v>
      </c>
      <c r="B1245" s="52"/>
      <c r="D1245" s="4"/>
      <c r="G1245" t="str">
        <f>IF(Table24[[#This Row],[Number]]&lt;&gt;0,COUNTIF('Finish order'!F:F, Table24[[#This Row],[Number]]),"")</f>
        <v/>
      </c>
    </row>
    <row r="1246" spans="1:7" x14ac:dyDescent="0.2">
      <c r="A1246" s="52">
        <v>1245</v>
      </c>
      <c r="B1246" s="52"/>
      <c r="D1246" s="4"/>
      <c r="G1246" t="str">
        <f>IF(Table24[[#This Row],[Number]]&lt;&gt;0,COUNTIF('Finish order'!F:F, Table24[[#This Row],[Number]]),"")</f>
        <v/>
      </c>
    </row>
    <row r="1247" spans="1:7" x14ac:dyDescent="0.2">
      <c r="A1247" s="52">
        <v>1246</v>
      </c>
      <c r="B1247" s="52"/>
      <c r="D1247" s="4"/>
      <c r="G1247" t="str">
        <f>IF(Table24[[#This Row],[Number]]&lt;&gt;0,COUNTIF('Finish order'!F:F, Table24[[#This Row],[Number]]),"")</f>
        <v/>
      </c>
    </row>
    <row r="1248" spans="1:7" x14ac:dyDescent="0.2">
      <c r="A1248" s="52">
        <v>1247</v>
      </c>
      <c r="B1248" s="52"/>
      <c r="D1248" s="4"/>
      <c r="G1248" t="str">
        <f>IF(Table24[[#This Row],[Number]]&lt;&gt;0,COUNTIF('Finish order'!F:F, Table24[[#This Row],[Number]]),"")</f>
        <v/>
      </c>
    </row>
    <row r="1249" spans="1:7" x14ac:dyDescent="0.2">
      <c r="A1249" s="52">
        <v>1248</v>
      </c>
      <c r="B1249" s="52"/>
      <c r="D1249" s="4"/>
      <c r="G1249" t="str">
        <f>IF(Table24[[#This Row],[Number]]&lt;&gt;0,COUNTIF('Finish order'!F:F, Table24[[#This Row],[Number]]),"")</f>
        <v/>
      </c>
    </row>
    <row r="1250" spans="1:7" x14ac:dyDescent="0.2">
      <c r="A1250" s="52">
        <v>1249</v>
      </c>
      <c r="B1250" s="52"/>
      <c r="D1250" s="4"/>
      <c r="G1250" t="str">
        <f>IF(Table24[[#This Row],[Number]]&lt;&gt;0,COUNTIF('Finish order'!F:F, Table24[[#This Row],[Number]]),"")</f>
        <v/>
      </c>
    </row>
    <row r="1251" spans="1:7" x14ac:dyDescent="0.2">
      <c r="A1251" s="52">
        <v>1250</v>
      </c>
      <c r="B1251" s="52"/>
      <c r="D1251" s="4"/>
      <c r="G1251" t="str">
        <f>IF(Table24[[#This Row],[Number]]&lt;&gt;0,COUNTIF('Finish order'!F:F, Table24[[#This Row],[Number]]),"")</f>
        <v/>
      </c>
    </row>
    <row r="1252" spans="1:7" x14ac:dyDescent="0.2">
      <c r="A1252" s="52">
        <v>1251</v>
      </c>
      <c r="B1252" s="52"/>
      <c r="D1252" s="4"/>
      <c r="G1252" t="str">
        <f>IF(Table24[[#This Row],[Number]]&lt;&gt;0,COUNTIF('Finish order'!F:F, Table24[[#This Row],[Number]]),"")</f>
        <v/>
      </c>
    </row>
    <row r="1253" spans="1:7" x14ac:dyDescent="0.2">
      <c r="A1253" s="52">
        <v>1252</v>
      </c>
      <c r="B1253" s="52"/>
      <c r="D1253" s="4"/>
      <c r="G1253" t="str">
        <f>IF(Table24[[#This Row],[Number]]&lt;&gt;0,COUNTIF('Finish order'!F:F, Table24[[#This Row],[Number]]),"")</f>
        <v/>
      </c>
    </row>
    <row r="1254" spans="1:7" x14ac:dyDescent="0.2">
      <c r="A1254" s="52">
        <v>1253</v>
      </c>
      <c r="B1254" s="52"/>
      <c r="D1254" s="4"/>
      <c r="G1254" t="str">
        <f>IF(Table24[[#This Row],[Number]]&lt;&gt;0,COUNTIF('Finish order'!F:F, Table24[[#This Row],[Number]]),"")</f>
        <v/>
      </c>
    </row>
    <row r="1255" spans="1:7" x14ac:dyDescent="0.2">
      <c r="A1255" s="52">
        <v>1254</v>
      </c>
      <c r="B1255" s="52"/>
      <c r="D1255" s="4"/>
      <c r="G1255" t="str">
        <f>IF(Table24[[#This Row],[Number]]&lt;&gt;0,COUNTIF('Finish order'!F:F, Table24[[#This Row],[Number]]),"")</f>
        <v/>
      </c>
    </row>
    <row r="1256" spans="1:7" x14ac:dyDescent="0.2">
      <c r="A1256" s="52">
        <v>1255</v>
      </c>
      <c r="B1256" s="52"/>
      <c r="D1256" s="4"/>
      <c r="G1256" t="str">
        <f>IF(Table24[[#This Row],[Number]]&lt;&gt;0,COUNTIF('Finish order'!F:F, Table24[[#This Row],[Number]]),"")</f>
        <v/>
      </c>
    </row>
    <row r="1257" spans="1:7" x14ac:dyDescent="0.2">
      <c r="A1257" s="52">
        <v>1256</v>
      </c>
      <c r="B1257" s="52"/>
      <c r="D1257" s="4"/>
      <c r="G1257" t="str">
        <f>IF(Table24[[#This Row],[Number]]&lt;&gt;0,COUNTIF('Finish order'!F:F, Table24[[#This Row],[Number]]),"")</f>
        <v/>
      </c>
    </row>
    <row r="1258" spans="1:7" x14ac:dyDescent="0.2">
      <c r="A1258" s="52">
        <v>1257</v>
      </c>
      <c r="B1258" s="52"/>
      <c r="D1258" s="4"/>
      <c r="G1258" t="str">
        <f>IF(Table24[[#This Row],[Number]]&lt;&gt;0,COUNTIF('Finish order'!F:F, Table24[[#This Row],[Number]]),"")</f>
        <v/>
      </c>
    </row>
    <row r="1259" spans="1:7" x14ac:dyDescent="0.2">
      <c r="A1259" s="52">
        <v>1258</v>
      </c>
      <c r="B1259" s="52"/>
      <c r="D1259" s="4"/>
      <c r="G1259" t="str">
        <f>IF(Table24[[#This Row],[Number]]&lt;&gt;0,COUNTIF('Finish order'!F:F, Table24[[#This Row],[Number]]),"")</f>
        <v/>
      </c>
    </row>
    <row r="1260" spans="1:7" x14ac:dyDescent="0.2">
      <c r="A1260" s="52">
        <v>1259</v>
      </c>
      <c r="B1260" s="52"/>
      <c r="D1260" s="4"/>
      <c r="G1260" t="str">
        <f>IF(Table24[[#This Row],[Number]]&lt;&gt;0,COUNTIF('Finish order'!F:F, Table24[[#This Row],[Number]]),"")</f>
        <v/>
      </c>
    </row>
    <row r="1261" spans="1:7" x14ac:dyDescent="0.2">
      <c r="A1261" s="52">
        <v>1260</v>
      </c>
      <c r="B1261" s="52"/>
      <c r="D1261" s="4"/>
      <c r="G1261" t="str">
        <f>IF(Table24[[#This Row],[Number]]&lt;&gt;0,COUNTIF('Finish order'!F:F, Table24[[#This Row],[Number]]),"")</f>
        <v/>
      </c>
    </row>
    <row r="1262" spans="1:7" x14ac:dyDescent="0.2">
      <c r="A1262" s="52">
        <v>1261</v>
      </c>
      <c r="B1262" s="52"/>
      <c r="D1262" s="4"/>
      <c r="G1262" t="str">
        <f>IF(Table24[[#This Row],[Number]]&lt;&gt;0,COUNTIF('Finish order'!F:F, Table24[[#This Row],[Number]]),"")</f>
        <v/>
      </c>
    </row>
    <row r="1263" spans="1:7" x14ac:dyDescent="0.2">
      <c r="A1263" s="52">
        <v>1262</v>
      </c>
      <c r="B1263" s="52"/>
      <c r="D1263" s="4"/>
      <c r="G1263" t="str">
        <f>IF(Table24[[#This Row],[Number]]&lt;&gt;0,COUNTIF('Finish order'!F:F, Table24[[#This Row],[Number]]),"")</f>
        <v/>
      </c>
    </row>
    <row r="1264" spans="1:7" x14ac:dyDescent="0.2">
      <c r="A1264" s="52">
        <v>1263</v>
      </c>
      <c r="B1264" s="52"/>
      <c r="D1264" s="4"/>
      <c r="G1264" t="str">
        <f>IF(Table24[[#This Row],[Number]]&lt;&gt;0,COUNTIF('Finish order'!F:F, Table24[[#This Row],[Number]]),"")</f>
        <v/>
      </c>
    </row>
    <row r="1265" spans="1:7" x14ac:dyDescent="0.2">
      <c r="A1265" s="52">
        <v>1264</v>
      </c>
      <c r="B1265" s="52"/>
      <c r="D1265" s="4"/>
      <c r="G1265" t="str">
        <f>IF(Table24[[#This Row],[Number]]&lt;&gt;0,COUNTIF('Finish order'!F:F, Table24[[#This Row],[Number]]),"")</f>
        <v/>
      </c>
    </row>
    <row r="1266" spans="1:7" x14ac:dyDescent="0.2">
      <c r="A1266" s="52">
        <v>1265</v>
      </c>
      <c r="B1266" s="52"/>
      <c r="D1266" s="4"/>
      <c r="G1266" t="str">
        <f>IF(Table24[[#This Row],[Number]]&lt;&gt;0,COUNTIF('Finish order'!F:F, Table24[[#This Row],[Number]]),"")</f>
        <v/>
      </c>
    </row>
    <row r="1267" spans="1:7" x14ac:dyDescent="0.2">
      <c r="A1267" s="52">
        <v>1266</v>
      </c>
      <c r="B1267" s="52"/>
      <c r="D1267" s="4"/>
      <c r="G1267" t="str">
        <f>IF(Table24[[#This Row],[Number]]&lt;&gt;0,COUNTIF('Finish order'!F:F, Table24[[#This Row],[Number]]),"")</f>
        <v/>
      </c>
    </row>
    <row r="1268" spans="1:7" x14ac:dyDescent="0.2">
      <c r="A1268" s="52">
        <v>1267</v>
      </c>
      <c r="B1268" s="52"/>
      <c r="D1268" s="4"/>
      <c r="G1268" t="str">
        <f>IF(Table24[[#This Row],[Number]]&lt;&gt;0,COUNTIF('Finish order'!F:F, Table24[[#This Row],[Number]]),"")</f>
        <v/>
      </c>
    </row>
    <row r="1269" spans="1:7" x14ac:dyDescent="0.2">
      <c r="A1269" s="52">
        <v>1268</v>
      </c>
      <c r="B1269" s="52"/>
      <c r="D1269" s="4"/>
      <c r="G1269" t="str">
        <f>IF(Table24[[#This Row],[Number]]&lt;&gt;0,COUNTIF('Finish order'!F:F, Table24[[#This Row],[Number]]),"")</f>
        <v/>
      </c>
    </row>
    <row r="1270" spans="1:7" x14ac:dyDescent="0.2">
      <c r="A1270" s="52">
        <v>1269</v>
      </c>
      <c r="B1270" s="52"/>
      <c r="D1270" s="4"/>
      <c r="G1270" t="str">
        <f>IF(Table24[[#This Row],[Number]]&lt;&gt;0,COUNTIF('Finish order'!F:F, Table24[[#This Row],[Number]]),"")</f>
        <v/>
      </c>
    </row>
    <row r="1271" spans="1:7" x14ac:dyDescent="0.2">
      <c r="A1271" s="52">
        <v>1270</v>
      </c>
      <c r="B1271" s="52"/>
      <c r="D1271" s="4"/>
      <c r="G1271" t="str">
        <f>IF(Table24[[#This Row],[Number]]&lt;&gt;0,COUNTIF('Finish order'!F:F, Table24[[#This Row],[Number]]),"")</f>
        <v/>
      </c>
    </row>
    <row r="1272" spans="1:7" x14ac:dyDescent="0.2">
      <c r="A1272" s="52">
        <v>1271</v>
      </c>
      <c r="B1272" s="52"/>
      <c r="D1272" s="4"/>
      <c r="G1272" t="str">
        <f>IF(Table24[[#This Row],[Number]]&lt;&gt;0,COUNTIF('Finish order'!F:F, Table24[[#This Row],[Number]]),"")</f>
        <v/>
      </c>
    </row>
    <row r="1273" spans="1:7" x14ac:dyDescent="0.2">
      <c r="A1273" s="52">
        <v>1272</v>
      </c>
      <c r="B1273" s="52"/>
      <c r="D1273" s="4"/>
      <c r="G1273" t="str">
        <f>IF(Table24[[#This Row],[Number]]&lt;&gt;0,COUNTIF('Finish order'!F:F, Table24[[#This Row],[Number]]),"")</f>
        <v/>
      </c>
    </row>
    <row r="1274" spans="1:7" x14ac:dyDescent="0.2">
      <c r="A1274" s="52">
        <v>1273</v>
      </c>
      <c r="B1274" s="52"/>
      <c r="D1274" s="4"/>
      <c r="G1274" t="str">
        <f>IF(Table24[[#This Row],[Number]]&lt;&gt;0,COUNTIF('Finish order'!F:F, Table24[[#This Row],[Number]]),"")</f>
        <v/>
      </c>
    </row>
    <row r="1275" spans="1:7" x14ac:dyDescent="0.2">
      <c r="A1275" s="52">
        <v>1274</v>
      </c>
      <c r="B1275" s="52"/>
      <c r="D1275" s="4"/>
      <c r="G1275" t="str">
        <f>IF(Table24[[#This Row],[Number]]&lt;&gt;0,COUNTIF('Finish order'!F:F, Table24[[#This Row],[Number]]),"")</f>
        <v/>
      </c>
    </row>
    <row r="1276" spans="1:7" x14ac:dyDescent="0.2">
      <c r="A1276" s="52">
        <v>1275</v>
      </c>
      <c r="B1276" s="52"/>
      <c r="D1276" s="4"/>
      <c r="G1276" t="str">
        <f>IF(Table24[[#This Row],[Number]]&lt;&gt;0,COUNTIF('Finish order'!F:F, Table24[[#This Row],[Number]]),"")</f>
        <v/>
      </c>
    </row>
    <row r="1277" spans="1:7" x14ac:dyDescent="0.2">
      <c r="A1277" s="52">
        <v>1276</v>
      </c>
      <c r="B1277" s="52"/>
      <c r="D1277" s="4"/>
      <c r="G1277" t="str">
        <f>IF(Table24[[#This Row],[Number]]&lt;&gt;0,COUNTIF('Finish order'!F:F, Table24[[#This Row],[Number]]),"")</f>
        <v/>
      </c>
    </row>
    <row r="1278" spans="1:7" x14ac:dyDescent="0.2">
      <c r="A1278" s="52">
        <v>1277</v>
      </c>
      <c r="B1278" s="52"/>
      <c r="D1278" s="4"/>
      <c r="G1278" t="str">
        <f>IF(Table24[[#This Row],[Number]]&lt;&gt;0,COUNTIF('Finish order'!F:F, Table24[[#This Row],[Number]]),"")</f>
        <v/>
      </c>
    </row>
    <row r="1279" spans="1:7" x14ac:dyDescent="0.2">
      <c r="A1279" s="52">
        <v>1278</v>
      </c>
      <c r="B1279" s="52"/>
      <c r="D1279" s="4"/>
      <c r="G1279" t="str">
        <f>IF(Table24[[#This Row],[Number]]&lt;&gt;0,COUNTIF('Finish order'!F:F, Table24[[#This Row],[Number]]),"")</f>
        <v/>
      </c>
    </row>
    <row r="1280" spans="1:7" x14ac:dyDescent="0.2">
      <c r="A1280" s="52">
        <v>1279</v>
      </c>
      <c r="B1280" s="52"/>
      <c r="D1280" s="4"/>
      <c r="G1280" t="str">
        <f>IF(Table24[[#This Row],[Number]]&lt;&gt;0,COUNTIF('Finish order'!F:F, Table24[[#This Row],[Number]]),"")</f>
        <v/>
      </c>
    </row>
    <row r="1281" spans="1:7" x14ac:dyDescent="0.2">
      <c r="A1281" s="52">
        <v>1280</v>
      </c>
      <c r="B1281" s="52"/>
      <c r="D1281" s="4"/>
      <c r="G1281" t="str">
        <f>IF(Table24[[#This Row],[Number]]&lt;&gt;0,COUNTIF('Finish order'!F:F, Table24[[#This Row],[Number]]),"")</f>
        <v/>
      </c>
    </row>
    <row r="1282" spans="1:7" x14ac:dyDescent="0.2">
      <c r="A1282" s="52">
        <v>1281</v>
      </c>
      <c r="B1282" s="52"/>
      <c r="D1282" s="4"/>
      <c r="G1282" t="str">
        <f>IF(Table24[[#This Row],[Number]]&lt;&gt;0,COUNTIF('Finish order'!F:F, Table24[[#This Row],[Number]]),"")</f>
        <v/>
      </c>
    </row>
    <row r="1283" spans="1:7" x14ac:dyDescent="0.2">
      <c r="A1283" s="52">
        <v>1282</v>
      </c>
      <c r="B1283" s="52"/>
      <c r="D1283" s="4"/>
      <c r="G1283" t="str">
        <f>IF(Table24[[#This Row],[Number]]&lt;&gt;0,COUNTIF('Finish order'!F:F, Table24[[#This Row],[Number]]),"")</f>
        <v/>
      </c>
    </row>
    <row r="1284" spans="1:7" x14ac:dyDescent="0.2">
      <c r="A1284" s="52">
        <v>1283</v>
      </c>
      <c r="B1284" s="52"/>
      <c r="D1284" s="4"/>
      <c r="G1284" t="str">
        <f>IF(Table24[[#This Row],[Number]]&lt;&gt;0,COUNTIF('Finish order'!F:F, Table24[[#This Row],[Number]]),"")</f>
        <v/>
      </c>
    </row>
    <row r="1285" spans="1:7" x14ac:dyDescent="0.2">
      <c r="A1285" s="52">
        <v>1284</v>
      </c>
      <c r="B1285" s="52"/>
      <c r="D1285" s="4"/>
      <c r="G1285" t="str">
        <f>IF(Table24[[#This Row],[Number]]&lt;&gt;0,COUNTIF('Finish order'!F:F, Table24[[#This Row],[Number]]),"")</f>
        <v/>
      </c>
    </row>
    <row r="1286" spans="1:7" x14ac:dyDescent="0.2">
      <c r="A1286" s="52">
        <v>1285</v>
      </c>
      <c r="B1286" s="52"/>
      <c r="D1286" s="4"/>
      <c r="G1286" t="str">
        <f>IF(Table24[[#This Row],[Number]]&lt;&gt;0,COUNTIF('Finish order'!F:F, Table24[[#This Row],[Number]]),"")</f>
        <v/>
      </c>
    </row>
    <row r="1287" spans="1:7" x14ac:dyDescent="0.2">
      <c r="A1287" s="52">
        <v>1286</v>
      </c>
      <c r="B1287" s="52"/>
      <c r="D1287" s="4"/>
      <c r="G1287" t="str">
        <f>IF(Table24[[#This Row],[Number]]&lt;&gt;0,COUNTIF('Finish order'!F:F, Table24[[#This Row],[Number]]),"")</f>
        <v/>
      </c>
    </row>
    <row r="1288" spans="1:7" x14ac:dyDescent="0.2">
      <c r="A1288" s="52">
        <v>1287</v>
      </c>
      <c r="B1288" s="52"/>
      <c r="D1288" s="4"/>
      <c r="G1288" t="str">
        <f>IF(Table24[[#This Row],[Number]]&lt;&gt;0,COUNTIF('Finish order'!F:F, Table24[[#This Row],[Number]]),"")</f>
        <v/>
      </c>
    </row>
    <row r="1289" spans="1:7" x14ac:dyDescent="0.2">
      <c r="A1289" s="52">
        <v>1288</v>
      </c>
      <c r="B1289" s="52"/>
      <c r="D1289" s="4"/>
      <c r="G1289" t="str">
        <f>IF(Table24[[#This Row],[Number]]&lt;&gt;0,COUNTIF('Finish order'!F:F, Table24[[#This Row],[Number]]),"")</f>
        <v/>
      </c>
    </row>
    <row r="1290" spans="1:7" x14ac:dyDescent="0.2">
      <c r="A1290" s="52">
        <v>1289</v>
      </c>
      <c r="B1290" s="52"/>
      <c r="D1290" s="4"/>
      <c r="G1290" t="str">
        <f>IF(Table24[[#This Row],[Number]]&lt;&gt;0,COUNTIF('Finish order'!F:F, Table24[[#This Row],[Number]]),"")</f>
        <v/>
      </c>
    </row>
    <row r="1291" spans="1:7" x14ac:dyDescent="0.2">
      <c r="A1291" s="52">
        <v>1290</v>
      </c>
      <c r="B1291" s="52"/>
      <c r="D1291" s="4"/>
      <c r="G1291" t="str">
        <f>IF(Table24[[#This Row],[Number]]&lt;&gt;0,COUNTIF('Finish order'!F:F, Table24[[#This Row],[Number]]),"")</f>
        <v/>
      </c>
    </row>
    <row r="1292" spans="1:7" x14ac:dyDescent="0.2">
      <c r="A1292" s="52">
        <v>1291</v>
      </c>
      <c r="B1292" s="52"/>
      <c r="D1292" s="4"/>
      <c r="G1292" t="str">
        <f>IF(Table24[[#This Row],[Number]]&lt;&gt;0,COUNTIF('Finish order'!F:F, Table24[[#This Row],[Number]]),"")</f>
        <v/>
      </c>
    </row>
    <row r="1293" spans="1:7" x14ac:dyDescent="0.2">
      <c r="A1293" s="52">
        <v>1292</v>
      </c>
      <c r="B1293" s="52"/>
      <c r="D1293" s="4"/>
      <c r="G1293" t="str">
        <f>IF(Table24[[#This Row],[Number]]&lt;&gt;0,COUNTIF('Finish order'!F:F, Table24[[#This Row],[Number]]),"")</f>
        <v/>
      </c>
    </row>
    <row r="1294" spans="1:7" x14ac:dyDescent="0.2">
      <c r="A1294" s="52">
        <v>1293</v>
      </c>
      <c r="B1294" s="52"/>
      <c r="D1294" s="4"/>
      <c r="G1294" t="str">
        <f>IF(Table24[[#This Row],[Number]]&lt;&gt;0,COUNTIF('Finish order'!F:F, Table24[[#This Row],[Number]]),"")</f>
        <v/>
      </c>
    </row>
    <row r="1295" spans="1:7" x14ac:dyDescent="0.2">
      <c r="A1295" s="52">
        <v>1294</v>
      </c>
      <c r="B1295" s="52"/>
      <c r="D1295" s="4"/>
      <c r="G1295" t="str">
        <f>IF(Table24[[#This Row],[Number]]&lt;&gt;0,COUNTIF('Finish order'!F:F, Table24[[#This Row],[Number]]),"")</f>
        <v/>
      </c>
    </row>
    <row r="1296" spans="1:7" x14ac:dyDescent="0.2">
      <c r="A1296" s="52">
        <v>1295</v>
      </c>
      <c r="B1296" s="52"/>
      <c r="D1296" s="4"/>
      <c r="G1296" t="str">
        <f>IF(Table24[[#This Row],[Number]]&lt;&gt;0,COUNTIF('Finish order'!F:F, Table24[[#This Row],[Number]]),"")</f>
        <v/>
      </c>
    </row>
    <row r="1297" spans="1:7" x14ac:dyDescent="0.2">
      <c r="A1297" s="52">
        <v>1296</v>
      </c>
      <c r="B1297" s="52"/>
      <c r="D1297" s="4"/>
      <c r="G1297" t="str">
        <f>IF(Table24[[#This Row],[Number]]&lt;&gt;0,COUNTIF('Finish order'!F:F, Table24[[#This Row],[Number]]),"")</f>
        <v/>
      </c>
    </row>
    <row r="1298" spans="1:7" x14ac:dyDescent="0.2">
      <c r="A1298" s="52">
        <v>1297</v>
      </c>
      <c r="B1298" s="52"/>
      <c r="D1298" s="4"/>
      <c r="G1298" t="str">
        <f>IF(Table24[[#This Row],[Number]]&lt;&gt;0,COUNTIF('Finish order'!F:F, Table24[[#This Row],[Number]]),"")</f>
        <v/>
      </c>
    </row>
    <row r="1299" spans="1:7" x14ac:dyDescent="0.2">
      <c r="A1299" s="52">
        <v>1298</v>
      </c>
      <c r="B1299" s="52"/>
      <c r="D1299" s="4"/>
      <c r="G1299" t="str">
        <f>IF(Table24[[#This Row],[Number]]&lt;&gt;0,COUNTIF('Finish order'!F:F, Table24[[#This Row],[Number]]),"")</f>
        <v/>
      </c>
    </row>
    <row r="1300" spans="1:7" x14ac:dyDescent="0.2">
      <c r="A1300" s="52">
        <v>1299</v>
      </c>
      <c r="B1300" s="52"/>
      <c r="D1300" s="4"/>
      <c r="G1300" t="str">
        <f>IF(Table24[[#This Row],[Number]]&lt;&gt;0,COUNTIF('Finish order'!F:F, Table24[[#This Row],[Number]]),"")</f>
        <v/>
      </c>
    </row>
    <row r="1301" spans="1:7" x14ac:dyDescent="0.2">
      <c r="A1301" s="52">
        <v>1300</v>
      </c>
      <c r="B1301" s="52"/>
      <c r="D1301" s="4"/>
      <c r="G1301" t="str">
        <f>IF(Table24[[#This Row],[Number]]&lt;&gt;0,COUNTIF('Finish order'!F:F, Table24[[#This Row],[Number]]),"")</f>
        <v/>
      </c>
    </row>
    <row r="1302" spans="1:7" x14ac:dyDescent="0.2">
      <c r="A1302" s="52">
        <v>1301</v>
      </c>
      <c r="B1302" s="52"/>
      <c r="D1302" s="4"/>
      <c r="G1302" t="str">
        <f>IF(Table24[[#This Row],[Number]]&lt;&gt;0,COUNTIF('Finish order'!F:F, Table24[[#This Row],[Number]]),"")</f>
        <v/>
      </c>
    </row>
    <row r="1303" spans="1:7" x14ac:dyDescent="0.2">
      <c r="A1303" s="52">
        <v>1302</v>
      </c>
      <c r="B1303" s="52"/>
      <c r="D1303" s="4"/>
      <c r="G1303" t="str">
        <f>IF(Table24[[#This Row],[Number]]&lt;&gt;0,COUNTIF('Finish order'!F:F, Table24[[#This Row],[Number]]),"")</f>
        <v/>
      </c>
    </row>
    <row r="1304" spans="1:7" x14ac:dyDescent="0.2">
      <c r="A1304" s="52">
        <v>1303</v>
      </c>
      <c r="B1304" s="52"/>
      <c r="D1304" s="4"/>
      <c r="G1304" t="str">
        <f>IF(Table24[[#This Row],[Number]]&lt;&gt;0,COUNTIF('Finish order'!F:F, Table24[[#This Row],[Number]]),"")</f>
        <v/>
      </c>
    </row>
    <row r="1305" spans="1:7" x14ac:dyDescent="0.2">
      <c r="A1305" s="52">
        <v>1304</v>
      </c>
      <c r="B1305" s="52"/>
      <c r="D1305" s="4"/>
      <c r="G1305" t="str">
        <f>IF(Table24[[#This Row],[Number]]&lt;&gt;0,COUNTIF('Finish order'!F:F, Table24[[#This Row],[Number]]),"")</f>
        <v/>
      </c>
    </row>
    <row r="1306" spans="1:7" x14ac:dyDescent="0.2">
      <c r="A1306" s="52">
        <v>1305</v>
      </c>
      <c r="B1306" s="52"/>
      <c r="D1306" s="4"/>
      <c r="G1306" t="str">
        <f>IF(Table24[[#This Row],[Number]]&lt;&gt;0,COUNTIF('Finish order'!F:F, Table24[[#This Row],[Number]]),"")</f>
        <v/>
      </c>
    </row>
    <row r="1307" spans="1:7" x14ac:dyDescent="0.2">
      <c r="A1307" s="52">
        <v>1306</v>
      </c>
      <c r="B1307" s="52"/>
      <c r="D1307" s="4"/>
      <c r="G1307" t="str">
        <f>IF(Table24[[#This Row],[Number]]&lt;&gt;0,COUNTIF('Finish order'!F:F, Table24[[#This Row],[Number]]),"")</f>
        <v/>
      </c>
    </row>
    <row r="1308" spans="1:7" x14ac:dyDescent="0.2">
      <c r="A1308" s="52">
        <v>1307</v>
      </c>
      <c r="B1308" s="52"/>
      <c r="D1308" s="4"/>
      <c r="G1308" t="str">
        <f>IF(Table24[[#This Row],[Number]]&lt;&gt;0,COUNTIF('Finish order'!F:F, Table24[[#This Row],[Number]]),"")</f>
        <v/>
      </c>
    </row>
    <row r="1309" spans="1:7" x14ac:dyDescent="0.2">
      <c r="A1309" s="52">
        <v>1308</v>
      </c>
      <c r="B1309" s="52"/>
      <c r="D1309" s="4"/>
      <c r="G1309" t="str">
        <f>IF(Table24[[#This Row],[Number]]&lt;&gt;0,COUNTIF('Finish order'!F:F, Table24[[#This Row],[Number]]),"")</f>
        <v/>
      </c>
    </row>
    <row r="1310" spans="1:7" x14ac:dyDescent="0.2">
      <c r="A1310" s="52">
        <v>1309</v>
      </c>
      <c r="B1310" s="52"/>
      <c r="D1310" s="4"/>
      <c r="G1310" t="str">
        <f>IF(Table24[[#This Row],[Number]]&lt;&gt;0,COUNTIF('Finish order'!F:F, Table24[[#This Row],[Number]]),"")</f>
        <v/>
      </c>
    </row>
    <row r="1311" spans="1:7" x14ac:dyDescent="0.2">
      <c r="A1311" s="52">
        <v>1310</v>
      </c>
      <c r="B1311" s="52"/>
      <c r="D1311" s="4"/>
      <c r="G1311" t="str">
        <f>IF(Table24[[#This Row],[Number]]&lt;&gt;0,COUNTIF('Finish order'!F:F, Table24[[#This Row],[Number]]),"")</f>
        <v/>
      </c>
    </row>
    <row r="1312" spans="1:7" x14ac:dyDescent="0.2">
      <c r="A1312" s="52">
        <v>1311</v>
      </c>
      <c r="B1312" s="52"/>
      <c r="D1312" s="4"/>
      <c r="G1312" t="str">
        <f>IF(Table24[[#This Row],[Number]]&lt;&gt;0,COUNTIF('Finish order'!F:F, Table24[[#This Row],[Number]]),"")</f>
        <v/>
      </c>
    </row>
    <row r="1313" spans="1:7" x14ac:dyDescent="0.2">
      <c r="A1313" s="52">
        <v>1312</v>
      </c>
      <c r="B1313" s="52"/>
      <c r="D1313" s="4"/>
      <c r="G1313" t="str">
        <f>IF(Table24[[#This Row],[Number]]&lt;&gt;0,COUNTIF('Finish order'!F:F, Table24[[#This Row],[Number]]),"")</f>
        <v/>
      </c>
    </row>
    <row r="1314" spans="1:7" x14ac:dyDescent="0.2">
      <c r="A1314" s="52">
        <v>1313</v>
      </c>
      <c r="B1314" s="52"/>
      <c r="D1314" s="4"/>
      <c r="G1314" t="str">
        <f>IF(Table24[[#This Row],[Number]]&lt;&gt;0,COUNTIF('Finish order'!F:F, Table24[[#This Row],[Number]]),"")</f>
        <v/>
      </c>
    </row>
    <row r="1315" spans="1:7" x14ac:dyDescent="0.2">
      <c r="A1315" s="52">
        <v>1314</v>
      </c>
      <c r="B1315" s="52"/>
      <c r="D1315" s="4"/>
      <c r="G1315" t="str">
        <f>IF(Table24[[#This Row],[Number]]&lt;&gt;0,COUNTIF('Finish order'!F:F, Table24[[#This Row],[Number]]),"")</f>
        <v/>
      </c>
    </row>
    <row r="1316" spans="1:7" x14ac:dyDescent="0.2">
      <c r="A1316" s="52">
        <v>1315</v>
      </c>
      <c r="B1316" s="52"/>
      <c r="D1316" s="4"/>
      <c r="G1316" t="str">
        <f>IF(Table24[[#This Row],[Number]]&lt;&gt;0,COUNTIF('Finish order'!F:F, Table24[[#This Row],[Number]]),"")</f>
        <v/>
      </c>
    </row>
    <row r="1317" spans="1:7" x14ac:dyDescent="0.2">
      <c r="A1317" s="52">
        <v>1316</v>
      </c>
      <c r="B1317" s="52"/>
      <c r="D1317" s="4"/>
      <c r="G1317" t="str">
        <f>IF(Table24[[#This Row],[Number]]&lt;&gt;0,COUNTIF('Finish order'!F:F, Table24[[#This Row],[Number]]),"")</f>
        <v/>
      </c>
    </row>
    <row r="1318" spans="1:7" x14ac:dyDescent="0.2">
      <c r="A1318" s="52">
        <v>1317</v>
      </c>
      <c r="B1318" s="52"/>
      <c r="D1318" s="4"/>
      <c r="G1318" t="str">
        <f>IF(Table24[[#This Row],[Number]]&lt;&gt;0,COUNTIF('Finish order'!F:F, Table24[[#This Row],[Number]]),"")</f>
        <v/>
      </c>
    </row>
    <row r="1319" spans="1:7" x14ac:dyDescent="0.2">
      <c r="A1319" s="52">
        <v>1318</v>
      </c>
      <c r="B1319" s="52"/>
      <c r="D1319" s="4"/>
      <c r="G1319" t="str">
        <f>IF(Table24[[#This Row],[Number]]&lt;&gt;0,COUNTIF('Finish order'!F:F, Table24[[#This Row],[Number]]),"")</f>
        <v/>
      </c>
    </row>
    <row r="1320" spans="1:7" x14ac:dyDescent="0.2">
      <c r="A1320" s="52">
        <v>1319</v>
      </c>
      <c r="B1320" s="52"/>
      <c r="D1320" s="4"/>
      <c r="G1320" t="str">
        <f>IF(Table24[[#This Row],[Number]]&lt;&gt;0,COUNTIF('Finish order'!F:F, Table24[[#This Row],[Number]]),"")</f>
        <v/>
      </c>
    </row>
    <row r="1321" spans="1:7" x14ac:dyDescent="0.2">
      <c r="A1321" s="52">
        <v>1320</v>
      </c>
      <c r="B1321" s="52"/>
      <c r="D1321" s="4"/>
      <c r="G1321" t="str">
        <f>IF(Table24[[#This Row],[Number]]&lt;&gt;0,COUNTIF('Finish order'!F:F, Table24[[#This Row],[Number]]),"")</f>
        <v/>
      </c>
    </row>
    <row r="1322" spans="1:7" x14ac:dyDescent="0.2">
      <c r="A1322" s="52">
        <v>1321</v>
      </c>
      <c r="B1322" s="52"/>
      <c r="D1322" s="4"/>
      <c r="G1322" t="str">
        <f>IF(Table24[[#This Row],[Number]]&lt;&gt;0,COUNTIF('Finish order'!F:F, Table24[[#This Row],[Number]]),"")</f>
        <v/>
      </c>
    </row>
    <row r="1323" spans="1:7" x14ac:dyDescent="0.2">
      <c r="A1323" s="52">
        <v>1322</v>
      </c>
      <c r="B1323" s="52"/>
      <c r="D1323" s="4"/>
      <c r="G1323" t="str">
        <f>IF(Table24[[#This Row],[Number]]&lt;&gt;0,COUNTIF('Finish order'!F:F, Table24[[#This Row],[Number]]),"")</f>
        <v/>
      </c>
    </row>
    <row r="1324" spans="1:7" x14ac:dyDescent="0.2">
      <c r="A1324" s="52">
        <v>1323</v>
      </c>
      <c r="B1324" s="52"/>
      <c r="D1324" s="4"/>
      <c r="G1324" t="str">
        <f>IF(Table24[[#This Row],[Number]]&lt;&gt;0,COUNTIF('Finish order'!F:F, Table24[[#This Row],[Number]]),"")</f>
        <v/>
      </c>
    </row>
    <row r="1325" spans="1:7" x14ac:dyDescent="0.2">
      <c r="A1325" s="52">
        <v>1324</v>
      </c>
      <c r="B1325" s="52"/>
      <c r="D1325" s="4"/>
      <c r="G1325" t="str">
        <f>IF(Table24[[#This Row],[Number]]&lt;&gt;0,COUNTIF('Finish order'!F:F, Table24[[#This Row],[Number]]),"")</f>
        <v/>
      </c>
    </row>
    <row r="1326" spans="1:7" x14ac:dyDescent="0.2">
      <c r="A1326" s="52">
        <v>1325</v>
      </c>
      <c r="B1326" s="52"/>
      <c r="D1326" s="4"/>
      <c r="G1326" t="str">
        <f>IF(Table24[[#This Row],[Number]]&lt;&gt;0,COUNTIF('Finish order'!F:F, Table24[[#This Row],[Number]]),"")</f>
        <v/>
      </c>
    </row>
    <row r="1327" spans="1:7" x14ac:dyDescent="0.2">
      <c r="A1327" s="52">
        <v>1326</v>
      </c>
      <c r="B1327" s="52"/>
      <c r="D1327" s="4"/>
      <c r="G1327" t="str">
        <f>IF(Table24[[#This Row],[Number]]&lt;&gt;0,COUNTIF('Finish order'!F:F, Table24[[#This Row],[Number]]),"")</f>
        <v/>
      </c>
    </row>
    <row r="1328" spans="1:7" x14ac:dyDescent="0.2">
      <c r="A1328" s="52">
        <v>1327</v>
      </c>
      <c r="B1328" s="52"/>
      <c r="D1328" s="4"/>
      <c r="G1328" t="str">
        <f>IF(Table24[[#This Row],[Number]]&lt;&gt;0,COUNTIF('Finish order'!F:F, Table24[[#This Row],[Number]]),"")</f>
        <v/>
      </c>
    </row>
    <row r="1329" spans="1:7" x14ac:dyDescent="0.2">
      <c r="A1329" s="52">
        <v>1328</v>
      </c>
      <c r="B1329" s="52"/>
      <c r="D1329" s="4"/>
      <c r="G1329" t="str">
        <f>IF(Table24[[#This Row],[Number]]&lt;&gt;0,COUNTIF('Finish order'!F:F, Table24[[#This Row],[Number]]),"")</f>
        <v/>
      </c>
    </row>
    <row r="1330" spans="1:7" x14ac:dyDescent="0.2">
      <c r="A1330" s="52">
        <v>1329</v>
      </c>
      <c r="B1330" s="52"/>
      <c r="D1330" s="4"/>
      <c r="G1330" t="str">
        <f>IF(Table24[[#This Row],[Number]]&lt;&gt;0,COUNTIF('Finish order'!F:F, Table24[[#This Row],[Number]]),"")</f>
        <v/>
      </c>
    </row>
    <row r="1331" spans="1:7" x14ac:dyDescent="0.2">
      <c r="A1331" s="52">
        <v>1330</v>
      </c>
      <c r="B1331" s="52"/>
      <c r="D1331" s="4"/>
      <c r="G1331" t="str">
        <f>IF(Table24[[#This Row],[Number]]&lt;&gt;0,COUNTIF('Finish order'!F:F, Table24[[#This Row],[Number]]),"")</f>
        <v/>
      </c>
    </row>
    <row r="1332" spans="1:7" x14ac:dyDescent="0.2">
      <c r="A1332" s="52">
        <v>1331</v>
      </c>
      <c r="B1332" s="52"/>
      <c r="D1332" s="4"/>
      <c r="G1332" t="str">
        <f>IF(Table24[[#This Row],[Number]]&lt;&gt;0,COUNTIF('Finish order'!F:F, Table24[[#This Row],[Number]]),"")</f>
        <v/>
      </c>
    </row>
    <row r="1333" spans="1:7" x14ac:dyDescent="0.2">
      <c r="A1333" s="52">
        <v>1332</v>
      </c>
      <c r="B1333" s="52"/>
      <c r="D1333" s="4"/>
      <c r="G1333" t="str">
        <f>IF(Table24[[#This Row],[Number]]&lt;&gt;0,COUNTIF('Finish order'!F:F, Table24[[#This Row],[Number]]),"")</f>
        <v/>
      </c>
    </row>
    <row r="1334" spans="1:7" x14ac:dyDescent="0.2">
      <c r="A1334" s="52">
        <v>1333</v>
      </c>
      <c r="B1334" s="52"/>
      <c r="D1334" s="4"/>
      <c r="G1334" t="str">
        <f>IF(Table24[[#This Row],[Number]]&lt;&gt;0,COUNTIF('Finish order'!F:F, Table24[[#This Row],[Number]]),"")</f>
        <v/>
      </c>
    </row>
    <row r="1335" spans="1:7" x14ac:dyDescent="0.2">
      <c r="A1335" s="52">
        <v>1334</v>
      </c>
      <c r="B1335" s="52"/>
      <c r="D1335" s="4"/>
      <c r="G1335" t="str">
        <f>IF(Table24[[#This Row],[Number]]&lt;&gt;0,COUNTIF('Finish order'!F:F, Table24[[#This Row],[Number]]),"")</f>
        <v/>
      </c>
    </row>
    <row r="1336" spans="1:7" x14ac:dyDescent="0.2">
      <c r="A1336" s="52">
        <v>1335</v>
      </c>
      <c r="B1336" s="52"/>
      <c r="D1336" s="4"/>
      <c r="G1336" t="str">
        <f>IF(Table24[[#This Row],[Number]]&lt;&gt;0,COUNTIF('Finish order'!F:F, Table24[[#This Row],[Number]]),"")</f>
        <v/>
      </c>
    </row>
    <row r="1337" spans="1:7" x14ac:dyDescent="0.2">
      <c r="A1337" s="52">
        <v>1336</v>
      </c>
      <c r="B1337" s="52"/>
      <c r="D1337" s="4"/>
      <c r="G1337" t="str">
        <f>IF(Table24[[#This Row],[Number]]&lt;&gt;0,COUNTIF('Finish order'!F:F, Table24[[#This Row],[Number]]),"")</f>
        <v/>
      </c>
    </row>
    <row r="1338" spans="1:7" x14ac:dyDescent="0.2">
      <c r="A1338" s="52">
        <v>1337</v>
      </c>
      <c r="B1338" s="52"/>
      <c r="D1338" s="4"/>
      <c r="G1338" t="str">
        <f>IF(Table24[[#This Row],[Number]]&lt;&gt;0,COUNTIF('Finish order'!F:F, Table24[[#This Row],[Number]]),"")</f>
        <v/>
      </c>
    </row>
    <row r="1339" spans="1:7" x14ac:dyDescent="0.2">
      <c r="A1339" s="52">
        <v>1338</v>
      </c>
      <c r="B1339" s="52"/>
      <c r="D1339" s="4"/>
      <c r="G1339" t="str">
        <f>IF(Table24[[#This Row],[Number]]&lt;&gt;0,COUNTIF('Finish order'!F:F, Table24[[#This Row],[Number]]),"")</f>
        <v/>
      </c>
    </row>
    <row r="1340" spans="1:7" x14ac:dyDescent="0.2">
      <c r="A1340" s="52">
        <v>1339</v>
      </c>
      <c r="B1340" s="52"/>
      <c r="D1340" s="4"/>
      <c r="G1340" t="str">
        <f>IF(Table24[[#This Row],[Number]]&lt;&gt;0,COUNTIF('Finish order'!F:F, Table24[[#This Row],[Number]]),"")</f>
        <v/>
      </c>
    </row>
    <row r="1341" spans="1:7" x14ac:dyDescent="0.2">
      <c r="A1341" s="52">
        <v>1340</v>
      </c>
      <c r="B1341" s="52"/>
      <c r="D1341" s="4"/>
      <c r="G1341" t="str">
        <f>IF(Table24[[#This Row],[Number]]&lt;&gt;0,COUNTIF('Finish order'!F:F, Table24[[#This Row],[Number]]),"")</f>
        <v/>
      </c>
    </row>
    <row r="1342" spans="1:7" x14ac:dyDescent="0.2">
      <c r="A1342" s="52">
        <v>1341</v>
      </c>
      <c r="B1342" s="52"/>
      <c r="D1342" s="4"/>
      <c r="G1342" t="str">
        <f>IF(Table24[[#This Row],[Number]]&lt;&gt;0,COUNTIF('Finish order'!F:F, Table24[[#This Row],[Number]]),"")</f>
        <v/>
      </c>
    </row>
    <row r="1343" spans="1:7" x14ac:dyDescent="0.2">
      <c r="A1343" s="52">
        <v>1342</v>
      </c>
      <c r="B1343" s="52"/>
      <c r="D1343" s="4"/>
      <c r="G1343" t="str">
        <f>IF(Table24[[#This Row],[Number]]&lt;&gt;0,COUNTIF('Finish order'!F:F, Table24[[#This Row],[Number]]),"")</f>
        <v/>
      </c>
    </row>
    <row r="1344" spans="1:7" x14ac:dyDescent="0.2">
      <c r="A1344" s="52">
        <v>1343</v>
      </c>
      <c r="B1344" s="52"/>
      <c r="D1344" s="4"/>
      <c r="G1344" t="str">
        <f>IF(Table24[[#This Row],[Number]]&lt;&gt;0,COUNTIF('Finish order'!F:F, Table24[[#This Row],[Number]]),"")</f>
        <v/>
      </c>
    </row>
    <row r="1345" spans="1:7" x14ac:dyDescent="0.2">
      <c r="A1345" s="52">
        <v>1344</v>
      </c>
      <c r="B1345" s="52"/>
      <c r="D1345" s="4"/>
      <c r="G1345" t="str">
        <f>IF(Table24[[#This Row],[Number]]&lt;&gt;0,COUNTIF('Finish order'!F:F, Table24[[#This Row],[Number]]),"")</f>
        <v/>
      </c>
    </row>
    <row r="1346" spans="1:7" x14ac:dyDescent="0.2">
      <c r="A1346" s="52">
        <v>1345</v>
      </c>
      <c r="B1346" s="52"/>
      <c r="D1346" s="4"/>
      <c r="G1346" t="str">
        <f>IF(Table24[[#This Row],[Number]]&lt;&gt;0,COUNTIF('Finish order'!F:F, Table24[[#This Row],[Number]]),"")</f>
        <v/>
      </c>
    </row>
    <row r="1347" spans="1:7" x14ac:dyDescent="0.2">
      <c r="A1347" s="52">
        <v>1346</v>
      </c>
      <c r="B1347" s="52"/>
      <c r="D1347" s="4"/>
      <c r="G1347" t="str">
        <f>IF(Table24[[#This Row],[Number]]&lt;&gt;0,COUNTIF('Finish order'!F:F, Table24[[#This Row],[Number]]),"")</f>
        <v/>
      </c>
    </row>
    <row r="1348" spans="1:7" x14ac:dyDescent="0.2">
      <c r="A1348" s="52">
        <v>1347</v>
      </c>
      <c r="B1348" s="52"/>
      <c r="D1348" s="4"/>
      <c r="G1348" t="str">
        <f>IF(Table24[[#This Row],[Number]]&lt;&gt;0,COUNTIF('Finish order'!F:F, Table24[[#This Row],[Number]]),"")</f>
        <v/>
      </c>
    </row>
    <row r="1349" spans="1:7" x14ac:dyDescent="0.2">
      <c r="A1349" s="52">
        <v>1348</v>
      </c>
      <c r="B1349" s="52"/>
      <c r="D1349" s="4"/>
      <c r="G1349" t="str">
        <f>IF(Table24[[#This Row],[Number]]&lt;&gt;0,COUNTIF('Finish order'!F:F, Table24[[#This Row],[Number]]),"")</f>
        <v/>
      </c>
    </row>
    <row r="1350" spans="1:7" x14ac:dyDescent="0.2">
      <c r="A1350" s="52">
        <v>1349</v>
      </c>
      <c r="B1350" s="52"/>
      <c r="D1350" s="4"/>
      <c r="G1350" t="str">
        <f>IF(Table24[[#This Row],[Number]]&lt;&gt;0,COUNTIF('Finish order'!F:F, Table24[[#This Row],[Number]]),"")</f>
        <v/>
      </c>
    </row>
    <row r="1351" spans="1:7" x14ac:dyDescent="0.2">
      <c r="A1351" s="52">
        <v>1350</v>
      </c>
      <c r="B1351" s="52"/>
      <c r="D1351" s="4"/>
      <c r="G1351" t="str">
        <f>IF(Table24[[#This Row],[Number]]&lt;&gt;0,COUNTIF('Finish order'!F:F, Table24[[#This Row],[Number]]),"")</f>
        <v/>
      </c>
    </row>
    <row r="1352" spans="1:7" x14ac:dyDescent="0.2">
      <c r="A1352" s="52">
        <v>1351</v>
      </c>
      <c r="B1352" s="52"/>
      <c r="D1352" s="4"/>
      <c r="G1352" t="str">
        <f>IF(Table24[[#This Row],[Number]]&lt;&gt;0,COUNTIF('Finish order'!F:F, Table24[[#This Row],[Number]]),"")</f>
        <v/>
      </c>
    </row>
    <row r="1353" spans="1:7" x14ac:dyDescent="0.2">
      <c r="A1353" s="52">
        <v>1352</v>
      </c>
      <c r="B1353" s="52"/>
      <c r="D1353" s="4"/>
      <c r="G1353" t="str">
        <f>IF(Table24[[#This Row],[Number]]&lt;&gt;0,COUNTIF('Finish order'!F:F, Table24[[#This Row],[Number]]),"")</f>
        <v/>
      </c>
    </row>
    <row r="1354" spans="1:7" x14ac:dyDescent="0.2">
      <c r="A1354" s="52">
        <v>1353</v>
      </c>
      <c r="B1354" s="52"/>
      <c r="D1354" s="4"/>
      <c r="G1354" t="str">
        <f>IF(Table24[[#This Row],[Number]]&lt;&gt;0,COUNTIF('Finish order'!F:F, Table24[[#This Row],[Number]]),"")</f>
        <v/>
      </c>
    </row>
    <row r="1355" spans="1:7" x14ac:dyDescent="0.2">
      <c r="A1355" s="52">
        <v>1354</v>
      </c>
      <c r="B1355" s="52"/>
      <c r="D1355" s="4"/>
      <c r="G1355" t="str">
        <f>IF(Table24[[#This Row],[Number]]&lt;&gt;0,COUNTIF('Finish order'!F:F, Table24[[#This Row],[Number]]),"")</f>
        <v/>
      </c>
    </row>
    <row r="1356" spans="1:7" x14ac:dyDescent="0.2">
      <c r="A1356" s="52">
        <v>1355</v>
      </c>
      <c r="B1356" s="52"/>
      <c r="D1356" s="4"/>
      <c r="G1356" t="str">
        <f>IF(Table24[[#This Row],[Number]]&lt;&gt;0,COUNTIF('Finish order'!F:F, Table24[[#This Row],[Number]]),"")</f>
        <v/>
      </c>
    </row>
    <row r="1357" spans="1:7" x14ac:dyDescent="0.2">
      <c r="A1357" s="52">
        <v>1356</v>
      </c>
      <c r="B1357" s="52"/>
      <c r="D1357" s="4"/>
      <c r="G1357" t="str">
        <f>IF(Table24[[#This Row],[Number]]&lt;&gt;0,COUNTIF('Finish order'!F:F, Table24[[#This Row],[Number]]),"")</f>
        <v/>
      </c>
    </row>
    <row r="1358" spans="1:7" x14ac:dyDescent="0.2">
      <c r="A1358" s="52">
        <v>1357</v>
      </c>
      <c r="B1358" s="52"/>
      <c r="D1358" s="4"/>
      <c r="G1358" t="str">
        <f>IF(Table24[[#This Row],[Number]]&lt;&gt;0,COUNTIF('Finish order'!F:F, Table24[[#This Row],[Number]]),"")</f>
        <v/>
      </c>
    </row>
    <row r="1359" spans="1:7" x14ac:dyDescent="0.2">
      <c r="A1359" s="52">
        <v>1358</v>
      </c>
      <c r="B1359" s="52"/>
      <c r="D1359" s="4"/>
      <c r="G1359" t="str">
        <f>IF(Table24[[#This Row],[Number]]&lt;&gt;0,COUNTIF('Finish order'!F:F, Table24[[#This Row],[Number]]),"")</f>
        <v/>
      </c>
    </row>
    <row r="1360" spans="1:7" x14ac:dyDescent="0.2">
      <c r="A1360" s="52">
        <v>1359</v>
      </c>
      <c r="B1360" s="52"/>
      <c r="D1360" s="4"/>
      <c r="G1360" t="str">
        <f>IF(Table24[[#This Row],[Number]]&lt;&gt;0,COUNTIF('Finish order'!F:F, Table24[[#This Row],[Number]]),"")</f>
        <v/>
      </c>
    </row>
    <row r="1361" spans="1:7" x14ac:dyDescent="0.2">
      <c r="A1361" s="52">
        <v>1360</v>
      </c>
      <c r="B1361" s="52"/>
      <c r="D1361" s="4"/>
      <c r="G1361" t="str">
        <f>IF(Table24[[#This Row],[Number]]&lt;&gt;0,COUNTIF('Finish order'!F:F, Table24[[#This Row],[Number]]),"")</f>
        <v/>
      </c>
    </row>
    <row r="1362" spans="1:7" x14ac:dyDescent="0.2">
      <c r="A1362" s="52">
        <v>1361</v>
      </c>
      <c r="B1362" s="52"/>
      <c r="D1362" s="4"/>
      <c r="G1362" t="str">
        <f>IF(Table24[[#This Row],[Number]]&lt;&gt;0,COUNTIF('Finish order'!F:F, Table24[[#This Row],[Number]]),"")</f>
        <v/>
      </c>
    </row>
    <row r="1363" spans="1:7" x14ac:dyDescent="0.2">
      <c r="A1363" s="52">
        <v>1362</v>
      </c>
      <c r="B1363" s="52"/>
      <c r="D1363" s="4"/>
      <c r="G1363" t="str">
        <f>IF(Table24[[#This Row],[Number]]&lt;&gt;0,COUNTIF('Finish order'!F:F, Table24[[#This Row],[Number]]),"")</f>
        <v/>
      </c>
    </row>
    <row r="1364" spans="1:7" x14ac:dyDescent="0.2">
      <c r="A1364" s="52">
        <v>1363</v>
      </c>
      <c r="B1364" s="52"/>
      <c r="D1364" s="4"/>
      <c r="G1364" t="str">
        <f>IF(Table24[[#This Row],[Number]]&lt;&gt;0,COUNTIF('Finish order'!F:F, Table24[[#This Row],[Number]]),"")</f>
        <v/>
      </c>
    </row>
    <row r="1365" spans="1:7" x14ac:dyDescent="0.2">
      <c r="A1365" s="52">
        <v>1364</v>
      </c>
      <c r="B1365" s="52"/>
      <c r="D1365" s="4"/>
      <c r="G1365" t="str">
        <f>IF(Table24[[#This Row],[Number]]&lt;&gt;0,COUNTIF('Finish order'!F:F, Table24[[#This Row],[Number]]),"")</f>
        <v/>
      </c>
    </row>
    <row r="1366" spans="1:7" x14ac:dyDescent="0.2">
      <c r="A1366" s="52">
        <v>1365</v>
      </c>
      <c r="B1366" s="52"/>
      <c r="D1366" s="4"/>
      <c r="G1366" t="str">
        <f>IF(Table24[[#This Row],[Number]]&lt;&gt;0,COUNTIF('Finish order'!F:F, Table24[[#This Row],[Number]]),"")</f>
        <v/>
      </c>
    </row>
    <row r="1367" spans="1:7" x14ac:dyDescent="0.2">
      <c r="A1367" s="52">
        <v>1366</v>
      </c>
      <c r="B1367" s="52"/>
      <c r="D1367" s="4"/>
      <c r="G1367" t="str">
        <f>IF(Table24[[#This Row],[Number]]&lt;&gt;0,COUNTIF('Finish order'!F:F, Table24[[#This Row],[Number]]),"")</f>
        <v/>
      </c>
    </row>
    <row r="1368" spans="1:7" x14ac:dyDescent="0.2">
      <c r="A1368" s="52">
        <v>1367</v>
      </c>
      <c r="B1368" s="52"/>
      <c r="D1368" s="4"/>
      <c r="G1368" t="str">
        <f>IF(Table24[[#This Row],[Number]]&lt;&gt;0,COUNTIF('Finish order'!F:F, Table24[[#This Row],[Number]]),"")</f>
        <v/>
      </c>
    </row>
    <row r="1369" spans="1:7" x14ac:dyDescent="0.2">
      <c r="A1369" s="52">
        <v>1368</v>
      </c>
      <c r="B1369" s="52"/>
      <c r="D1369" s="4"/>
      <c r="G1369" t="str">
        <f>IF(Table24[[#This Row],[Number]]&lt;&gt;0,COUNTIF('Finish order'!F:F, Table24[[#This Row],[Number]]),"")</f>
        <v/>
      </c>
    </row>
    <row r="1370" spans="1:7" x14ac:dyDescent="0.2">
      <c r="A1370" s="52">
        <v>1369</v>
      </c>
      <c r="B1370" s="52"/>
      <c r="D1370" s="4"/>
      <c r="G1370" t="str">
        <f>IF(Table24[[#This Row],[Number]]&lt;&gt;0,COUNTIF('Finish order'!F:F, Table24[[#This Row],[Number]]),"")</f>
        <v/>
      </c>
    </row>
    <row r="1371" spans="1:7" x14ac:dyDescent="0.2">
      <c r="A1371" s="52">
        <v>1370</v>
      </c>
      <c r="B1371" s="52"/>
      <c r="D1371" s="4"/>
      <c r="G1371" t="str">
        <f>IF(Table24[[#This Row],[Number]]&lt;&gt;0,COUNTIF('Finish order'!F:F, Table24[[#This Row],[Number]]),"")</f>
        <v/>
      </c>
    </row>
    <row r="1372" spans="1:7" x14ac:dyDescent="0.2">
      <c r="A1372" s="52">
        <v>1371</v>
      </c>
      <c r="B1372" s="52"/>
      <c r="D1372" s="4"/>
      <c r="G1372" t="str">
        <f>IF(Table24[[#This Row],[Number]]&lt;&gt;0,COUNTIF('Finish order'!F:F, Table24[[#This Row],[Number]]),"")</f>
        <v/>
      </c>
    </row>
    <row r="1373" spans="1:7" x14ac:dyDescent="0.2">
      <c r="A1373" s="52">
        <v>1372</v>
      </c>
      <c r="B1373" s="52"/>
      <c r="D1373" s="4"/>
      <c r="G1373" t="str">
        <f>IF(Table24[[#This Row],[Number]]&lt;&gt;0,COUNTIF('Finish order'!F:F, Table24[[#This Row],[Number]]),"")</f>
        <v/>
      </c>
    </row>
    <row r="1374" spans="1:7" x14ac:dyDescent="0.2">
      <c r="A1374" s="52">
        <v>1373</v>
      </c>
      <c r="B1374" s="52"/>
      <c r="D1374" s="4"/>
      <c r="G1374" t="str">
        <f>IF(Table24[[#This Row],[Number]]&lt;&gt;0,COUNTIF('Finish order'!F:F, Table24[[#This Row],[Number]]),"")</f>
        <v/>
      </c>
    </row>
    <row r="1375" spans="1:7" x14ac:dyDescent="0.2">
      <c r="A1375" s="52">
        <v>1374</v>
      </c>
      <c r="B1375" s="52"/>
      <c r="D1375" s="4"/>
      <c r="G1375" t="str">
        <f>IF(Table24[[#This Row],[Number]]&lt;&gt;0,COUNTIF('Finish order'!F:F, Table24[[#This Row],[Number]]),"")</f>
        <v/>
      </c>
    </row>
    <row r="1376" spans="1:7" x14ac:dyDescent="0.2">
      <c r="A1376" s="52">
        <v>1375</v>
      </c>
      <c r="B1376" s="52"/>
      <c r="D1376" s="4"/>
      <c r="G1376" t="str">
        <f>IF(Table24[[#This Row],[Number]]&lt;&gt;0,COUNTIF('Finish order'!F:F, Table24[[#This Row],[Number]]),"")</f>
        <v/>
      </c>
    </row>
    <row r="1377" spans="1:7" x14ac:dyDescent="0.2">
      <c r="A1377" s="52">
        <v>1376</v>
      </c>
      <c r="B1377" s="52"/>
      <c r="D1377" s="4"/>
      <c r="G1377" t="str">
        <f>IF(Table24[[#This Row],[Number]]&lt;&gt;0,COUNTIF('Finish order'!F:F, Table24[[#This Row],[Number]]),"")</f>
        <v/>
      </c>
    </row>
    <row r="1378" spans="1:7" x14ac:dyDescent="0.2">
      <c r="A1378" s="52">
        <v>1377</v>
      </c>
      <c r="B1378" s="52"/>
      <c r="D1378" s="4"/>
      <c r="G1378" t="str">
        <f>IF(Table24[[#This Row],[Number]]&lt;&gt;0,COUNTIF('Finish order'!F:F, Table24[[#This Row],[Number]]),"")</f>
        <v/>
      </c>
    </row>
    <row r="1379" spans="1:7" x14ac:dyDescent="0.2">
      <c r="A1379" s="52">
        <v>1378</v>
      </c>
      <c r="B1379" s="52"/>
      <c r="D1379" s="4"/>
      <c r="G1379" t="str">
        <f>IF(Table24[[#This Row],[Number]]&lt;&gt;0,COUNTIF('Finish order'!F:F, Table24[[#This Row],[Number]]),"")</f>
        <v/>
      </c>
    </row>
    <row r="1380" spans="1:7" x14ac:dyDescent="0.2">
      <c r="A1380" s="52">
        <v>1379</v>
      </c>
      <c r="B1380" s="52"/>
      <c r="D1380" s="4"/>
      <c r="G1380" t="str">
        <f>IF(Table24[[#This Row],[Number]]&lt;&gt;0,COUNTIF('Finish order'!F:F, Table24[[#This Row],[Number]]),"")</f>
        <v/>
      </c>
    </row>
    <row r="1381" spans="1:7" x14ac:dyDescent="0.2">
      <c r="A1381" s="52">
        <v>1380</v>
      </c>
      <c r="B1381" s="52"/>
      <c r="D1381" s="4"/>
      <c r="G1381" t="str">
        <f>IF(Table24[[#This Row],[Number]]&lt;&gt;0,COUNTIF('Finish order'!F:F, Table24[[#This Row],[Number]]),"")</f>
        <v/>
      </c>
    </row>
    <row r="1382" spans="1:7" x14ac:dyDescent="0.2">
      <c r="A1382" s="52">
        <v>1381</v>
      </c>
      <c r="B1382" s="52"/>
      <c r="D1382" s="4"/>
      <c r="G1382" t="str">
        <f>IF(Table24[[#This Row],[Number]]&lt;&gt;0,COUNTIF('Finish order'!F:F, Table24[[#This Row],[Number]]),"")</f>
        <v/>
      </c>
    </row>
    <row r="1383" spans="1:7" x14ac:dyDescent="0.2">
      <c r="A1383" s="52">
        <v>1382</v>
      </c>
      <c r="B1383" s="52"/>
      <c r="D1383" s="4"/>
      <c r="G1383" t="str">
        <f>IF(Table24[[#This Row],[Number]]&lt;&gt;0,COUNTIF('Finish order'!F:F, Table24[[#This Row],[Number]]),"")</f>
        <v/>
      </c>
    </row>
    <row r="1384" spans="1:7" x14ac:dyDescent="0.2">
      <c r="A1384" s="52">
        <v>1383</v>
      </c>
      <c r="B1384" s="52"/>
      <c r="D1384" s="4"/>
      <c r="G1384" t="str">
        <f>IF(Table24[[#This Row],[Number]]&lt;&gt;0,COUNTIF('Finish order'!F:F, Table24[[#This Row],[Number]]),"")</f>
        <v/>
      </c>
    </row>
    <row r="1385" spans="1:7" x14ac:dyDescent="0.2">
      <c r="A1385" s="52">
        <v>1384</v>
      </c>
      <c r="B1385" s="52"/>
      <c r="D1385" s="4"/>
      <c r="G1385" t="str">
        <f>IF(Table24[[#This Row],[Number]]&lt;&gt;0,COUNTIF('Finish order'!F:F, Table24[[#This Row],[Number]]),"")</f>
        <v/>
      </c>
    </row>
    <row r="1386" spans="1:7" x14ac:dyDescent="0.2">
      <c r="A1386" s="52">
        <v>1385</v>
      </c>
      <c r="B1386" s="52"/>
      <c r="D1386" s="4"/>
      <c r="G1386" t="str">
        <f>IF(Table24[[#This Row],[Number]]&lt;&gt;0,COUNTIF('Finish order'!F:F, Table24[[#This Row],[Number]]),"")</f>
        <v/>
      </c>
    </row>
    <row r="1387" spans="1:7" x14ac:dyDescent="0.2">
      <c r="A1387" s="52">
        <v>1386</v>
      </c>
      <c r="B1387" s="52"/>
      <c r="D1387" s="4"/>
      <c r="G1387" t="str">
        <f>IF(Table24[[#This Row],[Number]]&lt;&gt;0,COUNTIF('Finish order'!F:F, Table24[[#This Row],[Number]]),"")</f>
        <v/>
      </c>
    </row>
    <row r="1388" spans="1:7" x14ac:dyDescent="0.2">
      <c r="A1388" s="52">
        <v>1387</v>
      </c>
      <c r="B1388" s="52"/>
      <c r="D1388" s="4"/>
      <c r="G1388" t="str">
        <f>IF(Table24[[#This Row],[Number]]&lt;&gt;0,COUNTIF('Finish order'!F:F, Table24[[#This Row],[Number]]),"")</f>
        <v/>
      </c>
    </row>
    <row r="1389" spans="1:7" x14ac:dyDescent="0.2">
      <c r="A1389" s="52">
        <v>1388</v>
      </c>
      <c r="B1389" s="52"/>
      <c r="D1389" s="4"/>
      <c r="G1389" t="str">
        <f>IF(Table24[[#This Row],[Number]]&lt;&gt;0,COUNTIF('Finish order'!F:F, Table24[[#This Row],[Number]]),"")</f>
        <v/>
      </c>
    </row>
    <row r="1390" spans="1:7" x14ac:dyDescent="0.2">
      <c r="A1390" s="52">
        <v>1389</v>
      </c>
      <c r="B1390" s="52"/>
      <c r="D1390" s="4"/>
      <c r="G1390" t="str">
        <f>IF(Table24[[#This Row],[Number]]&lt;&gt;0,COUNTIF('Finish order'!F:F, Table24[[#This Row],[Number]]),"")</f>
        <v/>
      </c>
    </row>
    <row r="1391" spans="1:7" x14ac:dyDescent="0.2">
      <c r="A1391" s="52">
        <v>1390</v>
      </c>
      <c r="B1391" s="52"/>
      <c r="D1391" s="4"/>
      <c r="G1391" t="str">
        <f>IF(Table24[[#This Row],[Number]]&lt;&gt;0,COUNTIF('Finish order'!F:F, Table24[[#This Row],[Number]]),"")</f>
        <v/>
      </c>
    </row>
    <row r="1392" spans="1:7" x14ac:dyDescent="0.2">
      <c r="A1392" s="52">
        <v>1391</v>
      </c>
      <c r="B1392" s="52"/>
      <c r="D1392" s="4"/>
      <c r="G1392" t="str">
        <f>IF(Table24[[#This Row],[Number]]&lt;&gt;0,COUNTIF('Finish order'!F:F, Table24[[#This Row],[Number]]),"")</f>
        <v/>
      </c>
    </row>
    <row r="1393" spans="1:7" x14ac:dyDescent="0.2">
      <c r="A1393" s="52">
        <v>1392</v>
      </c>
      <c r="B1393" s="52"/>
      <c r="D1393" s="4"/>
      <c r="G1393" t="str">
        <f>IF(Table24[[#This Row],[Number]]&lt;&gt;0,COUNTIF('Finish order'!F:F, Table24[[#This Row],[Number]]),"")</f>
        <v/>
      </c>
    </row>
    <row r="1394" spans="1:7" x14ac:dyDescent="0.2">
      <c r="A1394" s="52">
        <v>1393</v>
      </c>
      <c r="B1394" s="52"/>
      <c r="D1394" s="4"/>
      <c r="G1394" t="str">
        <f>IF(Table24[[#This Row],[Number]]&lt;&gt;0,COUNTIF('Finish order'!F:F, Table24[[#This Row],[Number]]),"")</f>
        <v/>
      </c>
    </row>
    <row r="1395" spans="1:7" x14ac:dyDescent="0.2">
      <c r="A1395" s="52">
        <v>1394</v>
      </c>
      <c r="B1395" s="52"/>
      <c r="D1395" s="4"/>
      <c r="G1395" t="str">
        <f>IF(Table24[[#This Row],[Number]]&lt;&gt;0,COUNTIF('Finish order'!F:F, Table24[[#This Row],[Number]]),"")</f>
        <v/>
      </c>
    </row>
    <row r="1396" spans="1:7" x14ac:dyDescent="0.2">
      <c r="A1396" s="52">
        <v>1395</v>
      </c>
      <c r="B1396" s="52"/>
      <c r="D1396" s="4"/>
      <c r="G1396" t="str">
        <f>IF(Table24[[#This Row],[Number]]&lt;&gt;0,COUNTIF('Finish order'!F:F, Table24[[#This Row],[Number]]),"")</f>
        <v/>
      </c>
    </row>
    <row r="1397" spans="1:7" x14ac:dyDescent="0.2">
      <c r="A1397" s="52">
        <v>1396</v>
      </c>
      <c r="B1397" s="52"/>
      <c r="D1397" s="4"/>
      <c r="G1397" t="str">
        <f>IF(Table24[[#This Row],[Number]]&lt;&gt;0,COUNTIF('Finish order'!F:F, Table24[[#This Row],[Number]]),"")</f>
        <v/>
      </c>
    </row>
    <row r="1398" spans="1:7" x14ac:dyDescent="0.2">
      <c r="A1398" s="52">
        <v>1397</v>
      </c>
      <c r="B1398" s="52"/>
      <c r="D1398" s="4"/>
      <c r="G1398" t="str">
        <f>IF(Table24[[#This Row],[Number]]&lt;&gt;0,COUNTIF('Finish order'!F:F, Table24[[#This Row],[Number]]),"")</f>
        <v/>
      </c>
    </row>
    <row r="1399" spans="1:7" x14ac:dyDescent="0.2">
      <c r="A1399" s="52">
        <v>1398</v>
      </c>
      <c r="B1399" s="52"/>
      <c r="D1399" s="4"/>
      <c r="G1399" t="str">
        <f>IF(Table24[[#This Row],[Number]]&lt;&gt;0,COUNTIF('Finish order'!F:F, Table24[[#This Row],[Number]]),"")</f>
        <v/>
      </c>
    </row>
    <row r="1400" spans="1:7" x14ac:dyDescent="0.2">
      <c r="A1400" s="52">
        <v>1399</v>
      </c>
      <c r="B1400" s="52"/>
      <c r="D1400" s="4"/>
      <c r="G1400" t="str">
        <f>IF(Table24[[#This Row],[Number]]&lt;&gt;0,COUNTIF('Finish order'!F:F, Table24[[#This Row],[Number]]),"")</f>
        <v/>
      </c>
    </row>
    <row r="1401" spans="1:7" x14ac:dyDescent="0.2">
      <c r="A1401" s="52">
        <v>1400</v>
      </c>
      <c r="B1401" s="52"/>
      <c r="D1401" s="4"/>
      <c r="G1401" t="str">
        <f>IF(Table24[[#This Row],[Number]]&lt;&gt;0,COUNTIF('Finish order'!F:F, Table24[[#This Row],[Number]]),"")</f>
        <v/>
      </c>
    </row>
    <row r="1402" spans="1:7" x14ac:dyDescent="0.2">
      <c r="A1402" s="52">
        <v>1401</v>
      </c>
      <c r="B1402" s="52"/>
      <c r="D1402" s="4"/>
      <c r="G1402" t="str">
        <f>IF(Table24[[#This Row],[Number]]&lt;&gt;0,COUNTIF('Finish order'!F:F, Table24[[#This Row],[Number]]),"")</f>
        <v/>
      </c>
    </row>
    <row r="1403" spans="1:7" x14ac:dyDescent="0.2">
      <c r="A1403" s="52">
        <v>1402</v>
      </c>
      <c r="B1403" s="52"/>
      <c r="D1403" s="4"/>
      <c r="G1403" t="str">
        <f>IF(Table24[[#This Row],[Number]]&lt;&gt;0,COUNTIF('Finish order'!F:F, Table24[[#This Row],[Number]]),"")</f>
        <v/>
      </c>
    </row>
    <row r="1404" spans="1:7" x14ac:dyDescent="0.2">
      <c r="A1404" s="52">
        <v>1403</v>
      </c>
      <c r="B1404" s="52"/>
      <c r="D1404" s="4"/>
      <c r="G1404" t="str">
        <f>IF(Table24[[#This Row],[Number]]&lt;&gt;0,COUNTIF('Finish order'!F:F, Table24[[#This Row],[Number]]),"")</f>
        <v/>
      </c>
    </row>
    <row r="1405" spans="1:7" x14ac:dyDescent="0.2">
      <c r="A1405" s="52">
        <v>1404</v>
      </c>
      <c r="B1405" s="52"/>
      <c r="D1405" s="4"/>
      <c r="G1405" t="str">
        <f>IF(Table24[[#This Row],[Number]]&lt;&gt;0,COUNTIF('Finish order'!F:F, Table24[[#This Row],[Number]]),"")</f>
        <v/>
      </c>
    </row>
    <row r="1406" spans="1:7" x14ac:dyDescent="0.2">
      <c r="A1406" s="52">
        <v>1405</v>
      </c>
      <c r="B1406" s="52"/>
      <c r="D1406" s="4"/>
      <c r="G1406" t="str">
        <f>IF(Table24[[#This Row],[Number]]&lt;&gt;0,COUNTIF('Finish order'!F:F, Table24[[#This Row],[Number]]),"")</f>
        <v/>
      </c>
    </row>
    <row r="1407" spans="1:7" x14ac:dyDescent="0.2">
      <c r="A1407" s="52">
        <v>1406</v>
      </c>
      <c r="B1407" s="52"/>
      <c r="D1407" s="4"/>
      <c r="G1407" t="str">
        <f>IF(Table24[[#This Row],[Number]]&lt;&gt;0,COUNTIF('Finish order'!F:F, Table24[[#This Row],[Number]]),"")</f>
        <v/>
      </c>
    </row>
    <row r="1408" spans="1:7" x14ac:dyDescent="0.2">
      <c r="A1408" s="52">
        <v>1407</v>
      </c>
      <c r="B1408" s="52"/>
      <c r="D1408" s="4"/>
      <c r="G1408" t="str">
        <f>IF(Table24[[#This Row],[Number]]&lt;&gt;0,COUNTIF('Finish order'!F:F, Table24[[#This Row],[Number]]),"")</f>
        <v/>
      </c>
    </row>
    <row r="1409" spans="1:7" x14ac:dyDescent="0.2">
      <c r="A1409" s="52">
        <v>1408</v>
      </c>
      <c r="B1409" s="52"/>
      <c r="D1409" s="4"/>
      <c r="G1409" t="str">
        <f>IF(Table24[[#This Row],[Number]]&lt;&gt;0,COUNTIF('Finish order'!F:F, Table24[[#This Row],[Number]]),"")</f>
        <v/>
      </c>
    </row>
    <row r="1410" spans="1:7" x14ac:dyDescent="0.2">
      <c r="A1410" s="52">
        <v>1409</v>
      </c>
      <c r="B1410" s="52"/>
      <c r="D1410" s="4"/>
      <c r="G1410" t="str">
        <f>IF(Table24[[#This Row],[Number]]&lt;&gt;0,COUNTIF('Finish order'!F:F, Table24[[#This Row],[Number]]),"")</f>
        <v/>
      </c>
    </row>
    <row r="1411" spans="1:7" x14ac:dyDescent="0.2">
      <c r="A1411" s="52">
        <v>1410</v>
      </c>
      <c r="B1411" s="52"/>
      <c r="D1411" s="4"/>
      <c r="G1411" t="str">
        <f>IF(Table24[[#This Row],[Number]]&lt;&gt;0,COUNTIF('Finish order'!F:F, Table24[[#This Row],[Number]]),"")</f>
        <v/>
      </c>
    </row>
    <row r="1412" spans="1:7" x14ac:dyDescent="0.2">
      <c r="A1412" s="52">
        <v>1411</v>
      </c>
      <c r="B1412" s="52"/>
      <c r="D1412" s="4"/>
      <c r="G1412" t="str">
        <f>IF(Table24[[#This Row],[Number]]&lt;&gt;0,COUNTIF('Finish order'!F:F, Table24[[#This Row],[Number]]),"")</f>
        <v/>
      </c>
    </row>
    <row r="1413" spans="1:7" x14ac:dyDescent="0.2">
      <c r="A1413" s="52">
        <v>1412</v>
      </c>
      <c r="B1413" s="52"/>
      <c r="D1413" s="4"/>
      <c r="G1413" t="str">
        <f>IF(Table24[[#This Row],[Number]]&lt;&gt;0,COUNTIF('Finish order'!F:F, Table24[[#This Row],[Number]]),"")</f>
        <v/>
      </c>
    </row>
    <row r="1414" spans="1:7" x14ac:dyDescent="0.2">
      <c r="A1414" s="52">
        <v>1413</v>
      </c>
      <c r="B1414" s="52"/>
      <c r="D1414" s="4"/>
      <c r="G1414" t="str">
        <f>IF(Table24[[#This Row],[Number]]&lt;&gt;0,COUNTIF('Finish order'!F:F, Table24[[#This Row],[Number]]),"")</f>
        <v/>
      </c>
    </row>
    <row r="1415" spans="1:7" x14ac:dyDescent="0.2">
      <c r="A1415" s="52">
        <v>1414</v>
      </c>
      <c r="B1415" s="52"/>
      <c r="D1415" s="4"/>
      <c r="G1415" t="str">
        <f>IF(Table24[[#This Row],[Number]]&lt;&gt;0,COUNTIF('Finish order'!F:F, Table24[[#This Row],[Number]]),"")</f>
        <v/>
      </c>
    </row>
    <row r="1416" spans="1:7" x14ac:dyDescent="0.2">
      <c r="A1416" s="52">
        <v>1415</v>
      </c>
      <c r="B1416" s="52"/>
      <c r="D1416" s="4"/>
      <c r="G1416" t="str">
        <f>IF(Table24[[#This Row],[Number]]&lt;&gt;0,COUNTIF('Finish order'!F:F, Table24[[#This Row],[Number]]),"")</f>
        <v/>
      </c>
    </row>
    <row r="1417" spans="1:7" x14ac:dyDescent="0.2">
      <c r="A1417" s="52">
        <v>1416</v>
      </c>
      <c r="B1417" s="52"/>
      <c r="D1417" s="4"/>
      <c r="G1417" t="str">
        <f>IF(Table24[[#This Row],[Number]]&lt;&gt;0,COUNTIF('Finish order'!F:F, Table24[[#This Row],[Number]]),"")</f>
        <v/>
      </c>
    </row>
    <row r="1418" spans="1:7" x14ac:dyDescent="0.2">
      <c r="A1418" s="52">
        <v>1417</v>
      </c>
      <c r="B1418" s="52"/>
      <c r="D1418" s="4"/>
      <c r="G1418" t="str">
        <f>IF(Table24[[#This Row],[Number]]&lt;&gt;0,COUNTIF('Finish order'!F:F, Table24[[#This Row],[Number]]),"")</f>
        <v/>
      </c>
    </row>
    <row r="1419" spans="1:7" x14ac:dyDescent="0.2">
      <c r="A1419" s="52">
        <v>1418</v>
      </c>
      <c r="B1419" s="52"/>
      <c r="D1419" s="4"/>
      <c r="G1419" t="str">
        <f>IF(Table24[[#This Row],[Number]]&lt;&gt;0,COUNTIF('Finish order'!F:F, Table24[[#This Row],[Number]]),"")</f>
        <v/>
      </c>
    </row>
    <row r="1420" spans="1:7" x14ac:dyDescent="0.2">
      <c r="A1420" s="52">
        <v>1419</v>
      </c>
      <c r="B1420" s="52"/>
      <c r="D1420" s="4"/>
      <c r="G1420" t="str">
        <f>IF(Table24[[#This Row],[Number]]&lt;&gt;0,COUNTIF('Finish order'!F:F, Table24[[#This Row],[Number]]),"")</f>
        <v/>
      </c>
    </row>
    <row r="1421" spans="1:7" x14ac:dyDescent="0.2">
      <c r="A1421" s="52">
        <v>1420</v>
      </c>
      <c r="B1421" s="52"/>
      <c r="D1421" s="4"/>
      <c r="G1421" t="str">
        <f>IF(Table24[[#This Row],[Number]]&lt;&gt;0,COUNTIF('Finish order'!F:F, Table24[[#This Row],[Number]]),"")</f>
        <v/>
      </c>
    </row>
    <row r="1422" spans="1:7" x14ac:dyDescent="0.2">
      <c r="A1422" s="52">
        <v>1421</v>
      </c>
      <c r="B1422" s="52"/>
      <c r="D1422" s="4"/>
      <c r="G1422" t="str">
        <f>IF(Table24[[#This Row],[Number]]&lt;&gt;0,COUNTIF('Finish order'!F:F, Table24[[#This Row],[Number]]),"")</f>
        <v/>
      </c>
    </row>
    <row r="1423" spans="1:7" x14ac:dyDescent="0.2">
      <c r="A1423" s="52">
        <v>1422</v>
      </c>
      <c r="B1423" s="52"/>
      <c r="D1423" s="4"/>
      <c r="G1423" t="str">
        <f>IF(Table24[[#This Row],[Number]]&lt;&gt;0,COUNTIF('Finish order'!F:F, Table24[[#This Row],[Number]]),"")</f>
        <v/>
      </c>
    </row>
    <row r="1424" spans="1:7" x14ac:dyDescent="0.2">
      <c r="A1424" s="52">
        <v>1423</v>
      </c>
      <c r="B1424" s="52"/>
      <c r="D1424" s="4"/>
      <c r="G1424" t="str">
        <f>IF(Table24[[#This Row],[Number]]&lt;&gt;0,COUNTIF('Finish order'!F:F, Table24[[#This Row],[Number]]),"")</f>
        <v/>
      </c>
    </row>
    <row r="1425" spans="1:7" x14ac:dyDescent="0.2">
      <c r="A1425" s="52">
        <v>1424</v>
      </c>
      <c r="B1425" s="52"/>
      <c r="D1425" s="4"/>
      <c r="G1425" t="str">
        <f>IF(Table24[[#This Row],[Number]]&lt;&gt;0,COUNTIF('Finish order'!F:F, Table24[[#This Row],[Number]]),"")</f>
        <v/>
      </c>
    </row>
    <row r="1426" spans="1:7" x14ac:dyDescent="0.2">
      <c r="A1426" s="52">
        <v>1425</v>
      </c>
      <c r="B1426" s="52"/>
      <c r="D1426" s="4"/>
      <c r="G1426" t="str">
        <f>IF(Table24[[#This Row],[Number]]&lt;&gt;0,COUNTIF('Finish order'!F:F, Table24[[#This Row],[Number]]),"")</f>
        <v/>
      </c>
    </row>
    <row r="1427" spans="1:7" x14ac:dyDescent="0.2">
      <c r="A1427" s="52">
        <v>1426</v>
      </c>
      <c r="B1427" s="52"/>
      <c r="D1427" s="4"/>
      <c r="G1427" t="str">
        <f>IF(Table24[[#This Row],[Number]]&lt;&gt;0,COUNTIF('Finish order'!F:F, Table24[[#This Row],[Number]]),"")</f>
        <v/>
      </c>
    </row>
    <row r="1428" spans="1:7" x14ac:dyDescent="0.2">
      <c r="A1428" s="52">
        <v>1427</v>
      </c>
      <c r="B1428" s="52"/>
      <c r="D1428" s="4"/>
      <c r="G1428" t="str">
        <f>IF(Table24[[#This Row],[Number]]&lt;&gt;0,COUNTIF('Finish order'!F:F, Table24[[#This Row],[Number]]),"")</f>
        <v/>
      </c>
    </row>
    <row r="1429" spans="1:7" x14ac:dyDescent="0.2">
      <c r="A1429" s="52">
        <v>1428</v>
      </c>
      <c r="B1429" s="52"/>
      <c r="D1429" s="4"/>
      <c r="G1429" t="str">
        <f>IF(Table24[[#This Row],[Number]]&lt;&gt;0,COUNTIF('Finish order'!F:F, Table24[[#This Row],[Number]]),"")</f>
        <v/>
      </c>
    </row>
    <row r="1430" spans="1:7" x14ac:dyDescent="0.2">
      <c r="A1430" s="52">
        <v>1429</v>
      </c>
      <c r="B1430" s="52"/>
      <c r="D1430" s="4"/>
      <c r="G1430" t="str">
        <f>IF(Table24[[#This Row],[Number]]&lt;&gt;0,COUNTIF('Finish order'!F:F, Table24[[#This Row],[Number]]),"")</f>
        <v/>
      </c>
    </row>
    <row r="1431" spans="1:7" x14ac:dyDescent="0.2">
      <c r="A1431" s="52">
        <v>1430</v>
      </c>
      <c r="B1431" s="52"/>
      <c r="D1431" s="4"/>
      <c r="G1431" t="str">
        <f>IF(Table24[[#This Row],[Number]]&lt;&gt;0,COUNTIF('Finish order'!F:F, Table24[[#This Row],[Number]]),"")</f>
        <v/>
      </c>
    </row>
    <row r="1432" spans="1:7" x14ac:dyDescent="0.2">
      <c r="A1432" s="52">
        <v>1431</v>
      </c>
      <c r="B1432" s="52"/>
      <c r="D1432" s="4"/>
      <c r="G1432" t="str">
        <f>IF(Table24[[#This Row],[Number]]&lt;&gt;0,COUNTIF('Finish order'!F:F, Table24[[#This Row],[Number]]),"")</f>
        <v/>
      </c>
    </row>
    <row r="1433" spans="1:7" x14ac:dyDescent="0.2">
      <c r="A1433" s="52">
        <v>1432</v>
      </c>
      <c r="B1433" s="52"/>
      <c r="D1433" s="4"/>
      <c r="G1433" t="str">
        <f>IF(Table24[[#This Row],[Number]]&lt;&gt;0,COUNTIF('Finish order'!F:F, Table24[[#This Row],[Number]]),"")</f>
        <v/>
      </c>
    </row>
    <row r="1434" spans="1:7" x14ac:dyDescent="0.2">
      <c r="A1434" s="52">
        <v>1433</v>
      </c>
      <c r="B1434" s="52"/>
      <c r="D1434" s="4"/>
      <c r="G1434" t="str">
        <f>IF(Table24[[#This Row],[Number]]&lt;&gt;0,COUNTIF('Finish order'!F:F, Table24[[#This Row],[Number]]),"")</f>
        <v/>
      </c>
    </row>
    <row r="1435" spans="1:7" x14ac:dyDescent="0.2">
      <c r="A1435" s="52">
        <v>1434</v>
      </c>
      <c r="B1435" s="52"/>
      <c r="D1435" s="4"/>
      <c r="G1435" t="str">
        <f>IF(Table24[[#This Row],[Number]]&lt;&gt;0,COUNTIF('Finish order'!F:F, Table24[[#This Row],[Number]]),"")</f>
        <v/>
      </c>
    </row>
    <row r="1436" spans="1:7" x14ac:dyDescent="0.2">
      <c r="A1436" s="52">
        <v>1435</v>
      </c>
      <c r="B1436" s="52"/>
      <c r="D1436" s="4"/>
      <c r="G1436" t="str">
        <f>IF(Table24[[#This Row],[Number]]&lt;&gt;0,COUNTIF('Finish order'!F:F, Table24[[#This Row],[Number]]),"")</f>
        <v/>
      </c>
    </row>
    <row r="1437" spans="1:7" x14ac:dyDescent="0.2">
      <c r="A1437" s="52">
        <v>1436</v>
      </c>
      <c r="B1437" s="52"/>
      <c r="D1437" s="4"/>
      <c r="G1437" t="str">
        <f>IF(Table24[[#This Row],[Number]]&lt;&gt;0,COUNTIF('Finish order'!F:F, Table24[[#This Row],[Number]]),"")</f>
        <v/>
      </c>
    </row>
    <row r="1438" spans="1:7" x14ac:dyDescent="0.2">
      <c r="A1438" s="52">
        <v>1437</v>
      </c>
      <c r="B1438" s="52"/>
      <c r="D1438" s="4"/>
      <c r="G1438" t="str">
        <f>IF(Table24[[#This Row],[Number]]&lt;&gt;0,COUNTIF('Finish order'!F:F, Table24[[#This Row],[Number]]),"")</f>
        <v/>
      </c>
    </row>
    <row r="1439" spans="1:7" x14ac:dyDescent="0.2">
      <c r="A1439" s="52">
        <v>1438</v>
      </c>
      <c r="B1439" s="52"/>
      <c r="D1439" s="4"/>
      <c r="G1439" t="str">
        <f>IF(Table24[[#This Row],[Number]]&lt;&gt;0,COUNTIF('Finish order'!F:F, Table24[[#This Row],[Number]]),"")</f>
        <v/>
      </c>
    </row>
    <row r="1440" spans="1:7" x14ac:dyDescent="0.2">
      <c r="A1440" s="52">
        <v>1439</v>
      </c>
      <c r="B1440" s="52"/>
      <c r="D1440" s="4"/>
      <c r="G1440" t="str">
        <f>IF(Table24[[#This Row],[Number]]&lt;&gt;0,COUNTIF('Finish order'!F:F, Table24[[#This Row],[Number]]),"")</f>
        <v/>
      </c>
    </row>
    <row r="1441" spans="1:7" x14ac:dyDescent="0.2">
      <c r="A1441" s="52">
        <v>1440</v>
      </c>
      <c r="B1441" s="52"/>
      <c r="D1441" s="4"/>
      <c r="G1441" t="str">
        <f>IF(Table24[[#This Row],[Number]]&lt;&gt;0,COUNTIF('Finish order'!F:F, Table24[[#This Row],[Number]]),"")</f>
        <v/>
      </c>
    </row>
    <row r="1442" spans="1:7" x14ac:dyDescent="0.2">
      <c r="A1442" s="52">
        <v>1441</v>
      </c>
      <c r="B1442" s="52"/>
      <c r="D1442" s="4"/>
      <c r="G1442" t="str">
        <f>IF(Table24[[#This Row],[Number]]&lt;&gt;0,COUNTIF('Finish order'!F:F, Table24[[#This Row],[Number]]),"")</f>
        <v/>
      </c>
    </row>
    <row r="1443" spans="1:7" x14ac:dyDescent="0.2">
      <c r="A1443" s="52">
        <v>1442</v>
      </c>
      <c r="B1443" s="52"/>
      <c r="D1443" s="4"/>
      <c r="G1443" t="str">
        <f>IF(Table24[[#This Row],[Number]]&lt;&gt;0,COUNTIF('Finish order'!F:F, Table24[[#This Row],[Number]]),"")</f>
        <v/>
      </c>
    </row>
    <row r="1444" spans="1:7" x14ac:dyDescent="0.2">
      <c r="A1444" s="52">
        <v>1443</v>
      </c>
      <c r="B1444" s="52"/>
      <c r="D1444" s="4"/>
      <c r="G1444" t="str">
        <f>IF(Table24[[#This Row],[Number]]&lt;&gt;0,COUNTIF('Finish order'!F:F, Table24[[#This Row],[Number]]),"")</f>
        <v/>
      </c>
    </row>
    <row r="1445" spans="1:7" x14ac:dyDescent="0.2">
      <c r="A1445" s="52">
        <v>1444</v>
      </c>
      <c r="B1445" s="52"/>
      <c r="D1445" s="4"/>
      <c r="G1445" t="str">
        <f>IF(Table24[[#This Row],[Number]]&lt;&gt;0,COUNTIF('Finish order'!F:F, Table24[[#This Row],[Number]]),"")</f>
        <v/>
      </c>
    </row>
    <row r="1446" spans="1:7" x14ac:dyDescent="0.2">
      <c r="A1446" s="52">
        <v>1445</v>
      </c>
      <c r="B1446" s="52"/>
      <c r="D1446" s="4"/>
      <c r="G1446" t="str">
        <f>IF(Table24[[#This Row],[Number]]&lt;&gt;0,COUNTIF('Finish order'!F:F, Table24[[#This Row],[Number]]),"")</f>
        <v/>
      </c>
    </row>
    <row r="1447" spans="1:7" x14ac:dyDescent="0.2">
      <c r="A1447" s="52">
        <v>1446</v>
      </c>
      <c r="B1447" s="52"/>
      <c r="D1447" s="4"/>
      <c r="G1447" t="str">
        <f>IF(Table24[[#This Row],[Number]]&lt;&gt;0,COUNTIF('Finish order'!F:F, Table24[[#This Row],[Number]]),"")</f>
        <v/>
      </c>
    </row>
    <row r="1448" spans="1:7" x14ac:dyDescent="0.2">
      <c r="A1448" s="52">
        <v>1447</v>
      </c>
      <c r="B1448" s="52"/>
      <c r="D1448" s="4"/>
      <c r="G1448" t="str">
        <f>IF(Table24[[#This Row],[Number]]&lt;&gt;0,COUNTIF('Finish order'!F:F, Table24[[#This Row],[Number]]),"")</f>
        <v/>
      </c>
    </row>
    <row r="1449" spans="1:7" x14ac:dyDescent="0.2">
      <c r="A1449" s="52">
        <v>1448</v>
      </c>
      <c r="B1449" s="52"/>
      <c r="D1449" s="4"/>
      <c r="G1449" t="str">
        <f>IF(Table24[[#This Row],[Number]]&lt;&gt;0,COUNTIF('Finish order'!F:F, Table24[[#This Row],[Number]]),"")</f>
        <v/>
      </c>
    </row>
    <row r="1450" spans="1:7" x14ac:dyDescent="0.2">
      <c r="A1450" s="52">
        <v>1449</v>
      </c>
      <c r="B1450" s="52"/>
      <c r="D1450" s="4"/>
      <c r="G1450" t="str">
        <f>IF(Table24[[#This Row],[Number]]&lt;&gt;0,COUNTIF('Finish order'!F:F, Table24[[#This Row],[Number]]),"")</f>
        <v/>
      </c>
    </row>
    <row r="1451" spans="1:7" x14ac:dyDescent="0.2">
      <c r="A1451" s="52">
        <v>1450</v>
      </c>
      <c r="B1451" s="52"/>
      <c r="D1451" s="4"/>
      <c r="G1451" t="str">
        <f>IF(Table24[[#This Row],[Number]]&lt;&gt;0,COUNTIF('Finish order'!F:F, Table24[[#This Row],[Number]]),"")</f>
        <v/>
      </c>
    </row>
    <row r="1452" spans="1:7" x14ac:dyDescent="0.2">
      <c r="A1452" s="52">
        <v>1451</v>
      </c>
      <c r="B1452" s="52"/>
      <c r="D1452" s="4"/>
      <c r="G1452" t="str">
        <f>IF(Table24[[#This Row],[Number]]&lt;&gt;0,COUNTIF('Finish order'!F:F, Table24[[#This Row],[Number]]),"")</f>
        <v/>
      </c>
    </row>
    <row r="1453" spans="1:7" x14ac:dyDescent="0.2">
      <c r="A1453" s="52">
        <v>1452</v>
      </c>
      <c r="B1453" s="52"/>
      <c r="D1453" s="4"/>
      <c r="G1453" t="str">
        <f>IF(Table24[[#This Row],[Number]]&lt;&gt;0,COUNTIF('Finish order'!F:F, Table24[[#This Row],[Number]]),"")</f>
        <v/>
      </c>
    </row>
    <row r="1454" spans="1:7" x14ac:dyDescent="0.2">
      <c r="A1454" s="52">
        <v>1453</v>
      </c>
      <c r="B1454" s="52"/>
      <c r="D1454" s="4"/>
      <c r="G1454" t="str">
        <f>IF(Table24[[#This Row],[Number]]&lt;&gt;0,COUNTIF('Finish order'!F:F, Table24[[#This Row],[Number]]),"")</f>
        <v/>
      </c>
    </row>
    <row r="1455" spans="1:7" x14ac:dyDescent="0.2">
      <c r="A1455" s="52">
        <v>1454</v>
      </c>
      <c r="B1455" s="52"/>
      <c r="D1455" s="4"/>
      <c r="G1455" t="str">
        <f>IF(Table24[[#This Row],[Number]]&lt;&gt;0,COUNTIF('Finish order'!F:F, Table24[[#This Row],[Number]]),"")</f>
        <v/>
      </c>
    </row>
    <row r="1456" spans="1:7" x14ac:dyDescent="0.2">
      <c r="A1456" s="52">
        <v>1455</v>
      </c>
      <c r="B1456" s="52"/>
      <c r="D1456" s="4"/>
      <c r="G1456" t="str">
        <f>IF(Table24[[#This Row],[Number]]&lt;&gt;0,COUNTIF('Finish order'!F:F, Table24[[#This Row],[Number]]),"")</f>
        <v/>
      </c>
    </row>
    <row r="1457" spans="1:7" x14ac:dyDescent="0.2">
      <c r="A1457" s="52">
        <v>1456</v>
      </c>
      <c r="B1457" s="52"/>
      <c r="D1457" s="4"/>
      <c r="G1457" t="str">
        <f>IF(Table24[[#This Row],[Number]]&lt;&gt;0,COUNTIF('Finish order'!F:F, Table24[[#This Row],[Number]]),"")</f>
        <v/>
      </c>
    </row>
    <row r="1458" spans="1:7" x14ac:dyDescent="0.2">
      <c r="A1458" s="52">
        <v>1457</v>
      </c>
      <c r="B1458" s="52"/>
      <c r="D1458" s="4"/>
      <c r="G1458" t="str">
        <f>IF(Table24[[#This Row],[Number]]&lt;&gt;0,COUNTIF('Finish order'!F:F, Table24[[#This Row],[Number]]),"")</f>
        <v/>
      </c>
    </row>
    <row r="1459" spans="1:7" x14ac:dyDescent="0.2">
      <c r="A1459" s="52">
        <v>1458</v>
      </c>
      <c r="B1459" s="52"/>
      <c r="D1459" s="4"/>
      <c r="G1459" t="str">
        <f>IF(Table24[[#This Row],[Number]]&lt;&gt;0,COUNTIF('Finish order'!F:F, Table24[[#This Row],[Number]]),"")</f>
        <v/>
      </c>
    </row>
    <row r="1460" spans="1:7" x14ac:dyDescent="0.2">
      <c r="A1460" s="52">
        <v>1459</v>
      </c>
      <c r="B1460" s="52"/>
      <c r="D1460" s="4"/>
      <c r="G1460" t="str">
        <f>IF(Table24[[#This Row],[Number]]&lt;&gt;0,COUNTIF('Finish order'!F:F, Table24[[#This Row],[Number]]),"")</f>
        <v/>
      </c>
    </row>
    <row r="1461" spans="1:7" x14ac:dyDescent="0.2">
      <c r="A1461" s="52">
        <v>1460</v>
      </c>
      <c r="B1461" s="52"/>
      <c r="D1461" s="4"/>
      <c r="G1461" t="str">
        <f>IF(Table24[[#This Row],[Number]]&lt;&gt;0,COUNTIF('Finish order'!F:F, Table24[[#This Row],[Number]]),"")</f>
        <v/>
      </c>
    </row>
    <row r="1462" spans="1:7" x14ac:dyDescent="0.2">
      <c r="A1462" s="52">
        <v>1461</v>
      </c>
      <c r="B1462" s="52"/>
      <c r="D1462" s="4"/>
      <c r="G1462" t="str">
        <f>IF(Table24[[#This Row],[Number]]&lt;&gt;0,COUNTIF('Finish order'!F:F, Table24[[#This Row],[Number]]),"")</f>
        <v/>
      </c>
    </row>
    <row r="1463" spans="1:7" x14ac:dyDescent="0.2">
      <c r="A1463" s="52">
        <v>1462</v>
      </c>
      <c r="B1463" s="52"/>
      <c r="D1463" s="4"/>
      <c r="G1463" t="str">
        <f>IF(Table24[[#This Row],[Number]]&lt;&gt;0,COUNTIF('Finish order'!F:F, Table24[[#This Row],[Number]]),"")</f>
        <v/>
      </c>
    </row>
    <row r="1464" spans="1:7" x14ac:dyDescent="0.2">
      <c r="A1464" s="52">
        <v>1463</v>
      </c>
      <c r="B1464" s="52"/>
      <c r="D1464" s="4"/>
      <c r="G1464" t="str">
        <f>IF(Table24[[#This Row],[Number]]&lt;&gt;0,COUNTIF('Finish order'!F:F, Table24[[#This Row],[Number]]),"")</f>
        <v/>
      </c>
    </row>
    <row r="1465" spans="1:7" x14ac:dyDescent="0.2">
      <c r="A1465" s="52">
        <v>1464</v>
      </c>
      <c r="B1465" s="52"/>
      <c r="D1465" s="4"/>
      <c r="G1465" t="str">
        <f>IF(Table24[[#This Row],[Number]]&lt;&gt;0,COUNTIF('Finish order'!F:F, Table24[[#This Row],[Number]]),"")</f>
        <v/>
      </c>
    </row>
    <row r="1466" spans="1:7" x14ac:dyDescent="0.2">
      <c r="A1466" s="52">
        <v>1465</v>
      </c>
      <c r="B1466" s="52"/>
      <c r="D1466" s="4"/>
      <c r="G1466" t="str">
        <f>IF(Table24[[#This Row],[Number]]&lt;&gt;0,COUNTIF('Finish order'!F:F, Table24[[#This Row],[Number]]),"")</f>
        <v/>
      </c>
    </row>
    <row r="1467" spans="1:7" x14ac:dyDescent="0.2">
      <c r="A1467" s="52">
        <v>1466</v>
      </c>
      <c r="B1467" s="52"/>
      <c r="D1467" s="4"/>
      <c r="G1467" t="str">
        <f>IF(Table24[[#This Row],[Number]]&lt;&gt;0,COUNTIF('Finish order'!F:F, Table24[[#This Row],[Number]]),"")</f>
        <v/>
      </c>
    </row>
    <row r="1468" spans="1:7" x14ac:dyDescent="0.2">
      <c r="A1468" s="52">
        <v>1467</v>
      </c>
      <c r="B1468" s="52"/>
      <c r="D1468" s="4"/>
      <c r="G1468" t="str">
        <f>IF(Table24[[#This Row],[Number]]&lt;&gt;0,COUNTIF('Finish order'!F:F, Table24[[#This Row],[Number]]),"")</f>
        <v/>
      </c>
    </row>
    <row r="1469" spans="1:7" x14ac:dyDescent="0.2">
      <c r="A1469" s="52">
        <v>1468</v>
      </c>
      <c r="B1469" s="52"/>
      <c r="D1469" s="4"/>
      <c r="G1469" t="str">
        <f>IF(Table24[[#This Row],[Number]]&lt;&gt;0,COUNTIF('Finish order'!F:F, Table24[[#This Row],[Number]]),"")</f>
        <v/>
      </c>
    </row>
    <row r="1470" spans="1:7" x14ac:dyDescent="0.2">
      <c r="A1470" s="52">
        <v>1469</v>
      </c>
      <c r="B1470" s="52"/>
      <c r="D1470" s="4"/>
      <c r="G1470" t="str">
        <f>IF(Table24[[#This Row],[Number]]&lt;&gt;0,COUNTIF('Finish order'!F:F, Table24[[#This Row],[Number]]),"")</f>
        <v/>
      </c>
    </row>
    <row r="1471" spans="1:7" x14ac:dyDescent="0.2">
      <c r="A1471" s="52">
        <v>1470</v>
      </c>
      <c r="B1471" s="52"/>
      <c r="D1471" s="4"/>
      <c r="G1471" t="str">
        <f>IF(Table24[[#This Row],[Number]]&lt;&gt;0,COUNTIF('Finish order'!F:F, Table24[[#This Row],[Number]]),"")</f>
        <v/>
      </c>
    </row>
    <row r="1472" spans="1:7" x14ac:dyDescent="0.2">
      <c r="A1472" s="52">
        <v>1471</v>
      </c>
      <c r="B1472" s="52"/>
      <c r="D1472" s="4"/>
      <c r="G1472" t="str">
        <f>IF(Table24[[#This Row],[Number]]&lt;&gt;0,COUNTIF('Finish order'!F:F, Table24[[#This Row],[Number]]),"")</f>
        <v/>
      </c>
    </row>
    <row r="1473" spans="1:7" x14ac:dyDescent="0.2">
      <c r="A1473" s="52">
        <v>1472</v>
      </c>
      <c r="B1473" s="52"/>
      <c r="D1473" s="4"/>
      <c r="G1473" t="str">
        <f>IF(Table24[[#This Row],[Number]]&lt;&gt;0,COUNTIF('Finish order'!F:F, Table24[[#This Row],[Number]]),"")</f>
        <v/>
      </c>
    </row>
    <row r="1474" spans="1:7" x14ac:dyDescent="0.2">
      <c r="A1474" s="52">
        <v>1473</v>
      </c>
      <c r="B1474" s="52"/>
      <c r="D1474" s="4"/>
      <c r="G1474" t="str">
        <f>IF(Table24[[#This Row],[Number]]&lt;&gt;0,COUNTIF('Finish order'!F:F, Table24[[#This Row],[Number]]),"")</f>
        <v/>
      </c>
    </row>
    <row r="1475" spans="1:7" x14ac:dyDescent="0.2">
      <c r="A1475" s="52">
        <v>1474</v>
      </c>
      <c r="B1475" s="52"/>
      <c r="D1475" s="4"/>
      <c r="G1475" t="str">
        <f>IF(Table24[[#This Row],[Number]]&lt;&gt;0,COUNTIF('Finish order'!F:F, Table24[[#This Row],[Number]]),"")</f>
        <v/>
      </c>
    </row>
    <row r="1476" spans="1:7" x14ac:dyDescent="0.2">
      <c r="A1476" s="52">
        <v>1475</v>
      </c>
      <c r="B1476" s="52"/>
      <c r="D1476" s="4"/>
      <c r="G1476" t="str">
        <f>IF(Table24[[#This Row],[Number]]&lt;&gt;0,COUNTIF('Finish order'!F:F, Table24[[#This Row],[Number]]),"")</f>
        <v/>
      </c>
    </row>
    <row r="1477" spans="1:7" x14ac:dyDescent="0.2">
      <c r="A1477" s="52">
        <v>1476</v>
      </c>
      <c r="B1477" s="52"/>
      <c r="D1477" s="4"/>
      <c r="G1477" t="str">
        <f>IF(Table24[[#This Row],[Number]]&lt;&gt;0,COUNTIF('Finish order'!F:F, Table24[[#This Row],[Number]]),"")</f>
        <v/>
      </c>
    </row>
    <row r="1478" spans="1:7" x14ac:dyDescent="0.2">
      <c r="A1478" s="52">
        <v>1477</v>
      </c>
      <c r="B1478" s="52"/>
      <c r="D1478" s="4"/>
      <c r="G1478" t="str">
        <f>IF(Table24[[#This Row],[Number]]&lt;&gt;0,COUNTIF('Finish order'!F:F, Table24[[#This Row],[Number]]),"")</f>
        <v/>
      </c>
    </row>
    <row r="1479" spans="1:7" x14ac:dyDescent="0.2">
      <c r="A1479" s="52">
        <v>1478</v>
      </c>
      <c r="B1479" s="52"/>
      <c r="D1479" s="4"/>
      <c r="G1479" t="str">
        <f>IF(Table24[[#This Row],[Number]]&lt;&gt;0,COUNTIF('Finish order'!F:F, Table24[[#This Row],[Number]]),"")</f>
        <v/>
      </c>
    </row>
    <row r="1480" spans="1:7" x14ac:dyDescent="0.2">
      <c r="A1480" s="52">
        <v>1479</v>
      </c>
      <c r="B1480" s="52"/>
      <c r="D1480" s="4"/>
      <c r="G1480" t="str">
        <f>IF(Table24[[#This Row],[Number]]&lt;&gt;0,COUNTIF('Finish order'!F:F, Table24[[#This Row],[Number]]),"")</f>
        <v/>
      </c>
    </row>
    <row r="1481" spans="1:7" x14ac:dyDescent="0.2">
      <c r="A1481" s="52">
        <v>1480</v>
      </c>
      <c r="B1481" s="52"/>
      <c r="D1481" s="4"/>
      <c r="G1481" t="str">
        <f>IF(Table24[[#This Row],[Number]]&lt;&gt;0,COUNTIF('Finish order'!F:F, Table24[[#This Row],[Number]]),"")</f>
        <v/>
      </c>
    </row>
    <row r="1482" spans="1:7" x14ac:dyDescent="0.2">
      <c r="A1482" s="52">
        <v>1481</v>
      </c>
      <c r="B1482" s="52"/>
      <c r="D1482" s="4"/>
      <c r="G1482" t="str">
        <f>IF(Table24[[#This Row],[Number]]&lt;&gt;0,COUNTIF('Finish order'!F:F, Table24[[#This Row],[Number]]),"")</f>
        <v/>
      </c>
    </row>
    <row r="1483" spans="1:7" x14ac:dyDescent="0.2">
      <c r="A1483" s="52">
        <v>1482</v>
      </c>
      <c r="B1483" s="52"/>
      <c r="D1483" s="4"/>
      <c r="G1483" t="str">
        <f>IF(Table24[[#This Row],[Number]]&lt;&gt;0,COUNTIF('Finish order'!F:F, Table24[[#This Row],[Number]]),"")</f>
        <v/>
      </c>
    </row>
    <row r="1484" spans="1:7" x14ac:dyDescent="0.2">
      <c r="A1484" s="52">
        <v>1483</v>
      </c>
      <c r="B1484" s="52"/>
      <c r="D1484" s="4"/>
      <c r="G1484" t="str">
        <f>IF(Table24[[#This Row],[Number]]&lt;&gt;0,COUNTIF('Finish order'!F:F, Table24[[#This Row],[Number]]),"")</f>
        <v/>
      </c>
    </row>
    <row r="1485" spans="1:7" x14ac:dyDescent="0.2">
      <c r="A1485" s="52">
        <v>1484</v>
      </c>
      <c r="B1485" s="52"/>
      <c r="D1485" s="4"/>
      <c r="G1485" t="str">
        <f>IF(Table24[[#This Row],[Number]]&lt;&gt;0,COUNTIF('Finish order'!F:F, Table24[[#This Row],[Number]]),"")</f>
        <v/>
      </c>
    </row>
    <row r="1486" spans="1:7" x14ac:dyDescent="0.2">
      <c r="A1486" s="52">
        <v>1485</v>
      </c>
      <c r="B1486" s="52"/>
      <c r="D1486" s="4"/>
      <c r="G1486" t="str">
        <f>IF(Table24[[#This Row],[Number]]&lt;&gt;0,COUNTIF('Finish order'!F:F, Table24[[#This Row],[Number]]),"")</f>
        <v/>
      </c>
    </row>
    <row r="1487" spans="1:7" x14ac:dyDescent="0.2">
      <c r="A1487" s="52">
        <v>1486</v>
      </c>
      <c r="B1487" s="52"/>
      <c r="D1487" s="4"/>
      <c r="G1487" t="str">
        <f>IF(Table24[[#This Row],[Number]]&lt;&gt;0,COUNTIF('Finish order'!F:F, Table24[[#This Row],[Number]]),"")</f>
        <v/>
      </c>
    </row>
    <row r="1488" spans="1:7" x14ac:dyDescent="0.2">
      <c r="A1488" s="52">
        <v>1487</v>
      </c>
      <c r="B1488" s="52"/>
      <c r="D1488" s="4"/>
      <c r="G1488" t="str">
        <f>IF(Table24[[#This Row],[Number]]&lt;&gt;0,COUNTIF('Finish order'!F:F, Table24[[#This Row],[Number]]),"")</f>
        <v/>
      </c>
    </row>
    <row r="1489" spans="1:7" x14ac:dyDescent="0.2">
      <c r="A1489" s="52">
        <v>1488</v>
      </c>
      <c r="B1489" s="52"/>
      <c r="D1489" s="4"/>
      <c r="G1489" t="str">
        <f>IF(Table24[[#This Row],[Number]]&lt;&gt;0,COUNTIF('Finish order'!F:F, Table24[[#This Row],[Number]]),"")</f>
        <v/>
      </c>
    </row>
    <row r="1490" spans="1:7" x14ac:dyDescent="0.2">
      <c r="A1490" s="52">
        <v>1489</v>
      </c>
      <c r="B1490" s="52"/>
      <c r="D1490" s="4"/>
      <c r="G1490" t="str">
        <f>IF(Table24[[#This Row],[Number]]&lt;&gt;0,COUNTIF('Finish order'!F:F, Table24[[#This Row],[Number]]),"")</f>
        <v/>
      </c>
    </row>
    <row r="1491" spans="1:7" x14ac:dyDescent="0.2">
      <c r="A1491" s="52">
        <v>1490</v>
      </c>
      <c r="B1491" s="52"/>
      <c r="D1491" s="4"/>
      <c r="G1491" t="str">
        <f>IF(Table24[[#This Row],[Number]]&lt;&gt;0,COUNTIF('Finish order'!F:F, Table24[[#This Row],[Number]]),"")</f>
        <v/>
      </c>
    </row>
    <row r="1492" spans="1:7" x14ac:dyDescent="0.2">
      <c r="A1492" s="52">
        <v>1491</v>
      </c>
      <c r="B1492" s="52"/>
      <c r="D1492" s="4"/>
      <c r="G1492" t="str">
        <f>IF(Table24[[#This Row],[Number]]&lt;&gt;0,COUNTIF('Finish order'!F:F, Table24[[#This Row],[Number]]),"")</f>
        <v/>
      </c>
    </row>
    <row r="1493" spans="1:7" x14ac:dyDescent="0.2">
      <c r="A1493" s="52">
        <v>1492</v>
      </c>
      <c r="B1493" s="52"/>
      <c r="D1493" s="4"/>
      <c r="G1493" t="str">
        <f>IF(Table24[[#This Row],[Number]]&lt;&gt;0,COUNTIF('Finish order'!F:F, Table24[[#This Row],[Number]]),"")</f>
        <v/>
      </c>
    </row>
    <row r="1494" spans="1:7" x14ac:dyDescent="0.2">
      <c r="A1494" s="52">
        <v>1493</v>
      </c>
      <c r="B1494" s="52"/>
      <c r="D1494" s="4"/>
      <c r="G1494" t="str">
        <f>IF(Table24[[#This Row],[Number]]&lt;&gt;0,COUNTIF('Finish order'!F:F, Table24[[#This Row],[Number]]),"")</f>
        <v/>
      </c>
    </row>
    <row r="1495" spans="1:7" x14ac:dyDescent="0.2">
      <c r="A1495" s="52">
        <v>1494</v>
      </c>
      <c r="B1495" s="52"/>
      <c r="D1495" s="4"/>
      <c r="G1495" t="str">
        <f>IF(Table24[[#This Row],[Number]]&lt;&gt;0,COUNTIF('Finish order'!F:F, Table24[[#This Row],[Number]]),"")</f>
        <v/>
      </c>
    </row>
    <row r="1496" spans="1:7" x14ac:dyDescent="0.2">
      <c r="A1496" s="52">
        <v>1495</v>
      </c>
      <c r="B1496" s="52"/>
      <c r="D1496" s="4"/>
      <c r="G1496" t="str">
        <f>IF(Table24[[#This Row],[Number]]&lt;&gt;0,COUNTIF('Finish order'!F:F, Table24[[#This Row],[Number]]),"")</f>
        <v/>
      </c>
    </row>
    <row r="1497" spans="1:7" x14ac:dyDescent="0.2">
      <c r="A1497" s="52">
        <v>1496</v>
      </c>
      <c r="B1497" s="52"/>
      <c r="D1497" s="4"/>
      <c r="G1497" t="str">
        <f>IF(Table24[[#This Row],[Number]]&lt;&gt;0,COUNTIF('Finish order'!F:F, Table24[[#This Row],[Number]]),"")</f>
        <v/>
      </c>
    </row>
    <row r="1498" spans="1:7" x14ac:dyDescent="0.2">
      <c r="A1498" s="52">
        <v>1497</v>
      </c>
      <c r="B1498" s="52"/>
      <c r="D1498" s="4"/>
      <c r="G1498" t="str">
        <f>IF(Table24[[#This Row],[Number]]&lt;&gt;0,COUNTIF('Finish order'!F:F, Table24[[#This Row],[Number]]),"")</f>
        <v/>
      </c>
    </row>
    <row r="1499" spans="1:7" x14ac:dyDescent="0.2">
      <c r="A1499" s="52">
        <v>1498</v>
      </c>
      <c r="B1499" s="52"/>
      <c r="D1499" s="4"/>
      <c r="G1499" t="str">
        <f>IF(Table24[[#This Row],[Number]]&lt;&gt;0,COUNTIF('Finish order'!F:F, Table24[[#This Row],[Number]]),"")</f>
        <v/>
      </c>
    </row>
    <row r="1500" spans="1:7" x14ac:dyDescent="0.2">
      <c r="A1500" s="52">
        <v>1499</v>
      </c>
      <c r="B1500" s="52"/>
      <c r="D1500" s="4"/>
      <c r="G1500" t="str">
        <f>IF(Table24[[#This Row],[Number]]&lt;&gt;0,COUNTIF('Finish order'!F:F, Table24[[#This Row],[Number]]),"")</f>
        <v/>
      </c>
    </row>
    <row r="1501" spans="1:7" x14ac:dyDescent="0.2">
      <c r="A1501" s="52">
        <v>1500</v>
      </c>
      <c r="B1501" s="52"/>
      <c r="D1501" s="4"/>
      <c r="G1501" t="str">
        <f>IF(Table24[[#This Row],[Number]]&lt;&gt;0,COUNTIF('Finish order'!F:F, Table24[[#This Row],[Number]]),"")</f>
        <v/>
      </c>
    </row>
    <row r="1502" spans="1:7" x14ac:dyDescent="0.2">
      <c r="D1502" t="s">
        <v>427</v>
      </c>
    </row>
    <row r="1503" spans="1:7" x14ac:dyDescent="0.2">
      <c r="D1503" t="s">
        <v>428</v>
      </c>
    </row>
    <row r="1504" spans="1:7" x14ac:dyDescent="0.2">
      <c r="D1504" t="s">
        <v>429</v>
      </c>
    </row>
    <row r="1505" spans="4:4" x14ac:dyDescent="0.2">
      <c r="D1505" t="s">
        <v>430</v>
      </c>
    </row>
    <row r="1506" spans="4:4" x14ac:dyDescent="0.2">
      <c r="D1506" t="s">
        <v>431</v>
      </c>
    </row>
    <row r="1507" spans="4:4" x14ac:dyDescent="0.2">
      <c r="D1507" t="s">
        <v>432</v>
      </c>
    </row>
    <row r="1508" spans="4:4" x14ac:dyDescent="0.2">
      <c r="D1508" t="s">
        <v>235</v>
      </c>
    </row>
    <row r="1509" spans="4:4" x14ac:dyDescent="0.2">
      <c r="D1509" t="s">
        <v>433</v>
      </c>
    </row>
    <row r="1510" spans="4:4" x14ac:dyDescent="0.2">
      <c r="D1510" t="s">
        <v>434</v>
      </c>
    </row>
    <row r="1511" spans="4:4" x14ac:dyDescent="0.2">
      <c r="D1511" t="s">
        <v>264</v>
      </c>
    </row>
    <row r="1512" spans="4:4" x14ac:dyDescent="0.2">
      <c r="D1512" t="s">
        <v>435</v>
      </c>
    </row>
    <row r="1513" spans="4:4" x14ac:dyDescent="0.2">
      <c r="D1513" t="s">
        <v>259</v>
      </c>
    </row>
    <row r="1514" spans="4:4" x14ac:dyDescent="0.2">
      <c r="D1514" t="s">
        <v>436</v>
      </c>
    </row>
    <row r="1515" spans="4:4" x14ac:dyDescent="0.2">
      <c r="D1515" t="s">
        <v>437</v>
      </c>
    </row>
    <row r="1516" spans="4:4" x14ac:dyDescent="0.2">
      <c r="D1516" t="s">
        <v>438</v>
      </c>
    </row>
    <row r="1517" spans="4:4" x14ac:dyDescent="0.2">
      <c r="D1517" t="s">
        <v>122</v>
      </c>
    </row>
    <row r="1518" spans="4:4" x14ac:dyDescent="0.2">
      <c r="D1518" t="s">
        <v>439</v>
      </c>
    </row>
    <row r="1519" spans="4:4" x14ac:dyDescent="0.2">
      <c r="D1519" t="s">
        <v>440</v>
      </c>
    </row>
    <row r="1520" spans="4:4" x14ac:dyDescent="0.2">
      <c r="D1520" t="s">
        <v>441</v>
      </c>
    </row>
    <row r="1521" spans="4:4" x14ac:dyDescent="0.2">
      <c r="D1521" t="s">
        <v>442</v>
      </c>
    </row>
    <row r="1522" spans="4:4" x14ac:dyDescent="0.2">
      <c r="D1522" t="s">
        <v>443</v>
      </c>
    </row>
    <row r="1523" spans="4:4" x14ac:dyDescent="0.2">
      <c r="D1523" t="s">
        <v>444</v>
      </c>
    </row>
    <row r="1524" spans="4:4" x14ac:dyDescent="0.2">
      <c r="D1524" t="s">
        <v>445</v>
      </c>
    </row>
    <row r="1525" spans="4:4" x14ac:dyDescent="0.2">
      <c r="D1525" t="s">
        <v>358</v>
      </c>
    </row>
    <row r="1526" spans="4:4" x14ac:dyDescent="0.2">
      <c r="D1526" t="s">
        <v>446</v>
      </c>
    </row>
    <row r="1527" spans="4:4" x14ac:dyDescent="0.2">
      <c r="D1527" t="s">
        <v>274</v>
      </c>
    </row>
    <row r="1528" spans="4:4" x14ac:dyDescent="0.2">
      <c r="D1528" t="s">
        <v>447</v>
      </c>
    </row>
    <row r="1529" spans="4:4" x14ac:dyDescent="0.2">
      <c r="D1529" t="s">
        <v>448</v>
      </c>
    </row>
    <row r="1530" spans="4:4" x14ac:dyDescent="0.2">
      <c r="D1530" t="s">
        <v>449</v>
      </c>
    </row>
    <row r="1531" spans="4:4" x14ac:dyDescent="0.2">
      <c r="D1531" t="s">
        <v>450</v>
      </c>
    </row>
    <row r="1532" spans="4:4" x14ac:dyDescent="0.2">
      <c r="D1532" t="s">
        <v>451</v>
      </c>
    </row>
    <row r="1533" spans="4:4" x14ac:dyDescent="0.2">
      <c r="D1533" t="s">
        <v>452</v>
      </c>
    </row>
    <row r="1534" spans="4:4" x14ac:dyDescent="0.2">
      <c r="D1534" t="s">
        <v>453</v>
      </c>
    </row>
    <row r="1535" spans="4:4" x14ac:dyDescent="0.2">
      <c r="D1535" t="s">
        <v>254</v>
      </c>
    </row>
    <row r="1536" spans="4:4" x14ac:dyDescent="0.2">
      <c r="D1536" t="s">
        <v>454</v>
      </c>
    </row>
    <row r="1537" spans="4:4" x14ac:dyDescent="0.2">
      <c r="D1537" t="s">
        <v>455</v>
      </c>
    </row>
    <row r="1538" spans="4:4" x14ac:dyDescent="0.2">
      <c r="D1538" t="s">
        <v>456</v>
      </c>
    </row>
    <row r="1539" spans="4:4" x14ac:dyDescent="0.2">
      <c r="D1539" t="s">
        <v>457</v>
      </c>
    </row>
    <row r="1540" spans="4:4" x14ac:dyDescent="0.2">
      <c r="D1540" t="s">
        <v>458</v>
      </c>
    </row>
    <row r="1541" spans="4:4" x14ac:dyDescent="0.2">
      <c r="D1541" t="s">
        <v>459</v>
      </c>
    </row>
    <row r="1542" spans="4:4" x14ac:dyDescent="0.2">
      <c r="D1542" t="s">
        <v>460</v>
      </c>
    </row>
    <row r="1543" spans="4:4" x14ac:dyDescent="0.2">
      <c r="D1543" t="s">
        <v>372</v>
      </c>
    </row>
    <row r="1544" spans="4:4" x14ac:dyDescent="0.2">
      <c r="D1544" t="s">
        <v>159</v>
      </c>
    </row>
    <row r="1545" spans="4:4" x14ac:dyDescent="0.2">
      <c r="D1545" t="s">
        <v>461</v>
      </c>
    </row>
    <row r="1546" spans="4:4" x14ac:dyDescent="0.2">
      <c r="D1546" t="s">
        <v>462</v>
      </c>
    </row>
    <row r="1547" spans="4:4" x14ac:dyDescent="0.2">
      <c r="D1547" t="s">
        <v>463</v>
      </c>
    </row>
    <row r="1548" spans="4:4" x14ac:dyDescent="0.2">
      <c r="D1548" t="s">
        <v>464</v>
      </c>
    </row>
    <row r="1549" spans="4:4" x14ac:dyDescent="0.2">
      <c r="D1549" t="s">
        <v>124</v>
      </c>
    </row>
    <row r="1550" spans="4:4" x14ac:dyDescent="0.2">
      <c r="D1550" t="s">
        <v>301</v>
      </c>
    </row>
    <row r="1551" spans="4:4" x14ac:dyDescent="0.2">
      <c r="D1551" t="s">
        <v>465</v>
      </c>
    </row>
    <row r="1552" spans="4:4" x14ac:dyDescent="0.2">
      <c r="D1552" t="s">
        <v>466</v>
      </c>
    </row>
    <row r="1553" spans="4:4" x14ac:dyDescent="0.2">
      <c r="D1553" t="s">
        <v>467</v>
      </c>
    </row>
    <row r="1554" spans="4:4" x14ac:dyDescent="0.2">
      <c r="D1554" t="s">
        <v>468</v>
      </c>
    </row>
    <row r="1555" spans="4:4" x14ac:dyDescent="0.2">
      <c r="D1555" t="s">
        <v>469</v>
      </c>
    </row>
    <row r="1556" spans="4:4" x14ac:dyDescent="0.2">
      <c r="D1556" t="s">
        <v>470</v>
      </c>
    </row>
    <row r="1557" spans="4:4" x14ac:dyDescent="0.2">
      <c r="D1557" t="s">
        <v>471</v>
      </c>
    </row>
    <row r="1558" spans="4:4" x14ac:dyDescent="0.2">
      <c r="D1558" t="s">
        <v>416</v>
      </c>
    </row>
    <row r="1559" spans="4:4" x14ac:dyDescent="0.2">
      <c r="D1559" t="s">
        <v>472</v>
      </c>
    </row>
    <row r="1560" spans="4:4" x14ac:dyDescent="0.2">
      <c r="D1560" t="s">
        <v>223</v>
      </c>
    </row>
    <row r="1561" spans="4:4" x14ac:dyDescent="0.2">
      <c r="D1561" t="s">
        <v>473</v>
      </c>
    </row>
    <row r="1562" spans="4:4" x14ac:dyDescent="0.2">
      <c r="D1562" t="s">
        <v>474</v>
      </c>
    </row>
    <row r="1563" spans="4:4" x14ac:dyDescent="0.2">
      <c r="D1563" t="s">
        <v>239</v>
      </c>
    </row>
    <row r="1564" spans="4:4" x14ac:dyDescent="0.2">
      <c r="D1564" t="s">
        <v>475</v>
      </c>
    </row>
    <row r="1565" spans="4:4" x14ac:dyDescent="0.2">
      <c r="D1565" t="s">
        <v>476</v>
      </c>
    </row>
    <row r="1566" spans="4:4" x14ac:dyDescent="0.2">
      <c r="D1566" t="s">
        <v>477</v>
      </c>
    </row>
    <row r="1567" spans="4:4" x14ac:dyDescent="0.2">
      <c r="D1567" t="s">
        <v>478</v>
      </c>
    </row>
    <row r="1568" spans="4:4" x14ac:dyDescent="0.2">
      <c r="D1568" t="s">
        <v>479</v>
      </c>
    </row>
    <row r="1569" spans="4:4" x14ac:dyDescent="0.2">
      <c r="D1569" t="s">
        <v>120</v>
      </c>
    </row>
    <row r="1570" spans="4:4" x14ac:dyDescent="0.2">
      <c r="D1570" t="s">
        <v>480</v>
      </c>
    </row>
    <row r="1571" spans="4:4" x14ac:dyDescent="0.2">
      <c r="D1571" t="s">
        <v>481</v>
      </c>
    </row>
    <row r="1572" spans="4:4" x14ac:dyDescent="0.2">
      <c r="D1572" t="s">
        <v>364</v>
      </c>
    </row>
    <row r="1573" spans="4:4" x14ac:dyDescent="0.2">
      <c r="D1573" t="s">
        <v>482</v>
      </c>
    </row>
    <row r="1574" spans="4:4" x14ac:dyDescent="0.2">
      <c r="D1574" t="s">
        <v>483</v>
      </c>
    </row>
    <row r="1575" spans="4:4" x14ac:dyDescent="0.2">
      <c r="D1575" t="s">
        <v>484</v>
      </c>
    </row>
    <row r="1576" spans="4:4" x14ac:dyDescent="0.2">
      <c r="D1576" t="s">
        <v>142</v>
      </c>
    </row>
    <row r="1577" spans="4:4" x14ac:dyDescent="0.2">
      <c r="D1577" t="s">
        <v>485</v>
      </c>
    </row>
    <row r="1578" spans="4:4" x14ac:dyDescent="0.2">
      <c r="D1578" t="s">
        <v>486</v>
      </c>
    </row>
    <row r="1579" spans="4:4" x14ac:dyDescent="0.2">
      <c r="D1579" t="s">
        <v>210</v>
      </c>
    </row>
    <row r="1580" spans="4:4" x14ac:dyDescent="0.2">
      <c r="D1580" t="s">
        <v>487</v>
      </c>
    </row>
    <row r="1581" spans="4:4" x14ac:dyDescent="0.2">
      <c r="D1581" t="s">
        <v>488</v>
      </c>
    </row>
    <row r="1582" spans="4:4" x14ac:dyDescent="0.2">
      <c r="D1582" t="s">
        <v>489</v>
      </c>
    </row>
    <row r="1583" spans="4:4" x14ac:dyDescent="0.2">
      <c r="D1583" t="s">
        <v>490</v>
      </c>
    </row>
    <row r="1584" spans="4:4" x14ac:dyDescent="0.2">
      <c r="D1584" t="s">
        <v>423</v>
      </c>
    </row>
    <row r="1585" spans="4:4" x14ac:dyDescent="0.2">
      <c r="D1585" t="s">
        <v>491</v>
      </c>
    </row>
    <row r="1586" spans="4:4" x14ac:dyDescent="0.2">
      <c r="D1586" t="s">
        <v>492</v>
      </c>
    </row>
    <row r="1587" spans="4:4" x14ac:dyDescent="0.2">
      <c r="D1587" t="s">
        <v>177</v>
      </c>
    </row>
    <row r="1588" spans="4:4" x14ac:dyDescent="0.2">
      <c r="D1588" t="s">
        <v>493</v>
      </c>
    </row>
    <row r="1589" spans="4:4" x14ac:dyDescent="0.2">
      <c r="D1589" t="s">
        <v>494</v>
      </c>
    </row>
    <row r="1590" spans="4:4" x14ac:dyDescent="0.2">
      <c r="D1590" t="s">
        <v>495</v>
      </c>
    </row>
    <row r="1591" spans="4:4" x14ac:dyDescent="0.2">
      <c r="D1591" t="s">
        <v>266</v>
      </c>
    </row>
    <row r="1592" spans="4:4" x14ac:dyDescent="0.2">
      <c r="D1592" t="s">
        <v>496</v>
      </c>
    </row>
    <row r="1593" spans="4:4" x14ac:dyDescent="0.2">
      <c r="D1593" t="s">
        <v>126</v>
      </c>
    </row>
    <row r="1594" spans="4:4" x14ac:dyDescent="0.2">
      <c r="D1594" t="s">
        <v>497</v>
      </c>
    </row>
    <row r="1595" spans="4:4" x14ac:dyDescent="0.2">
      <c r="D1595" t="s">
        <v>498</v>
      </c>
    </row>
    <row r="1596" spans="4:4" x14ac:dyDescent="0.2">
      <c r="D1596" t="s">
        <v>499</v>
      </c>
    </row>
    <row r="1597" spans="4:4" x14ac:dyDescent="0.2">
      <c r="D1597" t="s">
        <v>500</v>
      </c>
    </row>
    <row r="1598" spans="4:4" x14ac:dyDescent="0.2">
      <c r="D1598" t="s">
        <v>501</v>
      </c>
    </row>
    <row r="1599" spans="4:4" x14ac:dyDescent="0.2">
      <c r="D1599" t="s">
        <v>502</v>
      </c>
    </row>
    <row r="1600" spans="4:4" x14ac:dyDescent="0.2">
      <c r="D1600" t="s">
        <v>322</v>
      </c>
    </row>
    <row r="1601" spans="4:4" x14ac:dyDescent="0.2">
      <c r="D1601" t="s">
        <v>503</v>
      </c>
    </row>
    <row r="1602" spans="4:4" x14ac:dyDescent="0.2">
      <c r="D1602" t="s">
        <v>504</v>
      </c>
    </row>
    <row r="1603" spans="4:4" x14ac:dyDescent="0.2">
      <c r="D1603" t="s">
        <v>136</v>
      </c>
    </row>
    <row r="1604" spans="4:4" x14ac:dyDescent="0.2">
      <c r="D1604" t="s">
        <v>505</v>
      </c>
    </row>
    <row r="1605" spans="4:4" x14ac:dyDescent="0.2">
      <c r="D1605" t="s">
        <v>506</v>
      </c>
    </row>
    <row r="1606" spans="4:4" x14ac:dyDescent="0.2">
      <c r="D1606" t="s">
        <v>203</v>
      </c>
    </row>
    <row r="1607" spans="4:4" x14ac:dyDescent="0.2">
      <c r="D1607" t="s">
        <v>507</v>
      </c>
    </row>
    <row r="1608" spans="4:4" x14ac:dyDescent="0.2">
      <c r="D1608" t="s">
        <v>508</v>
      </c>
    </row>
    <row r="1609" spans="4:4" x14ac:dyDescent="0.2">
      <c r="D1609" t="s">
        <v>509</v>
      </c>
    </row>
    <row r="1610" spans="4:4" x14ac:dyDescent="0.2">
      <c r="D1610" t="s">
        <v>406</v>
      </c>
    </row>
    <row r="1611" spans="4:4" x14ac:dyDescent="0.2">
      <c r="D1611" t="s">
        <v>510</v>
      </c>
    </row>
    <row r="1612" spans="4:4" x14ac:dyDescent="0.2">
      <c r="D1612" t="s">
        <v>511</v>
      </c>
    </row>
    <row r="1613" spans="4:4" x14ac:dyDescent="0.2">
      <c r="D1613" t="s">
        <v>512</v>
      </c>
    </row>
    <row r="1614" spans="4:4" x14ac:dyDescent="0.2">
      <c r="D1614" t="s">
        <v>513</v>
      </c>
    </row>
    <row r="1615" spans="4:4" x14ac:dyDescent="0.2">
      <c r="D1615" t="s">
        <v>172</v>
      </c>
    </row>
    <row r="1616" spans="4:4" x14ac:dyDescent="0.2">
      <c r="D1616" t="s">
        <v>514</v>
      </c>
    </row>
    <row r="1617" spans="4:4" x14ac:dyDescent="0.2">
      <c r="D1617" t="s">
        <v>515</v>
      </c>
    </row>
    <row r="1618" spans="4:4" x14ac:dyDescent="0.2">
      <c r="D1618" t="s">
        <v>516</v>
      </c>
    </row>
    <row r="1619" spans="4:4" x14ac:dyDescent="0.2">
      <c r="D1619" t="s">
        <v>517</v>
      </c>
    </row>
    <row r="1620" spans="4:4" x14ac:dyDescent="0.2">
      <c r="D1620" t="s">
        <v>518</v>
      </c>
    </row>
    <row r="1621" spans="4:4" x14ac:dyDescent="0.2">
      <c r="D1621" t="s">
        <v>519</v>
      </c>
    </row>
    <row r="1622" spans="4:4" x14ac:dyDescent="0.2">
      <c r="D1622" t="s">
        <v>153</v>
      </c>
    </row>
    <row r="1623" spans="4:4" x14ac:dyDescent="0.2">
      <c r="D1623" t="s">
        <v>520</v>
      </c>
    </row>
    <row r="1624" spans="4:4" x14ac:dyDescent="0.2">
      <c r="D1624" t="s">
        <v>401</v>
      </c>
    </row>
    <row r="1625" spans="4:4" x14ac:dyDescent="0.2">
      <c r="D1625" t="s">
        <v>521</v>
      </c>
    </row>
    <row r="1626" spans="4:4" x14ac:dyDescent="0.2">
      <c r="D1626" t="s">
        <v>522</v>
      </c>
    </row>
    <row r="1627" spans="4:4" x14ac:dyDescent="0.2">
      <c r="D1627" t="s">
        <v>523</v>
      </c>
    </row>
    <row r="1628" spans="4:4" x14ac:dyDescent="0.2">
      <c r="D1628" t="s">
        <v>524</v>
      </c>
    </row>
    <row r="1629" spans="4:4" x14ac:dyDescent="0.2">
      <c r="D1629" t="s">
        <v>525</v>
      </c>
    </row>
    <row r="1630" spans="4:4" x14ac:dyDescent="0.2">
      <c r="D1630" t="s">
        <v>526</v>
      </c>
    </row>
    <row r="1631" spans="4:4" x14ac:dyDescent="0.2">
      <c r="D1631" t="s">
        <v>128</v>
      </c>
    </row>
    <row r="1632" spans="4:4" x14ac:dyDescent="0.2">
      <c r="D1632" t="s">
        <v>527</v>
      </c>
    </row>
    <row r="1633" spans="4:4" x14ac:dyDescent="0.2">
      <c r="D1633" t="s">
        <v>528</v>
      </c>
    </row>
    <row r="1634" spans="4:4" x14ac:dyDescent="0.2">
      <c r="D1634" t="s">
        <v>529</v>
      </c>
    </row>
    <row r="1635" spans="4:4" x14ac:dyDescent="0.2">
      <c r="D1635" t="s">
        <v>206</v>
      </c>
    </row>
    <row r="1636" spans="4:4" x14ac:dyDescent="0.2">
      <c r="D1636" t="s">
        <v>530</v>
      </c>
    </row>
    <row r="1637" spans="4:4" x14ac:dyDescent="0.2">
      <c r="D1637" t="s">
        <v>531</v>
      </c>
    </row>
    <row r="1638" spans="4:4" x14ac:dyDescent="0.2">
      <c r="D1638" t="s">
        <v>532</v>
      </c>
    </row>
    <row r="1639" spans="4:4" x14ac:dyDescent="0.2">
      <c r="D1639" t="s">
        <v>533</v>
      </c>
    </row>
    <row r="1640" spans="4:4" x14ac:dyDescent="0.2">
      <c r="D1640" t="s">
        <v>145</v>
      </c>
    </row>
    <row r="1641" spans="4:4" x14ac:dyDescent="0.2">
      <c r="D1641" t="s">
        <v>534</v>
      </c>
    </row>
    <row r="1642" spans="4:4" x14ac:dyDescent="0.2">
      <c r="D1642" t="s">
        <v>535</v>
      </c>
    </row>
    <row r="1643" spans="4:4" x14ac:dyDescent="0.2">
      <c r="D1643" t="s">
        <v>536</v>
      </c>
    </row>
    <row r="1644" spans="4:4" x14ac:dyDescent="0.2">
      <c r="D1644" t="s">
        <v>537</v>
      </c>
    </row>
    <row r="1645" spans="4:4" x14ac:dyDescent="0.2">
      <c r="D1645" t="s">
        <v>538</v>
      </c>
    </row>
    <row r="1646" spans="4:4" x14ac:dyDescent="0.2">
      <c r="D1646" t="s">
        <v>539</v>
      </c>
    </row>
    <row r="1647" spans="4:4" x14ac:dyDescent="0.2">
      <c r="D1647" t="s">
        <v>242</v>
      </c>
    </row>
    <row r="1648" spans="4:4" x14ac:dyDescent="0.2">
      <c r="D1648" t="s">
        <v>414</v>
      </c>
    </row>
    <row r="1649" spans="4:4" x14ac:dyDescent="0.2">
      <c r="D1649" t="s">
        <v>540</v>
      </c>
    </row>
    <row r="1650" spans="4:4" x14ac:dyDescent="0.2">
      <c r="D1650" t="s">
        <v>287</v>
      </c>
    </row>
    <row r="1651" spans="4:4" x14ac:dyDescent="0.2">
      <c r="D1651" t="s">
        <v>541</v>
      </c>
    </row>
    <row r="1652" spans="4:4" x14ac:dyDescent="0.2">
      <c r="D1652" t="s">
        <v>542</v>
      </c>
    </row>
    <row r="1653" spans="4:4" x14ac:dyDescent="0.2">
      <c r="D1653" t="s">
        <v>543</v>
      </c>
    </row>
    <row r="1654" spans="4:4" x14ac:dyDescent="0.2">
      <c r="D1654" t="s">
        <v>544</v>
      </c>
    </row>
    <row r="1655" spans="4:4" x14ac:dyDescent="0.2">
      <c r="D1655" t="s">
        <v>545</v>
      </c>
    </row>
    <row r="1656" spans="4:4" x14ac:dyDescent="0.2">
      <c r="D1656" t="s">
        <v>155</v>
      </c>
    </row>
    <row r="1657" spans="4:4" x14ac:dyDescent="0.2">
      <c r="D1657" t="s">
        <v>130</v>
      </c>
    </row>
    <row r="1658" spans="4:4" x14ac:dyDescent="0.2">
      <c r="D1658" t="s">
        <v>546</v>
      </c>
    </row>
    <row r="1659" spans="4:4" x14ac:dyDescent="0.2">
      <c r="D1659" t="s">
        <v>547</v>
      </c>
    </row>
    <row r="1660" spans="4:4" x14ac:dyDescent="0.2">
      <c r="D1660" t="s">
        <v>548</v>
      </c>
    </row>
    <row r="1661" spans="4:4" x14ac:dyDescent="0.2">
      <c r="D1661" t="s">
        <v>377</v>
      </c>
    </row>
    <row r="1662" spans="4:4" x14ac:dyDescent="0.2">
      <c r="D1662" t="s">
        <v>549</v>
      </c>
    </row>
  </sheetData>
  <phoneticPr fontId="5" type="noConversion"/>
  <conditionalFormatting sqref="B1 B16:B100 B113:B150 B163:B1048576">
    <cfRule type="duplicateValues" dxfId="38" priority="28"/>
  </conditionalFormatting>
  <conditionalFormatting sqref="B2:B15">
    <cfRule type="duplicateValues" dxfId="37" priority="6"/>
  </conditionalFormatting>
  <conditionalFormatting sqref="B101:B112">
    <cfRule type="duplicateValues" dxfId="36" priority="4"/>
  </conditionalFormatting>
  <conditionalFormatting sqref="B151:B162">
    <cfRule type="duplicateValues" dxfId="35" priority="2"/>
  </conditionalFormatting>
  <conditionalFormatting sqref="C1 C16:C100 C113:C150 C163:C1048576">
    <cfRule type="duplicateValues" dxfId="34" priority="12"/>
  </conditionalFormatting>
  <conditionalFormatting sqref="C2:C15">
    <cfRule type="duplicateValues" dxfId="33" priority="5"/>
  </conditionalFormatting>
  <conditionalFormatting sqref="C101:C112">
    <cfRule type="duplicateValues" dxfId="32" priority="3"/>
  </conditionalFormatting>
  <conditionalFormatting sqref="C151:C162">
    <cfRule type="duplicateValues" dxfId="31" priority="1"/>
  </conditionalFormatting>
  <conditionalFormatting sqref="E1:E1048576">
    <cfRule type="expression" dxfId="30" priority="7">
      <formula>EXACT($E1,"M")</formula>
    </cfRule>
    <cfRule type="expression" dxfId="29" priority="8">
      <formula>EXACT($E1,"F")</formula>
    </cfRule>
    <cfRule type="expression" dxfId="28" priority="9">
      <formula>AND(LEFT(F1,1)="W", LEFT(E1,1)="M")</formula>
    </cfRule>
    <cfRule type="expression" dxfId="27" priority="10">
      <formula>AND(LEFT(F1,1)="M", LEFT(E1,1)="F")</formula>
    </cfRule>
    <cfRule type="containsText" dxfId="26" priority="11" operator="containsText" text="w">
      <formula>NOT(ISERROR(SEARCH("w",E1)))</formula>
    </cfRule>
    <cfRule type="expression" dxfId="25" priority="22" stopIfTrue="1">
      <formula>AND(LEFT(F1,1)="W", LEFT(E1,1)="M")</formula>
    </cfRule>
    <cfRule type="expression" dxfId="24" priority="23">
      <formula>AND(LEFT(F1,1)="M", LEFT(E1,1)="F")</formula>
    </cfRule>
    <cfRule type="containsText" dxfId="23" priority="25" operator="containsText" text="w">
      <formula>NOT(ISERROR(SEARCH("w",E1)))</formula>
    </cfRule>
  </conditionalFormatting>
  <conditionalFormatting sqref="F2:F1048576">
    <cfRule type="containsText" dxfId="22" priority="17" operator="containsText" text="O">
      <formula>NOT(ISERROR(SEARCH("O",F2)))</formula>
    </cfRule>
    <cfRule type="containsText" dxfId="21" priority="18" operator="containsText" text="F">
      <formula>NOT(ISERROR(SEARCH("F",F2)))</formula>
    </cfRule>
    <cfRule type="expression" dxfId="20" priority="19" stopIfTrue="1">
      <formula>AND(LEFT(F2,1)="W", LEFT(E2,1)="M")</formula>
    </cfRule>
    <cfRule type="expression" dxfId="19" priority="20" stopIfTrue="1">
      <formula>AND(LEFT(F2,1)="M", LEFT(E2,1)="F")</formula>
    </cfRule>
  </conditionalFormatting>
  <conditionalFormatting sqref="G2:G1048576">
    <cfRule type="containsBlanks" priority="16" stopIfTrue="1">
      <formula>LEN(TRIM(G2))=0</formula>
    </cfRule>
    <cfRule type="cellIs" dxfId="18" priority="29" operator="greaterThan">
      <formula>1</formula>
    </cfRule>
    <cfRule type="cellIs" dxfId="17" priority="30" operator="equal">
      <formula>1</formula>
    </cfRule>
    <cfRule type="cellIs" dxfId="16" priority="31" operator="equal">
      <formula>0</formula>
    </cfRule>
  </conditionalFormatting>
  <pageMargins left="0.7" right="0.7" top="0.75" bottom="0.75" header="0.3" footer="0.3"/>
  <pageSetup paperSize="9" orientation="portrait" verticalDpi="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510"/>
  <sheetViews>
    <sheetView zoomScale="110" zoomScaleNormal="110" workbookViewId="0">
      <selection activeCell="I7" sqref="I7"/>
    </sheetView>
  </sheetViews>
  <sheetFormatPr defaultColWidth="8.875" defaultRowHeight="15" x14ac:dyDescent="0.2"/>
  <cols>
    <col min="2" max="5" width="8.875" hidden="1" customWidth="1"/>
    <col min="6" max="6" width="8.875" style="52"/>
    <col min="7" max="7" width="11.8359375" style="52" bestFit="1" customWidth="1"/>
    <col min="8" max="8" width="16.6796875" bestFit="1" customWidth="1"/>
    <col min="9" max="9" width="34.97265625" bestFit="1" customWidth="1"/>
    <col min="10" max="10" width="9.81640625" customWidth="1"/>
    <col min="11" max="11" width="23.67578125" customWidth="1"/>
    <col min="12" max="12" width="13.44921875" hidden="1" customWidth="1"/>
    <col min="13" max="13" width="5.24609375" hidden="1" customWidth="1"/>
    <col min="14" max="14" width="10.76171875" hidden="1" customWidth="1"/>
    <col min="15" max="16" width="2.95703125" customWidth="1"/>
    <col min="17" max="17" width="5.37890625" customWidth="1"/>
    <col min="18" max="18" width="7.3984375" customWidth="1"/>
    <col min="19" max="19" width="11.296875" customWidth="1"/>
    <col min="20" max="20" width="11.296875" bestFit="1" customWidth="1"/>
  </cols>
  <sheetData>
    <row r="1" spans="1:14" x14ac:dyDescent="0.2">
      <c r="A1" t="s">
        <v>12</v>
      </c>
      <c r="B1" t="s">
        <v>30</v>
      </c>
      <c r="C1" t="s">
        <v>8</v>
      </c>
      <c r="D1" t="s">
        <v>31</v>
      </c>
      <c r="E1" t="s">
        <v>27</v>
      </c>
      <c r="F1" s="52" t="s">
        <v>0</v>
      </c>
      <c r="G1" s="52" t="s">
        <v>9</v>
      </c>
      <c r="H1" t="s">
        <v>1</v>
      </c>
      <c r="I1" t="s">
        <v>11</v>
      </c>
      <c r="J1" t="s">
        <v>3</v>
      </c>
      <c r="K1" t="s">
        <v>2</v>
      </c>
      <c r="L1" s="14" t="s">
        <v>109</v>
      </c>
      <c r="M1" s="14" t="s">
        <v>111</v>
      </c>
      <c r="N1" s="14" t="s">
        <v>110</v>
      </c>
    </row>
    <row r="2" spans="1:14" x14ac:dyDescent="0.2">
      <c r="A2">
        <v>1</v>
      </c>
      <c r="B2">
        <f>IF(F2&lt;&gt;"",COUNTIF($J$2:J2,J2),"")</f>
        <v>1</v>
      </c>
      <c r="C2" t="str">
        <f t="shared" ref="C2:C33" si="0">IF(F2&lt;&gt;0,J2&amp;":"&amp;B2,"")</f>
        <v>Male:1</v>
      </c>
      <c r="D2">
        <f>IF(F2&lt;&gt;0,COUNTIF($K$2:K2,K2),"")</f>
        <v>1</v>
      </c>
      <c r="E2" t="str">
        <f t="shared" ref="E2:E33" si="1">IF(F2&lt;&gt;0,K2&amp;":"&amp;D2,"")</f>
        <v>MSEN:1</v>
      </c>
      <c r="F2" s="52">
        <v>338</v>
      </c>
      <c r="G2" s="54">
        <v>3.1331018518518522E-2</v>
      </c>
      <c r="H2" t="str">
        <f>IFERROR(VLOOKUP(F2, Entries!$B:$F, 2, FALSE),"")</f>
        <v>Rob Sparkes</v>
      </c>
      <c r="I2" t="str">
        <f>IFERROR(VLOOKUP(F2, Entries!$B:$F, 3, FALSE),"")</f>
        <v>Beverley AC</v>
      </c>
      <c r="J2" t="str">
        <f>IFERROR(VLOOKUP(F2, Entries!$B:$F, 4, FALSE),"")</f>
        <v>Male</v>
      </c>
      <c r="K2" t="str">
        <f>IFERROR(VLOOKUP(F2, Entries!$B:$F, 5, FALSE),"")</f>
        <v>MSEN</v>
      </c>
      <c r="L2" t="str">
        <f>LEFT(Table22[[#This Row],[Category]],2)</f>
        <v>MS</v>
      </c>
      <c r="M2">
        <f>IF(F2&lt;&gt;0,COUNTIF($L$2:L2,L2),"")</f>
        <v>1</v>
      </c>
      <c r="N2" t="str">
        <f t="shared" ref="N2:N33" si="2">IF(F2&lt;&gt;0,L2&amp;":"&amp;M2,"")</f>
        <v>MS:1</v>
      </c>
    </row>
    <row r="3" spans="1:14" x14ac:dyDescent="0.2">
      <c r="A3">
        <v>2</v>
      </c>
      <c r="B3">
        <f>IF(F3&lt;&gt;"",COUNTIF($J$2:J3,J3),"")</f>
        <v>2</v>
      </c>
      <c r="C3" t="str">
        <f t="shared" si="0"/>
        <v>Male:2</v>
      </c>
      <c r="D3">
        <f>IF(F3&lt;&gt;0,COUNTIF($K$2:K3,K3),"")</f>
        <v>2</v>
      </c>
      <c r="E3" t="str">
        <f t="shared" si="1"/>
        <v>MSEN:2</v>
      </c>
      <c r="F3" s="52">
        <v>339</v>
      </c>
      <c r="G3" s="54">
        <v>3.3541666666666664E-2</v>
      </c>
      <c r="H3" t="str">
        <f>IFERROR(VLOOKUP(F3, Entries!$B:$F, 2, FALSE),"")</f>
        <v>Tom Bell</v>
      </c>
      <c r="I3" t="str">
        <f>IFERROR(VLOOKUP(F3, Entries!$B:$F, 3, FALSE),"")</f>
        <v>North Leeds Fell Runners</v>
      </c>
      <c r="J3" t="str">
        <f>IFERROR(VLOOKUP(F3, Entries!$B:$F, 4, FALSE),"")</f>
        <v>Male</v>
      </c>
      <c r="K3" t="str">
        <f>IFERROR(VLOOKUP(F3, Entries!$B:$F, 5, FALSE),"")</f>
        <v>MSEN</v>
      </c>
      <c r="L3" t="str">
        <f>LEFT(Table22[[#This Row],[Category]],2)</f>
        <v>MS</v>
      </c>
      <c r="M3">
        <f>IF(F3&lt;&gt;0,COUNTIF($L$2:L3,L3),"")</f>
        <v>2</v>
      </c>
      <c r="N3" t="str">
        <f t="shared" si="2"/>
        <v>MS:2</v>
      </c>
    </row>
    <row r="4" spans="1:14" x14ac:dyDescent="0.2">
      <c r="A4">
        <v>3</v>
      </c>
      <c r="B4">
        <f>IF(F4&lt;&gt;"",COUNTIF($J$2:J4,J4),"")</f>
        <v>3</v>
      </c>
      <c r="C4" t="str">
        <f t="shared" si="0"/>
        <v>Male:3</v>
      </c>
      <c r="D4">
        <f>IF(F4&lt;&gt;0,COUNTIF($K$2:K4,K4),"")</f>
        <v>3</v>
      </c>
      <c r="E4" t="str">
        <f t="shared" si="1"/>
        <v>MSEN:3</v>
      </c>
      <c r="F4" s="52">
        <v>341</v>
      </c>
      <c r="G4" s="54">
        <v>3.3819444444444444E-2</v>
      </c>
      <c r="H4" t="str">
        <f>IFERROR(VLOOKUP(F4, Entries!$B:$F, 2, FALSE),"")</f>
        <v>Sam Leadley</v>
      </c>
      <c r="I4" t="str">
        <f>IFERROR(VLOOKUP(F4, Entries!$B:$F, 3, FALSE),"")</f>
        <v>Loftus &amp; Whitby AC</v>
      </c>
      <c r="J4" t="str">
        <f>IFERROR(VLOOKUP(F4, Entries!$B:$F, 4, FALSE),"")</f>
        <v>Male</v>
      </c>
      <c r="K4" t="str">
        <f>IFERROR(VLOOKUP(F4, Entries!$B:$F, 5, FALSE),"")</f>
        <v>MSEN</v>
      </c>
      <c r="L4" s="2" t="str">
        <f>LEFT(Table22[[#This Row],[Category]],2)</f>
        <v>MS</v>
      </c>
      <c r="M4">
        <f>IF(F4&lt;&gt;0,COUNTIF($L$2:L4,L4),"")</f>
        <v>3</v>
      </c>
      <c r="N4" t="str">
        <f t="shared" si="2"/>
        <v>MS:3</v>
      </c>
    </row>
    <row r="5" spans="1:14" x14ac:dyDescent="0.2">
      <c r="A5">
        <v>4</v>
      </c>
      <c r="B5">
        <f>IF(F5&lt;&gt;"",COUNTIF($J$2:J5,J5),"")</f>
        <v>4</v>
      </c>
      <c r="C5" t="str">
        <f t="shared" si="0"/>
        <v>Male:4</v>
      </c>
      <c r="D5">
        <f>IF(F5&lt;&gt;0,COUNTIF($K$2:K5,K5),"")</f>
        <v>4</v>
      </c>
      <c r="E5" t="str">
        <f t="shared" si="1"/>
        <v>MSEN:4</v>
      </c>
      <c r="F5" s="52">
        <v>323</v>
      </c>
      <c r="G5" s="54">
        <v>3.5011574074074077E-2</v>
      </c>
      <c r="H5" t="str">
        <f>IFERROR(VLOOKUP(F5, Entries!$B:$F, 2, FALSE),"")</f>
        <v>Rory Bevin</v>
      </c>
      <c r="I5" t="str">
        <f>IFERROR(VLOOKUP(F5, Entries!$B:$F, 3, FALSE),"")</f>
        <v>Individual#</v>
      </c>
      <c r="J5" t="str">
        <f>IFERROR(VLOOKUP(F5, Entries!$B:$F, 4, FALSE),"")</f>
        <v>Male</v>
      </c>
      <c r="K5" t="str">
        <f>IFERROR(VLOOKUP(F5, Entries!$B:$F, 5, FALSE),"")</f>
        <v>MSEN</v>
      </c>
      <c r="L5" s="51" t="str">
        <f>LEFT(Table22[[#This Row],[Category]],2)</f>
        <v>MS</v>
      </c>
      <c r="M5">
        <f>IF(F5&lt;&gt;0,COUNTIF($L$2:L5,L5),"")</f>
        <v>4</v>
      </c>
      <c r="N5" t="str">
        <f t="shared" si="2"/>
        <v>MS:4</v>
      </c>
    </row>
    <row r="6" spans="1:14" x14ac:dyDescent="0.2">
      <c r="A6">
        <v>5</v>
      </c>
      <c r="B6">
        <f>IF(F6&lt;&gt;"",COUNTIF($J$2:J6,J6),"")</f>
        <v>5</v>
      </c>
      <c r="C6" t="str">
        <f t="shared" si="0"/>
        <v>Male:5</v>
      </c>
      <c r="D6">
        <f>IF(F6&lt;&gt;0,COUNTIF($K$2:K6,K6),"")</f>
        <v>5</v>
      </c>
      <c r="E6" t="str">
        <f t="shared" si="1"/>
        <v>MSEN:5</v>
      </c>
      <c r="F6" s="52">
        <v>336</v>
      </c>
      <c r="G6" s="54">
        <v>3.5069444444444445E-2</v>
      </c>
      <c r="H6" t="str">
        <f>IFERROR(VLOOKUP(F6, Entries!$B:$F, 2, FALSE),"")</f>
        <v>Rory Stead</v>
      </c>
      <c r="I6" t="str">
        <f>IFERROR(VLOOKUP(F6, Entries!$B:$F, 3, FALSE),"")</f>
        <v>Keighley &amp; Craven AC</v>
      </c>
      <c r="J6" t="str">
        <f>IFERROR(VLOOKUP(F6, Entries!$B:$F, 4, FALSE),"")</f>
        <v>Male</v>
      </c>
      <c r="K6" t="str">
        <f>IFERROR(VLOOKUP(F6, Entries!$B:$F, 5, FALSE),"")</f>
        <v>MSEN</v>
      </c>
      <c r="L6" s="2" t="str">
        <f>LEFT(Table22[[#This Row],[Category]],2)</f>
        <v>MS</v>
      </c>
      <c r="M6">
        <f>IF(F6&lt;&gt;0,COUNTIF($L$2:L6,L6),"")</f>
        <v>5</v>
      </c>
      <c r="N6" t="str">
        <f t="shared" si="2"/>
        <v>MS:5</v>
      </c>
    </row>
    <row r="7" spans="1:14" x14ac:dyDescent="0.2">
      <c r="A7">
        <v>6</v>
      </c>
      <c r="B7">
        <f>IF(F7&lt;&gt;"",COUNTIF($J$2:J7,J7),"")</f>
        <v>6</v>
      </c>
      <c r="C7" t="str">
        <f t="shared" si="0"/>
        <v>Male:6</v>
      </c>
      <c r="D7">
        <f>IF(F7&lt;&gt;0,COUNTIF($K$2:K7,K7),"")</f>
        <v>6</v>
      </c>
      <c r="E7" t="str">
        <f t="shared" si="1"/>
        <v>MSEN:6</v>
      </c>
      <c r="F7" s="52">
        <v>337</v>
      </c>
      <c r="G7" s="54">
        <v>3.5196759259259261E-2</v>
      </c>
      <c r="H7" t="str">
        <f>IFERROR(VLOOKUP(F7, Entries!$B:$F, 2, FALSE),"")</f>
        <v>Kian Stead</v>
      </c>
      <c r="I7" t="str">
        <f>IFERROR(VLOOKUP(F7, Entries!$B:$F, 3, FALSE),"")</f>
        <v>Individual#</v>
      </c>
      <c r="J7" t="str">
        <f>IFERROR(VLOOKUP(F7, Entries!$B:$F, 4, FALSE),"")</f>
        <v>Male</v>
      </c>
      <c r="K7" t="str">
        <f>IFERROR(VLOOKUP(F7, Entries!$B:$F, 5, FALSE),"")</f>
        <v>MSEN</v>
      </c>
      <c r="L7" s="51" t="str">
        <f>LEFT(Table22[[#This Row],[Category]],2)</f>
        <v>MS</v>
      </c>
      <c r="M7">
        <f>IF(F7&lt;&gt;0,COUNTIF($L$2:L7,L7),"")</f>
        <v>6</v>
      </c>
      <c r="N7" t="str">
        <f t="shared" si="2"/>
        <v>MS:6</v>
      </c>
    </row>
    <row r="8" spans="1:14" x14ac:dyDescent="0.2">
      <c r="A8">
        <v>7</v>
      </c>
      <c r="B8">
        <f>IF(F8&lt;&gt;"",COUNTIF($J$2:J8,J8),"")</f>
        <v>7</v>
      </c>
      <c r="C8" t="str">
        <f t="shared" si="0"/>
        <v>Male:7</v>
      </c>
      <c r="D8">
        <f>IF(F8&lt;&gt;0,COUNTIF($K$2:K8,K8),"")</f>
        <v>1</v>
      </c>
      <c r="E8" t="str">
        <f t="shared" si="1"/>
        <v>M45:1</v>
      </c>
      <c r="F8" s="52">
        <v>618</v>
      </c>
      <c r="G8" s="54">
        <v>3.5474537037037034E-2</v>
      </c>
      <c r="H8" t="str">
        <f>IFERROR(VLOOKUP(F8, Entries!$B:$F, 2, FALSE),"")</f>
        <v>Ian Rowan</v>
      </c>
      <c r="I8" t="str">
        <f>IFERROR(VLOOKUP(F8, Entries!$B:$F, 3, FALSE),"")</f>
        <v>Esk Valley Fell Club</v>
      </c>
      <c r="J8" t="str">
        <f>IFERROR(VLOOKUP(F8, Entries!$B:$F, 4, FALSE),"")</f>
        <v>Male</v>
      </c>
      <c r="K8" t="str">
        <f>IFERROR(VLOOKUP(F8, Entries!$B:$F, 5, FALSE),"")</f>
        <v>M45</v>
      </c>
      <c r="L8" s="2" t="str">
        <f>LEFT(Table22[[#This Row],[Category]],2)</f>
        <v>M4</v>
      </c>
      <c r="M8">
        <f>IF(F8&lt;&gt;0,COUNTIF($L$2:L8,L8),"")</f>
        <v>1</v>
      </c>
      <c r="N8" t="str">
        <f t="shared" si="2"/>
        <v>M4:1</v>
      </c>
    </row>
    <row r="9" spans="1:14" x14ac:dyDescent="0.2">
      <c r="A9">
        <v>8</v>
      </c>
      <c r="B9">
        <f>IF(F9&lt;&gt;"",COUNTIF($J$2:J9,J9),"")</f>
        <v>8</v>
      </c>
      <c r="C9" t="str">
        <f t="shared" si="0"/>
        <v>Male:8</v>
      </c>
      <c r="D9">
        <f>IF(F9&lt;&gt;0,COUNTIF($K$2:K9,K9),"")</f>
        <v>7</v>
      </c>
      <c r="E9" t="str">
        <f t="shared" si="1"/>
        <v>MSEN:7</v>
      </c>
      <c r="F9" s="52">
        <v>313</v>
      </c>
      <c r="G9" s="54">
        <v>3.5659722222222225E-2</v>
      </c>
      <c r="H9" t="str">
        <f>IFERROR(VLOOKUP(F9, Entries!$B:$F, 2, FALSE),"")</f>
        <v>Robert Preston</v>
      </c>
      <c r="I9" t="str">
        <f>IFERROR(VLOOKUP(F9, Entries!$B:$F, 3, FALSE),"")</f>
        <v>Pickering RC</v>
      </c>
      <c r="J9" t="str">
        <f>IFERROR(VLOOKUP(F9, Entries!$B:$F, 4, FALSE),"")</f>
        <v>Male</v>
      </c>
      <c r="K9" t="str">
        <f>IFERROR(VLOOKUP(F9, Entries!$B:$F, 5, FALSE),"")</f>
        <v>MSEN</v>
      </c>
      <c r="L9" s="51" t="str">
        <f>LEFT(Table22[[#This Row],[Category]],2)</f>
        <v>MS</v>
      </c>
      <c r="M9">
        <f>IF(F9&lt;&gt;0,COUNTIF($L$2:L9,L9),"")</f>
        <v>7</v>
      </c>
      <c r="N9" t="str">
        <f t="shared" si="2"/>
        <v>MS:7</v>
      </c>
    </row>
    <row r="10" spans="1:14" x14ac:dyDescent="0.2">
      <c r="A10">
        <v>9</v>
      </c>
      <c r="B10">
        <f>IF(F10&lt;&gt;"",COUNTIF($J$2:J10,J10),"")</f>
        <v>9</v>
      </c>
      <c r="C10" t="str">
        <f t="shared" si="0"/>
        <v>Male:9</v>
      </c>
      <c r="D10">
        <f>IF(F10&lt;&gt;0,COUNTIF($K$2:K10,K10),"")</f>
        <v>2</v>
      </c>
      <c r="E10" t="str">
        <f t="shared" si="1"/>
        <v>M45:2</v>
      </c>
      <c r="F10" s="52">
        <v>607</v>
      </c>
      <c r="G10" s="54">
        <v>3.5868055555555556E-2</v>
      </c>
      <c r="H10" t="str">
        <f>IFERROR(VLOOKUP(F10, Entries!$B:$F, 2, FALSE),"")</f>
        <v>Tim Grimwood</v>
      </c>
      <c r="I10" t="str">
        <f>IFERROR(VLOOKUP(F10, Entries!$B:$F, 3, FALSE),"")</f>
        <v>Swaledale Runners</v>
      </c>
      <c r="J10" t="str">
        <f>IFERROR(VLOOKUP(F10, Entries!$B:$F, 4, FALSE),"")</f>
        <v>Male</v>
      </c>
      <c r="K10" t="str">
        <f>IFERROR(VLOOKUP(F10, Entries!$B:$F, 5, FALSE),"")</f>
        <v>M45</v>
      </c>
      <c r="L10" s="2" t="str">
        <f>LEFT(Table22[[#This Row],[Category]],2)</f>
        <v>M4</v>
      </c>
      <c r="M10">
        <f>IF(F10&lt;&gt;0,COUNTIF($L$2:L10,L10),"")</f>
        <v>2</v>
      </c>
      <c r="N10" t="str">
        <f t="shared" si="2"/>
        <v>M4:2</v>
      </c>
    </row>
    <row r="11" spans="1:14" x14ac:dyDescent="0.2">
      <c r="A11">
        <v>10</v>
      </c>
      <c r="B11">
        <f>IF(F11&lt;&gt;"",COUNTIF($J$2:J11,J11),"")</f>
        <v>10</v>
      </c>
      <c r="C11" t="str">
        <f t="shared" si="0"/>
        <v>Male:10</v>
      </c>
      <c r="D11">
        <f>IF(F11&lt;&gt;0,COUNTIF($K$2:K11,K11),"")</f>
        <v>8</v>
      </c>
      <c r="E11" t="str">
        <f t="shared" si="1"/>
        <v>MSEN:8</v>
      </c>
      <c r="F11" s="52">
        <v>329</v>
      </c>
      <c r="G11" s="54">
        <v>3.6111111111111108E-2</v>
      </c>
      <c r="H11" t="str">
        <f>IFERROR(VLOOKUP(F11, Entries!$B:$F, 2, FALSE),"")</f>
        <v>Stephen McDougall</v>
      </c>
      <c r="I11" t="str">
        <f>IFERROR(VLOOKUP(F11, Entries!$B:$F, 3, FALSE),"")</f>
        <v>Middlesbrough &amp; Cleveland Harriers</v>
      </c>
      <c r="J11" t="str">
        <f>IFERROR(VLOOKUP(F11, Entries!$B:$F, 4, FALSE),"")</f>
        <v>Male</v>
      </c>
      <c r="K11" t="str">
        <f>IFERROR(VLOOKUP(F11, Entries!$B:$F, 5, FALSE),"")</f>
        <v>MSEN</v>
      </c>
      <c r="L11" s="51" t="str">
        <f>LEFT(Table22[[#This Row],[Category]],2)</f>
        <v>MS</v>
      </c>
      <c r="M11">
        <f>IF(F11&lt;&gt;0,COUNTIF($L$2:L11,L11),"")</f>
        <v>8</v>
      </c>
      <c r="N11" t="str">
        <f t="shared" si="2"/>
        <v>MS:8</v>
      </c>
    </row>
    <row r="12" spans="1:14" x14ac:dyDescent="0.2">
      <c r="A12">
        <v>11</v>
      </c>
      <c r="B12">
        <f>IF(F12&lt;&gt;"",COUNTIF($J$2:J12,J12),"")</f>
        <v>11</v>
      </c>
      <c r="C12" t="str">
        <f t="shared" si="0"/>
        <v>Male:11</v>
      </c>
      <c r="D12">
        <f>IF(F12&lt;&gt;0,COUNTIF($K$2:K12,K12),"")</f>
        <v>9</v>
      </c>
      <c r="E12" t="str">
        <f t="shared" si="1"/>
        <v>MSEN:9</v>
      </c>
      <c r="F12" s="52">
        <v>333</v>
      </c>
      <c r="G12" s="54">
        <v>3.7303240740740741E-2</v>
      </c>
      <c r="H12" t="str">
        <f>IFERROR(VLOOKUP(F12, Entries!$B:$F, 2, FALSE),"")</f>
        <v>Paul Lawton</v>
      </c>
      <c r="I12" t="str">
        <f>IFERROR(VLOOKUP(F12, Entries!$B:$F, 3, FALSE),"")</f>
        <v>Scarborough AC</v>
      </c>
      <c r="J12" t="str">
        <f>IFERROR(VLOOKUP(F12, Entries!$B:$F, 4, FALSE),"")</f>
        <v>Male</v>
      </c>
      <c r="K12" t="str">
        <f>IFERROR(VLOOKUP(F12, Entries!$B:$F, 5, FALSE),"")</f>
        <v>MSEN</v>
      </c>
      <c r="L12" s="2" t="str">
        <f>LEFT(Table22[[#This Row],[Category]],2)</f>
        <v>MS</v>
      </c>
      <c r="M12">
        <f>IF(F12&lt;&gt;0,COUNTIF($L$2:L12,L12),"")</f>
        <v>9</v>
      </c>
      <c r="N12" t="str">
        <f t="shared" si="2"/>
        <v>MS:9</v>
      </c>
    </row>
    <row r="13" spans="1:14" x14ac:dyDescent="0.2">
      <c r="A13">
        <v>12</v>
      </c>
      <c r="B13">
        <f>IF(F13&lt;&gt;"",COUNTIF($J$2:J13,J13),"")</f>
        <v>12</v>
      </c>
      <c r="C13" t="str">
        <f t="shared" si="0"/>
        <v>Male:12</v>
      </c>
      <c r="D13">
        <f>IF(F13&lt;&gt;0,COUNTIF($K$2:K13,K13),"")</f>
        <v>1</v>
      </c>
      <c r="E13" t="str">
        <f t="shared" si="1"/>
        <v>M55:1</v>
      </c>
      <c r="F13" s="52">
        <v>810</v>
      </c>
      <c r="G13" s="54">
        <v>3.7476851851851851E-2</v>
      </c>
      <c r="H13" t="str">
        <f>IFERROR(VLOOKUP(F13, Entries!$B:$F, 2, FALSE),"")</f>
        <v>Adrian Bushby</v>
      </c>
      <c r="I13" t="str">
        <f>IFERROR(VLOOKUP(F13, Entries!$B:$F, 3, FALSE),"")</f>
        <v>City of Hull AC</v>
      </c>
      <c r="J13" t="str">
        <f>IFERROR(VLOOKUP(F13, Entries!$B:$F, 4, FALSE),"")</f>
        <v>Male</v>
      </c>
      <c r="K13" t="str">
        <f>IFERROR(VLOOKUP(F13, Entries!$B:$F, 5, FALSE),"")</f>
        <v>M55</v>
      </c>
      <c r="L13" s="51" t="str">
        <f>LEFT(Table22[[#This Row],[Category]],2)</f>
        <v>M5</v>
      </c>
      <c r="M13">
        <f>IF(F13&lt;&gt;0,COUNTIF($L$2:L13,L13),"")</f>
        <v>1</v>
      </c>
      <c r="N13" t="str">
        <f t="shared" si="2"/>
        <v>M5:1</v>
      </c>
    </row>
    <row r="14" spans="1:14" x14ac:dyDescent="0.2">
      <c r="A14">
        <v>13</v>
      </c>
      <c r="B14">
        <f>IF(F14&lt;&gt;"",COUNTIF($J$2:J14,J14),"")</f>
        <v>13</v>
      </c>
      <c r="C14" t="str">
        <f t="shared" si="0"/>
        <v>Male:13</v>
      </c>
      <c r="D14">
        <f>IF(F14&lt;&gt;0,COUNTIF($K$2:K14,K14),"")</f>
        <v>1</v>
      </c>
      <c r="E14" t="str">
        <f t="shared" si="1"/>
        <v>M40:1</v>
      </c>
      <c r="F14" s="52">
        <v>511</v>
      </c>
      <c r="G14" s="54">
        <v>3.7673611111111109E-2</v>
      </c>
      <c r="H14" t="str">
        <f>IFERROR(VLOOKUP(F14, Entries!$B:$F, 2, FALSE),"")</f>
        <v>Peter Walker</v>
      </c>
      <c r="I14" t="str">
        <f>IFERROR(VLOOKUP(F14, Entries!$B:$F, 3, FALSE),"")</f>
        <v>York Knavesmire Harriers</v>
      </c>
      <c r="J14" t="str">
        <f>IFERROR(VLOOKUP(F14, Entries!$B:$F, 4, FALSE),"")</f>
        <v>Male</v>
      </c>
      <c r="K14" t="str">
        <f>IFERROR(VLOOKUP(F14, Entries!$B:$F, 5, FALSE),"")</f>
        <v>M40</v>
      </c>
      <c r="L14" s="2" t="str">
        <f>LEFT(Table22[[#This Row],[Category]],2)</f>
        <v>M4</v>
      </c>
      <c r="M14">
        <f>IF(F14&lt;&gt;0,COUNTIF($L$2:L14,L14),"")</f>
        <v>3</v>
      </c>
      <c r="N14" t="str">
        <f t="shared" si="2"/>
        <v>M4:3</v>
      </c>
    </row>
    <row r="15" spans="1:14" x14ac:dyDescent="0.2">
      <c r="A15">
        <v>14</v>
      </c>
      <c r="B15">
        <f>IF(F15&lt;&gt;"",COUNTIF($J$2:J15,J15),"")</f>
        <v>14</v>
      </c>
      <c r="C15" t="str">
        <f t="shared" si="0"/>
        <v>Male:14</v>
      </c>
      <c r="D15">
        <f>IF(F15&lt;&gt;0,COUNTIF($K$2:K15,K15),"")</f>
        <v>3</v>
      </c>
      <c r="E15" t="str">
        <f t="shared" si="1"/>
        <v>M45:3</v>
      </c>
      <c r="F15" s="52">
        <v>614</v>
      </c>
      <c r="G15" s="54">
        <v>3.7928240740740742E-2</v>
      </c>
      <c r="H15" t="str">
        <f>IFERROR(VLOOKUP(F15, Entries!$B:$F, 2, FALSE),"")</f>
        <v>Gareth Green</v>
      </c>
      <c r="I15" t="str">
        <f>IFERROR(VLOOKUP(F15, Entries!$B:$F, 3, FALSE),"")</f>
        <v>York Knavesmire Harriers</v>
      </c>
      <c r="J15" t="str">
        <f>IFERROR(VLOOKUP(F15, Entries!$B:$F, 4, FALSE),"")</f>
        <v>Male</v>
      </c>
      <c r="K15" t="str">
        <f>IFERROR(VLOOKUP(F15, Entries!$B:$F, 5, FALSE),"")</f>
        <v>M45</v>
      </c>
      <c r="L15" s="51" t="str">
        <f>LEFT(Table22[[#This Row],[Category]],2)</f>
        <v>M4</v>
      </c>
      <c r="M15">
        <f>IF(F15&lt;&gt;0,COUNTIF($L$2:L15,L15),"")</f>
        <v>4</v>
      </c>
      <c r="N15" t="str">
        <f t="shared" si="2"/>
        <v>M4:4</v>
      </c>
    </row>
    <row r="16" spans="1:14" x14ac:dyDescent="0.2">
      <c r="A16">
        <v>15</v>
      </c>
      <c r="B16">
        <f>IF(F16&lt;&gt;"",COUNTIF($J$2:J16,J16),"")</f>
        <v>15</v>
      </c>
      <c r="C16" t="str">
        <f t="shared" si="0"/>
        <v>Male:15</v>
      </c>
      <c r="D16">
        <f>IF(F16&lt;&gt;0,COUNTIF($K$2:K16,K16),"")</f>
        <v>2</v>
      </c>
      <c r="E16" t="str">
        <f t="shared" si="1"/>
        <v>M55:2</v>
      </c>
      <c r="F16" s="52">
        <v>804</v>
      </c>
      <c r="G16" s="54">
        <v>3.8530092592592595E-2</v>
      </c>
      <c r="H16" t="str">
        <f>IFERROR(VLOOKUP(F16, Entries!$B:$F, 2, FALSE),"")</f>
        <v>Stephen Pugh</v>
      </c>
      <c r="I16" t="str">
        <f>IFERROR(VLOOKUP(F16, Entries!$B:$F, 3, FALSE),"")</f>
        <v>Esk Valley Fell Club</v>
      </c>
      <c r="J16" t="str">
        <f>IFERROR(VLOOKUP(F16, Entries!$B:$F, 4, FALSE),"")</f>
        <v>Male</v>
      </c>
      <c r="K16" t="str">
        <f>IFERROR(VLOOKUP(F16, Entries!$B:$F, 5, FALSE),"")</f>
        <v>M55</v>
      </c>
      <c r="L16" s="2" t="str">
        <f>LEFT(Table22[[#This Row],[Category]],2)</f>
        <v>M5</v>
      </c>
      <c r="M16">
        <f>IF(F16&lt;&gt;0,COUNTIF($L$2:L16,L16),"")</f>
        <v>2</v>
      </c>
      <c r="N16" t="str">
        <f t="shared" si="2"/>
        <v>M5:2</v>
      </c>
    </row>
    <row r="17" spans="1:14" x14ac:dyDescent="0.2">
      <c r="A17">
        <v>16</v>
      </c>
      <c r="B17">
        <f>IF(F17&lt;&gt;"",COUNTIF($J$2:J17,J17),"")</f>
        <v>16</v>
      </c>
      <c r="C17" t="str">
        <f t="shared" si="0"/>
        <v>Male:16</v>
      </c>
      <c r="D17">
        <f>IF(F17&lt;&gt;0,COUNTIF($K$2:K17,K17),"")</f>
        <v>1</v>
      </c>
      <c r="E17" t="str">
        <f t="shared" si="1"/>
        <v>MU23:1</v>
      </c>
      <c r="F17" s="52">
        <v>332</v>
      </c>
      <c r="G17" s="54">
        <v>3.8865740740740742E-2</v>
      </c>
      <c r="H17" t="str">
        <f>IFERROR(VLOOKUP(F17, Entries!$B:$F, 2, FALSE),"")</f>
        <v>Matthew Clark</v>
      </c>
      <c r="I17" t="str">
        <f>IFERROR(VLOOKUP(F17, Entries!$B:$F, 3, FALSE),"")</f>
        <v>Esk Valley Fell Club</v>
      </c>
      <c r="J17" t="str">
        <f>IFERROR(VLOOKUP(F17, Entries!$B:$F, 4, FALSE),"")</f>
        <v>Male</v>
      </c>
      <c r="K17" t="str">
        <f>IFERROR(VLOOKUP(F17, Entries!$B:$F, 5, FALSE),"")</f>
        <v>MU23</v>
      </c>
      <c r="L17" s="2" t="str">
        <f>LEFT(Table22[[#This Row],[Category]],2)</f>
        <v>MU</v>
      </c>
      <c r="M17">
        <f>IF(F17&lt;&gt;0,COUNTIF($L$2:L17,L17),"")</f>
        <v>1</v>
      </c>
      <c r="N17" t="str">
        <f t="shared" si="2"/>
        <v>MU:1</v>
      </c>
    </row>
    <row r="18" spans="1:14" x14ac:dyDescent="0.2">
      <c r="A18">
        <v>17</v>
      </c>
      <c r="B18">
        <f>IF(F18&lt;&gt;"",COUNTIF($J$2:J18,J18),"")</f>
        <v>1</v>
      </c>
      <c r="C18" t="str">
        <f t="shared" si="0"/>
        <v>Female:1</v>
      </c>
      <c r="D18">
        <f>IF(F18&lt;&gt;0,COUNTIF($K$2:K18,K18),"")</f>
        <v>1</v>
      </c>
      <c r="E18" t="str">
        <f t="shared" si="1"/>
        <v>WSEN:1</v>
      </c>
      <c r="F18" s="52">
        <v>13</v>
      </c>
      <c r="G18" s="54">
        <v>3.9131944444444441E-2</v>
      </c>
      <c r="H18" t="str">
        <f>IFERROR(VLOOKUP(F18, Entries!$B:$F, 2, FALSE),"")</f>
        <v>Ursula Catton</v>
      </c>
      <c r="I18" t="str">
        <f>IFERROR(VLOOKUP(F18, Entries!$B:$F, 3, FALSE),"")</f>
        <v>York Knavesmire Harriers</v>
      </c>
      <c r="J18" t="str">
        <f>IFERROR(VLOOKUP(F18, Entries!$B:$F, 4, FALSE),"")</f>
        <v>Female</v>
      </c>
      <c r="K18" t="str">
        <f>IFERROR(VLOOKUP(F18, Entries!$B:$F, 5, FALSE),"")</f>
        <v>WSEN</v>
      </c>
      <c r="L18" t="str">
        <f>LEFT(Table22[[#This Row],[Category]],2)</f>
        <v>WS</v>
      </c>
      <c r="M18">
        <f>IF(F18&lt;&gt;0,COUNTIF($L$2:L18,L18),"")</f>
        <v>1</v>
      </c>
      <c r="N18" t="str">
        <f t="shared" si="2"/>
        <v>WS:1</v>
      </c>
    </row>
    <row r="19" spans="1:14" x14ac:dyDescent="0.2">
      <c r="A19">
        <v>18</v>
      </c>
      <c r="B19">
        <f>IF(F19&lt;&gt;"",COUNTIF($J$2:J19,J19),"")</f>
        <v>17</v>
      </c>
      <c r="C19" t="str">
        <f t="shared" si="0"/>
        <v>Male:17</v>
      </c>
      <c r="D19">
        <f>IF(F19&lt;&gt;0,COUNTIF($K$2:K19,K19),"")</f>
        <v>10</v>
      </c>
      <c r="E19" t="str">
        <f t="shared" si="1"/>
        <v>MSEN:10</v>
      </c>
      <c r="F19" s="52">
        <v>331</v>
      </c>
      <c r="G19" s="54">
        <v>3.9328703703703706E-2</v>
      </c>
      <c r="H19" t="str">
        <f>IFERROR(VLOOKUP(F19, Entries!$B:$F, 2, FALSE),"")</f>
        <v>Sebastian Slater</v>
      </c>
      <c r="I19" t="str">
        <f>IFERROR(VLOOKUP(F19, Entries!$B:$F, 3, FALSE),"")</f>
        <v>Dark Peak Fell Runners</v>
      </c>
      <c r="J19" t="str">
        <f>IFERROR(VLOOKUP(F19, Entries!$B:$F, 4, FALSE),"")</f>
        <v>Male</v>
      </c>
      <c r="K19" t="str">
        <f>IFERROR(VLOOKUP(F19, Entries!$B:$F, 5, FALSE),"")</f>
        <v>MSEN</v>
      </c>
      <c r="L19" t="str">
        <f>LEFT(Table22[[#This Row],[Category]],2)</f>
        <v>MS</v>
      </c>
      <c r="M19">
        <f>IF(F19&lt;&gt;0,COUNTIF($L$2:L19,L19),"")</f>
        <v>10</v>
      </c>
      <c r="N19" t="str">
        <f t="shared" si="2"/>
        <v>MS:10</v>
      </c>
    </row>
    <row r="20" spans="1:14" x14ac:dyDescent="0.2">
      <c r="A20">
        <v>19</v>
      </c>
      <c r="B20">
        <f>IF(F20&lt;&gt;"",COUNTIF($J$2:J20,J20),"")</f>
        <v>18</v>
      </c>
      <c r="C20" t="str">
        <f t="shared" si="0"/>
        <v>Male:18</v>
      </c>
      <c r="D20">
        <f>IF(F20&lt;&gt;0,COUNTIF($K$2:K20,K20),"")</f>
        <v>3</v>
      </c>
      <c r="E20" t="str">
        <f t="shared" si="1"/>
        <v>M55:3</v>
      </c>
      <c r="F20" s="52">
        <v>803</v>
      </c>
      <c r="G20" s="54">
        <v>3.9398148148148147E-2</v>
      </c>
      <c r="H20" t="str">
        <f>IFERROR(VLOOKUP(F20, Entries!$B:$F, 2, FALSE),"")</f>
        <v>Dave Smith</v>
      </c>
      <c r="I20" t="str">
        <f>IFERROR(VLOOKUP(F20, Entries!$B:$F, 3, FALSE),"")</f>
        <v>Pickering RC</v>
      </c>
      <c r="J20" t="str">
        <f>IFERROR(VLOOKUP(F20, Entries!$B:$F, 4, FALSE),"")</f>
        <v>Male</v>
      </c>
      <c r="K20" t="str">
        <f>IFERROR(VLOOKUP(F20, Entries!$B:$F, 5, FALSE),"")</f>
        <v>M55</v>
      </c>
      <c r="L20" t="str">
        <f>LEFT(Table22[[#This Row],[Category]],2)</f>
        <v>M5</v>
      </c>
      <c r="M20">
        <f>IF(F20&lt;&gt;0,COUNTIF($L$2:L20,L20),"")</f>
        <v>3</v>
      </c>
      <c r="N20" t="str">
        <f t="shared" si="2"/>
        <v>M5:3</v>
      </c>
    </row>
    <row r="21" spans="1:14" x14ac:dyDescent="0.2">
      <c r="A21">
        <v>20</v>
      </c>
      <c r="B21">
        <f>IF(F21&lt;&gt;"",COUNTIF($J$2:J21,J21),"")</f>
        <v>19</v>
      </c>
      <c r="C21" t="str">
        <f t="shared" si="0"/>
        <v>Male:19</v>
      </c>
      <c r="D21">
        <f>IF(F21&lt;&gt;0,COUNTIF($K$2:K21,K21),"")</f>
        <v>11</v>
      </c>
      <c r="E21" t="str">
        <f t="shared" si="1"/>
        <v>MSEN:11</v>
      </c>
      <c r="F21" s="52">
        <v>312</v>
      </c>
      <c r="G21" s="54">
        <v>3.9525462962962964E-2</v>
      </c>
      <c r="H21" t="str">
        <f>IFERROR(VLOOKUP(F21, Entries!$B:$F, 2, FALSE),"")</f>
        <v>Hamish Miller</v>
      </c>
      <c r="I21" t="str">
        <f>IFERROR(VLOOKUP(F21, Entries!$B:$F, 3, FALSE),"")</f>
        <v>Esk Valley Fell Club</v>
      </c>
      <c r="J21" t="str">
        <f>IFERROR(VLOOKUP(F21, Entries!$B:$F, 4, FALSE),"")</f>
        <v>Male</v>
      </c>
      <c r="K21" t="str">
        <f>IFERROR(VLOOKUP(F21, Entries!$B:$F, 5, FALSE),"")</f>
        <v>MSEN</v>
      </c>
      <c r="L21" t="str">
        <f>LEFT(Table22[[#This Row],[Category]],2)</f>
        <v>MS</v>
      </c>
      <c r="M21">
        <f>IF(F21&lt;&gt;0,COUNTIF($L$2:L21,L21),"")</f>
        <v>11</v>
      </c>
      <c r="N21" t="str">
        <f t="shared" si="2"/>
        <v>MS:11</v>
      </c>
    </row>
    <row r="22" spans="1:14" x14ac:dyDescent="0.2">
      <c r="A22">
        <v>21</v>
      </c>
      <c r="B22">
        <f>IF(F22&lt;&gt;"",COUNTIF($J$2:J22,J22),"")</f>
        <v>20</v>
      </c>
      <c r="C22" t="str">
        <f t="shared" si="0"/>
        <v>Male:20</v>
      </c>
      <c r="D22">
        <f>IF(F22&lt;&gt;0,COUNTIF($K$2:K22,K22),"")</f>
        <v>4</v>
      </c>
      <c r="E22" t="str">
        <f t="shared" si="1"/>
        <v>M45:4</v>
      </c>
      <c r="F22" s="52">
        <v>609</v>
      </c>
      <c r="G22" s="54">
        <v>3.965277777777778E-2</v>
      </c>
      <c r="H22" t="str">
        <f>IFERROR(VLOOKUP(F22, Entries!$B:$F, 2, FALSE),"")</f>
        <v>Damian Kilpin</v>
      </c>
      <c r="I22" t="str">
        <f>IFERROR(VLOOKUP(F22, Entries!$B:$F, 3, FALSE),"")</f>
        <v>Penistone Footpath Runners &amp; AC</v>
      </c>
      <c r="J22" t="str">
        <f>IFERROR(VLOOKUP(F22, Entries!$B:$F, 4, FALSE),"")</f>
        <v>Male</v>
      </c>
      <c r="K22" t="str">
        <f>IFERROR(VLOOKUP(F22, Entries!$B:$F, 5, FALSE),"")</f>
        <v>M45</v>
      </c>
      <c r="L22" t="str">
        <f>LEFT(Table22[[#This Row],[Category]],2)</f>
        <v>M4</v>
      </c>
      <c r="M22">
        <f>IF(F22&lt;&gt;0,COUNTIF($L$2:L22,L22),"")</f>
        <v>5</v>
      </c>
      <c r="N22" t="str">
        <f t="shared" si="2"/>
        <v>M4:5</v>
      </c>
    </row>
    <row r="23" spans="1:14" x14ac:dyDescent="0.2">
      <c r="A23">
        <v>22</v>
      </c>
      <c r="B23">
        <f>IF(F23&lt;&gt;"",COUNTIF($J$2:J23,J23),"")</f>
        <v>21</v>
      </c>
      <c r="C23" t="str">
        <f t="shared" si="0"/>
        <v>Male:21</v>
      </c>
      <c r="D23">
        <f>IF(F23&lt;&gt;0,COUNTIF($K$2:K23,K23),"")</f>
        <v>2</v>
      </c>
      <c r="E23" t="str">
        <f t="shared" si="1"/>
        <v>M40:2</v>
      </c>
      <c r="F23" s="52">
        <v>502</v>
      </c>
      <c r="G23" s="54">
        <v>3.9814814814814817E-2</v>
      </c>
      <c r="H23" t="str">
        <f>IFERROR(VLOOKUP(F23, Entries!$B:$F, 2, FALSE),"")</f>
        <v>Richard Atkins</v>
      </c>
      <c r="I23" t="str">
        <f>IFERROR(VLOOKUP(F23, Entries!$B:$F, 3, FALSE),"")</f>
        <v>North York Moors AC</v>
      </c>
      <c r="J23" t="str">
        <f>IFERROR(VLOOKUP(F23, Entries!$B:$F, 4, FALSE),"")</f>
        <v>Male</v>
      </c>
      <c r="K23" t="str">
        <f>IFERROR(VLOOKUP(F23, Entries!$B:$F, 5, FALSE),"")</f>
        <v>M40</v>
      </c>
      <c r="L23" t="str">
        <f>LEFT(Table22[[#This Row],[Category]],2)</f>
        <v>M4</v>
      </c>
      <c r="M23">
        <f>IF(F23&lt;&gt;0,COUNTIF($L$2:L23,L23),"")</f>
        <v>6</v>
      </c>
      <c r="N23" t="str">
        <f t="shared" si="2"/>
        <v>M4:6</v>
      </c>
    </row>
    <row r="24" spans="1:14" x14ac:dyDescent="0.2">
      <c r="A24">
        <v>23</v>
      </c>
      <c r="B24">
        <f>IF(F24&lt;&gt;"",COUNTIF($J$2:J24,J24),"")</f>
        <v>22</v>
      </c>
      <c r="C24" t="str">
        <f t="shared" si="0"/>
        <v>Male:22</v>
      </c>
      <c r="D24">
        <f>IF(F24&lt;&gt;0,COUNTIF($K$2:K24,K24),"")</f>
        <v>1</v>
      </c>
      <c r="E24" t="str">
        <f t="shared" si="1"/>
        <v>M50:1</v>
      </c>
      <c r="F24" s="52">
        <v>700</v>
      </c>
      <c r="G24" s="54">
        <v>3.9918981481481479E-2</v>
      </c>
      <c r="H24" t="str">
        <f>IFERROR(VLOOKUP(F24, Entries!$B:$F, 2, FALSE),"")</f>
        <v>Reiner Hesse</v>
      </c>
      <c r="I24" t="str">
        <f>IFERROR(VLOOKUP(F24, Entries!$B:$F, 3, FALSE),"")</f>
        <v>Loftus &amp; Whitby AC</v>
      </c>
      <c r="J24" t="str">
        <f>IFERROR(VLOOKUP(F24, Entries!$B:$F, 4, FALSE),"")</f>
        <v>Male</v>
      </c>
      <c r="K24" t="str">
        <f>IFERROR(VLOOKUP(F24, Entries!$B:$F, 5, FALSE),"")</f>
        <v>M50</v>
      </c>
      <c r="L24" t="str">
        <f>LEFT(Table22[[#This Row],[Category]],2)</f>
        <v>M5</v>
      </c>
      <c r="M24">
        <f>IF(F24&lt;&gt;0,COUNTIF($L$2:L24,L24),"")</f>
        <v>4</v>
      </c>
      <c r="N24" t="str">
        <f t="shared" si="2"/>
        <v>M5:4</v>
      </c>
    </row>
    <row r="25" spans="1:14" x14ac:dyDescent="0.2">
      <c r="A25">
        <v>24</v>
      </c>
      <c r="B25">
        <f>IF(F25&lt;&gt;"",COUNTIF($J$2:J25,J25),"")</f>
        <v>23</v>
      </c>
      <c r="C25" t="str">
        <f t="shared" si="0"/>
        <v>Male:23</v>
      </c>
      <c r="D25">
        <f>IF(F25&lt;&gt;0,COUNTIF($K$2:K25,K25),"")</f>
        <v>2</v>
      </c>
      <c r="E25" t="str">
        <f t="shared" si="1"/>
        <v>M50:2</v>
      </c>
      <c r="F25" s="52">
        <v>722</v>
      </c>
      <c r="G25" s="54">
        <v>4.0138888888888891E-2</v>
      </c>
      <c r="H25" t="str">
        <f>IFERROR(VLOOKUP(F25, Entries!$B:$F, 2, FALSE),"")</f>
        <v>Brendan Anglim</v>
      </c>
      <c r="I25" t="str">
        <f>IFERROR(VLOOKUP(F25, Entries!$B:$F, 3, FALSE),"")</f>
        <v>Easingwold RC</v>
      </c>
      <c r="J25" t="str">
        <f>IFERROR(VLOOKUP(F25, Entries!$B:$F, 4, FALSE),"")</f>
        <v>Male</v>
      </c>
      <c r="K25" t="str">
        <f>IFERROR(VLOOKUP(F25, Entries!$B:$F, 5, FALSE),"")</f>
        <v>M50</v>
      </c>
      <c r="L25" t="str">
        <f>LEFT(Table22[[#This Row],[Category]],2)</f>
        <v>M5</v>
      </c>
      <c r="M25">
        <f>IF(F25&lt;&gt;0,COUNTIF($L$2:L25,L25),"")</f>
        <v>5</v>
      </c>
      <c r="N25" t="str">
        <f t="shared" si="2"/>
        <v>M5:5</v>
      </c>
    </row>
    <row r="26" spans="1:14" x14ac:dyDescent="0.2">
      <c r="A26">
        <v>25</v>
      </c>
      <c r="B26">
        <f>IF(F26&lt;&gt;"",COUNTIF($J$2:J26,J26),"")</f>
        <v>24</v>
      </c>
      <c r="C26" t="str">
        <f t="shared" si="0"/>
        <v>Male:24</v>
      </c>
      <c r="D26">
        <f>IF(F26&lt;&gt;0,COUNTIF($K$2:K26,K26),"")</f>
        <v>5</v>
      </c>
      <c r="E26" t="str">
        <f t="shared" si="1"/>
        <v>M45:5</v>
      </c>
      <c r="F26" s="52">
        <v>619</v>
      </c>
      <c r="G26" s="54">
        <v>4.0266203703703707E-2</v>
      </c>
      <c r="H26" t="str">
        <f>IFERROR(VLOOKUP(F26, Entries!$B:$F, 2, FALSE),"")</f>
        <v>Michael Richmond</v>
      </c>
      <c r="I26" t="str">
        <f>IFERROR(VLOOKUP(F26, Entries!$B:$F, 3, FALSE),"")</f>
        <v>Pickering RC</v>
      </c>
      <c r="J26" t="str">
        <f>IFERROR(VLOOKUP(F26, Entries!$B:$F, 4, FALSE),"")</f>
        <v>Male</v>
      </c>
      <c r="K26" t="str">
        <f>IFERROR(VLOOKUP(F26, Entries!$B:$F, 5, FALSE),"")</f>
        <v>M45</v>
      </c>
      <c r="L26" t="str">
        <f>LEFT(Table22[[#This Row],[Category]],2)</f>
        <v>M4</v>
      </c>
      <c r="M26">
        <f>IF(F26&lt;&gt;0,COUNTIF($L$2:L26,L26),"")</f>
        <v>7</v>
      </c>
      <c r="N26" t="str">
        <f t="shared" si="2"/>
        <v>M4:7</v>
      </c>
    </row>
    <row r="27" spans="1:14" x14ac:dyDescent="0.2">
      <c r="A27">
        <v>26</v>
      </c>
      <c r="B27">
        <f>IF(F27&lt;&gt;"",COUNTIF($J$2:J27,J27),"")</f>
        <v>25</v>
      </c>
      <c r="C27" t="str">
        <f t="shared" si="0"/>
        <v>Male:25</v>
      </c>
      <c r="D27">
        <f>IF(F27&lt;&gt;0,COUNTIF($K$2:K27,K27),"")</f>
        <v>3</v>
      </c>
      <c r="E27" t="str">
        <f t="shared" si="1"/>
        <v>M50:3</v>
      </c>
      <c r="F27" s="52">
        <v>709</v>
      </c>
      <c r="G27" s="54">
        <v>4.0497685185185185E-2</v>
      </c>
      <c r="H27" t="str">
        <f>IFERROR(VLOOKUP(F27, Entries!$B:$F, 2, FALSE),"")</f>
        <v>Chris Jefferies</v>
      </c>
      <c r="I27" t="str">
        <f>IFERROR(VLOOKUP(F27, Entries!$B:$F, 3, FALSE),"")</f>
        <v>Billingham RC</v>
      </c>
      <c r="J27" t="str">
        <f>IFERROR(VLOOKUP(F27, Entries!$B:$F, 4, FALSE),"")</f>
        <v>Male</v>
      </c>
      <c r="K27" t="str">
        <f>IFERROR(VLOOKUP(F27, Entries!$B:$F, 5, FALSE),"")</f>
        <v>M50</v>
      </c>
      <c r="L27" t="str">
        <f>LEFT(Table22[[#This Row],[Category]],2)</f>
        <v>M5</v>
      </c>
      <c r="M27">
        <f>IF(F27&lt;&gt;0,COUNTIF($L$2:L27,L27),"")</f>
        <v>6</v>
      </c>
      <c r="N27" t="str">
        <f t="shared" si="2"/>
        <v>M5:6</v>
      </c>
    </row>
    <row r="28" spans="1:14" x14ac:dyDescent="0.2">
      <c r="A28">
        <v>27</v>
      </c>
      <c r="B28">
        <f>IF(F28&lt;&gt;"",COUNTIF($J$2:J28,J28),"")</f>
        <v>26</v>
      </c>
      <c r="C28" t="str">
        <f t="shared" si="0"/>
        <v>Male:26</v>
      </c>
      <c r="D28">
        <f>IF(F28&lt;&gt;0,COUNTIF($K$2:K28,K28),"")</f>
        <v>12</v>
      </c>
      <c r="E28" t="str">
        <f t="shared" si="1"/>
        <v>MSEN:12</v>
      </c>
      <c r="F28" s="52">
        <v>309</v>
      </c>
      <c r="G28" s="54">
        <v>4.0590277777777781E-2</v>
      </c>
      <c r="H28" t="str">
        <f>IFERROR(VLOOKUP(F28, Entries!$B:$F, 2, FALSE),"")</f>
        <v>Lewis Hutchinson</v>
      </c>
      <c r="I28" t="str">
        <f>IFERROR(VLOOKUP(F28, Entries!$B:$F, 3, FALSE),"")</f>
        <v>York Acorn RC</v>
      </c>
      <c r="J28" t="str">
        <f>IFERROR(VLOOKUP(F28, Entries!$B:$F, 4, FALSE),"")</f>
        <v>Male</v>
      </c>
      <c r="K28" t="str">
        <f>IFERROR(VLOOKUP(F28, Entries!$B:$F, 5, FALSE),"")</f>
        <v>MSEN</v>
      </c>
      <c r="L28" t="str">
        <f>LEFT(Table22[[#This Row],[Category]],2)</f>
        <v>MS</v>
      </c>
      <c r="M28">
        <f>IF(F28&lt;&gt;0,COUNTIF($L$2:L28,L28),"")</f>
        <v>12</v>
      </c>
      <c r="N28" t="str">
        <f t="shared" si="2"/>
        <v>MS:12</v>
      </c>
    </row>
    <row r="29" spans="1:14" x14ac:dyDescent="0.2">
      <c r="A29">
        <v>28</v>
      </c>
      <c r="B29">
        <f>IF(F29&lt;&gt;"",COUNTIF($J$2:J29,J29),"")</f>
        <v>27</v>
      </c>
      <c r="C29" t="str">
        <f t="shared" si="0"/>
        <v>Male:27</v>
      </c>
      <c r="D29">
        <f>IF(F29&lt;&gt;0,COUNTIF($K$2:K29,K29),"")</f>
        <v>13</v>
      </c>
      <c r="E29" t="str">
        <f t="shared" si="1"/>
        <v>MSEN:13</v>
      </c>
      <c r="F29" s="52">
        <v>327</v>
      </c>
      <c r="G29" s="54">
        <v>4.0706018518518516E-2</v>
      </c>
      <c r="H29" t="str">
        <f>IFERROR(VLOOKUP(F29, Entries!$B:$F, 2, FALSE),"")</f>
        <v>Tom Hustwitt</v>
      </c>
      <c r="I29" t="str">
        <f>IFERROR(VLOOKUP(F29, Entries!$B:$F, 3, FALSE),"")</f>
        <v>Esk Valley Fell Club</v>
      </c>
      <c r="J29" t="str">
        <f>IFERROR(VLOOKUP(F29, Entries!$B:$F, 4, FALSE),"")</f>
        <v>Male</v>
      </c>
      <c r="K29" t="str">
        <f>IFERROR(VLOOKUP(F29, Entries!$B:$F, 5, FALSE),"")</f>
        <v>MSEN</v>
      </c>
      <c r="L29" t="str">
        <f>LEFT(Table22[[#This Row],[Category]],2)</f>
        <v>MS</v>
      </c>
      <c r="M29">
        <f>IF(F29&lt;&gt;0,COUNTIF($L$2:L29,L29),"")</f>
        <v>13</v>
      </c>
      <c r="N29" t="str">
        <f t="shared" si="2"/>
        <v>MS:13</v>
      </c>
    </row>
    <row r="30" spans="1:14" x14ac:dyDescent="0.2">
      <c r="A30">
        <v>29</v>
      </c>
      <c r="B30">
        <f>IF(F30&lt;&gt;"",COUNTIF($J$2:J30,J30),"")</f>
        <v>28</v>
      </c>
      <c r="C30" t="str">
        <f t="shared" si="0"/>
        <v>Male:28</v>
      </c>
      <c r="D30">
        <f>IF(F30&lt;&gt;0,COUNTIF($K$2:K30,K30),"")</f>
        <v>14</v>
      </c>
      <c r="E30" t="str">
        <f t="shared" si="1"/>
        <v>MSEN:14</v>
      </c>
      <c r="F30" s="52">
        <v>306</v>
      </c>
      <c r="G30" s="54">
        <v>4.0729166666666664E-2</v>
      </c>
      <c r="H30" t="str">
        <f>IFERROR(VLOOKUP(F30, Entries!$B:$F, 2, FALSE),"")</f>
        <v>Phil Smith</v>
      </c>
      <c r="I30" t="str">
        <f>IFERROR(VLOOKUP(F30, Entries!$B:$F, 3, FALSE),"")</f>
        <v>Esk Valley Fell Club</v>
      </c>
      <c r="J30" t="str">
        <f>IFERROR(VLOOKUP(F30, Entries!$B:$F, 4, FALSE),"")</f>
        <v>Male</v>
      </c>
      <c r="K30" t="str">
        <f>IFERROR(VLOOKUP(F30, Entries!$B:$F, 5, FALSE),"")</f>
        <v>MSEN</v>
      </c>
      <c r="L30" t="str">
        <f>LEFT(Table22[[#This Row],[Category]],2)</f>
        <v>MS</v>
      </c>
      <c r="M30">
        <f>IF(F30&lt;&gt;0,COUNTIF($L$2:L30,L30),"")</f>
        <v>14</v>
      </c>
      <c r="N30" t="str">
        <f t="shared" si="2"/>
        <v>MS:14</v>
      </c>
    </row>
    <row r="31" spans="1:14" x14ac:dyDescent="0.2">
      <c r="A31">
        <v>30</v>
      </c>
      <c r="B31">
        <f>IF(F31&lt;&gt;"",COUNTIF($J$2:J31,J31),"")</f>
        <v>29</v>
      </c>
      <c r="C31" t="str">
        <f t="shared" si="0"/>
        <v>Male:29</v>
      </c>
      <c r="D31">
        <f>IF(F31&lt;&gt;0,COUNTIF($K$2:K31,K31),"")</f>
        <v>4</v>
      </c>
      <c r="E31" t="str">
        <f t="shared" si="1"/>
        <v>M50:4</v>
      </c>
      <c r="F31" s="52">
        <v>718</v>
      </c>
      <c r="G31" s="54">
        <v>4.0740740740740744E-2</v>
      </c>
      <c r="H31" t="str">
        <f>IFERROR(VLOOKUP(F31, Entries!$B:$F, 2, FALSE),"")</f>
        <v>Ashley Dodgson</v>
      </c>
      <c r="I31" t="str">
        <f>IFERROR(VLOOKUP(F31, Entries!$B:$F, 3, FALSE),"")</f>
        <v>Thirsk &amp; Sowerby Harriers</v>
      </c>
      <c r="J31" t="str">
        <f>IFERROR(VLOOKUP(F31, Entries!$B:$F, 4, FALSE),"")</f>
        <v>Male</v>
      </c>
      <c r="K31" t="str">
        <f>IFERROR(VLOOKUP(F31, Entries!$B:$F, 5, FALSE),"")</f>
        <v>M50</v>
      </c>
      <c r="L31" t="str">
        <f>LEFT(Table22[[#This Row],[Category]],2)</f>
        <v>M5</v>
      </c>
      <c r="M31">
        <f>IF(F31&lt;&gt;0,COUNTIF($L$2:L31,L31),"")</f>
        <v>7</v>
      </c>
      <c r="N31" t="str">
        <f t="shared" si="2"/>
        <v>M5:7</v>
      </c>
    </row>
    <row r="32" spans="1:14" x14ac:dyDescent="0.2">
      <c r="A32">
        <v>31</v>
      </c>
      <c r="B32">
        <f>IF(F32&lt;&gt;"",COUNTIF($J$2:J32,J32),"")</f>
        <v>2</v>
      </c>
      <c r="C32" t="str">
        <f t="shared" si="0"/>
        <v>Female:2</v>
      </c>
      <c r="D32">
        <f>IF(F32&lt;&gt;0,COUNTIF($K$2:K32,K32),"")</f>
        <v>1</v>
      </c>
      <c r="E32" t="str">
        <f t="shared" si="1"/>
        <v>W40:1</v>
      </c>
      <c r="F32" s="52">
        <v>111</v>
      </c>
      <c r="G32" s="54">
        <v>4.0798611111111112E-2</v>
      </c>
      <c r="H32" t="str">
        <f>IFERROR(VLOOKUP(F32, Entries!$B:$F, 2, FALSE),"")</f>
        <v>Natalie Greaves</v>
      </c>
      <c r="I32" t="str">
        <f>IFERROR(VLOOKUP(F32, Entries!$B:$F, 3, FALSE),"")</f>
        <v>York Knavesmire Harriers</v>
      </c>
      <c r="J32" t="str">
        <f>IFERROR(VLOOKUP(F32, Entries!$B:$F, 4, FALSE),"")</f>
        <v>Female</v>
      </c>
      <c r="K32" t="str">
        <f>IFERROR(VLOOKUP(F32, Entries!$B:$F, 5, FALSE),"")</f>
        <v>W40</v>
      </c>
      <c r="L32" t="str">
        <f>LEFT(Table22[[#This Row],[Category]],2)</f>
        <v>W4</v>
      </c>
      <c r="M32">
        <f>IF(F32&lt;&gt;0,COUNTIF($L$2:L32,L32),"")</f>
        <v>1</v>
      </c>
      <c r="N32" t="str">
        <f t="shared" si="2"/>
        <v>W4:1</v>
      </c>
    </row>
    <row r="33" spans="1:14" x14ac:dyDescent="0.2">
      <c r="A33">
        <v>32</v>
      </c>
      <c r="B33">
        <f>IF(F33&lt;&gt;"",COUNTIF($J$2:J33,J33),"")</f>
        <v>30</v>
      </c>
      <c r="C33" t="str">
        <f t="shared" si="0"/>
        <v>Male:30</v>
      </c>
      <c r="D33">
        <f>IF(F33&lt;&gt;0,COUNTIF($K$2:K33,K33),"")</f>
        <v>15</v>
      </c>
      <c r="E33" t="str">
        <f t="shared" si="1"/>
        <v>MSEN:15</v>
      </c>
      <c r="F33" s="52">
        <v>303</v>
      </c>
      <c r="G33" s="54">
        <v>4.1053240740740737E-2</v>
      </c>
      <c r="H33" t="str">
        <f>IFERROR(VLOOKUP(F33, Entries!$B:$F, 2, FALSE),"")</f>
        <v>Duncan Allen</v>
      </c>
      <c r="I33" t="str">
        <f>IFERROR(VLOOKUP(F33, Entries!$B:$F, 3, FALSE),"")</f>
        <v>Individual#</v>
      </c>
      <c r="J33" t="str">
        <f>IFERROR(VLOOKUP(F33, Entries!$B:$F, 4, FALSE),"")</f>
        <v>Male</v>
      </c>
      <c r="K33" t="str">
        <f>IFERROR(VLOOKUP(F33, Entries!$B:$F, 5, FALSE),"")</f>
        <v>MSEN</v>
      </c>
      <c r="L33" t="str">
        <f>LEFT(Table22[[#This Row],[Category]],2)</f>
        <v>MS</v>
      </c>
      <c r="M33">
        <f>IF(F33&lt;&gt;0,COUNTIF($L$2:L33,L33),"")</f>
        <v>15</v>
      </c>
      <c r="N33" t="str">
        <f t="shared" si="2"/>
        <v>MS:15</v>
      </c>
    </row>
    <row r="34" spans="1:14" x14ac:dyDescent="0.2">
      <c r="A34">
        <v>33</v>
      </c>
      <c r="B34">
        <f>IF(F34&lt;&gt;"",COUNTIF($J$2:J34,J34),"")</f>
        <v>31</v>
      </c>
      <c r="C34" t="str">
        <f t="shared" ref="C34:C65" si="3">IF(F34&lt;&gt;0,J34&amp;":"&amp;B34,"")</f>
        <v>Male:31</v>
      </c>
      <c r="D34">
        <f>IF(F34&lt;&gt;0,COUNTIF($K$2:K34,K34),"")</f>
        <v>1</v>
      </c>
      <c r="E34" t="str">
        <f t="shared" ref="E34:E65" si="4">IF(F34&lt;&gt;0,K34&amp;":"&amp;D34,"")</f>
        <v>M60:1</v>
      </c>
      <c r="F34" s="52">
        <v>910</v>
      </c>
      <c r="G34" s="54">
        <v>4.116898148148148E-2</v>
      </c>
      <c r="H34" t="str">
        <f>IFERROR(VLOOKUP(F34, Entries!$B:$F, 2, FALSE),"")</f>
        <v>Jim Rogers</v>
      </c>
      <c r="I34" t="str">
        <f>IFERROR(VLOOKUP(F34, Entries!$B:$F, 3, FALSE),"")</f>
        <v>City of Hull AC</v>
      </c>
      <c r="J34" t="str">
        <f>IFERROR(VLOOKUP(F34, Entries!$B:$F, 4, FALSE),"")</f>
        <v>Male</v>
      </c>
      <c r="K34" t="str">
        <f>IFERROR(VLOOKUP(F34, Entries!$B:$F, 5, FALSE),"")</f>
        <v>M60</v>
      </c>
      <c r="L34" t="str">
        <f>LEFT(Table22[[#This Row],[Category]],2)</f>
        <v>M6</v>
      </c>
      <c r="M34">
        <f>IF(F34&lt;&gt;0,COUNTIF($L$2:L34,L34),"")</f>
        <v>1</v>
      </c>
      <c r="N34" t="str">
        <f t="shared" ref="N34:N65" si="5">IF(F34&lt;&gt;0,L34&amp;":"&amp;M34,"")</f>
        <v>M6:1</v>
      </c>
    </row>
    <row r="35" spans="1:14" x14ac:dyDescent="0.2">
      <c r="A35">
        <v>34</v>
      </c>
      <c r="B35">
        <f>IF(F35&lt;&gt;"",COUNTIF($J$2:J35,J35),"")</f>
        <v>3</v>
      </c>
      <c r="C35" t="str">
        <f t="shared" si="3"/>
        <v>Female:3</v>
      </c>
      <c r="D35">
        <f>IF(F35&lt;&gt;0,COUNTIF($K$2:K35,K35),"")</f>
        <v>2</v>
      </c>
      <c r="E35" t="str">
        <f t="shared" si="4"/>
        <v>W40:2</v>
      </c>
      <c r="F35" s="52">
        <v>109</v>
      </c>
      <c r="G35" s="54">
        <v>4.1215277777777781E-2</v>
      </c>
      <c r="H35" t="str">
        <f>IFERROR(VLOOKUP(F35, Entries!$B:$F, 2, FALSE),"")</f>
        <v>Rhona Marshall</v>
      </c>
      <c r="I35" t="str">
        <f>IFERROR(VLOOKUP(F35, Entries!$B:$F, 3, FALSE),"")</f>
        <v>Scarborough AC</v>
      </c>
      <c r="J35" t="str">
        <f>IFERROR(VLOOKUP(F35, Entries!$B:$F, 4, FALSE),"")</f>
        <v>Female</v>
      </c>
      <c r="K35" t="str">
        <f>IFERROR(VLOOKUP(F35, Entries!$B:$F, 5, FALSE),"")</f>
        <v>W40</v>
      </c>
      <c r="L35" t="str">
        <f>LEFT(Table22[[#This Row],[Category]],2)</f>
        <v>W4</v>
      </c>
      <c r="M35">
        <f>IF(F35&lt;&gt;0,COUNTIF($L$2:L35,L35),"")</f>
        <v>2</v>
      </c>
      <c r="N35" t="str">
        <f t="shared" si="5"/>
        <v>W4:2</v>
      </c>
    </row>
    <row r="36" spans="1:14" x14ac:dyDescent="0.2">
      <c r="A36">
        <v>35</v>
      </c>
      <c r="B36">
        <f>IF(F36&lt;&gt;"",COUNTIF($J$2:J36,J36),"")</f>
        <v>32</v>
      </c>
      <c r="C36" t="str">
        <f t="shared" si="3"/>
        <v>Male:32</v>
      </c>
      <c r="D36">
        <f>IF(F36&lt;&gt;0,COUNTIF($K$2:K36,K36),"")</f>
        <v>3</v>
      </c>
      <c r="E36" t="str">
        <f t="shared" si="4"/>
        <v>M40:3</v>
      </c>
      <c r="F36" s="52">
        <v>510</v>
      </c>
      <c r="G36" s="54">
        <v>4.1226851851851855E-2</v>
      </c>
      <c r="H36" t="str">
        <f>IFERROR(VLOOKUP(F36, Entries!$B:$F, 2, FALSE),"")</f>
        <v>Stephen Tilford</v>
      </c>
      <c r="I36" t="str">
        <f>IFERROR(VLOOKUP(F36, Entries!$B:$F, 3, FALSE),"")</f>
        <v>Wakefield District H &amp; AC</v>
      </c>
      <c r="J36" t="str">
        <f>IFERROR(VLOOKUP(F36, Entries!$B:$F, 4, FALSE),"")</f>
        <v>Male</v>
      </c>
      <c r="K36" t="str">
        <f>IFERROR(VLOOKUP(F36, Entries!$B:$F, 5, FALSE),"")</f>
        <v>M40</v>
      </c>
      <c r="L36" t="str">
        <f>LEFT(Table22[[#This Row],[Category]],2)</f>
        <v>M4</v>
      </c>
      <c r="M36">
        <f>IF(F36&lt;&gt;0,COUNTIF($L$2:L36,L36),"")</f>
        <v>8</v>
      </c>
      <c r="N36" t="str">
        <f t="shared" si="5"/>
        <v>M4:8</v>
      </c>
    </row>
    <row r="37" spans="1:14" x14ac:dyDescent="0.2">
      <c r="A37">
        <v>36</v>
      </c>
      <c r="B37">
        <f>IF(F37&lt;&gt;"",COUNTIF($J$2:J37,J37),"")</f>
        <v>33</v>
      </c>
      <c r="C37" t="str">
        <f t="shared" si="3"/>
        <v>Male:33</v>
      </c>
      <c r="D37">
        <f>IF(F37&lt;&gt;0,COUNTIF($K$2:K37,K37),"")</f>
        <v>4</v>
      </c>
      <c r="E37" t="str">
        <f t="shared" si="4"/>
        <v>M40:4</v>
      </c>
      <c r="F37" s="52">
        <v>516</v>
      </c>
      <c r="G37" s="54">
        <v>4.1238425925925928E-2</v>
      </c>
      <c r="H37" t="str">
        <f>IFERROR(VLOOKUP(F37, Entries!$B:$F, 2, FALSE),"")</f>
        <v>Ed Woollard</v>
      </c>
      <c r="I37" t="str">
        <f>IFERROR(VLOOKUP(F37, Entries!$B:$F, 3, FALSE),"")</f>
        <v>York Acorn RC</v>
      </c>
      <c r="J37" t="str">
        <f>IFERROR(VLOOKUP(F37, Entries!$B:$F, 4, FALSE),"")</f>
        <v>Male</v>
      </c>
      <c r="K37" t="str">
        <f>IFERROR(VLOOKUP(F37, Entries!$B:$F, 5, FALSE),"")</f>
        <v>M40</v>
      </c>
      <c r="L37" t="str">
        <f>LEFT(Table22[[#This Row],[Category]],2)</f>
        <v>M4</v>
      </c>
      <c r="M37">
        <f>IF(F37&lt;&gt;0,COUNTIF($L$2:L37,L37),"")</f>
        <v>9</v>
      </c>
      <c r="N37" t="str">
        <f t="shared" si="5"/>
        <v>M4:9</v>
      </c>
    </row>
    <row r="38" spans="1:14" x14ac:dyDescent="0.2">
      <c r="A38">
        <v>37</v>
      </c>
      <c r="B38">
        <f>IF(F38&lt;&gt;"",COUNTIF($J$2:J38,J38),"")</f>
        <v>34</v>
      </c>
      <c r="C38" t="str">
        <f t="shared" si="3"/>
        <v>Male:34</v>
      </c>
      <c r="D38">
        <f>IF(F38&lt;&gt;0,COUNTIF($K$2:K38,K38),"")</f>
        <v>6</v>
      </c>
      <c r="E38" t="str">
        <f t="shared" si="4"/>
        <v>M45:6</v>
      </c>
      <c r="F38" s="52">
        <v>611</v>
      </c>
      <c r="G38" s="54">
        <v>4.1585648148148149E-2</v>
      </c>
      <c r="H38" t="str">
        <f>IFERROR(VLOOKUP(F38, Entries!$B:$F, 2, FALSE),"")</f>
        <v>Jonathan Rowland</v>
      </c>
      <c r="I38" t="str">
        <f>IFERROR(VLOOKUP(F38, Entries!$B:$F, 3, FALSE),"")</f>
        <v>Esk Valley Fell Club</v>
      </c>
      <c r="J38" t="str">
        <f>IFERROR(VLOOKUP(F38, Entries!$B:$F, 4, FALSE),"")</f>
        <v>Male</v>
      </c>
      <c r="K38" t="str">
        <f>IFERROR(VLOOKUP(F38, Entries!$B:$F, 5, FALSE),"")</f>
        <v>M45</v>
      </c>
      <c r="L38" t="str">
        <f>LEFT(Table22[[#This Row],[Category]],2)</f>
        <v>M4</v>
      </c>
      <c r="M38">
        <f>IF(F38&lt;&gt;0,COUNTIF($L$2:L38,L38),"")</f>
        <v>10</v>
      </c>
      <c r="N38" t="str">
        <f t="shared" si="5"/>
        <v>M4:10</v>
      </c>
    </row>
    <row r="39" spans="1:14" x14ac:dyDescent="0.2">
      <c r="A39">
        <v>38</v>
      </c>
      <c r="B39">
        <f>IF(F39&lt;&gt;"",COUNTIF($J$2:J39,J39),"")</f>
        <v>35</v>
      </c>
      <c r="C39" t="str">
        <f t="shared" si="3"/>
        <v>Male:35</v>
      </c>
      <c r="D39">
        <f>IF(F39&lt;&gt;0,COUNTIF($K$2:K39,K39),"")</f>
        <v>1</v>
      </c>
      <c r="E39" t="str">
        <f t="shared" si="4"/>
        <v>M65:1</v>
      </c>
      <c r="F39" s="52">
        <v>950</v>
      </c>
      <c r="G39" s="54">
        <v>4.1956018518518517E-2</v>
      </c>
      <c r="H39" t="str">
        <f>IFERROR(VLOOKUP(F39, Entries!$B:$F, 2, FALSE),"")</f>
        <v>Neil Rip Ridsdale</v>
      </c>
      <c r="I39" t="str">
        <f>IFERROR(VLOOKUP(F39, Entries!$B:$F, 3, FALSE),"")</f>
        <v>Esk Valley Fell Club</v>
      </c>
      <c r="J39" t="str">
        <f>IFERROR(VLOOKUP(F39, Entries!$B:$F, 4, FALSE),"")</f>
        <v>Male</v>
      </c>
      <c r="K39" t="str">
        <f>IFERROR(VLOOKUP(F39, Entries!$B:$F, 5, FALSE),"")</f>
        <v>M65</v>
      </c>
      <c r="L39" t="str">
        <f>LEFT(Table22[[#This Row],[Category]],2)</f>
        <v>M6</v>
      </c>
      <c r="M39">
        <f>IF(F39&lt;&gt;0,COUNTIF($L$2:L39,L39),"")</f>
        <v>2</v>
      </c>
      <c r="N39" t="str">
        <f t="shared" si="5"/>
        <v>M6:2</v>
      </c>
    </row>
    <row r="40" spans="1:14" x14ac:dyDescent="0.2">
      <c r="A40">
        <v>39</v>
      </c>
      <c r="B40">
        <f>IF(F40&lt;&gt;"",COUNTIF($J$2:J40,J40),"")</f>
        <v>36</v>
      </c>
      <c r="C40" t="str">
        <f t="shared" si="3"/>
        <v>Male:36</v>
      </c>
      <c r="D40">
        <f>IF(F40&lt;&gt;0,COUNTIF($K$2:K40,K40),"")</f>
        <v>5</v>
      </c>
      <c r="E40" t="str">
        <f t="shared" si="4"/>
        <v>M40:5</v>
      </c>
      <c r="F40" s="52">
        <v>519</v>
      </c>
      <c r="G40" s="54">
        <v>4.2141203703703702E-2</v>
      </c>
      <c r="H40" t="str">
        <f>IFERROR(VLOOKUP(F40, Entries!$B:$F, 2, FALSE),"")</f>
        <v>Michael Shaw</v>
      </c>
      <c r="I40" t="str">
        <f>IFERROR(VLOOKUP(F40, Entries!$B:$F, 3, FALSE),"")</f>
        <v>York Knavesmire Harriers</v>
      </c>
      <c r="J40" t="str">
        <f>IFERROR(VLOOKUP(F40, Entries!$B:$F, 4, FALSE),"")</f>
        <v>Male</v>
      </c>
      <c r="K40" t="str">
        <f>IFERROR(VLOOKUP(F40, Entries!$B:$F, 5, FALSE),"")</f>
        <v>M40</v>
      </c>
      <c r="L40" t="str">
        <f>LEFT(Table22[[#This Row],[Category]],2)</f>
        <v>M4</v>
      </c>
      <c r="M40">
        <f>IF(F40&lt;&gt;0,COUNTIF($L$2:L40,L40),"")</f>
        <v>11</v>
      </c>
      <c r="N40" t="str">
        <f t="shared" si="5"/>
        <v>M4:11</v>
      </c>
    </row>
    <row r="41" spans="1:14" x14ac:dyDescent="0.2">
      <c r="A41">
        <v>40</v>
      </c>
      <c r="B41">
        <f>IF(F41&lt;&gt;"",COUNTIF($J$2:J41,J41),"")</f>
        <v>4</v>
      </c>
      <c r="C41" t="str">
        <f t="shared" si="3"/>
        <v>Female:4</v>
      </c>
      <c r="D41">
        <f>IF(F41&lt;&gt;0,COUNTIF($K$2:K41,K41),"")</f>
        <v>3</v>
      </c>
      <c r="E41" t="str">
        <f t="shared" si="4"/>
        <v>W40:3</v>
      </c>
      <c r="F41" s="52">
        <v>102</v>
      </c>
      <c r="G41" s="54">
        <v>4.2407407407407408E-2</v>
      </c>
      <c r="H41" t="str">
        <f>IFERROR(VLOOKUP(F41, Entries!$B:$F, 2, FALSE),"")</f>
        <v>Esther Harrison</v>
      </c>
      <c r="I41" t="str">
        <f>IFERROR(VLOOKUP(F41, Entries!$B:$F, 3, FALSE),"")</f>
        <v>Thirsk &amp; Sowerby Harriers</v>
      </c>
      <c r="J41" t="str">
        <f>IFERROR(VLOOKUP(F41, Entries!$B:$F, 4, FALSE),"")</f>
        <v>Female</v>
      </c>
      <c r="K41" t="str">
        <f>IFERROR(VLOOKUP(F41, Entries!$B:$F, 5, FALSE),"")</f>
        <v>W40</v>
      </c>
      <c r="L41" t="str">
        <f>LEFT(Table22[[#This Row],[Category]],2)</f>
        <v>W4</v>
      </c>
      <c r="M41">
        <f>IF(F41&lt;&gt;0,COUNTIF($L$2:L41,L41),"")</f>
        <v>3</v>
      </c>
      <c r="N41" t="str">
        <f t="shared" si="5"/>
        <v>W4:3</v>
      </c>
    </row>
    <row r="42" spans="1:14" x14ac:dyDescent="0.2">
      <c r="A42">
        <v>41</v>
      </c>
      <c r="B42">
        <f>IF(F42&lt;&gt;"",COUNTIF($J$2:J42,J42),"")</f>
        <v>37</v>
      </c>
      <c r="C42" t="str">
        <f t="shared" si="3"/>
        <v>Male:37</v>
      </c>
      <c r="D42">
        <f>IF(F42&lt;&gt;0,COUNTIF($K$2:K42,K42),"")</f>
        <v>2</v>
      </c>
      <c r="E42" t="str">
        <f t="shared" si="4"/>
        <v>M60:2</v>
      </c>
      <c r="F42" s="52">
        <v>903</v>
      </c>
      <c r="G42" s="54">
        <v>4.2476851851851849E-2</v>
      </c>
      <c r="H42" t="str">
        <f>IFERROR(VLOOKUP(F42, Entries!$B:$F, 2, FALSE),"")</f>
        <v>David Hughes</v>
      </c>
      <c r="I42" t="str">
        <f>IFERROR(VLOOKUP(F42, Entries!$B:$F, 3, FALSE),"")</f>
        <v>North York Moors AC</v>
      </c>
      <c r="J42" t="str">
        <f>IFERROR(VLOOKUP(F42, Entries!$B:$F, 4, FALSE),"")</f>
        <v>Male</v>
      </c>
      <c r="K42" t="str">
        <f>IFERROR(VLOOKUP(F42, Entries!$B:$F, 5, FALSE),"")</f>
        <v>M60</v>
      </c>
      <c r="L42" t="str">
        <f>LEFT(Table22[[#This Row],[Category]],2)</f>
        <v>M6</v>
      </c>
      <c r="M42">
        <f>IF(F42&lt;&gt;0,COUNTIF($L$2:L42,L42),"")</f>
        <v>3</v>
      </c>
      <c r="N42" t="str">
        <f t="shared" si="5"/>
        <v>M6:3</v>
      </c>
    </row>
    <row r="43" spans="1:14" x14ac:dyDescent="0.2">
      <c r="A43">
        <v>42</v>
      </c>
      <c r="B43">
        <f>IF(F43&lt;&gt;"",COUNTIF($J$2:J43,J43),"")</f>
        <v>38</v>
      </c>
      <c r="C43" t="str">
        <f t="shared" si="3"/>
        <v>Male:38</v>
      </c>
      <c r="D43">
        <f>IF(F43&lt;&gt;0,COUNTIF($K$2:K43,K43),"")</f>
        <v>7</v>
      </c>
      <c r="E43" t="str">
        <f t="shared" si="4"/>
        <v>M45:7</v>
      </c>
      <c r="F43" s="52">
        <v>612</v>
      </c>
      <c r="G43" s="54">
        <v>4.2858796296296298E-2</v>
      </c>
      <c r="H43" t="str">
        <f>IFERROR(VLOOKUP(F43, Entries!$B:$F, 2, FALSE),"")</f>
        <v>Martin Vasey</v>
      </c>
      <c r="I43" t="str">
        <f>IFERROR(VLOOKUP(F43, Entries!$B:$F, 3, FALSE),"")</f>
        <v>Middlesbrough &amp; Cleveland Harriers</v>
      </c>
      <c r="J43" t="str">
        <f>IFERROR(VLOOKUP(F43, Entries!$B:$F, 4, FALSE),"")</f>
        <v>Male</v>
      </c>
      <c r="K43" t="str">
        <f>IFERROR(VLOOKUP(F43, Entries!$B:$F, 5, FALSE),"")</f>
        <v>M45</v>
      </c>
      <c r="L43" t="str">
        <f>LEFT(Table22[[#This Row],[Category]],2)</f>
        <v>M4</v>
      </c>
      <c r="M43">
        <f>IF(F43&lt;&gt;0,COUNTIF($L$2:L43,L43),"")</f>
        <v>12</v>
      </c>
      <c r="N43" t="str">
        <f t="shared" si="5"/>
        <v>M4:12</v>
      </c>
    </row>
    <row r="44" spans="1:14" x14ac:dyDescent="0.2">
      <c r="A44">
        <v>43</v>
      </c>
      <c r="B44">
        <f>IF(F44&lt;&gt;"",COUNTIF($J$2:J44,J44),"")</f>
        <v>39</v>
      </c>
      <c r="C44" t="str">
        <f t="shared" si="3"/>
        <v>Male:39</v>
      </c>
      <c r="D44">
        <f>IF(F44&lt;&gt;0,COUNTIF($K$2:K44,K44),"")</f>
        <v>16</v>
      </c>
      <c r="E44" t="str">
        <f t="shared" si="4"/>
        <v>MSEN:16</v>
      </c>
      <c r="F44" s="52">
        <v>317</v>
      </c>
      <c r="G44" s="54">
        <v>4.3136574074074077E-2</v>
      </c>
      <c r="H44" t="str">
        <f>IFERROR(VLOOKUP(F44, Entries!$B:$F, 2, FALSE),"")</f>
        <v>Rob Illingworth</v>
      </c>
      <c r="I44" t="str">
        <f>IFERROR(VLOOKUP(F44, Entries!$B:$F, 3, FALSE),"")</f>
        <v>Individual#</v>
      </c>
      <c r="J44" t="str">
        <f>IFERROR(VLOOKUP(F44, Entries!$B:$F, 4, FALSE),"")</f>
        <v>Male</v>
      </c>
      <c r="K44" t="str">
        <f>IFERROR(VLOOKUP(F44, Entries!$B:$F, 5, FALSE),"")</f>
        <v>MSEN</v>
      </c>
      <c r="L44" t="str">
        <f>LEFT(Table22[[#This Row],[Category]],2)</f>
        <v>MS</v>
      </c>
      <c r="M44">
        <f>IF(F44&lt;&gt;0,COUNTIF($L$2:L44,L44),"")</f>
        <v>16</v>
      </c>
      <c r="N44" t="str">
        <f t="shared" si="5"/>
        <v>MS:16</v>
      </c>
    </row>
    <row r="45" spans="1:14" x14ac:dyDescent="0.2">
      <c r="A45">
        <v>44</v>
      </c>
      <c r="B45">
        <f>IF(F45&lt;&gt;"",COUNTIF($J$2:J45,J45),"")</f>
        <v>5</v>
      </c>
      <c r="C45" t="str">
        <f t="shared" si="3"/>
        <v>Female:5</v>
      </c>
      <c r="D45">
        <f>IF(F45&lt;&gt;0,COUNTIF($K$2:K45,K45),"")</f>
        <v>2</v>
      </c>
      <c r="E45" t="str">
        <f t="shared" si="4"/>
        <v>WSEN:2</v>
      </c>
      <c r="F45" s="52">
        <v>14</v>
      </c>
      <c r="G45" s="54">
        <v>4.3240740740740739E-2</v>
      </c>
      <c r="H45" t="str">
        <f>IFERROR(VLOOKUP(F45, Entries!$B:$F, 2, FALSE),"")</f>
        <v>Rose Mather</v>
      </c>
      <c r="I45" t="str">
        <f>IFERROR(VLOOKUP(F45, Entries!$B:$F, 3, FALSE),"")</f>
        <v>York Knavesmire Harriers</v>
      </c>
      <c r="J45" t="str">
        <f>IFERROR(VLOOKUP(F45, Entries!$B:$F, 4, FALSE),"")</f>
        <v>Female</v>
      </c>
      <c r="K45" t="str">
        <f>IFERROR(VLOOKUP(F45, Entries!$B:$F, 5, FALSE),"")</f>
        <v>WSEN</v>
      </c>
      <c r="L45" t="str">
        <f>LEFT(Table22[[#This Row],[Category]],2)</f>
        <v>WS</v>
      </c>
      <c r="M45">
        <f>IF(F45&lt;&gt;0,COUNTIF($L$2:L45,L45),"")</f>
        <v>2</v>
      </c>
      <c r="N45" t="str">
        <f t="shared" si="5"/>
        <v>WS:2</v>
      </c>
    </row>
    <row r="46" spans="1:14" x14ac:dyDescent="0.2">
      <c r="A46">
        <v>45</v>
      </c>
      <c r="B46">
        <f>IF(F46&lt;&gt;"",COUNTIF($J$2:J46,J46),"")</f>
        <v>40</v>
      </c>
      <c r="C46" t="str">
        <f t="shared" si="3"/>
        <v>Male:40</v>
      </c>
      <c r="D46">
        <f>IF(F46&lt;&gt;0,COUNTIF($K$2:K46,K46),"")</f>
        <v>8</v>
      </c>
      <c r="E46" t="str">
        <f t="shared" si="4"/>
        <v>M45:8</v>
      </c>
      <c r="F46" s="52">
        <v>616</v>
      </c>
      <c r="G46" s="54">
        <v>4.3310185185185188E-2</v>
      </c>
      <c r="H46" t="str">
        <f>IFERROR(VLOOKUP(F46, Entries!$B:$F, 2, FALSE),"")</f>
        <v>Richard Robinson</v>
      </c>
      <c r="I46" t="str">
        <f>IFERROR(VLOOKUP(F46, Entries!$B:$F, 3, FALSE),"")</f>
        <v>Pickering RC</v>
      </c>
      <c r="J46" t="str">
        <f>IFERROR(VLOOKUP(F46, Entries!$B:$F, 4, FALSE),"")</f>
        <v>Male</v>
      </c>
      <c r="K46" t="str">
        <f>IFERROR(VLOOKUP(F46, Entries!$B:$F, 5, FALSE),"")</f>
        <v>M45</v>
      </c>
      <c r="L46" t="str">
        <f>LEFT(Table22[[#This Row],[Category]],2)</f>
        <v>M4</v>
      </c>
      <c r="M46">
        <f>IF(F46&lt;&gt;0,COUNTIF($L$2:L46,L46),"")</f>
        <v>13</v>
      </c>
      <c r="N46" t="str">
        <f t="shared" si="5"/>
        <v>M4:13</v>
      </c>
    </row>
    <row r="47" spans="1:14" x14ac:dyDescent="0.2">
      <c r="A47">
        <v>46</v>
      </c>
      <c r="B47">
        <f>IF(F47&lt;&gt;"",COUNTIF($J$2:J47,J47),"")</f>
        <v>41</v>
      </c>
      <c r="C47" t="str">
        <f t="shared" si="3"/>
        <v>Male:41</v>
      </c>
      <c r="D47">
        <f>IF(F47&lt;&gt;0,COUNTIF($K$2:K47,K47),"")</f>
        <v>4</v>
      </c>
      <c r="E47" t="str">
        <f t="shared" si="4"/>
        <v>M55:4</v>
      </c>
      <c r="F47" s="52">
        <v>809</v>
      </c>
      <c r="G47" s="54">
        <v>4.3356481481481482E-2</v>
      </c>
      <c r="H47" t="str">
        <f>IFERROR(VLOOKUP(F47, Entries!$B:$F, 2, FALSE),"")</f>
        <v>Julian Wardman</v>
      </c>
      <c r="I47" t="str">
        <f>IFERROR(VLOOKUP(F47, Entries!$B:$F, 3, FALSE),"")</f>
        <v>Esk Valley Fell Club</v>
      </c>
      <c r="J47" t="str">
        <f>IFERROR(VLOOKUP(F47, Entries!$B:$F, 4, FALSE),"")</f>
        <v>Male</v>
      </c>
      <c r="K47" t="str">
        <f>IFERROR(VLOOKUP(F47, Entries!$B:$F, 5, FALSE),"")</f>
        <v>M55</v>
      </c>
      <c r="L47" t="str">
        <f>LEFT(Table22[[#This Row],[Category]],2)</f>
        <v>M5</v>
      </c>
      <c r="M47">
        <f>IF(F47&lt;&gt;0,COUNTIF($L$2:L47,L47),"")</f>
        <v>8</v>
      </c>
      <c r="N47" t="str">
        <f t="shared" si="5"/>
        <v>M5:8</v>
      </c>
    </row>
    <row r="48" spans="1:14" x14ac:dyDescent="0.2">
      <c r="A48">
        <v>47</v>
      </c>
      <c r="B48">
        <f>IF(F48&lt;&gt;"",COUNTIF($J$2:J48,J48),"")</f>
        <v>42</v>
      </c>
      <c r="C48" t="str">
        <f t="shared" si="3"/>
        <v>Male:42</v>
      </c>
      <c r="D48">
        <f>IF(F48&lt;&gt;0,COUNTIF($K$2:K48,K48),"")</f>
        <v>17</v>
      </c>
      <c r="E48" t="str">
        <f t="shared" si="4"/>
        <v>MSEN:17</v>
      </c>
      <c r="F48" s="52">
        <v>328</v>
      </c>
      <c r="G48" s="54">
        <v>4.3506944444444445E-2</v>
      </c>
      <c r="H48" t="str">
        <f>IFERROR(VLOOKUP(F48, Entries!$B:$F, 2, FALSE),"")</f>
        <v>Alex Linsley</v>
      </c>
      <c r="I48" t="str">
        <f>IFERROR(VLOOKUP(F48, Entries!$B:$F, 3, FALSE),"")</f>
        <v>Individual#</v>
      </c>
      <c r="J48" t="str">
        <f>IFERROR(VLOOKUP(F48, Entries!$B:$F, 4, FALSE),"")</f>
        <v>Male</v>
      </c>
      <c r="K48" t="str">
        <f>IFERROR(VLOOKUP(F48, Entries!$B:$F, 5, FALSE),"")</f>
        <v>MSEN</v>
      </c>
      <c r="L48" t="str">
        <f>LEFT(Table22[[#This Row],[Category]],2)</f>
        <v>MS</v>
      </c>
      <c r="M48">
        <f>IF(F48&lt;&gt;0,COUNTIF($L$2:L48,L48),"")</f>
        <v>17</v>
      </c>
      <c r="N48" t="str">
        <f t="shared" si="5"/>
        <v>MS:17</v>
      </c>
    </row>
    <row r="49" spans="1:14" x14ac:dyDescent="0.2">
      <c r="A49">
        <v>48</v>
      </c>
      <c r="B49">
        <f>IF(F49&lt;&gt;"",COUNTIF($J$2:J49,J49),"")</f>
        <v>43</v>
      </c>
      <c r="C49" t="str">
        <f t="shared" si="3"/>
        <v>Male:43</v>
      </c>
      <c r="D49">
        <f>IF(F49&lt;&gt;0,COUNTIF($K$2:K49,K49),"")</f>
        <v>18</v>
      </c>
      <c r="E49" t="str">
        <f t="shared" si="4"/>
        <v>MSEN:18</v>
      </c>
      <c r="F49" s="52">
        <v>315</v>
      </c>
      <c r="G49" s="54">
        <v>4.358796296296296E-2</v>
      </c>
      <c r="H49" t="str">
        <f>IFERROR(VLOOKUP(F49, Entries!$B:$F, 2, FALSE),"")</f>
        <v>Jonathan Burt</v>
      </c>
      <c r="I49" t="str">
        <f>IFERROR(VLOOKUP(F49, Entries!$B:$F, 3, FALSE),"")</f>
        <v>Bedale &amp; Aiskew Runners</v>
      </c>
      <c r="J49" t="str">
        <f>IFERROR(VLOOKUP(F49, Entries!$B:$F, 4, FALSE),"")</f>
        <v>Male</v>
      </c>
      <c r="K49" t="str">
        <f>IFERROR(VLOOKUP(F49, Entries!$B:$F, 5, FALSE),"")</f>
        <v>MSEN</v>
      </c>
      <c r="L49" t="str">
        <f>LEFT(Table22[[#This Row],[Category]],2)</f>
        <v>MS</v>
      </c>
      <c r="M49">
        <f>IF(F49&lt;&gt;0,COUNTIF($L$2:L49,L49),"")</f>
        <v>18</v>
      </c>
      <c r="N49" t="str">
        <f t="shared" si="5"/>
        <v>MS:18</v>
      </c>
    </row>
    <row r="50" spans="1:14" x14ac:dyDescent="0.2">
      <c r="A50">
        <v>49</v>
      </c>
      <c r="B50">
        <f>IF(F50&lt;&gt;"",COUNTIF($J$2:J50,J50),"")</f>
        <v>44</v>
      </c>
      <c r="C50" t="str">
        <f t="shared" si="3"/>
        <v>Male:44</v>
      </c>
      <c r="D50">
        <f>IF(F50&lt;&gt;0,COUNTIF($K$2:K50,K50),"")</f>
        <v>5</v>
      </c>
      <c r="E50" t="str">
        <f t="shared" si="4"/>
        <v>M50:5</v>
      </c>
      <c r="F50" s="52">
        <v>720</v>
      </c>
      <c r="G50" s="54">
        <v>4.3668981481481482E-2</v>
      </c>
      <c r="H50" t="str">
        <f>IFERROR(VLOOKUP(F50, Entries!$B:$F, 2, FALSE),"")</f>
        <v>Paul Woolhouse</v>
      </c>
      <c r="I50" t="str">
        <f>IFERROR(VLOOKUP(F50, Entries!$B:$F, 3, FALSE),"")</f>
        <v>Individual#</v>
      </c>
      <c r="J50" t="str">
        <f>IFERROR(VLOOKUP(F50, Entries!$B:$F, 4, FALSE),"")</f>
        <v>Male</v>
      </c>
      <c r="K50" t="str">
        <f>IFERROR(VLOOKUP(F50, Entries!$B:$F, 5, FALSE),"")</f>
        <v>M50</v>
      </c>
      <c r="L50" t="str">
        <f>LEFT(Table22[[#This Row],[Category]],2)</f>
        <v>M5</v>
      </c>
      <c r="M50">
        <f>IF(F50&lt;&gt;0,COUNTIF($L$2:L50,L50),"")</f>
        <v>9</v>
      </c>
      <c r="N50" t="str">
        <f t="shared" si="5"/>
        <v>M5:9</v>
      </c>
    </row>
    <row r="51" spans="1:14" x14ac:dyDescent="0.2">
      <c r="A51">
        <v>50</v>
      </c>
      <c r="B51">
        <f>IF(F51&lt;&gt;"",COUNTIF($J$2:J51,J51),"")</f>
        <v>45</v>
      </c>
      <c r="C51" t="str">
        <f t="shared" si="3"/>
        <v>Male:45</v>
      </c>
      <c r="D51">
        <f>IF(F51&lt;&gt;0,COUNTIF($K$2:K51,K51),"")</f>
        <v>6</v>
      </c>
      <c r="E51" t="str">
        <f t="shared" si="4"/>
        <v>M40:6</v>
      </c>
      <c r="F51" s="52">
        <v>504</v>
      </c>
      <c r="G51" s="54">
        <v>4.3680555555555556E-2</v>
      </c>
      <c r="H51" t="str">
        <f>IFERROR(VLOOKUP(F51, Entries!$B:$F, 2, FALSE),"")</f>
        <v>Dominic Wilson</v>
      </c>
      <c r="I51" t="str">
        <f>IFERROR(VLOOKUP(F51, Entries!$B:$F, 3, FALSE),"")</f>
        <v>Individual#</v>
      </c>
      <c r="J51" t="str">
        <f>IFERROR(VLOOKUP(F51, Entries!$B:$F, 4, FALSE),"")</f>
        <v>Male</v>
      </c>
      <c r="K51" t="str">
        <f>IFERROR(VLOOKUP(F51, Entries!$B:$F, 5, FALSE),"")</f>
        <v>M40</v>
      </c>
      <c r="L51" t="str">
        <f>LEFT(Table22[[#This Row],[Category]],2)</f>
        <v>M4</v>
      </c>
      <c r="M51">
        <f>IF(F51&lt;&gt;0,COUNTIF($L$2:L51,L51),"")</f>
        <v>14</v>
      </c>
      <c r="N51" t="str">
        <f t="shared" si="5"/>
        <v>M4:14</v>
      </c>
    </row>
    <row r="52" spans="1:14" x14ac:dyDescent="0.2">
      <c r="A52">
        <v>51</v>
      </c>
      <c r="B52">
        <f>IF(F52&lt;&gt;"",COUNTIF($J$2:J52,J52),"")</f>
        <v>46</v>
      </c>
      <c r="C52" t="str">
        <f t="shared" si="3"/>
        <v>Male:46</v>
      </c>
      <c r="D52">
        <f>IF(F52&lt;&gt;0,COUNTIF($K$2:K52,K52),"")</f>
        <v>19</v>
      </c>
      <c r="E52" t="str">
        <f t="shared" si="4"/>
        <v>MSEN:19</v>
      </c>
      <c r="F52" s="52">
        <v>344</v>
      </c>
      <c r="G52" s="54">
        <v>4.3807870370370372E-2</v>
      </c>
      <c r="H52" t="str">
        <f>IFERROR(VLOOKUP(F52, Entries!$B:$F, 2, FALSE),"")</f>
        <v>James Mullholland</v>
      </c>
      <c r="I52" t="str">
        <f>IFERROR(VLOOKUP(F52, Entries!$B:$F, 3, FALSE),"")</f>
        <v>Individual#</v>
      </c>
      <c r="J52" t="str">
        <f>IFERROR(VLOOKUP(F52, Entries!$B:$F, 4, FALSE),"")</f>
        <v>Male</v>
      </c>
      <c r="K52" t="str">
        <f>IFERROR(VLOOKUP(F52, Entries!$B:$F, 5, FALSE),"")</f>
        <v>MSEN</v>
      </c>
      <c r="L52" t="str">
        <f>LEFT(Table22[[#This Row],[Category]],2)</f>
        <v>MS</v>
      </c>
      <c r="M52">
        <f>IF(F52&lt;&gt;0,COUNTIF($L$2:L52,L52),"")</f>
        <v>19</v>
      </c>
      <c r="N52" t="str">
        <f t="shared" si="5"/>
        <v>MS:19</v>
      </c>
    </row>
    <row r="53" spans="1:14" x14ac:dyDescent="0.2">
      <c r="A53">
        <v>52</v>
      </c>
      <c r="B53">
        <f>IF(F53&lt;&gt;"",COUNTIF($J$2:J53,J53),"")</f>
        <v>47</v>
      </c>
      <c r="C53" t="str">
        <f t="shared" si="3"/>
        <v>Male:47</v>
      </c>
      <c r="D53">
        <f>IF(F53&lt;&gt;0,COUNTIF($K$2:K53,K53),"")</f>
        <v>6</v>
      </c>
      <c r="E53" t="str">
        <f t="shared" si="4"/>
        <v>M50:6</v>
      </c>
      <c r="F53" s="52">
        <v>707</v>
      </c>
      <c r="G53" s="54">
        <v>4.4236111111111108E-2</v>
      </c>
      <c r="H53" t="str">
        <f>IFERROR(VLOOKUP(F53, Entries!$B:$F, 2, FALSE),"")</f>
        <v>Russ Grayson</v>
      </c>
      <c r="I53" t="str">
        <f>IFERROR(VLOOKUP(F53, Entries!$B:$F, 3, FALSE),"")</f>
        <v>Pickering RC</v>
      </c>
      <c r="J53" t="str">
        <f>IFERROR(VLOOKUP(F53, Entries!$B:$F, 4, FALSE),"")</f>
        <v>Male</v>
      </c>
      <c r="K53" t="str">
        <f>IFERROR(VLOOKUP(F53, Entries!$B:$F, 5, FALSE),"")</f>
        <v>M50</v>
      </c>
      <c r="L53" t="str">
        <f>LEFT(Table22[[#This Row],[Category]],2)</f>
        <v>M5</v>
      </c>
      <c r="M53">
        <f>IF(F53&lt;&gt;0,COUNTIF($L$2:L53,L53),"")</f>
        <v>10</v>
      </c>
      <c r="N53" t="str">
        <f t="shared" si="5"/>
        <v>M5:10</v>
      </c>
    </row>
    <row r="54" spans="1:14" x14ac:dyDescent="0.2">
      <c r="A54">
        <v>53</v>
      </c>
      <c r="B54">
        <f>IF(F54&lt;&gt;"",COUNTIF($J$2:J54,J54),"")</f>
        <v>48</v>
      </c>
      <c r="C54" t="str">
        <f t="shared" si="3"/>
        <v>Male:48</v>
      </c>
      <c r="D54">
        <f>IF(F54&lt;&gt;0,COUNTIF($K$2:K54,K54),"")</f>
        <v>9</v>
      </c>
      <c r="E54" t="str">
        <f t="shared" si="4"/>
        <v>M45:9</v>
      </c>
      <c r="F54" s="52">
        <v>615</v>
      </c>
      <c r="G54" s="54">
        <v>4.4583333333333336E-2</v>
      </c>
      <c r="H54" t="str">
        <f>IFERROR(VLOOKUP(F54, Entries!$B:$F, 2, FALSE),"")</f>
        <v>Kieron Niven</v>
      </c>
      <c r="I54" t="str">
        <f>IFERROR(VLOOKUP(F54, Entries!$B:$F, 3, FALSE),"")</f>
        <v>York Knavesmire Harriers</v>
      </c>
      <c r="J54" t="str">
        <f>IFERROR(VLOOKUP(F54, Entries!$B:$F, 4, FALSE),"")</f>
        <v>Male</v>
      </c>
      <c r="K54" t="str">
        <f>IFERROR(VLOOKUP(F54, Entries!$B:$F, 5, FALSE),"")</f>
        <v>M45</v>
      </c>
      <c r="L54" t="str">
        <f>LEFT(Table22[[#This Row],[Category]],2)</f>
        <v>M4</v>
      </c>
      <c r="M54">
        <f>IF(F54&lt;&gt;0,COUNTIF($L$2:L54,L54),"")</f>
        <v>15</v>
      </c>
      <c r="N54" t="str">
        <f t="shared" si="5"/>
        <v>M4:15</v>
      </c>
    </row>
    <row r="55" spans="1:14" x14ac:dyDescent="0.2">
      <c r="A55">
        <v>54</v>
      </c>
      <c r="B55">
        <f>IF(F55&lt;&gt;"",COUNTIF($J$2:J55,J55),"")</f>
        <v>49</v>
      </c>
      <c r="C55" t="str">
        <f t="shared" si="3"/>
        <v>Male:49</v>
      </c>
      <c r="D55">
        <f>IF(F55&lt;&gt;0,COUNTIF($K$2:K55,K55),"")</f>
        <v>7</v>
      </c>
      <c r="E55" t="str">
        <f t="shared" si="4"/>
        <v>M40:7</v>
      </c>
      <c r="F55" s="52">
        <v>515</v>
      </c>
      <c r="G55" s="54">
        <v>4.4618055555555557E-2</v>
      </c>
      <c r="H55" t="str">
        <f>IFERROR(VLOOKUP(F55, Entries!$B:$F, 2, FALSE),"")</f>
        <v>Sam Dredge</v>
      </c>
      <c r="I55" t="str">
        <f>IFERROR(VLOOKUP(F55, Entries!$B:$F, 3, FALSE),"")</f>
        <v>York Acorn RC</v>
      </c>
      <c r="J55" t="str">
        <f>IFERROR(VLOOKUP(F55, Entries!$B:$F, 4, FALSE),"")</f>
        <v>Male</v>
      </c>
      <c r="K55" t="str">
        <f>IFERROR(VLOOKUP(F55, Entries!$B:$F, 5, FALSE),"")</f>
        <v>M40</v>
      </c>
      <c r="L55" t="str">
        <f>LEFT(Table22[[#This Row],[Category]],2)</f>
        <v>M4</v>
      </c>
      <c r="M55">
        <f>IF(F55&lt;&gt;0,COUNTIF($L$2:L55,L55),"")</f>
        <v>16</v>
      </c>
      <c r="N55" t="str">
        <f t="shared" si="5"/>
        <v>M4:16</v>
      </c>
    </row>
    <row r="56" spans="1:14" x14ac:dyDescent="0.2">
      <c r="A56">
        <v>55</v>
      </c>
      <c r="B56">
        <f>IF(F56&lt;&gt;"",COUNTIF($J$2:J56,J56),"")</f>
        <v>50</v>
      </c>
      <c r="C56" t="str">
        <f t="shared" si="3"/>
        <v>Male:50</v>
      </c>
      <c r="D56">
        <f>IF(F56&lt;&gt;0,COUNTIF($K$2:K56,K56),"")</f>
        <v>5</v>
      </c>
      <c r="E56" t="str">
        <f t="shared" si="4"/>
        <v>M55:5</v>
      </c>
      <c r="F56" s="52">
        <v>820</v>
      </c>
      <c r="G56" s="54">
        <v>4.4699074074074072E-2</v>
      </c>
      <c r="H56" t="str">
        <f>IFERROR(VLOOKUP(F56, Entries!$B:$F, 2, FALSE),"")</f>
        <v>Dan Rhodes</v>
      </c>
      <c r="I56" t="str">
        <f>IFERROR(VLOOKUP(F56, Entries!$B:$F, 3, FALSE),"")</f>
        <v>Durham Fell Runners</v>
      </c>
      <c r="J56" t="str">
        <f>IFERROR(VLOOKUP(F56, Entries!$B:$F, 4, FALSE),"")</f>
        <v>Male</v>
      </c>
      <c r="K56" t="str">
        <f>IFERROR(VLOOKUP(F56, Entries!$B:$F, 5, FALSE),"")</f>
        <v>M55</v>
      </c>
      <c r="L56" t="str">
        <f>LEFT(Table22[[#This Row],[Category]],2)</f>
        <v>M5</v>
      </c>
      <c r="M56">
        <f>IF(F56&lt;&gt;0,COUNTIF($L$2:L56,L56),"")</f>
        <v>11</v>
      </c>
      <c r="N56" t="str">
        <f t="shared" si="5"/>
        <v>M5:11</v>
      </c>
    </row>
    <row r="57" spans="1:14" x14ac:dyDescent="0.2">
      <c r="A57">
        <v>56</v>
      </c>
      <c r="B57">
        <f>IF(F57&lt;&gt;"",COUNTIF($J$2:J57,J57),"")</f>
        <v>6</v>
      </c>
      <c r="C57" t="str">
        <f t="shared" si="3"/>
        <v>Female:6</v>
      </c>
      <c r="D57">
        <f>IF(F57&lt;&gt;0,COUNTIF($K$2:K57,K57),"")</f>
        <v>3</v>
      </c>
      <c r="E57" t="str">
        <f t="shared" si="4"/>
        <v>WSEN:3</v>
      </c>
      <c r="F57" s="52">
        <v>9</v>
      </c>
      <c r="G57" s="54">
        <v>4.4791666666666667E-2</v>
      </c>
      <c r="H57" t="str">
        <f>IFERROR(VLOOKUP(F57, Entries!$B:$F, 2, FALSE),"")</f>
        <v>Georgia Campbell</v>
      </c>
      <c r="I57" t="str">
        <f>IFERROR(VLOOKUP(F57, Entries!$B:$F, 3, FALSE),"")</f>
        <v>Individual#</v>
      </c>
      <c r="J57" t="str">
        <f>IFERROR(VLOOKUP(F57, Entries!$B:$F, 4, FALSE),"")</f>
        <v>Female</v>
      </c>
      <c r="K57" t="str">
        <f>IFERROR(VLOOKUP(F57, Entries!$B:$F, 5, FALSE),"")</f>
        <v>WSEN</v>
      </c>
      <c r="L57" t="str">
        <f>LEFT(Table22[[#This Row],[Category]],2)</f>
        <v>WS</v>
      </c>
      <c r="M57">
        <f>IF(F57&lt;&gt;0,COUNTIF($L$2:L57,L57),"")</f>
        <v>3</v>
      </c>
      <c r="N57" t="str">
        <f t="shared" si="5"/>
        <v>WS:3</v>
      </c>
    </row>
    <row r="58" spans="1:14" x14ac:dyDescent="0.2">
      <c r="A58">
        <v>57</v>
      </c>
      <c r="B58">
        <f>IF(F58&lt;&gt;"",COUNTIF($J$2:J58,J58),"")</f>
        <v>51</v>
      </c>
      <c r="C58" t="str">
        <f t="shared" si="3"/>
        <v>Male:51</v>
      </c>
      <c r="D58">
        <f>IF(F58&lt;&gt;0,COUNTIF($K$2:K58,K58),"")</f>
        <v>6</v>
      </c>
      <c r="E58" t="str">
        <f t="shared" si="4"/>
        <v>M55:6</v>
      </c>
      <c r="F58" s="52">
        <v>816</v>
      </c>
      <c r="G58" s="54">
        <v>4.5127314814814815E-2</v>
      </c>
      <c r="H58" t="str">
        <f>IFERROR(VLOOKUP(F58, Entries!$B:$F, 2, FALSE),"")</f>
        <v>Angus Sanderson</v>
      </c>
      <c r="I58" t="str">
        <f>IFERROR(VLOOKUP(F58, Entries!$B:$F, 3, FALSE),"")</f>
        <v>North York Moors AC</v>
      </c>
      <c r="J58" t="str">
        <f>IFERROR(VLOOKUP(F58, Entries!$B:$F, 4, FALSE),"")</f>
        <v>Male</v>
      </c>
      <c r="K58" t="str">
        <f>IFERROR(VLOOKUP(F58, Entries!$B:$F, 5, FALSE),"")</f>
        <v>M55</v>
      </c>
      <c r="L58" t="str">
        <f>LEFT(Table22[[#This Row],[Category]],2)</f>
        <v>M5</v>
      </c>
      <c r="M58">
        <f>IF(F58&lt;&gt;0,COUNTIF($L$2:L58,L58),"")</f>
        <v>12</v>
      </c>
      <c r="N58" t="str">
        <f t="shared" si="5"/>
        <v>M5:12</v>
      </c>
    </row>
    <row r="59" spans="1:14" x14ac:dyDescent="0.2">
      <c r="A59">
        <v>58</v>
      </c>
      <c r="B59">
        <f>IF(F59&lt;&gt;"",COUNTIF($J$2:J59,J59),"")</f>
        <v>52</v>
      </c>
      <c r="C59" t="str">
        <f t="shared" si="3"/>
        <v>Male:52</v>
      </c>
      <c r="D59">
        <f>IF(F59&lt;&gt;0,COUNTIF($K$2:K59,K59),"")</f>
        <v>20</v>
      </c>
      <c r="E59" t="str">
        <f t="shared" si="4"/>
        <v>MSEN:20</v>
      </c>
      <c r="F59" s="52">
        <v>335</v>
      </c>
      <c r="G59" s="54">
        <v>4.5335648148148146E-2</v>
      </c>
      <c r="H59" t="str">
        <f>IFERROR(VLOOKUP(F59, Entries!$B:$F, 2, FALSE),"")</f>
        <v>Stephen Roe</v>
      </c>
      <c r="I59" t="str">
        <f>IFERROR(VLOOKUP(F59, Entries!$B:$F, 3, FALSE),"")</f>
        <v>Billingham RC</v>
      </c>
      <c r="J59" t="str">
        <f>IFERROR(VLOOKUP(F59, Entries!$B:$F, 4, FALSE),"")</f>
        <v>Male</v>
      </c>
      <c r="K59" t="str">
        <f>IFERROR(VLOOKUP(F59, Entries!$B:$F, 5, FALSE),"")</f>
        <v>MSEN</v>
      </c>
      <c r="L59" t="str">
        <f>LEFT(Table22[[#This Row],[Category]],2)</f>
        <v>MS</v>
      </c>
      <c r="M59">
        <f>IF(F59&lt;&gt;0,COUNTIF($L$2:L59,L59),"")</f>
        <v>20</v>
      </c>
      <c r="N59" t="str">
        <f t="shared" si="5"/>
        <v>MS:20</v>
      </c>
    </row>
    <row r="60" spans="1:14" x14ac:dyDescent="0.2">
      <c r="A60">
        <v>59</v>
      </c>
      <c r="B60">
        <f>IF(F60&lt;&gt;"",COUNTIF($J$2:J60,J60),"")</f>
        <v>53</v>
      </c>
      <c r="C60" t="str">
        <f t="shared" si="3"/>
        <v>Male:53</v>
      </c>
      <c r="D60">
        <f>IF(F60&lt;&gt;0,COUNTIF($K$2:K60,K60),"")</f>
        <v>8</v>
      </c>
      <c r="E60" t="str">
        <f t="shared" si="4"/>
        <v>M40:8</v>
      </c>
      <c r="F60" s="52">
        <v>505</v>
      </c>
      <c r="G60" s="54">
        <v>4.5555555555555557E-2</v>
      </c>
      <c r="H60" t="str">
        <f>IFERROR(VLOOKUP(F60, Entries!$B:$F, 2, FALSE),"")</f>
        <v>Graham Gill</v>
      </c>
      <c r="I60" t="str">
        <f>IFERROR(VLOOKUP(F60, Entries!$B:$F, 3, FALSE),"")</f>
        <v>York Knavesmire Harriers</v>
      </c>
      <c r="J60" t="str">
        <f>IFERROR(VLOOKUP(F60, Entries!$B:$F, 4, FALSE),"")</f>
        <v>Male</v>
      </c>
      <c r="K60" t="str">
        <f>IFERROR(VLOOKUP(F60, Entries!$B:$F, 5, FALSE),"")</f>
        <v>M40</v>
      </c>
      <c r="L60" t="str">
        <f>LEFT(Table22[[#This Row],[Category]],2)</f>
        <v>M4</v>
      </c>
      <c r="M60">
        <f>IF(F60&lt;&gt;0,COUNTIF($L$2:L60,L60),"")</f>
        <v>17</v>
      </c>
      <c r="N60" t="str">
        <f t="shared" si="5"/>
        <v>M4:17</v>
      </c>
    </row>
    <row r="61" spans="1:14" x14ac:dyDescent="0.2">
      <c r="A61">
        <v>60</v>
      </c>
      <c r="B61">
        <f>IF(F61&lt;&gt;"",COUNTIF($J$2:J61,J61),"")</f>
        <v>54</v>
      </c>
      <c r="C61" t="str">
        <f t="shared" si="3"/>
        <v>Male:54</v>
      </c>
      <c r="D61">
        <f>IF(F61&lt;&gt;0,COUNTIF($K$2:K61,K61),"")</f>
        <v>3</v>
      </c>
      <c r="E61" t="str">
        <f t="shared" si="4"/>
        <v>M60:3</v>
      </c>
      <c r="F61" s="52">
        <v>905</v>
      </c>
      <c r="G61" s="54">
        <v>4.5752314814814815E-2</v>
      </c>
      <c r="H61" t="str">
        <f>IFERROR(VLOOKUP(F61, Entries!$B:$F, 2, FALSE),"")</f>
        <v>Nigel Briggs</v>
      </c>
      <c r="I61" t="str">
        <f>IFERROR(VLOOKUP(F61, Entries!$B:$F, 3, FALSE),"")</f>
        <v>North York Moors AC</v>
      </c>
      <c r="J61" t="str">
        <f>IFERROR(VLOOKUP(F61, Entries!$B:$F, 4, FALSE),"")</f>
        <v>Male</v>
      </c>
      <c r="K61" t="str">
        <f>IFERROR(VLOOKUP(F61, Entries!$B:$F, 5, FALSE),"")</f>
        <v>M60</v>
      </c>
      <c r="L61" t="str">
        <f>LEFT(Table22[[#This Row],[Category]],2)</f>
        <v>M6</v>
      </c>
      <c r="M61">
        <f>IF(F61&lt;&gt;0,COUNTIF($L$2:L61,L61),"")</f>
        <v>4</v>
      </c>
      <c r="N61" t="str">
        <f t="shared" si="5"/>
        <v>M6:4</v>
      </c>
    </row>
    <row r="62" spans="1:14" x14ac:dyDescent="0.2">
      <c r="A62">
        <v>61</v>
      </c>
      <c r="B62">
        <f>IF(F62&lt;&gt;"",COUNTIF($J$2:J62,J62),"")</f>
        <v>55</v>
      </c>
      <c r="C62" t="str">
        <f t="shared" si="3"/>
        <v>Male:55</v>
      </c>
      <c r="D62">
        <f>IF(F62&lt;&gt;0,COUNTIF($K$2:K62,K62),"")</f>
        <v>7</v>
      </c>
      <c r="E62" t="str">
        <f t="shared" si="4"/>
        <v>M55:7</v>
      </c>
      <c r="F62" s="52">
        <v>821</v>
      </c>
      <c r="G62" s="54">
        <v>4.5787037037037036E-2</v>
      </c>
      <c r="H62" t="str">
        <f>IFERROR(VLOOKUP(F62, Entries!$B:$F, 2, FALSE),"")</f>
        <v>Philip Cornforth</v>
      </c>
      <c r="I62" t="str">
        <f>IFERROR(VLOOKUP(F62, Entries!$B:$F, 3, FALSE),"")</f>
        <v>Knaresborough Striders</v>
      </c>
      <c r="J62" t="str">
        <f>IFERROR(VLOOKUP(F62, Entries!$B:$F, 4, FALSE),"")</f>
        <v>Male</v>
      </c>
      <c r="K62" t="str">
        <f>IFERROR(VLOOKUP(F62, Entries!$B:$F, 5, FALSE),"")</f>
        <v>M55</v>
      </c>
      <c r="L62" t="str">
        <f>LEFT(Table22[[#This Row],[Category]],2)</f>
        <v>M5</v>
      </c>
      <c r="M62">
        <f>IF(F62&lt;&gt;0,COUNTIF($L$2:L62,L62),"")</f>
        <v>13</v>
      </c>
      <c r="N62" t="str">
        <f t="shared" si="5"/>
        <v>M5:13</v>
      </c>
    </row>
    <row r="63" spans="1:14" x14ac:dyDescent="0.2">
      <c r="A63">
        <v>62</v>
      </c>
      <c r="B63">
        <f>IF(F63&lt;&gt;"",COUNTIF($J$2:J63,J63),"")</f>
        <v>56</v>
      </c>
      <c r="C63" t="str">
        <f t="shared" si="3"/>
        <v>Male:56</v>
      </c>
      <c r="D63">
        <f>IF(F63&lt;&gt;0,COUNTIF($K$2:K63,K63),"")</f>
        <v>7</v>
      </c>
      <c r="E63" t="str">
        <f t="shared" si="4"/>
        <v>M50:7</v>
      </c>
      <c r="F63" s="52">
        <v>710</v>
      </c>
      <c r="G63" s="54">
        <v>4.5844907407407411E-2</v>
      </c>
      <c r="H63" t="str">
        <f>IFERROR(VLOOKUP(F63, Entries!$B:$F, 2, FALSE),"")</f>
        <v>Andrew Gamble</v>
      </c>
      <c r="I63" t="str">
        <f>IFERROR(VLOOKUP(F63, Entries!$B:$F, 3, FALSE),"")</f>
        <v>Individual#</v>
      </c>
      <c r="J63" t="str">
        <f>IFERROR(VLOOKUP(F63, Entries!$B:$F, 4, FALSE),"")</f>
        <v>Male</v>
      </c>
      <c r="K63" t="str">
        <f>IFERROR(VLOOKUP(F63, Entries!$B:$F, 5, FALSE),"")</f>
        <v>M50</v>
      </c>
      <c r="L63" t="str">
        <f>LEFT(Table22[[#This Row],[Category]],2)</f>
        <v>M5</v>
      </c>
      <c r="M63">
        <f>IF(F63&lt;&gt;0,COUNTIF($L$2:L63,L63),"")</f>
        <v>14</v>
      </c>
      <c r="N63" t="str">
        <f t="shared" si="5"/>
        <v>M5:14</v>
      </c>
    </row>
    <row r="64" spans="1:14" x14ac:dyDescent="0.2">
      <c r="A64">
        <v>63</v>
      </c>
      <c r="B64">
        <f>IF(F64&lt;&gt;"",COUNTIF($J$2:J64,J64),"")</f>
        <v>57</v>
      </c>
      <c r="C64" t="str">
        <f t="shared" si="3"/>
        <v>Male:57</v>
      </c>
      <c r="D64">
        <f>IF(F64&lt;&gt;0,COUNTIF($K$2:K64,K64),"")</f>
        <v>4</v>
      </c>
      <c r="E64" t="str">
        <f t="shared" si="4"/>
        <v>M60:4</v>
      </c>
      <c r="F64" s="52">
        <v>902</v>
      </c>
      <c r="G64" s="54">
        <v>4.5891203703703705E-2</v>
      </c>
      <c r="H64" t="str">
        <f>IFERROR(VLOOKUP(F64, Entries!$B:$F, 2, FALSE),"")</f>
        <v>Kevin Holmes</v>
      </c>
      <c r="I64" t="str">
        <f>IFERROR(VLOOKUP(F64, Entries!$B:$F, 3, FALSE),"")</f>
        <v>Individual#</v>
      </c>
      <c r="J64" t="str">
        <f>IFERROR(VLOOKUP(F64, Entries!$B:$F, 4, FALSE),"")</f>
        <v>Male</v>
      </c>
      <c r="K64" t="str">
        <f>IFERROR(VLOOKUP(F64, Entries!$B:$F, 5, FALSE),"")</f>
        <v>M60</v>
      </c>
      <c r="L64" t="str">
        <f>LEFT(Table22[[#This Row],[Category]],2)</f>
        <v>M6</v>
      </c>
      <c r="M64">
        <f>IF(F64&lt;&gt;0,COUNTIF($L$2:L64,L64),"")</f>
        <v>5</v>
      </c>
      <c r="N64" t="str">
        <f t="shared" si="5"/>
        <v>M6:5</v>
      </c>
    </row>
    <row r="65" spans="1:14" x14ac:dyDescent="0.2">
      <c r="A65">
        <v>64</v>
      </c>
      <c r="B65">
        <f>IF(F65&lt;&gt;"",COUNTIF($J$2:J65,J65),"")</f>
        <v>58</v>
      </c>
      <c r="C65" t="str">
        <f t="shared" si="3"/>
        <v>Male:58</v>
      </c>
      <c r="D65">
        <f>IF(F65&lt;&gt;0,COUNTIF($K$2:K65,K65),"")</f>
        <v>21</v>
      </c>
      <c r="E65" t="str">
        <f t="shared" si="4"/>
        <v>MSEN:21</v>
      </c>
      <c r="F65" s="52">
        <v>345</v>
      </c>
      <c r="G65" s="54">
        <v>4.5914351851851852E-2</v>
      </c>
      <c r="H65" t="str">
        <f>IFERROR(VLOOKUP(F65, Entries!$B:$F, 2, FALSE),"")</f>
        <v>Chris Crookes</v>
      </c>
      <c r="I65" t="str">
        <f>IFERROR(VLOOKUP(F65, Entries!$B:$F, 3, FALSE),"")</f>
        <v>Individual#</v>
      </c>
      <c r="J65" t="str">
        <f>IFERROR(VLOOKUP(F65, Entries!$B:$F, 4, FALSE),"")</f>
        <v>Male</v>
      </c>
      <c r="K65" t="str">
        <f>IFERROR(VLOOKUP(F65, Entries!$B:$F, 5, FALSE),"")</f>
        <v>MSEN</v>
      </c>
      <c r="L65" t="str">
        <f>LEFT(Table22[[#This Row],[Category]],2)</f>
        <v>MS</v>
      </c>
      <c r="M65">
        <f>IF(F65&lt;&gt;0,COUNTIF($L$2:L65,L65),"")</f>
        <v>21</v>
      </c>
      <c r="N65" t="str">
        <f t="shared" si="5"/>
        <v>MS:21</v>
      </c>
    </row>
    <row r="66" spans="1:14" x14ac:dyDescent="0.2">
      <c r="A66">
        <v>65</v>
      </c>
      <c r="B66">
        <f>IF(F66&lt;&gt;"",COUNTIF($J$2:J66,J66),"")</f>
        <v>59</v>
      </c>
      <c r="C66" t="str">
        <f t="shared" ref="C66:C97" si="6">IF(F66&lt;&gt;0,J66&amp;":"&amp;B66,"")</f>
        <v>Male:59</v>
      </c>
      <c r="D66">
        <f>IF(F66&lt;&gt;0,COUNTIF($K$2:K66,K66),"")</f>
        <v>1</v>
      </c>
      <c r="E66" t="str">
        <f t="shared" ref="E66:E97" si="7">IF(F66&lt;&gt;0,K66&amp;":"&amp;D66,"")</f>
        <v>M70:1</v>
      </c>
      <c r="F66" s="52">
        <v>986</v>
      </c>
      <c r="G66" s="54">
        <v>4.6018518518518521E-2</v>
      </c>
      <c r="H66" t="str">
        <f>IFERROR(VLOOKUP(F66, Entries!$B:$F, 2, FALSE),"")</f>
        <v>Karl Edwards</v>
      </c>
      <c r="I66" t="str">
        <f>IFERROR(VLOOKUP(F66, Entries!$B:$F, 3, FALSE),"")</f>
        <v>Hartlepool Burn Road Harriers</v>
      </c>
      <c r="J66" t="str">
        <f>IFERROR(VLOOKUP(F66, Entries!$B:$F, 4, FALSE),"")</f>
        <v>Male</v>
      </c>
      <c r="K66" t="str">
        <f>IFERROR(VLOOKUP(F66, Entries!$B:$F, 5, FALSE),"")</f>
        <v>M70</v>
      </c>
      <c r="L66" t="str">
        <f>LEFT(Table22[[#This Row],[Category]],2)</f>
        <v>M7</v>
      </c>
      <c r="M66">
        <f>IF(F66&lt;&gt;0,COUNTIF($L$2:L66,L66),"")</f>
        <v>1</v>
      </c>
      <c r="N66" t="str">
        <f t="shared" ref="N66:N97" si="8">IF(F66&lt;&gt;0,L66&amp;":"&amp;M66,"")</f>
        <v>M7:1</v>
      </c>
    </row>
    <row r="67" spans="1:14" x14ac:dyDescent="0.2">
      <c r="A67">
        <v>66</v>
      </c>
      <c r="B67">
        <f>IF(F67&lt;&gt;"",COUNTIF($J$2:J67,J67),"")</f>
        <v>60</v>
      </c>
      <c r="C67" t="str">
        <f t="shared" si="6"/>
        <v>Male:60</v>
      </c>
      <c r="D67">
        <f>IF(F67&lt;&gt;0,COUNTIF($K$2:K67,K67),"")</f>
        <v>10</v>
      </c>
      <c r="E67" t="str">
        <f t="shared" si="7"/>
        <v>M45:10</v>
      </c>
      <c r="F67" s="52">
        <v>600</v>
      </c>
      <c r="G67" s="54">
        <v>4.6504629629629632E-2</v>
      </c>
      <c r="H67" t="str">
        <f>IFERROR(VLOOKUP(F67, Entries!$B:$F, 2, FALSE),"")</f>
        <v>Hem Rana</v>
      </c>
      <c r="I67" t="str">
        <f>IFERROR(VLOOKUP(F67, Entries!$B:$F, 3, FALSE),"")</f>
        <v>York Knavesmire Harriers</v>
      </c>
      <c r="J67" t="str">
        <f>IFERROR(VLOOKUP(F67, Entries!$B:$F, 4, FALSE),"")</f>
        <v>Male</v>
      </c>
      <c r="K67" t="str">
        <f>IFERROR(VLOOKUP(F67, Entries!$B:$F, 5, FALSE),"")</f>
        <v>M45</v>
      </c>
      <c r="L67" t="str">
        <f>LEFT(Table22[[#This Row],[Category]],2)</f>
        <v>M4</v>
      </c>
      <c r="M67">
        <f>IF(F67&lt;&gt;0,COUNTIF($L$2:L67,L67),"")</f>
        <v>18</v>
      </c>
      <c r="N67" t="str">
        <f t="shared" si="8"/>
        <v>M4:18</v>
      </c>
    </row>
    <row r="68" spans="1:14" x14ac:dyDescent="0.2">
      <c r="A68">
        <v>67</v>
      </c>
      <c r="B68">
        <f>IF(F68&lt;&gt;"",COUNTIF($J$2:J68,J68),"")</f>
        <v>61</v>
      </c>
      <c r="C68" t="str">
        <f t="shared" si="6"/>
        <v>Male:61</v>
      </c>
      <c r="D68">
        <f>IF(F68&lt;&gt;0,COUNTIF($K$2:K68,K68),"")</f>
        <v>8</v>
      </c>
      <c r="E68" t="str">
        <f t="shared" si="7"/>
        <v>M55:8</v>
      </c>
      <c r="F68" s="52">
        <v>822</v>
      </c>
      <c r="G68" s="54">
        <v>4.6550925925925926E-2</v>
      </c>
      <c r="H68" t="str">
        <f>IFERROR(VLOOKUP(F68, Entries!$B:$F, 2, FALSE),"")</f>
        <v>David Sanderson</v>
      </c>
      <c r="I68" t="str">
        <f>IFERROR(VLOOKUP(F68, Entries!$B:$F, 3, FALSE),"")</f>
        <v>Esk Valley Fell Club</v>
      </c>
      <c r="J68" t="str">
        <f>IFERROR(VLOOKUP(F68, Entries!$B:$F, 4, FALSE),"")</f>
        <v>Male</v>
      </c>
      <c r="K68" t="str">
        <f>IFERROR(VLOOKUP(F68, Entries!$B:$F, 5, FALSE),"")</f>
        <v>M55</v>
      </c>
      <c r="L68" t="str">
        <f>LEFT(Table22[[#This Row],[Category]],2)</f>
        <v>M5</v>
      </c>
      <c r="M68">
        <f>IF(F68&lt;&gt;0,COUNTIF($L$2:L68,L68),"")</f>
        <v>15</v>
      </c>
      <c r="N68" t="str">
        <f t="shared" si="8"/>
        <v>M5:15</v>
      </c>
    </row>
    <row r="69" spans="1:14" x14ac:dyDescent="0.2">
      <c r="A69">
        <v>68</v>
      </c>
      <c r="B69">
        <f>IF(F69&lt;&gt;"",COUNTIF($J$2:J69,J69),"")</f>
        <v>62</v>
      </c>
      <c r="C69" t="str">
        <f t="shared" si="6"/>
        <v>Male:62</v>
      </c>
      <c r="D69">
        <f>IF(F69&lt;&gt;0,COUNTIF($K$2:K69,K69),"")</f>
        <v>22</v>
      </c>
      <c r="E69" t="str">
        <f t="shared" si="7"/>
        <v>MSEN:22</v>
      </c>
      <c r="F69" s="52">
        <v>342</v>
      </c>
      <c r="G69" s="54">
        <v>4.670138888888889E-2</v>
      </c>
      <c r="H69" t="str">
        <f>IFERROR(VLOOKUP(F69, Entries!$B:$F, 2, FALSE),"")</f>
        <v>Robert Bailey</v>
      </c>
      <c r="I69" t="str">
        <f>IFERROR(VLOOKUP(F69, Entries!$B:$F, 3, FALSE),"")</f>
        <v>Scarborough AC</v>
      </c>
      <c r="J69" t="str">
        <f>IFERROR(VLOOKUP(F69, Entries!$B:$F, 4, FALSE),"")</f>
        <v>Male</v>
      </c>
      <c r="K69" t="str">
        <f>IFERROR(VLOOKUP(F69, Entries!$B:$F, 5, FALSE),"")</f>
        <v>MSEN</v>
      </c>
      <c r="L69" t="str">
        <f>LEFT(Table22[[#This Row],[Category]],2)</f>
        <v>MS</v>
      </c>
      <c r="M69">
        <f>IF(F69&lt;&gt;0,COUNTIF($L$2:L69,L69),"")</f>
        <v>22</v>
      </c>
      <c r="N69" t="str">
        <f t="shared" si="8"/>
        <v>MS:22</v>
      </c>
    </row>
    <row r="70" spans="1:14" x14ac:dyDescent="0.2">
      <c r="A70">
        <v>69</v>
      </c>
      <c r="B70">
        <f>IF(F70&lt;&gt;"",COUNTIF($J$2:J70,J70),"")</f>
        <v>63</v>
      </c>
      <c r="C70" t="str">
        <f t="shared" si="6"/>
        <v>Male:63</v>
      </c>
      <c r="D70">
        <f>IF(F70&lt;&gt;0,COUNTIF($K$2:K70,K70),"")</f>
        <v>8</v>
      </c>
      <c r="E70" t="str">
        <f t="shared" si="7"/>
        <v>M50:8</v>
      </c>
      <c r="F70" s="52">
        <v>704</v>
      </c>
      <c r="G70" s="54">
        <v>4.6956018518518522E-2</v>
      </c>
      <c r="H70" t="str">
        <f>IFERROR(VLOOKUP(F70, Entries!$B:$F, 2, FALSE),"")</f>
        <v>David Bannister</v>
      </c>
      <c r="I70" t="str">
        <f>IFERROR(VLOOKUP(F70, Entries!$B:$F, 3, FALSE),"")</f>
        <v>York Acorn RC</v>
      </c>
      <c r="J70" t="str">
        <f>IFERROR(VLOOKUP(F70, Entries!$B:$F, 4, FALSE),"")</f>
        <v>Male</v>
      </c>
      <c r="K70" t="str">
        <f>IFERROR(VLOOKUP(F70, Entries!$B:$F, 5, FALSE),"")</f>
        <v>M50</v>
      </c>
      <c r="L70" t="str">
        <f>LEFT(Table22[[#This Row],[Category]],2)</f>
        <v>M5</v>
      </c>
      <c r="M70">
        <f>IF(F70&lt;&gt;0,COUNTIF($L$2:L70,L70),"")</f>
        <v>16</v>
      </c>
      <c r="N70" t="str">
        <f t="shared" si="8"/>
        <v>M5:16</v>
      </c>
    </row>
    <row r="71" spans="1:14" x14ac:dyDescent="0.2">
      <c r="A71">
        <v>70</v>
      </c>
      <c r="B71">
        <f>IF(F71&lt;&gt;"",COUNTIF($J$2:J71,J71),"")</f>
        <v>7</v>
      </c>
      <c r="C71" t="str">
        <f t="shared" si="6"/>
        <v>Female:7</v>
      </c>
      <c r="D71">
        <f>IF(F71&lt;&gt;0,COUNTIF($K$2:K71,K71),"")</f>
        <v>1</v>
      </c>
      <c r="E71" t="str">
        <f t="shared" si="7"/>
        <v>W55:1</v>
      </c>
      <c r="F71" s="52">
        <v>260</v>
      </c>
      <c r="G71" s="54">
        <v>4.7129629629629632E-2</v>
      </c>
      <c r="H71" t="str">
        <f>IFERROR(VLOOKUP(F71, Entries!$B:$F, 2, FALSE),"")</f>
        <v>Trudy Morrice</v>
      </c>
      <c r="I71" t="str">
        <f>IFERROR(VLOOKUP(F71, Entries!$B:$F, 3, FALSE),"")</f>
        <v>Thirsk &amp; Sowerby Harriers</v>
      </c>
      <c r="J71" t="str">
        <f>IFERROR(VLOOKUP(F71, Entries!$B:$F, 4, FALSE),"")</f>
        <v>Female</v>
      </c>
      <c r="K71" t="str">
        <f>IFERROR(VLOOKUP(F71, Entries!$B:$F, 5, FALSE),"")</f>
        <v>W55</v>
      </c>
      <c r="L71" t="str">
        <f>LEFT(Table22[[#This Row],[Category]],2)</f>
        <v>W5</v>
      </c>
      <c r="M71">
        <f>IF(F71&lt;&gt;0,COUNTIF($L$2:L71,L71),"")</f>
        <v>1</v>
      </c>
      <c r="N71" t="str">
        <f t="shared" si="8"/>
        <v>W5:1</v>
      </c>
    </row>
    <row r="72" spans="1:14" x14ac:dyDescent="0.2">
      <c r="A72">
        <v>71</v>
      </c>
      <c r="B72">
        <f>IF(F72&lt;&gt;"",COUNTIF($J$2:J72,J72),"")</f>
        <v>64</v>
      </c>
      <c r="C72" t="str">
        <f t="shared" si="6"/>
        <v>Male:64</v>
      </c>
      <c r="D72">
        <f>IF(F72&lt;&gt;0,COUNTIF($K$2:K72,K72),"")</f>
        <v>9</v>
      </c>
      <c r="E72" t="str">
        <f t="shared" si="7"/>
        <v>M50:9</v>
      </c>
      <c r="F72" s="52">
        <v>719</v>
      </c>
      <c r="G72" s="54">
        <v>4.7384259259259258E-2</v>
      </c>
      <c r="H72" t="str">
        <f>IFERROR(VLOOKUP(F72, Entries!$B:$F, 2, FALSE),"")</f>
        <v>Giles Hawking</v>
      </c>
      <c r="I72" t="str">
        <f>IFERROR(VLOOKUP(F72, Entries!$B:$F, 3, FALSE),"")</f>
        <v>York Knavesmire Harriers</v>
      </c>
      <c r="J72" t="str">
        <f>IFERROR(VLOOKUP(F72, Entries!$B:$F, 4, FALSE),"")</f>
        <v>Male</v>
      </c>
      <c r="K72" t="str">
        <f>IFERROR(VLOOKUP(F72, Entries!$B:$F, 5, FALSE),"")</f>
        <v>M50</v>
      </c>
      <c r="L72" t="str">
        <f>LEFT(Table22[[#This Row],[Category]],2)</f>
        <v>M5</v>
      </c>
      <c r="M72">
        <f>IF(F72&lt;&gt;0,COUNTIF($L$2:L72,L72),"")</f>
        <v>17</v>
      </c>
      <c r="N72" t="str">
        <f t="shared" si="8"/>
        <v>M5:17</v>
      </c>
    </row>
    <row r="73" spans="1:14" x14ac:dyDescent="0.2">
      <c r="A73">
        <v>72</v>
      </c>
      <c r="B73">
        <f>IF(F73&lt;&gt;"",COUNTIF($J$2:J73,J73),"")</f>
        <v>65</v>
      </c>
      <c r="C73" t="str">
        <f t="shared" si="6"/>
        <v>Male:65</v>
      </c>
      <c r="D73">
        <f>IF(F73&lt;&gt;0,COUNTIF($K$2:K73,K73),"")</f>
        <v>11</v>
      </c>
      <c r="E73" t="str">
        <f t="shared" si="7"/>
        <v>M45:11</v>
      </c>
      <c r="F73" s="52">
        <v>617</v>
      </c>
      <c r="G73" s="54">
        <v>4.746527777777778E-2</v>
      </c>
      <c r="H73" t="str">
        <f>IFERROR(VLOOKUP(F73, Entries!$B:$F, 2, FALSE),"")</f>
        <v>Paul Chapman</v>
      </c>
      <c r="I73" t="str">
        <f>IFERROR(VLOOKUP(F73, Entries!$B:$F, 3, FALSE),"")</f>
        <v>Thirsk &amp; Sowerby Harriers</v>
      </c>
      <c r="J73" t="str">
        <f>IFERROR(VLOOKUP(F73, Entries!$B:$F, 4, FALSE),"")</f>
        <v>Male</v>
      </c>
      <c r="K73" t="str">
        <f>IFERROR(VLOOKUP(F73, Entries!$B:$F, 5, FALSE),"")</f>
        <v>M45</v>
      </c>
      <c r="L73" t="str">
        <f>LEFT(Table22[[#This Row],[Category]],2)</f>
        <v>M4</v>
      </c>
      <c r="M73">
        <f>IF(F73&lt;&gt;0,COUNTIF($L$2:L73,L73),"")</f>
        <v>19</v>
      </c>
      <c r="N73" t="str">
        <f t="shared" si="8"/>
        <v>M4:19</v>
      </c>
    </row>
    <row r="74" spans="1:14" x14ac:dyDescent="0.2">
      <c r="A74">
        <v>73</v>
      </c>
      <c r="B74">
        <f>IF(F74&lt;&gt;"",COUNTIF($J$2:J74,J74),"")</f>
        <v>66</v>
      </c>
      <c r="C74" t="str">
        <f t="shared" si="6"/>
        <v>Male:66</v>
      </c>
      <c r="D74">
        <f>IF(F74&lt;&gt;0,COUNTIF($K$2:K74,K74),"")</f>
        <v>5</v>
      </c>
      <c r="E74" t="str">
        <f t="shared" si="7"/>
        <v>M60:5</v>
      </c>
      <c r="F74" s="52">
        <v>906</v>
      </c>
      <c r="G74" s="54">
        <v>4.763888888888889E-2</v>
      </c>
      <c r="H74" t="str">
        <f>IFERROR(VLOOKUP(F74, Entries!$B:$F, 2, FALSE),"")</f>
        <v>Paul Havis</v>
      </c>
      <c r="I74" t="str">
        <f>IFERROR(VLOOKUP(F74, Entries!$B:$F, 3, FALSE),"")</f>
        <v>Individual#</v>
      </c>
      <c r="J74" t="str">
        <f>IFERROR(VLOOKUP(F74, Entries!$B:$F, 4, FALSE),"")</f>
        <v>Male</v>
      </c>
      <c r="K74" t="str">
        <f>IFERROR(VLOOKUP(F74, Entries!$B:$F, 5, FALSE),"")</f>
        <v>M60</v>
      </c>
      <c r="L74" t="str">
        <f>LEFT(Table22[[#This Row],[Category]],2)</f>
        <v>M6</v>
      </c>
      <c r="M74">
        <f>IF(F74&lt;&gt;0,COUNTIF($L$2:L74,L74),"")</f>
        <v>6</v>
      </c>
      <c r="N74" t="str">
        <f t="shared" si="8"/>
        <v>M6:6</v>
      </c>
    </row>
    <row r="75" spans="1:14" x14ac:dyDescent="0.2">
      <c r="A75">
        <v>74</v>
      </c>
      <c r="B75">
        <f>IF(F75&lt;&gt;"",COUNTIF($J$2:J75,J75),"")</f>
        <v>8</v>
      </c>
      <c r="C75" t="str">
        <f t="shared" si="6"/>
        <v>Female:8</v>
      </c>
      <c r="D75">
        <f>IF(F75&lt;&gt;0,COUNTIF($K$2:K75,K75),"")</f>
        <v>1</v>
      </c>
      <c r="E75" t="str">
        <f t="shared" si="7"/>
        <v>W45:1</v>
      </c>
      <c r="F75" s="52">
        <v>157</v>
      </c>
      <c r="G75" s="54">
        <v>4.7812500000000001E-2</v>
      </c>
      <c r="H75" t="str">
        <f>IFERROR(VLOOKUP(F75, Entries!$B:$F, 2, FALSE),"")</f>
        <v>Jess Evans</v>
      </c>
      <c r="I75" t="str">
        <f>IFERROR(VLOOKUP(F75, Entries!$B:$F, 3, FALSE),"")</f>
        <v>St Theresa's AC</v>
      </c>
      <c r="J75" t="str">
        <f>IFERROR(VLOOKUP(F75, Entries!$B:$F, 4, FALSE),"")</f>
        <v>Female</v>
      </c>
      <c r="K75" t="str">
        <f>IFERROR(VLOOKUP(F75, Entries!$B:$F, 5, FALSE),"")</f>
        <v>W45</v>
      </c>
      <c r="L75" t="str">
        <f>LEFT(Table22[[#This Row],[Category]],2)</f>
        <v>W4</v>
      </c>
      <c r="M75">
        <f>IF(F75&lt;&gt;0,COUNTIF($L$2:L75,L75),"")</f>
        <v>4</v>
      </c>
      <c r="N75" t="str">
        <f t="shared" si="8"/>
        <v>W4:4</v>
      </c>
    </row>
    <row r="76" spans="1:14" x14ac:dyDescent="0.2">
      <c r="A76">
        <v>75</v>
      </c>
      <c r="B76">
        <f>IF(F76&lt;&gt;"",COUNTIF($J$2:J76,J76),"")</f>
        <v>9</v>
      </c>
      <c r="C76" t="str">
        <f t="shared" si="6"/>
        <v>Female:9</v>
      </c>
      <c r="D76">
        <f>IF(F76&lt;&gt;0,COUNTIF($K$2:K76,K76),"")</f>
        <v>2</v>
      </c>
      <c r="E76" t="str">
        <f t="shared" si="7"/>
        <v>W55:2</v>
      </c>
      <c r="F76" s="52">
        <v>258</v>
      </c>
      <c r="G76" s="54">
        <v>4.7974537037037038E-2</v>
      </c>
      <c r="H76" t="str">
        <f>IFERROR(VLOOKUP(F76, Entries!$B:$F, 2, FALSE),"")</f>
        <v>Hester Butterworth</v>
      </c>
      <c r="I76" t="str">
        <f>IFERROR(VLOOKUP(F76, Entries!$B:$F, 3, FALSE),"")</f>
        <v>Scarborough AC</v>
      </c>
      <c r="J76" t="str">
        <f>IFERROR(VLOOKUP(F76, Entries!$B:$F, 4, FALSE),"")</f>
        <v>Female</v>
      </c>
      <c r="K76" t="str">
        <f>IFERROR(VLOOKUP(F76, Entries!$B:$F, 5, FALSE),"")</f>
        <v>W55</v>
      </c>
      <c r="L76" t="str">
        <f>LEFT(Table22[[#This Row],[Category]],2)</f>
        <v>W5</v>
      </c>
      <c r="M76">
        <f>IF(F76&lt;&gt;0,COUNTIF($L$2:L76,L76),"")</f>
        <v>2</v>
      </c>
      <c r="N76" t="str">
        <f t="shared" si="8"/>
        <v>W5:2</v>
      </c>
    </row>
    <row r="77" spans="1:14" x14ac:dyDescent="0.2">
      <c r="A77">
        <v>76</v>
      </c>
      <c r="B77">
        <f>IF(F77&lt;&gt;"",COUNTIF($J$2:J77,J77),"")</f>
        <v>67</v>
      </c>
      <c r="C77" t="str">
        <f t="shared" si="6"/>
        <v>Male:67</v>
      </c>
      <c r="D77">
        <f>IF(F77&lt;&gt;0,COUNTIF($K$2:K77,K77),"")</f>
        <v>9</v>
      </c>
      <c r="E77" t="str">
        <f t="shared" si="7"/>
        <v>M40:9</v>
      </c>
      <c r="F77" s="52">
        <v>517</v>
      </c>
      <c r="G77" s="54">
        <v>4.8425925925925928E-2</v>
      </c>
      <c r="H77" t="str">
        <f>IFERROR(VLOOKUP(F77, Entries!$B:$F, 2, FALSE),"")</f>
        <v>Michael Leadbetter</v>
      </c>
      <c r="I77" t="str">
        <f>IFERROR(VLOOKUP(F77, Entries!$B:$F, 3, FALSE),"")</f>
        <v>York Acorn RC</v>
      </c>
      <c r="J77" t="str">
        <f>IFERROR(VLOOKUP(F77, Entries!$B:$F, 4, FALSE),"")</f>
        <v>Male</v>
      </c>
      <c r="K77" t="str">
        <f>IFERROR(VLOOKUP(F77, Entries!$B:$F, 5, FALSE),"")</f>
        <v>M40</v>
      </c>
      <c r="L77" t="str">
        <f>LEFT(Table22[[#This Row],[Category]],2)</f>
        <v>M4</v>
      </c>
      <c r="M77">
        <f>IF(F77&lt;&gt;0,COUNTIF($L$2:L77,L77),"")</f>
        <v>20</v>
      </c>
      <c r="N77" t="str">
        <f t="shared" si="8"/>
        <v>M4:20</v>
      </c>
    </row>
    <row r="78" spans="1:14" x14ac:dyDescent="0.2">
      <c r="A78">
        <v>77</v>
      </c>
      <c r="B78">
        <f>IF(F78&lt;&gt;"",COUNTIF($J$2:J78,J78),"")</f>
        <v>68</v>
      </c>
      <c r="C78" t="str">
        <f t="shared" si="6"/>
        <v>Male:68</v>
      </c>
      <c r="D78">
        <f>IF(F78&lt;&gt;0,COUNTIF($K$2:K78,K78),"")</f>
        <v>6</v>
      </c>
      <c r="E78" t="str">
        <f t="shared" si="7"/>
        <v>M60:6</v>
      </c>
      <c r="F78" s="52">
        <v>907</v>
      </c>
      <c r="G78" s="54">
        <v>4.9212962962962965E-2</v>
      </c>
      <c r="H78" t="str">
        <f>IFERROR(VLOOKUP(F78, Entries!$B:$F, 2, FALSE),"")</f>
        <v>Graham D Palmer</v>
      </c>
      <c r="I78" t="str">
        <f>IFERROR(VLOOKUP(F78, Entries!$B:$F, 3, FALSE),"")</f>
        <v>Loftus &amp; Whitby AC</v>
      </c>
      <c r="J78" t="str">
        <f>IFERROR(VLOOKUP(F78, Entries!$B:$F, 4, FALSE),"")</f>
        <v>Male</v>
      </c>
      <c r="K78" t="str">
        <f>IFERROR(VLOOKUP(F78, Entries!$B:$F, 5, FALSE),"")</f>
        <v>M60</v>
      </c>
      <c r="L78" t="str">
        <f>LEFT(Table22[[#This Row],[Category]],2)</f>
        <v>M6</v>
      </c>
      <c r="M78">
        <f>IF(F78&lt;&gt;0,COUNTIF($L$2:L78,L78),"")</f>
        <v>7</v>
      </c>
      <c r="N78" t="str">
        <f t="shared" si="8"/>
        <v>M6:7</v>
      </c>
    </row>
    <row r="79" spans="1:14" x14ac:dyDescent="0.2">
      <c r="A79">
        <v>78</v>
      </c>
      <c r="B79">
        <f>IF(F79&lt;&gt;"",COUNTIF($J$2:J79,J79),"")</f>
        <v>10</v>
      </c>
      <c r="C79" t="str">
        <f t="shared" si="6"/>
        <v>Female:10</v>
      </c>
      <c r="D79">
        <f>IF(F79&lt;&gt;0,COUNTIF($K$2:K79,K79),"")</f>
        <v>1</v>
      </c>
      <c r="E79" t="str">
        <f t="shared" si="7"/>
        <v>W50:1</v>
      </c>
      <c r="F79" s="52">
        <v>206</v>
      </c>
      <c r="G79" s="54">
        <v>4.9270833333333333E-2</v>
      </c>
      <c r="H79" t="str">
        <f>IFERROR(VLOOKUP(F79, Entries!$B:$F, 2, FALSE),"")</f>
        <v>Steph Lishman</v>
      </c>
      <c r="I79" t="str">
        <f>IFERROR(VLOOKUP(F79, Entries!$B:$F, 3, FALSE),"")</f>
        <v>Esk Valley Fell Club</v>
      </c>
      <c r="J79" t="str">
        <f>IFERROR(VLOOKUP(F79, Entries!$B:$F, 4, FALSE),"")</f>
        <v>Female</v>
      </c>
      <c r="K79" t="str">
        <f>IFERROR(VLOOKUP(F79, Entries!$B:$F, 5, FALSE),"")</f>
        <v>W50</v>
      </c>
      <c r="L79" t="str">
        <f>LEFT(Table22[[#This Row],[Category]],2)</f>
        <v>W5</v>
      </c>
      <c r="M79">
        <f>IF(F79&lt;&gt;0,COUNTIF($L$2:L79,L79),"")</f>
        <v>3</v>
      </c>
      <c r="N79" t="str">
        <f t="shared" si="8"/>
        <v>W5:3</v>
      </c>
    </row>
    <row r="80" spans="1:14" x14ac:dyDescent="0.2">
      <c r="A80">
        <v>79</v>
      </c>
      <c r="B80">
        <f>IF(F80&lt;&gt;"",COUNTIF($J$2:J80,J80),"")</f>
        <v>69</v>
      </c>
      <c r="C80" t="str">
        <f t="shared" si="6"/>
        <v>Male:69</v>
      </c>
      <c r="D80">
        <f>IF(F80&lt;&gt;0,COUNTIF($K$2:K80,K80),"")</f>
        <v>7</v>
      </c>
      <c r="E80" t="str">
        <f t="shared" si="7"/>
        <v>M60:7</v>
      </c>
      <c r="F80" s="52">
        <v>917</v>
      </c>
      <c r="G80" s="54">
        <v>4.9340277777777775E-2</v>
      </c>
      <c r="H80" t="str">
        <f>IFERROR(VLOOKUP(F80, Entries!$B:$F, 2, FALSE),"")</f>
        <v>Simon Lawson</v>
      </c>
      <c r="I80" t="str">
        <f>IFERROR(VLOOKUP(F80, Entries!$B:$F, 3, FALSE),"")</f>
        <v>Nidderdale Fell &amp; Trail</v>
      </c>
      <c r="J80" t="str">
        <f>IFERROR(VLOOKUP(F80, Entries!$B:$F, 4, FALSE),"")</f>
        <v>Male</v>
      </c>
      <c r="K80" t="str">
        <f>IFERROR(VLOOKUP(F80, Entries!$B:$F, 5, FALSE),"")</f>
        <v>M60</v>
      </c>
      <c r="L80" t="str">
        <f>LEFT(Table22[[#This Row],[Category]],2)</f>
        <v>M6</v>
      </c>
      <c r="M80">
        <f>IF(F80&lt;&gt;0,COUNTIF($L$2:L80,L80),"")</f>
        <v>8</v>
      </c>
      <c r="N80" t="str">
        <f t="shared" si="8"/>
        <v>M6:8</v>
      </c>
    </row>
    <row r="81" spans="1:14" x14ac:dyDescent="0.2">
      <c r="A81">
        <v>80</v>
      </c>
      <c r="B81">
        <f>IF(F81&lt;&gt;"",COUNTIF($J$2:J81,J81),"")</f>
        <v>70</v>
      </c>
      <c r="C81" t="str">
        <f t="shared" si="6"/>
        <v>Male:70</v>
      </c>
      <c r="D81">
        <f>IF(F81&lt;&gt;0,COUNTIF($K$2:K81,K81),"")</f>
        <v>8</v>
      </c>
      <c r="E81" t="str">
        <f t="shared" si="7"/>
        <v>M60:8</v>
      </c>
      <c r="F81" s="52">
        <v>915</v>
      </c>
      <c r="G81" s="54">
        <v>4.9479166666666664E-2</v>
      </c>
      <c r="H81" t="str">
        <f>IFERROR(VLOOKUP(F81, Entries!$B:$F, 2, FALSE),"")</f>
        <v>Christopher Clayton</v>
      </c>
      <c r="I81" t="str">
        <f>IFERROR(VLOOKUP(F81, Entries!$B:$F, 3, FALSE),"")</f>
        <v>Scarborough AC</v>
      </c>
      <c r="J81" t="str">
        <f>IFERROR(VLOOKUP(F81, Entries!$B:$F, 4, FALSE),"")</f>
        <v>Male</v>
      </c>
      <c r="K81" t="str">
        <f>IFERROR(VLOOKUP(F81, Entries!$B:$F, 5, FALSE),"")</f>
        <v>M60</v>
      </c>
      <c r="L81" t="str">
        <f>LEFT(Table22[[#This Row],[Category]],2)</f>
        <v>M6</v>
      </c>
      <c r="M81">
        <f>IF(F81&lt;&gt;0,COUNTIF($L$2:L81,L81),"")</f>
        <v>9</v>
      </c>
      <c r="N81" t="str">
        <f t="shared" si="8"/>
        <v>M6:9</v>
      </c>
    </row>
    <row r="82" spans="1:14" x14ac:dyDescent="0.2">
      <c r="A82">
        <v>81</v>
      </c>
      <c r="B82">
        <f>IF(F82&lt;&gt;"",COUNTIF($J$2:J82,J82),"")</f>
        <v>71</v>
      </c>
      <c r="C82" t="str">
        <f t="shared" si="6"/>
        <v>Male:71</v>
      </c>
      <c r="D82">
        <f>IF(F82&lt;&gt;0,COUNTIF($K$2:K82,K82),"")</f>
        <v>10</v>
      </c>
      <c r="E82" t="str">
        <f t="shared" si="7"/>
        <v>M40:10</v>
      </c>
      <c r="F82" s="52">
        <v>518</v>
      </c>
      <c r="G82" s="54">
        <v>4.9641203703703701E-2</v>
      </c>
      <c r="H82" t="str">
        <f>IFERROR(VLOOKUP(F82, Entries!$B:$F, 2, FALSE),"")</f>
        <v>David Orange</v>
      </c>
      <c r="I82" t="str">
        <f>IFERROR(VLOOKUP(F82, Entries!$B:$F, 3, FALSE),"")</f>
        <v>Individual#</v>
      </c>
      <c r="J82" t="str">
        <f>IFERROR(VLOOKUP(F82, Entries!$B:$F, 4, FALSE),"")</f>
        <v>Male</v>
      </c>
      <c r="K82" t="str">
        <f>IFERROR(VLOOKUP(F82, Entries!$B:$F, 5, FALSE),"")</f>
        <v>M40</v>
      </c>
      <c r="L82" t="str">
        <f>LEFT(Table22[[#This Row],[Category]],2)</f>
        <v>M4</v>
      </c>
      <c r="M82">
        <f>IF(F82&lt;&gt;0,COUNTIF($L$2:L82,L82),"")</f>
        <v>21</v>
      </c>
      <c r="N82" t="str">
        <f t="shared" si="8"/>
        <v>M4:21</v>
      </c>
    </row>
    <row r="83" spans="1:14" x14ac:dyDescent="0.2">
      <c r="A83">
        <v>82</v>
      </c>
      <c r="B83">
        <f>IF(F83&lt;&gt;"",COUNTIF($J$2:J83,J83),"")</f>
        <v>11</v>
      </c>
      <c r="C83" t="str">
        <f t="shared" si="6"/>
        <v>Female:11</v>
      </c>
      <c r="D83">
        <f>IF(F83&lt;&gt;0,COUNTIF($K$2:K83,K83),"")</f>
        <v>2</v>
      </c>
      <c r="E83" t="str">
        <f t="shared" si="7"/>
        <v>W50:2</v>
      </c>
      <c r="F83" s="52">
        <v>200</v>
      </c>
      <c r="G83" s="54">
        <v>4.974537037037037E-2</v>
      </c>
      <c r="H83" t="str">
        <f>IFERROR(VLOOKUP(F83, Entries!$B:$F, 2, FALSE),"")</f>
        <v>Catherine Shutt</v>
      </c>
      <c r="I83" t="str">
        <f>IFERROR(VLOOKUP(F83, Entries!$B:$F, 3, FALSE),"")</f>
        <v>North York Moors AC</v>
      </c>
      <c r="J83" t="str">
        <f>IFERROR(VLOOKUP(F83, Entries!$B:$F, 4, FALSE),"")</f>
        <v>Female</v>
      </c>
      <c r="K83" t="str">
        <f>IFERROR(VLOOKUP(F83, Entries!$B:$F, 5, FALSE),"")</f>
        <v>W50</v>
      </c>
      <c r="L83" t="str">
        <f>LEFT(Table22[[#This Row],[Category]],2)</f>
        <v>W5</v>
      </c>
      <c r="M83">
        <f>IF(F83&lt;&gt;0,COUNTIF($L$2:L83,L83),"")</f>
        <v>4</v>
      </c>
      <c r="N83" t="str">
        <f t="shared" si="8"/>
        <v>W5:4</v>
      </c>
    </row>
    <row r="84" spans="1:14" x14ac:dyDescent="0.2">
      <c r="A84">
        <v>83</v>
      </c>
      <c r="B84">
        <f>IF(F84&lt;&gt;"",COUNTIF($J$2:J84,J84),"")</f>
        <v>72</v>
      </c>
      <c r="C84" t="str">
        <f t="shared" si="6"/>
        <v>Male:72</v>
      </c>
      <c r="D84">
        <f>IF(F84&lt;&gt;0,COUNTIF($K$2:K84,K84),"")</f>
        <v>10</v>
      </c>
      <c r="E84" t="str">
        <f t="shared" si="7"/>
        <v>M50:10</v>
      </c>
      <c r="F84" s="52">
        <v>721</v>
      </c>
      <c r="G84" s="54">
        <v>4.9780092592592591E-2</v>
      </c>
      <c r="H84" t="str">
        <f>IFERROR(VLOOKUP(F84, Entries!$B:$F, 2, FALSE),"")</f>
        <v>David Owuor</v>
      </c>
      <c r="I84" t="str">
        <f>IFERROR(VLOOKUP(F84, Entries!$B:$F, 3, FALSE),"")</f>
        <v>Pickering RC</v>
      </c>
      <c r="J84" t="str">
        <f>IFERROR(VLOOKUP(F84, Entries!$B:$F, 4, FALSE),"")</f>
        <v>Male</v>
      </c>
      <c r="K84" t="str">
        <f>IFERROR(VLOOKUP(F84, Entries!$B:$F, 5, FALSE),"")</f>
        <v>M50</v>
      </c>
      <c r="L84" t="str">
        <f>LEFT(Table22[[#This Row],[Category]],2)</f>
        <v>M5</v>
      </c>
      <c r="M84">
        <f>IF(F84&lt;&gt;0,COUNTIF($L$2:L84,L84),"")</f>
        <v>18</v>
      </c>
      <c r="N84" t="str">
        <f t="shared" si="8"/>
        <v>M5:18</v>
      </c>
    </row>
    <row r="85" spans="1:14" x14ac:dyDescent="0.2">
      <c r="A85">
        <v>84</v>
      </c>
      <c r="B85">
        <f>IF(F85&lt;&gt;"",COUNTIF($J$2:J85,J85),"")</f>
        <v>73</v>
      </c>
      <c r="C85" t="str">
        <f t="shared" si="6"/>
        <v>Male:73</v>
      </c>
      <c r="D85">
        <f>IF(F85&lt;&gt;0,COUNTIF($K$2:K85,K85),"")</f>
        <v>23</v>
      </c>
      <c r="E85" t="str">
        <f t="shared" si="7"/>
        <v>MSEN:23</v>
      </c>
      <c r="F85" s="52">
        <v>307</v>
      </c>
      <c r="G85" s="54">
        <v>4.9814814814814812E-2</v>
      </c>
      <c r="H85" t="str">
        <f>IFERROR(VLOOKUP(F85, Entries!$B:$F, 2, FALSE),"")</f>
        <v>Chris Bowles</v>
      </c>
      <c r="I85" t="str">
        <f>IFERROR(VLOOKUP(F85, Entries!$B:$F, 3, FALSE),"")</f>
        <v>Individual#</v>
      </c>
      <c r="J85" t="str">
        <f>IFERROR(VLOOKUP(F85, Entries!$B:$F, 4, FALSE),"")</f>
        <v>Male</v>
      </c>
      <c r="K85" t="str">
        <f>IFERROR(VLOOKUP(F85, Entries!$B:$F, 5, FALSE),"")</f>
        <v>MSEN</v>
      </c>
      <c r="L85" t="str">
        <f>LEFT(Table22[[#This Row],[Category]],2)</f>
        <v>MS</v>
      </c>
      <c r="M85">
        <f>IF(F85&lt;&gt;0,COUNTIF($L$2:L85,L85),"")</f>
        <v>23</v>
      </c>
      <c r="N85" t="str">
        <f t="shared" si="8"/>
        <v>MS:23</v>
      </c>
    </row>
    <row r="86" spans="1:14" x14ac:dyDescent="0.2">
      <c r="A86">
        <v>85</v>
      </c>
      <c r="B86">
        <f>IF(F86&lt;&gt;"",COUNTIF($J$2:J86,J86),"")</f>
        <v>12</v>
      </c>
      <c r="C86" t="str">
        <f t="shared" si="6"/>
        <v>Female:12</v>
      </c>
      <c r="D86">
        <f>IF(F86&lt;&gt;0,COUNTIF($K$2:K86,K86),"")</f>
        <v>2</v>
      </c>
      <c r="E86" t="str">
        <f t="shared" si="7"/>
        <v>W45:2</v>
      </c>
      <c r="F86" s="52">
        <v>156</v>
      </c>
      <c r="G86" s="54">
        <v>4.9895833333333334E-2</v>
      </c>
      <c r="H86" t="str">
        <f>IFERROR(VLOOKUP(F86, Entries!$B:$F, 2, FALSE),"")</f>
        <v>Abigail Carter</v>
      </c>
      <c r="I86" t="str">
        <f>IFERROR(VLOOKUP(F86, Entries!$B:$F, 3, FALSE),"")</f>
        <v>St Theresa's AC</v>
      </c>
      <c r="J86" t="str">
        <f>IFERROR(VLOOKUP(F86, Entries!$B:$F, 4, FALSE),"")</f>
        <v>Female</v>
      </c>
      <c r="K86" t="str">
        <f>IFERROR(VLOOKUP(F86, Entries!$B:$F, 5, FALSE),"")</f>
        <v>W45</v>
      </c>
      <c r="L86" t="str">
        <f>LEFT(Table22[[#This Row],[Category]],2)</f>
        <v>W4</v>
      </c>
      <c r="M86">
        <f>IF(F86&lt;&gt;0,COUNTIF($L$2:L86,L86),"")</f>
        <v>5</v>
      </c>
      <c r="N86" t="str">
        <f t="shared" si="8"/>
        <v>W4:5</v>
      </c>
    </row>
    <row r="87" spans="1:14" x14ac:dyDescent="0.2">
      <c r="A87">
        <v>86</v>
      </c>
      <c r="B87">
        <f>IF(F87&lt;&gt;"",COUNTIF($J$2:J87,J87),"")</f>
        <v>74</v>
      </c>
      <c r="C87" t="str">
        <f t="shared" si="6"/>
        <v>Male:74</v>
      </c>
      <c r="D87">
        <f>IF(F87&lt;&gt;0,COUNTIF($K$2:K87,K87),"")</f>
        <v>24</v>
      </c>
      <c r="E87" t="str">
        <f t="shared" si="7"/>
        <v>MSEN:24</v>
      </c>
      <c r="F87" s="52">
        <v>346</v>
      </c>
      <c r="G87" s="54">
        <v>4.9988425925925929E-2</v>
      </c>
      <c r="H87" t="str">
        <f>IFERROR(VLOOKUP(F87, Entries!$B:$F, 2, FALSE),"")</f>
        <v>Oscar Anglim</v>
      </c>
      <c r="I87" t="str">
        <f>IFERROR(VLOOKUP(F87, Entries!$B:$F, 3, FALSE),"")</f>
        <v>CLOK</v>
      </c>
      <c r="J87" t="str">
        <f>IFERROR(VLOOKUP(F87, Entries!$B:$F, 4, FALSE),"")</f>
        <v>Male</v>
      </c>
      <c r="K87" t="str">
        <f>IFERROR(VLOOKUP(F87, Entries!$B:$F, 5, FALSE),"")</f>
        <v>MSEN</v>
      </c>
      <c r="L87" t="str">
        <f>LEFT(Table22[[#This Row],[Category]],2)</f>
        <v>MS</v>
      </c>
      <c r="M87">
        <f>IF(F87&lt;&gt;0,COUNTIF($L$2:L87,L87),"")</f>
        <v>24</v>
      </c>
      <c r="N87" t="str">
        <f t="shared" si="8"/>
        <v>MS:24</v>
      </c>
    </row>
    <row r="88" spans="1:14" x14ac:dyDescent="0.2">
      <c r="A88">
        <v>87</v>
      </c>
      <c r="B88">
        <f>IF(F88&lt;&gt;"",COUNTIF($J$2:J88,J88),"")</f>
        <v>75</v>
      </c>
      <c r="C88" t="str">
        <f t="shared" si="6"/>
        <v>Male:75</v>
      </c>
      <c r="D88">
        <f>IF(F88&lt;&gt;0,COUNTIF($K$2:K88,K88),"")</f>
        <v>9</v>
      </c>
      <c r="E88" t="str">
        <f t="shared" si="7"/>
        <v>M60:9</v>
      </c>
      <c r="F88" s="52">
        <v>916</v>
      </c>
      <c r="G88" s="54">
        <v>5.0138888888888886E-2</v>
      </c>
      <c r="H88" t="str">
        <f>IFERROR(VLOOKUP(F88, Entries!$B:$F, 2, FALSE),"")</f>
        <v>Mark May</v>
      </c>
      <c r="I88" t="str">
        <f>IFERROR(VLOOKUP(F88, Entries!$B:$F, 3, FALSE),"")</f>
        <v>Scarborough AC</v>
      </c>
      <c r="J88" t="str">
        <f>IFERROR(VLOOKUP(F88, Entries!$B:$F, 4, FALSE),"")</f>
        <v>Male</v>
      </c>
      <c r="K88" t="str">
        <f>IFERROR(VLOOKUP(F88, Entries!$B:$F, 5, FALSE),"")</f>
        <v>M60</v>
      </c>
      <c r="L88" t="str">
        <f>LEFT(Table22[[#This Row],[Category]],2)</f>
        <v>M6</v>
      </c>
      <c r="M88">
        <f>IF(F88&lt;&gt;0,COUNTIF($L$2:L88,L88),"")</f>
        <v>10</v>
      </c>
      <c r="N88" t="str">
        <f t="shared" si="8"/>
        <v>M6:10</v>
      </c>
    </row>
    <row r="89" spans="1:14" x14ac:dyDescent="0.2">
      <c r="A89">
        <v>88</v>
      </c>
      <c r="B89">
        <f>IF(F89&lt;&gt;"",COUNTIF($J$2:J89,J89),"")</f>
        <v>76</v>
      </c>
      <c r="C89" t="str">
        <f t="shared" si="6"/>
        <v>Male:76</v>
      </c>
      <c r="D89">
        <f>IF(F89&lt;&gt;0,COUNTIF($K$2:K89,K89),"")</f>
        <v>9</v>
      </c>
      <c r="E89" t="str">
        <f t="shared" si="7"/>
        <v>M55:9</v>
      </c>
      <c r="F89" s="52">
        <v>814</v>
      </c>
      <c r="G89" s="54">
        <v>5.0324074074074077E-2</v>
      </c>
      <c r="H89" t="str">
        <f>IFERROR(VLOOKUP(F89, Entries!$B:$F, 2, FALSE),"")</f>
        <v>Andrew Johnson</v>
      </c>
      <c r="I89" t="str">
        <f>IFERROR(VLOOKUP(F89, Entries!$B:$F, 3, FALSE),"")</f>
        <v>Beverley AC</v>
      </c>
      <c r="J89" t="str">
        <f>IFERROR(VLOOKUP(F89, Entries!$B:$F, 4, FALSE),"")</f>
        <v>Male</v>
      </c>
      <c r="K89" t="str">
        <f>IFERROR(VLOOKUP(F89, Entries!$B:$F, 5, FALSE),"")</f>
        <v>M55</v>
      </c>
      <c r="L89" t="str">
        <f>LEFT(Table22[[#This Row],[Category]],2)</f>
        <v>M5</v>
      </c>
      <c r="M89">
        <f>IF(F89&lt;&gt;0,COUNTIF($L$2:L89,L89),"")</f>
        <v>19</v>
      </c>
      <c r="N89" t="str">
        <f t="shared" si="8"/>
        <v>M5:19</v>
      </c>
    </row>
    <row r="90" spans="1:14" x14ac:dyDescent="0.2">
      <c r="A90">
        <v>89</v>
      </c>
      <c r="B90">
        <f>IF(F90&lt;&gt;"",COUNTIF($J$2:J90,J90),"")</f>
        <v>13</v>
      </c>
      <c r="C90" t="str">
        <f t="shared" si="6"/>
        <v>Female:13</v>
      </c>
      <c r="D90">
        <f>IF(F90&lt;&gt;0,COUNTIF($K$2:K90,K90),"")</f>
        <v>4</v>
      </c>
      <c r="E90" t="str">
        <f t="shared" si="7"/>
        <v>WSEN:4</v>
      </c>
      <c r="F90" s="52">
        <v>12</v>
      </c>
      <c r="G90" s="54">
        <v>5.0381944444444444E-2</v>
      </c>
      <c r="H90" t="str">
        <f>IFERROR(VLOOKUP(F90, Entries!$B:$F, 2, FALSE),"")</f>
        <v>Kirsty Brown</v>
      </c>
      <c r="I90" t="str">
        <f>IFERROR(VLOOKUP(F90, Entries!$B:$F, 3, FALSE),"")</f>
        <v>Pickering RC</v>
      </c>
      <c r="J90" t="str">
        <f>IFERROR(VLOOKUP(F90, Entries!$B:$F, 4, FALSE),"")</f>
        <v>Female</v>
      </c>
      <c r="K90" t="str">
        <f>IFERROR(VLOOKUP(F90, Entries!$B:$F, 5, FALSE),"")</f>
        <v>WSEN</v>
      </c>
      <c r="L90" t="str">
        <f>LEFT(Table22[[#This Row],[Category]],2)</f>
        <v>WS</v>
      </c>
      <c r="M90">
        <f>IF(F90&lt;&gt;0,COUNTIF($L$2:L90,L90),"")</f>
        <v>4</v>
      </c>
      <c r="N90" t="str">
        <f t="shared" si="8"/>
        <v>WS:4</v>
      </c>
    </row>
    <row r="91" spans="1:14" x14ac:dyDescent="0.2">
      <c r="A91">
        <v>90</v>
      </c>
      <c r="B91">
        <f>IF(F91&lt;&gt;"",COUNTIF($J$2:J91,J91),"")</f>
        <v>77</v>
      </c>
      <c r="C91" t="str">
        <f t="shared" si="6"/>
        <v>Male:77</v>
      </c>
      <c r="D91">
        <f>IF(F91&lt;&gt;0,COUNTIF($K$2:K91,K91),"")</f>
        <v>12</v>
      </c>
      <c r="E91" t="str">
        <f t="shared" si="7"/>
        <v>M45:12</v>
      </c>
      <c r="F91" s="52">
        <v>601</v>
      </c>
      <c r="G91" s="54">
        <v>5.0590277777777776E-2</v>
      </c>
      <c r="H91" t="str">
        <f>IFERROR(VLOOKUP(F91, Entries!$B:$F, 2, FALSE),"")</f>
        <v>Nigel Dove</v>
      </c>
      <c r="I91" t="str">
        <f>IFERROR(VLOOKUP(F91, Entries!$B:$F, 3, FALSE),"")</f>
        <v>Individual#</v>
      </c>
      <c r="J91" t="str">
        <f>IFERROR(VLOOKUP(F91, Entries!$B:$F, 4, FALSE),"")</f>
        <v>Male</v>
      </c>
      <c r="K91" t="str">
        <f>IFERROR(VLOOKUP(F91, Entries!$B:$F, 5, FALSE),"")</f>
        <v>M45</v>
      </c>
      <c r="L91" t="str">
        <f>LEFT(Table22[[#This Row],[Category]],2)</f>
        <v>M4</v>
      </c>
      <c r="M91">
        <f>IF(F91&lt;&gt;0,COUNTIF($L$2:L91,L91),"")</f>
        <v>22</v>
      </c>
      <c r="N91" t="str">
        <f t="shared" si="8"/>
        <v>M4:22</v>
      </c>
    </row>
    <row r="92" spans="1:14" x14ac:dyDescent="0.2">
      <c r="A92">
        <v>91</v>
      </c>
      <c r="B92">
        <f>IF(F92&lt;&gt;"",COUNTIF($J$2:J92,J92),"")</f>
        <v>78</v>
      </c>
      <c r="C92" t="str">
        <f t="shared" si="6"/>
        <v>Male:78</v>
      </c>
      <c r="D92">
        <f>IF(F92&lt;&gt;0,COUNTIF($K$2:K92,K92),"")</f>
        <v>10</v>
      </c>
      <c r="E92" t="str">
        <f t="shared" si="7"/>
        <v>M55:10</v>
      </c>
      <c r="F92" s="52">
        <v>806</v>
      </c>
      <c r="G92" s="54">
        <v>5.0601851851851849E-2</v>
      </c>
      <c r="H92" t="str">
        <f>IFERROR(VLOOKUP(F92, Entries!$B:$F, 2, FALSE),"")</f>
        <v>Bryan Drew</v>
      </c>
      <c r="I92" t="str">
        <f>IFERROR(VLOOKUP(F92, Entries!$B:$F, 3, FALSE),"")</f>
        <v>York Knavesmire Harriers</v>
      </c>
      <c r="J92" t="str">
        <f>IFERROR(VLOOKUP(F92, Entries!$B:$F, 4, FALSE),"")</f>
        <v>Male</v>
      </c>
      <c r="K92" t="str">
        <f>IFERROR(VLOOKUP(F92, Entries!$B:$F, 5, FALSE),"")</f>
        <v>M55</v>
      </c>
      <c r="L92" t="str">
        <f>LEFT(Table22[[#This Row],[Category]],2)</f>
        <v>M5</v>
      </c>
      <c r="M92">
        <f>IF(F92&lt;&gt;0,COUNTIF($L$2:L92,L92),"")</f>
        <v>20</v>
      </c>
      <c r="N92" t="str">
        <f t="shared" si="8"/>
        <v>M5:20</v>
      </c>
    </row>
    <row r="93" spans="1:14" x14ac:dyDescent="0.2">
      <c r="A93">
        <v>92</v>
      </c>
      <c r="B93">
        <f>IF(F93&lt;&gt;"",COUNTIF($J$2:J93,J93),"")</f>
        <v>79</v>
      </c>
      <c r="C93" t="str">
        <f t="shared" si="6"/>
        <v>Male:79</v>
      </c>
      <c r="D93">
        <f>IF(F93&lt;&gt;0,COUNTIF($K$2:K93,K93),"")</f>
        <v>25</v>
      </c>
      <c r="E93" t="str">
        <f t="shared" si="7"/>
        <v>MSEN:25</v>
      </c>
      <c r="F93" s="52">
        <v>340</v>
      </c>
      <c r="G93" s="54">
        <v>5.0613425925925923E-2</v>
      </c>
      <c r="H93" t="str">
        <f>IFERROR(VLOOKUP(F93, Entries!$B:$F, 2, FALSE),"")</f>
        <v>Alexander Guille</v>
      </c>
      <c r="I93" t="str">
        <f>IFERROR(VLOOKUP(F93, Entries!$B:$F, 3, FALSE),"")</f>
        <v>Individual#</v>
      </c>
      <c r="J93" t="str">
        <f>IFERROR(VLOOKUP(F93, Entries!$B:$F, 4, FALSE),"")</f>
        <v>Male</v>
      </c>
      <c r="K93" t="str">
        <f>IFERROR(VLOOKUP(F93, Entries!$B:$F, 5, FALSE),"")</f>
        <v>MSEN</v>
      </c>
      <c r="L93" t="str">
        <f>LEFT(Table22[[#This Row],[Category]],2)</f>
        <v>MS</v>
      </c>
      <c r="M93">
        <f>IF(F93&lt;&gt;0,COUNTIF($L$2:L93,L93),"")</f>
        <v>25</v>
      </c>
      <c r="N93" t="str">
        <f t="shared" si="8"/>
        <v>MS:25</v>
      </c>
    </row>
    <row r="94" spans="1:14" x14ac:dyDescent="0.2">
      <c r="A94">
        <v>93</v>
      </c>
      <c r="B94">
        <f>IF(F94&lt;&gt;"",COUNTIF($J$2:J94,J94),"")</f>
        <v>80</v>
      </c>
      <c r="C94" t="str">
        <f t="shared" si="6"/>
        <v>Male:80</v>
      </c>
      <c r="D94">
        <f>IF(F94&lt;&gt;0,COUNTIF($K$2:K94,K94),"")</f>
        <v>10</v>
      </c>
      <c r="E94" t="str">
        <f t="shared" si="7"/>
        <v>M60:10</v>
      </c>
      <c r="F94" s="52">
        <v>914</v>
      </c>
      <c r="G94" s="54">
        <v>5.0694444444444445E-2</v>
      </c>
      <c r="H94" t="str">
        <f>IFERROR(VLOOKUP(F94, Entries!$B:$F, 2, FALSE),"")</f>
        <v>Mick Cooper</v>
      </c>
      <c r="I94" t="str">
        <f>IFERROR(VLOOKUP(F94, Entries!$B:$F, 3, FALSE),"")</f>
        <v>Tormorden Harriers</v>
      </c>
      <c r="J94" t="str">
        <f>IFERROR(VLOOKUP(F94, Entries!$B:$F, 4, FALSE),"")</f>
        <v>Male</v>
      </c>
      <c r="K94" t="str">
        <f>IFERROR(VLOOKUP(F94, Entries!$B:$F, 5, FALSE),"")</f>
        <v>M60</v>
      </c>
      <c r="L94" t="str">
        <f>LEFT(Table22[[#This Row],[Category]],2)</f>
        <v>M6</v>
      </c>
      <c r="M94">
        <f>IF(F94&lt;&gt;0,COUNTIF($L$2:L94,L94),"")</f>
        <v>11</v>
      </c>
      <c r="N94" t="str">
        <f t="shared" si="8"/>
        <v>M6:11</v>
      </c>
    </row>
    <row r="95" spans="1:14" x14ac:dyDescent="0.2">
      <c r="A95">
        <v>94</v>
      </c>
      <c r="B95">
        <f>IF(F95&lt;&gt;"",COUNTIF($J$2:J95,J95),"")</f>
        <v>81</v>
      </c>
      <c r="C95" t="str">
        <f t="shared" si="6"/>
        <v>Male:81</v>
      </c>
      <c r="D95">
        <f>IF(F95&lt;&gt;0,COUNTIF($K$2:K95,K95),"")</f>
        <v>2</v>
      </c>
      <c r="E95" t="str">
        <f t="shared" si="7"/>
        <v>M65:2</v>
      </c>
      <c r="F95" s="52">
        <v>964</v>
      </c>
      <c r="G95" s="54">
        <v>5.0763888888888886E-2</v>
      </c>
      <c r="H95" t="str">
        <f>IFERROR(VLOOKUP(F95, Entries!$B:$F, 2, FALSE),"")</f>
        <v>Stewart Mechie</v>
      </c>
      <c r="I95" t="str">
        <f>IFERROR(VLOOKUP(F95, Entries!$B:$F, 3, FALSE),"")</f>
        <v>Individual#</v>
      </c>
      <c r="J95" t="str">
        <f>IFERROR(VLOOKUP(F95, Entries!$B:$F, 4, FALSE),"")</f>
        <v>Male</v>
      </c>
      <c r="K95" t="str">
        <f>IFERROR(VLOOKUP(F95, Entries!$B:$F, 5, FALSE),"")</f>
        <v>M65</v>
      </c>
      <c r="L95" t="str">
        <f>LEFT(Table22[[#This Row],[Category]],2)</f>
        <v>M6</v>
      </c>
      <c r="M95">
        <f>IF(F95&lt;&gt;0,COUNTIF($L$2:L95,L95),"")</f>
        <v>12</v>
      </c>
      <c r="N95" t="str">
        <f t="shared" si="8"/>
        <v>M6:12</v>
      </c>
    </row>
    <row r="96" spans="1:14" x14ac:dyDescent="0.2">
      <c r="A96">
        <v>95</v>
      </c>
      <c r="B96">
        <f>IF(F96&lt;&gt;"",COUNTIF($J$2:J96,J96),"")</f>
        <v>82</v>
      </c>
      <c r="C96" t="str">
        <f t="shared" si="6"/>
        <v>Male:82</v>
      </c>
      <c r="D96">
        <f>IF(F96&lt;&gt;0,COUNTIF($K$2:K96,K96),"")</f>
        <v>11</v>
      </c>
      <c r="E96" t="str">
        <f t="shared" si="7"/>
        <v>M55:11</v>
      </c>
      <c r="F96" s="52">
        <v>811</v>
      </c>
      <c r="G96" s="54">
        <v>5.0856481481481482E-2</v>
      </c>
      <c r="H96" t="str">
        <f>IFERROR(VLOOKUP(F96, Entries!$B:$F, 2, FALSE),"")</f>
        <v>Richard Crone</v>
      </c>
      <c r="I96" t="str">
        <f>IFERROR(VLOOKUP(F96, Entries!$B:$F, 3, FALSE),"")</f>
        <v>East Hull Harriers &amp; AC</v>
      </c>
      <c r="J96" t="str">
        <f>IFERROR(VLOOKUP(F96, Entries!$B:$F, 4, FALSE),"")</f>
        <v>Male</v>
      </c>
      <c r="K96" t="str">
        <f>IFERROR(VLOOKUP(F96, Entries!$B:$F, 5, FALSE),"")</f>
        <v>M55</v>
      </c>
      <c r="L96" t="str">
        <f>LEFT(Table22[[#This Row],[Category]],2)</f>
        <v>M5</v>
      </c>
      <c r="M96">
        <f>IF(F96&lt;&gt;0,COUNTIF($L$2:L96,L96),"")</f>
        <v>21</v>
      </c>
      <c r="N96" t="str">
        <f t="shared" si="8"/>
        <v>M5:21</v>
      </c>
    </row>
    <row r="97" spans="1:14" x14ac:dyDescent="0.2">
      <c r="A97">
        <v>96</v>
      </c>
      <c r="B97">
        <f>IF(F97&lt;&gt;"",COUNTIF($J$2:J97,J97),"")</f>
        <v>14</v>
      </c>
      <c r="C97" t="str">
        <f t="shared" si="6"/>
        <v>Female:14</v>
      </c>
      <c r="D97">
        <f>IF(F97&lt;&gt;0,COUNTIF($K$2:K97,K97),"")</f>
        <v>5</v>
      </c>
      <c r="E97" t="str">
        <f t="shared" si="7"/>
        <v>WSEN:5</v>
      </c>
      <c r="F97" s="52">
        <v>10</v>
      </c>
      <c r="G97" s="54">
        <v>5.0902777777777776E-2</v>
      </c>
      <c r="H97" t="str">
        <f>IFERROR(VLOOKUP(F97, Entries!$B:$F, 2, FALSE),"")</f>
        <v>Emily Loftus</v>
      </c>
      <c r="I97" t="str">
        <f>IFERROR(VLOOKUP(F97, Entries!$B:$F, 3, FALSE),"")</f>
        <v>Pickering RC</v>
      </c>
      <c r="J97" t="str">
        <f>IFERROR(VLOOKUP(F97, Entries!$B:$F, 4, FALSE),"")</f>
        <v>Female</v>
      </c>
      <c r="K97" t="str">
        <f>IFERROR(VLOOKUP(F97, Entries!$B:$F, 5, FALSE),"")</f>
        <v>WSEN</v>
      </c>
      <c r="L97" t="str">
        <f>LEFT(Table22[[#This Row],[Category]],2)</f>
        <v>WS</v>
      </c>
      <c r="M97">
        <f>IF(F97&lt;&gt;0,COUNTIF($L$2:L97,L97),"")</f>
        <v>5</v>
      </c>
      <c r="N97" t="str">
        <f t="shared" si="8"/>
        <v>WS:5</v>
      </c>
    </row>
    <row r="98" spans="1:14" x14ac:dyDescent="0.2">
      <c r="A98">
        <v>97</v>
      </c>
      <c r="B98">
        <f>IF(F98&lt;&gt;"",COUNTIF($J$2:J98,J98),"")</f>
        <v>83</v>
      </c>
      <c r="C98" t="str">
        <f t="shared" ref="C98:C129" si="9">IF(F98&lt;&gt;0,J98&amp;":"&amp;B98,"")</f>
        <v>Male:83</v>
      </c>
      <c r="D98">
        <f>IF(F98&lt;&gt;0,COUNTIF($K$2:K98,K98),"")</f>
        <v>13</v>
      </c>
      <c r="E98" t="str">
        <f t="shared" ref="E98:E129" si="10">IF(F98&lt;&gt;0,K98&amp;":"&amp;D98,"")</f>
        <v>M45:13</v>
      </c>
      <c r="F98" s="52">
        <v>620</v>
      </c>
      <c r="G98" s="54">
        <v>5.1111111111111114E-2</v>
      </c>
      <c r="H98" t="str">
        <f>IFERROR(VLOOKUP(F98, Entries!$B:$F, 2, FALSE),"")</f>
        <v>Ed Snow</v>
      </c>
      <c r="I98" t="str">
        <f>IFERROR(VLOOKUP(F98, Entries!$B:$F, 3, FALSE),"")</f>
        <v>York Acorn RC</v>
      </c>
      <c r="J98" t="str">
        <f>IFERROR(VLOOKUP(F98, Entries!$B:$F, 4, FALSE),"")</f>
        <v>Male</v>
      </c>
      <c r="K98" t="str">
        <f>IFERROR(VLOOKUP(F98, Entries!$B:$F, 5, FALSE),"")</f>
        <v>M45</v>
      </c>
      <c r="L98" t="str">
        <f>LEFT(Table22[[#This Row],[Category]],2)</f>
        <v>M4</v>
      </c>
      <c r="M98">
        <f>IF(F98&lt;&gt;0,COUNTIF($L$2:L98,L98),"")</f>
        <v>23</v>
      </c>
      <c r="N98" t="str">
        <f t="shared" ref="N98:N129" si="11">IF(F98&lt;&gt;0,L98&amp;":"&amp;M98,"")</f>
        <v>M4:23</v>
      </c>
    </row>
    <row r="99" spans="1:14" x14ac:dyDescent="0.2">
      <c r="A99">
        <v>98</v>
      </c>
      <c r="B99">
        <f>IF(F99&lt;&gt;"",COUNTIF($J$2:J99,J99),"")</f>
        <v>84</v>
      </c>
      <c r="C99" t="str">
        <f t="shared" si="9"/>
        <v>Male:84</v>
      </c>
      <c r="D99">
        <f>IF(F99&lt;&gt;0,COUNTIF($K$2:K99,K99),"")</f>
        <v>12</v>
      </c>
      <c r="E99" t="str">
        <f t="shared" si="10"/>
        <v>M55:12</v>
      </c>
      <c r="F99" s="52">
        <v>808</v>
      </c>
      <c r="G99" s="54">
        <v>5.1319444444444445E-2</v>
      </c>
      <c r="H99" t="str">
        <f>IFERROR(VLOOKUP(F99, Entries!$B:$F, 2, FALSE),"")</f>
        <v>Paul Wilkin</v>
      </c>
      <c r="I99" t="str">
        <f>IFERROR(VLOOKUP(F99, Entries!$B:$F, 3, FALSE),"")</f>
        <v>Middlesbrough &amp; Cleveland Harriers</v>
      </c>
      <c r="J99" t="str">
        <f>IFERROR(VLOOKUP(F99, Entries!$B:$F, 4, FALSE),"")</f>
        <v>Male</v>
      </c>
      <c r="K99" t="str">
        <f>IFERROR(VLOOKUP(F99, Entries!$B:$F, 5, FALSE),"")</f>
        <v>M55</v>
      </c>
      <c r="L99" t="str">
        <f>LEFT(Table22[[#This Row],[Category]],2)</f>
        <v>M5</v>
      </c>
      <c r="M99">
        <f>IF(F99&lt;&gt;0,COUNTIF($L$2:L99,L99),"")</f>
        <v>22</v>
      </c>
      <c r="N99" t="str">
        <f t="shared" si="11"/>
        <v>M5:22</v>
      </c>
    </row>
    <row r="100" spans="1:14" x14ac:dyDescent="0.2">
      <c r="A100">
        <v>99</v>
      </c>
      <c r="B100">
        <f>IF(F100&lt;&gt;"",COUNTIF($J$2:J100,J100),"")</f>
        <v>15</v>
      </c>
      <c r="C100" t="str">
        <f t="shared" si="9"/>
        <v>Female:15</v>
      </c>
      <c r="D100">
        <f>IF(F100&lt;&gt;0,COUNTIF($K$2:K100,K100),"")</f>
        <v>3</v>
      </c>
      <c r="E100" t="str">
        <f t="shared" si="10"/>
        <v>W55:3</v>
      </c>
      <c r="F100" s="52">
        <v>250</v>
      </c>
      <c r="G100" s="54">
        <v>5.1770833333333335E-2</v>
      </c>
      <c r="H100" t="str">
        <f>IFERROR(VLOOKUP(F100, Entries!$B:$F, 2, FALSE),"")</f>
        <v>Lucy Saggers</v>
      </c>
      <c r="I100" t="str">
        <f>IFERROR(VLOOKUP(F100, Entries!$B:$F, 3, FALSE),"")</f>
        <v>Pickering RC</v>
      </c>
      <c r="J100" t="str">
        <f>IFERROR(VLOOKUP(F100, Entries!$B:$F, 4, FALSE),"")</f>
        <v>Female</v>
      </c>
      <c r="K100" t="str">
        <f>IFERROR(VLOOKUP(F100, Entries!$B:$F, 5, FALSE),"")</f>
        <v>W55</v>
      </c>
      <c r="L100" t="str">
        <f>LEFT(Table22[[#This Row],[Category]],2)</f>
        <v>W5</v>
      </c>
      <c r="M100">
        <f>IF(F100&lt;&gt;0,COUNTIF($L$2:L100,L100),"")</f>
        <v>5</v>
      </c>
      <c r="N100" t="str">
        <f t="shared" si="11"/>
        <v>W5:5</v>
      </c>
    </row>
    <row r="101" spans="1:14" x14ac:dyDescent="0.2">
      <c r="A101">
        <v>100</v>
      </c>
      <c r="B101">
        <f>IF(F101&lt;&gt;"",COUNTIF($J$2:J101,J101),"")</f>
        <v>85</v>
      </c>
      <c r="C101" t="str">
        <f t="shared" si="9"/>
        <v>Male:85</v>
      </c>
      <c r="D101">
        <f>IF(F101&lt;&gt;0,COUNTIF($K$2:K101,K101),"")</f>
        <v>13</v>
      </c>
      <c r="E101" t="str">
        <f t="shared" si="10"/>
        <v>M55:13</v>
      </c>
      <c r="F101" s="52">
        <v>819</v>
      </c>
      <c r="G101" s="54">
        <v>5.1805555555555556E-2</v>
      </c>
      <c r="H101" t="str">
        <f>IFERROR(VLOOKUP(F101, Entries!$B:$F, 2, FALSE),"")</f>
        <v>Alan Simpson</v>
      </c>
      <c r="I101" t="str">
        <f>IFERROR(VLOOKUP(F101, Entries!$B:$F, 3, FALSE),"")</f>
        <v>Thirsk &amp; Sowerby Harriers</v>
      </c>
      <c r="J101" t="str">
        <f>IFERROR(VLOOKUP(F101, Entries!$B:$F, 4, FALSE),"")</f>
        <v>Male</v>
      </c>
      <c r="K101" t="str">
        <f>IFERROR(VLOOKUP(F101, Entries!$B:$F, 5, FALSE),"")</f>
        <v>M55</v>
      </c>
      <c r="L101" t="str">
        <f>LEFT(Table22[[#This Row],[Category]],2)</f>
        <v>M5</v>
      </c>
      <c r="M101">
        <f>IF(F101&lt;&gt;0,COUNTIF($L$2:L101,L101),"")</f>
        <v>23</v>
      </c>
      <c r="N101" t="str">
        <f t="shared" si="11"/>
        <v>M5:23</v>
      </c>
    </row>
    <row r="102" spans="1:14" x14ac:dyDescent="0.2">
      <c r="A102">
        <v>101</v>
      </c>
      <c r="B102">
        <f>IF(F102&lt;&gt;"",COUNTIF($J$2:J102,J102),"")</f>
        <v>86</v>
      </c>
      <c r="C102" t="str">
        <f t="shared" si="9"/>
        <v>Male:86</v>
      </c>
      <c r="D102">
        <f>IF(F102&lt;&gt;0,COUNTIF($K$2:K102,K102),"")</f>
        <v>3</v>
      </c>
      <c r="E102" t="str">
        <f t="shared" si="10"/>
        <v>M65:3</v>
      </c>
      <c r="F102" s="52">
        <v>959</v>
      </c>
      <c r="G102" s="54">
        <v>5.1874999999999998E-2</v>
      </c>
      <c r="H102" t="str">
        <f>IFERROR(VLOOKUP(F102, Entries!$B:$F, 2, FALSE),"")</f>
        <v>Richard Parkin</v>
      </c>
      <c r="I102" t="str">
        <f>IFERROR(VLOOKUP(F102, Entries!$B:$F, 3, FALSE),"")</f>
        <v>Beverley AC</v>
      </c>
      <c r="J102" t="str">
        <f>IFERROR(VLOOKUP(F102, Entries!$B:$F, 4, FALSE),"")</f>
        <v>Male</v>
      </c>
      <c r="K102" t="str">
        <f>IFERROR(VLOOKUP(F102, Entries!$B:$F, 5, FALSE),"")</f>
        <v>M65</v>
      </c>
      <c r="L102" t="str">
        <f>LEFT(Table22[[#This Row],[Category]],2)</f>
        <v>M6</v>
      </c>
      <c r="M102">
        <f>IF(F102&lt;&gt;0,COUNTIF($L$2:L102,L102),"")</f>
        <v>13</v>
      </c>
      <c r="N102" t="str">
        <f t="shared" si="11"/>
        <v>M6:13</v>
      </c>
    </row>
    <row r="103" spans="1:14" x14ac:dyDescent="0.2">
      <c r="A103">
        <v>102</v>
      </c>
      <c r="B103">
        <f>IF(F103&lt;&gt;"",COUNTIF($J$2:J103,J103),"")</f>
        <v>87</v>
      </c>
      <c r="C103" t="str">
        <f t="shared" si="9"/>
        <v>Male:87</v>
      </c>
      <c r="D103">
        <f>IF(F103&lt;&gt;0,COUNTIF($K$2:K103,K103),"")</f>
        <v>11</v>
      </c>
      <c r="E103" t="str">
        <f t="shared" si="10"/>
        <v>M60:11</v>
      </c>
      <c r="F103" s="52">
        <v>918</v>
      </c>
      <c r="G103" s="54">
        <v>5.2291666666666667E-2</v>
      </c>
      <c r="H103" t="str">
        <f>IFERROR(VLOOKUP(F103, Entries!$B:$F, 2, FALSE),"")</f>
        <v>Michael Keavney</v>
      </c>
      <c r="I103" t="str">
        <f>IFERROR(VLOOKUP(F103, Entries!$B:$F, 3, FALSE),"")</f>
        <v>Swaledale Runners</v>
      </c>
      <c r="J103" t="str">
        <f>IFERROR(VLOOKUP(F103, Entries!$B:$F, 4, FALSE),"")</f>
        <v>Male</v>
      </c>
      <c r="K103" t="str">
        <f>IFERROR(VLOOKUP(F103, Entries!$B:$F, 5, FALSE),"")</f>
        <v>M60</v>
      </c>
      <c r="L103" t="str">
        <f>LEFT(Table22[[#This Row],[Category]],2)</f>
        <v>M6</v>
      </c>
      <c r="M103">
        <f>IF(F103&lt;&gt;0,COUNTIF($L$2:L103,L103),"")</f>
        <v>14</v>
      </c>
      <c r="N103" t="str">
        <f t="shared" si="11"/>
        <v>M6:14</v>
      </c>
    </row>
    <row r="104" spans="1:14" x14ac:dyDescent="0.2">
      <c r="A104">
        <v>103</v>
      </c>
      <c r="B104">
        <f>IF(F104&lt;&gt;"",COUNTIF($J$2:J104,J104),"")</f>
        <v>16</v>
      </c>
      <c r="C104" t="str">
        <f t="shared" si="9"/>
        <v>Female:16</v>
      </c>
      <c r="D104">
        <f>IF(F104&lt;&gt;0,COUNTIF($K$2:K104,K104),"")</f>
        <v>3</v>
      </c>
      <c r="E104" t="str">
        <f t="shared" si="10"/>
        <v>W50:3</v>
      </c>
      <c r="F104" s="52">
        <v>209</v>
      </c>
      <c r="G104" s="54">
        <v>5.2407407407407409E-2</v>
      </c>
      <c r="H104" t="str">
        <f>IFERROR(VLOOKUP(F104, Entries!$B:$F, 2, FALSE),"")</f>
        <v>Louise Mayfield</v>
      </c>
      <c r="I104" t="str">
        <f>IFERROR(VLOOKUP(F104, Entries!$B:$F, 3, FALSE),"")</f>
        <v>Thirsk &amp; Sowerby Harriers</v>
      </c>
      <c r="J104" t="str">
        <f>IFERROR(VLOOKUP(F104, Entries!$B:$F, 4, FALSE),"")</f>
        <v>Female</v>
      </c>
      <c r="K104" t="str">
        <f>IFERROR(VLOOKUP(F104, Entries!$B:$F, 5, FALSE),"")</f>
        <v>W50</v>
      </c>
      <c r="L104" t="str">
        <f>LEFT(Table22[[#This Row],[Category]],2)</f>
        <v>W5</v>
      </c>
      <c r="M104">
        <f>IF(F104&lt;&gt;0,COUNTIF($L$2:L104,L104),"")</f>
        <v>6</v>
      </c>
      <c r="N104" t="str">
        <f t="shared" si="11"/>
        <v>W5:6</v>
      </c>
    </row>
    <row r="105" spans="1:14" x14ac:dyDescent="0.2">
      <c r="A105">
        <v>104</v>
      </c>
      <c r="B105">
        <f>IF(F105&lt;&gt;"",COUNTIF($J$2:J105,J105),"")</f>
        <v>17</v>
      </c>
      <c r="C105" t="str">
        <f t="shared" si="9"/>
        <v>Female:17</v>
      </c>
      <c r="D105">
        <f>IF(F105&lt;&gt;0,COUNTIF($K$2:K105,K105),"")</f>
        <v>1</v>
      </c>
      <c r="E105" t="str">
        <f t="shared" si="10"/>
        <v>W60:1</v>
      </c>
      <c r="F105" s="52">
        <v>282</v>
      </c>
      <c r="G105" s="54">
        <v>5.2627314814814814E-2</v>
      </c>
      <c r="H105" t="str">
        <f>IFERROR(VLOOKUP(F105, Entries!$B:$F, 2, FALSE),"")</f>
        <v>Kate Ruffell</v>
      </c>
      <c r="I105" t="str">
        <f>IFERROR(VLOOKUP(F105, Entries!$B:$F, 3, FALSE),"")</f>
        <v>Matlock AC</v>
      </c>
      <c r="J105" t="str">
        <f>IFERROR(VLOOKUP(F105, Entries!$B:$F, 4, FALSE),"")</f>
        <v>Female</v>
      </c>
      <c r="K105" t="str">
        <f>IFERROR(VLOOKUP(F105, Entries!$B:$F, 5, FALSE),"")</f>
        <v>W60</v>
      </c>
      <c r="L105" t="str">
        <f>LEFT(Table22[[#This Row],[Category]],2)</f>
        <v>W6</v>
      </c>
      <c r="M105">
        <f>IF(F105&lt;&gt;0,COUNTIF($L$2:L105,L105),"")</f>
        <v>1</v>
      </c>
      <c r="N105" t="str">
        <f t="shared" si="11"/>
        <v>W6:1</v>
      </c>
    </row>
    <row r="106" spans="1:14" x14ac:dyDescent="0.2">
      <c r="A106">
        <v>105</v>
      </c>
      <c r="B106">
        <f>IF(F106&lt;&gt;"",COUNTIF($J$2:J106,J106),"")</f>
        <v>88</v>
      </c>
      <c r="C106" t="str">
        <f t="shared" si="9"/>
        <v>Male:88</v>
      </c>
      <c r="D106">
        <f>IF(F106&lt;&gt;0,COUNTIF($K$2:K106,K106),"")</f>
        <v>2</v>
      </c>
      <c r="E106" t="str">
        <f t="shared" si="10"/>
        <v>M70:2</v>
      </c>
      <c r="F106" s="52">
        <v>991</v>
      </c>
      <c r="G106" s="54">
        <v>5.2777777777777778E-2</v>
      </c>
      <c r="H106" t="str">
        <f>IFERROR(VLOOKUP(F106, Entries!$B:$F, 2, FALSE),"")</f>
        <v>Stephen Mummery</v>
      </c>
      <c r="I106" t="str">
        <f>IFERROR(VLOOKUP(F106, Entries!$B:$F, 3, FALSE),"")</f>
        <v>Individual#</v>
      </c>
      <c r="J106" t="str">
        <f>IFERROR(VLOOKUP(F106, Entries!$B:$F, 4, FALSE),"")</f>
        <v>Male</v>
      </c>
      <c r="K106" t="str">
        <f>IFERROR(VLOOKUP(F106, Entries!$B:$F, 5, FALSE),"")</f>
        <v>M70</v>
      </c>
      <c r="L106" t="str">
        <f>LEFT(Table22[[#This Row],[Category]],2)</f>
        <v>M7</v>
      </c>
      <c r="M106">
        <f>IF(F106&lt;&gt;0,COUNTIF($L$2:L106,L106),"")</f>
        <v>2</v>
      </c>
      <c r="N106" t="str">
        <f t="shared" si="11"/>
        <v>M7:2</v>
      </c>
    </row>
    <row r="107" spans="1:14" x14ac:dyDescent="0.2">
      <c r="A107">
        <v>106</v>
      </c>
      <c r="B107">
        <f>IF(F107&lt;&gt;"",COUNTIF($J$2:J107,J107),"")</f>
        <v>18</v>
      </c>
      <c r="C107" t="str">
        <f t="shared" si="9"/>
        <v>Female:18</v>
      </c>
      <c r="D107">
        <f>IF(F107&lt;&gt;0,COUNTIF($K$2:K107,K107),"")</f>
        <v>6</v>
      </c>
      <c r="E107" t="str">
        <f t="shared" si="10"/>
        <v>WSEN:6</v>
      </c>
      <c r="F107" s="52">
        <v>3</v>
      </c>
      <c r="G107" s="54">
        <v>5.28587962962963E-2</v>
      </c>
      <c r="H107" t="str">
        <f>IFERROR(VLOOKUP(F107, Entries!$B:$F, 2, FALSE),"")</f>
        <v>Robyn Watson</v>
      </c>
      <c r="I107" t="str">
        <f>IFERROR(VLOOKUP(F107, Entries!$B:$F, 3, FALSE),"")</f>
        <v>Esk Valley Fell Club</v>
      </c>
      <c r="J107" t="str">
        <f>IFERROR(VLOOKUP(F107, Entries!$B:$F, 4, FALSE),"")</f>
        <v>Female</v>
      </c>
      <c r="K107" t="str">
        <f>IFERROR(VLOOKUP(F107, Entries!$B:$F, 5, FALSE),"")</f>
        <v>WSEN</v>
      </c>
      <c r="L107" t="str">
        <f>LEFT(Table22[[#This Row],[Category]],2)</f>
        <v>WS</v>
      </c>
      <c r="M107">
        <f>IF(F107&lt;&gt;0,COUNTIF($L$2:L107,L107),"")</f>
        <v>6</v>
      </c>
      <c r="N107" t="str">
        <f t="shared" si="11"/>
        <v>WS:6</v>
      </c>
    </row>
    <row r="108" spans="1:14" x14ac:dyDescent="0.2">
      <c r="A108">
        <v>107</v>
      </c>
      <c r="B108">
        <f>IF(F108&lt;&gt;"",COUNTIF($J$2:J108,J108),"")</f>
        <v>19</v>
      </c>
      <c r="C108" t="str">
        <f t="shared" si="9"/>
        <v>Female:19</v>
      </c>
      <c r="D108">
        <f>IF(F108&lt;&gt;0,COUNTIF($K$2:K108,K108),"")</f>
        <v>4</v>
      </c>
      <c r="E108" t="str">
        <f t="shared" si="10"/>
        <v>W50:4</v>
      </c>
      <c r="F108" s="52">
        <v>208</v>
      </c>
      <c r="G108" s="54">
        <v>5.3912037037037036E-2</v>
      </c>
      <c r="H108" t="str">
        <f>IFERROR(VLOOKUP(F108, Entries!$B:$F, 2, FALSE),"")</f>
        <v>Samantha Jones</v>
      </c>
      <c r="I108" t="str">
        <f>IFERROR(VLOOKUP(F108, Entries!$B:$F, 3, FALSE),"")</f>
        <v>Individual#</v>
      </c>
      <c r="J108" t="str">
        <f>IFERROR(VLOOKUP(F108, Entries!$B:$F, 4, FALSE),"")</f>
        <v>Female</v>
      </c>
      <c r="K108" t="str">
        <f>IFERROR(VLOOKUP(F108, Entries!$B:$F, 5, FALSE),"")</f>
        <v>W50</v>
      </c>
      <c r="L108" t="str">
        <f>LEFT(Table22[[#This Row],[Category]],2)</f>
        <v>W5</v>
      </c>
      <c r="M108">
        <f>IF(F108&lt;&gt;0,COUNTIF($L$2:L108,L108),"")</f>
        <v>7</v>
      </c>
      <c r="N108" t="str">
        <f t="shared" si="11"/>
        <v>W5:7</v>
      </c>
    </row>
    <row r="109" spans="1:14" x14ac:dyDescent="0.2">
      <c r="A109">
        <v>108</v>
      </c>
      <c r="B109">
        <f>IF(F109&lt;&gt;"",COUNTIF($J$2:J109,J109),"")</f>
        <v>20</v>
      </c>
      <c r="C109" t="str">
        <f t="shared" si="9"/>
        <v>Female:20</v>
      </c>
      <c r="D109">
        <f>IF(F109&lt;&gt;0,COUNTIF($K$2:K109,K109),"")</f>
        <v>4</v>
      </c>
      <c r="E109" t="str">
        <f t="shared" si="10"/>
        <v>W55:4</v>
      </c>
      <c r="F109" s="52">
        <v>256</v>
      </c>
      <c r="G109" s="54">
        <v>5.4155092592592595E-2</v>
      </c>
      <c r="H109" t="str">
        <f>IFERROR(VLOOKUP(F109, Entries!$B:$F, 2, FALSE),"")</f>
        <v>Nicola Thorpe</v>
      </c>
      <c r="I109" t="str">
        <f>IFERROR(VLOOKUP(F109, Entries!$B:$F, 3, FALSE),"")</f>
        <v>Pickering RC</v>
      </c>
      <c r="J109" t="str">
        <f>IFERROR(VLOOKUP(F109, Entries!$B:$F, 4, FALSE),"")</f>
        <v>Female</v>
      </c>
      <c r="K109" t="str">
        <f>IFERROR(VLOOKUP(F109, Entries!$B:$F, 5, FALSE),"")</f>
        <v>W55</v>
      </c>
      <c r="L109" t="str">
        <f>LEFT(Table22[[#This Row],[Category]],2)</f>
        <v>W5</v>
      </c>
      <c r="M109">
        <f>IF(F109&lt;&gt;0,COUNTIF($L$2:L109,L109),"")</f>
        <v>8</v>
      </c>
      <c r="N109" t="str">
        <f t="shared" si="11"/>
        <v>W5:8</v>
      </c>
    </row>
    <row r="110" spans="1:14" x14ac:dyDescent="0.2">
      <c r="A110">
        <v>109</v>
      </c>
      <c r="B110">
        <f>IF(F110&lt;&gt;"",COUNTIF($J$2:J110,J110),"")</f>
        <v>89</v>
      </c>
      <c r="C110" t="str">
        <f t="shared" si="9"/>
        <v>Male:89</v>
      </c>
      <c r="D110">
        <f>IF(F110&lt;&gt;0,COUNTIF($K$2:K110,K110),"")</f>
        <v>4</v>
      </c>
      <c r="E110" t="str">
        <f t="shared" si="10"/>
        <v>M65:4</v>
      </c>
      <c r="F110" s="52">
        <v>957</v>
      </c>
      <c r="G110" s="54">
        <v>5.4282407407407404E-2</v>
      </c>
      <c r="H110" t="str">
        <f>IFERROR(VLOOKUP(F110, Entries!$B:$F, 2, FALSE),"")</f>
        <v>Mark Edwards</v>
      </c>
      <c r="I110" t="str">
        <f>IFERROR(VLOOKUP(F110, Entries!$B:$F, 3, FALSE),"")</f>
        <v>North York Moors AC</v>
      </c>
      <c r="J110" t="str">
        <f>IFERROR(VLOOKUP(F110, Entries!$B:$F, 4, FALSE),"")</f>
        <v>Male</v>
      </c>
      <c r="K110" t="str">
        <f>IFERROR(VLOOKUP(F110, Entries!$B:$F, 5, FALSE),"")</f>
        <v>M65</v>
      </c>
      <c r="L110" t="str">
        <f>LEFT(Table22[[#This Row],[Category]],2)</f>
        <v>M6</v>
      </c>
      <c r="M110">
        <f>IF(F110&lt;&gt;0,COUNTIF($L$2:L110,L110),"")</f>
        <v>15</v>
      </c>
      <c r="N110" t="str">
        <f t="shared" si="11"/>
        <v>M6:15</v>
      </c>
    </row>
    <row r="111" spans="1:14" x14ac:dyDescent="0.2">
      <c r="A111">
        <v>110</v>
      </c>
      <c r="B111">
        <f>IF(F111&lt;&gt;"",COUNTIF($J$2:J111,J111),"")</f>
        <v>90</v>
      </c>
      <c r="C111" t="str">
        <f t="shared" si="9"/>
        <v>Male:90</v>
      </c>
      <c r="D111">
        <f>IF(F111&lt;&gt;0,COUNTIF($K$2:K111,K111),"")</f>
        <v>5</v>
      </c>
      <c r="E111" t="str">
        <f t="shared" si="10"/>
        <v>M65:5</v>
      </c>
      <c r="F111" s="52">
        <v>962</v>
      </c>
      <c r="G111" s="54">
        <v>5.4942129629629632E-2</v>
      </c>
      <c r="H111" t="str">
        <f>IFERROR(VLOOKUP(F111, Entries!$B:$F, 2, FALSE),"")</f>
        <v>Andrew Johnson2</v>
      </c>
      <c r="I111" t="str">
        <f>IFERROR(VLOOKUP(F111, Entries!$B:$F, 3, FALSE),"")</f>
        <v>York Knavesmire Harriers</v>
      </c>
      <c r="J111" t="str">
        <f>IFERROR(VLOOKUP(F111, Entries!$B:$F, 4, FALSE),"")</f>
        <v>Male</v>
      </c>
      <c r="K111" t="str">
        <f>IFERROR(VLOOKUP(F111, Entries!$B:$F, 5, FALSE),"")</f>
        <v>M65</v>
      </c>
      <c r="L111" t="str">
        <f>LEFT(Table22[[#This Row],[Category]],2)</f>
        <v>M6</v>
      </c>
      <c r="M111">
        <f>IF(F111&lt;&gt;0,COUNTIF($L$2:L111,L111),"")</f>
        <v>16</v>
      </c>
      <c r="N111" t="str">
        <f t="shared" si="11"/>
        <v>M6:16</v>
      </c>
    </row>
    <row r="112" spans="1:14" x14ac:dyDescent="0.2">
      <c r="A112">
        <v>111</v>
      </c>
      <c r="B112">
        <f>IF(F112&lt;&gt;"",COUNTIF($J$2:J112,J112),"")</f>
        <v>91</v>
      </c>
      <c r="C112" t="str">
        <f t="shared" si="9"/>
        <v>Male:91</v>
      </c>
      <c r="D112">
        <f>IF(F112&lt;&gt;0,COUNTIF($K$2:K112,K112),"")</f>
        <v>3</v>
      </c>
      <c r="E112" t="str">
        <f t="shared" si="10"/>
        <v>M70:3</v>
      </c>
      <c r="F112" s="52">
        <v>993</v>
      </c>
      <c r="G112" s="54">
        <v>5.5023148148148147E-2</v>
      </c>
      <c r="H112" t="str">
        <f>IFERROR(VLOOKUP(F112, Entries!$B:$F, 2, FALSE),"")</f>
        <v>Austen Moore</v>
      </c>
      <c r="I112" t="str">
        <f>IFERROR(VLOOKUP(F112, Entries!$B:$F, 3, FALSE),"")</f>
        <v>Mersey Tri</v>
      </c>
      <c r="J112" t="str">
        <f>IFERROR(VLOOKUP(F112, Entries!$B:$F, 4, FALSE),"")</f>
        <v>Male</v>
      </c>
      <c r="K112" t="str">
        <f>IFERROR(VLOOKUP(F112, Entries!$B:$F, 5, FALSE),"")</f>
        <v>M70</v>
      </c>
      <c r="L112" t="str">
        <f>LEFT(Table22[[#This Row],[Category]],2)</f>
        <v>M7</v>
      </c>
      <c r="M112">
        <f>IF(F112&lt;&gt;0,COUNTIF($L$2:L112,L112),"")</f>
        <v>3</v>
      </c>
      <c r="N112" t="str">
        <f t="shared" si="11"/>
        <v>M7:3</v>
      </c>
    </row>
    <row r="113" spans="1:14" x14ac:dyDescent="0.2">
      <c r="A113">
        <v>112</v>
      </c>
      <c r="B113">
        <f>IF(F113&lt;&gt;"",COUNTIF($J$2:J113,J113),"")</f>
        <v>21</v>
      </c>
      <c r="C113" t="str">
        <f t="shared" si="9"/>
        <v>Female:21</v>
      </c>
      <c r="D113">
        <f>IF(F113&lt;&gt;0,COUNTIF($K$2:K113,K113),"")</f>
        <v>4</v>
      </c>
      <c r="E113" t="str">
        <f t="shared" si="10"/>
        <v>W40:4</v>
      </c>
      <c r="F113" s="52">
        <v>106</v>
      </c>
      <c r="G113" s="54">
        <v>5.5231481481481479E-2</v>
      </c>
      <c r="H113" t="str">
        <f>IFERROR(VLOOKUP(F113, Entries!$B:$F, 2, FALSE),"")</f>
        <v>Fran Jeffery</v>
      </c>
      <c r="I113" t="str">
        <f>IFERROR(VLOOKUP(F113, Entries!$B:$F, 3, FALSE),"")</f>
        <v>Thirsk &amp; Sowerby Harriers</v>
      </c>
      <c r="J113" t="str">
        <f>IFERROR(VLOOKUP(F113, Entries!$B:$F, 4, FALSE),"")</f>
        <v>Female</v>
      </c>
      <c r="K113" t="str">
        <f>IFERROR(VLOOKUP(F113, Entries!$B:$F, 5, FALSE),"")</f>
        <v>W40</v>
      </c>
      <c r="L113" t="str">
        <f>LEFT(Table22[[#This Row],[Category]],2)</f>
        <v>W4</v>
      </c>
      <c r="M113">
        <f>IF(F113&lt;&gt;0,COUNTIF($L$2:L113,L113),"")</f>
        <v>6</v>
      </c>
      <c r="N113" t="str">
        <f t="shared" si="11"/>
        <v>W4:6</v>
      </c>
    </row>
    <row r="114" spans="1:14" x14ac:dyDescent="0.2">
      <c r="A114">
        <v>113</v>
      </c>
      <c r="B114">
        <f>IF(F114&lt;&gt;"",COUNTIF($J$2:J114,J114),"")</f>
        <v>22</v>
      </c>
      <c r="C114" t="str">
        <f t="shared" si="9"/>
        <v>Female:22</v>
      </c>
      <c r="D114">
        <f>IF(F114&lt;&gt;0,COUNTIF($K$2:K114,K114),"")</f>
        <v>3</v>
      </c>
      <c r="E114" t="str">
        <f t="shared" si="10"/>
        <v>W45:3</v>
      </c>
      <c r="F114" s="52">
        <v>151</v>
      </c>
      <c r="G114" s="54">
        <v>5.6400462962962965E-2</v>
      </c>
      <c r="H114" t="str">
        <f>IFERROR(VLOOKUP(F114, Entries!$B:$F, 2, FALSE),"")</f>
        <v>Alice Hayter</v>
      </c>
      <c r="I114" t="str">
        <f>IFERROR(VLOOKUP(F114, Entries!$B:$F, 3, FALSE),"")</f>
        <v>Pickering RC</v>
      </c>
      <c r="J114" t="str">
        <f>IFERROR(VLOOKUP(F114, Entries!$B:$F, 4, FALSE),"")</f>
        <v>Female</v>
      </c>
      <c r="K114" t="str">
        <f>IFERROR(VLOOKUP(F114, Entries!$B:$F, 5, FALSE),"")</f>
        <v>W45</v>
      </c>
      <c r="L114" t="str">
        <f>LEFT(Table22[[#This Row],[Category]],2)</f>
        <v>W4</v>
      </c>
      <c r="M114">
        <f>IF(F114&lt;&gt;0,COUNTIF($L$2:L114,L114),"")</f>
        <v>7</v>
      </c>
      <c r="N114" t="str">
        <f t="shared" si="11"/>
        <v>W4:7</v>
      </c>
    </row>
    <row r="115" spans="1:14" x14ac:dyDescent="0.2">
      <c r="A115">
        <v>114</v>
      </c>
      <c r="B115">
        <f>IF(F115&lt;&gt;"",COUNTIF($J$2:J115,J115),"")</f>
        <v>92</v>
      </c>
      <c r="C115" t="str">
        <f t="shared" si="9"/>
        <v>Male:92</v>
      </c>
      <c r="D115">
        <f>IF(F115&lt;&gt;0,COUNTIF($K$2:K115,K115),"")</f>
        <v>6</v>
      </c>
      <c r="E115" t="str">
        <f t="shared" si="10"/>
        <v>M65:6</v>
      </c>
      <c r="F115" s="52">
        <v>955</v>
      </c>
      <c r="G115" s="54">
        <v>5.7002314814814818E-2</v>
      </c>
      <c r="H115" t="str">
        <f>IFERROR(VLOOKUP(F115, Entries!$B:$F, 2, FALSE),"")</f>
        <v>Stephen Haley</v>
      </c>
      <c r="I115" t="str">
        <f>IFERROR(VLOOKUP(F115, Entries!$B:$F, 3, FALSE),"")</f>
        <v>Individual#</v>
      </c>
      <c r="J115" t="str">
        <f>IFERROR(VLOOKUP(F115, Entries!$B:$F, 4, FALSE),"")</f>
        <v>Male</v>
      </c>
      <c r="K115" t="str">
        <f>IFERROR(VLOOKUP(F115, Entries!$B:$F, 5, FALSE),"")</f>
        <v>M65</v>
      </c>
      <c r="L115" t="str">
        <f>LEFT(Table22[[#This Row],[Category]],2)</f>
        <v>M6</v>
      </c>
      <c r="M115">
        <f>IF(F115&lt;&gt;0,COUNTIF($L$2:L115,L115),"")</f>
        <v>17</v>
      </c>
      <c r="N115" t="str">
        <f t="shared" si="11"/>
        <v>M6:17</v>
      </c>
    </row>
    <row r="116" spans="1:14" x14ac:dyDescent="0.2">
      <c r="A116">
        <v>115</v>
      </c>
      <c r="B116">
        <f>IF(F116&lt;&gt;"",COUNTIF($J$2:J116,J116),"")</f>
        <v>93</v>
      </c>
      <c r="C116" t="str">
        <f t="shared" si="9"/>
        <v>Male:93</v>
      </c>
      <c r="D116">
        <f>IF(F116&lt;&gt;0,COUNTIF($K$2:K116,K116),"")</f>
        <v>14</v>
      </c>
      <c r="E116" t="str">
        <f t="shared" si="10"/>
        <v>M55:14</v>
      </c>
      <c r="F116" s="52">
        <v>802</v>
      </c>
      <c r="G116" s="54">
        <v>5.7222222222222223E-2</v>
      </c>
      <c r="H116" t="str">
        <f>IFERROR(VLOOKUP(F116, Entries!$B:$F, 2, FALSE),"")</f>
        <v>Peter Murray</v>
      </c>
      <c r="I116" t="str">
        <f>IFERROR(VLOOKUP(F116, Entries!$B:$F, 3, FALSE),"")</f>
        <v>York Acorn RC</v>
      </c>
      <c r="J116" t="str">
        <f>IFERROR(VLOOKUP(F116, Entries!$B:$F, 4, FALSE),"")</f>
        <v>Male</v>
      </c>
      <c r="K116" t="str">
        <f>IFERROR(VLOOKUP(F116, Entries!$B:$F, 5, FALSE),"")</f>
        <v>M55</v>
      </c>
      <c r="L116" t="str">
        <f>LEFT(Table22[[#This Row],[Category]],2)</f>
        <v>M5</v>
      </c>
      <c r="M116">
        <f>IF(F116&lt;&gt;0,COUNTIF($L$2:L116,L116),"")</f>
        <v>24</v>
      </c>
      <c r="N116" t="str">
        <f t="shared" si="11"/>
        <v>M5:24</v>
      </c>
    </row>
    <row r="117" spans="1:14" x14ac:dyDescent="0.2">
      <c r="A117">
        <v>116</v>
      </c>
      <c r="B117">
        <f>IF(F117&lt;&gt;"",COUNTIF($J$2:J117,J117),"")</f>
        <v>94</v>
      </c>
      <c r="C117" t="str">
        <f t="shared" si="9"/>
        <v>Male:94</v>
      </c>
      <c r="D117">
        <f>IF(F117&lt;&gt;0,COUNTIF($K$2:K117,K117),"")</f>
        <v>4</v>
      </c>
      <c r="E117" t="str">
        <f t="shared" si="10"/>
        <v>M70:4</v>
      </c>
      <c r="F117" s="52">
        <v>987</v>
      </c>
      <c r="G117" s="54">
        <v>5.7326388888888892E-2</v>
      </c>
      <c r="H117" t="str">
        <f>IFERROR(VLOOKUP(F117, Entries!$B:$F, 2, FALSE),"")</f>
        <v>Geoffrey Usher</v>
      </c>
      <c r="I117" t="str">
        <f>IFERROR(VLOOKUP(F117, Entries!$B:$F, 3, FALSE),"")</f>
        <v>Individual#</v>
      </c>
      <c r="J117" t="str">
        <f>IFERROR(VLOOKUP(F117, Entries!$B:$F, 4, FALSE),"")</f>
        <v>Male</v>
      </c>
      <c r="K117" t="str">
        <f>IFERROR(VLOOKUP(F117, Entries!$B:$F, 5, FALSE),"")</f>
        <v>M70</v>
      </c>
      <c r="L117" t="str">
        <f>LEFT(Table22[[#This Row],[Category]],2)</f>
        <v>M7</v>
      </c>
      <c r="M117">
        <f>IF(F117&lt;&gt;0,COUNTIF($L$2:L117,L117),"")</f>
        <v>4</v>
      </c>
      <c r="N117" t="str">
        <f t="shared" si="11"/>
        <v>M7:4</v>
      </c>
    </row>
    <row r="118" spans="1:14" x14ac:dyDescent="0.2">
      <c r="A118">
        <v>117</v>
      </c>
      <c r="B118">
        <f>IF(F118&lt;&gt;"",COUNTIF($J$2:J118,J118),"")</f>
        <v>23</v>
      </c>
      <c r="C118" t="str">
        <f t="shared" si="9"/>
        <v>Female:23</v>
      </c>
      <c r="D118">
        <f>IF(F118&lt;&gt;0,COUNTIF($K$2:K118,K118),"")</f>
        <v>5</v>
      </c>
      <c r="E118" t="str">
        <f t="shared" si="10"/>
        <v>W55:5</v>
      </c>
      <c r="F118" s="52">
        <v>261</v>
      </c>
      <c r="G118" s="54">
        <v>5.755787037037037E-2</v>
      </c>
      <c r="H118" t="str">
        <f>IFERROR(VLOOKUP(F118, Entries!$B:$F, 2, FALSE),"")</f>
        <v>Diane Jobson</v>
      </c>
      <c r="I118" t="str">
        <f>IFERROR(VLOOKUP(F118, Entries!$B:$F, 3, FALSE),"")</f>
        <v>North York Moors AC</v>
      </c>
      <c r="J118" t="str">
        <f>IFERROR(VLOOKUP(F118, Entries!$B:$F, 4, FALSE),"")</f>
        <v>Female</v>
      </c>
      <c r="K118" t="str">
        <f>IFERROR(VLOOKUP(F118, Entries!$B:$F, 5, FALSE),"")</f>
        <v>W55</v>
      </c>
      <c r="L118" t="str">
        <f>LEFT(Table22[[#This Row],[Category]],2)</f>
        <v>W5</v>
      </c>
      <c r="M118">
        <f>IF(F118&lt;&gt;0,COUNTIF($L$2:L118,L118),"")</f>
        <v>9</v>
      </c>
      <c r="N118" t="str">
        <f t="shared" si="11"/>
        <v>W5:9</v>
      </c>
    </row>
    <row r="119" spans="1:14" x14ac:dyDescent="0.2">
      <c r="A119">
        <v>118</v>
      </c>
      <c r="B119">
        <f>IF(F119&lt;&gt;"",COUNTIF($J$2:J119,J119),"")</f>
        <v>24</v>
      </c>
      <c r="C119" t="str">
        <f t="shared" si="9"/>
        <v>Female:24</v>
      </c>
      <c r="D119">
        <f>IF(F119&lt;&gt;0,COUNTIF($K$2:K119,K119),"")</f>
        <v>5</v>
      </c>
      <c r="E119" t="str">
        <f t="shared" si="10"/>
        <v>W40:5</v>
      </c>
      <c r="F119" s="52">
        <v>107</v>
      </c>
      <c r="G119" s="54">
        <v>5.7847222222222223E-2</v>
      </c>
      <c r="H119" t="str">
        <f>IFERROR(VLOOKUP(F119, Entries!$B:$F, 2, FALSE),"")</f>
        <v>Kirsty Naylor</v>
      </c>
      <c r="I119" t="str">
        <f>IFERROR(VLOOKUP(F119, Entries!$B:$F, 3, FALSE),"")</f>
        <v>Thirsk &amp; Sowerby Harriers</v>
      </c>
      <c r="J119" t="str">
        <f>IFERROR(VLOOKUP(F119, Entries!$B:$F, 4, FALSE),"")</f>
        <v>Female</v>
      </c>
      <c r="K119" t="str">
        <f>IFERROR(VLOOKUP(F119, Entries!$B:$F, 5, FALSE),"")</f>
        <v>W40</v>
      </c>
      <c r="L119" t="str">
        <f>LEFT(Table22[[#This Row],[Category]],2)</f>
        <v>W4</v>
      </c>
      <c r="M119">
        <f>IF(F119&lt;&gt;0,COUNTIF($L$2:L119,L119),"")</f>
        <v>8</v>
      </c>
      <c r="N119" t="str">
        <f t="shared" si="11"/>
        <v>W4:8</v>
      </c>
    </row>
    <row r="120" spans="1:14" x14ac:dyDescent="0.2">
      <c r="A120">
        <v>119</v>
      </c>
      <c r="B120">
        <f>IF(F120&lt;&gt;"",COUNTIF($J$2:J120,J120),"")</f>
        <v>95</v>
      </c>
      <c r="C120" t="str">
        <f t="shared" si="9"/>
        <v>Male:95</v>
      </c>
      <c r="D120">
        <f>IF(F120&lt;&gt;0,COUNTIF($K$2:K120,K120),"")</f>
        <v>5</v>
      </c>
      <c r="E120" t="str">
        <f t="shared" si="10"/>
        <v>M70:5</v>
      </c>
      <c r="F120" s="52">
        <v>985</v>
      </c>
      <c r="G120" s="54">
        <v>5.8738425925925923E-2</v>
      </c>
      <c r="H120" t="str">
        <f>IFERROR(VLOOKUP(F120, Entries!$B:$F, 2, FALSE),"")</f>
        <v>Stephen Dixon</v>
      </c>
      <c r="I120" t="str">
        <f>IFERROR(VLOOKUP(F120, Entries!$B:$F, 3, FALSE),"")</f>
        <v>Valley Striders</v>
      </c>
      <c r="J120" t="str">
        <f>IFERROR(VLOOKUP(F120, Entries!$B:$F, 4, FALSE),"")</f>
        <v>Male</v>
      </c>
      <c r="K120" t="str">
        <f>IFERROR(VLOOKUP(F120, Entries!$B:$F, 5, FALSE),"")</f>
        <v>M70</v>
      </c>
      <c r="L120" t="str">
        <f>LEFT(Table22[[#This Row],[Category]],2)</f>
        <v>M7</v>
      </c>
      <c r="M120">
        <f>IF(F120&lt;&gt;0,COUNTIF($L$2:L120,L120),"")</f>
        <v>5</v>
      </c>
      <c r="N120" t="str">
        <f t="shared" si="11"/>
        <v>M7:5</v>
      </c>
    </row>
    <row r="121" spans="1:14" x14ac:dyDescent="0.2">
      <c r="A121">
        <v>120</v>
      </c>
      <c r="B121">
        <f>IF(F121&lt;&gt;"",COUNTIF($J$2:J121,J121),"")</f>
        <v>25</v>
      </c>
      <c r="C121" t="str">
        <f t="shared" si="9"/>
        <v>Female:25</v>
      </c>
      <c r="D121">
        <f>IF(F121&lt;&gt;0,COUNTIF($K$2:K121,K121),"")</f>
        <v>2</v>
      </c>
      <c r="E121" t="str">
        <f t="shared" si="10"/>
        <v>W60:2</v>
      </c>
      <c r="F121" s="52">
        <v>276</v>
      </c>
      <c r="G121" s="54">
        <v>5.8877314814814813E-2</v>
      </c>
      <c r="H121" t="str">
        <f>IFERROR(VLOOKUP(F121, Entries!$B:$F, 2, FALSE),"")</f>
        <v>Julie Clayton</v>
      </c>
      <c r="I121" t="str">
        <f>IFERROR(VLOOKUP(F121, Entries!$B:$F, 3, FALSE),"")</f>
        <v>Scarborough AC</v>
      </c>
      <c r="J121" t="str">
        <f>IFERROR(VLOOKUP(F121, Entries!$B:$F, 4, FALSE),"")</f>
        <v>Female</v>
      </c>
      <c r="K121" t="str">
        <f>IFERROR(VLOOKUP(F121, Entries!$B:$F, 5, FALSE),"")</f>
        <v>W60</v>
      </c>
      <c r="L121" t="str">
        <f>LEFT(Table22[[#This Row],[Category]],2)</f>
        <v>W6</v>
      </c>
      <c r="M121">
        <f>IF(F121&lt;&gt;0,COUNTIF($L$2:L121,L121),"")</f>
        <v>2</v>
      </c>
      <c r="N121" t="str">
        <f t="shared" si="11"/>
        <v>W6:2</v>
      </c>
    </row>
    <row r="122" spans="1:14" x14ac:dyDescent="0.2">
      <c r="A122">
        <v>121</v>
      </c>
      <c r="B122">
        <f>IF(F122&lt;&gt;"",COUNTIF($J$2:J122,J122),"")</f>
        <v>96</v>
      </c>
      <c r="C122" t="str">
        <f t="shared" si="9"/>
        <v>Male:96</v>
      </c>
      <c r="D122">
        <f>IF(F122&lt;&gt;0,COUNTIF($K$2:K122,K122),"")</f>
        <v>7</v>
      </c>
      <c r="E122" t="str">
        <f t="shared" si="10"/>
        <v>M65:7</v>
      </c>
      <c r="F122" s="52">
        <v>952</v>
      </c>
      <c r="G122" s="54">
        <v>5.903935185185185E-2</v>
      </c>
      <c r="H122" t="str">
        <f>IFERROR(VLOOKUP(F122, Entries!$B:$F, 2, FALSE),"")</f>
        <v>James Robson</v>
      </c>
      <c r="I122" t="str">
        <f>IFERROR(VLOOKUP(F122, Entries!$B:$F, 3, FALSE),"")</f>
        <v>North York Moors AC</v>
      </c>
      <c r="J122" t="str">
        <f>IFERROR(VLOOKUP(F122, Entries!$B:$F, 4, FALSE),"")</f>
        <v>Male</v>
      </c>
      <c r="K122" t="str">
        <f>IFERROR(VLOOKUP(F122, Entries!$B:$F, 5, FALSE),"")</f>
        <v>M65</v>
      </c>
      <c r="L122" t="str">
        <f>LEFT(Table22[[#This Row],[Category]],2)</f>
        <v>M6</v>
      </c>
      <c r="M122">
        <f>IF(F122&lt;&gt;0,COUNTIF($L$2:L122,L122),"")</f>
        <v>18</v>
      </c>
      <c r="N122" t="str">
        <f t="shared" si="11"/>
        <v>M6:18</v>
      </c>
    </row>
    <row r="123" spans="1:14" x14ac:dyDescent="0.2">
      <c r="A123">
        <v>122</v>
      </c>
      <c r="B123">
        <f>IF(F123&lt;&gt;"",COUNTIF($J$2:J123,J123),"")</f>
        <v>26</v>
      </c>
      <c r="C123" t="str">
        <f t="shared" si="9"/>
        <v>Female:26</v>
      </c>
      <c r="D123">
        <f>IF(F123&lt;&gt;0,COUNTIF($K$2:K123,K123),"")</f>
        <v>7</v>
      </c>
      <c r="E123" t="str">
        <f t="shared" si="10"/>
        <v>WSEN:7</v>
      </c>
      <c r="F123" s="52">
        <v>11</v>
      </c>
      <c r="G123" s="54">
        <v>5.9131944444444445E-2</v>
      </c>
      <c r="H123" t="str">
        <f>IFERROR(VLOOKUP(F123, Entries!$B:$F, 2, FALSE),"")</f>
        <v>Lucy Knight</v>
      </c>
      <c r="I123" t="str">
        <f>IFERROR(VLOOKUP(F123, Entries!$B:$F, 3, FALSE),"")</f>
        <v>Individual#</v>
      </c>
      <c r="J123" t="str">
        <f>IFERROR(VLOOKUP(F123, Entries!$B:$F, 4, FALSE),"")</f>
        <v>Female</v>
      </c>
      <c r="K123" t="str">
        <f>IFERROR(VLOOKUP(F123, Entries!$B:$F, 5, FALSE),"")</f>
        <v>WSEN</v>
      </c>
      <c r="L123" t="str">
        <f>LEFT(Table22[[#This Row],[Category]],2)</f>
        <v>WS</v>
      </c>
      <c r="M123">
        <f>IF(F123&lt;&gt;0,COUNTIF($L$2:L123,L123),"")</f>
        <v>7</v>
      </c>
      <c r="N123" t="str">
        <f t="shared" si="11"/>
        <v>WS:7</v>
      </c>
    </row>
    <row r="124" spans="1:14" x14ac:dyDescent="0.2">
      <c r="A124">
        <v>123</v>
      </c>
      <c r="B124">
        <f>IF(F124&lt;&gt;"",COUNTIF($J$2:J124,J124),"")</f>
        <v>97</v>
      </c>
      <c r="C124" t="str">
        <f t="shared" si="9"/>
        <v>Male:97</v>
      </c>
      <c r="D124">
        <f>IF(F124&lt;&gt;0,COUNTIF($K$2:K124,K124),"")</f>
        <v>12</v>
      </c>
      <c r="E124" t="str">
        <f t="shared" si="10"/>
        <v>M60:12</v>
      </c>
      <c r="F124" s="52">
        <v>900</v>
      </c>
      <c r="G124" s="54">
        <v>5.9328703703703703E-2</v>
      </c>
      <c r="H124" t="str">
        <f>IFERROR(VLOOKUP(F124, Entries!$B:$F, 2, FALSE),"")</f>
        <v>Chris Tweddle</v>
      </c>
      <c r="I124" t="str">
        <f>IFERROR(VLOOKUP(F124, Entries!$B:$F, 3, FALSE),"")</f>
        <v>Boro Runners</v>
      </c>
      <c r="J124" t="str">
        <f>IFERROR(VLOOKUP(F124, Entries!$B:$F, 4, FALSE),"")</f>
        <v>Male</v>
      </c>
      <c r="K124" t="str">
        <f>IFERROR(VLOOKUP(F124, Entries!$B:$F, 5, FALSE),"")</f>
        <v>M60</v>
      </c>
      <c r="L124" t="str">
        <f>LEFT(Table22[[#This Row],[Category]],2)</f>
        <v>M6</v>
      </c>
      <c r="M124">
        <f>IF(F124&lt;&gt;0,COUNTIF($L$2:L124,L124),"")</f>
        <v>19</v>
      </c>
      <c r="N124" t="str">
        <f t="shared" si="11"/>
        <v>M6:19</v>
      </c>
    </row>
    <row r="125" spans="1:14" x14ac:dyDescent="0.2">
      <c r="A125">
        <v>124</v>
      </c>
      <c r="B125">
        <f>IF(F125&lt;&gt;"",COUNTIF($J$2:J125,J125),"")</f>
        <v>98</v>
      </c>
      <c r="C125" t="str">
        <f t="shared" si="9"/>
        <v>Male:98</v>
      </c>
      <c r="D125">
        <f>IF(F125&lt;&gt;0,COUNTIF($K$2:K125,K125),"")</f>
        <v>8</v>
      </c>
      <c r="E125" t="str">
        <f t="shared" si="10"/>
        <v>M65:8</v>
      </c>
      <c r="F125" s="52">
        <v>951</v>
      </c>
      <c r="G125" s="54">
        <v>5.9699074074074071E-2</v>
      </c>
      <c r="H125" t="str">
        <f>IFERROR(VLOOKUP(F125, Entries!$B:$F, 2, FALSE),"")</f>
        <v>David Robinson</v>
      </c>
      <c r="I125" t="str">
        <f>IFERROR(VLOOKUP(F125, Entries!$B:$F, 3, FALSE),"")</f>
        <v>North York Moors AC</v>
      </c>
      <c r="J125" t="str">
        <f>IFERROR(VLOOKUP(F125, Entries!$B:$F, 4, FALSE),"")</f>
        <v>Male</v>
      </c>
      <c r="K125" t="str">
        <f>IFERROR(VLOOKUP(F125, Entries!$B:$F, 5, FALSE),"")</f>
        <v>M65</v>
      </c>
      <c r="L125" t="str">
        <f>LEFT(Table22[[#This Row],[Category]],2)</f>
        <v>M6</v>
      </c>
      <c r="M125">
        <f>IF(F125&lt;&gt;0,COUNTIF($L$2:L125,L125),"")</f>
        <v>20</v>
      </c>
      <c r="N125" t="str">
        <f t="shared" si="11"/>
        <v>M6:20</v>
      </c>
    </row>
    <row r="126" spans="1:14" x14ac:dyDescent="0.2">
      <c r="A126">
        <v>125</v>
      </c>
      <c r="B126">
        <f>IF(F126&lt;&gt;"",COUNTIF($J$2:J126,J126),"")</f>
        <v>27</v>
      </c>
      <c r="C126" t="str">
        <f t="shared" si="9"/>
        <v>Female:27</v>
      </c>
      <c r="D126">
        <f>IF(F126&lt;&gt;0,COUNTIF($K$2:K126,K126),"")</f>
        <v>1</v>
      </c>
      <c r="E126" t="str">
        <f t="shared" si="10"/>
        <v>W65:1</v>
      </c>
      <c r="F126" s="52">
        <v>291</v>
      </c>
      <c r="G126" s="54">
        <v>6.0347222222222219E-2</v>
      </c>
      <c r="H126" t="str">
        <f>IFERROR(VLOOKUP(F126, Entries!$B:$F, 2, FALSE),"")</f>
        <v>Alison Lloyd</v>
      </c>
      <c r="I126" t="str">
        <f>IFERROR(VLOOKUP(F126, Entries!$B:$F, 3, FALSE),"")</f>
        <v>North York Moors AC</v>
      </c>
      <c r="J126" t="str">
        <f>IFERROR(VLOOKUP(F126, Entries!$B:$F, 4, FALSE),"")</f>
        <v>Female</v>
      </c>
      <c r="K126" t="str">
        <f>IFERROR(VLOOKUP(F126, Entries!$B:$F, 5, FALSE),"")</f>
        <v>W65</v>
      </c>
      <c r="L126" t="str">
        <f>LEFT(Table22[[#This Row],[Category]],2)</f>
        <v>W6</v>
      </c>
      <c r="M126">
        <f>IF(F126&lt;&gt;0,COUNTIF($L$2:L126,L126),"")</f>
        <v>3</v>
      </c>
      <c r="N126" t="str">
        <f t="shared" si="11"/>
        <v>W6:3</v>
      </c>
    </row>
    <row r="127" spans="1:14" x14ac:dyDescent="0.2">
      <c r="A127">
        <v>126</v>
      </c>
      <c r="B127">
        <f>IF(F127&lt;&gt;"",COUNTIF($J$2:J127,J127),"")</f>
        <v>28</v>
      </c>
      <c r="C127" t="str">
        <f t="shared" si="9"/>
        <v>Female:28</v>
      </c>
      <c r="D127">
        <f>IF(F127&lt;&gt;0,COUNTIF($K$2:K127,K127),"")</f>
        <v>6</v>
      </c>
      <c r="E127" t="str">
        <f t="shared" si="10"/>
        <v>W40:6</v>
      </c>
      <c r="F127" s="52">
        <v>110</v>
      </c>
      <c r="G127" s="54">
        <v>6.1030092592592594E-2</v>
      </c>
      <c r="H127" t="str">
        <f>IFERROR(VLOOKUP(F127, Entries!$B:$F, 2, FALSE),"")</f>
        <v>Laura Bennett</v>
      </c>
      <c r="I127" t="str">
        <f>IFERROR(VLOOKUP(F127, Entries!$B:$F, 3, FALSE),"")</f>
        <v>York Acorn RC</v>
      </c>
      <c r="J127" t="str">
        <f>IFERROR(VLOOKUP(F127, Entries!$B:$F, 4, FALSE),"")</f>
        <v>Female</v>
      </c>
      <c r="K127" t="str">
        <f>IFERROR(VLOOKUP(F127, Entries!$B:$F, 5, FALSE),"")</f>
        <v>W40</v>
      </c>
      <c r="L127" t="str">
        <f>LEFT(Table22[[#This Row],[Category]],2)</f>
        <v>W4</v>
      </c>
      <c r="M127">
        <f>IF(F127&lt;&gt;0,COUNTIF($L$2:L127,L127),"")</f>
        <v>9</v>
      </c>
      <c r="N127" t="str">
        <f t="shared" si="11"/>
        <v>W4:9</v>
      </c>
    </row>
    <row r="128" spans="1:14" x14ac:dyDescent="0.2">
      <c r="A128">
        <v>127</v>
      </c>
      <c r="B128">
        <f>IF(F128&lt;&gt;"",COUNTIF($J$2:J128,J128),"")</f>
        <v>29</v>
      </c>
      <c r="C128" t="str">
        <f t="shared" si="9"/>
        <v>Female:29</v>
      </c>
      <c r="D128">
        <f>IF(F128&lt;&gt;0,COUNTIF($K$2:K128,K128),"")</f>
        <v>2</v>
      </c>
      <c r="E128" t="str">
        <f t="shared" si="10"/>
        <v>W65:2</v>
      </c>
      <c r="F128" s="52">
        <v>290</v>
      </c>
      <c r="G128" s="54">
        <v>6.1793981481481484E-2</v>
      </c>
      <c r="H128" t="str">
        <f>IFERROR(VLOOKUP(F128, Entries!$B:$F, 2, FALSE),"")</f>
        <v>Anne Robson</v>
      </c>
      <c r="I128" t="str">
        <f>IFERROR(VLOOKUP(F128, Entries!$B:$F, 3, FALSE),"")</f>
        <v>North York Moors AC</v>
      </c>
      <c r="J128" t="str">
        <f>IFERROR(VLOOKUP(F128, Entries!$B:$F, 4, FALSE),"")</f>
        <v>Female</v>
      </c>
      <c r="K128" t="str">
        <f>IFERROR(VLOOKUP(F128, Entries!$B:$F, 5, FALSE),"")</f>
        <v>W65</v>
      </c>
      <c r="L128" t="str">
        <f>LEFT(Table22[[#This Row],[Category]],2)</f>
        <v>W6</v>
      </c>
      <c r="M128">
        <f>IF(F128&lt;&gt;0,COUNTIF($L$2:L128,L128),"")</f>
        <v>4</v>
      </c>
      <c r="N128" t="str">
        <f t="shared" si="11"/>
        <v>W6:4</v>
      </c>
    </row>
    <row r="129" spans="1:14" x14ac:dyDescent="0.2">
      <c r="A129">
        <v>128</v>
      </c>
      <c r="B129">
        <f>IF(F129&lt;&gt;"",COUNTIF($J$2:J129,J129),"")</f>
        <v>30</v>
      </c>
      <c r="C129" t="str">
        <f t="shared" si="9"/>
        <v>Female:30</v>
      </c>
      <c r="D129">
        <f>IF(F129&lt;&gt;0,COUNTIF($K$2:K129,K129),"")</f>
        <v>6</v>
      </c>
      <c r="E129" t="str">
        <f t="shared" si="10"/>
        <v>W55:6</v>
      </c>
      <c r="F129" s="52">
        <v>259</v>
      </c>
      <c r="G129" s="54">
        <v>6.2083333333333331E-2</v>
      </c>
      <c r="H129" t="str">
        <f>IFERROR(VLOOKUP(F129, Entries!$B:$F, 2, FALSE),"")</f>
        <v>Lisa Bourne</v>
      </c>
      <c r="I129" t="str">
        <f>IFERROR(VLOOKUP(F129, Entries!$B:$F, 3, FALSE),"")</f>
        <v>Scarborough AC</v>
      </c>
      <c r="J129" t="str">
        <f>IFERROR(VLOOKUP(F129, Entries!$B:$F, 4, FALSE),"")</f>
        <v>Female</v>
      </c>
      <c r="K129" t="str">
        <f>IFERROR(VLOOKUP(F129, Entries!$B:$F, 5, FALSE),"")</f>
        <v>W55</v>
      </c>
      <c r="L129" t="str">
        <f>LEFT(Table22[[#This Row],[Category]],2)</f>
        <v>W5</v>
      </c>
      <c r="M129">
        <f>IF(F129&lt;&gt;0,COUNTIF($L$2:L129,L129),"")</f>
        <v>10</v>
      </c>
      <c r="N129" t="str">
        <f t="shared" si="11"/>
        <v>W5:10</v>
      </c>
    </row>
    <row r="130" spans="1:14" x14ac:dyDescent="0.2">
      <c r="A130">
        <v>129</v>
      </c>
      <c r="B130">
        <f>IF(F130&lt;&gt;"",COUNTIF($J$2:J130,J130),"")</f>
        <v>99</v>
      </c>
      <c r="C130" t="str">
        <f t="shared" ref="C130:C161" si="12">IF(F130&lt;&gt;0,J130&amp;":"&amp;B130,"")</f>
        <v>Male:99</v>
      </c>
      <c r="D130">
        <f>IF(F130&lt;&gt;0,COUNTIF($K$2:K130,K130),"")</f>
        <v>13</v>
      </c>
      <c r="E130" t="str">
        <f t="shared" ref="E130:E161" si="13">IF(F130&lt;&gt;0,K130&amp;":"&amp;D130,"")</f>
        <v>M60:13</v>
      </c>
      <c r="F130" s="52">
        <v>909</v>
      </c>
      <c r="G130" s="54">
        <v>6.4120370370370369E-2</v>
      </c>
      <c r="H130" t="str">
        <f>IFERROR(VLOOKUP(F130, Entries!$B:$F, 2, FALSE),"")</f>
        <v>Ian Robinson</v>
      </c>
      <c r="I130" t="str">
        <f>IFERROR(VLOOKUP(F130, Entries!$B:$F, 3, FALSE),"")</f>
        <v>Esk Valley Fell Club</v>
      </c>
      <c r="J130" t="str">
        <f>IFERROR(VLOOKUP(F130, Entries!$B:$F, 4, FALSE),"")</f>
        <v>Male</v>
      </c>
      <c r="K130" t="str">
        <f>IFERROR(VLOOKUP(F130, Entries!$B:$F, 5, FALSE),"")</f>
        <v>M60</v>
      </c>
      <c r="L130" t="str">
        <f>LEFT(Table22[[#This Row],[Category]],2)</f>
        <v>M6</v>
      </c>
      <c r="M130">
        <f>IF(F130&lt;&gt;0,COUNTIF($L$2:L130,L130),"")</f>
        <v>21</v>
      </c>
      <c r="N130" t="str">
        <f t="shared" ref="N130:N161" si="14">IF(F130&lt;&gt;0,L130&amp;":"&amp;M130,"")</f>
        <v>M6:21</v>
      </c>
    </row>
    <row r="131" spans="1:14" x14ac:dyDescent="0.2">
      <c r="A131">
        <v>130</v>
      </c>
      <c r="B131">
        <f>IF(F131&lt;&gt;"",COUNTIF($J$2:J131,J131),"")</f>
        <v>31</v>
      </c>
      <c r="C131" t="str">
        <f t="shared" si="12"/>
        <v>Female:31</v>
      </c>
      <c r="D131">
        <f>IF(F131&lt;&gt;0,COUNTIF($K$2:K131,K131),"")</f>
        <v>4</v>
      </c>
      <c r="E131" t="str">
        <f t="shared" si="13"/>
        <v>W45:4</v>
      </c>
      <c r="F131" s="52">
        <v>158</v>
      </c>
      <c r="G131" s="54">
        <v>6.7858796296296292E-2</v>
      </c>
      <c r="H131" t="str">
        <f>IFERROR(VLOOKUP(F131, Entries!$B:$F, 2, FALSE),"")</f>
        <v>Joanne Hall</v>
      </c>
      <c r="I131" t="str">
        <f>IFERROR(VLOOKUP(F131, Entries!$B:$F, 3, FALSE),"")</f>
        <v>Esk Valley Fell Club</v>
      </c>
      <c r="J131" t="str">
        <f>IFERROR(VLOOKUP(F131, Entries!$B:$F, 4, FALSE),"")</f>
        <v>Female</v>
      </c>
      <c r="K131" t="str">
        <f>IFERROR(VLOOKUP(F131, Entries!$B:$F, 5, FALSE),"")</f>
        <v>W45</v>
      </c>
      <c r="L131" t="str">
        <f>LEFT(Table22[[#This Row],[Category]],2)</f>
        <v>W4</v>
      </c>
      <c r="M131">
        <f>IF(F131&lt;&gt;0,COUNTIF($L$2:L131,L131),"")</f>
        <v>10</v>
      </c>
      <c r="N131" t="str">
        <f t="shared" si="14"/>
        <v>W4:10</v>
      </c>
    </row>
    <row r="132" spans="1:14" x14ac:dyDescent="0.2">
      <c r="A132">
        <v>131</v>
      </c>
      <c r="B132">
        <f>IF(F132&lt;&gt;"",COUNTIF($J$2:J132,J132),"")</f>
        <v>32</v>
      </c>
      <c r="C132" t="str">
        <f t="shared" si="12"/>
        <v>Female:32</v>
      </c>
      <c r="D132">
        <f>IF(F132&lt;&gt;0,COUNTIF($K$2:K132,K132),"")</f>
        <v>5</v>
      </c>
      <c r="E132" t="str">
        <f t="shared" si="13"/>
        <v>W45:5</v>
      </c>
      <c r="F132" s="52">
        <v>159</v>
      </c>
      <c r="G132" s="54">
        <v>6.7870370370370373E-2</v>
      </c>
      <c r="H132" t="str">
        <f>IFERROR(VLOOKUP(F132, Entries!$B:$F, 2, FALSE),"")</f>
        <v>Kathryn Waterworth</v>
      </c>
      <c r="I132" t="str">
        <f>IFERROR(VLOOKUP(F132, Entries!$B:$F, 3, FALSE),"")</f>
        <v>Individual#</v>
      </c>
      <c r="J132" t="str">
        <f>IFERROR(VLOOKUP(F132, Entries!$B:$F, 4, FALSE),"")</f>
        <v>Female</v>
      </c>
      <c r="K132" t="str">
        <f>IFERROR(VLOOKUP(F132, Entries!$B:$F, 5, FALSE),"")</f>
        <v>W45</v>
      </c>
      <c r="L132" t="str">
        <f>LEFT(Table22[[#This Row],[Category]],2)</f>
        <v>W4</v>
      </c>
      <c r="M132">
        <f>IF(F132&lt;&gt;0,COUNTIF($L$2:L132,L132),"")</f>
        <v>11</v>
      </c>
      <c r="N132" t="str">
        <f t="shared" si="14"/>
        <v>W4:11</v>
      </c>
    </row>
    <row r="133" spans="1:14" x14ac:dyDescent="0.2">
      <c r="A133">
        <v>132</v>
      </c>
      <c r="B133">
        <f>IF(F133&lt;&gt;"",COUNTIF($J$2:J133,J133),"")</f>
        <v>100</v>
      </c>
      <c r="C133" t="str">
        <f t="shared" si="12"/>
        <v>Male:100</v>
      </c>
      <c r="D133">
        <f>IF(F133&lt;&gt;0,COUNTIF($K$2:K133,K133),"")</f>
        <v>26</v>
      </c>
      <c r="E133" t="str">
        <f t="shared" si="13"/>
        <v>MSEN:26</v>
      </c>
      <c r="F133" s="52">
        <v>343</v>
      </c>
      <c r="G133" s="54">
        <v>7.3587962962962966E-2</v>
      </c>
      <c r="H133" t="str">
        <f>IFERROR(VLOOKUP(F133, Entries!$B:$F, 2, FALSE),"")</f>
        <v>Thomas Hoare</v>
      </c>
      <c r="I133" t="str">
        <f>IFERROR(VLOOKUP(F133, Entries!$B:$F, 3, FALSE),"")</f>
        <v>Bedale &amp; Aiskew Runners</v>
      </c>
      <c r="J133" t="str">
        <f>IFERROR(VLOOKUP(F133, Entries!$B:$F, 4, FALSE),"")</f>
        <v>Male</v>
      </c>
      <c r="K133" t="str">
        <f>IFERROR(VLOOKUP(F133, Entries!$B:$F, 5, FALSE),"")</f>
        <v>MSEN</v>
      </c>
      <c r="L133" t="str">
        <f>LEFT(Table22[[#This Row],[Category]],2)</f>
        <v>MS</v>
      </c>
      <c r="M133">
        <f>IF(F133&lt;&gt;0,COUNTIF($L$2:L133,L133),"")</f>
        <v>26</v>
      </c>
      <c r="N133" t="str">
        <f t="shared" si="14"/>
        <v>MS:26</v>
      </c>
    </row>
    <row r="134" spans="1:14" x14ac:dyDescent="0.2">
      <c r="A134">
        <v>133</v>
      </c>
      <c r="B134">
        <f>IF(F134&lt;&gt;"",COUNTIF($J$2:J134,J134),"")</f>
        <v>101</v>
      </c>
      <c r="C134" t="str">
        <f t="shared" si="12"/>
        <v>Male:101</v>
      </c>
      <c r="D134">
        <f>IF(F134&lt;&gt;0,COUNTIF($K$2:K134,K134),"")</f>
        <v>6</v>
      </c>
      <c r="E134" t="str">
        <f t="shared" si="13"/>
        <v>M70:6</v>
      </c>
      <c r="F134" s="52">
        <v>992</v>
      </c>
      <c r="G134" s="54">
        <v>7.3877314814814812E-2</v>
      </c>
      <c r="H134" t="str">
        <f>IFERROR(VLOOKUP(F134, Entries!$B:$F, 2, FALSE),"")</f>
        <v>Martin White</v>
      </c>
      <c r="I134" t="str">
        <f>IFERROR(VLOOKUP(F134, Entries!$B:$F, 3, FALSE),"")</f>
        <v>New Marske Harriers Club</v>
      </c>
      <c r="J134" t="str">
        <f>IFERROR(VLOOKUP(F134, Entries!$B:$F, 4, FALSE),"")</f>
        <v>Male</v>
      </c>
      <c r="K134" t="str">
        <f>IFERROR(VLOOKUP(F134, Entries!$B:$F, 5, FALSE),"")</f>
        <v>M70</v>
      </c>
      <c r="L134" t="str">
        <f>LEFT(Table22[[#This Row],[Category]],2)</f>
        <v>M7</v>
      </c>
      <c r="M134">
        <f>IF(F134&lt;&gt;0,COUNTIF($L$2:L134,L134),"")</f>
        <v>6</v>
      </c>
      <c r="N134" t="str">
        <f t="shared" si="14"/>
        <v>M7:6</v>
      </c>
    </row>
    <row r="135" spans="1:14" x14ac:dyDescent="0.2">
      <c r="A135">
        <v>134</v>
      </c>
      <c r="B135" t="str">
        <f>IF(F135&lt;&gt;"",COUNTIF($J$2:J135,J135),"")</f>
        <v/>
      </c>
      <c r="C135" t="str">
        <f t="shared" si="12"/>
        <v/>
      </c>
      <c r="D135" t="str">
        <f>IF(F135&lt;&gt;0,COUNTIF($K$2:K135,K135),"")</f>
        <v/>
      </c>
      <c r="E135" t="str">
        <f t="shared" si="13"/>
        <v/>
      </c>
      <c r="G135" s="54"/>
      <c r="H135" t="str">
        <f>IFERROR(VLOOKUP(F135, Entries!$B:$F, 2, FALSE),"")</f>
        <v/>
      </c>
      <c r="I135" t="str">
        <f>IFERROR(VLOOKUP(F135, Entries!$B:$F, 3, FALSE),"")</f>
        <v/>
      </c>
      <c r="J135" t="str">
        <f>IFERROR(VLOOKUP(F135, Entries!$B:$F, 4, FALSE),"")</f>
        <v/>
      </c>
      <c r="K135" t="str">
        <f>IFERROR(VLOOKUP(F135, Entries!$B:$F, 5, FALSE),"")</f>
        <v/>
      </c>
      <c r="L135" t="str">
        <f>LEFT(Table22[[#This Row],[Category]],2)</f>
        <v/>
      </c>
      <c r="M135" t="str">
        <f>IF(F135&lt;&gt;0,COUNTIF($L$2:L135,L135),"")</f>
        <v/>
      </c>
      <c r="N135" t="str">
        <f t="shared" si="14"/>
        <v/>
      </c>
    </row>
    <row r="136" spans="1:14" x14ac:dyDescent="0.2">
      <c r="A136">
        <v>135</v>
      </c>
      <c r="B136" t="str">
        <f>IF(F136&lt;&gt;"",COUNTIF($J$2:J136,J136),"")</f>
        <v/>
      </c>
      <c r="C136" t="str">
        <f t="shared" si="12"/>
        <v/>
      </c>
      <c r="D136" t="str">
        <f>IF(F136&lt;&gt;0,COUNTIF($K$2:K136,K136),"")</f>
        <v/>
      </c>
      <c r="E136" t="str">
        <f t="shared" si="13"/>
        <v/>
      </c>
      <c r="G136" s="54"/>
      <c r="H136" t="str">
        <f>IFERROR(VLOOKUP(F136, Entries!$B:$F, 2, FALSE),"")</f>
        <v/>
      </c>
      <c r="I136" t="str">
        <f>IFERROR(VLOOKUP(F136, Entries!$B:$F, 3, FALSE),"")</f>
        <v/>
      </c>
      <c r="J136" t="str">
        <f>IFERROR(VLOOKUP(F136, Entries!$B:$F, 4, FALSE),"")</f>
        <v/>
      </c>
      <c r="K136" t="str">
        <f>IFERROR(VLOOKUP(F136, Entries!$B:$F, 5, FALSE),"")</f>
        <v/>
      </c>
      <c r="L136" t="str">
        <f>LEFT(Table22[[#This Row],[Category]],2)</f>
        <v/>
      </c>
      <c r="M136" t="str">
        <f>IF(F136&lt;&gt;0,COUNTIF($L$2:L136,L136),"")</f>
        <v/>
      </c>
      <c r="N136" t="str">
        <f t="shared" si="14"/>
        <v/>
      </c>
    </row>
    <row r="137" spans="1:14" x14ac:dyDescent="0.2">
      <c r="A137">
        <v>136</v>
      </c>
      <c r="B137" t="str">
        <f>IF(F137&lt;&gt;"",COUNTIF($J$2:J137,J137),"")</f>
        <v/>
      </c>
      <c r="C137" t="str">
        <f t="shared" si="12"/>
        <v/>
      </c>
      <c r="D137" t="str">
        <f>IF(F137&lt;&gt;0,COUNTIF($K$2:K137,K137),"")</f>
        <v/>
      </c>
      <c r="E137" t="str">
        <f t="shared" si="13"/>
        <v/>
      </c>
      <c r="G137" s="54"/>
      <c r="H137" t="str">
        <f>IFERROR(VLOOKUP(F137, Entries!$B:$F, 2, FALSE),"")</f>
        <v/>
      </c>
      <c r="I137" t="str">
        <f>IFERROR(VLOOKUP(F137, Entries!$B:$F, 3, FALSE),"")</f>
        <v/>
      </c>
      <c r="J137" t="str">
        <f>IFERROR(VLOOKUP(F137, Entries!$B:$F, 4, FALSE),"")</f>
        <v/>
      </c>
      <c r="K137" t="str">
        <f>IFERROR(VLOOKUP(F137, Entries!$B:$F, 5, FALSE),"")</f>
        <v/>
      </c>
      <c r="L137" t="str">
        <f>LEFT(Table22[[#This Row],[Category]],2)</f>
        <v/>
      </c>
      <c r="M137" t="str">
        <f>IF(F137&lt;&gt;0,COUNTIF($L$2:L137,L137),"")</f>
        <v/>
      </c>
      <c r="N137" t="str">
        <f t="shared" si="14"/>
        <v/>
      </c>
    </row>
    <row r="138" spans="1:14" x14ac:dyDescent="0.2">
      <c r="A138">
        <v>137</v>
      </c>
      <c r="B138" t="str">
        <f>IF(F138&lt;&gt;"",COUNTIF($J$2:J138,J138),"")</f>
        <v/>
      </c>
      <c r="C138" t="str">
        <f t="shared" si="12"/>
        <v/>
      </c>
      <c r="D138" t="str">
        <f>IF(F138&lt;&gt;0,COUNTIF($K$2:K138,K138),"")</f>
        <v/>
      </c>
      <c r="E138" t="str">
        <f t="shared" si="13"/>
        <v/>
      </c>
      <c r="G138" s="54"/>
      <c r="H138" t="str">
        <f>IFERROR(VLOOKUP(F138, Entries!$B:$F, 2, FALSE),"")</f>
        <v/>
      </c>
      <c r="I138" t="str">
        <f>IFERROR(VLOOKUP(F138, Entries!$B:$F, 3, FALSE),"")</f>
        <v/>
      </c>
      <c r="J138" t="str">
        <f>IFERROR(VLOOKUP(F138, Entries!$B:$F, 4, FALSE),"")</f>
        <v/>
      </c>
      <c r="K138" t="str">
        <f>IFERROR(VLOOKUP(F138, Entries!$B:$F, 5, FALSE),"")</f>
        <v/>
      </c>
      <c r="L138" t="str">
        <f>LEFT(Table22[[#This Row],[Category]],2)</f>
        <v/>
      </c>
      <c r="M138" t="str">
        <f>IF(F138&lt;&gt;0,COUNTIF($L$2:L138,L138),"")</f>
        <v/>
      </c>
      <c r="N138" t="str">
        <f t="shared" si="14"/>
        <v/>
      </c>
    </row>
    <row r="139" spans="1:14" x14ac:dyDescent="0.2">
      <c r="A139">
        <v>138</v>
      </c>
      <c r="B139" t="str">
        <f>IF(F139&lt;&gt;"",COUNTIF($J$2:J139,J139),"")</f>
        <v/>
      </c>
      <c r="C139" t="str">
        <f t="shared" si="12"/>
        <v/>
      </c>
      <c r="D139" t="str">
        <f>IF(F139&lt;&gt;0,COUNTIF($K$2:K139,K139),"")</f>
        <v/>
      </c>
      <c r="E139" t="str">
        <f t="shared" si="13"/>
        <v/>
      </c>
      <c r="G139" s="54"/>
      <c r="H139" t="str">
        <f>IFERROR(VLOOKUP(F139, Entries!$B:$F, 2, FALSE),"")</f>
        <v/>
      </c>
      <c r="I139" t="str">
        <f>IFERROR(VLOOKUP(F139, Entries!$B:$F, 3, FALSE),"")</f>
        <v/>
      </c>
      <c r="J139" t="str">
        <f>IFERROR(VLOOKUP(F139, Entries!$B:$F, 4, FALSE),"")</f>
        <v/>
      </c>
      <c r="K139" t="str">
        <f>IFERROR(VLOOKUP(F139, Entries!$B:$F, 5, FALSE),"")</f>
        <v/>
      </c>
      <c r="L139" t="str">
        <f>LEFT(Table22[[#This Row],[Category]],2)</f>
        <v/>
      </c>
      <c r="M139" t="str">
        <f>IF(F139&lt;&gt;0,COUNTIF($L$2:L139,L139),"")</f>
        <v/>
      </c>
      <c r="N139" t="str">
        <f t="shared" si="14"/>
        <v/>
      </c>
    </row>
    <row r="140" spans="1:14" x14ac:dyDescent="0.2">
      <c r="A140">
        <v>139</v>
      </c>
      <c r="B140" t="str">
        <f>IF(F140&lt;&gt;"",COUNTIF($J$2:J140,J140),"")</f>
        <v/>
      </c>
      <c r="C140" t="str">
        <f t="shared" si="12"/>
        <v/>
      </c>
      <c r="D140" t="str">
        <f>IF(F140&lt;&gt;0,COUNTIF($K$2:K140,K140),"")</f>
        <v/>
      </c>
      <c r="E140" t="str">
        <f t="shared" si="13"/>
        <v/>
      </c>
      <c r="G140" s="54"/>
      <c r="H140" t="str">
        <f>IFERROR(VLOOKUP(F140, Entries!$B:$F, 2, FALSE),"")</f>
        <v/>
      </c>
      <c r="I140" t="str">
        <f>IFERROR(VLOOKUP(F140, Entries!$B:$F, 3, FALSE),"")</f>
        <v/>
      </c>
      <c r="J140" t="str">
        <f>IFERROR(VLOOKUP(F140, Entries!$B:$F, 4, FALSE),"")</f>
        <v/>
      </c>
      <c r="K140" t="str">
        <f>IFERROR(VLOOKUP(F140, Entries!$B:$F, 5, FALSE),"")</f>
        <v/>
      </c>
      <c r="L140" t="str">
        <f>LEFT(Table22[[#This Row],[Category]],2)</f>
        <v/>
      </c>
      <c r="M140" t="str">
        <f>IF(F140&lt;&gt;0,COUNTIF($L$2:L140,L140),"")</f>
        <v/>
      </c>
      <c r="N140" t="str">
        <f t="shared" si="14"/>
        <v/>
      </c>
    </row>
    <row r="141" spans="1:14" x14ac:dyDescent="0.2">
      <c r="A141">
        <v>140</v>
      </c>
      <c r="B141" t="str">
        <f>IF(F141&lt;&gt;"",COUNTIF($J$2:J141,J141),"")</f>
        <v/>
      </c>
      <c r="C141" t="str">
        <f t="shared" si="12"/>
        <v/>
      </c>
      <c r="D141" t="str">
        <f>IF(F141&lt;&gt;0,COUNTIF($K$2:K141,K141),"")</f>
        <v/>
      </c>
      <c r="E141" t="str">
        <f t="shared" si="13"/>
        <v/>
      </c>
      <c r="G141" s="54"/>
      <c r="H141" t="str">
        <f>IFERROR(VLOOKUP(F141, Entries!$B:$F, 2, FALSE),"")</f>
        <v/>
      </c>
      <c r="I141" t="str">
        <f>IFERROR(VLOOKUP(F141, Entries!$B:$F, 3, FALSE),"")</f>
        <v/>
      </c>
      <c r="J141" t="str">
        <f>IFERROR(VLOOKUP(F141, Entries!$B:$F, 4, FALSE),"")</f>
        <v/>
      </c>
      <c r="K141" t="str">
        <f>IFERROR(VLOOKUP(F141, Entries!$B:$F, 5, FALSE),"")</f>
        <v/>
      </c>
      <c r="L141" t="str">
        <f>LEFT(Table22[[#This Row],[Category]],2)</f>
        <v/>
      </c>
      <c r="M141" t="str">
        <f>IF(F141&lt;&gt;0,COUNTIF($L$2:L141,L141),"")</f>
        <v/>
      </c>
      <c r="N141" t="str">
        <f t="shared" si="14"/>
        <v/>
      </c>
    </row>
    <row r="142" spans="1:14" x14ac:dyDescent="0.2">
      <c r="A142">
        <v>141</v>
      </c>
      <c r="B142" t="str">
        <f>IF(F142&lt;&gt;"",COUNTIF($J$2:J142,J142),"")</f>
        <v/>
      </c>
      <c r="C142" t="str">
        <f t="shared" si="12"/>
        <v/>
      </c>
      <c r="D142" t="str">
        <f>IF(F142&lt;&gt;0,COUNTIF($K$2:K142,K142),"")</f>
        <v/>
      </c>
      <c r="E142" t="str">
        <f t="shared" si="13"/>
        <v/>
      </c>
      <c r="G142" s="54"/>
      <c r="H142" t="str">
        <f>IFERROR(VLOOKUP(F142, Entries!$B:$F, 2, FALSE),"")</f>
        <v/>
      </c>
      <c r="I142" t="str">
        <f>IFERROR(VLOOKUP(F142, Entries!$B:$F, 3, FALSE),"")</f>
        <v/>
      </c>
      <c r="J142" t="str">
        <f>IFERROR(VLOOKUP(F142, Entries!$B:$F, 4, FALSE),"")</f>
        <v/>
      </c>
      <c r="K142" t="str">
        <f>IFERROR(VLOOKUP(F142, Entries!$B:$F, 5, FALSE),"")</f>
        <v/>
      </c>
      <c r="L142" t="str">
        <f>LEFT(Table22[[#This Row],[Category]],2)</f>
        <v/>
      </c>
      <c r="M142" t="str">
        <f>IF(F142&lt;&gt;0,COUNTIF($L$2:L142,L142),"")</f>
        <v/>
      </c>
      <c r="N142" t="str">
        <f t="shared" si="14"/>
        <v/>
      </c>
    </row>
    <row r="143" spans="1:14" x14ac:dyDescent="0.2">
      <c r="A143">
        <v>142</v>
      </c>
      <c r="B143" t="str">
        <f>IF(F143&lt;&gt;"",COUNTIF($J$2:J143,J143),"")</f>
        <v/>
      </c>
      <c r="C143" t="str">
        <f t="shared" si="12"/>
        <v/>
      </c>
      <c r="D143" t="str">
        <f>IF(F143&lt;&gt;0,COUNTIF($K$2:K143,K143),"")</f>
        <v/>
      </c>
      <c r="E143" t="str">
        <f t="shared" si="13"/>
        <v/>
      </c>
      <c r="G143" s="54"/>
      <c r="H143" t="str">
        <f>IFERROR(VLOOKUP(F143, Entries!$B:$F, 2, FALSE),"")</f>
        <v/>
      </c>
      <c r="I143" t="str">
        <f>IFERROR(VLOOKUP(F143, Entries!$B:$F, 3, FALSE),"")</f>
        <v/>
      </c>
      <c r="J143" t="str">
        <f>IFERROR(VLOOKUP(F143, Entries!$B:$F, 4, FALSE),"")</f>
        <v/>
      </c>
      <c r="K143" t="str">
        <f>IFERROR(VLOOKUP(F143, Entries!$B:$F, 5, FALSE),"")</f>
        <v/>
      </c>
      <c r="L143" t="str">
        <f>LEFT(Table22[[#This Row],[Category]],2)</f>
        <v/>
      </c>
      <c r="M143" t="str">
        <f>IF(F143&lt;&gt;0,COUNTIF($L$2:L143,L143),"")</f>
        <v/>
      </c>
      <c r="N143" t="str">
        <f t="shared" si="14"/>
        <v/>
      </c>
    </row>
    <row r="144" spans="1:14" x14ac:dyDescent="0.2">
      <c r="A144">
        <v>143</v>
      </c>
      <c r="B144" t="str">
        <f>IF(F144&lt;&gt;"",COUNTIF($J$2:J144,J144),"")</f>
        <v/>
      </c>
      <c r="C144" t="str">
        <f t="shared" si="12"/>
        <v/>
      </c>
      <c r="D144" t="str">
        <f>IF(F144&lt;&gt;0,COUNTIF($K$2:K144,K144),"")</f>
        <v/>
      </c>
      <c r="E144" t="str">
        <f t="shared" si="13"/>
        <v/>
      </c>
      <c r="G144" s="54"/>
      <c r="H144" t="str">
        <f>IFERROR(VLOOKUP(F144, Entries!$B:$F, 2, FALSE),"")</f>
        <v/>
      </c>
      <c r="I144" t="str">
        <f>IFERROR(VLOOKUP(F144, Entries!$B:$F, 3, FALSE),"")</f>
        <v/>
      </c>
      <c r="J144" t="str">
        <f>IFERROR(VLOOKUP(F144, Entries!$B:$F, 4, FALSE),"")</f>
        <v/>
      </c>
      <c r="K144" t="str">
        <f>IFERROR(VLOOKUP(F144, Entries!$B:$F, 5, FALSE),"")</f>
        <v/>
      </c>
      <c r="L144" t="str">
        <f>LEFT(Table22[[#This Row],[Category]],2)</f>
        <v/>
      </c>
      <c r="M144" t="str">
        <f>IF(F144&lt;&gt;0,COUNTIF($L$2:L144,L144),"")</f>
        <v/>
      </c>
      <c r="N144" t="str">
        <f t="shared" si="14"/>
        <v/>
      </c>
    </row>
    <row r="145" spans="1:14" x14ac:dyDescent="0.2">
      <c r="A145">
        <v>144</v>
      </c>
      <c r="B145" t="str">
        <f>IF(F145&lt;&gt;"",COUNTIF($J$2:J145,J145),"")</f>
        <v/>
      </c>
      <c r="C145" t="str">
        <f t="shared" si="12"/>
        <v/>
      </c>
      <c r="D145" t="str">
        <f>IF(F145&lt;&gt;0,COUNTIF($K$2:K145,K145),"")</f>
        <v/>
      </c>
      <c r="E145" t="str">
        <f t="shared" si="13"/>
        <v/>
      </c>
      <c r="G145" s="54"/>
      <c r="H145" t="str">
        <f>IFERROR(VLOOKUP(F145, Entries!$B:$F, 2, FALSE),"")</f>
        <v/>
      </c>
      <c r="I145" t="str">
        <f>IFERROR(VLOOKUP(F145, Entries!$B:$F, 3, FALSE),"")</f>
        <v/>
      </c>
      <c r="J145" t="str">
        <f>IFERROR(VLOOKUP(F145, Entries!$B:$F, 4, FALSE),"")</f>
        <v/>
      </c>
      <c r="K145" t="str">
        <f>IFERROR(VLOOKUP(F145, Entries!$B:$F, 5, FALSE),"")</f>
        <v/>
      </c>
      <c r="L145" t="str">
        <f>LEFT(Table22[[#This Row],[Category]],2)</f>
        <v/>
      </c>
      <c r="M145" t="str">
        <f>IF(F145&lt;&gt;0,COUNTIF($L$2:L145,L145),"")</f>
        <v/>
      </c>
      <c r="N145" t="str">
        <f t="shared" si="14"/>
        <v/>
      </c>
    </row>
    <row r="146" spans="1:14" x14ac:dyDescent="0.2">
      <c r="A146">
        <v>145</v>
      </c>
      <c r="B146" t="str">
        <f>IF(F146&lt;&gt;"",COUNTIF($J$2:J146,J146),"")</f>
        <v/>
      </c>
      <c r="C146" t="str">
        <f t="shared" si="12"/>
        <v/>
      </c>
      <c r="D146" t="str">
        <f>IF(F146&lt;&gt;0,COUNTIF($K$2:K146,K146),"")</f>
        <v/>
      </c>
      <c r="E146" t="str">
        <f t="shared" si="13"/>
        <v/>
      </c>
      <c r="G146" s="54"/>
      <c r="H146" t="str">
        <f>IFERROR(VLOOKUP(F146, Entries!$B:$F, 2, FALSE),"")</f>
        <v/>
      </c>
      <c r="I146" t="str">
        <f>IFERROR(VLOOKUP(F146, Entries!$B:$F, 3, FALSE),"")</f>
        <v/>
      </c>
      <c r="J146" t="str">
        <f>IFERROR(VLOOKUP(F146, Entries!$B:$F, 4, FALSE),"")</f>
        <v/>
      </c>
      <c r="K146" t="str">
        <f>IFERROR(VLOOKUP(F146, Entries!$B:$F, 5, FALSE),"")</f>
        <v/>
      </c>
      <c r="L146" t="str">
        <f>LEFT(Table22[[#This Row],[Category]],2)</f>
        <v/>
      </c>
      <c r="M146" t="str">
        <f>IF(F146&lt;&gt;0,COUNTIF($L$2:L146,L146),"")</f>
        <v/>
      </c>
      <c r="N146" t="str">
        <f t="shared" si="14"/>
        <v/>
      </c>
    </row>
    <row r="147" spans="1:14" x14ac:dyDescent="0.2">
      <c r="A147">
        <v>146</v>
      </c>
      <c r="B147" t="str">
        <f>IF(F147&lt;&gt;"",COUNTIF($J$2:J147,J147),"")</f>
        <v/>
      </c>
      <c r="C147" t="str">
        <f t="shared" si="12"/>
        <v/>
      </c>
      <c r="D147" t="str">
        <f>IF(F147&lt;&gt;0,COUNTIF($K$2:K147,K147),"")</f>
        <v/>
      </c>
      <c r="E147" t="str">
        <f t="shared" si="13"/>
        <v/>
      </c>
      <c r="G147" s="54"/>
      <c r="H147" t="str">
        <f>IFERROR(VLOOKUP(F147, Entries!$B:$F, 2, FALSE),"")</f>
        <v/>
      </c>
      <c r="I147" t="str">
        <f>IFERROR(VLOOKUP(F147, Entries!$B:$F, 3, FALSE),"")</f>
        <v/>
      </c>
      <c r="J147" t="str">
        <f>IFERROR(VLOOKUP(F147, Entries!$B:$F, 4, FALSE),"")</f>
        <v/>
      </c>
      <c r="K147" t="str">
        <f>IFERROR(VLOOKUP(F147, Entries!$B:$F, 5, FALSE),"")</f>
        <v/>
      </c>
      <c r="L147" t="str">
        <f>LEFT(Table22[[#This Row],[Category]],2)</f>
        <v/>
      </c>
      <c r="M147" t="str">
        <f>IF(F147&lt;&gt;0,COUNTIF($L$2:L147,L147),"")</f>
        <v/>
      </c>
      <c r="N147" t="str">
        <f t="shared" si="14"/>
        <v/>
      </c>
    </row>
    <row r="148" spans="1:14" x14ac:dyDescent="0.2">
      <c r="A148">
        <v>147</v>
      </c>
      <c r="B148" t="str">
        <f>IF(F148&lt;&gt;"",COUNTIF($J$2:J148,J148),"")</f>
        <v/>
      </c>
      <c r="C148" t="str">
        <f t="shared" si="12"/>
        <v/>
      </c>
      <c r="D148" t="str">
        <f>IF(F148&lt;&gt;0,COUNTIF($K$2:K148,K148),"")</f>
        <v/>
      </c>
      <c r="E148" t="str">
        <f t="shared" si="13"/>
        <v/>
      </c>
      <c r="G148" s="54"/>
      <c r="H148" t="str">
        <f>IFERROR(VLOOKUP(F148, Entries!$B:$F, 2, FALSE),"")</f>
        <v/>
      </c>
      <c r="I148" t="str">
        <f>IFERROR(VLOOKUP(F148, Entries!$B:$F, 3, FALSE),"")</f>
        <v/>
      </c>
      <c r="J148" t="str">
        <f>IFERROR(VLOOKUP(F148, Entries!$B:$F, 4, FALSE),"")</f>
        <v/>
      </c>
      <c r="K148" t="str">
        <f>IFERROR(VLOOKUP(F148, Entries!$B:$F, 5, FALSE),"")</f>
        <v/>
      </c>
      <c r="L148" t="str">
        <f>LEFT(Table22[[#This Row],[Category]],2)</f>
        <v/>
      </c>
      <c r="M148" t="str">
        <f>IF(F148&lt;&gt;0,COUNTIF($L$2:L148,L148),"")</f>
        <v/>
      </c>
      <c r="N148" t="str">
        <f t="shared" si="14"/>
        <v/>
      </c>
    </row>
    <row r="149" spans="1:14" x14ac:dyDescent="0.2">
      <c r="A149">
        <v>148</v>
      </c>
      <c r="B149" t="str">
        <f>IF(F149&lt;&gt;"",COUNTIF($J$2:J149,J149),"")</f>
        <v/>
      </c>
      <c r="C149" t="str">
        <f t="shared" si="12"/>
        <v/>
      </c>
      <c r="D149" t="str">
        <f>IF(F149&lt;&gt;0,COUNTIF($K$2:K149,K149),"")</f>
        <v/>
      </c>
      <c r="E149" t="str">
        <f t="shared" si="13"/>
        <v/>
      </c>
      <c r="G149" s="54"/>
      <c r="H149" t="str">
        <f>IFERROR(VLOOKUP(F149, Entries!$B:$F, 2, FALSE),"")</f>
        <v/>
      </c>
      <c r="I149" t="str">
        <f>IFERROR(VLOOKUP(F149, Entries!$B:$F, 3, FALSE),"")</f>
        <v/>
      </c>
      <c r="J149" t="str">
        <f>IFERROR(VLOOKUP(F149, Entries!$B:$F, 4, FALSE),"")</f>
        <v/>
      </c>
      <c r="K149" t="str">
        <f>IFERROR(VLOOKUP(F149, Entries!$B:$F, 5, FALSE),"")</f>
        <v/>
      </c>
      <c r="L149" t="str">
        <f>LEFT(Table22[[#This Row],[Category]],2)</f>
        <v/>
      </c>
      <c r="M149" t="str">
        <f>IF(F149&lt;&gt;0,COUNTIF($L$2:L149,L149),"")</f>
        <v/>
      </c>
      <c r="N149" t="str">
        <f t="shared" si="14"/>
        <v/>
      </c>
    </row>
    <row r="150" spans="1:14" x14ac:dyDescent="0.2">
      <c r="A150">
        <v>149</v>
      </c>
      <c r="B150" t="str">
        <f>IF(F150&lt;&gt;"",COUNTIF($J$2:J150,J150),"")</f>
        <v/>
      </c>
      <c r="C150" t="str">
        <f t="shared" si="12"/>
        <v/>
      </c>
      <c r="D150" t="str">
        <f>IF(F150&lt;&gt;0,COUNTIF($K$2:K150,K150),"")</f>
        <v/>
      </c>
      <c r="E150" t="str">
        <f t="shared" si="13"/>
        <v/>
      </c>
      <c r="G150" s="54"/>
      <c r="H150" t="str">
        <f>IFERROR(VLOOKUP(F150, Entries!$B:$F, 2, FALSE),"")</f>
        <v/>
      </c>
      <c r="I150" t="str">
        <f>IFERROR(VLOOKUP(F150, Entries!$B:$F, 3, FALSE),"")</f>
        <v/>
      </c>
      <c r="J150" t="str">
        <f>IFERROR(VLOOKUP(F150, Entries!$B:$F, 4, FALSE),"")</f>
        <v/>
      </c>
      <c r="K150" t="str">
        <f>IFERROR(VLOOKUP(F150, Entries!$B:$F, 5, FALSE),"")</f>
        <v/>
      </c>
      <c r="L150" t="str">
        <f>LEFT(Table22[[#This Row],[Category]],2)</f>
        <v/>
      </c>
      <c r="M150" t="str">
        <f>IF(F150&lt;&gt;0,COUNTIF($L$2:L150,L150),"")</f>
        <v/>
      </c>
      <c r="N150" t="str">
        <f t="shared" si="14"/>
        <v/>
      </c>
    </row>
    <row r="151" spans="1:14" x14ac:dyDescent="0.2">
      <c r="A151">
        <v>150</v>
      </c>
      <c r="B151" t="str">
        <f>IF(F151&lt;&gt;"",COUNTIF($J$2:J151,J151),"")</f>
        <v/>
      </c>
      <c r="C151" t="str">
        <f t="shared" si="12"/>
        <v/>
      </c>
      <c r="D151" t="str">
        <f>IF(F151&lt;&gt;0,COUNTIF($K$2:K151,K151),"")</f>
        <v/>
      </c>
      <c r="E151" t="str">
        <f t="shared" si="13"/>
        <v/>
      </c>
      <c r="G151" s="54"/>
      <c r="H151" t="str">
        <f>IFERROR(VLOOKUP(F151, Entries!$B:$F, 2, FALSE),"")</f>
        <v/>
      </c>
      <c r="I151" t="str">
        <f>IFERROR(VLOOKUP(F151, Entries!$B:$F, 3, FALSE),"")</f>
        <v/>
      </c>
      <c r="J151" t="str">
        <f>IFERROR(VLOOKUP(F151, Entries!$B:$F, 4, FALSE),"")</f>
        <v/>
      </c>
      <c r="K151" t="str">
        <f>IFERROR(VLOOKUP(F151, Entries!$B:$F, 5, FALSE),"")</f>
        <v/>
      </c>
      <c r="L151" t="str">
        <f>LEFT(Table22[[#This Row],[Category]],2)</f>
        <v/>
      </c>
      <c r="M151" t="str">
        <f>IF(F151&lt;&gt;0,COUNTIF($L$2:L151,L151),"")</f>
        <v/>
      </c>
      <c r="N151" t="str">
        <f t="shared" si="14"/>
        <v/>
      </c>
    </row>
    <row r="152" spans="1:14" x14ac:dyDescent="0.2">
      <c r="A152">
        <v>151</v>
      </c>
      <c r="B152" t="str">
        <f>IF(F152&lt;&gt;"",COUNTIF($J$2:J152,J152),"")</f>
        <v/>
      </c>
      <c r="C152" t="str">
        <f t="shared" si="12"/>
        <v/>
      </c>
      <c r="D152" t="str">
        <f>IF(F152&lt;&gt;0,COUNTIF($K$2:K152,K152),"")</f>
        <v/>
      </c>
      <c r="E152" t="str">
        <f t="shared" si="13"/>
        <v/>
      </c>
      <c r="G152" s="54"/>
      <c r="H152" t="str">
        <f>IFERROR(VLOOKUP(F152, Entries!$B:$F, 2, FALSE),"")</f>
        <v/>
      </c>
      <c r="I152" t="str">
        <f>IFERROR(VLOOKUP(F152, Entries!$B:$F, 3, FALSE),"")</f>
        <v/>
      </c>
      <c r="J152" t="str">
        <f>IFERROR(VLOOKUP(F152, Entries!$B:$F, 4, FALSE),"")</f>
        <v/>
      </c>
      <c r="K152" t="str">
        <f>IFERROR(VLOOKUP(F152, Entries!$B:$F, 5, FALSE),"")</f>
        <v/>
      </c>
      <c r="L152" t="str">
        <f>LEFT(Table22[[#This Row],[Category]],2)</f>
        <v/>
      </c>
      <c r="M152" t="str">
        <f>IF(F152&lt;&gt;0,COUNTIF($L$2:L152,L152),"")</f>
        <v/>
      </c>
      <c r="N152" t="str">
        <f t="shared" si="14"/>
        <v/>
      </c>
    </row>
    <row r="153" spans="1:14" x14ac:dyDescent="0.2">
      <c r="A153">
        <v>152</v>
      </c>
      <c r="B153" t="str">
        <f>IF(F153&lt;&gt;"",COUNTIF($J$2:J153,J153),"")</f>
        <v/>
      </c>
      <c r="C153" t="str">
        <f t="shared" si="12"/>
        <v/>
      </c>
      <c r="D153" t="str">
        <f>IF(F153&lt;&gt;0,COUNTIF($K$2:K153,K153),"")</f>
        <v/>
      </c>
      <c r="E153" t="str">
        <f t="shared" si="13"/>
        <v/>
      </c>
      <c r="G153" s="54"/>
      <c r="H153" t="str">
        <f>IFERROR(VLOOKUP(F153, Entries!$B:$F, 2, FALSE),"")</f>
        <v/>
      </c>
      <c r="I153" t="str">
        <f>IFERROR(VLOOKUP(F153, Entries!$B:$F, 3, FALSE),"")</f>
        <v/>
      </c>
      <c r="J153" t="str">
        <f>IFERROR(VLOOKUP(F153, Entries!$B:$F, 4, FALSE),"")</f>
        <v/>
      </c>
      <c r="K153" t="str">
        <f>IFERROR(VLOOKUP(F153, Entries!$B:$F, 5, FALSE),"")</f>
        <v/>
      </c>
      <c r="L153" t="str">
        <f>LEFT(Table22[[#This Row],[Category]],2)</f>
        <v/>
      </c>
      <c r="M153" t="str">
        <f>IF(F153&lt;&gt;0,COUNTIF($L$2:L153,L153),"")</f>
        <v/>
      </c>
      <c r="N153" t="str">
        <f t="shared" si="14"/>
        <v/>
      </c>
    </row>
    <row r="154" spans="1:14" x14ac:dyDescent="0.2">
      <c r="A154">
        <v>153</v>
      </c>
      <c r="B154" t="str">
        <f>IF(F154&lt;&gt;"",COUNTIF($J$2:J154,J154),"")</f>
        <v/>
      </c>
      <c r="C154" t="str">
        <f t="shared" si="12"/>
        <v/>
      </c>
      <c r="D154" t="str">
        <f>IF(F154&lt;&gt;0,COUNTIF($K$2:K154,K154),"")</f>
        <v/>
      </c>
      <c r="E154" t="str">
        <f t="shared" si="13"/>
        <v/>
      </c>
      <c r="G154" s="54"/>
      <c r="H154" t="str">
        <f>IFERROR(VLOOKUP(F154, Entries!$B:$F, 2, FALSE),"")</f>
        <v/>
      </c>
      <c r="I154" t="str">
        <f>IFERROR(VLOOKUP(F154, Entries!$B:$F, 3, FALSE),"")</f>
        <v/>
      </c>
      <c r="J154" t="str">
        <f>IFERROR(VLOOKUP(F154, Entries!$B:$F, 4, FALSE),"")</f>
        <v/>
      </c>
      <c r="K154" t="str">
        <f>IFERROR(VLOOKUP(F154, Entries!$B:$F, 5, FALSE),"")</f>
        <v/>
      </c>
      <c r="L154" t="str">
        <f>LEFT(Table22[[#This Row],[Category]],2)</f>
        <v/>
      </c>
      <c r="M154" t="str">
        <f>IF(F154&lt;&gt;0,COUNTIF($L$2:L154,L154),"")</f>
        <v/>
      </c>
      <c r="N154" t="str">
        <f t="shared" si="14"/>
        <v/>
      </c>
    </row>
    <row r="155" spans="1:14" x14ac:dyDescent="0.2">
      <c r="A155">
        <v>154</v>
      </c>
      <c r="B155" t="str">
        <f>IF(F155&lt;&gt;"",COUNTIF($J$2:J155,J155),"")</f>
        <v/>
      </c>
      <c r="C155" t="str">
        <f t="shared" si="12"/>
        <v/>
      </c>
      <c r="D155" t="str">
        <f>IF(F155&lt;&gt;0,COUNTIF($K$2:K155,K155),"")</f>
        <v/>
      </c>
      <c r="E155" t="str">
        <f t="shared" si="13"/>
        <v/>
      </c>
      <c r="G155" s="54"/>
      <c r="H155" t="str">
        <f>IFERROR(VLOOKUP(F155, Entries!$B:$F, 2, FALSE),"")</f>
        <v/>
      </c>
      <c r="I155" t="str">
        <f>IFERROR(VLOOKUP(F155, Entries!$B:$F, 3, FALSE),"")</f>
        <v/>
      </c>
      <c r="J155" t="str">
        <f>IFERROR(VLOOKUP(F155, Entries!$B:$F, 4, FALSE),"")</f>
        <v/>
      </c>
      <c r="K155" t="str">
        <f>IFERROR(VLOOKUP(F155, Entries!$B:$F, 5, FALSE),"")</f>
        <v/>
      </c>
      <c r="L155" t="str">
        <f>LEFT(Table22[[#This Row],[Category]],2)</f>
        <v/>
      </c>
      <c r="M155" t="str">
        <f>IF(F155&lt;&gt;0,COUNTIF($L$2:L155,L155),"")</f>
        <v/>
      </c>
      <c r="N155" t="str">
        <f t="shared" si="14"/>
        <v/>
      </c>
    </row>
    <row r="156" spans="1:14" x14ac:dyDescent="0.2">
      <c r="A156">
        <v>155</v>
      </c>
      <c r="B156" t="str">
        <f>IF(F156&lt;&gt;"",COUNTIF($J$2:J156,J156),"")</f>
        <v/>
      </c>
      <c r="C156" t="str">
        <f t="shared" si="12"/>
        <v/>
      </c>
      <c r="D156" t="str">
        <f>IF(F156&lt;&gt;0,COUNTIF($K$2:K156,K156),"")</f>
        <v/>
      </c>
      <c r="E156" t="str">
        <f t="shared" si="13"/>
        <v/>
      </c>
      <c r="G156" s="54"/>
      <c r="H156" t="str">
        <f>IFERROR(VLOOKUP(F156, Entries!$B:$F, 2, FALSE),"")</f>
        <v/>
      </c>
      <c r="I156" t="str">
        <f>IFERROR(VLOOKUP(F156, Entries!$B:$F, 3, FALSE),"")</f>
        <v/>
      </c>
      <c r="J156" t="str">
        <f>IFERROR(VLOOKUP(F156, Entries!$B:$F, 4, FALSE),"")</f>
        <v/>
      </c>
      <c r="K156" t="str">
        <f>IFERROR(VLOOKUP(F156, Entries!$B:$F, 5, FALSE),"")</f>
        <v/>
      </c>
      <c r="L156" t="str">
        <f>LEFT(Table22[[#This Row],[Category]],2)</f>
        <v/>
      </c>
      <c r="M156" t="str">
        <f>IF(F156&lt;&gt;0,COUNTIF($L$2:L156,L156),"")</f>
        <v/>
      </c>
      <c r="N156" t="str">
        <f t="shared" si="14"/>
        <v/>
      </c>
    </row>
    <row r="157" spans="1:14" x14ac:dyDescent="0.2">
      <c r="A157">
        <v>156</v>
      </c>
      <c r="B157" t="str">
        <f>IF(F157&lt;&gt;"",COUNTIF($J$2:J157,J157),"")</f>
        <v/>
      </c>
      <c r="C157" t="str">
        <f t="shared" si="12"/>
        <v/>
      </c>
      <c r="D157" t="str">
        <f>IF(F157&lt;&gt;0,COUNTIF($K$2:K157,K157),"")</f>
        <v/>
      </c>
      <c r="E157" t="str">
        <f t="shared" si="13"/>
        <v/>
      </c>
      <c r="G157" s="54"/>
      <c r="H157" t="str">
        <f>IFERROR(VLOOKUP(F157, Entries!$B:$F, 2, FALSE),"")</f>
        <v/>
      </c>
      <c r="I157" t="str">
        <f>IFERROR(VLOOKUP(F157, Entries!$B:$F, 3, FALSE),"")</f>
        <v/>
      </c>
      <c r="J157" t="str">
        <f>IFERROR(VLOOKUP(F157, Entries!$B:$F, 4, FALSE),"")</f>
        <v/>
      </c>
      <c r="K157" t="str">
        <f>IFERROR(VLOOKUP(F157, Entries!$B:$F, 5, FALSE),"")</f>
        <v/>
      </c>
      <c r="L157" t="str">
        <f>LEFT(Table22[[#This Row],[Category]],2)</f>
        <v/>
      </c>
      <c r="M157" t="str">
        <f>IF(F157&lt;&gt;0,COUNTIF($L$2:L157,L157),"")</f>
        <v/>
      </c>
      <c r="N157" t="str">
        <f t="shared" si="14"/>
        <v/>
      </c>
    </row>
    <row r="158" spans="1:14" x14ac:dyDescent="0.2">
      <c r="A158">
        <v>157</v>
      </c>
      <c r="B158" t="str">
        <f>IF(F158&lt;&gt;"",COUNTIF($J$2:J158,J158),"")</f>
        <v/>
      </c>
      <c r="C158" t="str">
        <f t="shared" si="12"/>
        <v/>
      </c>
      <c r="D158" t="str">
        <f>IF(F158&lt;&gt;0,COUNTIF($K$2:K158,K158),"")</f>
        <v/>
      </c>
      <c r="E158" t="str">
        <f t="shared" si="13"/>
        <v/>
      </c>
      <c r="G158" s="54"/>
      <c r="H158" t="str">
        <f>IFERROR(VLOOKUP(F158, Entries!$B:$F, 2, FALSE),"")</f>
        <v/>
      </c>
      <c r="I158" t="str">
        <f>IFERROR(VLOOKUP(F158, Entries!$B:$F, 3, FALSE),"")</f>
        <v/>
      </c>
      <c r="J158" t="str">
        <f>IFERROR(VLOOKUP(F158, Entries!$B:$F, 4, FALSE),"")</f>
        <v/>
      </c>
      <c r="K158" t="str">
        <f>IFERROR(VLOOKUP(F158, Entries!$B:$F, 5, FALSE),"")</f>
        <v/>
      </c>
      <c r="L158" t="str">
        <f>LEFT(Table22[[#This Row],[Category]],2)</f>
        <v/>
      </c>
      <c r="M158" t="str">
        <f>IF(F158&lt;&gt;0,COUNTIF($L$2:L158,L158),"")</f>
        <v/>
      </c>
      <c r="N158" t="str">
        <f t="shared" si="14"/>
        <v/>
      </c>
    </row>
    <row r="159" spans="1:14" x14ac:dyDescent="0.2">
      <c r="A159">
        <v>158</v>
      </c>
      <c r="B159" t="str">
        <f>IF(F159&lt;&gt;"",COUNTIF($J$2:J159,J159),"")</f>
        <v/>
      </c>
      <c r="C159" t="str">
        <f t="shared" si="12"/>
        <v/>
      </c>
      <c r="D159" t="str">
        <f>IF(F159&lt;&gt;0,COUNTIF($K$2:K159,K159),"")</f>
        <v/>
      </c>
      <c r="E159" t="str">
        <f t="shared" si="13"/>
        <v/>
      </c>
      <c r="G159" s="54"/>
      <c r="H159" t="str">
        <f>IFERROR(VLOOKUP(F159, Entries!$B:$F, 2, FALSE),"")</f>
        <v/>
      </c>
      <c r="I159" t="str">
        <f>IFERROR(VLOOKUP(F159, Entries!$B:$F, 3, FALSE),"")</f>
        <v/>
      </c>
      <c r="J159" t="str">
        <f>IFERROR(VLOOKUP(F159, Entries!$B:$F, 4, FALSE),"")</f>
        <v/>
      </c>
      <c r="K159" t="str">
        <f>IFERROR(VLOOKUP(F159, Entries!$B:$F, 5, FALSE),"")</f>
        <v/>
      </c>
      <c r="L159" t="str">
        <f>LEFT(Table22[[#This Row],[Category]],2)</f>
        <v/>
      </c>
      <c r="M159" t="str">
        <f>IF(F159&lt;&gt;0,COUNTIF($L$2:L159,L159),"")</f>
        <v/>
      </c>
      <c r="N159" t="str">
        <f t="shared" si="14"/>
        <v/>
      </c>
    </row>
    <row r="160" spans="1:14" x14ac:dyDescent="0.2">
      <c r="A160">
        <v>159</v>
      </c>
      <c r="B160" t="str">
        <f>IF(F160&lt;&gt;"",COUNTIF($J$2:J160,J160),"")</f>
        <v/>
      </c>
      <c r="C160" t="str">
        <f t="shared" si="12"/>
        <v/>
      </c>
      <c r="D160" t="str">
        <f>IF(F160&lt;&gt;0,COUNTIF($K$2:K160,K160),"")</f>
        <v/>
      </c>
      <c r="E160" t="str">
        <f t="shared" si="13"/>
        <v/>
      </c>
      <c r="G160" s="54"/>
      <c r="H160" t="str">
        <f>IFERROR(VLOOKUP(F160, Entries!$B:$F, 2, FALSE),"")</f>
        <v/>
      </c>
      <c r="I160" t="str">
        <f>IFERROR(VLOOKUP(F160, Entries!$B:$F, 3, FALSE),"")</f>
        <v/>
      </c>
      <c r="J160" t="str">
        <f>IFERROR(VLOOKUP(F160, Entries!$B:$F, 4, FALSE),"")</f>
        <v/>
      </c>
      <c r="K160" t="str">
        <f>IFERROR(VLOOKUP(F160, Entries!$B:$F, 5, FALSE),"")</f>
        <v/>
      </c>
      <c r="L160" t="str">
        <f>LEFT(Table22[[#This Row],[Category]],2)</f>
        <v/>
      </c>
      <c r="M160" t="str">
        <f>IF(F160&lt;&gt;0,COUNTIF($L$2:L160,L160),"")</f>
        <v/>
      </c>
      <c r="N160" t="str">
        <f t="shared" si="14"/>
        <v/>
      </c>
    </row>
    <row r="161" spans="1:14" x14ac:dyDescent="0.2">
      <c r="A161">
        <v>160</v>
      </c>
      <c r="B161" t="str">
        <f>IF(F161&lt;&gt;"",COUNTIF($J$2:J161,J161),"")</f>
        <v/>
      </c>
      <c r="C161" t="str">
        <f t="shared" si="12"/>
        <v/>
      </c>
      <c r="D161" t="str">
        <f>IF(F161&lt;&gt;0,COUNTIF($K$2:K161,K161),"")</f>
        <v/>
      </c>
      <c r="E161" t="str">
        <f t="shared" si="13"/>
        <v/>
      </c>
      <c r="G161" s="54"/>
      <c r="H161" t="str">
        <f>IFERROR(VLOOKUP(F161, Entries!$B:$F, 2, FALSE),"")</f>
        <v/>
      </c>
      <c r="I161" t="str">
        <f>IFERROR(VLOOKUP(F161, Entries!$B:$F, 3, FALSE),"")</f>
        <v/>
      </c>
      <c r="J161" t="str">
        <f>IFERROR(VLOOKUP(F161, Entries!$B:$F, 4, FALSE),"")</f>
        <v/>
      </c>
      <c r="K161" t="str">
        <f>IFERROR(VLOOKUP(F161, Entries!$B:$F, 5, FALSE),"")</f>
        <v/>
      </c>
      <c r="L161" t="str">
        <f>LEFT(Table22[[#This Row],[Category]],2)</f>
        <v/>
      </c>
      <c r="M161" t="str">
        <f>IF(F161&lt;&gt;0,COUNTIF($L$2:L161,L161),"")</f>
        <v/>
      </c>
      <c r="N161" t="str">
        <f t="shared" si="14"/>
        <v/>
      </c>
    </row>
    <row r="162" spans="1:14" x14ac:dyDescent="0.2">
      <c r="A162">
        <v>161</v>
      </c>
      <c r="B162" t="str">
        <f>IF(F162&lt;&gt;"",COUNTIF($J$2:J162,J162),"")</f>
        <v/>
      </c>
      <c r="C162" t="str">
        <f t="shared" ref="C162:C193" si="15">IF(F162&lt;&gt;0,J162&amp;":"&amp;B162,"")</f>
        <v/>
      </c>
      <c r="D162" t="str">
        <f>IF(F162&lt;&gt;0,COUNTIF($K$2:K162,K162),"")</f>
        <v/>
      </c>
      <c r="E162" t="str">
        <f t="shared" ref="E162:E193" si="16">IF(F162&lt;&gt;0,K162&amp;":"&amp;D162,"")</f>
        <v/>
      </c>
      <c r="G162" s="54"/>
      <c r="H162" t="str">
        <f>IFERROR(VLOOKUP(F162, Entries!$B:$F, 2, FALSE),"")</f>
        <v/>
      </c>
      <c r="I162" t="str">
        <f>IFERROR(VLOOKUP(F162, Entries!$B:$F, 3, FALSE),"")</f>
        <v/>
      </c>
      <c r="J162" t="str">
        <f>IFERROR(VLOOKUP(F162, Entries!$B:$F, 4, FALSE),"")</f>
        <v/>
      </c>
      <c r="K162" t="str">
        <f>IFERROR(VLOOKUP(F162, Entries!$B:$F, 5, FALSE),"")</f>
        <v/>
      </c>
      <c r="L162" t="str">
        <f>LEFT(Table22[[#This Row],[Category]],2)</f>
        <v/>
      </c>
      <c r="M162" t="str">
        <f>IF(F162&lt;&gt;0,COUNTIF($L$2:L162,L162),"")</f>
        <v/>
      </c>
      <c r="N162" t="str">
        <f t="shared" ref="N162:N193" si="17">IF(F162&lt;&gt;0,L162&amp;":"&amp;M162,"")</f>
        <v/>
      </c>
    </row>
    <row r="163" spans="1:14" x14ac:dyDescent="0.2">
      <c r="A163">
        <v>162</v>
      </c>
      <c r="B163" t="str">
        <f>IF(F163&lt;&gt;"",COUNTIF($J$2:J163,J163),"")</f>
        <v/>
      </c>
      <c r="C163" t="str">
        <f t="shared" si="15"/>
        <v/>
      </c>
      <c r="D163" t="str">
        <f>IF(F163&lt;&gt;0,COUNTIF($K$2:K163,K163),"")</f>
        <v/>
      </c>
      <c r="E163" t="str">
        <f t="shared" si="16"/>
        <v/>
      </c>
      <c r="G163" s="54"/>
      <c r="H163" t="str">
        <f>IFERROR(VLOOKUP(F163, Entries!$B:$F, 2, FALSE),"")</f>
        <v/>
      </c>
      <c r="I163" t="str">
        <f>IFERROR(VLOOKUP(F163, Entries!$B:$F, 3, FALSE),"")</f>
        <v/>
      </c>
      <c r="J163" t="str">
        <f>IFERROR(VLOOKUP(F163, Entries!$B:$F, 4, FALSE),"")</f>
        <v/>
      </c>
      <c r="K163" t="str">
        <f>IFERROR(VLOOKUP(F163, Entries!$B:$F, 5, FALSE),"")</f>
        <v/>
      </c>
      <c r="L163" t="str">
        <f>LEFT(Table22[[#This Row],[Category]],2)</f>
        <v/>
      </c>
      <c r="M163" t="str">
        <f>IF(F163&lt;&gt;0,COUNTIF($L$2:L163,L163),"")</f>
        <v/>
      </c>
      <c r="N163" t="str">
        <f t="shared" si="17"/>
        <v/>
      </c>
    </row>
    <row r="164" spans="1:14" x14ac:dyDescent="0.2">
      <c r="A164">
        <v>163</v>
      </c>
      <c r="B164" t="str">
        <f>IF(F164&lt;&gt;"",COUNTIF($J$2:J164,J164),"")</f>
        <v/>
      </c>
      <c r="C164" t="str">
        <f t="shared" si="15"/>
        <v/>
      </c>
      <c r="D164" t="str">
        <f>IF(F164&lt;&gt;0,COUNTIF($K$2:K164,K164),"")</f>
        <v/>
      </c>
      <c r="E164" t="str">
        <f t="shared" si="16"/>
        <v/>
      </c>
      <c r="G164" s="54"/>
      <c r="H164" t="str">
        <f>IFERROR(VLOOKUP(F164, Entries!$B:$F, 2, FALSE),"")</f>
        <v/>
      </c>
      <c r="I164" t="str">
        <f>IFERROR(VLOOKUP(F164, Entries!$B:$F, 3, FALSE),"")</f>
        <v/>
      </c>
      <c r="J164" t="str">
        <f>IFERROR(VLOOKUP(F164, Entries!$B:$F, 4, FALSE),"")</f>
        <v/>
      </c>
      <c r="K164" t="str">
        <f>IFERROR(VLOOKUP(F164, Entries!$B:$F, 5, FALSE),"")</f>
        <v/>
      </c>
      <c r="L164" t="str">
        <f>LEFT(Table22[[#This Row],[Category]],2)</f>
        <v/>
      </c>
      <c r="M164" t="str">
        <f>IF(F164&lt;&gt;0,COUNTIF($L$2:L164,L164),"")</f>
        <v/>
      </c>
      <c r="N164" t="str">
        <f t="shared" si="17"/>
        <v/>
      </c>
    </row>
    <row r="165" spans="1:14" x14ac:dyDescent="0.2">
      <c r="A165">
        <v>164</v>
      </c>
      <c r="B165" t="str">
        <f>IF(F165&lt;&gt;"",COUNTIF($J$2:J165,J165),"")</f>
        <v/>
      </c>
      <c r="C165" t="str">
        <f t="shared" si="15"/>
        <v/>
      </c>
      <c r="D165" t="str">
        <f>IF(F165&lt;&gt;0,COUNTIF($K$2:K165,K165),"")</f>
        <v/>
      </c>
      <c r="E165" t="str">
        <f t="shared" si="16"/>
        <v/>
      </c>
      <c r="G165" s="54"/>
      <c r="H165" t="str">
        <f>IFERROR(VLOOKUP(F165, Entries!$B:$F, 2, FALSE),"")</f>
        <v/>
      </c>
      <c r="I165" t="str">
        <f>IFERROR(VLOOKUP(F165, Entries!$B:$F, 3, FALSE),"")</f>
        <v/>
      </c>
      <c r="J165" t="str">
        <f>IFERROR(VLOOKUP(F165, Entries!$B:$F, 4, FALSE),"")</f>
        <v/>
      </c>
      <c r="K165" t="str">
        <f>IFERROR(VLOOKUP(F165, Entries!$B:$F, 5, FALSE),"")</f>
        <v/>
      </c>
      <c r="L165" t="str">
        <f>LEFT(Table22[[#This Row],[Category]],2)</f>
        <v/>
      </c>
      <c r="M165" t="str">
        <f>IF(F165&lt;&gt;0,COUNTIF($L$2:L165,L165),"")</f>
        <v/>
      </c>
      <c r="N165" t="str">
        <f t="shared" si="17"/>
        <v/>
      </c>
    </row>
    <row r="166" spans="1:14" x14ac:dyDescent="0.2">
      <c r="A166">
        <v>165</v>
      </c>
      <c r="B166" t="str">
        <f>IF(F166&lt;&gt;"",COUNTIF($J$2:J166,J166),"")</f>
        <v/>
      </c>
      <c r="C166" t="str">
        <f t="shared" si="15"/>
        <v/>
      </c>
      <c r="D166" t="str">
        <f>IF(F166&lt;&gt;0,COUNTIF($K$2:K166,K166),"")</f>
        <v/>
      </c>
      <c r="E166" t="str">
        <f t="shared" si="16"/>
        <v/>
      </c>
      <c r="G166" s="54"/>
      <c r="H166" t="str">
        <f>IFERROR(VLOOKUP(F166, Entries!$B:$F, 2, FALSE),"")</f>
        <v/>
      </c>
      <c r="I166" t="str">
        <f>IFERROR(VLOOKUP(F166, Entries!$B:$F, 3, FALSE),"")</f>
        <v/>
      </c>
      <c r="J166" t="str">
        <f>IFERROR(VLOOKUP(F166, Entries!$B:$F, 4, FALSE),"")</f>
        <v/>
      </c>
      <c r="K166" t="str">
        <f>IFERROR(VLOOKUP(F166, Entries!$B:$F, 5, FALSE),"")</f>
        <v/>
      </c>
      <c r="L166" t="str">
        <f>LEFT(Table22[[#This Row],[Category]],2)</f>
        <v/>
      </c>
      <c r="M166" t="str">
        <f>IF(F166&lt;&gt;0,COUNTIF($L$2:L166,L166),"")</f>
        <v/>
      </c>
      <c r="N166" t="str">
        <f t="shared" si="17"/>
        <v/>
      </c>
    </row>
    <row r="167" spans="1:14" x14ac:dyDescent="0.2">
      <c r="A167">
        <v>166</v>
      </c>
      <c r="B167" t="str">
        <f>IF(F167&lt;&gt;"",COUNTIF($J$2:J167,J167),"")</f>
        <v/>
      </c>
      <c r="C167" t="str">
        <f t="shared" si="15"/>
        <v/>
      </c>
      <c r="D167" t="str">
        <f>IF(F167&lt;&gt;0,COUNTIF($K$2:K167,K167),"")</f>
        <v/>
      </c>
      <c r="E167" t="str">
        <f t="shared" si="16"/>
        <v/>
      </c>
      <c r="G167" s="54"/>
      <c r="H167" t="str">
        <f>IFERROR(VLOOKUP(F167, Entries!$B:$F, 2, FALSE),"")</f>
        <v/>
      </c>
      <c r="I167" t="str">
        <f>IFERROR(VLOOKUP(F167, Entries!$B:$F, 3, FALSE),"")</f>
        <v/>
      </c>
      <c r="J167" t="str">
        <f>IFERROR(VLOOKUP(F167, Entries!$B:$F, 4, FALSE),"")</f>
        <v/>
      </c>
      <c r="K167" t="str">
        <f>IFERROR(VLOOKUP(F167, Entries!$B:$F, 5, FALSE),"")</f>
        <v/>
      </c>
      <c r="L167" t="str">
        <f>LEFT(Table22[[#This Row],[Category]],2)</f>
        <v/>
      </c>
      <c r="M167" t="str">
        <f>IF(F167&lt;&gt;0,COUNTIF($L$2:L167,L167),"")</f>
        <v/>
      </c>
      <c r="N167" t="str">
        <f t="shared" si="17"/>
        <v/>
      </c>
    </row>
    <row r="168" spans="1:14" x14ac:dyDescent="0.2">
      <c r="A168">
        <v>167</v>
      </c>
      <c r="B168" t="str">
        <f>IF(F168&lt;&gt;"",COUNTIF($J$2:J168,J168),"")</f>
        <v/>
      </c>
      <c r="C168" t="str">
        <f t="shared" si="15"/>
        <v/>
      </c>
      <c r="D168" t="str">
        <f>IF(F168&lt;&gt;0,COUNTIF($K$2:K168,K168),"")</f>
        <v/>
      </c>
      <c r="E168" t="str">
        <f t="shared" si="16"/>
        <v/>
      </c>
      <c r="G168" s="54"/>
      <c r="H168" t="str">
        <f>IFERROR(VLOOKUP(F168, Entries!$B:$F, 2, FALSE),"")</f>
        <v/>
      </c>
      <c r="I168" t="str">
        <f>IFERROR(VLOOKUP(F168, Entries!$B:$F, 3, FALSE),"")</f>
        <v/>
      </c>
      <c r="J168" t="str">
        <f>IFERROR(VLOOKUP(F168, Entries!$B:$F, 4, FALSE),"")</f>
        <v/>
      </c>
      <c r="K168" t="str">
        <f>IFERROR(VLOOKUP(F168, Entries!$B:$F, 5, FALSE),"")</f>
        <v/>
      </c>
      <c r="L168" t="str">
        <f>LEFT(Table22[[#This Row],[Category]],2)</f>
        <v/>
      </c>
      <c r="M168" t="str">
        <f>IF(F168&lt;&gt;0,COUNTIF($L$2:L168,L168),"")</f>
        <v/>
      </c>
      <c r="N168" t="str">
        <f t="shared" si="17"/>
        <v/>
      </c>
    </row>
    <row r="169" spans="1:14" x14ac:dyDescent="0.2">
      <c r="A169">
        <v>168</v>
      </c>
      <c r="B169" t="str">
        <f>IF(F169&lt;&gt;"",COUNTIF($J$2:J169,J169),"")</f>
        <v/>
      </c>
      <c r="C169" t="str">
        <f t="shared" si="15"/>
        <v/>
      </c>
      <c r="D169" t="str">
        <f>IF(F169&lt;&gt;0,COUNTIF($K$2:K169,K169),"")</f>
        <v/>
      </c>
      <c r="E169" t="str">
        <f t="shared" si="16"/>
        <v/>
      </c>
      <c r="G169" s="54"/>
      <c r="H169" t="str">
        <f>IFERROR(VLOOKUP(F169, Entries!$B:$F, 2, FALSE),"")</f>
        <v/>
      </c>
      <c r="I169" t="str">
        <f>IFERROR(VLOOKUP(F169, Entries!$B:$F, 3, FALSE),"")</f>
        <v/>
      </c>
      <c r="J169" t="str">
        <f>IFERROR(VLOOKUP(F169, Entries!$B:$F, 4, FALSE),"")</f>
        <v/>
      </c>
      <c r="K169" t="str">
        <f>IFERROR(VLOOKUP(F169, Entries!$B:$F, 5, FALSE),"")</f>
        <v/>
      </c>
      <c r="L169" t="str">
        <f>LEFT(Table22[[#This Row],[Category]],2)</f>
        <v/>
      </c>
      <c r="M169" t="str">
        <f>IF(F169&lt;&gt;0,COUNTIF($L$2:L169,L169),"")</f>
        <v/>
      </c>
      <c r="N169" t="str">
        <f t="shared" si="17"/>
        <v/>
      </c>
    </row>
    <row r="170" spans="1:14" x14ac:dyDescent="0.2">
      <c r="A170">
        <v>169</v>
      </c>
      <c r="B170" t="str">
        <f>IF(F170&lt;&gt;"",COUNTIF($J$2:J170,J170),"")</f>
        <v/>
      </c>
      <c r="C170" t="str">
        <f t="shared" si="15"/>
        <v/>
      </c>
      <c r="D170" t="str">
        <f>IF(F170&lt;&gt;0,COUNTIF($K$2:K170,K170),"")</f>
        <v/>
      </c>
      <c r="E170" t="str">
        <f t="shared" si="16"/>
        <v/>
      </c>
      <c r="G170" s="54"/>
      <c r="H170" t="str">
        <f>IFERROR(VLOOKUP(F170, Entries!$B:$F, 2, FALSE),"")</f>
        <v/>
      </c>
      <c r="I170" t="str">
        <f>IFERROR(VLOOKUP(F170, Entries!$B:$F, 3, FALSE),"")</f>
        <v/>
      </c>
      <c r="J170" t="str">
        <f>IFERROR(VLOOKUP(F170, Entries!$B:$F, 4, FALSE),"")</f>
        <v/>
      </c>
      <c r="K170" t="str">
        <f>IFERROR(VLOOKUP(F170, Entries!$B:$F, 5, FALSE),"")</f>
        <v/>
      </c>
      <c r="L170" t="str">
        <f>LEFT(Table22[[#This Row],[Category]],2)</f>
        <v/>
      </c>
      <c r="M170" t="str">
        <f>IF(F170&lt;&gt;0,COUNTIF($L$2:L170,L170),"")</f>
        <v/>
      </c>
      <c r="N170" t="str">
        <f t="shared" si="17"/>
        <v/>
      </c>
    </row>
    <row r="171" spans="1:14" x14ac:dyDescent="0.2">
      <c r="A171">
        <v>170</v>
      </c>
      <c r="B171" t="str">
        <f>IF(F171&lt;&gt;"",COUNTIF($J$2:J171,J171),"")</f>
        <v/>
      </c>
      <c r="C171" t="str">
        <f t="shared" si="15"/>
        <v/>
      </c>
      <c r="D171" t="str">
        <f>IF(F171&lt;&gt;0,COUNTIF($K$2:K171,K171),"")</f>
        <v/>
      </c>
      <c r="E171" t="str">
        <f t="shared" si="16"/>
        <v/>
      </c>
      <c r="G171" s="54"/>
      <c r="H171" t="str">
        <f>IFERROR(VLOOKUP(F171, Entries!$B:$F, 2, FALSE),"")</f>
        <v/>
      </c>
      <c r="I171" t="str">
        <f>IFERROR(VLOOKUP(F171, Entries!$B:$F, 3, FALSE),"")</f>
        <v/>
      </c>
      <c r="J171" t="str">
        <f>IFERROR(VLOOKUP(F171, Entries!$B:$F, 4, FALSE),"")</f>
        <v/>
      </c>
      <c r="K171" t="str">
        <f>IFERROR(VLOOKUP(F171, Entries!$B:$F, 5, FALSE),"")</f>
        <v/>
      </c>
      <c r="L171" t="str">
        <f>LEFT(Table22[[#This Row],[Category]],2)</f>
        <v/>
      </c>
      <c r="M171" t="str">
        <f>IF(F171&lt;&gt;0,COUNTIF($L$2:L171,L171),"")</f>
        <v/>
      </c>
      <c r="N171" t="str">
        <f t="shared" si="17"/>
        <v/>
      </c>
    </row>
    <row r="172" spans="1:14" x14ac:dyDescent="0.2">
      <c r="A172">
        <v>171</v>
      </c>
      <c r="B172" t="str">
        <f>IF(F172&lt;&gt;"",COUNTIF($J$2:J172,J172),"")</f>
        <v/>
      </c>
      <c r="C172" t="str">
        <f t="shared" si="15"/>
        <v/>
      </c>
      <c r="D172" t="str">
        <f>IF(F172&lt;&gt;0,COUNTIF($K$2:K172,K172),"")</f>
        <v/>
      </c>
      <c r="E172" t="str">
        <f t="shared" si="16"/>
        <v/>
      </c>
      <c r="G172" s="54"/>
      <c r="H172" t="str">
        <f>IFERROR(VLOOKUP(F172, Entries!$B:$F, 2, FALSE),"")</f>
        <v/>
      </c>
      <c r="I172" t="str">
        <f>IFERROR(VLOOKUP(F172, Entries!$B:$F, 3, FALSE),"")</f>
        <v/>
      </c>
      <c r="J172" t="str">
        <f>IFERROR(VLOOKUP(F172, Entries!$B:$F, 4, FALSE),"")</f>
        <v/>
      </c>
      <c r="K172" t="str">
        <f>IFERROR(VLOOKUP(F172, Entries!$B:$F, 5, FALSE),"")</f>
        <v/>
      </c>
      <c r="L172" t="str">
        <f>LEFT(Table22[[#This Row],[Category]],2)</f>
        <v/>
      </c>
      <c r="M172" t="str">
        <f>IF(F172&lt;&gt;0,COUNTIF($L$2:L172,L172),"")</f>
        <v/>
      </c>
      <c r="N172" t="str">
        <f t="shared" si="17"/>
        <v/>
      </c>
    </row>
    <row r="173" spans="1:14" x14ac:dyDescent="0.2">
      <c r="A173">
        <v>172</v>
      </c>
      <c r="B173" t="str">
        <f>IF(F173&lt;&gt;"",COUNTIF($J$2:J173,J173),"")</f>
        <v/>
      </c>
      <c r="C173" t="str">
        <f t="shared" si="15"/>
        <v/>
      </c>
      <c r="D173" t="str">
        <f>IF(F173&lt;&gt;0,COUNTIF($K$2:K173,K173),"")</f>
        <v/>
      </c>
      <c r="E173" t="str">
        <f t="shared" si="16"/>
        <v/>
      </c>
      <c r="G173" s="54"/>
      <c r="H173" t="str">
        <f>IFERROR(VLOOKUP(F173, Entries!$B:$F, 2, FALSE),"")</f>
        <v/>
      </c>
      <c r="I173" t="str">
        <f>IFERROR(VLOOKUP(F173, Entries!$B:$F, 3, FALSE),"")</f>
        <v/>
      </c>
      <c r="J173" t="str">
        <f>IFERROR(VLOOKUP(F173, Entries!$B:$F, 4, FALSE),"")</f>
        <v/>
      </c>
      <c r="K173" t="str">
        <f>IFERROR(VLOOKUP(F173, Entries!$B:$F, 5, FALSE),"")</f>
        <v/>
      </c>
      <c r="L173" t="str">
        <f>LEFT(Table22[[#This Row],[Category]],2)</f>
        <v/>
      </c>
      <c r="M173" t="str">
        <f>IF(F173&lt;&gt;0,COUNTIF($L$2:L173,L173),"")</f>
        <v/>
      </c>
      <c r="N173" t="str">
        <f t="shared" si="17"/>
        <v/>
      </c>
    </row>
    <row r="174" spans="1:14" x14ac:dyDescent="0.2">
      <c r="A174">
        <v>173</v>
      </c>
      <c r="B174" t="str">
        <f>IF(F174&lt;&gt;"",COUNTIF($J$2:J174,J174),"")</f>
        <v/>
      </c>
      <c r="C174" t="str">
        <f t="shared" si="15"/>
        <v/>
      </c>
      <c r="D174" t="str">
        <f>IF(F174&lt;&gt;0,COUNTIF($K$2:K174,K174),"")</f>
        <v/>
      </c>
      <c r="E174" t="str">
        <f t="shared" si="16"/>
        <v/>
      </c>
      <c r="G174" s="54"/>
      <c r="H174" t="str">
        <f>IFERROR(VLOOKUP(F174, Entries!$B:$F, 2, FALSE),"")</f>
        <v/>
      </c>
      <c r="I174" t="str">
        <f>IFERROR(VLOOKUP(F174, Entries!$B:$F, 3, FALSE),"")</f>
        <v/>
      </c>
      <c r="J174" t="str">
        <f>IFERROR(VLOOKUP(F174, Entries!$B:$F, 4, FALSE),"")</f>
        <v/>
      </c>
      <c r="K174" t="str">
        <f>IFERROR(VLOOKUP(F174, Entries!$B:$F, 5, FALSE),"")</f>
        <v/>
      </c>
      <c r="L174" t="str">
        <f>LEFT(Table22[[#This Row],[Category]],2)</f>
        <v/>
      </c>
      <c r="M174" t="str">
        <f>IF(F174&lt;&gt;0,COUNTIF($L$2:L174,L174),"")</f>
        <v/>
      </c>
      <c r="N174" t="str">
        <f t="shared" si="17"/>
        <v/>
      </c>
    </row>
    <row r="175" spans="1:14" x14ac:dyDescent="0.2">
      <c r="A175">
        <v>174</v>
      </c>
      <c r="B175" t="str">
        <f>IF(F175&lt;&gt;"",COUNTIF($J$2:J175,J175),"")</f>
        <v/>
      </c>
      <c r="C175" t="str">
        <f t="shared" si="15"/>
        <v/>
      </c>
      <c r="D175" t="str">
        <f>IF(F175&lt;&gt;0,COUNTIF($K$2:K175,K175),"")</f>
        <v/>
      </c>
      <c r="E175" t="str">
        <f t="shared" si="16"/>
        <v/>
      </c>
      <c r="G175" s="54"/>
      <c r="H175" t="str">
        <f>IFERROR(VLOOKUP(F175, Entries!$B:$F, 2, FALSE),"")</f>
        <v/>
      </c>
      <c r="I175" t="str">
        <f>IFERROR(VLOOKUP(F175, Entries!$B:$F, 3, FALSE),"")</f>
        <v/>
      </c>
      <c r="J175" t="str">
        <f>IFERROR(VLOOKUP(F175, Entries!$B:$F, 4, FALSE),"")</f>
        <v/>
      </c>
      <c r="K175" t="str">
        <f>IFERROR(VLOOKUP(F175, Entries!$B:$F, 5, FALSE),"")</f>
        <v/>
      </c>
      <c r="L175" t="str">
        <f>LEFT(Table22[[#This Row],[Category]],2)</f>
        <v/>
      </c>
      <c r="M175" t="str">
        <f>IF(F175&lt;&gt;0,COUNTIF($L$2:L175,L175),"")</f>
        <v/>
      </c>
      <c r="N175" t="str">
        <f t="shared" si="17"/>
        <v/>
      </c>
    </row>
    <row r="176" spans="1:14" x14ac:dyDescent="0.2">
      <c r="A176">
        <v>175</v>
      </c>
      <c r="B176" t="str">
        <f>IF(F176&lt;&gt;"",COUNTIF($J$2:J176,J176),"")</f>
        <v/>
      </c>
      <c r="C176" t="str">
        <f t="shared" si="15"/>
        <v/>
      </c>
      <c r="D176" t="str">
        <f>IF(F176&lt;&gt;0,COUNTIF($K$2:K176,K176),"")</f>
        <v/>
      </c>
      <c r="E176" t="str">
        <f t="shared" si="16"/>
        <v/>
      </c>
      <c r="G176" s="54"/>
      <c r="H176" t="str">
        <f>IFERROR(VLOOKUP(F176, Entries!$B:$F, 2, FALSE),"")</f>
        <v/>
      </c>
      <c r="I176" t="str">
        <f>IFERROR(VLOOKUP(F176, Entries!$B:$F, 3, FALSE),"")</f>
        <v/>
      </c>
      <c r="J176" t="str">
        <f>IFERROR(VLOOKUP(F176, Entries!$B:$F, 4, FALSE),"")</f>
        <v/>
      </c>
      <c r="K176" t="str">
        <f>IFERROR(VLOOKUP(F176, Entries!$B:$F, 5, FALSE),"")</f>
        <v/>
      </c>
      <c r="L176" t="str">
        <f>LEFT(Table22[[#This Row],[Category]],2)</f>
        <v/>
      </c>
      <c r="M176" t="str">
        <f>IF(F176&lt;&gt;0,COUNTIF($L$2:L176,L176),"")</f>
        <v/>
      </c>
      <c r="N176" t="str">
        <f t="shared" si="17"/>
        <v/>
      </c>
    </row>
    <row r="177" spans="1:14" x14ac:dyDescent="0.2">
      <c r="A177">
        <v>176</v>
      </c>
      <c r="B177" t="str">
        <f>IF(F177&lt;&gt;"",COUNTIF($J$2:J177,J177),"")</f>
        <v/>
      </c>
      <c r="C177" t="str">
        <f t="shared" si="15"/>
        <v/>
      </c>
      <c r="D177" t="str">
        <f>IF(F177&lt;&gt;0,COUNTIF($K$2:K177,K177),"")</f>
        <v/>
      </c>
      <c r="E177" t="str">
        <f t="shared" si="16"/>
        <v/>
      </c>
      <c r="G177" s="54"/>
      <c r="H177" t="str">
        <f>IFERROR(VLOOKUP(F177, Entries!$B:$F, 2, FALSE),"")</f>
        <v/>
      </c>
      <c r="I177" t="str">
        <f>IFERROR(VLOOKUP(F177, Entries!$B:$F, 3, FALSE),"")</f>
        <v/>
      </c>
      <c r="J177" t="str">
        <f>IFERROR(VLOOKUP(F177, Entries!$B:$F, 4, FALSE),"")</f>
        <v/>
      </c>
      <c r="K177" t="str">
        <f>IFERROR(VLOOKUP(F177, Entries!$B:$F, 5, FALSE),"")</f>
        <v/>
      </c>
      <c r="L177" t="str">
        <f>LEFT(Table22[[#This Row],[Category]],2)</f>
        <v/>
      </c>
      <c r="M177" t="str">
        <f>IF(F177&lt;&gt;0,COUNTIF($L$2:L177,L177),"")</f>
        <v/>
      </c>
      <c r="N177" t="str">
        <f t="shared" si="17"/>
        <v/>
      </c>
    </row>
    <row r="178" spans="1:14" x14ac:dyDescent="0.2">
      <c r="A178">
        <v>177</v>
      </c>
      <c r="B178" t="str">
        <f>IF(F178&lt;&gt;"",COUNTIF($J$2:J178,J178),"")</f>
        <v/>
      </c>
      <c r="C178" t="str">
        <f t="shared" si="15"/>
        <v/>
      </c>
      <c r="D178" t="str">
        <f>IF(F178&lt;&gt;0,COUNTIF($K$2:K178,K178),"")</f>
        <v/>
      </c>
      <c r="E178" t="str">
        <f t="shared" si="16"/>
        <v/>
      </c>
      <c r="G178" s="54"/>
      <c r="H178" t="str">
        <f>IFERROR(VLOOKUP(F178, Entries!$B:$F, 2, FALSE),"")</f>
        <v/>
      </c>
      <c r="I178" t="str">
        <f>IFERROR(VLOOKUP(F178, Entries!$B:$F, 3, FALSE),"")</f>
        <v/>
      </c>
      <c r="J178" t="str">
        <f>IFERROR(VLOOKUP(F178, Entries!$B:$F, 4, FALSE),"")</f>
        <v/>
      </c>
      <c r="K178" t="str">
        <f>IFERROR(VLOOKUP(F178, Entries!$B:$F, 5, FALSE),"")</f>
        <v/>
      </c>
      <c r="L178" t="str">
        <f>LEFT(Table22[[#This Row],[Category]],2)</f>
        <v/>
      </c>
      <c r="M178" t="str">
        <f>IF(F178&lt;&gt;0,COUNTIF($L$2:L178,L178),"")</f>
        <v/>
      </c>
      <c r="N178" t="str">
        <f t="shared" si="17"/>
        <v/>
      </c>
    </row>
    <row r="179" spans="1:14" x14ac:dyDescent="0.2">
      <c r="A179">
        <v>178</v>
      </c>
      <c r="B179" t="str">
        <f>IF(F179&lt;&gt;"",COUNTIF($J$2:J179,J179),"")</f>
        <v/>
      </c>
      <c r="C179" t="str">
        <f t="shared" si="15"/>
        <v/>
      </c>
      <c r="D179" t="str">
        <f>IF(F179&lt;&gt;0,COUNTIF($K$2:K179,K179),"")</f>
        <v/>
      </c>
      <c r="E179" t="str">
        <f t="shared" si="16"/>
        <v/>
      </c>
      <c r="G179" s="54"/>
      <c r="H179" t="str">
        <f>IFERROR(VLOOKUP(F179, Entries!$B:$F, 2, FALSE),"")</f>
        <v/>
      </c>
      <c r="I179" t="str">
        <f>IFERROR(VLOOKUP(F179, Entries!$B:$F, 3, FALSE),"")</f>
        <v/>
      </c>
      <c r="J179" t="str">
        <f>IFERROR(VLOOKUP(F179, Entries!$B:$F, 4, FALSE),"")</f>
        <v/>
      </c>
      <c r="K179" t="str">
        <f>IFERROR(VLOOKUP(F179, Entries!$B:$F, 5, FALSE),"")</f>
        <v/>
      </c>
      <c r="L179" t="str">
        <f>LEFT(Table22[[#This Row],[Category]],2)</f>
        <v/>
      </c>
      <c r="M179" t="str">
        <f>IF(F179&lt;&gt;0,COUNTIF($L$2:L179,L179),"")</f>
        <v/>
      </c>
      <c r="N179" t="str">
        <f t="shared" si="17"/>
        <v/>
      </c>
    </row>
    <row r="180" spans="1:14" x14ac:dyDescent="0.2">
      <c r="A180">
        <v>179</v>
      </c>
      <c r="B180" t="str">
        <f>IF(F180&lt;&gt;"",COUNTIF($J$2:J180,J180),"")</f>
        <v/>
      </c>
      <c r="C180" t="str">
        <f t="shared" si="15"/>
        <v/>
      </c>
      <c r="D180" t="str">
        <f>IF(F180&lt;&gt;0,COUNTIF($K$2:K180,K180),"")</f>
        <v/>
      </c>
      <c r="E180" t="str">
        <f t="shared" si="16"/>
        <v/>
      </c>
      <c r="G180" s="54"/>
      <c r="H180" t="str">
        <f>IFERROR(VLOOKUP(F180, Entries!$B:$F, 2, FALSE),"")</f>
        <v/>
      </c>
      <c r="I180" t="str">
        <f>IFERROR(VLOOKUP(F180, Entries!$B:$F, 3, FALSE),"")</f>
        <v/>
      </c>
      <c r="J180" t="str">
        <f>IFERROR(VLOOKUP(F180, Entries!$B:$F, 4, FALSE),"")</f>
        <v/>
      </c>
      <c r="K180" t="str">
        <f>IFERROR(VLOOKUP(F180, Entries!$B:$F, 5, FALSE),"")</f>
        <v/>
      </c>
      <c r="L180" t="str">
        <f>LEFT(Table22[[#This Row],[Category]],2)</f>
        <v/>
      </c>
      <c r="M180" t="str">
        <f>IF(F180&lt;&gt;0,COUNTIF($L$2:L180,L180),"")</f>
        <v/>
      </c>
      <c r="N180" t="str">
        <f t="shared" si="17"/>
        <v/>
      </c>
    </row>
    <row r="181" spans="1:14" x14ac:dyDescent="0.2">
      <c r="A181">
        <v>180</v>
      </c>
      <c r="B181" t="str">
        <f>IF(F181&lt;&gt;"",COUNTIF($J$2:J181,J181),"")</f>
        <v/>
      </c>
      <c r="C181" t="str">
        <f t="shared" si="15"/>
        <v/>
      </c>
      <c r="D181" t="str">
        <f>IF(F181&lt;&gt;0,COUNTIF($K$2:K181,K181),"")</f>
        <v/>
      </c>
      <c r="E181" t="str">
        <f t="shared" si="16"/>
        <v/>
      </c>
      <c r="G181" s="54"/>
      <c r="H181" t="str">
        <f>IFERROR(VLOOKUP(F181, Entries!$B:$F, 2, FALSE),"")</f>
        <v/>
      </c>
      <c r="I181" t="str">
        <f>IFERROR(VLOOKUP(F181, Entries!$B:$F, 3, FALSE),"")</f>
        <v/>
      </c>
      <c r="J181" t="str">
        <f>IFERROR(VLOOKUP(F181, Entries!$B:$F, 4, FALSE),"")</f>
        <v/>
      </c>
      <c r="K181" t="str">
        <f>IFERROR(VLOOKUP(F181, Entries!$B:$F, 5, FALSE),"")</f>
        <v/>
      </c>
      <c r="L181" t="str">
        <f>LEFT(Table22[[#This Row],[Category]],2)</f>
        <v/>
      </c>
      <c r="M181" t="str">
        <f>IF(F181&lt;&gt;0,COUNTIF($L$2:L181,L181),"")</f>
        <v/>
      </c>
      <c r="N181" t="str">
        <f t="shared" si="17"/>
        <v/>
      </c>
    </row>
    <row r="182" spans="1:14" x14ac:dyDescent="0.2">
      <c r="A182">
        <v>181</v>
      </c>
      <c r="B182" t="str">
        <f>IF(F182&lt;&gt;"",COUNTIF($J$2:J182,J182),"")</f>
        <v/>
      </c>
      <c r="C182" t="str">
        <f t="shared" si="15"/>
        <v/>
      </c>
      <c r="D182" t="str">
        <f>IF(F182&lt;&gt;0,COUNTIF($K$2:K182,K182),"")</f>
        <v/>
      </c>
      <c r="E182" t="str">
        <f t="shared" si="16"/>
        <v/>
      </c>
      <c r="G182" s="54"/>
      <c r="H182" t="str">
        <f>IFERROR(VLOOKUP(F182, Entries!$B:$F, 2, FALSE),"")</f>
        <v/>
      </c>
      <c r="I182" t="str">
        <f>IFERROR(VLOOKUP(F182, Entries!$B:$F, 3, FALSE),"")</f>
        <v/>
      </c>
      <c r="J182" t="str">
        <f>IFERROR(VLOOKUP(F182, Entries!$B:$F, 4, FALSE),"")</f>
        <v/>
      </c>
      <c r="K182" t="str">
        <f>IFERROR(VLOOKUP(F182, Entries!$B:$F, 5, FALSE),"")</f>
        <v/>
      </c>
      <c r="L182" t="str">
        <f>LEFT(Table22[[#This Row],[Category]],2)</f>
        <v/>
      </c>
      <c r="M182" t="str">
        <f>IF(F182&lt;&gt;0,COUNTIF($L$2:L182,L182),"")</f>
        <v/>
      </c>
      <c r="N182" t="str">
        <f t="shared" si="17"/>
        <v/>
      </c>
    </row>
    <row r="183" spans="1:14" x14ac:dyDescent="0.2">
      <c r="A183">
        <v>182</v>
      </c>
      <c r="B183" t="str">
        <f>IF(F183&lt;&gt;"",COUNTIF($J$2:J183,J183),"")</f>
        <v/>
      </c>
      <c r="C183" t="str">
        <f t="shared" si="15"/>
        <v/>
      </c>
      <c r="D183" t="str">
        <f>IF(F183&lt;&gt;0,COUNTIF($K$2:K183,K183),"")</f>
        <v/>
      </c>
      <c r="E183" t="str">
        <f t="shared" si="16"/>
        <v/>
      </c>
      <c r="G183" s="54"/>
      <c r="H183" t="str">
        <f>IFERROR(VLOOKUP(F183, Entries!$B:$F, 2, FALSE),"")</f>
        <v/>
      </c>
      <c r="I183" t="str">
        <f>IFERROR(VLOOKUP(F183, Entries!$B:$F, 3, FALSE),"")</f>
        <v/>
      </c>
      <c r="J183" t="str">
        <f>IFERROR(VLOOKUP(F183, Entries!$B:$F, 4, FALSE),"")</f>
        <v/>
      </c>
      <c r="K183" t="str">
        <f>IFERROR(VLOOKUP(F183, Entries!$B:$F, 5, FALSE),"")</f>
        <v/>
      </c>
      <c r="L183" t="str">
        <f>LEFT(Table22[[#This Row],[Category]],2)</f>
        <v/>
      </c>
      <c r="M183" t="str">
        <f>IF(F183&lt;&gt;0,COUNTIF($L$2:L183,L183),"")</f>
        <v/>
      </c>
      <c r="N183" t="str">
        <f t="shared" si="17"/>
        <v/>
      </c>
    </row>
    <row r="184" spans="1:14" x14ac:dyDescent="0.2">
      <c r="A184">
        <v>183</v>
      </c>
      <c r="B184" t="str">
        <f>IF(F184&lt;&gt;"",COUNTIF($J$2:J184,J184),"")</f>
        <v/>
      </c>
      <c r="C184" t="str">
        <f t="shared" si="15"/>
        <v/>
      </c>
      <c r="D184" t="str">
        <f>IF(F184&lt;&gt;0,COUNTIF($K$2:K184,K184),"")</f>
        <v/>
      </c>
      <c r="E184" t="str">
        <f t="shared" si="16"/>
        <v/>
      </c>
      <c r="G184" s="54"/>
      <c r="H184" t="str">
        <f>IFERROR(VLOOKUP(F184, Entries!$B:$F, 2, FALSE),"")</f>
        <v/>
      </c>
      <c r="I184" t="str">
        <f>IFERROR(VLOOKUP(F184, Entries!$B:$F, 3, FALSE),"")</f>
        <v/>
      </c>
      <c r="J184" t="str">
        <f>IFERROR(VLOOKUP(F184, Entries!$B:$F, 4, FALSE),"")</f>
        <v/>
      </c>
      <c r="K184" t="str">
        <f>IFERROR(VLOOKUP(F184, Entries!$B:$F, 5, FALSE),"")</f>
        <v/>
      </c>
      <c r="L184" t="str">
        <f>LEFT(Table22[[#This Row],[Category]],2)</f>
        <v/>
      </c>
      <c r="M184" t="str">
        <f>IF(F184&lt;&gt;0,COUNTIF($L$2:L184,L184),"")</f>
        <v/>
      </c>
      <c r="N184" t="str">
        <f t="shared" si="17"/>
        <v/>
      </c>
    </row>
    <row r="185" spans="1:14" x14ac:dyDescent="0.2">
      <c r="A185">
        <v>184</v>
      </c>
      <c r="B185" t="str">
        <f>IF(F185&lt;&gt;"",COUNTIF($J$2:J185,J185),"")</f>
        <v/>
      </c>
      <c r="C185" t="str">
        <f t="shared" si="15"/>
        <v/>
      </c>
      <c r="D185" t="str">
        <f>IF(F185&lt;&gt;0,COUNTIF($K$2:K185,K185),"")</f>
        <v/>
      </c>
      <c r="E185" t="str">
        <f t="shared" si="16"/>
        <v/>
      </c>
      <c r="G185" s="54"/>
      <c r="H185" t="str">
        <f>IFERROR(VLOOKUP(F185, Entries!$B:$F, 2, FALSE),"")</f>
        <v/>
      </c>
      <c r="I185" t="str">
        <f>IFERROR(VLOOKUP(F185, Entries!$B:$F, 3, FALSE),"")</f>
        <v/>
      </c>
      <c r="J185" t="str">
        <f>IFERROR(VLOOKUP(F185, Entries!$B:$F, 4, FALSE),"")</f>
        <v/>
      </c>
      <c r="K185" t="str">
        <f>IFERROR(VLOOKUP(F185, Entries!$B:$F, 5, FALSE),"")</f>
        <v/>
      </c>
      <c r="L185" t="str">
        <f>LEFT(Table22[[#This Row],[Category]],2)</f>
        <v/>
      </c>
      <c r="M185" t="str">
        <f>IF(F185&lt;&gt;0,COUNTIF($L$2:L185,L185),"")</f>
        <v/>
      </c>
      <c r="N185" t="str">
        <f t="shared" si="17"/>
        <v/>
      </c>
    </row>
    <row r="186" spans="1:14" x14ac:dyDescent="0.2">
      <c r="A186">
        <v>185</v>
      </c>
      <c r="B186" t="str">
        <f>IF(F186&lt;&gt;"",COUNTIF($J$2:J186,J186),"")</f>
        <v/>
      </c>
      <c r="C186" t="str">
        <f t="shared" si="15"/>
        <v/>
      </c>
      <c r="D186" t="str">
        <f>IF(F186&lt;&gt;0,COUNTIF($K$2:K186,K186),"")</f>
        <v/>
      </c>
      <c r="E186" t="str">
        <f t="shared" si="16"/>
        <v/>
      </c>
      <c r="G186" s="54"/>
      <c r="H186" t="str">
        <f>IFERROR(VLOOKUP(F186, Entries!$B:$F, 2, FALSE),"")</f>
        <v/>
      </c>
      <c r="I186" t="str">
        <f>IFERROR(VLOOKUP(F186, Entries!$B:$F, 3, FALSE),"")</f>
        <v/>
      </c>
      <c r="J186" t="str">
        <f>IFERROR(VLOOKUP(F186, Entries!$B:$F, 4, FALSE),"")</f>
        <v/>
      </c>
      <c r="K186" t="str">
        <f>IFERROR(VLOOKUP(F186, Entries!$B:$F, 5, FALSE),"")</f>
        <v/>
      </c>
      <c r="L186" t="str">
        <f>LEFT(Table22[[#This Row],[Category]],2)</f>
        <v/>
      </c>
      <c r="M186" t="str">
        <f>IF(F186&lt;&gt;0,COUNTIF($L$2:L186,L186),"")</f>
        <v/>
      </c>
      <c r="N186" t="str">
        <f t="shared" si="17"/>
        <v/>
      </c>
    </row>
    <row r="187" spans="1:14" x14ac:dyDescent="0.2">
      <c r="A187">
        <v>186</v>
      </c>
      <c r="B187" t="str">
        <f>IF(F187&lt;&gt;"",COUNTIF($J$2:J187,J187),"")</f>
        <v/>
      </c>
      <c r="C187" t="str">
        <f t="shared" si="15"/>
        <v/>
      </c>
      <c r="D187" t="str">
        <f>IF(F187&lt;&gt;0,COUNTIF($K$2:K187,K187),"")</f>
        <v/>
      </c>
      <c r="E187" t="str">
        <f t="shared" si="16"/>
        <v/>
      </c>
      <c r="G187" s="54"/>
      <c r="H187" t="str">
        <f>IFERROR(VLOOKUP(F187, Entries!$B:$F, 2, FALSE),"")</f>
        <v/>
      </c>
      <c r="I187" t="str">
        <f>IFERROR(VLOOKUP(F187, Entries!$B:$F, 3, FALSE),"")</f>
        <v/>
      </c>
      <c r="J187" t="str">
        <f>IFERROR(VLOOKUP(F187, Entries!$B:$F, 4, FALSE),"")</f>
        <v/>
      </c>
      <c r="K187" t="str">
        <f>IFERROR(VLOOKUP(F187, Entries!$B:$F, 5, FALSE),"")</f>
        <v/>
      </c>
      <c r="L187" t="str">
        <f>LEFT(Table22[[#This Row],[Category]],2)</f>
        <v/>
      </c>
      <c r="M187" t="str">
        <f>IF(F187&lt;&gt;0,COUNTIF($L$2:L187,L187),"")</f>
        <v/>
      </c>
      <c r="N187" t="str">
        <f t="shared" si="17"/>
        <v/>
      </c>
    </row>
    <row r="188" spans="1:14" x14ac:dyDescent="0.2">
      <c r="A188">
        <v>187</v>
      </c>
      <c r="B188" t="str">
        <f>IF(F188&lt;&gt;"",COUNTIF($J$2:J188,J188),"")</f>
        <v/>
      </c>
      <c r="C188" t="str">
        <f t="shared" si="15"/>
        <v/>
      </c>
      <c r="D188" t="str">
        <f>IF(F188&lt;&gt;0,COUNTIF($K$2:K188,K188),"")</f>
        <v/>
      </c>
      <c r="E188" t="str">
        <f t="shared" si="16"/>
        <v/>
      </c>
      <c r="G188" s="54"/>
      <c r="H188" t="str">
        <f>IFERROR(VLOOKUP(F188, Entries!$B:$F, 2, FALSE),"")</f>
        <v/>
      </c>
      <c r="I188" t="str">
        <f>IFERROR(VLOOKUP(F188, Entries!$B:$F, 3, FALSE),"")</f>
        <v/>
      </c>
      <c r="J188" t="str">
        <f>IFERROR(VLOOKUP(F188, Entries!$B:$F, 4, FALSE),"")</f>
        <v/>
      </c>
      <c r="K188" t="str">
        <f>IFERROR(VLOOKUP(F188, Entries!$B:$F, 5, FALSE),"")</f>
        <v/>
      </c>
      <c r="L188" t="str">
        <f>LEFT(Table22[[#This Row],[Category]],2)</f>
        <v/>
      </c>
      <c r="M188" t="str">
        <f>IF(F188&lt;&gt;0,COUNTIF($L$2:L188,L188),"")</f>
        <v/>
      </c>
      <c r="N188" t="str">
        <f t="shared" si="17"/>
        <v/>
      </c>
    </row>
    <row r="189" spans="1:14" x14ac:dyDescent="0.2">
      <c r="A189">
        <v>188</v>
      </c>
      <c r="B189" t="str">
        <f>IF(F189&lt;&gt;"",COUNTIF($J$2:J189,J189),"")</f>
        <v/>
      </c>
      <c r="C189" t="str">
        <f t="shared" si="15"/>
        <v/>
      </c>
      <c r="D189" t="str">
        <f>IF(F189&lt;&gt;0,COUNTIF($K$2:K189,K189),"")</f>
        <v/>
      </c>
      <c r="E189" t="str">
        <f t="shared" si="16"/>
        <v/>
      </c>
      <c r="G189" s="54"/>
      <c r="H189" t="str">
        <f>IFERROR(VLOOKUP(F189, Entries!$B:$F, 2, FALSE),"")</f>
        <v/>
      </c>
      <c r="I189" t="str">
        <f>IFERROR(VLOOKUP(F189, Entries!$B:$F, 3, FALSE),"")</f>
        <v/>
      </c>
      <c r="J189" t="str">
        <f>IFERROR(VLOOKUP(F189, Entries!$B:$F, 4, FALSE),"")</f>
        <v/>
      </c>
      <c r="K189" t="str">
        <f>IFERROR(VLOOKUP(F189, Entries!$B:$F, 5, FALSE),"")</f>
        <v/>
      </c>
      <c r="L189" t="str">
        <f>LEFT(Table22[[#This Row],[Category]],2)</f>
        <v/>
      </c>
      <c r="M189" t="str">
        <f>IF(F189&lt;&gt;0,COUNTIF($L$2:L189,L189),"")</f>
        <v/>
      </c>
      <c r="N189" t="str">
        <f t="shared" si="17"/>
        <v/>
      </c>
    </row>
    <row r="190" spans="1:14" x14ac:dyDescent="0.2">
      <c r="A190">
        <v>189</v>
      </c>
      <c r="B190" t="str">
        <f>IF(F190&lt;&gt;"",COUNTIF($J$2:J190,J190),"")</f>
        <v/>
      </c>
      <c r="C190" t="str">
        <f t="shared" si="15"/>
        <v/>
      </c>
      <c r="D190" t="str">
        <f>IF(F190&lt;&gt;0,COUNTIF($K$2:K190,K190),"")</f>
        <v/>
      </c>
      <c r="E190" t="str">
        <f t="shared" si="16"/>
        <v/>
      </c>
      <c r="G190" s="54"/>
      <c r="H190" t="str">
        <f>IFERROR(VLOOKUP(F190, Entries!$B:$F, 2, FALSE),"")</f>
        <v/>
      </c>
      <c r="I190" t="str">
        <f>IFERROR(VLOOKUP(F190, Entries!$B:$F, 3, FALSE),"")</f>
        <v/>
      </c>
      <c r="J190" t="str">
        <f>IFERROR(VLOOKUP(F190, Entries!$B:$F, 4, FALSE),"")</f>
        <v/>
      </c>
      <c r="K190" t="str">
        <f>IFERROR(VLOOKUP(F190, Entries!$B:$F, 5, FALSE),"")</f>
        <v/>
      </c>
      <c r="L190" t="str">
        <f>LEFT(Table22[[#This Row],[Category]],2)</f>
        <v/>
      </c>
      <c r="M190" t="str">
        <f>IF(F190&lt;&gt;0,COUNTIF($L$2:L190,L190),"")</f>
        <v/>
      </c>
      <c r="N190" t="str">
        <f t="shared" si="17"/>
        <v/>
      </c>
    </row>
    <row r="191" spans="1:14" x14ac:dyDescent="0.2">
      <c r="A191">
        <v>190</v>
      </c>
      <c r="B191" t="str">
        <f>IF(F191&lt;&gt;"",COUNTIF($J$2:J191,J191),"")</f>
        <v/>
      </c>
      <c r="C191" t="str">
        <f t="shared" si="15"/>
        <v/>
      </c>
      <c r="D191" t="str">
        <f>IF(F191&lt;&gt;0,COUNTIF($K$2:K191,K191),"")</f>
        <v/>
      </c>
      <c r="E191" t="str">
        <f t="shared" si="16"/>
        <v/>
      </c>
      <c r="G191" s="54"/>
      <c r="H191" t="str">
        <f>IFERROR(VLOOKUP(F191, Entries!$B:$F, 2, FALSE),"")</f>
        <v/>
      </c>
      <c r="I191" t="str">
        <f>IFERROR(VLOOKUP(F191, Entries!$B:$F, 3, FALSE),"")</f>
        <v/>
      </c>
      <c r="J191" t="str">
        <f>IFERROR(VLOOKUP(F191, Entries!$B:$F, 4, FALSE),"")</f>
        <v/>
      </c>
      <c r="K191" t="str">
        <f>IFERROR(VLOOKUP(F191, Entries!$B:$F, 5, FALSE),"")</f>
        <v/>
      </c>
      <c r="L191" t="str">
        <f>LEFT(Table22[[#This Row],[Category]],2)</f>
        <v/>
      </c>
      <c r="M191" t="str">
        <f>IF(F191&lt;&gt;0,COUNTIF($L$2:L191,L191),"")</f>
        <v/>
      </c>
      <c r="N191" t="str">
        <f t="shared" si="17"/>
        <v/>
      </c>
    </row>
    <row r="192" spans="1:14" x14ac:dyDescent="0.2">
      <c r="A192">
        <v>191</v>
      </c>
      <c r="B192" t="str">
        <f>IF(F192&lt;&gt;"",COUNTIF($J$2:J192,J192),"")</f>
        <v/>
      </c>
      <c r="C192" t="str">
        <f t="shared" si="15"/>
        <v/>
      </c>
      <c r="D192" t="str">
        <f>IF(F192&lt;&gt;0,COUNTIF($K$2:K192,K192),"")</f>
        <v/>
      </c>
      <c r="E192" t="str">
        <f t="shared" si="16"/>
        <v/>
      </c>
      <c r="G192" s="54"/>
      <c r="H192" t="str">
        <f>IFERROR(VLOOKUP(F192, Entries!$B:$F, 2, FALSE),"")</f>
        <v/>
      </c>
      <c r="I192" t="str">
        <f>IFERROR(VLOOKUP(F192, Entries!$B:$F, 3, FALSE),"")</f>
        <v/>
      </c>
      <c r="J192" t="str">
        <f>IFERROR(VLOOKUP(F192, Entries!$B:$F, 4, FALSE),"")</f>
        <v/>
      </c>
      <c r="K192" t="str">
        <f>IFERROR(VLOOKUP(F192, Entries!$B:$F, 5, FALSE),"")</f>
        <v/>
      </c>
      <c r="L192" t="str">
        <f>LEFT(Table22[[#This Row],[Category]],2)</f>
        <v/>
      </c>
      <c r="M192" t="str">
        <f>IF(F192&lt;&gt;0,COUNTIF($L$2:L192,L192),"")</f>
        <v/>
      </c>
      <c r="N192" t="str">
        <f t="shared" si="17"/>
        <v/>
      </c>
    </row>
    <row r="193" spans="1:14" x14ac:dyDescent="0.2">
      <c r="A193">
        <v>192</v>
      </c>
      <c r="B193" t="str">
        <f>IF(F193&lt;&gt;"",COUNTIF($J$2:J193,J193),"")</f>
        <v/>
      </c>
      <c r="C193" t="str">
        <f t="shared" si="15"/>
        <v/>
      </c>
      <c r="D193" t="str">
        <f>IF(F193&lt;&gt;0,COUNTIF($K$2:K193,K193),"")</f>
        <v/>
      </c>
      <c r="E193" t="str">
        <f t="shared" si="16"/>
        <v/>
      </c>
      <c r="G193" s="54"/>
      <c r="H193" t="str">
        <f>IFERROR(VLOOKUP(F193, Entries!$B:$F, 2, FALSE),"")</f>
        <v/>
      </c>
      <c r="I193" t="str">
        <f>IFERROR(VLOOKUP(F193, Entries!$B:$F, 3, FALSE),"")</f>
        <v/>
      </c>
      <c r="J193" t="str">
        <f>IFERROR(VLOOKUP(F193, Entries!$B:$F, 4, FALSE),"")</f>
        <v/>
      </c>
      <c r="K193" t="str">
        <f>IFERROR(VLOOKUP(F193, Entries!$B:$F, 5, FALSE),"")</f>
        <v/>
      </c>
      <c r="L193" t="str">
        <f>LEFT(Table22[[#This Row],[Category]],2)</f>
        <v/>
      </c>
      <c r="M193" t="str">
        <f>IF(F193&lt;&gt;0,COUNTIF($L$2:L193,L193),"")</f>
        <v/>
      </c>
      <c r="N193" t="str">
        <f t="shared" si="17"/>
        <v/>
      </c>
    </row>
    <row r="194" spans="1:14" x14ac:dyDescent="0.2">
      <c r="A194">
        <v>193</v>
      </c>
      <c r="B194" t="str">
        <f>IF(F194&lt;&gt;"",COUNTIF($J$2:J194,J194),"")</f>
        <v/>
      </c>
      <c r="C194" t="str">
        <f t="shared" ref="C194:C201" si="18">IF(F194&lt;&gt;0,J194&amp;":"&amp;B194,"")</f>
        <v/>
      </c>
      <c r="D194" t="str">
        <f>IF(F194&lt;&gt;0,COUNTIF($K$2:K194,K194),"")</f>
        <v/>
      </c>
      <c r="E194" t="str">
        <f t="shared" ref="E194:E201" si="19">IF(F194&lt;&gt;0,K194&amp;":"&amp;D194,"")</f>
        <v/>
      </c>
      <c r="G194" s="54"/>
      <c r="H194" t="str">
        <f>IFERROR(VLOOKUP(F194, Entries!$B:$F, 2, FALSE),"")</f>
        <v/>
      </c>
      <c r="I194" t="str">
        <f>IFERROR(VLOOKUP(F194, Entries!$B:$F, 3, FALSE),"")</f>
        <v/>
      </c>
      <c r="J194" t="str">
        <f>IFERROR(VLOOKUP(F194, Entries!$B:$F, 4, FALSE),"")</f>
        <v/>
      </c>
      <c r="K194" t="str">
        <f>IFERROR(VLOOKUP(F194, Entries!$B:$F, 5, FALSE),"")</f>
        <v/>
      </c>
      <c r="L194" t="str">
        <f>LEFT(Table22[[#This Row],[Category]],2)</f>
        <v/>
      </c>
      <c r="M194" t="str">
        <f>IF(F194&lt;&gt;0,COUNTIF($L$2:L194,L194),"")</f>
        <v/>
      </c>
      <c r="N194" t="str">
        <f t="shared" ref="N194:N201" si="20">IF(F194&lt;&gt;0,L194&amp;":"&amp;M194,"")</f>
        <v/>
      </c>
    </row>
    <row r="195" spans="1:14" x14ac:dyDescent="0.2">
      <c r="A195">
        <v>194</v>
      </c>
      <c r="B195" t="str">
        <f>IF(F195&lt;&gt;"",COUNTIF($J$2:J195,J195),"")</f>
        <v/>
      </c>
      <c r="C195" t="str">
        <f t="shared" si="18"/>
        <v/>
      </c>
      <c r="D195" t="str">
        <f>IF(F195&lt;&gt;0,COUNTIF($K$2:K195,K195),"")</f>
        <v/>
      </c>
      <c r="E195" t="str">
        <f t="shared" si="19"/>
        <v/>
      </c>
      <c r="G195" s="54"/>
      <c r="H195" t="str">
        <f>IFERROR(VLOOKUP(F195, Entries!$B:$F, 2, FALSE),"")</f>
        <v/>
      </c>
      <c r="I195" t="str">
        <f>IFERROR(VLOOKUP(F195, Entries!$B:$F, 3, FALSE),"")</f>
        <v/>
      </c>
      <c r="J195" t="str">
        <f>IFERROR(VLOOKUP(F195, Entries!$B:$F, 4, FALSE),"")</f>
        <v/>
      </c>
      <c r="K195" t="str">
        <f>IFERROR(VLOOKUP(F195, Entries!$B:$F, 5, FALSE),"")</f>
        <v/>
      </c>
      <c r="L195" t="str">
        <f>LEFT(Table22[[#This Row],[Category]],2)</f>
        <v/>
      </c>
      <c r="M195" t="str">
        <f>IF(F195&lt;&gt;0,COUNTIF($L$2:L195,L195),"")</f>
        <v/>
      </c>
      <c r="N195" t="str">
        <f t="shared" si="20"/>
        <v/>
      </c>
    </row>
    <row r="196" spans="1:14" x14ac:dyDescent="0.2">
      <c r="A196">
        <v>195</v>
      </c>
      <c r="B196" t="str">
        <f>IF(F196&lt;&gt;"",COUNTIF($J$2:J196,J196),"")</f>
        <v/>
      </c>
      <c r="C196" t="str">
        <f t="shared" si="18"/>
        <v/>
      </c>
      <c r="D196" t="str">
        <f>IF(F196&lt;&gt;0,COUNTIF($K$2:K196,K196),"")</f>
        <v/>
      </c>
      <c r="E196" t="str">
        <f t="shared" si="19"/>
        <v/>
      </c>
      <c r="G196" s="54"/>
      <c r="H196" t="str">
        <f>IFERROR(VLOOKUP(F196, Entries!$B:$F, 2, FALSE),"")</f>
        <v/>
      </c>
      <c r="I196" t="str">
        <f>IFERROR(VLOOKUP(F196, Entries!$B:$F, 3, FALSE),"")</f>
        <v/>
      </c>
      <c r="J196" t="str">
        <f>IFERROR(VLOOKUP(F196, Entries!$B:$F, 4, FALSE),"")</f>
        <v/>
      </c>
      <c r="K196" t="str">
        <f>IFERROR(VLOOKUP(F196, Entries!$B:$F, 5, FALSE),"")</f>
        <v/>
      </c>
      <c r="L196" t="str">
        <f>LEFT(Table22[[#This Row],[Category]],2)</f>
        <v/>
      </c>
      <c r="M196" t="str">
        <f>IF(F196&lt;&gt;0,COUNTIF($L$2:L196,L196),"")</f>
        <v/>
      </c>
      <c r="N196" t="str">
        <f t="shared" si="20"/>
        <v/>
      </c>
    </row>
    <row r="197" spans="1:14" x14ac:dyDescent="0.2">
      <c r="A197">
        <v>196</v>
      </c>
      <c r="B197" t="str">
        <f>IF(F197&lt;&gt;"",COUNTIF($J$2:J197,J197),"")</f>
        <v/>
      </c>
      <c r="C197" t="str">
        <f t="shared" si="18"/>
        <v/>
      </c>
      <c r="D197" t="str">
        <f>IF(F197&lt;&gt;0,COUNTIF($K$2:K197,K197),"")</f>
        <v/>
      </c>
      <c r="E197" t="str">
        <f t="shared" si="19"/>
        <v/>
      </c>
      <c r="G197" s="54"/>
      <c r="H197" t="str">
        <f>IFERROR(VLOOKUP(F197, Entries!$B:$F, 2, FALSE),"")</f>
        <v/>
      </c>
      <c r="I197" t="str">
        <f>IFERROR(VLOOKUP(F197, Entries!$B:$F, 3, FALSE),"")</f>
        <v/>
      </c>
      <c r="J197" t="str">
        <f>IFERROR(VLOOKUP(F197, Entries!$B:$F, 4, FALSE),"")</f>
        <v/>
      </c>
      <c r="K197" t="str">
        <f>IFERROR(VLOOKUP(F197, Entries!$B:$F, 5, FALSE),"")</f>
        <v/>
      </c>
      <c r="L197" t="str">
        <f>LEFT(Table22[[#This Row],[Category]],2)</f>
        <v/>
      </c>
      <c r="M197" t="str">
        <f>IF(F197&lt;&gt;0,COUNTIF($L$2:L197,L197),"")</f>
        <v/>
      </c>
      <c r="N197" t="str">
        <f t="shared" si="20"/>
        <v/>
      </c>
    </row>
    <row r="198" spans="1:14" x14ac:dyDescent="0.2">
      <c r="A198">
        <v>197</v>
      </c>
      <c r="B198" t="str">
        <f>IF(F198&lt;&gt;"",COUNTIF($J$2:J198,J198),"")</f>
        <v/>
      </c>
      <c r="C198" t="str">
        <f t="shared" si="18"/>
        <v/>
      </c>
      <c r="D198" t="str">
        <f>IF(F198&lt;&gt;0,COUNTIF($K$2:K198,K198),"")</f>
        <v/>
      </c>
      <c r="E198" t="str">
        <f t="shared" si="19"/>
        <v/>
      </c>
      <c r="G198" s="54"/>
      <c r="H198" t="str">
        <f>IFERROR(VLOOKUP(F198, Entries!$B:$F, 2, FALSE),"")</f>
        <v/>
      </c>
      <c r="I198" t="str">
        <f>IFERROR(VLOOKUP(F198, Entries!$B:$F, 3, FALSE),"")</f>
        <v/>
      </c>
      <c r="J198" t="str">
        <f>IFERROR(VLOOKUP(F198, Entries!$B:$F, 4, FALSE),"")</f>
        <v/>
      </c>
      <c r="K198" t="str">
        <f>IFERROR(VLOOKUP(F198, Entries!$B:$F, 5, FALSE),"")</f>
        <v/>
      </c>
      <c r="L198" t="str">
        <f>LEFT(Table22[[#This Row],[Category]],2)</f>
        <v/>
      </c>
      <c r="M198" t="str">
        <f>IF(F198&lt;&gt;0,COUNTIF($L$2:L198,L198),"")</f>
        <v/>
      </c>
      <c r="N198" t="str">
        <f t="shared" si="20"/>
        <v/>
      </c>
    </row>
    <row r="199" spans="1:14" x14ac:dyDescent="0.2">
      <c r="A199">
        <v>198</v>
      </c>
      <c r="B199" t="str">
        <f>IF(F199&lt;&gt;"",COUNTIF($J$2:J199,J199),"")</f>
        <v/>
      </c>
      <c r="C199" t="str">
        <f t="shared" si="18"/>
        <v/>
      </c>
      <c r="D199" t="str">
        <f>IF(F199&lt;&gt;0,COUNTIF($K$2:K199,K199),"")</f>
        <v/>
      </c>
      <c r="E199" t="str">
        <f t="shared" si="19"/>
        <v/>
      </c>
      <c r="G199" s="54"/>
      <c r="H199" t="str">
        <f>IFERROR(VLOOKUP(F199, Entries!$B:$F, 2, FALSE),"")</f>
        <v/>
      </c>
      <c r="I199" t="str">
        <f>IFERROR(VLOOKUP(F199, Entries!$B:$F, 3, FALSE),"")</f>
        <v/>
      </c>
      <c r="J199" t="str">
        <f>IFERROR(VLOOKUP(F199, Entries!$B:$F, 4, FALSE),"")</f>
        <v/>
      </c>
      <c r="K199" t="str">
        <f>IFERROR(VLOOKUP(F199, Entries!$B:$F, 5, FALSE),"")</f>
        <v/>
      </c>
      <c r="L199" t="str">
        <f>LEFT(Table22[[#This Row],[Category]],2)</f>
        <v/>
      </c>
      <c r="M199" t="str">
        <f>IF(F199&lt;&gt;0,COUNTIF($L$2:L199,L199),"")</f>
        <v/>
      </c>
      <c r="N199" t="str">
        <f t="shared" si="20"/>
        <v/>
      </c>
    </row>
    <row r="200" spans="1:14" x14ac:dyDescent="0.2">
      <c r="A200">
        <v>199</v>
      </c>
      <c r="B200" t="str">
        <f>IF(F200&lt;&gt;"",COUNTIF($J$2:J200,J200),"")</f>
        <v/>
      </c>
      <c r="C200" t="str">
        <f t="shared" si="18"/>
        <v/>
      </c>
      <c r="D200" t="str">
        <f>IF(F200&lt;&gt;0,COUNTIF($K$2:K200,K200),"")</f>
        <v/>
      </c>
      <c r="E200" t="str">
        <f t="shared" si="19"/>
        <v/>
      </c>
      <c r="G200" s="54"/>
      <c r="H200" t="str">
        <f>IFERROR(VLOOKUP(F200, Entries!$B:$F, 2, FALSE),"")</f>
        <v/>
      </c>
      <c r="I200" t="str">
        <f>IFERROR(VLOOKUP(F200, Entries!$B:$F, 3, FALSE),"")</f>
        <v/>
      </c>
      <c r="J200" t="str">
        <f>IFERROR(VLOOKUP(F200, Entries!$B:$F, 4, FALSE),"")</f>
        <v/>
      </c>
      <c r="K200" t="str">
        <f>IFERROR(VLOOKUP(F200, Entries!$B:$F, 5, FALSE),"")</f>
        <v/>
      </c>
      <c r="L200" t="str">
        <f>LEFT(Table22[[#This Row],[Category]],2)</f>
        <v/>
      </c>
      <c r="M200" t="str">
        <f>IF(F200&lt;&gt;0,COUNTIF($L$2:L200,L200),"")</f>
        <v/>
      </c>
      <c r="N200" t="str">
        <f t="shared" si="20"/>
        <v/>
      </c>
    </row>
    <row r="201" spans="1:14" x14ac:dyDescent="0.2">
      <c r="A201">
        <v>200</v>
      </c>
      <c r="B201" t="str">
        <f>IF(F201&lt;&gt;"",COUNTIF($J$2:J1510,J201),"")</f>
        <v/>
      </c>
      <c r="C201" t="str">
        <f t="shared" si="18"/>
        <v/>
      </c>
      <c r="D201" t="str">
        <f>IF(F201&lt;&gt;0,COUNTIF($K$2:K1510,K201),"")</f>
        <v/>
      </c>
      <c r="E201" t="str">
        <f t="shared" si="19"/>
        <v/>
      </c>
      <c r="G201" s="54"/>
      <c r="H201" t="str">
        <f>IFERROR(VLOOKUP(F201, Entries!$B:$F, 2, FALSE),"")</f>
        <v/>
      </c>
      <c r="I201" t="str">
        <f>IFERROR(VLOOKUP(F201, Entries!$B:$F, 3, FALSE),"")</f>
        <v/>
      </c>
      <c r="J201" t="str">
        <f>IFERROR(VLOOKUP(F201, Entries!$B:$F, 4, FALSE),"")</f>
        <v/>
      </c>
      <c r="K201" t="str">
        <f>IFERROR(VLOOKUP(F201, Entries!$B:$F, 5, FALSE),"")</f>
        <v/>
      </c>
      <c r="L201" t="str">
        <f>LEFT(Table22[[#This Row],[Category]],2)</f>
        <v/>
      </c>
      <c r="M201" t="str">
        <f>IF(F201&lt;&gt;0,COUNTIF($L$2:L1510,L201),"")</f>
        <v/>
      </c>
      <c r="N201" t="str">
        <f t="shared" si="20"/>
        <v/>
      </c>
    </row>
    <row r="202" spans="1:14" x14ac:dyDescent="0.2">
      <c r="A202">
        <v>201</v>
      </c>
      <c r="B202" t="str">
        <f>IF(F202&lt;&gt;"",COUNTIF($J$2:J202,J202),"")</f>
        <v/>
      </c>
      <c r="C202" t="str">
        <f t="shared" ref="C202:C265" si="21">IF(F202&lt;&gt;0,J202&amp;":"&amp;B202,"")</f>
        <v/>
      </c>
      <c r="D202" t="str">
        <f>IF(F202&lt;&gt;0,COUNTIF($K$2:K202,K202),"")</f>
        <v/>
      </c>
      <c r="E202" t="str">
        <f t="shared" ref="E202:E265" si="22">IF(F202&lt;&gt;0,K202&amp;":"&amp;D202,"")</f>
        <v/>
      </c>
      <c r="G202" s="54"/>
      <c r="H202" t="str">
        <f>IFERROR(VLOOKUP(F202, Entries!$B:$F, 2, FALSE),"")</f>
        <v/>
      </c>
      <c r="I202" t="str">
        <f>IFERROR(VLOOKUP(F202, Entries!$B:$F, 3, FALSE),"")</f>
        <v/>
      </c>
      <c r="J202" t="str">
        <f>IFERROR(VLOOKUP(F202, Entries!$B:$F, 4, FALSE),"")</f>
        <v/>
      </c>
      <c r="K202" t="str">
        <f>IFERROR(VLOOKUP(F202, Entries!$B:$F, 5, FALSE),"")</f>
        <v/>
      </c>
      <c r="L202" t="str">
        <f>LEFT(Table22[[#This Row],[Category]],2)</f>
        <v/>
      </c>
      <c r="M202" t="str">
        <f>IF(F202&lt;&gt;0,COUNTIF($L$2:L202,L202),"")</f>
        <v/>
      </c>
      <c r="N202" t="str">
        <f t="shared" ref="N202:N265" si="23">IF(F202&lt;&gt;0,L202&amp;":"&amp;M202,"")</f>
        <v/>
      </c>
    </row>
    <row r="203" spans="1:14" x14ac:dyDescent="0.2">
      <c r="A203">
        <v>202</v>
      </c>
      <c r="B203" t="str">
        <f>IF(F203&lt;&gt;"",COUNTIF($J$2:J203,J203),"")</f>
        <v/>
      </c>
      <c r="C203" t="str">
        <f t="shared" si="21"/>
        <v/>
      </c>
      <c r="D203" t="str">
        <f>IF(F203&lt;&gt;0,COUNTIF($K$2:K203,K203),"")</f>
        <v/>
      </c>
      <c r="E203" t="str">
        <f t="shared" si="22"/>
        <v/>
      </c>
      <c r="G203" s="54"/>
      <c r="H203" t="str">
        <f>IFERROR(VLOOKUP(F203, Entries!$B:$F, 2, FALSE),"")</f>
        <v/>
      </c>
      <c r="I203" t="str">
        <f>IFERROR(VLOOKUP(F203, Entries!$B:$F, 3, FALSE),"")</f>
        <v/>
      </c>
      <c r="J203" t="str">
        <f>IFERROR(VLOOKUP(F203, Entries!$B:$F, 4, FALSE),"")</f>
        <v/>
      </c>
      <c r="K203" t="str">
        <f>IFERROR(VLOOKUP(F203, Entries!$B:$F, 5, FALSE),"")</f>
        <v/>
      </c>
      <c r="L203" t="str">
        <f>LEFT(Table22[[#This Row],[Category]],2)</f>
        <v/>
      </c>
      <c r="M203" t="str">
        <f>IF(F203&lt;&gt;0,COUNTIF($L$2:L203,L203),"")</f>
        <v/>
      </c>
      <c r="N203" t="str">
        <f t="shared" si="23"/>
        <v/>
      </c>
    </row>
    <row r="204" spans="1:14" x14ac:dyDescent="0.2">
      <c r="A204">
        <v>203</v>
      </c>
      <c r="B204" t="str">
        <f>IF(F204&lt;&gt;"",COUNTIF($J$2:J204,J204),"")</f>
        <v/>
      </c>
      <c r="C204" t="str">
        <f t="shared" si="21"/>
        <v/>
      </c>
      <c r="D204" t="str">
        <f>IF(F204&lt;&gt;0,COUNTIF($K$2:K204,K204),"")</f>
        <v/>
      </c>
      <c r="E204" t="str">
        <f t="shared" si="22"/>
        <v/>
      </c>
      <c r="G204" s="54"/>
      <c r="H204" t="str">
        <f>IFERROR(VLOOKUP(F204, Entries!$B:$F, 2, FALSE),"")</f>
        <v/>
      </c>
      <c r="I204" t="str">
        <f>IFERROR(VLOOKUP(F204, Entries!$B:$F, 3, FALSE),"")</f>
        <v/>
      </c>
      <c r="J204" t="str">
        <f>IFERROR(VLOOKUP(F204, Entries!$B:$F, 4, FALSE),"")</f>
        <v/>
      </c>
      <c r="K204" t="str">
        <f>IFERROR(VLOOKUP(F204, Entries!$B:$F, 5, FALSE),"")</f>
        <v/>
      </c>
      <c r="L204" t="str">
        <f>LEFT(Table22[[#This Row],[Category]],2)</f>
        <v/>
      </c>
      <c r="M204" t="str">
        <f>IF(F204&lt;&gt;0,COUNTIF($L$2:L204,L204),"")</f>
        <v/>
      </c>
      <c r="N204" t="str">
        <f t="shared" si="23"/>
        <v/>
      </c>
    </row>
    <row r="205" spans="1:14" x14ac:dyDescent="0.2">
      <c r="A205">
        <v>204</v>
      </c>
      <c r="B205" t="str">
        <f>IF(F205&lt;&gt;"",COUNTIF($J$2:J205,J205),"")</f>
        <v/>
      </c>
      <c r="C205" t="str">
        <f t="shared" si="21"/>
        <v/>
      </c>
      <c r="D205" t="str">
        <f>IF(F205&lt;&gt;0,COUNTIF($K$2:K205,K205),"")</f>
        <v/>
      </c>
      <c r="E205" t="str">
        <f t="shared" si="22"/>
        <v/>
      </c>
      <c r="G205" s="54"/>
      <c r="H205" t="str">
        <f>IFERROR(VLOOKUP(F205, Entries!$B:$F, 2, FALSE),"")</f>
        <v/>
      </c>
      <c r="I205" t="str">
        <f>IFERROR(VLOOKUP(F205, Entries!$B:$F, 3, FALSE),"")</f>
        <v/>
      </c>
      <c r="J205" t="str">
        <f>IFERROR(VLOOKUP(F205, Entries!$B:$F, 4, FALSE),"")</f>
        <v/>
      </c>
      <c r="K205" t="str">
        <f>IFERROR(VLOOKUP(F205, Entries!$B:$F, 5, FALSE),"")</f>
        <v/>
      </c>
      <c r="L205" t="str">
        <f>LEFT(Table22[[#This Row],[Category]],2)</f>
        <v/>
      </c>
      <c r="M205" t="str">
        <f>IF(F205&lt;&gt;0,COUNTIF($L$2:L205,L205),"")</f>
        <v/>
      </c>
      <c r="N205" t="str">
        <f t="shared" si="23"/>
        <v/>
      </c>
    </row>
    <row r="206" spans="1:14" x14ac:dyDescent="0.2">
      <c r="A206">
        <v>205</v>
      </c>
      <c r="B206" t="str">
        <f>IF(F206&lt;&gt;"",COUNTIF($J$2:J206,J206),"")</f>
        <v/>
      </c>
      <c r="C206" t="str">
        <f t="shared" si="21"/>
        <v/>
      </c>
      <c r="D206" t="str">
        <f>IF(F206&lt;&gt;0,COUNTIF($K$2:K206,K206),"")</f>
        <v/>
      </c>
      <c r="E206" t="str">
        <f t="shared" si="22"/>
        <v/>
      </c>
      <c r="G206" s="54"/>
      <c r="H206" t="str">
        <f>IFERROR(VLOOKUP(F206, Entries!$B:$F, 2, FALSE),"")</f>
        <v/>
      </c>
      <c r="I206" t="str">
        <f>IFERROR(VLOOKUP(F206, Entries!$B:$F, 3, FALSE),"")</f>
        <v/>
      </c>
      <c r="J206" t="str">
        <f>IFERROR(VLOOKUP(F206, Entries!$B:$F, 4, FALSE),"")</f>
        <v/>
      </c>
      <c r="K206" t="str">
        <f>IFERROR(VLOOKUP(F206, Entries!$B:$F, 5, FALSE),"")</f>
        <v/>
      </c>
      <c r="L206" t="str">
        <f>LEFT(Table22[[#This Row],[Category]],2)</f>
        <v/>
      </c>
      <c r="M206" t="str">
        <f>IF(F206&lt;&gt;0,COUNTIF($L$2:L206,L206),"")</f>
        <v/>
      </c>
      <c r="N206" t="str">
        <f t="shared" si="23"/>
        <v/>
      </c>
    </row>
    <row r="207" spans="1:14" x14ac:dyDescent="0.2">
      <c r="A207">
        <v>206</v>
      </c>
      <c r="B207" t="str">
        <f>IF(F207&lt;&gt;"",COUNTIF($J$2:J207,J207),"")</f>
        <v/>
      </c>
      <c r="C207" t="str">
        <f t="shared" si="21"/>
        <v/>
      </c>
      <c r="D207" t="str">
        <f>IF(F207&lt;&gt;0,COUNTIF($K$2:K207,K207),"")</f>
        <v/>
      </c>
      <c r="E207" t="str">
        <f t="shared" si="22"/>
        <v/>
      </c>
      <c r="G207" s="54"/>
      <c r="H207" t="str">
        <f>IFERROR(VLOOKUP(F207, Entries!$B:$F, 2, FALSE),"")</f>
        <v/>
      </c>
      <c r="I207" t="str">
        <f>IFERROR(VLOOKUP(F207, Entries!$B:$F, 3, FALSE),"")</f>
        <v/>
      </c>
      <c r="J207" t="str">
        <f>IFERROR(VLOOKUP(F207, Entries!$B:$F, 4, FALSE),"")</f>
        <v/>
      </c>
      <c r="K207" t="str">
        <f>IFERROR(VLOOKUP(F207, Entries!$B:$F, 5, FALSE),"")</f>
        <v/>
      </c>
      <c r="L207" t="str">
        <f>LEFT(Table22[[#This Row],[Category]],2)</f>
        <v/>
      </c>
      <c r="M207" t="str">
        <f>IF(F207&lt;&gt;0,COUNTIF($L$2:L207,L207),"")</f>
        <v/>
      </c>
      <c r="N207" t="str">
        <f t="shared" si="23"/>
        <v/>
      </c>
    </row>
    <row r="208" spans="1:14" x14ac:dyDescent="0.2">
      <c r="A208">
        <v>207</v>
      </c>
      <c r="B208" t="str">
        <f>IF(F208&lt;&gt;"",COUNTIF($J$2:J208,J208),"")</f>
        <v/>
      </c>
      <c r="C208" t="str">
        <f t="shared" si="21"/>
        <v/>
      </c>
      <c r="D208" t="str">
        <f>IF(F208&lt;&gt;0,COUNTIF($K$2:K208,K208),"")</f>
        <v/>
      </c>
      <c r="E208" t="str">
        <f t="shared" si="22"/>
        <v/>
      </c>
      <c r="G208" s="54"/>
      <c r="H208" t="str">
        <f>IFERROR(VLOOKUP(F208, Entries!$B:$F, 2, FALSE),"")</f>
        <v/>
      </c>
      <c r="I208" t="str">
        <f>IFERROR(VLOOKUP(F208, Entries!$B:$F, 3, FALSE),"")</f>
        <v/>
      </c>
      <c r="J208" t="str">
        <f>IFERROR(VLOOKUP(F208, Entries!$B:$F, 4, FALSE),"")</f>
        <v/>
      </c>
      <c r="K208" t="str">
        <f>IFERROR(VLOOKUP(F208, Entries!$B:$F, 5, FALSE),"")</f>
        <v/>
      </c>
      <c r="L208" t="str">
        <f>LEFT(Table22[[#This Row],[Category]],2)</f>
        <v/>
      </c>
      <c r="M208" t="str">
        <f>IF(F208&lt;&gt;0,COUNTIF($L$2:L208,L208),"")</f>
        <v/>
      </c>
      <c r="N208" t="str">
        <f t="shared" si="23"/>
        <v/>
      </c>
    </row>
    <row r="209" spans="1:14" x14ac:dyDescent="0.2">
      <c r="A209">
        <v>208</v>
      </c>
      <c r="B209" t="str">
        <f>IF(F209&lt;&gt;"",COUNTIF($J$2:J209,J209),"")</f>
        <v/>
      </c>
      <c r="C209" t="str">
        <f t="shared" si="21"/>
        <v/>
      </c>
      <c r="D209" t="str">
        <f>IF(F209&lt;&gt;0,COUNTIF($K$2:K209,K209),"")</f>
        <v/>
      </c>
      <c r="E209" t="str">
        <f t="shared" si="22"/>
        <v/>
      </c>
      <c r="G209" s="54"/>
      <c r="H209" t="str">
        <f>IFERROR(VLOOKUP(F209, Entries!$B:$F, 2, FALSE),"")</f>
        <v/>
      </c>
      <c r="I209" t="str">
        <f>IFERROR(VLOOKUP(F209, Entries!$B:$F, 3, FALSE),"")</f>
        <v/>
      </c>
      <c r="J209" t="str">
        <f>IFERROR(VLOOKUP(F209, Entries!$B:$F, 4, FALSE),"")</f>
        <v/>
      </c>
      <c r="K209" t="str">
        <f>IFERROR(VLOOKUP(F209, Entries!$B:$F, 5, FALSE),"")</f>
        <v/>
      </c>
      <c r="L209" t="str">
        <f>LEFT(Table22[[#This Row],[Category]],2)</f>
        <v/>
      </c>
      <c r="M209" t="str">
        <f>IF(F209&lt;&gt;0,COUNTIF($L$2:L209,L209),"")</f>
        <v/>
      </c>
      <c r="N209" t="str">
        <f t="shared" si="23"/>
        <v/>
      </c>
    </row>
    <row r="210" spans="1:14" x14ac:dyDescent="0.2">
      <c r="A210">
        <v>209</v>
      </c>
      <c r="B210" t="str">
        <f>IF(F210&lt;&gt;"",COUNTIF($J$2:J210,J210),"")</f>
        <v/>
      </c>
      <c r="C210" t="str">
        <f t="shared" si="21"/>
        <v/>
      </c>
      <c r="D210" t="str">
        <f>IF(F210&lt;&gt;0,COUNTIF($K$2:K210,K210),"")</f>
        <v/>
      </c>
      <c r="E210" t="str">
        <f t="shared" si="22"/>
        <v/>
      </c>
      <c r="G210" s="54"/>
      <c r="H210" t="str">
        <f>IFERROR(VLOOKUP(F210, Entries!$B:$F, 2, FALSE),"")</f>
        <v/>
      </c>
      <c r="I210" t="str">
        <f>IFERROR(VLOOKUP(F210, Entries!$B:$F, 3, FALSE),"")</f>
        <v/>
      </c>
      <c r="J210" t="str">
        <f>IFERROR(VLOOKUP(F210, Entries!$B:$F, 4, FALSE),"")</f>
        <v/>
      </c>
      <c r="K210" t="str">
        <f>IFERROR(VLOOKUP(F210, Entries!$B:$F, 5, FALSE),"")</f>
        <v/>
      </c>
      <c r="L210" t="str">
        <f>LEFT(Table22[[#This Row],[Category]],2)</f>
        <v/>
      </c>
      <c r="M210" t="str">
        <f>IF(F210&lt;&gt;0,COUNTIF($L$2:L210,L210),"")</f>
        <v/>
      </c>
      <c r="N210" t="str">
        <f t="shared" si="23"/>
        <v/>
      </c>
    </row>
    <row r="211" spans="1:14" x14ac:dyDescent="0.2">
      <c r="A211">
        <v>210</v>
      </c>
      <c r="B211" t="str">
        <f>IF(F211&lt;&gt;"",COUNTIF($J$2:J211,J211),"")</f>
        <v/>
      </c>
      <c r="C211" t="str">
        <f t="shared" si="21"/>
        <v/>
      </c>
      <c r="D211" t="str">
        <f>IF(F211&lt;&gt;0,COUNTIF($K$2:K211,K211),"")</f>
        <v/>
      </c>
      <c r="E211" t="str">
        <f t="shared" si="22"/>
        <v/>
      </c>
      <c r="G211" s="54"/>
      <c r="H211" t="str">
        <f>IFERROR(VLOOKUP(F211, Entries!$B:$F, 2, FALSE),"")</f>
        <v/>
      </c>
      <c r="I211" t="str">
        <f>IFERROR(VLOOKUP(F211, Entries!$B:$F, 3, FALSE),"")</f>
        <v/>
      </c>
      <c r="J211" t="str">
        <f>IFERROR(VLOOKUP(F211, Entries!$B:$F, 4, FALSE),"")</f>
        <v/>
      </c>
      <c r="K211" t="str">
        <f>IFERROR(VLOOKUP(F211, Entries!$B:$F, 5, FALSE),"")</f>
        <v/>
      </c>
      <c r="L211" t="str">
        <f>LEFT(Table22[[#This Row],[Category]],2)</f>
        <v/>
      </c>
      <c r="M211" t="str">
        <f>IF(F211&lt;&gt;0,COUNTIF($L$2:L211,L211),"")</f>
        <v/>
      </c>
      <c r="N211" t="str">
        <f t="shared" si="23"/>
        <v/>
      </c>
    </row>
    <row r="212" spans="1:14" x14ac:dyDescent="0.2">
      <c r="A212">
        <v>211</v>
      </c>
      <c r="B212" t="str">
        <f>IF(F212&lt;&gt;"",COUNTIF($J$2:J212,J212),"")</f>
        <v/>
      </c>
      <c r="C212" t="str">
        <f t="shared" si="21"/>
        <v/>
      </c>
      <c r="D212" t="str">
        <f>IF(F212&lt;&gt;0,COUNTIF($K$2:K212,K212),"")</f>
        <v/>
      </c>
      <c r="E212" t="str">
        <f t="shared" si="22"/>
        <v/>
      </c>
      <c r="G212" s="54"/>
      <c r="H212" t="str">
        <f>IFERROR(VLOOKUP(F212, Entries!$B:$F, 2, FALSE),"")</f>
        <v/>
      </c>
      <c r="I212" t="str">
        <f>IFERROR(VLOOKUP(F212, Entries!$B:$F, 3, FALSE),"")</f>
        <v/>
      </c>
      <c r="J212" t="str">
        <f>IFERROR(VLOOKUP(F212, Entries!$B:$F, 4, FALSE),"")</f>
        <v/>
      </c>
      <c r="K212" t="str">
        <f>IFERROR(VLOOKUP(F212, Entries!$B:$F, 5, FALSE),"")</f>
        <v/>
      </c>
      <c r="L212" t="str">
        <f>LEFT(Table22[[#This Row],[Category]],2)</f>
        <v/>
      </c>
      <c r="M212" t="str">
        <f>IF(F212&lt;&gt;0,COUNTIF($L$2:L212,L212),"")</f>
        <v/>
      </c>
      <c r="N212" t="str">
        <f t="shared" si="23"/>
        <v/>
      </c>
    </row>
    <row r="213" spans="1:14" x14ac:dyDescent="0.2">
      <c r="A213">
        <v>212</v>
      </c>
      <c r="B213" t="str">
        <f>IF(F213&lt;&gt;"",COUNTIF($J$2:J213,J213),"")</f>
        <v/>
      </c>
      <c r="C213" t="str">
        <f t="shared" si="21"/>
        <v/>
      </c>
      <c r="D213" t="str">
        <f>IF(F213&lt;&gt;0,COUNTIF($K$2:K213,K213),"")</f>
        <v/>
      </c>
      <c r="E213" t="str">
        <f t="shared" si="22"/>
        <v/>
      </c>
      <c r="G213" s="54"/>
      <c r="H213" t="str">
        <f>IFERROR(VLOOKUP(F213, Entries!$B:$F, 2, FALSE),"")</f>
        <v/>
      </c>
      <c r="I213" t="str">
        <f>IFERROR(VLOOKUP(F213, Entries!$B:$F, 3, FALSE),"")</f>
        <v/>
      </c>
      <c r="J213" t="str">
        <f>IFERROR(VLOOKUP(F213, Entries!$B:$F, 4, FALSE),"")</f>
        <v/>
      </c>
      <c r="K213" t="str">
        <f>IFERROR(VLOOKUP(F213, Entries!$B:$F, 5, FALSE),"")</f>
        <v/>
      </c>
      <c r="L213" t="str">
        <f>LEFT(Table22[[#This Row],[Category]],2)</f>
        <v/>
      </c>
      <c r="M213" t="str">
        <f>IF(F213&lt;&gt;0,COUNTIF($L$2:L213,L213),"")</f>
        <v/>
      </c>
      <c r="N213" t="str">
        <f t="shared" si="23"/>
        <v/>
      </c>
    </row>
    <row r="214" spans="1:14" x14ac:dyDescent="0.2">
      <c r="A214">
        <v>213</v>
      </c>
      <c r="B214" t="str">
        <f>IF(F214&lt;&gt;"",COUNTIF($J$2:J214,J214),"")</f>
        <v/>
      </c>
      <c r="C214" t="str">
        <f t="shared" si="21"/>
        <v/>
      </c>
      <c r="D214" t="str">
        <f>IF(F214&lt;&gt;0,COUNTIF($K$2:K214,K214),"")</f>
        <v/>
      </c>
      <c r="E214" t="str">
        <f t="shared" si="22"/>
        <v/>
      </c>
      <c r="G214" s="54"/>
      <c r="H214" t="str">
        <f>IFERROR(VLOOKUP(F214, Entries!$B:$F, 2, FALSE),"")</f>
        <v/>
      </c>
      <c r="I214" t="str">
        <f>IFERROR(VLOOKUP(F214, Entries!$B:$F, 3, FALSE),"")</f>
        <v/>
      </c>
      <c r="J214" t="str">
        <f>IFERROR(VLOOKUP(F214, Entries!$B:$F, 4, FALSE),"")</f>
        <v/>
      </c>
      <c r="K214" t="str">
        <f>IFERROR(VLOOKUP(F214, Entries!$B:$F, 5, FALSE),"")</f>
        <v/>
      </c>
      <c r="L214" t="str">
        <f>LEFT(Table22[[#This Row],[Category]],2)</f>
        <v/>
      </c>
      <c r="M214" t="str">
        <f>IF(F214&lt;&gt;0,COUNTIF($L$2:L214,L214),"")</f>
        <v/>
      </c>
      <c r="N214" t="str">
        <f t="shared" si="23"/>
        <v/>
      </c>
    </row>
    <row r="215" spans="1:14" x14ac:dyDescent="0.2">
      <c r="A215">
        <v>214</v>
      </c>
      <c r="B215" t="str">
        <f>IF(F215&lt;&gt;"",COUNTIF($J$2:J215,J215),"")</f>
        <v/>
      </c>
      <c r="C215" t="str">
        <f t="shared" si="21"/>
        <v/>
      </c>
      <c r="D215" t="str">
        <f>IF(F215&lt;&gt;0,COUNTIF($K$2:K215,K215),"")</f>
        <v/>
      </c>
      <c r="E215" t="str">
        <f t="shared" si="22"/>
        <v/>
      </c>
      <c r="G215" s="54"/>
      <c r="H215" t="str">
        <f>IFERROR(VLOOKUP(F215, Entries!$B:$F, 2, FALSE),"")</f>
        <v/>
      </c>
      <c r="I215" t="str">
        <f>IFERROR(VLOOKUP(F215, Entries!$B:$F, 3, FALSE),"")</f>
        <v/>
      </c>
      <c r="J215" t="str">
        <f>IFERROR(VLOOKUP(F215, Entries!$B:$F, 4, FALSE),"")</f>
        <v/>
      </c>
      <c r="K215" t="str">
        <f>IFERROR(VLOOKUP(F215, Entries!$B:$F, 5, FALSE),"")</f>
        <v/>
      </c>
      <c r="L215" t="str">
        <f>LEFT(Table22[[#This Row],[Category]],2)</f>
        <v/>
      </c>
      <c r="M215" t="str">
        <f>IF(F215&lt;&gt;0,COUNTIF($L$2:L215,L215),"")</f>
        <v/>
      </c>
      <c r="N215" t="str">
        <f t="shared" si="23"/>
        <v/>
      </c>
    </row>
    <row r="216" spans="1:14" x14ac:dyDescent="0.2">
      <c r="A216">
        <v>215</v>
      </c>
      <c r="B216" t="str">
        <f>IF(F216&lt;&gt;"",COUNTIF($J$2:J216,J216),"")</f>
        <v/>
      </c>
      <c r="C216" t="str">
        <f t="shared" si="21"/>
        <v/>
      </c>
      <c r="D216" t="str">
        <f>IF(F216&lt;&gt;0,COUNTIF($K$2:K216,K216),"")</f>
        <v/>
      </c>
      <c r="E216" t="str">
        <f t="shared" si="22"/>
        <v/>
      </c>
      <c r="G216" s="54"/>
      <c r="H216" t="str">
        <f>IFERROR(VLOOKUP(F216, Entries!$B:$F, 2, FALSE),"")</f>
        <v/>
      </c>
      <c r="I216" t="str">
        <f>IFERROR(VLOOKUP(F216, Entries!$B:$F, 3, FALSE),"")</f>
        <v/>
      </c>
      <c r="J216" t="str">
        <f>IFERROR(VLOOKUP(F216, Entries!$B:$F, 4, FALSE),"")</f>
        <v/>
      </c>
      <c r="K216" t="str">
        <f>IFERROR(VLOOKUP(F216, Entries!$B:$F, 5, FALSE),"")</f>
        <v/>
      </c>
      <c r="L216" t="str">
        <f>LEFT(Table22[[#This Row],[Category]],2)</f>
        <v/>
      </c>
      <c r="M216" t="str">
        <f>IF(F216&lt;&gt;0,COUNTIF($L$2:L216,L216),"")</f>
        <v/>
      </c>
      <c r="N216" t="str">
        <f t="shared" si="23"/>
        <v/>
      </c>
    </row>
    <row r="217" spans="1:14" x14ac:dyDescent="0.2">
      <c r="A217">
        <v>216</v>
      </c>
      <c r="B217" t="str">
        <f>IF(F217&lt;&gt;"",COUNTIF($J$2:J217,J217),"")</f>
        <v/>
      </c>
      <c r="C217" t="str">
        <f t="shared" si="21"/>
        <v/>
      </c>
      <c r="D217" t="str">
        <f>IF(F217&lt;&gt;0,COUNTIF($K$2:K217,K217),"")</f>
        <v/>
      </c>
      <c r="E217" t="str">
        <f t="shared" si="22"/>
        <v/>
      </c>
      <c r="G217" s="54"/>
      <c r="H217" t="str">
        <f>IFERROR(VLOOKUP(F217, Entries!$B:$F, 2, FALSE),"")</f>
        <v/>
      </c>
      <c r="I217" t="str">
        <f>IFERROR(VLOOKUP(F217, Entries!$B:$F, 3, FALSE),"")</f>
        <v/>
      </c>
      <c r="J217" t="str">
        <f>IFERROR(VLOOKUP(F217, Entries!$B:$F, 4, FALSE),"")</f>
        <v/>
      </c>
      <c r="K217" t="str">
        <f>IFERROR(VLOOKUP(F217, Entries!$B:$F, 5, FALSE),"")</f>
        <v/>
      </c>
      <c r="L217" t="str">
        <f>LEFT(Table22[[#This Row],[Category]],2)</f>
        <v/>
      </c>
      <c r="M217" t="str">
        <f>IF(F217&lt;&gt;0,COUNTIF($L$2:L217,L217),"")</f>
        <v/>
      </c>
      <c r="N217" t="str">
        <f t="shared" si="23"/>
        <v/>
      </c>
    </row>
    <row r="218" spans="1:14" x14ac:dyDescent="0.2">
      <c r="A218">
        <v>217</v>
      </c>
      <c r="B218" t="str">
        <f>IF(F218&lt;&gt;"",COUNTIF($J$2:J218,J218),"")</f>
        <v/>
      </c>
      <c r="C218" t="str">
        <f t="shared" si="21"/>
        <v/>
      </c>
      <c r="D218" t="str">
        <f>IF(F218&lt;&gt;0,COUNTIF($K$2:K218,K218),"")</f>
        <v/>
      </c>
      <c r="E218" t="str">
        <f t="shared" si="22"/>
        <v/>
      </c>
      <c r="G218" s="54"/>
      <c r="H218" t="str">
        <f>IFERROR(VLOOKUP(F218, Entries!$B:$F, 2, FALSE),"")</f>
        <v/>
      </c>
      <c r="I218" t="str">
        <f>IFERROR(VLOOKUP(F218, Entries!$B:$F, 3, FALSE),"")</f>
        <v/>
      </c>
      <c r="J218" t="str">
        <f>IFERROR(VLOOKUP(F218, Entries!$B:$F, 4, FALSE),"")</f>
        <v/>
      </c>
      <c r="K218" t="str">
        <f>IFERROR(VLOOKUP(F218, Entries!$B:$F, 5, FALSE),"")</f>
        <v/>
      </c>
      <c r="L218" t="str">
        <f>LEFT(Table22[[#This Row],[Category]],2)</f>
        <v/>
      </c>
      <c r="M218" t="str">
        <f>IF(F218&lt;&gt;0,COUNTIF($L$2:L218,L218),"")</f>
        <v/>
      </c>
      <c r="N218" t="str">
        <f t="shared" si="23"/>
        <v/>
      </c>
    </row>
    <row r="219" spans="1:14" x14ac:dyDescent="0.2">
      <c r="A219">
        <v>218</v>
      </c>
      <c r="B219" t="str">
        <f>IF(F219&lt;&gt;"",COUNTIF($J$2:J219,J219),"")</f>
        <v/>
      </c>
      <c r="C219" t="str">
        <f t="shared" si="21"/>
        <v/>
      </c>
      <c r="D219" t="str">
        <f>IF(F219&lt;&gt;0,COUNTIF($K$2:K219,K219),"")</f>
        <v/>
      </c>
      <c r="E219" t="str">
        <f t="shared" si="22"/>
        <v/>
      </c>
      <c r="G219" s="54"/>
      <c r="H219" t="str">
        <f>IFERROR(VLOOKUP(F219, Entries!$B:$F, 2, FALSE),"")</f>
        <v/>
      </c>
      <c r="I219" t="str">
        <f>IFERROR(VLOOKUP(F219, Entries!$B:$F, 3, FALSE),"")</f>
        <v/>
      </c>
      <c r="J219" t="str">
        <f>IFERROR(VLOOKUP(F219, Entries!$B:$F, 4, FALSE),"")</f>
        <v/>
      </c>
      <c r="K219" t="str">
        <f>IFERROR(VLOOKUP(F219, Entries!$B:$F, 5, FALSE),"")</f>
        <v/>
      </c>
      <c r="L219" t="str">
        <f>LEFT(Table22[[#This Row],[Category]],2)</f>
        <v/>
      </c>
      <c r="M219" t="str">
        <f>IF(F219&lt;&gt;0,COUNTIF($L$2:L219,L219),"")</f>
        <v/>
      </c>
      <c r="N219" t="str">
        <f t="shared" si="23"/>
        <v/>
      </c>
    </row>
    <row r="220" spans="1:14" x14ac:dyDescent="0.2">
      <c r="A220">
        <v>219</v>
      </c>
      <c r="B220" t="str">
        <f>IF(F220&lt;&gt;"",COUNTIF($J$2:J220,J220),"")</f>
        <v/>
      </c>
      <c r="C220" t="str">
        <f t="shared" si="21"/>
        <v/>
      </c>
      <c r="D220" t="str">
        <f>IF(F220&lt;&gt;0,COUNTIF($K$2:K220,K220),"")</f>
        <v/>
      </c>
      <c r="E220" t="str">
        <f t="shared" si="22"/>
        <v/>
      </c>
      <c r="G220" s="54"/>
      <c r="H220" t="str">
        <f>IFERROR(VLOOKUP(F220, Entries!$B:$F, 2, FALSE),"")</f>
        <v/>
      </c>
      <c r="I220" t="str">
        <f>IFERROR(VLOOKUP(F220, Entries!$B:$F, 3, FALSE),"")</f>
        <v/>
      </c>
      <c r="J220" t="str">
        <f>IFERROR(VLOOKUP(F220, Entries!$B:$F, 4, FALSE),"")</f>
        <v/>
      </c>
      <c r="K220" t="str">
        <f>IFERROR(VLOOKUP(F220, Entries!$B:$F, 5, FALSE),"")</f>
        <v/>
      </c>
      <c r="L220" t="str">
        <f>LEFT(Table22[[#This Row],[Category]],2)</f>
        <v/>
      </c>
      <c r="M220" t="str">
        <f>IF(F220&lt;&gt;0,COUNTIF($L$2:L220,L220),"")</f>
        <v/>
      </c>
      <c r="N220" t="str">
        <f t="shared" si="23"/>
        <v/>
      </c>
    </row>
    <row r="221" spans="1:14" x14ac:dyDescent="0.2">
      <c r="A221">
        <v>220</v>
      </c>
      <c r="B221" t="str">
        <f>IF(F221&lt;&gt;"",COUNTIF($J$2:J221,J221),"")</f>
        <v/>
      </c>
      <c r="C221" t="str">
        <f t="shared" si="21"/>
        <v/>
      </c>
      <c r="D221" t="str">
        <f>IF(F221&lt;&gt;0,COUNTIF($K$2:K221,K221),"")</f>
        <v/>
      </c>
      <c r="E221" t="str">
        <f t="shared" si="22"/>
        <v/>
      </c>
      <c r="G221" s="54"/>
      <c r="H221" t="str">
        <f>IFERROR(VLOOKUP(F221, Entries!$B:$F, 2, FALSE),"")</f>
        <v/>
      </c>
      <c r="I221" t="str">
        <f>IFERROR(VLOOKUP(F221, Entries!$B:$F, 3, FALSE),"")</f>
        <v/>
      </c>
      <c r="J221" t="str">
        <f>IFERROR(VLOOKUP(F221, Entries!$B:$F, 4, FALSE),"")</f>
        <v/>
      </c>
      <c r="K221" t="str">
        <f>IFERROR(VLOOKUP(F221, Entries!$B:$F, 5, FALSE),"")</f>
        <v/>
      </c>
      <c r="L221" t="str">
        <f>LEFT(Table22[[#This Row],[Category]],2)</f>
        <v/>
      </c>
      <c r="M221" t="str">
        <f>IF(F221&lt;&gt;0,COUNTIF($L$2:L221,L221),"")</f>
        <v/>
      </c>
      <c r="N221" t="str">
        <f t="shared" si="23"/>
        <v/>
      </c>
    </row>
    <row r="222" spans="1:14" x14ac:dyDescent="0.2">
      <c r="A222">
        <v>221</v>
      </c>
      <c r="B222" t="str">
        <f>IF(F222&lt;&gt;"",COUNTIF($J$2:J222,J222),"")</f>
        <v/>
      </c>
      <c r="C222" t="str">
        <f t="shared" si="21"/>
        <v/>
      </c>
      <c r="D222" t="str">
        <f>IF(F222&lt;&gt;0,COUNTIF($K$2:K222,K222),"")</f>
        <v/>
      </c>
      <c r="E222" t="str">
        <f t="shared" si="22"/>
        <v/>
      </c>
      <c r="G222" s="54"/>
      <c r="H222" t="str">
        <f>IFERROR(VLOOKUP(F222, Entries!$B:$F, 2, FALSE),"")</f>
        <v/>
      </c>
      <c r="I222" t="str">
        <f>IFERROR(VLOOKUP(F222, Entries!$B:$F, 3, FALSE),"")</f>
        <v/>
      </c>
      <c r="J222" t="str">
        <f>IFERROR(VLOOKUP(F222, Entries!$B:$F, 4, FALSE),"")</f>
        <v/>
      </c>
      <c r="K222" t="str">
        <f>IFERROR(VLOOKUP(F222, Entries!$B:$F, 5, FALSE),"")</f>
        <v/>
      </c>
      <c r="L222" t="str">
        <f>LEFT(Table22[[#This Row],[Category]],2)</f>
        <v/>
      </c>
      <c r="M222" t="str">
        <f>IF(F222&lt;&gt;0,COUNTIF($L$2:L222,L222),"")</f>
        <v/>
      </c>
      <c r="N222" t="str">
        <f t="shared" si="23"/>
        <v/>
      </c>
    </row>
    <row r="223" spans="1:14" x14ac:dyDescent="0.2">
      <c r="A223">
        <v>222</v>
      </c>
      <c r="B223" t="str">
        <f>IF(F223&lt;&gt;"",COUNTIF($J$2:J223,J223),"")</f>
        <v/>
      </c>
      <c r="C223" t="str">
        <f t="shared" si="21"/>
        <v/>
      </c>
      <c r="D223" t="str">
        <f>IF(F223&lt;&gt;0,COUNTIF($K$2:K223,K223),"")</f>
        <v/>
      </c>
      <c r="E223" t="str">
        <f t="shared" si="22"/>
        <v/>
      </c>
      <c r="G223" s="54"/>
      <c r="H223" t="str">
        <f>IFERROR(VLOOKUP(F223, Entries!$B:$F, 2, FALSE),"")</f>
        <v/>
      </c>
      <c r="I223" t="str">
        <f>IFERROR(VLOOKUP(F223, Entries!$B:$F, 3, FALSE),"")</f>
        <v/>
      </c>
      <c r="J223" t="str">
        <f>IFERROR(VLOOKUP(F223, Entries!$B:$F, 4, FALSE),"")</f>
        <v/>
      </c>
      <c r="K223" t="str">
        <f>IFERROR(VLOOKUP(F223, Entries!$B:$F, 5, FALSE),"")</f>
        <v/>
      </c>
      <c r="L223" t="str">
        <f>LEFT(Table22[[#This Row],[Category]],2)</f>
        <v/>
      </c>
      <c r="M223" t="str">
        <f>IF(F223&lt;&gt;0,COUNTIF($L$2:L223,L223),"")</f>
        <v/>
      </c>
      <c r="N223" t="str">
        <f t="shared" si="23"/>
        <v/>
      </c>
    </row>
    <row r="224" spans="1:14" x14ac:dyDescent="0.2">
      <c r="A224">
        <v>223</v>
      </c>
      <c r="B224" t="str">
        <f>IF(F224&lt;&gt;"",COUNTIF($J$2:J224,J224),"")</f>
        <v/>
      </c>
      <c r="C224" t="str">
        <f t="shared" si="21"/>
        <v/>
      </c>
      <c r="D224" t="str">
        <f>IF(F224&lt;&gt;0,COUNTIF($K$2:K224,K224),"")</f>
        <v/>
      </c>
      <c r="E224" t="str">
        <f t="shared" si="22"/>
        <v/>
      </c>
      <c r="G224" s="54"/>
      <c r="H224" t="str">
        <f>IFERROR(VLOOKUP(F224, Entries!$B:$F, 2, FALSE),"")</f>
        <v/>
      </c>
      <c r="I224" t="str">
        <f>IFERROR(VLOOKUP(F224, Entries!$B:$F, 3, FALSE),"")</f>
        <v/>
      </c>
      <c r="J224" t="str">
        <f>IFERROR(VLOOKUP(F224, Entries!$B:$F, 4, FALSE),"")</f>
        <v/>
      </c>
      <c r="K224" t="str">
        <f>IFERROR(VLOOKUP(F224, Entries!$B:$F, 5, FALSE),"")</f>
        <v/>
      </c>
      <c r="L224" t="str">
        <f>LEFT(Table22[[#This Row],[Category]],2)</f>
        <v/>
      </c>
      <c r="M224" t="str">
        <f>IF(F224&lt;&gt;0,COUNTIF($L$2:L224,L224),"")</f>
        <v/>
      </c>
      <c r="N224" t="str">
        <f t="shared" si="23"/>
        <v/>
      </c>
    </row>
    <row r="225" spans="1:14" x14ac:dyDescent="0.2">
      <c r="A225">
        <v>224</v>
      </c>
      <c r="B225" t="str">
        <f>IF(F225&lt;&gt;"",COUNTIF($J$2:J225,J225),"")</f>
        <v/>
      </c>
      <c r="C225" t="str">
        <f t="shared" si="21"/>
        <v/>
      </c>
      <c r="D225" t="str">
        <f>IF(F225&lt;&gt;0,COUNTIF($K$2:K225,K225),"")</f>
        <v/>
      </c>
      <c r="E225" t="str">
        <f t="shared" si="22"/>
        <v/>
      </c>
      <c r="G225" s="54"/>
      <c r="H225" t="str">
        <f>IFERROR(VLOOKUP(F225, Entries!$B:$F, 2, FALSE),"")</f>
        <v/>
      </c>
      <c r="I225" t="str">
        <f>IFERROR(VLOOKUP(F225, Entries!$B:$F, 3, FALSE),"")</f>
        <v/>
      </c>
      <c r="J225" t="str">
        <f>IFERROR(VLOOKUP(F225, Entries!$B:$F, 4, FALSE),"")</f>
        <v/>
      </c>
      <c r="K225" t="str">
        <f>IFERROR(VLOOKUP(F225, Entries!$B:$F, 5, FALSE),"")</f>
        <v/>
      </c>
      <c r="L225" t="str">
        <f>LEFT(Table22[[#This Row],[Category]],2)</f>
        <v/>
      </c>
      <c r="M225" t="str">
        <f>IF(F225&lt;&gt;0,COUNTIF($L$2:L225,L225),"")</f>
        <v/>
      </c>
      <c r="N225" t="str">
        <f t="shared" si="23"/>
        <v/>
      </c>
    </row>
    <row r="226" spans="1:14" x14ac:dyDescent="0.2">
      <c r="A226">
        <v>225</v>
      </c>
      <c r="B226" t="str">
        <f>IF(F226&lt;&gt;"",COUNTIF($J$2:J226,J226),"")</f>
        <v/>
      </c>
      <c r="C226" t="str">
        <f t="shared" si="21"/>
        <v/>
      </c>
      <c r="D226" t="str">
        <f>IF(F226&lt;&gt;0,COUNTIF($K$2:K226,K226),"")</f>
        <v/>
      </c>
      <c r="E226" t="str">
        <f t="shared" si="22"/>
        <v/>
      </c>
      <c r="G226" s="54"/>
      <c r="H226" t="str">
        <f>IFERROR(VLOOKUP(F226, Entries!$B:$F, 2, FALSE),"")</f>
        <v/>
      </c>
      <c r="I226" t="str">
        <f>IFERROR(VLOOKUP(F226, Entries!$B:$F, 3, FALSE),"")</f>
        <v/>
      </c>
      <c r="J226" t="str">
        <f>IFERROR(VLOOKUP(F226, Entries!$B:$F, 4, FALSE),"")</f>
        <v/>
      </c>
      <c r="K226" t="str">
        <f>IFERROR(VLOOKUP(F226, Entries!$B:$F, 5, FALSE),"")</f>
        <v/>
      </c>
      <c r="L226" t="str">
        <f>LEFT(Table22[[#This Row],[Category]],2)</f>
        <v/>
      </c>
      <c r="M226" t="str">
        <f>IF(F226&lt;&gt;0,COUNTIF($L$2:L226,L226),"")</f>
        <v/>
      </c>
      <c r="N226" t="str">
        <f t="shared" si="23"/>
        <v/>
      </c>
    </row>
    <row r="227" spans="1:14" x14ac:dyDescent="0.2">
      <c r="A227">
        <v>226</v>
      </c>
      <c r="B227" t="str">
        <f>IF(F227&lt;&gt;"",COUNTIF($J$2:J227,J227),"")</f>
        <v/>
      </c>
      <c r="C227" t="str">
        <f t="shared" si="21"/>
        <v/>
      </c>
      <c r="D227" t="str">
        <f>IF(F227&lt;&gt;0,COUNTIF($K$2:K227,K227),"")</f>
        <v/>
      </c>
      <c r="E227" t="str">
        <f t="shared" si="22"/>
        <v/>
      </c>
      <c r="G227" s="54"/>
      <c r="H227" t="str">
        <f>IFERROR(VLOOKUP(F227, Entries!$B:$F, 2, FALSE),"")</f>
        <v/>
      </c>
      <c r="I227" t="str">
        <f>IFERROR(VLOOKUP(F227, Entries!$B:$F, 3, FALSE),"")</f>
        <v/>
      </c>
      <c r="J227" t="str">
        <f>IFERROR(VLOOKUP(F227, Entries!$B:$F, 4, FALSE),"")</f>
        <v/>
      </c>
      <c r="K227" t="str">
        <f>IFERROR(VLOOKUP(F227, Entries!$B:$F, 5, FALSE),"")</f>
        <v/>
      </c>
      <c r="L227" t="str">
        <f>LEFT(Table22[[#This Row],[Category]],2)</f>
        <v/>
      </c>
      <c r="M227" t="str">
        <f>IF(F227&lt;&gt;0,COUNTIF($L$2:L227,L227),"")</f>
        <v/>
      </c>
      <c r="N227" t="str">
        <f t="shared" si="23"/>
        <v/>
      </c>
    </row>
    <row r="228" spans="1:14" x14ac:dyDescent="0.2">
      <c r="A228">
        <v>227</v>
      </c>
      <c r="B228" t="str">
        <f>IF(F228&lt;&gt;"",COUNTIF($J$2:J228,J228),"")</f>
        <v/>
      </c>
      <c r="C228" t="str">
        <f t="shared" si="21"/>
        <v/>
      </c>
      <c r="D228" t="str">
        <f>IF(F228&lt;&gt;0,COUNTIF($K$2:K228,K228),"")</f>
        <v/>
      </c>
      <c r="E228" t="str">
        <f t="shared" si="22"/>
        <v/>
      </c>
      <c r="G228" s="54"/>
      <c r="H228" t="str">
        <f>IFERROR(VLOOKUP(F228, Entries!$B:$F, 2, FALSE),"")</f>
        <v/>
      </c>
      <c r="I228" t="str">
        <f>IFERROR(VLOOKUP(F228, Entries!$B:$F, 3, FALSE),"")</f>
        <v/>
      </c>
      <c r="J228" t="str">
        <f>IFERROR(VLOOKUP(F228, Entries!$B:$F, 4, FALSE),"")</f>
        <v/>
      </c>
      <c r="K228" t="str">
        <f>IFERROR(VLOOKUP(F228, Entries!$B:$F, 5, FALSE),"")</f>
        <v/>
      </c>
      <c r="L228" t="str">
        <f>LEFT(Table22[[#This Row],[Category]],2)</f>
        <v/>
      </c>
      <c r="M228" t="str">
        <f>IF(F228&lt;&gt;0,COUNTIF($L$2:L228,L228),"")</f>
        <v/>
      </c>
      <c r="N228" t="str">
        <f t="shared" si="23"/>
        <v/>
      </c>
    </row>
    <row r="229" spans="1:14" x14ac:dyDescent="0.2">
      <c r="A229">
        <v>228</v>
      </c>
      <c r="B229" t="str">
        <f>IF(F229&lt;&gt;"",COUNTIF($J$2:J229,J229),"")</f>
        <v/>
      </c>
      <c r="C229" t="str">
        <f t="shared" si="21"/>
        <v/>
      </c>
      <c r="D229" t="str">
        <f>IF(F229&lt;&gt;0,COUNTIF($K$2:K229,K229),"")</f>
        <v/>
      </c>
      <c r="E229" t="str">
        <f t="shared" si="22"/>
        <v/>
      </c>
      <c r="G229" s="54"/>
      <c r="H229" t="str">
        <f>IFERROR(VLOOKUP(F229, Entries!$B:$F, 2, FALSE),"")</f>
        <v/>
      </c>
      <c r="I229" t="str">
        <f>IFERROR(VLOOKUP(F229, Entries!$B:$F, 3, FALSE),"")</f>
        <v/>
      </c>
      <c r="J229" t="str">
        <f>IFERROR(VLOOKUP(F229, Entries!$B:$F, 4, FALSE),"")</f>
        <v/>
      </c>
      <c r="K229" t="str">
        <f>IFERROR(VLOOKUP(F229, Entries!$B:$F, 5, FALSE),"")</f>
        <v/>
      </c>
      <c r="L229" t="str">
        <f>LEFT(Table22[[#This Row],[Category]],2)</f>
        <v/>
      </c>
      <c r="M229" t="str">
        <f>IF(F229&lt;&gt;0,COUNTIF($L$2:L229,L229),"")</f>
        <v/>
      </c>
      <c r="N229" t="str">
        <f t="shared" si="23"/>
        <v/>
      </c>
    </row>
    <row r="230" spans="1:14" x14ac:dyDescent="0.2">
      <c r="A230">
        <v>229</v>
      </c>
      <c r="B230" t="str">
        <f>IF(F230&lt;&gt;"",COUNTIF($J$2:J230,J230),"")</f>
        <v/>
      </c>
      <c r="C230" t="str">
        <f t="shared" si="21"/>
        <v/>
      </c>
      <c r="D230" t="str">
        <f>IF(F230&lt;&gt;0,COUNTIF($K$2:K230,K230),"")</f>
        <v/>
      </c>
      <c r="E230" t="str">
        <f t="shared" si="22"/>
        <v/>
      </c>
      <c r="G230" s="54"/>
      <c r="H230" t="str">
        <f>IFERROR(VLOOKUP(F230, Entries!$B:$F, 2, FALSE),"")</f>
        <v/>
      </c>
      <c r="I230" t="str">
        <f>IFERROR(VLOOKUP(F230, Entries!$B:$F, 3, FALSE),"")</f>
        <v/>
      </c>
      <c r="J230" t="str">
        <f>IFERROR(VLOOKUP(F230, Entries!$B:$F, 4, FALSE),"")</f>
        <v/>
      </c>
      <c r="K230" t="str">
        <f>IFERROR(VLOOKUP(F230, Entries!$B:$F, 5, FALSE),"")</f>
        <v/>
      </c>
      <c r="L230" t="str">
        <f>LEFT(Table22[[#This Row],[Category]],2)</f>
        <v/>
      </c>
      <c r="M230" t="str">
        <f>IF(F230&lt;&gt;0,COUNTIF($L$2:L230,L230),"")</f>
        <v/>
      </c>
      <c r="N230" t="str">
        <f t="shared" si="23"/>
        <v/>
      </c>
    </row>
    <row r="231" spans="1:14" x14ac:dyDescent="0.2">
      <c r="A231">
        <v>230</v>
      </c>
      <c r="B231" t="str">
        <f>IF(F231&lt;&gt;"",COUNTIF($J$2:J231,J231),"")</f>
        <v/>
      </c>
      <c r="C231" t="str">
        <f t="shared" si="21"/>
        <v/>
      </c>
      <c r="D231" t="str">
        <f>IF(F231&lt;&gt;0,COUNTIF($K$2:K231,K231),"")</f>
        <v/>
      </c>
      <c r="E231" t="str">
        <f t="shared" si="22"/>
        <v/>
      </c>
      <c r="G231" s="54"/>
      <c r="H231" t="str">
        <f>IFERROR(VLOOKUP(F231, Entries!$B:$F, 2, FALSE),"")</f>
        <v/>
      </c>
      <c r="I231" t="str">
        <f>IFERROR(VLOOKUP(F231, Entries!$B:$F, 3, FALSE),"")</f>
        <v/>
      </c>
      <c r="J231" t="str">
        <f>IFERROR(VLOOKUP(F231, Entries!$B:$F, 4, FALSE),"")</f>
        <v/>
      </c>
      <c r="K231" t="str">
        <f>IFERROR(VLOOKUP(F231, Entries!$B:$F, 5, FALSE),"")</f>
        <v/>
      </c>
      <c r="L231" t="str">
        <f>LEFT(Table22[[#This Row],[Category]],2)</f>
        <v/>
      </c>
      <c r="M231" t="str">
        <f>IF(F231&lt;&gt;0,COUNTIF($L$2:L231,L231),"")</f>
        <v/>
      </c>
      <c r="N231" t="str">
        <f t="shared" si="23"/>
        <v/>
      </c>
    </row>
    <row r="232" spans="1:14" x14ac:dyDescent="0.2">
      <c r="A232">
        <v>231</v>
      </c>
      <c r="B232" t="str">
        <f>IF(F232&lt;&gt;"",COUNTIF($J$2:J232,J232),"")</f>
        <v/>
      </c>
      <c r="C232" t="str">
        <f t="shared" si="21"/>
        <v/>
      </c>
      <c r="D232" t="str">
        <f>IF(F232&lt;&gt;0,COUNTIF($K$2:K232,K232),"")</f>
        <v/>
      </c>
      <c r="E232" t="str">
        <f t="shared" si="22"/>
        <v/>
      </c>
      <c r="G232" s="54"/>
      <c r="H232" t="str">
        <f>IFERROR(VLOOKUP(F232, Entries!$B:$F, 2, FALSE),"")</f>
        <v/>
      </c>
      <c r="I232" t="str">
        <f>IFERROR(VLOOKUP(F232, Entries!$B:$F, 3, FALSE),"")</f>
        <v/>
      </c>
      <c r="J232" t="str">
        <f>IFERROR(VLOOKUP(F232, Entries!$B:$F, 4, FALSE),"")</f>
        <v/>
      </c>
      <c r="K232" t="str">
        <f>IFERROR(VLOOKUP(F232, Entries!$B:$F, 5, FALSE),"")</f>
        <v/>
      </c>
      <c r="L232" t="str">
        <f>LEFT(Table22[[#This Row],[Category]],2)</f>
        <v/>
      </c>
      <c r="M232" t="str">
        <f>IF(F232&lt;&gt;0,COUNTIF($L$2:L232,L232),"")</f>
        <v/>
      </c>
      <c r="N232" t="str">
        <f t="shared" si="23"/>
        <v/>
      </c>
    </row>
    <row r="233" spans="1:14" x14ac:dyDescent="0.2">
      <c r="A233">
        <v>232</v>
      </c>
      <c r="B233" t="str">
        <f>IF(F233&lt;&gt;"",COUNTIF($J$2:J233,J233),"")</f>
        <v/>
      </c>
      <c r="C233" t="str">
        <f t="shared" si="21"/>
        <v/>
      </c>
      <c r="D233" t="str">
        <f>IF(F233&lt;&gt;0,COUNTIF($K$2:K233,K233),"")</f>
        <v/>
      </c>
      <c r="E233" t="str">
        <f t="shared" si="22"/>
        <v/>
      </c>
      <c r="G233" s="54"/>
      <c r="H233" t="str">
        <f>IFERROR(VLOOKUP(F233, Entries!$B:$F, 2, FALSE),"")</f>
        <v/>
      </c>
      <c r="I233" t="str">
        <f>IFERROR(VLOOKUP(F233, Entries!$B:$F, 3, FALSE),"")</f>
        <v/>
      </c>
      <c r="J233" t="str">
        <f>IFERROR(VLOOKUP(F233, Entries!$B:$F, 4, FALSE),"")</f>
        <v/>
      </c>
      <c r="K233" t="str">
        <f>IFERROR(VLOOKUP(F233, Entries!$B:$F, 5, FALSE),"")</f>
        <v/>
      </c>
      <c r="L233" t="str">
        <f>LEFT(Table22[[#This Row],[Category]],2)</f>
        <v/>
      </c>
      <c r="M233" t="str">
        <f>IF(F233&lt;&gt;0,COUNTIF($L$2:L233,L233),"")</f>
        <v/>
      </c>
      <c r="N233" t="str">
        <f t="shared" si="23"/>
        <v/>
      </c>
    </row>
    <row r="234" spans="1:14" x14ac:dyDescent="0.2">
      <c r="A234">
        <v>233</v>
      </c>
      <c r="B234" t="str">
        <f>IF(F234&lt;&gt;"",COUNTIF($J$2:J234,J234),"")</f>
        <v/>
      </c>
      <c r="C234" t="str">
        <f t="shared" si="21"/>
        <v/>
      </c>
      <c r="D234" t="str">
        <f>IF(F234&lt;&gt;0,COUNTIF($K$2:K234,K234),"")</f>
        <v/>
      </c>
      <c r="E234" t="str">
        <f t="shared" si="22"/>
        <v/>
      </c>
      <c r="G234" s="54"/>
      <c r="H234" t="str">
        <f>IFERROR(VLOOKUP(F234, Entries!$B:$F, 2, FALSE),"")</f>
        <v/>
      </c>
      <c r="I234" t="str">
        <f>IFERROR(VLOOKUP(F234, Entries!$B:$F, 3, FALSE),"")</f>
        <v/>
      </c>
      <c r="J234" t="str">
        <f>IFERROR(VLOOKUP(F234, Entries!$B:$F, 4, FALSE),"")</f>
        <v/>
      </c>
      <c r="K234" t="str">
        <f>IFERROR(VLOOKUP(F234, Entries!$B:$F, 5, FALSE),"")</f>
        <v/>
      </c>
      <c r="L234" t="str">
        <f>LEFT(Table22[[#This Row],[Category]],2)</f>
        <v/>
      </c>
      <c r="M234" t="str">
        <f>IF(F234&lt;&gt;0,COUNTIF($L$2:L234,L234),"")</f>
        <v/>
      </c>
      <c r="N234" t="str">
        <f t="shared" si="23"/>
        <v/>
      </c>
    </row>
    <row r="235" spans="1:14" x14ac:dyDescent="0.2">
      <c r="A235">
        <v>234</v>
      </c>
      <c r="B235" t="str">
        <f>IF(F235&lt;&gt;"",COUNTIF($J$2:J235,J235),"")</f>
        <v/>
      </c>
      <c r="C235" t="str">
        <f t="shared" si="21"/>
        <v/>
      </c>
      <c r="D235" t="str">
        <f>IF(F235&lt;&gt;0,COUNTIF($K$2:K235,K235),"")</f>
        <v/>
      </c>
      <c r="E235" t="str">
        <f t="shared" si="22"/>
        <v/>
      </c>
      <c r="G235" s="54"/>
      <c r="H235" t="str">
        <f>IFERROR(VLOOKUP(F235, Entries!$B:$F, 2, FALSE),"")</f>
        <v/>
      </c>
      <c r="I235" t="str">
        <f>IFERROR(VLOOKUP(F235, Entries!$B:$F, 3, FALSE),"")</f>
        <v/>
      </c>
      <c r="J235" t="str">
        <f>IFERROR(VLOOKUP(F235, Entries!$B:$F, 4, FALSE),"")</f>
        <v/>
      </c>
      <c r="K235" t="str">
        <f>IFERROR(VLOOKUP(F235, Entries!$B:$F, 5, FALSE),"")</f>
        <v/>
      </c>
      <c r="L235" t="str">
        <f>LEFT(Table22[[#This Row],[Category]],2)</f>
        <v/>
      </c>
      <c r="M235" t="str">
        <f>IF(F235&lt;&gt;0,COUNTIF($L$2:L235,L235),"")</f>
        <v/>
      </c>
      <c r="N235" t="str">
        <f t="shared" si="23"/>
        <v/>
      </c>
    </row>
    <row r="236" spans="1:14" x14ac:dyDescent="0.2">
      <c r="A236">
        <v>235</v>
      </c>
      <c r="B236" t="str">
        <f>IF(F236&lt;&gt;"",COUNTIF($J$2:J236,J236),"")</f>
        <v/>
      </c>
      <c r="C236" t="str">
        <f t="shared" si="21"/>
        <v/>
      </c>
      <c r="D236" t="str">
        <f>IF(F236&lt;&gt;0,COUNTIF($K$2:K236,K236),"")</f>
        <v/>
      </c>
      <c r="E236" t="str">
        <f t="shared" si="22"/>
        <v/>
      </c>
      <c r="G236" s="54"/>
      <c r="H236" t="str">
        <f>IFERROR(VLOOKUP(F236, Entries!$B:$F, 2, FALSE),"")</f>
        <v/>
      </c>
      <c r="I236" t="str">
        <f>IFERROR(VLOOKUP(F236, Entries!$B:$F, 3, FALSE),"")</f>
        <v/>
      </c>
      <c r="J236" t="str">
        <f>IFERROR(VLOOKUP(F236, Entries!$B:$F, 4, FALSE),"")</f>
        <v/>
      </c>
      <c r="K236" t="str">
        <f>IFERROR(VLOOKUP(F236, Entries!$B:$F, 5, FALSE),"")</f>
        <v/>
      </c>
      <c r="L236" t="str">
        <f>LEFT(Table22[[#This Row],[Category]],2)</f>
        <v/>
      </c>
      <c r="M236" t="str">
        <f>IF(F236&lt;&gt;0,COUNTIF($L$2:L236,L236),"")</f>
        <v/>
      </c>
      <c r="N236" t="str">
        <f t="shared" si="23"/>
        <v/>
      </c>
    </row>
    <row r="237" spans="1:14" x14ac:dyDescent="0.2">
      <c r="A237">
        <v>236</v>
      </c>
      <c r="B237" t="str">
        <f>IF(F237&lt;&gt;"",COUNTIF($J$2:J237,J237),"")</f>
        <v/>
      </c>
      <c r="C237" t="str">
        <f t="shared" si="21"/>
        <v/>
      </c>
      <c r="D237" t="str">
        <f>IF(F237&lt;&gt;0,COUNTIF($K$2:K237,K237),"")</f>
        <v/>
      </c>
      <c r="E237" t="str">
        <f t="shared" si="22"/>
        <v/>
      </c>
      <c r="G237" s="54"/>
      <c r="H237" t="str">
        <f>IFERROR(VLOOKUP(F237, Entries!$B:$F, 2, FALSE),"")</f>
        <v/>
      </c>
      <c r="I237" t="str">
        <f>IFERROR(VLOOKUP(F237, Entries!$B:$F, 3, FALSE),"")</f>
        <v/>
      </c>
      <c r="J237" t="str">
        <f>IFERROR(VLOOKUP(F237, Entries!$B:$F, 4, FALSE),"")</f>
        <v/>
      </c>
      <c r="K237" t="str">
        <f>IFERROR(VLOOKUP(F237, Entries!$B:$F, 5, FALSE),"")</f>
        <v/>
      </c>
      <c r="L237" t="str">
        <f>LEFT(Table22[[#This Row],[Category]],2)</f>
        <v/>
      </c>
      <c r="M237" t="str">
        <f>IF(F237&lt;&gt;0,COUNTIF($L$2:L237,L237),"")</f>
        <v/>
      </c>
      <c r="N237" t="str">
        <f t="shared" si="23"/>
        <v/>
      </c>
    </row>
    <row r="238" spans="1:14" x14ac:dyDescent="0.2">
      <c r="A238">
        <v>237</v>
      </c>
      <c r="B238" t="str">
        <f>IF(F238&lt;&gt;"",COUNTIF($J$2:J238,J238),"")</f>
        <v/>
      </c>
      <c r="C238" t="str">
        <f t="shared" si="21"/>
        <v/>
      </c>
      <c r="D238" t="str">
        <f>IF(F238&lt;&gt;0,COUNTIF($K$2:K238,K238),"")</f>
        <v/>
      </c>
      <c r="E238" t="str">
        <f t="shared" si="22"/>
        <v/>
      </c>
      <c r="G238" s="54"/>
      <c r="H238" t="str">
        <f>IFERROR(VLOOKUP(F238, Entries!$B:$F, 2, FALSE),"")</f>
        <v/>
      </c>
      <c r="I238" t="str">
        <f>IFERROR(VLOOKUP(F238, Entries!$B:$F, 3, FALSE),"")</f>
        <v/>
      </c>
      <c r="J238" t="str">
        <f>IFERROR(VLOOKUP(F238, Entries!$B:$F, 4, FALSE),"")</f>
        <v/>
      </c>
      <c r="K238" t="str">
        <f>IFERROR(VLOOKUP(F238, Entries!$B:$F, 5, FALSE),"")</f>
        <v/>
      </c>
      <c r="L238" t="str">
        <f>LEFT(Table22[[#This Row],[Category]],2)</f>
        <v/>
      </c>
      <c r="M238" t="str">
        <f>IF(F238&lt;&gt;0,COUNTIF($L$2:L238,L238),"")</f>
        <v/>
      </c>
      <c r="N238" t="str">
        <f t="shared" si="23"/>
        <v/>
      </c>
    </row>
    <row r="239" spans="1:14" x14ac:dyDescent="0.2">
      <c r="A239">
        <v>238</v>
      </c>
      <c r="B239" t="str">
        <f>IF(F239&lt;&gt;"",COUNTIF($J$2:J239,J239),"")</f>
        <v/>
      </c>
      <c r="C239" t="str">
        <f t="shared" si="21"/>
        <v/>
      </c>
      <c r="D239" t="str">
        <f>IF(F239&lt;&gt;0,COUNTIF($K$2:K239,K239),"")</f>
        <v/>
      </c>
      <c r="E239" t="str">
        <f t="shared" si="22"/>
        <v/>
      </c>
      <c r="G239" s="54"/>
      <c r="H239" t="str">
        <f>IFERROR(VLOOKUP(F239, Entries!$B:$F, 2, FALSE),"")</f>
        <v/>
      </c>
      <c r="I239" t="str">
        <f>IFERROR(VLOOKUP(F239, Entries!$B:$F, 3, FALSE),"")</f>
        <v/>
      </c>
      <c r="J239" t="str">
        <f>IFERROR(VLOOKUP(F239, Entries!$B:$F, 4, FALSE),"")</f>
        <v/>
      </c>
      <c r="K239" t="str">
        <f>IFERROR(VLOOKUP(F239, Entries!$B:$F, 5, FALSE),"")</f>
        <v/>
      </c>
      <c r="L239" t="str">
        <f>LEFT(Table22[[#This Row],[Category]],2)</f>
        <v/>
      </c>
      <c r="M239" t="str">
        <f>IF(F239&lt;&gt;0,COUNTIF($L$2:L239,L239),"")</f>
        <v/>
      </c>
      <c r="N239" t="str">
        <f t="shared" si="23"/>
        <v/>
      </c>
    </row>
    <row r="240" spans="1:14" x14ac:dyDescent="0.2">
      <c r="A240">
        <v>239</v>
      </c>
      <c r="B240" t="str">
        <f>IF(F240&lt;&gt;"",COUNTIF($J$2:J240,J240),"")</f>
        <v/>
      </c>
      <c r="C240" t="str">
        <f t="shared" si="21"/>
        <v/>
      </c>
      <c r="D240" t="str">
        <f>IF(F240&lt;&gt;0,COUNTIF($K$2:K240,K240),"")</f>
        <v/>
      </c>
      <c r="E240" t="str">
        <f t="shared" si="22"/>
        <v/>
      </c>
      <c r="G240" s="54"/>
      <c r="H240" t="str">
        <f>IFERROR(VLOOKUP(F240, Entries!$B:$F, 2, FALSE),"")</f>
        <v/>
      </c>
      <c r="I240" t="str">
        <f>IFERROR(VLOOKUP(F240, Entries!$B:$F, 3, FALSE),"")</f>
        <v/>
      </c>
      <c r="J240" t="str">
        <f>IFERROR(VLOOKUP(F240, Entries!$B:$F, 4, FALSE),"")</f>
        <v/>
      </c>
      <c r="K240" t="str">
        <f>IFERROR(VLOOKUP(F240, Entries!$B:$F, 5, FALSE),"")</f>
        <v/>
      </c>
      <c r="L240" t="str">
        <f>LEFT(Table22[[#This Row],[Category]],2)</f>
        <v/>
      </c>
      <c r="M240" t="str">
        <f>IF(F240&lt;&gt;0,COUNTIF($L$2:L240,L240),"")</f>
        <v/>
      </c>
      <c r="N240" t="str">
        <f t="shared" si="23"/>
        <v/>
      </c>
    </row>
    <row r="241" spans="1:14" x14ac:dyDescent="0.2">
      <c r="A241">
        <v>240</v>
      </c>
      <c r="B241" t="str">
        <f>IF(F241&lt;&gt;"",COUNTIF($J$2:J241,J241),"")</f>
        <v/>
      </c>
      <c r="C241" t="str">
        <f t="shared" si="21"/>
        <v/>
      </c>
      <c r="D241" t="str">
        <f>IF(F241&lt;&gt;0,COUNTIF($K$2:K241,K241),"")</f>
        <v/>
      </c>
      <c r="E241" t="str">
        <f t="shared" si="22"/>
        <v/>
      </c>
      <c r="G241" s="54"/>
      <c r="H241" t="str">
        <f>IFERROR(VLOOKUP(F241, Entries!$B:$F, 2, FALSE),"")</f>
        <v/>
      </c>
      <c r="I241" t="str">
        <f>IFERROR(VLOOKUP(F241, Entries!$B:$F, 3, FALSE),"")</f>
        <v/>
      </c>
      <c r="J241" t="str">
        <f>IFERROR(VLOOKUP(F241, Entries!$B:$F, 4, FALSE),"")</f>
        <v/>
      </c>
      <c r="K241" t="str">
        <f>IFERROR(VLOOKUP(F241, Entries!$B:$F, 5, FALSE),"")</f>
        <v/>
      </c>
      <c r="L241" t="str">
        <f>LEFT(Table22[[#This Row],[Category]],2)</f>
        <v/>
      </c>
      <c r="M241" t="str">
        <f>IF(F241&lt;&gt;0,COUNTIF($L$2:L241,L241),"")</f>
        <v/>
      </c>
      <c r="N241" t="str">
        <f t="shared" si="23"/>
        <v/>
      </c>
    </row>
    <row r="242" spans="1:14" x14ac:dyDescent="0.2">
      <c r="A242">
        <v>241</v>
      </c>
      <c r="B242" t="str">
        <f>IF(F242&lt;&gt;"",COUNTIF($J$2:J242,J242),"")</f>
        <v/>
      </c>
      <c r="C242" t="str">
        <f t="shared" si="21"/>
        <v/>
      </c>
      <c r="D242" t="str">
        <f>IF(F242&lt;&gt;0,COUNTIF($K$2:K242,K242),"")</f>
        <v/>
      </c>
      <c r="E242" t="str">
        <f t="shared" si="22"/>
        <v/>
      </c>
      <c r="G242" s="54"/>
      <c r="H242" t="str">
        <f>IFERROR(VLOOKUP(F242, Entries!$B:$F, 2, FALSE),"")</f>
        <v/>
      </c>
      <c r="I242" t="str">
        <f>IFERROR(VLOOKUP(F242, Entries!$B:$F, 3, FALSE),"")</f>
        <v/>
      </c>
      <c r="J242" t="str">
        <f>IFERROR(VLOOKUP(F242, Entries!$B:$F, 4, FALSE),"")</f>
        <v/>
      </c>
      <c r="K242" t="str">
        <f>IFERROR(VLOOKUP(F242, Entries!$B:$F, 5, FALSE),"")</f>
        <v/>
      </c>
      <c r="L242" t="str">
        <f>LEFT(Table22[[#This Row],[Category]],2)</f>
        <v/>
      </c>
      <c r="M242" t="str">
        <f>IF(F242&lt;&gt;0,COUNTIF($L$2:L242,L242),"")</f>
        <v/>
      </c>
      <c r="N242" t="str">
        <f t="shared" si="23"/>
        <v/>
      </c>
    </row>
    <row r="243" spans="1:14" x14ac:dyDescent="0.2">
      <c r="A243">
        <v>242</v>
      </c>
      <c r="B243" t="str">
        <f>IF(F243&lt;&gt;"",COUNTIF($J$2:J243,J243),"")</f>
        <v/>
      </c>
      <c r="C243" t="str">
        <f t="shared" si="21"/>
        <v/>
      </c>
      <c r="D243" t="str">
        <f>IF(F243&lt;&gt;0,COUNTIF($K$2:K243,K243),"")</f>
        <v/>
      </c>
      <c r="E243" t="str">
        <f t="shared" si="22"/>
        <v/>
      </c>
      <c r="G243" s="54"/>
      <c r="H243" t="str">
        <f>IFERROR(VLOOKUP(F243, Entries!$B:$F, 2, FALSE),"")</f>
        <v/>
      </c>
      <c r="I243" t="str">
        <f>IFERROR(VLOOKUP(F243, Entries!$B:$F, 3, FALSE),"")</f>
        <v/>
      </c>
      <c r="J243" t="str">
        <f>IFERROR(VLOOKUP(F243, Entries!$B:$F, 4, FALSE),"")</f>
        <v/>
      </c>
      <c r="K243" t="str">
        <f>IFERROR(VLOOKUP(F243, Entries!$B:$F, 5, FALSE),"")</f>
        <v/>
      </c>
      <c r="L243" t="str">
        <f>LEFT(Table22[[#This Row],[Category]],2)</f>
        <v/>
      </c>
      <c r="M243" t="str">
        <f>IF(F243&lt;&gt;0,COUNTIF($L$2:L243,L243),"")</f>
        <v/>
      </c>
      <c r="N243" t="str">
        <f t="shared" si="23"/>
        <v/>
      </c>
    </row>
    <row r="244" spans="1:14" x14ac:dyDescent="0.2">
      <c r="A244">
        <v>243</v>
      </c>
      <c r="B244" t="str">
        <f>IF(F244&lt;&gt;"",COUNTIF($J$2:J244,J244),"")</f>
        <v/>
      </c>
      <c r="C244" t="str">
        <f t="shared" si="21"/>
        <v/>
      </c>
      <c r="D244" t="str">
        <f>IF(F244&lt;&gt;0,COUNTIF($K$2:K244,K244),"")</f>
        <v/>
      </c>
      <c r="E244" t="str">
        <f t="shared" si="22"/>
        <v/>
      </c>
      <c r="G244" s="54"/>
      <c r="H244" t="str">
        <f>IFERROR(VLOOKUP(F244, Entries!$B:$F, 2, FALSE),"")</f>
        <v/>
      </c>
      <c r="I244" t="str">
        <f>IFERROR(VLOOKUP(F244, Entries!$B:$F, 3, FALSE),"")</f>
        <v/>
      </c>
      <c r="J244" t="str">
        <f>IFERROR(VLOOKUP(F244, Entries!$B:$F, 4, FALSE),"")</f>
        <v/>
      </c>
      <c r="K244" t="str">
        <f>IFERROR(VLOOKUP(F244, Entries!$B:$F, 5, FALSE),"")</f>
        <v/>
      </c>
      <c r="L244" t="str">
        <f>LEFT(Table22[[#This Row],[Category]],2)</f>
        <v/>
      </c>
      <c r="M244" t="str">
        <f>IF(F244&lt;&gt;0,COUNTIF($L$2:L244,L244),"")</f>
        <v/>
      </c>
      <c r="N244" t="str">
        <f t="shared" si="23"/>
        <v/>
      </c>
    </row>
    <row r="245" spans="1:14" x14ac:dyDescent="0.2">
      <c r="A245">
        <v>244</v>
      </c>
      <c r="B245" t="str">
        <f>IF(F245&lt;&gt;"",COUNTIF($J$2:J245,J245),"")</f>
        <v/>
      </c>
      <c r="C245" t="str">
        <f t="shared" si="21"/>
        <v/>
      </c>
      <c r="D245" t="str">
        <f>IF(F245&lt;&gt;0,COUNTIF($K$2:K245,K245),"")</f>
        <v/>
      </c>
      <c r="E245" t="str">
        <f t="shared" si="22"/>
        <v/>
      </c>
      <c r="G245" s="54"/>
      <c r="H245" t="str">
        <f>IFERROR(VLOOKUP(F245, Entries!$B:$F, 2, FALSE),"")</f>
        <v/>
      </c>
      <c r="I245" t="str">
        <f>IFERROR(VLOOKUP(F245, Entries!$B:$F, 3, FALSE),"")</f>
        <v/>
      </c>
      <c r="J245" t="str">
        <f>IFERROR(VLOOKUP(F245, Entries!$B:$F, 4, FALSE),"")</f>
        <v/>
      </c>
      <c r="K245" t="str">
        <f>IFERROR(VLOOKUP(F245, Entries!$B:$F, 5, FALSE),"")</f>
        <v/>
      </c>
      <c r="L245" t="str">
        <f>LEFT(Table22[[#This Row],[Category]],2)</f>
        <v/>
      </c>
      <c r="M245" t="str">
        <f>IF(F245&lt;&gt;0,COUNTIF($L$2:L245,L245),"")</f>
        <v/>
      </c>
      <c r="N245" t="str">
        <f t="shared" si="23"/>
        <v/>
      </c>
    </row>
    <row r="246" spans="1:14" x14ac:dyDescent="0.2">
      <c r="A246">
        <v>245</v>
      </c>
      <c r="B246" t="str">
        <f>IF(F246&lt;&gt;"",COUNTIF($J$2:J246,J246),"")</f>
        <v/>
      </c>
      <c r="C246" t="str">
        <f t="shared" si="21"/>
        <v/>
      </c>
      <c r="D246" t="str">
        <f>IF(F246&lt;&gt;0,COUNTIF($K$2:K246,K246),"")</f>
        <v/>
      </c>
      <c r="E246" t="str">
        <f t="shared" si="22"/>
        <v/>
      </c>
      <c r="G246" s="54"/>
      <c r="H246" t="str">
        <f>IFERROR(VLOOKUP(F246, Entries!$B:$F, 2, FALSE),"")</f>
        <v/>
      </c>
      <c r="I246" t="str">
        <f>IFERROR(VLOOKUP(F246, Entries!$B:$F, 3, FALSE),"")</f>
        <v/>
      </c>
      <c r="J246" t="str">
        <f>IFERROR(VLOOKUP(F246, Entries!$B:$F, 4, FALSE),"")</f>
        <v/>
      </c>
      <c r="K246" t="str">
        <f>IFERROR(VLOOKUP(F246, Entries!$B:$F, 5, FALSE),"")</f>
        <v/>
      </c>
      <c r="L246" t="str">
        <f>LEFT(Table22[[#This Row],[Category]],2)</f>
        <v/>
      </c>
      <c r="M246" t="str">
        <f>IF(F246&lt;&gt;0,COUNTIF($L$2:L246,L246),"")</f>
        <v/>
      </c>
      <c r="N246" t="str">
        <f t="shared" si="23"/>
        <v/>
      </c>
    </row>
    <row r="247" spans="1:14" x14ac:dyDescent="0.2">
      <c r="A247">
        <v>246</v>
      </c>
      <c r="B247" t="str">
        <f>IF(F247&lt;&gt;"",COUNTIF($J$2:J247,J247),"")</f>
        <v/>
      </c>
      <c r="C247" t="str">
        <f t="shared" si="21"/>
        <v/>
      </c>
      <c r="D247" t="str">
        <f>IF(F247&lt;&gt;0,COUNTIF($K$2:K247,K247),"")</f>
        <v/>
      </c>
      <c r="E247" t="str">
        <f t="shared" si="22"/>
        <v/>
      </c>
      <c r="G247" s="54"/>
      <c r="H247" t="str">
        <f>IFERROR(VLOOKUP(F247, Entries!$B:$F, 2, FALSE),"")</f>
        <v/>
      </c>
      <c r="I247" t="str">
        <f>IFERROR(VLOOKUP(F247, Entries!$B:$F, 3, FALSE),"")</f>
        <v/>
      </c>
      <c r="J247" t="str">
        <f>IFERROR(VLOOKUP(F247, Entries!$B:$F, 4, FALSE),"")</f>
        <v/>
      </c>
      <c r="K247" t="str">
        <f>IFERROR(VLOOKUP(F247, Entries!$B:$F, 5, FALSE),"")</f>
        <v/>
      </c>
      <c r="L247" t="str">
        <f>LEFT(Table22[[#This Row],[Category]],2)</f>
        <v/>
      </c>
      <c r="M247" t="str">
        <f>IF(F247&lt;&gt;0,COUNTIF($L$2:L247,L247),"")</f>
        <v/>
      </c>
      <c r="N247" t="str">
        <f t="shared" si="23"/>
        <v/>
      </c>
    </row>
    <row r="248" spans="1:14" x14ac:dyDescent="0.2">
      <c r="A248">
        <v>247</v>
      </c>
      <c r="B248" t="str">
        <f>IF(F248&lt;&gt;"",COUNTIF($J$2:J248,J248),"")</f>
        <v/>
      </c>
      <c r="C248" t="str">
        <f t="shared" si="21"/>
        <v/>
      </c>
      <c r="D248" t="str">
        <f>IF(F248&lt;&gt;0,COUNTIF($K$2:K248,K248),"")</f>
        <v/>
      </c>
      <c r="E248" t="str">
        <f t="shared" si="22"/>
        <v/>
      </c>
      <c r="G248" s="54"/>
      <c r="H248" t="str">
        <f>IFERROR(VLOOKUP(F248, Entries!$B:$F, 2, FALSE),"")</f>
        <v/>
      </c>
      <c r="I248" t="str">
        <f>IFERROR(VLOOKUP(F248, Entries!$B:$F, 3, FALSE),"")</f>
        <v/>
      </c>
      <c r="J248" t="str">
        <f>IFERROR(VLOOKUP(F248, Entries!$B:$F, 4, FALSE),"")</f>
        <v/>
      </c>
      <c r="K248" t="str">
        <f>IFERROR(VLOOKUP(F248, Entries!$B:$F, 5, FALSE),"")</f>
        <v/>
      </c>
      <c r="L248" t="str">
        <f>LEFT(Table22[[#This Row],[Category]],2)</f>
        <v/>
      </c>
      <c r="M248" t="str">
        <f>IF(F248&lt;&gt;0,COUNTIF($L$2:L248,L248),"")</f>
        <v/>
      </c>
      <c r="N248" t="str">
        <f t="shared" si="23"/>
        <v/>
      </c>
    </row>
    <row r="249" spans="1:14" x14ac:dyDescent="0.2">
      <c r="A249">
        <v>248</v>
      </c>
      <c r="B249" t="str">
        <f>IF(F249&lt;&gt;"",COUNTIF($J$2:J249,J249),"")</f>
        <v/>
      </c>
      <c r="C249" t="str">
        <f t="shared" si="21"/>
        <v/>
      </c>
      <c r="D249" t="str">
        <f>IF(F249&lt;&gt;0,COUNTIF($K$2:K249,K249),"")</f>
        <v/>
      </c>
      <c r="E249" t="str">
        <f t="shared" si="22"/>
        <v/>
      </c>
      <c r="G249" s="54"/>
      <c r="H249" t="str">
        <f>IFERROR(VLOOKUP(F249, Entries!$B:$F, 2, FALSE),"")</f>
        <v/>
      </c>
      <c r="I249" t="str">
        <f>IFERROR(VLOOKUP(F249, Entries!$B:$F, 3, FALSE),"")</f>
        <v/>
      </c>
      <c r="J249" t="str">
        <f>IFERROR(VLOOKUP(F249, Entries!$B:$F, 4, FALSE),"")</f>
        <v/>
      </c>
      <c r="K249" t="str">
        <f>IFERROR(VLOOKUP(F249, Entries!$B:$F, 5, FALSE),"")</f>
        <v/>
      </c>
      <c r="L249" t="str">
        <f>LEFT(Table22[[#This Row],[Category]],2)</f>
        <v/>
      </c>
      <c r="M249" t="str">
        <f>IF(F249&lt;&gt;0,COUNTIF($L$2:L249,L249),"")</f>
        <v/>
      </c>
      <c r="N249" t="str">
        <f t="shared" si="23"/>
        <v/>
      </c>
    </row>
    <row r="250" spans="1:14" x14ac:dyDescent="0.2">
      <c r="A250">
        <v>249</v>
      </c>
      <c r="B250" t="str">
        <f>IF(F250&lt;&gt;"",COUNTIF($J$2:J250,J250),"")</f>
        <v/>
      </c>
      <c r="C250" t="str">
        <f t="shared" si="21"/>
        <v/>
      </c>
      <c r="D250" t="str">
        <f>IF(F250&lt;&gt;0,COUNTIF($K$2:K250,K250),"")</f>
        <v/>
      </c>
      <c r="E250" t="str">
        <f t="shared" si="22"/>
        <v/>
      </c>
      <c r="G250" s="54"/>
      <c r="H250" t="str">
        <f>IFERROR(VLOOKUP(F250, Entries!$B:$F, 2, FALSE),"")</f>
        <v/>
      </c>
      <c r="I250" t="str">
        <f>IFERROR(VLOOKUP(F250, Entries!$B:$F, 3, FALSE),"")</f>
        <v/>
      </c>
      <c r="J250" t="str">
        <f>IFERROR(VLOOKUP(F250, Entries!$B:$F, 4, FALSE),"")</f>
        <v/>
      </c>
      <c r="K250" t="str">
        <f>IFERROR(VLOOKUP(F250, Entries!$B:$F, 5, FALSE),"")</f>
        <v/>
      </c>
      <c r="L250" t="str">
        <f>LEFT(Table22[[#This Row],[Category]],2)</f>
        <v/>
      </c>
      <c r="M250" t="str">
        <f>IF(F250&lt;&gt;0,COUNTIF($L$2:L250,L250),"")</f>
        <v/>
      </c>
      <c r="N250" t="str">
        <f t="shared" si="23"/>
        <v/>
      </c>
    </row>
    <row r="251" spans="1:14" x14ac:dyDescent="0.2">
      <c r="A251">
        <v>250</v>
      </c>
      <c r="B251" t="str">
        <f>IF(F251&lt;&gt;"",COUNTIF($J$2:J251,J251),"")</f>
        <v/>
      </c>
      <c r="C251" t="str">
        <f t="shared" si="21"/>
        <v/>
      </c>
      <c r="D251" t="str">
        <f>IF(F251&lt;&gt;0,COUNTIF($K$2:K251,K251),"")</f>
        <v/>
      </c>
      <c r="E251" t="str">
        <f t="shared" si="22"/>
        <v/>
      </c>
      <c r="G251" s="54"/>
      <c r="H251" t="str">
        <f>IFERROR(VLOOKUP(F251, Entries!$B:$F, 2, FALSE),"")</f>
        <v/>
      </c>
      <c r="I251" t="str">
        <f>IFERROR(VLOOKUP(F251, Entries!$B:$F, 3, FALSE),"")</f>
        <v/>
      </c>
      <c r="J251" t="str">
        <f>IFERROR(VLOOKUP(F251, Entries!$B:$F, 4, FALSE),"")</f>
        <v/>
      </c>
      <c r="K251" t="str">
        <f>IFERROR(VLOOKUP(F251, Entries!$B:$F, 5, FALSE),"")</f>
        <v/>
      </c>
      <c r="L251" t="str">
        <f>LEFT(Table22[[#This Row],[Category]],2)</f>
        <v/>
      </c>
      <c r="M251" t="str">
        <f>IF(F251&lt;&gt;0,COUNTIF($L$2:L251,L251),"")</f>
        <v/>
      </c>
      <c r="N251" t="str">
        <f t="shared" si="23"/>
        <v/>
      </c>
    </row>
    <row r="252" spans="1:14" x14ac:dyDescent="0.2">
      <c r="A252">
        <v>251</v>
      </c>
      <c r="B252" t="str">
        <f>IF(F252&lt;&gt;"",COUNTIF($J$2:J252,J252),"")</f>
        <v/>
      </c>
      <c r="C252" t="str">
        <f t="shared" si="21"/>
        <v/>
      </c>
      <c r="D252" t="str">
        <f>IF(F252&lt;&gt;0,COUNTIF($K$2:K252,K252),"")</f>
        <v/>
      </c>
      <c r="E252" t="str">
        <f t="shared" si="22"/>
        <v/>
      </c>
      <c r="G252" s="54"/>
      <c r="H252" t="str">
        <f>IFERROR(VLOOKUP(F252, Entries!$B:$F, 2, FALSE),"")</f>
        <v/>
      </c>
      <c r="I252" t="str">
        <f>IFERROR(VLOOKUP(F252, Entries!$B:$F, 3, FALSE),"")</f>
        <v/>
      </c>
      <c r="J252" t="str">
        <f>IFERROR(VLOOKUP(F252, Entries!$B:$F, 4, FALSE),"")</f>
        <v/>
      </c>
      <c r="K252" t="str">
        <f>IFERROR(VLOOKUP(F252, Entries!$B:$F, 5, FALSE),"")</f>
        <v/>
      </c>
      <c r="L252" t="str">
        <f>LEFT(Table22[[#This Row],[Category]],2)</f>
        <v/>
      </c>
      <c r="M252" t="str">
        <f>IF(F252&lt;&gt;0,COUNTIF($L$2:L252,L252),"")</f>
        <v/>
      </c>
      <c r="N252" t="str">
        <f t="shared" si="23"/>
        <v/>
      </c>
    </row>
    <row r="253" spans="1:14" x14ac:dyDescent="0.2">
      <c r="A253">
        <v>252</v>
      </c>
      <c r="B253" t="str">
        <f>IF(F253&lt;&gt;"",COUNTIF($J$2:J253,J253),"")</f>
        <v/>
      </c>
      <c r="C253" t="str">
        <f t="shared" si="21"/>
        <v/>
      </c>
      <c r="D253" t="str">
        <f>IF(F253&lt;&gt;0,COUNTIF($K$2:K253,K253),"")</f>
        <v/>
      </c>
      <c r="E253" t="str">
        <f t="shared" si="22"/>
        <v/>
      </c>
      <c r="G253" s="54"/>
      <c r="H253" t="str">
        <f>IFERROR(VLOOKUP(F253, Entries!$B:$F, 2, FALSE),"")</f>
        <v/>
      </c>
      <c r="I253" t="str">
        <f>IFERROR(VLOOKUP(F253, Entries!$B:$F, 3, FALSE),"")</f>
        <v/>
      </c>
      <c r="J253" t="str">
        <f>IFERROR(VLOOKUP(F253, Entries!$B:$F, 4, FALSE),"")</f>
        <v/>
      </c>
      <c r="K253" t="str">
        <f>IFERROR(VLOOKUP(F253, Entries!$B:$F, 5, FALSE),"")</f>
        <v/>
      </c>
      <c r="L253" t="str">
        <f>LEFT(Table22[[#This Row],[Category]],2)</f>
        <v/>
      </c>
      <c r="M253" t="str">
        <f>IF(F253&lt;&gt;0,COUNTIF($L$2:L253,L253),"")</f>
        <v/>
      </c>
      <c r="N253" t="str">
        <f t="shared" si="23"/>
        <v/>
      </c>
    </row>
    <row r="254" spans="1:14" x14ac:dyDescent="0.2">
      <c r="A254">
        <v>253</v>
      </c>
      <c r="B254" t="str">
        <f>IF(F254&lt;&gt;"",COUNTIF($J$2:J254,J254),"")</f>
        <v/>
      </c>
      <c r="C254" t="str">
        <f t="shared" si="21"/>
        <v/>
      </c>
      <c r="D254" t="str">
        <f>IF(F254&lt;&gt;0,COUNTIF($K$2:K254,K254),"")</f>
        <v/>
      </c>
      <c r="E254" t="str">
        <f t="shared" si="22"/>
        <v/>
      </c>
      <c r="G254" s="54"/>
      <c r="H254" t="str">
        <f>IFERROR(VLOOKUP(F254, Entries!$B:$F, 2, FALSE),"")</f>
        <v/>
      </c>
      <c r="I254" t="str">
        <f>IFERROR(VLOOKUP(F254, Entries!$B:$F, 3, FALSE),"")</f>
        <v/>
      </c>
      <c r="J254" t="str">
        <f>IFERROR(VLOOKUP(F254, Entries!$B:$F, 4, FALSE),"")</f>
        <v/>
      </c>
      <c r="K254" t="str">
        <f>IFERROR(VLOOKUP(F254, Entries!$B:$F, 5, FALSE),"")</f>
        <v/>
      </c>
      <c r="L254" t="str">
        <f>LEFT(Table22[[#This Row],[Category]],2)</f>
        <v/>
      </c>
      <c r="M254" t="str">
        <f>IF(F254&lt;&gt;0,COUNTIF($L$2:L254,L254),"")</f>
        <v/>
      </c>
      <c r="N254" t="str">
        <f t="shared" si="23"/>
        <v/>
      </c>
    </row>
    <row r="255" spans="1:14" x14ac:dyDescent="0.2">
      <c r="A255">
        <v>254</v>
      </c>
      <c r="B255" t="str">
        <f>IF(F255&lt;&gt;"",COUNTIF($J$2:J255,J255),"")</f>
        <v/>
      </c>
      <c r="C255" t="str">
        <f t="shared" si="21"/>
        <v/>
      </c>
      <c r="D255" t="str">
        <f>IF(F255&lt;&gt;0,COUNTIF($K$2:K255,K255),"")</f>
        <v/>
      </c>
      <c r="E255" t="str">
        <f t="shared" si="22"/>
        <v/>
      </c>
      <c r="G255" s="54"/>
      <c r="H255" t="str">
        <f>IFERROR(VLOOKUP(F255, Entries!$B:$F, 2, FALSE),"")</f>
        <v/>
      </c>
      <c r="I255" t="str">
        <f>IFERROR(VLOOKUP(F255, Entries!$B:$F, 3, FALSE),"")</f>
        <v/>
      </c>
      <c r="J255" t="str">
        <f>IFERROR(VLOOKUP(F255, Entries!$B:$F, 4, FALSE),"")</f>
        <v/>
      </c>
      <c r="K255" t="str">
        <f>IFERROR(VLOOKUP(F255, Entries!$B:$F, 5, FALSE),"")</f>
        <v/>
      </c>
      <c r="L255" t="str">
        <f>LEFT(Table22[[#This Row],[Category]],2)</f>
        <v/>
      </c>
      <c r="M255" t="str">
        <f>IF(F255&lt;&gt;0,COUNTIF($L$2:L255,L255),"")</f>
        <v/>
      </c>
      <c r="N255" t="str">
        <f t="shared" si="23"/>
        <v/>
      </c>
    </row>
    <row r="256" spans="1:14" x14ac:dyDescent="0.2">
      <c r="A256">
        <v>255</v>
      </c>
      <c r="B256" t="str">
        <f>IF(F256&lt;&gt;"",COUNTIF($J$2:J256,J256),"")</f>
        <v/>
      </c>
      <c r="C256" t="str">
        <f t="shared" si="21"/>
        <v/>
      </c>
      <c r="D256" t="str">
        <f>IF(F256&lt;&gt;0,COUNTIF($K$2:K256,K256),"")</f>
        <v/>
      </c>
      <c r="E256" t="str">
        <f t="shared" si="22"/>
        <v/>
      </c>
      <c r="G256" s="54"/>
      <c r="H256" t="str">
        <f>IFERROR(VLOOKUP(F256, Entries!$B:$F, 2, FALSE),"")</f>
        <v/>
      </c>
      <c r="I256" t="str">
        <f>IFERROR(VLOOKUP(F256, Entries!$B:$F, 3, FALSE),"")</f>
        <v/>
      </c>
      <c r="J256" t="str">
        <f>IFERROR(VLOOKUP(F256, Entries!$B:$F, 4, FALSE),"")</f>
        <v/>
      </c>
      <c r="K256" t="str">
        <f>IFERROR(VLOOKUP(F256, Entries!$B:$F, 5, FALSE),"")</f>
        <v/>
      </c>
      <c r="L256" t="str">
        <f>LEFT(Table22[[#This Row],[Category]],2)</f>
        <v/>
      </c>
      <c r="M256" t="str">
        <f>IF(F256&lt;&gt;0,COUNTIF($L$2:L256,L256),"")</f>
        <v/>
      </c>
      <c r="N256" t="str">
        <f t="shared" si="23"/>
        <v/>
      </c>
    </row>
    <row r="257" spans="1:14" x14ac:dyDescent="0.2">
      <c r="A257">
        <v>256</v>
      </c>
      <c r="B257" t="str">
        <f>IF(F257&lt;&gt;"",COUNTIF($J$2:J257,J257),"")</f>
        <v/>
      </c>
      <c r="C257" t="str">
        <f t="shared" si="21"/>
        <v/>
      </c>
      <c r="D257" t="str">
        <f>IF(F257&lt;&gt;0,COUNTIF($K$2:K257,K257),"")</f>
        <v/>
      </c>
      <c r="E257" t="str">
        <f t="shared" si="22"/>
        <v/>
      </c>
      <c r="G257" s="54"/>
      <c r="H257" t="str">
        <f>IFERROR(VLOOKUP(F257, Entries!$B:$F, 2, FALSE),"")</f>
        <v/>
      </c>
      <c r="I257" t="str">
        <f>IFERROR(VLOOKUP(F257, Entries!$B:$F, 3, FALSE),"")</f>
        <v/>
      </c>
      <c r="J257" t="str">
        <f>IFERROR(VLOOKUP(F257, Entries!$B:$F, 4, FALSE),"")</f>
        <v/>
      </c>
      <c r="K257" t="str">
        <f>IFERROR(VLOOKUP(F257, Entries!$B:$F, 5, FALSE),"")</f>
        <v/>
      </c>
      <c r="L257" t="str">
        <f>LEFT(Table22[[#This Row],[Category]],2)</f>
        <v/>
      </c>
      <c r="M257" t="str">
        <f>IF(F257&lt;&gt;0,COUNTIF($L$2:L257,L257),"")</f>
        <v/>
      </c>
      <c r="N257" t="str">
        <f t="shared" si="23"/>
        <v/>
      </c>
    </row>
    <row r="258" spans="1:14" x14ac:dyDescent="0.2">
      <c r="A258">
        <v>257</v>
      </c>
      <c r="B258" t="str">
        <f>IF(F258&lt;&gt;"",COUNTIF($J$2:J258,J258),"")</f>
        <v/>
      </c>
      <c r="C258" t="str">
        <f t="shared" si="21"/>
        <v/>
      </c>
      <c r="D258" t="str">
        <f>IF(F258&lt;&gt;0,COUNTIF($K$2:K258,K258),"")</f>
        <v/>
      </c>
      <c r="E258" t="str">
        <f t="shared" si="22"/>
        <v/>
      </c>
      <c r="G258" s="54"/>
      <c r="H258" t="str">
        <f>IFERROR(VLOOKUP(F258, Entries!$B:$F, 2, FALSE),"")</f>
        <v/>
      </c>
      <c r="I258" t="str">
        <f>IFERROR(VLOOKUP(F258, Entries!$B:$F, 3, FALSE),"")</f>
        <v/>
      </c>
      <c r="J258" t="str">
        <f>IFERROR(VLOOKUP(F258, Entries!$B:$F, 4, FALSE),"")</f>
        <v/>
      </c>
      <c r="K258" t="str">
        <f>IFERROR(VLOOKUP(F258, Entries!$B:$F, 5, FALSE),"")</f>
        <v/>
      </c>
      <c r="L258" t="str">
        <f>LEFT(Table22[[#This Row],[Category]],2)</f>
        <v/>
      </c>
      <c r="M258" t="str">
        <f>IF(F258&lt;&gt;0,COUNTIF($L$2:L258,L258),"")</f>
        <v/>
      </c>
      <c r="N258" t="str">
        <f t="shared" si="23"/>
        <v/>
      </c>
    </row>
    <row r="259" spans="1:14" x14ac:dyDescent="0.2">
      <c r="A259">
        <v>258</v>
      </c>
      <c r="B259" t="str">
        <f>IF(F259&lt;&gt;"",COUNTIF($J$2:J259,J259),"")</f>
        <v/>
      </c>
      <c r="C259" t="str">
        <f t="shared" si="21"/>
        <v/>
      </c>
      <c r="D259" t="str">
        <f>IF(F259&lt;&gt;0,COUNTIF($K$2:K259,K259),"")</f>
        <v/>
      </c>
      <c r="E259" t="str">
        <f t="shared" si="22"/>
        <v/>
      </c>
      <c r="G259" s="54"/>
      <c r="H259" t="str">
        <f>IFERROR(VLOOKUP(F259, Entries!$B:$F, 2, FALSE),"")</f>
        <v/>
      </c>
      <c r="I259" t="str">
        <f>IFERROR(VLOOKUP(F259, Entries!$B:$F, 3, FALSE),"")</f>
        <v/>
      </c>
      <c r="J259" t="str">
        <f>IFERROR(VLOOKUP(F259, Entries!$B:$F, 4, FALSE),"")</f>
        <v/>
      </c>
      <c r="K259" t="str">
        <f>IFERROR(VLOOKUP(F259, Entries!$B:$F, 5, FALSE),"")</f>
        <v/>
      </c>
      <c r="L259" t="str">
        <f>LEFT(Table22[[#This Row],[Category]],2)</f>
        <v/>
      </c>
      <c r="M259" t="str">
        <f>IF(F259&lt;&gt;0,COUNTIF($L$2:L259,L259),"")</f>
        <v/>
      </c>
      <c r="N259" t="str">
        <f t="shared" si="23"/>
        <v/>
      </c>
    </row>
    <row r="260" spans="1:14" x14ac:dyDescent="0.2">
      <c r="A260">
        <v>259</v>
      </c>
      <c r="B260" t="str">
        <f>IF(F260&lt;&gt;"",COUNTIF($J$2:J260,J260),"")</f>
        <v/>
      </c>
      <c r="C260" t="str">
        <f t="shared" si="21"/>
        <v/>
      </c>
      <c r="D260" t="str">
        <f>IF(F260&lt;&gt;0,COUNTIF($K$2:K260,K260),"")</f>
        <v/>
      </c>
      <c r="E260" t="str">
        <f t="shared" si="22"/>
        <v/>
      </c>
      <c r="G260" s="54"/>
      <c r="H260" t="str">
        <f>IFERROR(VLOOKUP(F260, Entries!$B:$F, 2, FALSE),"")</f>
        <v/>
      </c>
      <c r="I260" t="str">
        <f>IFERROR(VLOOKUP(F260, Entries!$B:$F, 3, FALSE),"")</f>
        <v/>
      </c>
      <c r="J260" t="str">
        <f>IFERROR(VLOOKUP(F260, Entries!$B:$F, 4, FALSE),"")</f>
        <v/>
      </c>
      <c r="K260" t="str">
        <f>IFERROR(VLOOKUP(F260, Entries!$B:$F, 5, FALSE),"")</f>
        <v/>
      </c>
      <c r="L260" t="str">
        <f>LEFT(Table22[[#This Row],[Category]],2)</f>
        <v/>
      </c>
      <c r="M260" t="str">
        <f>IF(F260&lt;&gt;0,COUNTIF($L$2:L260,L260),"")</f>
        <v/>
      </c>
      <c r="N260" t="str">
        <f t="shared" si="23"/>
        <v/>
      </c>
    </row>
    <row r="261" spans="1:14" x14ac:dyDescent="0.2">
      <c r="A261">
        <v>260</v>
      </c>
      <c r="B261" t="str">
        <f>IF(F261&lt;&gt;"",COUNTIF($J$2:J261,J261),"")</f>
        <v/>
      </c>
      <c r="C261" t="str">
        <f t="shared" si="21"/>
        <v/>
      </c>
      <c r="D261" t="str">
        <f>IF(F261&lt;&gt;0,COUNTIF($K$2:K261,K261),"")</f>
        <v/>
      </c>
      <c r="E261" t="str">
        <f t="shared" si="22"/>
        <v/>
      </c>
      <c r="G261" s="54"/>
      <c r="H261" t="str">
        <f>IFERROR(VLOOKUP(F261, Entries!$B:$F, 2, FALSE),"")</f>
        <v/>
      </c>
      <c r="I261" t="str">
        <f>IFERROR(VLOOKUP(F261, Entries!$B:$F, 3, FALSE),"")</f>
        <v/>
      </c>
      <c r="J261" t="str">
        <f>IFERROR(VLOOKUP(F261, Entries!$B:$F, 4, FALSE),"")</f>
        <v/>
      </c>
      <c r="K261" t="str">
        <f>IFERROR(VLOOKUP(F261, Entries!$B:$F, 5, FALSE),"")</f>
        <v/>
      </c>
      <c r="L261" t="str">
        <f>LEFT(Table22[[#This Row],[Category]],2)</f>
        <v/>
      </c>
      <c r="M261" t="str">
        <f>IF(F261&lt;&gt;0,COUNTIF($L$2:L261,L261),"")</f>
        <v/>
      </c>
      <c r="N261" t="str">
        <f t="shared" si="23"/>
        <v/>
      </c>
    </row>
    <row r="262" spans="1:14" x14ac:dyDescent="0.2">
      <c r="A262">
        <v>261</v>
      </c>
      <c r="B262" t="str">
        <f>IF(F262&lt;&gt;"",COUNTIF($J$2:J262,J262),"")</f>
        <v/>
      </c>
      <c r="C262" t="str">
        <f t="shared" si="21"/>
        <v/>
      </c>
      <c r="D262" t="str">
        <f>IF(F262&lt;&gt;0,COUNTIF($K$2:K262,K262),"")</f>
        <v/>
      </c>
      <c r="E262" t="str">
        <f t="shared" si="22"/>
        <v/>
      </c>
      <c r="G262" s="54"/>
      <c r="H262" t="str">
        <f>IFERROR(VLOOKUP(F262, Entries!$B:$F, 2, FALSE),"")</f>
        <v/>
      </c>
      <c r="I262" t="str">
        <f>IFERROR(VLOOKUP(F262, Entries!$B:$F, 3, FALSE),"")</f>
        <v/>
      </c>
      <c r="J262" t="str">
        <f>IFERROR(VLOOKUP(F262, Entries!$B:$F, 4, FALSE),"")</f>
        <v/>
      </c>
      <c r="K262" t="str">
        <f>IFERROR(VLOOKUP(F262, Entries!$B:$F, 5, FALSE),"")</f>
        <v/>
      </c>
      <c r="L262" t="str">
        <f>LEFT(Table22[[#This Row],[Category]],2)</f>
        <v/>
      </c>
      <c r="M262" t="str">
        <f>IF(F262&lt;&gt;0,COUNTIF($L$2:L262,L262),"")</f>
        <v/>
      </c>
      <c r="N262" t="str">
        <f t="shared" si="23"/>
        <v/>
      </c>
    </row>
    <row r="263" spans="1:14" x14ac:dyDescent="0.2">
      <c r="A263">
        <v>262</v>
      </c>
      <c r="B263" t="str">
        <f>IF(F263&lt;&gt;"",COUNTIF($J$2:J263,J263),"")</f>
        <v/>
      </c>
      <c r="C263" t="str">
        <f t="shared" si="21"/>
        <v/>
      </c>
      <c r="D263" t="str">
        <f>IF(F263&lt;&gt;0,COUNTIF($K$2:K263,K263),"")</f>
        <v/>
      </c>
      <c r="E263" t="str">
        <f t="shared" si="22"/>
        <v/>
      </c>
      <c r="G263" s="54"/>
      <c r="H263" t="str">
        <f>IFERROR(VLOOKUP(F263, Entries!$B:$F, 2, FALSE),"")</f>
        <v/>
      </c>
      <c r="I263" t="str">
        <f>IFERROR(VLOOKUP(F263, Entries!$B:$F, 3, FALSE),"")</f>
        <v/>
      </c>
      <c r="J263" t="str">
        <f>IFERROR(VLOOKUP(F263, Entries!$B:$F, 4, FALSE),"")</f>
        <v/>
      </c>
      <c r="K263" t="str">
        <f>IFERROR(VLOOKUP(F263, Entries!$B:$F, 5, FALSE),"")</f>
        <v/>
      </c>
      <c r="L263" t="str">
        <f>LEFT(Table22[[#This Row],[Category]],2)</f>
        <v/>
      </c>
      <c r="M263" t="str">
        <f>IF(F263&lt;&gt;0,COUNTIF($L$2:L263,L263),"")</f>
        <v/>
      </c>
      <c r="N263" t="str">
        <f t="shared" si="23"/>
        <v/>
      </c>
    </row>
    <row r="264" spans="1:14" x14ac:dyDescent="0.2">
      <c r="A264">
        <v>263</v>
      </c>
      <c r="B264" t="str">
        <f>IF(F264&lt;&gt;"",COUNTIF($J$2:J264,J264),"")</f>
        <v/>
      </c>
      <c r="C264" t="str">
        <f t="shared" si="21"/>
        <v/>
      </c>
      <c r="D264" t="str">
        <f>IF(F264&lt;&gt;0,COUNTIF($K$2:K264,K264),"")</f>
        <v/>
      </c>
      <c r="E264" t="str">
        <f t="shared" si="22"/>
        <v/>
      </c>
      <c r="G264" s="54"/>
      <c r="H264" t="str">
        <f>IFERROR(VLOOKUP(F264, Entries!$B:$F, 2, FALSE),"")</f>
        <v/>
      </c>
      <c r="I264" t="str">
        <f>IFERROR(VLOOKUP(F264, Entries!$B:$F, 3, FALSE),"")</f>
        <v/>
      </c>
      <c r="J264" t="str">
        <f>IFERROR(VLOOKUP(F264, Entries!$B:$F, 4, FALSE),"")</f>
        <v/>
      </c>
      <c r="K264" t="str">
        <f>IFERROR(VLOOKUP(F264, Entries!$B:$F, 5, FALSE),"")</f>
        <v/>
      </c>
      <c r="L264" t="str">
        <f>LEFT(Table22[[#This Row],[Category]],2)</f>
        <v/>
      </c>
      <c r="M264" t="str">
        <f>IF(F264&lt;&gt;0,COUNTIF($L$2:L264,L264),"")</f>
        <v/>
      </c>
      <c r="N264" t="str">
        <f t="shared" si="23"/>
        <v/>
      </c>
    </row>
    <row r="265" spans="1:14" x14ac:dyDescent="0.2">
      <c r="A265">
        <v>264</v>
      </c>
      <c r="B265" t="str">
        <f>IF(F265&lt;&gt;"",COUNTIF($J$2:J265,J265),"")</f>
        <v/>
      </c>
      <c r="C265" t="str">
        <f t="shared" si="21"/>
        <v/>
      </c>
      <c r="D265" t="str">
        <f>IF(F265&lt;&gt;0,COUNTIF($K$2:K265,K265),"")</f>
        <v/>
      </c>
      <c r="E265" t="str">
        <f t="shared" si="22"/>
        <v/>
      </c>
      <c r="G265" s="54"/>
      <c r="H265" t="str">
        <f>IFERROR(VLOOKUP(F265, Entries!$B:$F, 2, FALSE),"")</f>
        <v/>
      </c>
      <c r="I265" t="str">
        <f>IFERROR(VLOOKUP(F265, Entries!$B:$F, 3, FALSE),"")</f>
        <v/>
      </c>
      <c r="J265" t="str">
        <f>IFERROR(VLOOKUP(F265, Entries!$B:$F, 4, FALSE),"")</f>
        <v/>
      </c>
      <c r="K265" t="str">
        <f>IFERROR(VLOOKUP(F265, Entries!$B:$F, 5, FALSE),"")</f>
        <v/>
      </c>
      <c r="L265" t="str">
        <f>LEFT(Table22[[#This Row],[Category]],2)</f>
        <v/>
      </c>
      <c r="M265" t="str">
        <f>IF(F265&lt;&gt;0,COUNTIF($L$2:L265,L265),"")</f>
        <v/>
      </c>
      <c r="N265" t="str">
        <f t="shared" si="23"/>
        <v/>
      </c>
    </row>
    <row r="266" spans="1:14" x14ac:dyDescent="0.2">
      <c r="A266">
        <v>265</v>
      </c>
      <c r="B266" t="str">
        <f>IF(F266&lt;&gt;"",COUNTIF($J$2:J266,J266),"")</f>
        <v/>
      </c>
      <c r="C266" t="str">
        <f t="shared" ref="C266:C329" si="24">IF(F266&lt;&gt;0,J266&amp;":"&amp;B266,"")</f>
        <v/>
      </c>
      <c r="D266" t="str">
        <f>IF(F266&lt;&gt;0,COUNTIF($K$2:K266,K266),"")</f>
        <v/>
      </c>
      <c r="E266" t="str">
        <f t="shared" ref="E266:E329" si="25">IF(F266&lt;&gt;0,K266&amp;":"&amp;D266,"")</f>
        <v/>
      </c>
      <c r="G266" s="54"/>
      <c r="H266" t="str">
        <f>IFERROR(VLOOKUP(F266, Entries!$B:$F, 2, FALSE),"")</f>
        <v/>
      </c>
      <c r="I266" t="str">
        <f>IFERROR(VLOOKUP(F266, Entries!$B:$F, 3, FALSE),"")</f>
        <v/>
      </c>
      <c r="J266" t="str">
        <f>IFERROR(VLOOKUP(F266, Entries!$B:$F, 4, FALSE),"")</f>
        <v/>
      </c>
      <c r="K266" t="str">
        <f>IFERROR(VLOOKUP(F266, Entries!$B:$F, 5, FALSE),"")</f>
        <v/>
      </c>
      <c r="L266" t="str">
        <f>LEFT(Table22[[#This Row],[Category]],2)</f>
        <v/>
      </c>
      <c r="M266" t="str">
        <f>IF(F266&lt;&gt;0,COUNTIF($L$2:L266,L266),"")</f>
        <v/>
      </c>
      <c r="N266" t="str">
        <f t="shared" ref="N266:N329" si="26">IF(F266&lt;&gt;0,L266&amp;":"&amp;M266,"")</f>
        <v/>
      </c>
    </row>
    <row r="267" spans="1:14" x14ac:dyDescent="0.2">
      <c r="A267">
        <v>266</v>
      </c>
      <c r="B267" t="str">
        <f>IF(F267&lt;&gt;"",COUNTIF($J$2:J267,J267),"")</f>
        <v/>
      </c>
      <c r="C267" t="str">
        <f t="shared" si="24"/>
        <v/>
      </c>
      <c r="D267" t="str">
        <f>IF(F267&lt;&gt;0,COUNTIF($K$2:K267,K267),"")</f>
        <v/>
      </c>
      <c r="E267" t="str">
        <f t="shared" si="25"/>
        <v/>
      </c>
      <c r="G267" s="54"/>
      <c r="H267" t="str">
        <f>IFERROR(VLOOKUP(F267, Entries!$B:$F, 2, FALSE),"")</f>
        <v/>
      </c>
      <c r="I267" t="str">
        <f>IFERROR(VLOOKUP(F267, Entries!$B:$F, 3, FALSE),"")</f>
        <v/>
      </c>
      <c r="J267" t="str">
        <f>IFERROR(VLOOKUP(F267, Entries!$B:$F, 4, FALSE),"")</f>
        <v/>
      </c>
      <c r="K267" t="str">
        <f>IFERROR(VLOOKUP(F267, Entries!$B:$F, 5, FALSE),"")</f>
        <v/>
      </c>
      <c r="L267" t="str">
        <f>LEFT(Table22[[#This Row],[Category]],2)</f>
        <v/>
      </c>
      <c r="M267" t="str">
        <f>IF(F267&lt;&gt;0,COUNTIF($L$2:L267,L267),"")</f>
        <v/>
      </c>
      <c r="N267" t="str">
        <f t="shared" si="26"/>
        <v/>
      </c>
    </row>
    <row r="268" spans="1:14" x14ac:dyDescent="0.2">
      <c r="A268">
        <v>267</v>
      </c>
      <c r="B268" t="str">
        <f>IF(F268&lt;&gt;"",COUNTIF($J$2:J268,J268),"")</f>
        <v/>
      </c>
      <c r="C268" t="str">
        <f t="shared" si="24"/>
        <v/>
      </c>
      <c r="D268" t="str">
        <f>IF(F268&lt;&gt;0,COUNTIF($K$2:K268,K268),"")</f>
        <v/>
      </c>
      <c r="E268" t="str">
        <f t="shared" si="25"/>
        <v/>
      </c>
      <c r="G268" s="54"/>
      <c r="H268" t="str">
        <f>IFERROR(VLOOKUP(F268, Entries!$B:$F, 2, FALSE),"")</f>
        <v/>
      </c>
      <c r="I268" t="str">
        <f>IFERROR(VLOOKUP(F268, Entries!$B:$F, 3, FALSE),"")</f>
        <v/>
      </c>
      <c r="J268" t="str">
        <f>IFERROR(VLOOKUP(F268, Entries!$B:$F, 4, FALSE),"")</f>
        <v/>
      </c>
      <c r="K268" t="str">
        <f>IFERROR(VLOOKUP(F268, Entries!$B:$F, 5, FALSE),"")</f>
        <v/>
      </c>
      <c r="L268" t="str">
        <f>LEFT(Table22[[#This Row],[Category]],2)</f>
        <v/>
      </c>
      <c r="M268" t="str">
        <f>IF(F268&lt;&gt;0,COUNTIF($L$2:L268,L268),"")</f>
        <v/>
      </c>
      <c r="N268" t="str">
        <f t="shared" si="26"/>
        <v/>
      </c>
    </row>
    <row r="269" spans="1:14" x14ac:dyDescent="0.2">
      <c r="A269">
        <v>268</v>
      </c>
      <c r="B269" t="str">
        <f>IF(F269&lt;&gt;"",COUNTIF($J$2:J269,J269),"")</f>
        <v/>
      </c>
      <c r="C269" t="str">
        <f t="shared" si="24"/>
        <v/>
      </c>
      <c r="D269" t="str">
        <f>IF(F269&lt;&gt;0,COUNTIF($K$2:K269,K269),"")</f>
        <v/>
      </c>
      <c r="E269" t="str">
        <f t="shared" si="25"/>
        <v/>
      </c>
      <c r="G269" s="54"/>
      <c r="H269" t="str">
        <f>IFERROR(VLOOKUP(F269, Entries!$B:$F, 2, FALSE),"")</f>
        <v/>
      </c>
      <c r="I269" t="str">
        <f>IFERROR(VLOOKUP(F269, Entries!$B:$F, 3, FALSE),"")</f>
        <v/>
      </c>
      <c r="J269" t="str">
        <f>IFERROR(VLOOKUP(F269, Entries!$B:$F, 4, FALSE),"")</f>
        <v/>
      </c>
      <c r="K269" t="str">
        <f>IFERROR(VLOOKUP(F269, Entries!$B:$F, 5, FALSE),"")</f>
        <v/>
      </c>
      <c r="L269" t="str">
        <f>LEFT(Table22[[#This Row],[Category]],2)</f>
        <v/>
      </c>
      <c r="M269" t="str">
        <f>IF(F269&lt;&gt;0,COUNTIF($L$2:L269,L269),"")</f>
        <v/>
      </c>
      <c r="N269" t="str">
        <f t="shared" si="26"/>
        <v/>
      </c>
    </row>
    <row r="270" spans="1:14" x14ac:dyDescent="0.2">
      <c r="A270">
        <v>269</v>
      </c>
      <c r="B270" t="str">
        <f>IF(F270&lt;&gt;"",COUNTIF($J$2:J270,J270),"")</f>
        <v/>
      </c>
      <c r="C270" t="str">
        <f t="shared" si="24"/>
        <v/>
      </c>
      <c r="D270" t="str">
        <f>IF(F270&lt;&gt;0,COUNTIF($K$2:K270,K270),"")</f>
        <v/>
      </c>
      <c r="E270" t="str">
        <f t="shared" si="25"/>
        <v/>
      </c>
      <c r="G270" s="54"/>
      <c r="H270" t="str">
        <f>IFERROR(VLOOKUP(F270, Entries!$B:$F, 2, FALSE),"")</f>
        <v/>
      </c>
      <c r="I270" t="str">
        <f>IFERROR(VLOOKUP(F270, Entries!$B:$F, 3, FALSE),"")</f>
        <v/>
      </c>
      <c r="J270" t="str">
        <f>IFERROR(VLOOKUP(F270, Entries!$B:$F, 4, FALSE),"")</f>
        <v/>
      </c>
      <c r="K270" t="str">
        <f>IFERROR(VLOOKUP(F270, Entries!$B:$F, 5, FALSE),"")</f>
        <v/>
      </c>
      <c r="L270" t="str">
        <f>LEFT(Table22[[#This Row],[Category]],2)</f>
        <v/>
      </c>
      <c r="M270" t="str">
        <f>IF(F270&lt;&gt;0,COUNTIF($L$2:L270,L270),"")</f>
        <v/>
      </c>
      <c r="N270" t="str">
        <f t="shared" si="26"/>
        <v/>
      </c>
    </row>
    <row r="271" spans="1:14" x14ac:dyDescent="0.2">
      <c r="A271">
        <v>270</v>
      </c>
      <c r="B271" t="str">
        <f>IF(F271&lt;&gt;"",COUNTIF($J$2:J271,J271),"")</f>
        <v/>
      </c>
      <c r="C271" t="str">
        <f t="shared" si="24"/>
        <v/>
      </c>
      <c r="D271" t="str">
        <f>IF(F271&lt;&gt;0,COUNTIF($K$2:K271,K271),"")</f>
        <v/>
      </c>
      <c r="E271" t="str">
        <f t="shared" si="25"/>
        <v/>
      </c>
      <c r="G271" s="54"/>
      <c r="H271" t="str">
        <f>IFERROR(VLOOKUP(F271, Entries!$B:$F, 2, FALSE),"")</f>
        <v/>
      </c>
      <c r="I271" t="str">
        <f>IFERROR(VLOOKUP(F271, Entries!$B:$F, 3, FALSE),"")</f>
        <v/>
      </c>
      <c r="J271" t="str">
        <f>IFERROR(VLOOKUP(F271, Entries!$B:$F, 4, FALSE),"")</f>
        <v/>
      </c>
      <c r="K271" t="str">
        <f>IFERROR(VLOOKUP(F271, Entries!$B:$F, 5, FALSE),"")</f>
        <v/>
      </c>
      <c r="L271" t="str">
        <f>LEFT(Table22[[#This Row],[Category]],2)</f>
        <v/>
      </c>
      <c r="M271" t="str">
        <f>IF(F271&lt;&gt;0,COUNTIF($L$2:L271,L271),"")</f>
        <v/>
      </c>
      <c r="N271" t="str">
        <f t="shared" si="26"/>
        <v/>
      </c>
    </row>
    <row r="272" spans="1:14" x14ac:dyDescent="0.2">
      <c r="A272">
        <v>271</v>
      </c>
      <c r="B272" t="str">
        <f>IF(F272&lt;&gt;"",COUNTIF($J$2:J272,J272),"")</f>
        <v/>
      </c>
      <c r="C272" t="str">
        <f t="shared" si="24"/>
        <v/>
      </c>
      <c r="D272" t="str">
        <f>IF(F272&lt;&gt;0,COUNTIF($K$2:K272,K272),"")</f>
        <v/>
      </c>
      <c r="E272" t="str">
        <f t="shared" si="25"/>
        <v/>
      </c>
      <c r="G272" s="54"/>
      <c r="H272" t="str">
        <f>IFERROR(VLOOKUP(F272, Entries!$B:$F, 2, FALSE),"")</f>
        <v/>
      </c>
      <c r="I272" t="str">
        <f>IFERROR(VLOOKUP(F272, Entries!$B:$F, 3, FALSE),"")</f>
        <v/>
      </c>
      <c r="J272" t="str">
        <f>IFERROR(VLOOKUP(F272, Entries!$B:$F, 4, FALSE),"")</f>
        <v/>
      </c>
      <c r="K272" t="str">
        <f>IFERROR(VLOOKUP(F272, Entries!$B:$F, 5, FALSE),"")</f>
        <v/>
      </c>
      <c r="L272" t="str">
        <f>LEFT(Table22[[#This Row],[Category]],2)</f>
        <v/>
      </c>
      <c r="M272" t="str">
        <f>IF(F272&lt;&gt;0,COUNTIF($L$2:L272,L272),"")</f>
        <v/>
      </c>
      <c r="N272" t="str">
        <f t="shared" si="26"/>
        <v/>
      </c>
    </row>
    <row r="273" spans="1:14" x14ac:dyDescent="0.2">
      <c r="A273">
        <v>272</v>
      </c>
      <c r="B273" t="str">
        <f>IF(F273&lt;&gt;"",COUNTIF($J$2:J273,J273),"")</f>
        <v/>
      </c>
      <c r="C273" t="str">
        <f t="shared" si="24"/>
        <v/>
      </c>
      <c r="D273" t="str">
        <f>IF(F273&lt;&gt;0,COUNTIF($K$2:K273,K273),"")</f>
        <v/>
      </c>
      <c r="E273" t="str">
        <f t="shared" si="25"/>
        <v/>
      </c>
      <c r="G273" s="54"/>
      <c r="H273" t="str">
        <f>IFERROR(VLOOKUP(F273, Entries!$B:$F, 2, FALSE),"")</f>
        <v/>
      </c>
      <c r="I273" t="str">
        <f>IFERROR(VLOOKUP(F273, Entries!$B:$F, 3, FALSE),"")</f>
        <v/>
      </c>
      <c r="J273" t="str">
        <f>IFERROR(VLOOKUP(F273, Entries!$B:$F, 4, FALSE),"")</f>
        <v/>
      </c>
      <c r="K273" t="str">
        <f>IFERROR(VLOOKUP(F273, Entries!$B:$F, 5, FALSE),"")</f>
        <v/>
      </c>
      <c r="L273" t="str">
        <f>LEFT(Table22[[#This Row],[Category]],2)</f>
        <v/>
      </c>
      <c r="M273" t="str">
        <f>IF(F273&lt;&gt;0,COUNTIF($L$2:L273,L273),"")</f>
        <v/>
      </c>
      <c r="N273" t="str">
        <f t="shared" si="26"/>
        <v/>
      </c>
    </row>
    <row r="274" spans="1:14" x14ac:dyDescent="0.2">
      <c r="A274">
        <v>273</v>
      </c>
      <c r="B274" t="str">
        <f>IF(F274&lt;&gt;"",COUNTIF($J$2:J274,J274),"")</f>
        <v/>
      </c>
      <c r="C274" t="str">
        <f t="shared" si="24"/>
        <v/>
      </c>
      <c r="D274" t="str">
        <f>IF(F274&lt;&gt;0,COUNTIF($K$2:K274,K274),"")</f>
        <v/>
      </c>
      <c r="E274" t="str">
        <f t="shared" si="25"/>
        <v/>
      </c>
      <c r="G274" s="54"/>
      <c r="H274" t="str">
        <f>IFERROR(VLOOKUP(F274, Entries!$B:$F, 2, FALSE),"")</f>
        <v/>
      </c>
      <c r="I274" t="str">
        <f>IFERROR(VLOOKUP(F274, Entries!$B:$F, 3, FALSE),"")</f>
        <v/>
      </c>
      <c r="J274" t="str">
        <f>IFERROR(VLOOKUP(F274, Entries!$B:$F, 4, FALSE),"")</f>
        <v/>
      </c>
      <c r="K274" t="str">
        <f>IFERROR(VLOOKUP(F274, Entries!$B:$F, 5, FALSE),"")</f>
        <v/>
      </c>
      <c r="L274" t="str">
        <f>LEFT(Table22[[#This Row],[Category]],2)</f>
        <v/>
      </c>
      <c r="M274" t="str">
        <f>IF(F274&lt;&gt;0,COUNTIF($L$2:L274,L274),"")</f>
        <v/>
      </c>
      <c r="N274" t="str">
        <f t="shared" si="26"/>
        <v/>
      </c>
    </row>
    <row r="275" spans="1:14" x14ac:dyDescent="0.2">
      <c r="A275">
        <v>274</v>
      </c>
      <c r="B275" t="str">
        <f>IF(F275&lt;&gt;"",COUNTIF($J$2:J275,J275),"")</f>
        <v/>
      </c>
      <c r="C275" t="str">
        <f t="shared" si="24"/>
        <v/>
      </c>
      <c r="D275" t="str">
        <f>IF(F275&lt;&gt;0,COUNTIF($K$2:K275,K275),"")</f>
        <v/>
      </c>
      <c r="E275" t="str">
        <f t="shared" si="25"/>
        <v/>
      </c>
      <c r="G275" s="54"/>
      <c r="H275" t="str">
        <f>IFERROR(VLOOKUP(F275, Entries!$B:$F, 2, FALSE),"")</f>
        <v/>
      </c>
      <c r="I275" t="str">
        <f>IFERROR(VLOOKUP(F275, Entries!$B:$F, 3, FALSE),"")</f>
        <v/>
      </c>
      <c r="J275" t="str">
        <f>IFERROR(VLOOKUP(F275, Entries!$B:$F, 4, FALSE),"")</f>
        <v/>
      </c>
      <c r="K275" t="str">
        <f>IFERROR(VLOOKUP(F275, Entries!$B:$F, 5, FALSE),"")</f>
        <v/>
      </c>
      <c r="L275" t="str">
        <f>LEFT(Table22[[#This Row],[Category]],2)</f>
        <v/>
      </c>
      <c r="M275" t="str">
        <f>IF(F275&lt;&gt;0,COUNTIF($L$2:L275,L275),"")</f>
        <v/>
      </c>
      <c r="N275" t="str">
        <f t="shared" si="26"/>
        <v/>
      </c>
    </row>
    <row r="276" spans="1:14" x14ac:dyDescent="0.2">
      <c r="A276">
        <v>275</v>
      </c>
      <c r="B276" t="str">
        <f>IF(F276&lt;&gt;"",COUNTIF($J$2:J276,J276),"")</f>
        <v/>
      </c>
      <c r="C276" t="str">
        <f t="shared" si="24"/>
        <v/>
      </c>
      <c r="D276" t="str">
        <f>IF(F276&lt;&gt;0,COUNTIF($K$2:K276,K276),"")</f>
        <v/>
      </c>
      <c r="E276" t="str">
        <f t="shared" si="25"/>
        <v/>
      </c>
      <c r="G276" s="54"/>
      <c r="H276" t="str">
        <f>IFERROR(VLOOKUP(F276, Entries!$B:$F, 2, FALSE),"")</f>
        <v/>
      </c>
      <c r="I276" t="str">
        <f>IFERROR(VLOOKUP(F276, Entries!$B:$F, 3, FALSE),"")</f>
        <v/>
      </c>
      <c r="J276" t="str">
        <f>IFERROR(VLOOKUP(F276, Entries!$B:$F, 4, FALSE),"")</f>
        <v/>
      </c>
      <c r="K276" t="str">
        <f>IFERROR(VLOOKUP(F276, Entries!$B:$F, 5, FALSE),"")</f>
        <v/>
      </c>
      <c r="L276" t="str">
        <f>LEFT(Table22[[#This Row],[Category]],2)</f>
        <v/>
      </c>
      <c r="M276" t="str">
        <f>IF(F276&lt;&gt;0,COUNTIF($L$2:L276,L276),"")</f>
        <v/>
      </c>
      <c r="N276" t="str">
        <f t="shared" si="26"/>
        <v/>
      </c>
    </row>
    <row r="277" spans="1:14" x14ac:dyDescent="0.2">
      <c r="A277">
        <v>276</v>
      </c>
      <c r="B277" t="str">
        <f>IF(F277&lt;&gt;"",COUNTIF($J$2:J277,J277),"")</f>
        <v/>
      </c>
      <c r="C277" t="str">
        <f t="shared" si="24"/>
        <v/>
      </c>
      <c r="D277" t="str">
        <f>IF(F277&lt;&gt;0,COUNTIF($K$2:K277,K277),"")</f>
        <v/>
      </c>
      <c r="E277" t="str">
        <f t="shared" si="25"/>
        <v/>
      </c>
      <c r="G277" s="54"/>
      <c r="H277" t="str">
        <f>IFERROR(VLOOKUP(F277, Entries!$B:$F, 2, FALSE),"")</f>
        <v/>
      </c>
      <c r="I277" t="str">
        <f>IFERROR(VLOOKUP(F277, Entries!$B:$F, 3, FALSE),"")</f>
        <v/>
      </c>
      <c r="J277" t="str">
        <f>IFERROR(VLOOKUP(F277, Entries!$B:$F, 4, FALSE),"")</f>
        <v/>
      </c>
      <c r="K277" t="str">
        <f>IFERROR(VLOOKUP(F277, Entries!$B:$F, 5, FALSE),"")</f>
        <v/>
      </c>
      <c r="L277" t="str">
        <f>LEFT(Table22[[#This Row],[Category]],2)</f>
        <v/>
      </c>
      <c r="M277" t="str">
        <f>IF(F277&lt;&gt;0,COUNTIF($L$2:L277,L277),"")</f>
        <v/>
      </c>
      <c r="N277" t="str">
        <f t="shared" si="26"/>
        <v/>
      </c>
    </row>
    <row r="278" spans="1:14" x14ac:dyDescent="0.2">
      <c r="A278">
        <v>277</v>
      </c>
      <c r="B278" t="str">
        <f>IF(F278&lt;&gt;"",COUNTIF($J$2:J278,J278),"")</f>
        <v/>
      </c>
      <c r="C278" t="str">
        <f t="shared" si="24"/>
        <v/>
      </c>
      <c r="D278" t="str">
        <f>IF(F278&lt;&gt;0,COUNTIF($K$2:K278,K278),"")</f>
        <v/>
      </c>
      <c r="E278" t="str">
        <f t="shared" si="25"/>
        <v/>
      </c>
      <c r="G278" s="54"/>
      <c r="H278" t="str">
        <f>IFERROR(VLOOKUP(F278, Entries!$B:$F, 2, FALSE),"")</f>
        <v/>
      </c>
      <c r="I278" t="str">
        <f>IFERROR(VLOOKUP(F278, Entries!$B:$F, 3, FALSE),"")</f>
        <v/>
      </c>
      <c r="J278" t="str">
        <f>IFERROR(VLOOKUP(F278, Entries!$B:$F, 4, FALSE),"")</f>
        <v/>
      </c>
      <c r="K278" t="str">
        <f>IFERROR(VLOOKUP(F278, Entries!$B:$F, 5, FALSE),"")</f>
        <v/>
      </c>
      <c r="L278" t="str">
        <f>LEFT(Table22[[#This Row],[Category]],2)</f>
        <v/>
      </c>
      <c r="M278" t="str">
        <f>IF(F278&lt;&gt;0,COUNTIF($L$2:L278,L278),"")</f>
        <v/>
      </c>
      <c r="N278" t="str">
        <f t="shared" si="26"/>
        <v/>
      </c>
    </row>
    <row r="279" spans="1:14" x14ac:dyDescent="0.2">
      <c r="A279">
        <v>278</v>
      </c>
      <c r="B279" t="str">
        <f>IF(F279&lt;&gt;"",COUNTIF($J$2:J279,J279),"")</f>
        <v/>
      </c>
      <c r="C279" t="str">
        <f t="shared" si="24"/>
        <v/>
      </c>
      <c r="D279" t="str">
        <f>IF(F279&lt;&gt;0,COUNTIF($K$2:K279,K279),"")</f>
        <v/>
      </c>
      <c r="E279" t="str">
        <f t="shared" si="25"/>
        <v/>
      </c>
      <c r="G279" s="54"/>
      <c r="H279" t="str">
        <f>IFERROR(VLOOKUP(F279, Entries!$B:$F, 2, FALSE),"")</f>
        <v/>
      </c>
      <c r="I279" t="str">
        <f>IFERROR(VLOOKUP(F279, Entries!$B:$F, 3, FALSE),"")</f>
        <v/>
      </c>
      <c r="J279" t="str">
        <f>IFERROR(VLOOKUP(F279, Entries!$B:$F, 4, FALSE),"")</f>
        <v/>
      </c>
      <c r="K279" t="str">
        <f>IFERROR(VLOOKUP(F279, Entries!$B:$F, 5, FALSE),"")</f>
        <v/>
      </c>
      <c r="L279" t="str">
        <f>LEFT(Table22[[#This Row],[Category]],2)</f>
        <v/>
      </c>
      <c r="M279" t="str">
        <f>IF(F279&lt;&gt;0,COUNTIF($L$2:L279,L279),"")</f>
        <v/>
      </c>
      <c r="N279" t="str">
        <f t="shared" si="26"/>
        <v/>
      </c>
    </row>
    <row r="280" spans="1:14" x14ac:dyDescent="0.2">
      <c r="A280">
        <v>279</v>
      </c>
      <c r="B280" t="str">
        <f>IF(F280&lt;&gt;"",COUNTIF($J$2:J280,J280),"")</f>
        <v/>
      </c>
      <c r="C280" t="str">
        <f t="shared" si="24"/>
        <v/>
      </c>
      <c r="D280" t="str">
        <f>IF(F280&lt;&gt;0,COUNTIF($K$2:K280,K280),"")</f>
        <v/>
      </c>
      <c r="E280" t="str">
        <f t="shared" si="25"/>
        <v/>
      </c>
      <c r="G280" s="54"/>
      <c r="H280" t="str">
        <f>IFERROR(VLOOKUP(F280, Entries!$B:$F, 2, FALSE),"")</f>
        <v/>
      </c>
      <c r="I280" t="str">
        <f>IFERROR(VLOOKUP(F280, Entries!$B:$F, 3, FALSE),"")</f>
        <v/>
      </c>
      <c r="J280" t="str">
        <f>IFERROR(VLOOKUP(F280, Entries!$B:$F, 4, FALSE),"")</f>
        <v/>
      </c>
      <c r="K280" t="str">
        <f>IFERROR(VLOOKUP(F280, Entries!$B:$F, 5, FALSE),"")</f>
        <v/>
      </c>
      <c r="L280" t="str">
        <f>LEFT(Table22[[#This Row],[Category]],2)</f>
        <v/>
      </c>
      <c r="M280" t="str">
        <f>IF(F280&lt;&gt;0,COUNTIF($L$2:L280,L280),"")</f>
        <v/>
      </c>
      <c r="N280" t="str">
        <f t="shared" si="26"/>
        <v/>
      </c>
    </row>
    <row r="281" spans="1:14" x14ac:dyDescent="0.2">
      <c r="A281">
        <v>280</v>
      </c>
      <c r="B281" t="str">
        <f>IF(F281&lt;&gt;"",COUNTIF($J$2:J281,J281),"")</f>
        <v/>
      </c>
      <c r="C281" t="str">
        <f t="shared" si="24"/>
        <v/>
      </c>
      <c r="D281" t="str">
        <f>IF(F281&lt;&gt;0,COUNTIF($K$2:K281,K281),"")</f>
        <v/>
      </c>
      <c r="E281" t="str">
        <f t="shared" si="25"/>
        <v/>
      </c>
      <c r="G281" s="54"/>
      <c r="H281" t="str">
        <f>IFERROR(VLOOKUP(F281, Entries!$B:$F, 2, FALSE),"")</f>
        <v/>
      </c>
      <c r="I281" t="str">
        <f>IFERROR(VLOOKUP(F281, Entries!$B:$F, 3, FALSE),"")</f>
        <v/>
      </c>
      <c r="J281" t="str">
        <f>IFERROR(VLOOKUP(F281, Entries!$B:$F, 4, FALSE),"")</f>
        <v/>
      </c>
      <c r="K281" t="str">
        <f>IFERROR(VLOOKUP(F281, Entries!$B:$F, 5, FALSE),"")</f>
        <v/>
      </c>
      <c r="L281" t="str">
        <f>LEFT(Table22[[#This Row],[Category]],2)</f>
        <v/>
      </c>
      <c r="M281" t="str">
        <f>IF(F281&lt;&gt;0,COUNTIF($L$2:L281,L281),"")</f>
        <v/>
      </c>
      <c r="N281" t="str">
        <f t="shared" si="26"/>
        <v/>
      </c>
    </row>
    <row r="282" spans="1:14" x14ac:dyDescent="0.2">
      <c r="A282">
        <v>281</v>
      </c>
      <c r="B282" t="str">
        <f>IF(F282&lt;&gt;"",COUNTIF($J$2:J282,J282),"")</f>
        <v/>
      </c>
      <c r="C282" t="str">
        <f t="shared" si="24"/>
        <v/>
      </c>
      <c r="D282" t="str">
        <f>IF(F282&lt;&gt;0,COUNTIF($K$2:K282,K282),"")</f>
        <v/>
      </c>
      <c r="E282" t="str">
        <f t="shared" si="25"/>
        <v/>
      </c>
      <c r="G282" s="54"/>
      <c r="H282" t="str">
        <f>IFERROR(VLOOKUP(F282, Entries!$B:$F, 2, FALSE),"")</f>
        <v/>
      </c>
      <c r="I282" t="str">
        <f>IFERROR(VLOOKUP(F282, Entries!$B:$F, 3, FALSE),"")</f>
        <v/>
      </c>
      <c r="J282" t="str">
        <f>IFERROR(VLOOKUP(F282, Entries!$B:$F, 4, FALSE),"")</f>
        <v/>
      </c>
      <c r="K282" t="str">
        <f>IFERROR(VLOOKUP(F282, Entries!$B:$F, 5, FALSE),"")</f>
        <v/>
      </c>
      <c r="L282" t="str">
        <f>LEFT(Table22[[#This Row],[Category]],2)</f>
        <v/>
      </c>
      <c r="M282" t="str">
        <f>IF(F282&lt;&gt;0,COUNTIF($L$2:L282,L282),"")</f>
        <v/>
      </c>
      <c r="N282" t="str">
        <f t="shared" si="26"/>
        <v/>
      </c>
    </row>
    <row r="283" spans="1:14" x14ac:dyDescent="0.2">
      <c r="A283">
        <v>282</v>
      </c>
      <c r="B283" t="str">
        <f>IF(F283&lt;&gt;"",COUNTIF($J$2:J283,J283),"")</f>
        <v/>
      </c>
      <c r="C283" t="str">
        <f t="shared" si="24"/>
        <v/>
      </c>
      <c r="D283" t="str">
        <f>IF(F283&lt;&gt;0,COUNTIF($K$2:K283,K283),"")</f>
        <v/>
      </c>
      <c r="E283" t="str">
        <f t="shared" si="25"/>
        <v/>
      </c>
      <c r="G283" s="54"/>
      <c r="H283" t="str">
        <f>IFERROR(VLOOKUP(F283, Entries!$B:$F, 2, FALSE),"")</f>
        <v/>
      </c>
      <c r="I283" t="str">
        <f>IFERROR(VLOOKUP(F283, Entries!$B:$F, 3, FALSE),"")</f>
        <v/>
      </c>
      <c r="J283" t="str">
        <f>IFERROR(VLOOKUP(F283, Entries!$B:$F, 4, FALSE),"")</f>
        <v/>
      </c>
      <c r="K283" t="str">
        <f>IFERROR(VLOOKUP(F283, Entries!$B:$F, 5, FALSE),"")</f>
        <v/>
      </c>
      <c r="L283" t="str">
        <f>LEFT(Table22[[#This Row],[Category]],2)</f>
        <v/>
      </c>
      <c r="M283" t="str">
        <f>IF(F283&lt;&gt;0,COUNTIF($L$2:L283,L283),"")</f>
        <v/>
      </c>
      <c r="N283" t="str">
        <f t="shared" si="26"/>
        <v/>
      </c>
    </row>
    <row r="284" spans="1:14" x14ac:dyDescent="0.2">
      <c r="A284">
        <v>283</v>
      </c>
      <c r="B284" t="str">
        <f>IF(F284&lt;&gt;"",COUNTIF($J$2:J284,J284),"")</f>
        <v/>
      </c>
      <c r="C284" t="str">
        <f t="shared" si="24"/>
        <v/>
      </c>
      <c r="D284" t="str">
        <f>IF(F284&lt;&gt;0,COUNTIF($K$2:K284,K284),"")</f>
        <v/>
      </c>
      <c r="E284" t="str">
        <f t="shared" si="25"/>
        <v/>
      </c>
      <c r="G284" s="54"/>
      <c r="H284" t="str">
        <f>IFERROR(VLOOKUP(F284, Entries!$B:$F, 2, FALSE),"")</f>
        <v/>
      </c>
      <c r="I284" t="str">
        <f>IFERROR(VLOOKUP(F284, Entries!$B:$F, 3, FALSE),"")</f>
        <v/>
      </c>
      <c r="J284" t="str">
        <f>IFERROR(VLOOKUP(F284, Entries!$B:$F, 4, FALSE),"")</f>
        <v/>
      </c>
      <c r="K284" t="str">
        <f>IFERROR(VLOOKUP(F284, Entries!$B:$F, 5, FALSE),"")</f>
        <v/>
      </c>
      <c r="L284" t="str">
        <f>LEFT(Table22[[#This Row],[Category]],2)</f>
        <v/>
      </c>
      <c r="M284" t="str">
        <f>IF(F284&lt;&gt;0,COUNTIF($L$2:L284,L284),"")</f>
        <v/>
      </c>
      <c r="N284" t="str">
        <f t="shared" si="26"/>
        <v/>
      </c>
    </row>
    <row r="285" spans="1:14" x14ac:dyDescent="0.2">
      <c r="A285">
        <v>284</v>
      </c>
      <c r="B285" t="str">
        <f>IF(F285&lt;&gt;"",COUNTIF($J$2:J285,J285),"")</f>
        <v/>
      </c>
      <c r="C285" t="str">
        <f t="shared" si="24"/>
        <v/>
      </c>
      <c r="D285" t="str">
        <f>IF(F285&lt;&gt;0,COUNTIF($K$2:K285,K285),"")</f>
        <v/>
      </c>
      <c r="E285" t="str">
        <f t="shared" si="25"/>
        <v/>
      </c>
      <c r="G285" s="54"/>
      <c r="H285" t="str">
        <f>IFERROR(VLOOKUP(F285, Entries!$B:$F, 2, FALSE),"")</f>
        <v/>
      </c>
      <c r="I285" t="str">
        <f>IFERROR(VLOOKUP(F285, Entries!$B:$F, 3, FALSE),"")</f>
        <v/>
      </c>
      <c r="J285" t="str">
        <f>IFERROR(VLOOKUP(F285, Entries!$B:$F, 4, FALSE),"")</f>
        <v/>
      </c>
      <c r="K285" t="str">
        <f>IFERROR(VLOOKUP(F285, Entries!$B:$F, 5, FALSE),"")</f>
        <v/>
      </c>
      <c r="L285" t="str">
        <f>LEFT(Table22[[#This Row],[Category]],2)</f>
        <v/>
      </c>
      <c r="M285" t="str">
        <f>IF(F285&lt;&gt;0,COUNTIF($L$2:L285,L285),"")</f>
        <v/>
      </c>
      <c r="N285" t="str">
        <f t="shared" si="26"/>
        <v/>
      </c>
    </row>
    <row r="286" spans="1:14" x14ac:dyDescent="0.2">
      <c r="A286">
        <v>285</v>
      </c>
      <c r="B286" t="str">
        <f>IF(F286&lt;&gt;"",COUNTIF($J$2:J286,J286),"")</f>
        <v/>
      </c>
      <c r="C286" t="str">
        <f t="shared" si="24"/>
        <v/>
      </c>
      <c r="D286" t="str">
        <f>IF(F286&lt;&gt;0,COUNTIF($K$2:K286,K286),"")</f>
        <v/>
      </c>
      <c r="E286" t="str">
        <f t="shared" si="25"/>
        <v/>
      </c>
      <c r="G286" s="54"/>
      <c r="H286" t="str">
        <f>IFERROR(VLOOKUP(F286, Entries!$B:$F, 2, FALSE),"")</f>
        <v/>
      </c>
      <c r="I286" t="str">
        <f>IFERROR(VLOOKUP(F286, Entries!$B:$F, 3, FALSE),"")</f>
        <v/>
      </c>
      <c r="J286" t="str">
        <f>IFERROR(VLOOKUP(F286, Entries!$B:$F, 4, FALSE),"")</f>
        <v/>
      </c>
      <c r="K286" t="str">
        <f>IFERROR(VLOOKUP(F286, Entries!$B:$F, 5, FALSE),"")</f>
        <v/>
      </c>
      <c r="L286" t="str">
        <f>LEFT(Table22[[#This Row],[Category]],2)</f>
        <v/>
      </c>
      <c r="M286" t="str">
        <f>IF(F286&lt;&gt;0,COUNTIF($L$2:L286,L286),"")</f>
        <v/>
      </c>
      <c r="N286" t="str">
        <f t="shared" si="26"/>
        <v/>
      </c>
    </row>
    <row r="287" spans="1:14" x14ac:dyDescent="0.2">
      <c r="A287">
        <v>286</v>
      </c>
      <c r="B287" t="str">
        <f>IF(F287&lt;&gt;"",COUNTIF($J$2:J287,J287),"")</f>
        <v/>
      </c>
      <c r="C287" t="str">
        <f t="shared" si="24"/>
        <v/>
      </c>
      <c r="D287" t="str">
        <f>IF(F287&lt;&gt;0,COUNTIF($K$2:K287,K287),"")</f>
        <v/>
      </c>
      <c r="E287" t="str">
        <f t="shared" si="25"/>
        <v/>
      </c>
      <c r="G287" s="54"/>
      <c r="H287" t="str">
        <f>IFERROR(VLOOKUP(F287, Entries!$B:$F, 2, FALSE),"")</f>
        <v/>
      </c>
      <c r="I287" t="str">
        <f>IFERROR(VLOOKUP(F287, Entries!$B:$F, 3, FALSE),"")</f>
        <v/>
      </c>
      <c r="J287" t="str">
        <f>IFERROR(VLOOKUP(F287, Entries!$B:$F, 4, FALSE),"")</f>
        <v/>
      </c>
      <c r="K287" t="str">
        <f>IFERROR(VLOOKUP(F287, Entries!$B:$F, 5, FALSE),"")</f>
        <v/>
      </c>
      <c r="L287" t="str">
        <f>LEFT(Table22[[#This Row],[Category]],2)</f>
        <v/>
      </c>
      <c r="M287" t="str">
        <f>IF(F287&lt;&gt;0,COUNTIF($L$2:L287,L287),"")</f>
        <v/>
      </c>
      <c r="N287" t="str">
        <f t="shared" si="26"/>
        <v/>
      </c>
    </row>
    <row r="288" spans="1:14" x14ac:dyDescent="0.2">
      <c r="A288">
        <v>287</v>
      </c>
      <c r="B288" t="str">
        <f>IF(F288&lt;&gt;"",COUNTIF($J$2:J288,J288),"")</f>
        <v/>
      </c>
      <c r="C288" t="str">
        <f t="shared" si="24"/>
        <v/>
      </c>
      <c r="D288" t="str">
        <f>IF(F288&lt;&gt;0,COUNTIF($K$2:K288,K288),"")</f>
        <v/>
      </c>
      <c r="E288" t="str">
        <f t="shared" si="25"/>
        <v/>
      </c>
      <c r="G288" s="54"/>
      <c r="H288" t="str">
        <f>IFERROR(VLOOKUP(F288, Entries!$B:$F, 2, FALSE),"")</f>
        <v/>
      </c>
      <c r="I288" t="str">
        <f>IFERROR(VLOOKUP(F288, Entries!$B:$F, 3, FALSE),"")</f>
        <v/>
      </c>
      <c r="J288" t="str">
        <f>IFERROR(VLOOKUP(F288, Entries!$B:$F, 4, FALSE),"")</f>
        <v/>
      </c>
      <c r="K288" t="str">
        <f>IFERROR(VLOOKUP(F288, Entries!$B:$F, 5, FALSE),"")</f>
        <v/>
      </c>
      <c r="L288" t="str">
        <f>LEFT(Table22[[#This Row],[Category]],2)</f>
        <v/>
      </c>
      <c r="M288" t="str">
        <f>IF(F288&lt;&gt;0,COUNTIF($L$2:L288,L288),"")</f>
        <v/>
      </c>
      <c r="N288" t="str">
        <f t="shared" si="26"/>
        <v/>
      </c>
    </row>
    <row r="289" spans="1:14" x14ac:dyDescent="0.2">
      <c r="A289">
        <v>288</v>
      </c>
      <c r="B289" t="str">
        <f>IF(F289&lt;&gt;"",COUNTIF($J$2:J289,J289),"")</f>
        <v/>
      </c>
      <c r="C289" t="str">
        <f t="shared" si="24"/>
        <v/>
      </c>
      <c r="D289" t="str">
        <f>IF(F289&lt;&gt;0,COUNTIF($K$2:K289,K289),"")</f>
        <v/>
      </c>
      <c r="E289" t="str">
        <f t="shared" si="25"/>
        <v/>
      </c>
      <c r="G289" s="54"/>
      <c r="H289" t="str">
        <f>IFERROR(VLOOKUP(F289, Entries!$B:$F, 2, FALSE),"")</f>
        <v/>
      </c>
      <c r="I289" t="str">
        <f>IFERROR(VLOOKUP(F289, Entries!$B:$F, 3, FALSE),"")</f>
        <v/>
      </c>
      <c r="J289" t="str">
        <f>IFERROR(VLOOKUP(F289, Entries!$B:$F, 4, FALSE),"")</f>
        <v/>
      </c>
      <c r="K289" t="str">
        <f>IFERROR(VLOOKUP(F289, Entries!$B:$F, 5, FALSE),"")</f>
        <v/>
      </c>
      <c r="L289" t="str">
        <f>LEFT(Table22[[#This Row],[Category]],2)</f>
        <v/>
      </c>
      <c r="M289" t="str">
        <f>IF(F289&lt;&gt;0,COUNTIF($L$2:L289,L289),"")</f>
        <v/>
      </c>
      <c r="N289" t="str">
        <f t="shared" si="26"/>
        <v/>
      </c>
    </row>
    <row r="290" spans="1:14" x14ac:dyDescent="0.2">
      <c r="A290">
        <v>289</v>
      </c>
      <c r="B290" t="str">
        <f>IF(F290&lt;&gt;"",COUNTIF($J$2:J290,J290),"")</f>
        <v/>
      </c>
      <c r="C290" t="str">
        <f t="shared" si="24"/>
        <v/>
      </c>
      <c r="D290" t="str">
        <f>IF(F290&lt;&gt;0,COUNTIF($K$2:K290,K290),"")</f>
        <v/>
      </c>
      <c r="E290" t="str">
        <f t="shared" si="25"/>
        <v/>
      </c>
      <c r="G290" s="54"/>
      <c r="H290" t="str">
        <f>IFERROR(VLOOKUP(F290, Entries!$B:$F, 2, FALSE),"")</f>
        <v/>
      </c>
      <c r="I290" t="str">
        <f>IFERROR(VLOOKUP(F290, Entries!$B:$F, 3, FALSE),"")</f>
        <v/>
      </c>
      <c r="J290" t="str">
        <f>IFERROR(VLOOKUP(F290, Entries!$B:$F, 4, FALSE),"")</f>
        <v/>
      </c>
      <c r="K290" t="str">
        <f>IFERROR(VLOOKUP(F290, Entries!$B:$F, 5, FALSE),"")</f>
        <v/>
      </c>
      <c r="L290" t="str">
        <f>LEFT(Table22[[#This Row],[Category]],2)</f>
        <v/>
      </c>
      <c r="M290" t="str">
        <f>IF(F290&lt;&gt;0,COUNTIF($L$2:L290,L290),"")</f>
        <v/>
      </c>
      <c r="N290" t="str">
        <f t="shared" si="26"/>
        <v/>
      </c>
    </row>
    <row r="291" spans="1:14" x14ac:dyDescent="0.2">
      <c r="A291">
        <v>290</v>
      </c>
      <c r="B291" t="str">
        <f>IF(F291&lt;&gt;"",COUNTIF($J$2:J291,J291),"")</f>
        <v/>
      </c>
      <c r="C291" t="str">
        <f t="shared" si="24"/>
        <v/>
      </c>
      <c r="D291" t="str">
        <f>IF(F291&lt;&gt;0,COUNTIF($K$2:K291,K291),"")</f>
        <v/>
      </c>
      <c r="E291" t="str">
        <f t="shared" si="25"/>
        <v/>
      </c>
      <c r="G291" s="54"/>
      <c r="H291" t="str">
        <f>IFERROR(VLOOKUP(F291, Entries!$B:$F, 2, FALSE),"")</f>
        <v/>
      </c>
      <c r="I291" t="str">
        <f>IFERROR(VLOOKUP(F291, Entries!$B:$F, 3, FALSE),"")</f>
        <v/>
      </c>
      <c r="J291" t="str">
        <f>IFERROR(VLOOKUP(F291, Entries!$B:$F, 4, FALSE),"")</f>
        <v/>
      </c>
      <c r="K291" t="str">
        <f>IFERROR(VLOOKUP(F291, Entries!$B:$F, 5, FALSE),"")</f>
        <v/>
      </c>
      <c r="L291" t="str">
        <f>LEFT(Table22[[#This Row],[Category]],2)</f>
        <v/>
      </c>
      <c r="M291" t="str">
        <f>IF(F291&lt;&gt;0,COUNTIF($L$2:L291,L291),"")</f>
        <v/>
      </c>
      <c r="N291" t="str">
        <f t="shared" si="26"/>
        <v/>
      </c>
    </row>
    <row r="292" spans="1:14" x14ac:dyDescent="0.2">
      <c r="A292">
        <v>291</v>
      </c>
      <c r="B292" t="str">
        <f>IF(F292&lt;&gt;"",COUNTIF($J$2:J292,J292),"")</f>
        <v/>
      </c>
      <c r="C292" t="str">
        <f t="shared" si="24"/>
        <v/>
      </c>
      <c r="D292" t="str">
        <f>IF(F292&lt;&gt;0,COUNTIF($K$2:K292,K292),"")</f>
        <v/>
      </c>
      <c r="E292" t="str">
        <f t="shared" si="25"/>
        <v/>
      </c>
      <c r="G292" s="54"/>
      <c r="H292" t="str">
        <f>IFERROR(VLOOKUP(F292, Entries!$B:$F, 2, FALSE),"")</f>
        <v/>
      </c>
      <c r="I292" t="str">
        <f>IFERROR(VLOOKUP(F292, Entries!$B:$F, 3, FALSE),"")</f>
        <v/>
      </c>
      <c r="J292" t="str">
        <f>IFERROR(VLOOKUP(F292, Entries!$B:$F, 4, FALSE),"")</f>
        <v/>
      </c>
      <c r="K292" t="str">
        <f>IFERROR(VLOOKUP(F292, Entries!$B:$F, 5, FALSE),"")</f>
        <v/>
      </c>
      <c r="L292" t="str">
        <f>LEFT(Table22[[#This Row],[Category]],2)</f>
        <v/>
      </c>
      <c r="M292" t="str">
        <f>IF(F292&lt;&gt;0,COUNTIF($L$2:L292,L292),"")</f>
        <v/>
      </c>
      <c r="N292" t="str">
        <f t="shared" si="26"/>
        <v/>
      </c>
    </row>
    <row r="293" spans="1:14" x14ac:dyDescent="0.2">
      <c r="A293">
        <v>292</v>
      </c>
      <c r="B293" t="str">
        <f>IF(F293&lt;&gt;"",COUNTIF($J$2:J293,J293),"")</f>
        <v/>
      </c>
      <c r="C293" t="str">
        <f t="shared" si="24"/>
        <v/>
      </c>
      <c r="D293" t="str">
        <f>IF(F293&lt;&gt;0,COUNTIF($K$2:K293,K293),"")</f>
        <v/>
      </c>
      <c r="E293" t="str">
        <f t="shared" si="25"/>
        <v/>
      </c>
      <c r="G293" s="54"/>
      <c r="H293" t="str">
        <f>IFERROR(VLOOKUP(F293, Entries!$B:$F, 2, FALSE),"")</f>
        <v/>
      </c>
      <c r="I293" t="str">
        <f>IFERROR(VLOOKUP(F293, Entries!$B:$F, 3, FALSE),"")</f>
        <v/>
      </c>
      <c r="J293" t="str">
        <f>IFERROR(VLOOKUP(F293, Entries!$B:$F, 4, FALSE),"")</f>
        <v/>
      </c>
      <c r="K293" t="str">
        <f>IFERROR(VLOOKUP(F293, Entries!$B:$F, 5, FALSE),"")</f>
        <v/>
      </c>
      <c r="L293" t="str">
        <f>LEFT(Table22[[#This Row],[Category]],2)</f>
        <v/>
      </c>
      <c r="M293" t="str">
        <f>IF(F293&lt;&gt;0,COUNTIF($L$2:L293,L293),"")</f>
        <v/>
      </c>
      <c r="N293" t="str">
        <f t="shared" si="26"/>
        <v/>
      </c>
    </row>
    <row r="294" spans="1:14" x14ac:dyDescent="0.2">
      <c r="A294">
        <v>293</v>
      </c>
      <c r="B294" t="str">
        <f>IF(F294&lt;&gt;"",COUNTIF($J$2:J294,J294),"")</f>
        <v/>
      </c>
      <c r="C294" t="str">
        <f t="shared" si="24"/>
        <v/>
      </c>
      <c r="D294" t="str">
        <f>IF(F294&lt;&gt;0,COUNTIF($K$2:K294,K294),"")</f>
        <v/>
      </c>
      <c r="E294" t="str">
        <f t="shared" si="25"/>
        <v/>
      </c>
      <c r="G294" s="54"/>
      <c r="H294" t="str">
        <f>IFERROR(VLOOKUP(F294, Entries!$B:$F, 2, FALSE),"")</f>
        <v/>
      </c>
      <c r="I294" t="str">
        <f>IFERROR(VLOOKUP(F294, Entries!$B:$F, 3, FALSE),"")</f>
        <v/>
      </c>
      <c r="J294" t="str">
        <f>IFERROR(VLOOKUP(F294, Entries!$B:$F, 4, FALSE),"")</f>
        <v/>
      </c>
      <c r="K294" t="str">
        <f>IFERROR(VLOOKUP(F294, Entries!$B:$F, 5, FALSE),"")</f>
        <v/>
      </c>
      <c r="L294" t="str">
        <f>LEFT(Table22[[#This Row],[Category]],2)</f>
        <v/>
      </c>
      <c r="M294" t="str">
        <f>IF(F294&lt;&gt;0,COUNTIF($L$2:L294,L294),"")</f>
        <v/>
      </c>
      <c r="N294" t="str">
        <f t="shared" si="26"/>
        <v/>
      </c>
    </row>
    <row r="295" spans="1:14" x14ac:dyDescent="0.2">
      <c r="A295">
        <v>294</v>
      </c>
      <c r="B295" t="str">
        <f>IF(F295&lt;&gt;"",COUNTIF($J$2:J295,J295),"")</f>
        <v/>
      </c>
      <c r="C295" t="str">
        <f t="shared" si="24"/>
        <v/>
      </c>
      <c r="D295" t="str">
        <f>IF(F295&lt;&gt;0,COUNTIF($K$2:K295,K295),"")</f>
        <v/>
      </c>
      <c r="E295" t="str">
        <f t="shared" si="25"/>
        <v/>
      </c>
      <c r="G295" s="54"/>
      <c r="H295" t="str">
        <f>IFERROR(VLOOKUP(F295, Entries!$B:$F, 2, FALSE),"")</f>
        <v/>
      </c>
      <c r="I295" t="str">
        <f>IFERROR(VLOOKUP(F295, Entries!$B:$F, 3, FALSE),"")</f>
        <v/>
      </c>
      <c r="J295" t="str">
        <f>IFERROR(VLOOKUP(F295, Entries!$B:$F, 4, FALSE),"")</f>
        <v/>
      </c>
      <c r="K295" t="str">
        <f>IFERROR(VLOOKUP(F295, Entries!$B:$F, 5, FALSE),"")</f>
        <v/>
      </c>
      <c r="L295" t="str">
        <f>LEFT(Table22[[#This Row],[Category]],2)</f>
        <v/>
      </c>
      <c r="M295" t="str">
        <f>IF(F295&lt;&gt;0,COUNTIF($L$2:L295,L295),"")</f>
        <v/>
      </c>
      <c r="N295" t="str">
        <f t="shared" si="26"/>
        <v/>
      </c>
    </row>
    <row r="296" spans="1:14" x14ac:dyDescent="0.2">
      <c r="A296">
        <v>295</v>
      </c>
      <c r="B296" t="str">
        <f>IF(F296&lt;&gt;"",COUNTIF($J$2:J296,J296),"")</f>
        <v/>
      </c>
      <c r="C296" t="str">
        <f t="shared" si="24"/>
        <v/>
      </c>
      <c r="D296" t="str">
        <f>IF(F296&lt;&gt;0,COUNTIF($K$2:K296,K296),"")</f>
        <v/>
      </c>
      <c r="E296" t="str">
        <f t="shared" si="25"/>
        <v/>
      </c>
      <c r="G296" s="54"/>
      <c r="H296" t="str">
        <f>IFERROR(VLOOKUP(F296, Entries!$B:$F, 2, FALSE),"")</f>
        <v/>
      </c>
      <c r="I296" t="str">
        <f>IFERROR(VLOOKUP(F296, Entries!$B:$F, 3, FALSE),"")</f>
        <v/>
      </c>
      <c r="J296" t="str">
        <f>IFERROR(VLOOKUP(F296, Entries!$B:$F, 4, FALSE),"")</f>
        <v/>
      </c>
      <c r="K296" t="str">
        <f>IFERROR(VLOOKUP(F296, Entries!$B:$F, 5, FALSE),"")</f>
        <v/>
      </c>
      <c r="L296" t="str">
        <f>LEFT(Table22[[#This Row],[Category]],2)</f>
        <v/>
      </c>
      <c r="M296" t="str">
        <f>IF(F296&lt;&gt;0,COUNTIF($L$2:L296,L296),"")</f>
        <v/>
      </c>
      <c r="N296" t="str">
        <f t="shared" si="26"/>
        <v/>
      </c>
    </row>
    <row r="297" spans="1:14" x14ac:dyDescent="0.2">
      <c r="A297">
        <v>296</v>
      </c>
      <c r="B297" t="str">
        <f>IF(F297&lt;&gt;"",COUNTIF($J$2:J297,J297),"")</f>
        <v/>
      </c>
      <c r="C297" t="str">
        <f t="shared" si="24"/>
        <v/>
      </c>
      <c r="D297" t="str">
        <f>IF(F297&lt;&gt;0,COUNTIF($K$2:K297,K297),"")</f>
        <v/>
      </c>
      <c r="E297" t="str">
        <f t="shared" si="25"/>
        <v/>
      </c>
      <c r="G297" s="54"/>
      <c r="H297" t="str">
        <f>IFERROR(VLOOKUP(F297, Entries!$B:$F, 2, FALSE),"")</f>
        <v/>
      </c>
      <c r="I297" t="str">
        <f>IFERROR(VLOOKUP(F297, Entries!$B:$F, 3, FALSE),"")</f>
        <v/>
      </c>
      <c r="J297" t="str">
        <f>IFERROR(VLOOKUP(F297, Entries!$B:$F, 4, FALSE),"")</f>
        <v/>
      </c>
      <c r="K297" t="str">
        <f>IFERROR(VLOOKUP(F297, Entries!$B:$F, 5, FALSE),"")</f>
        <v/>
      </c>
      <c r="L297" t="str">
        <f>LEFT(Table22[[#This Row],[Category]],2)</f>
        <v/>
      </c>
      <c r="M297" t="str">
        <f>IF(F297&lt;&gt;0,COUNTIF($L$2:L297,L297),"")</f>
        <v/>
      </c>
      <c r="N297" t="str">
        <f t="shared" si="26"/>
        <v/>
      </c>
    </row>
    <row r="298" spans="1:14" x14ac:dyDescent="0.2">
      <c r="A298">
        <v>297</v>
      </c>
      <c r="B298" t="str">
        <f>IF(F298&lt;&gt;"",COUNTIF($J$2:J298,J298),"")</f>
        <v/>
      </c>
      <c r="C298" t="str">
        <f t="shared" si="24"/>
        <v/>
      </c>
      <c r="D298" t="str">
        <f>IF(F298&lt;&gt;0,COUNTIF($K$2:K298,K298),"")</f>
        <v/>
      </c>
      <c r="E298" t="str">
        <f t="shared" si="25"/>
        <v/>
      </c>
      <c r="G298" s="54"/>
      <c r="H298" t="str">
        <f>IFERROR(VLOOKUP(F298, Entries!$B:$F, 2, FALSE),"")</f>
        <v/>
      </c>
      <c r="I298" t="str">
        <f>IFERROR(VLOOKUP(F298, Entries!$B:$F, 3, FALSE),"")</f>
        <v/>
      </c>
      <c r="J298" t="str">
        <f>IFERROR(VLOOKUP(F298, Entries!$B:$F, 4, FALSE),"")</f>
        <v/>
      </c>
      <c r="K298" t="str">
        <f>IFERROR(VLOOKUP(F298, Entries!$B:$F, 5, FALSE),"")</f>
        <v/>
      </c>
      <c r="L298" t="str">
        <f>LEFT(Table22[[#This Row],[Category]],2)</f>
        <v/>
      </c>
      <c r="M298" t="str">
        <f>IF(F298&lt;&gt;0,COUNTIF($L$2:L298,L298),"")</f>
        <v/>
      </c>
      <c r="N298" t="str">
        <f t="shared" si="26"/>
        <v/>
      </c>
    </row>
    <row r="299" spans="1:14" x14ac:dyDescent="0.2">
      <c r="A299">
        <v>298</v>
      </c>
      <c r="B299" t="str">
        <f>IF(F299&lt;&gt;"",COUNTIF($J$2:J299,J299),"")</f>
        <v/>
      </c>
      <c r="C299" t="str">
        <f t="shared" si="24"/>
        <v/>
      </c>
      <c r="D299" t="str">
        <f>IF(F299&lt;&gt;0,COUNTIF($K$2:K299,K299),"")</f>
        <v/>
      </c>
      <c r="E299" t="str">
        <f t="shared" si="25"/>
        <v/>
      </c>
      <c r="G299" s="54"/>
      <c r="H299" t="str">
        <f>IFERROR(VLOOKUP(F299, Entries!$B:$F, 2, FALSE),"")</f>
        <v/>
      </c>
      <c r="I299" t="str">
        <f>IFERROR(VLOOKUP(F299, Entries!$B:$F, 3, FALSE),"")</f>
        <v/>
      </c>
      <c r="J299" t="str">
        <f>IFERROR(VLOOKUP(F299, Entries!$B:$F, 4, FALSE),"")</f>
        <v/>
      </c>
      <c r="K299" t="str">
        <f>IFERROR(VLOOKUP(F299, Entries!$B:$F, 5, FALSE),"")</f>
        <v/>
      </c>
      <c r="L299" t="str">
        <f>LEFT(Table22[[#This Row],[Category]],2)</f>
        <v/>
      </c>
      <c r="M299" t="str">
        <f>IF(F299&lt;&gt;0,COUNTIF($L$2:L299,L299),"")</f>
        <v/>
      </c>
      <c r="N299" t="str">
        <f t="shared" si="26"/>
        <v/>
      </c>
    </row>
    <row r="300" spans="1:14" x14ac:dyDescent="0.2">
      <c r="A300">
        <v>299</v>
      </c>
      <c r="B300" t="str">
        <f>IF(F300&lt;&gt;"",COUNTIF($J$2:J300,J300),"")</f>
        <v/>
      </c>
      <c r="C300" t="str">
        <f t="shared" si="24"/>
        <v/>
      </c>
      <c r="D300" t="str">
        <f>IF(F300&lt;&gt;0,COUNTIF($K$2:K300,K300),"")</f>
        <v/>
      </c>
      <c r="E300" t="str">
        <f t="shared" si="25"/>
        <v/>
      </c>
      <c r="G300" s="54"/>
      <c r="H300" t="str">
        <f>IFERROR(VLOOKUP(F300, Entries!$B:$F, 2, FALSE),"")</f>
        <v/>
      </c>
      <c r="I300" t="str">
        <f>IFERROR(VLOOKUP(F300, Entries!$B:$F, 3, FALSE),"")</f>
        <v/>
      </c>
      <c r="J300" t="str">
        <f>IFERROR(VLOOKUP(F300, Entries!$B:$F, 4, FALSE),"")</f>
        <v/>
      </c>
      <c r="K300" t="str">
        <f>IFERROR(VLOOKUP(F300, Entries!$B:$F, 5, FALSE),"")</f>
        <v/>
      </c>
      <c r="L300" t="str">
        <f>LEFT(Table22[[#This Row],[Category]],2)</f>
        <v/>
      </c>
      <c r="M300" t="str">
        <f>IF(F300&lt;&gt;0,COUNTIF($L$2:L300,L300),"")</f>
        <v/>
      </c>
      <c r="N300" t="str">
        <f t="shared" si="26"/>
        <v/>
      </c>
    </row>
    <row r="301" spans="1:14" x14ac:dyDescent="0.2">
      <c r="A301">
        <v>300</v>
      </c>
      <c r="B301" t="str">
        <f>IF(F301&lt;&gt;"",COUNTIF($J$2:J301,J301),"")</f>
        <v/>
      </c>
      <c r="C301" t="str">
        <f t="shared" si="24"/>
        <v/>
      </c>
      <c r="D301" t="str">
        <f>IF(F301&lt;&gt;0,COUNTIF($K$2:K301,K301),"")</f>
        <v/>
      </c>
      <c r="E301" t="str">
        <f t="shared" si="25"/>
        <v/>
      </c>
      <c r="G301" s="54"/>
      <c r="H301" t="str">
        <f>IFERROR(VLOOKUP(F301, Entries!$B:$F, 2, FALSE),"")</f>
        <v/>
      </c>
      <c r="I301" t="str">
        <f>IFERROR(VLOOKUP(F301, Entries!$B:$F, 3, FALSE),"")</f>
        <v/>
      </c>
      <c r="J301" t="str">
        <f>IFERROR(VLOOKUP(F301, Entries!$B:$F, 4, FALSE),"")</f>
        <v/>
      </c>
      <c r="K301" t="str">
        <f>IFERROR(VLOOKUP(F301, Entries!$B:$F, 5, FALSE),"")</f>
        <v/>
      </c>
      <c r="L301" t="str">
        <f>LEFT(Table22[[#This Row],[Category]],2)</f>
        <v/>
      </c>
      <c r="M301" t="str">
        <f>IF(F301&lt;&gt;0,COUNTIF($L$2:L301,L301),"")</f>
        <v/>
      </c>
      <c r="N301" t="str">
        <f t="shared" si="26"/>
        <v/>
      </c>
    </row>
    <row r="302" spans="1:14" x14ac:dyDescent="0.2">
      <c r="A302">
        <v>301</v>
      </c>
      <c r="B302" t="str">
        <f>IF(F302&lt;&gt;"",COUNTIF($J$2:J302,J302),"")</f>
        <v/>
      </c>
      <c r="C302" t="str">
        <f t="shared" si="24"/>
        <v/>
      </c>
      <c r="D302" t="str">
        <f>IF(F302&lt;&gt;0,COUNTIF($K$2:K302,K302),"")</f>
        <v/>
      </c>
      <c r="E302" t="str">
        <f t="shared" si="25"/>
        <v/>
      </c>
      <c r="G302" s="54"/>
      <c r="H302" t="str">
        <f>IFERROR(VLOOKUP(F302, Entries!$B:$F, 2, FALSE),"")</f>
        <v/>
      </c>
      <c r="I302" t="str">
        <f>IFERROR(VLOOKUP(F302, Entries!$B:$F, 3, FALSE),"")</f>
        <v/>
      </c>
      <c r="J302" t="str">
        <f>IFERROR(VLOOKUP(F302, Entries!$B:$F, 4, FALSE),"")</f>
        <v/>
      </c>
      <c r="K302" t="str">
        <f>IFERROR(VLOOKUP(F302, Entries!$B:$F, 5, FALSE),"")</f>
        <v/>
      </c>
      <c r="L302" t="str">
        <f>LEFT(Table22[[#This Row],[Category]],2)</f>
        <v/>
      </c>
      <c r="M302" t="str">
        <f>IF(F302&lt;&gt;0,COUNTIF($L$2:L302,L302),"")</f>
        <v/>
      </c>
      <c r="N302" t="str">
        <f t="shared" si="26"/>
        <v/>
      </c>
    </row>
    <row r="303" spans="1:14" x14ac:dyDescent="0.2">
      <c r="A303">
        <v>302</v>
      </c>
      <c r="B303" t="str">
        <f>IF(F303&lt;&gt;"",COUNTIF($J$2:J303,J303),"")</f>
        <v/>
      </c>
      <c r="C303" t="str">
        <f t="shared" si="24"/>
        <v/>
      </c>
      <c r="D303" t="str">
        <f>IF(F303&lt;&gt;0,COUNTIF($K$2:K303,K303),"")</f>
        <v/>
      </c>
      <c r="E303" t="str">
        <f t="shared" si="25"/>
        <v/>
      </c>
      <c r="G303" s="54"/>
      <c r="H303" t="str">
        <f>IFERROR(VLOOKUP(F303, Entries!$B:$F, 2, FALSE),"")</f>
        <v/>
      </c>
      <c r="I303" t="str">
        <f>IFERROR(VLOOKUP(F303, Entries!$B:$F, 3, FALSE),"")</f>
        <v/>
      </c>
      <c r="J303" t="str">
        <f>IFERROR(VLOOKUP(F303, Entries!$B:$F, 4, FALSE),"")</f>
        <v/>
      </c>
      <c r="K303" t="str">
        <f>IFERROR(VLOOKUP(F303, Entries!$B:$F, 5, FALSE),"")</f>
        <v/>
      </c>
      <c r="L303" t="str">
        <f>LEFT(Table22[[#This Row],[Category]],2)</f>
        <v/>
      </c>
      <c r="M303" t="str">
        <f>IF(F303&lt;&gt;0,COUNTIF($L$2:L303,L303),"")</f>
        <v/>
      </c>
      <c r="N303" t="str">
        <f t="shared" si="26"/>
        <v/>
      </c>
    </row>
    <row r="304" spans="1:14" x14ac:dyDescent="0.2">
      <c r="A304">
        <v>303</v>
      </c>
      <c r="B304" t="str">
        <f>IF(F304&lt;&gt;"",COUNTIF($J$2:J304,J304),"")</f>
        <v/>
      </c>
      <c r="C304" t="str">
        <f t="shared" si="24"/>
        <v/>
      </c>
      <c r="D304" t="str">
        <f>IF(F304&lt;&gt;0,COUNTIF($K$2:K304,K304),"")</f>
        <v/>
      </c>
      <c r="E304" t="str">
        <f t="shared" si="25"/>
        <v/>
      </c>
      <c r="G304" s="54"/>
      <c r="H304" t="str">
        <f>IFERROR(VLOOKUP(F304, Entries!$B:$F, 2, FALSE),"")</f>
        <v/>
      </c>
      <c r="I304" t="str">
        <f>IFERROR(VLOOKUP(F304, Entries!$B:$F, 3, FALSE),"")</f>
        <v/>
      </c>
      <c r="J304" t="str">
        <f>IFERROR(VLOOKUP(F304, Entries!$B:$F, 4, FALSE),"")</f>
        <v/>
      </c>
      <c r="K304" t="str">
        <f>IFERROR(VLOOKUP(F304, Entries!$B:$F, 5, FALSE),"")</f>
        <v/>
      </c>
      <c r="L304" t="str">
        <f>LEFT(Table22[[#This Row],[Category]],2)</f>
        <v/>
      </c>
      <c r="M304" t="str">
        <f>IF(F304&lt;&gt;0,COUNTIF($L$2:L304,L304),"")</f>
        <v/>
      </c>
      <c r="N304" t="str">
        <f t="shared" si="26"/>
        <v/>
      </c>
    </row>
    <row r="305" spans="1:14" x14ac:dyDescent="0.2">
      <c r="A305">
        <v>304</v>
      </c>
      <c r="B305" t="str">
        <f>IF(F305&lt;&gt;"",COUNTIF($J$2:J305,J305),"")</f>
        <v/>
      </c>
      <c r="C305" t="str">
        <f t="shared" si="24"/>
        <v/>
      </c>
      <c r="D305" t="str">
        <f>IF(F305&lt;&gt;0,COUNTIF($K$2:K305,K305),"")</f>
        <v/>
      </c>
      <c r="E305" t="str">
        <f t="shared" si="25"/>
        <v/>
      </c>
      <c r="G305" s="54"/>
      <c r="H305" t="str">
        <f>IFERROR(VLOOKUP(F305, Entries!$B:$F, 2, FALSE),"")</f>
        <v/>
      </c>
      <c r="I305" t="str">
        <f>IFERROR(VLOOKUP(F305, Entries!$B:$F, 3, FALSE),"")</f>
        <v/>
      </c>
      <c r="J305" t="str">
        <f>IFERROR(VLOOKUP(F305, Entries!$B:$F, 4, FALSE),"")</f>
        <v/>
      </c>
      <c r="K305" t="str">
        <f>IFERROR(VLOOKUP(F305, Entries!$B:$F, 5, FALSE),"")</f>
        <v/>
      </c>
      <c r="L305" t="str">
        <f>LEFT(Table22[[#This Row],[Category]],2)</f>
        <v/>
      </c>
      <c r="M305" t="str">
        <f>IF(F305&lt;&gt;0,COUNTIF($L$2:L305,L305),"")</f>
        <v/>
      </c>
      <c r="N305" t="str">
        <f t="shared" si="26"/>
        <v/>
      </c>
    </row>
    <row r="306" spans="1:14" x14ac:dyDescent="0.2">
      <c r="A306">
        <v>305</v>
      </c>
      <c r="B306" t="str">
        <f>IF(F306&lt;&gt;"",COUNTIF($J$2:J306,J306),"")</f>
        <v/>
      </c>
      <c r="C306" t="str">
        <f t="shared" si="24"/>
        <v/>
      </c>
      <c r="D306" t="str">
        <f>IF(F306&lt;&gt;0,COUNTIF($K$2:K306,K306),"")</f>
        <v/>
      </c>
      <c r="E306" t="str">
        <f t="shared" si="25"/>
        <v/>
      </c>
      <c r="G306" s="54"/>
      <c r="H306" t="str">
        <f>IFERROR(VLOOKUP(F306, Entries!$B:$F, 2, FALSE),"")</f>
        <v/>
      </c>
      <c r="I306" t="str">
        <f>IFERROR(VLOOKUP(F306, Entries!$B:$F, 3, FALSE),"")</f>
        <v/>
      </c>
      <c r="J306" t="str">
        <f>IFERROR(VLOOKUP(F306, Entries!$B:$F, 4, FALSE),"")</f>
        <v/>
      </c>
      <c r="K306" t="str">
        <f>IFERROR(VLOOKUP(F306, Entries!$B:$F, 5, FALSE),"")</f>
        <v/>
      </c>
      <c r="L306" t="str">
        <f>LEFT(Table22[[#This Row],[Category]],2)</f>
        <v/>
      </c>
      <c r="M306" t="str">
        <f>IF(F306&lt;&gt;0,COUNTIF($L$2:L306,L306),"")</f>
        <v/>
      </c>
      <c r="N306" t="str">
        <f t="shared" si="26"/>
        <v/>
      </c>
    </row>
    <row r="307" spans="1:14" x14ac:dyDescent="0.2">
      <c r="A307">
        <v>306</v>
      </c>
      <c r="B307" t="str">
        <f>IF(F307&lt;&gt;"",COUNTIF($J$2:J307,J307),"")</f>
        <v/>
      </c>
      <c r="C307" t="str">
        <f t="shared" si="24"/>
        <v/>
      </c>
      <c r="D307" t="str">
        <f>IF(F307&lt;&gt;0,COUNTIF($K$2:K307,K307),"")</f>
        <v/>
      </c>
      <c r="E307" t="str">
        <f t="shared" si="25"/>
        <v/>
      </c>
      <c r="G307" s="54"/>
      <c r="H307" t="str">
        <f>IFERROR(VLOOKUP(F307, Entries!$B:$F, 2, FALSE),"")</f>
        <v/>
      </c>
      <c r="I307" t="str">
        <f>IFERROR(VLOOKUP(F307, Entries!$B:$F, 3, FALSE),"")</f>
        <v/>
      </c>
      <c r="J307" t="str">
        <f>IFERROR(VLOOKUP(F307, Entries!$B:$F, 4, FALSE),"")</f>
        <v/>
      </c>
      <c r="K307" t="str">
        <f>IFERROR(VLOOKUP(F307, Entries!$B:$F, 5, FALSE),"")</f>
        <v/>
      </c>
      <c r="L307" t="str">
        <f>LEFT(Table22[[#This Row],[Category]],2)</f>
        <v/>
      </c>
      <c r="M307" t="str">
        <f>IF(F307&lt;&gt;0,COUNTIF($L$2:L307,L307),"")</f>
        <v/>
      </c>
      <c r="N307" t="str">
        <f t="shared" si="26"/>
        <v/>
      </c>
    </row>
    <row r="308" spans="1:14" x14ac:dyDescent="0.2">
      <c r="A308">
        <v>307</v>
      </c>
      <c r="B308" t="str">
        <f>IF(F308&lt;&gt;"",COUNTIF($J$2:J308,J308),"")</f>
        <v/>
      </c>
      <c r="C308" t="str">
        <f t="shared" si="24"/>
        <v/>
      </c>
      <c r="D308" t="str">
        <f>IF(F308&lt;&gt;0,COUNTIF($K$2:K308,K308),"")</f>
        <v/>
      </c>
      <c r="E308" t="str">
        <f t="shared" si="25"/>
        <v/>
      </c>
      <c r="G308" s="54"/>
      <c r="H308" t="str">
        <f>IFERROR(VLOOKUP(F308, Entries!$B:$F, 2, FALSE),"")</f>
        <v/>
      </c>
      <c r="I308" t="str">
        <f>IFERROR(VLOOKUP(F308, Entries!$B:$F, 3, FALSE),"")</f>
        <v/>
      </c>
      <c r="J308" t="str">
        <f>IFERROR(VLOOKUP(F308, Entries!$B:$F, 4, FALSE),"")</f>
        <v/>
      </c>
      <c r="K308" t="str">
        <f>IFERROR(VLOOKUP(F308, Entries!$B:$F, 5, FALSE),"")</f>
        <v/>
      </c>
      <c r="L308" t="str">
        <f>LEFT(Table22[[#This Row],[Category]],2)</f>
        <v/>
      </c>
      <c r="M308" t="str">
        <f>IF(F308&lt;&gt;0,COUNTIF($L$2:L308,L308),"")</f>
        <v/>
      </c>
      <c r="N308" t="str">
        <f t="shared" si="26"/>
        <v/>
      </c>
    </row>
    <row r="309" spans="1:14" x14ac:dyDescent="0.2">
      <c r="A309">
        <v>308</v>
      </c>
      <c r="B309" t="str">
        <f>IF(F309&lt;&gt;"",COUNTIF($J$2:J309,J309),"")</f>
        <v/>
      </c>
      <c r="C309" t="str">
        <f t="shared" si="24"/>
        <v/>
      </c>
      <c r="D309" t="str">
        <f>IF(F309&lt;&gt;0,COUNTIF($K$2:K309,K309),"")</f>
        <v/>
      </c>
      <c r="E309" t="str">
        <f t="shared" si="25"/>
        <v/>
      </c>
      <c r="G309" s="54"/>
      <c r="H309" t="str">
        <f>IFERROR(VLOOKUP(F309, Entries!$B:$F, 2, FALSE),"")</f>
        <v/>
      </c>
      <c r="I309" t="str">
        <f>IFERROR(VLOOKUP(F309, Entries!$B:$F, 3, FALSE),"")</f>
        <v/>
      </c>
      <c r="J309" t="str">
        <f>IFERROR(VLOOKUP(F309, Entries!$B:$F, 4, FALSE),"")</f>
        <v/>
      </c>
      <c r="K309" t="str">
        <f>IFERROR(VLOOKUP(F309, Entries!$B:$F, 5, FALSE),"")</f>
        <v/>
      </c>
      <c r="L309" t="str">
        <f>LEFT(Table22[[#This Row],[Category]],2)</f>
        <v/>
      </c>
      <c r="M309" t="str">
        <f>IF(F309&lt;&gt;0,COUNTIF($L$2:L309,L309),"")</f>
        <v/>
      </c>
      <c r="N309" t="str">
        <f t="shared" si="26"/>
        <v/>
      </c>
    </row>
    <row r="310" spans="1:14" x14ac:dyDescent="0.2">
      <c r="A310">
        <v>309</v>
      </c>
      <c r="B310" t="str">
        <f>IF(F310&lt;&gt;"",COUNTIF($J$2:J310,J310),"")</f>
        <v/>
      </c>
      <c r="C310" t="str">
        <f t="shared" si="24"/>
        <v/>
      </c>
      <c r="D310" t="str">
        <f>IF(F310&lt;&gt;0,COUNTIF($K$2:K310,K310),"")</f>
        <v/>
      </c>
      <c r="E310" t="str">
        <f t="shared" si="25"/>
        <v/>
      </c>
      <c r="G310" s="54"/>
      <c r="H310" t="str">
        <f>IFERROR(VLOOKUP(F310, Entries!$B:$F, 2, FALSE),"")</f>
        <v/>
      </c>
      <c r="I310" t="str">
        <f>IFERROR(VLOOKUP(F310, Entries!$B:$F, 3, FALSE),"")</f>
        <v/>
      </c>
      <c r="J310" t="str">
        <f>IFERROR(VLOOKUP(F310, Entries!$B:$F, 4, FALSE),"")</f>
        <v/>
      </c>
      <c r="K310" t="str">
        <f>IFERROR(VLOOKUP(F310, Entries!$B:$F, 5, FALSE),"")</f>
        <v/>
      </c>
      <c r="L310" t="str">
        <f>LEFT(Table22[[#This Row],[Category]],2)</f>
        <v/>
      </c>
      <c r="M310" t="str">
        <f>IF(F310&lt;&gt;0,COUNTIF($L$2:L310,L310),"")</f>
        <v/>
      </c>
      <c r="N310" t="str">
        <f t="shared" si="26"/>
        <v/>
      </c>
    </row>
    <row r="311" spans="1:14" x14ac:dyDescent="0.2">
      <c r="A311">
        <v>310</v>
      </c>
      <c r="B311" t="str">
        <f>IF(F311&lt;&gt;"",COUNTIF($J$2:J311,J311),"")</f>
        <v/>
      </c>
      <c r="C311" t="str">
        <f t="shared" si="24"/>
        <v/>
      </c>
      <c r="D311" t="str">
        <f>IF(F311&lt;&gt;0,COUNTIF($K$2:K311,K311),"")</f>
        <v/>
      </c>
      <c r="E311" t="str">
        <f t="shared" si="25"/>
        <v/>
      </c>
      <c r="G311" s="54"/>
      <c r="H311" t="str">
        <f>IFERROR(VLOOKUP(F311, Entries!$B:$F, 2, FALSE),"")</f>
        <v/>
      </c>
      <c r="I311" t="str">
        <f>IFERROR(VLOOKUP(F311, Entries!$B:$F, 3, FALSE),"")</f>
        <v/>
      </c>
      <c r="J311" t="str">
        <f>IFERROR(VLOOKUP(F311, Entries!$B:$F, 4, FALSE),"")</f>
        <v/>
      </c>
      <c r="K311" t="str">
        <f>IFERROR(VLOOKUP(F311, Entries!$B:$F, 5, FALSE),"")</f>
        <v/>
      </c>
      <c r="L311" t="str">
        <f>LEFT(Table22[[#This Row],[Category]],2)</f>
        <v/>
      </c>
      <c r="M311" t="str">
        <f>IF(F311&lt;&gt;0,COUNTIF($L$2:L311,L311),"")</f>
        <v/>
      </c>
      <c r="N311" t="str">
        <f t="shared" si="26"/>
        <v/>
      </c>
    </row>
    <row r="312" spans="1:14" x14ac:dyDescent="0.2">
      <c r="A312">
        <v>311</v>
      </c>
      <c r="B312" t="str">
        <f>IF(F312&lt;&gt;"",COUNTIF($J$2:J312,J312),"")</f>
        <v/>
      </c>
      <c r="C312" t="str">
        <f t="shared" si="24"/>
        <v/>
      </c>
      <c r="D312" t="str">
        <f>IF(F312&lt;&gt;0,COUNTIF($K$2:K312,K312),"")</f>
        <v/>
      </c>
      <c r="E312" t="str">
        <f t="shared" si="25"/>
        <v/>
      </c>
      <c r="G312" s="54"/>
      <c r="H312" t="str">
        <f>IFERROR(VLOOKUP(F312, Entries!$B:$F, 2, FALSE),"")</f>
        <v/>
      </c>
      <c r="I312" t="str">
        <f>IFERROR(VLOOKUP(F312, Entries!$B:$F, 3, FALSE),"")</f>
        <v/>
      </c>
      <c r="J312" t="str">
        <f>IFERROR(VLOOKUP(F312, Entries!$B:$F, 4, FALSE),"")</f>
        <v/>
      </c>
      <c r="K312" t="str">
        <f>IFERROR(VLOOKUP(F312, Entries!$B:$F, 5, FALSE),"")</f>
        <v/>
      </c>
      <c r="L312" t="str">
        <f>LEFT(Table22[[#This Row],[Category]],2)</f>
        <v/>
      </c>
      <c r="M312" t="str">
        <f>IF(F312&lt;&gt;0,COUNTIF($L$2:L312,L312),"")</f>
        <v/>
      </c>
      <c r="N312" t="str">
        <f t="shared" si="26"/>
        <v/>
      </c>
    </row>
    <row r="313" spans="1:14" x14ac:dyDescent="0.2">
      <c r="A313">
        <v>312</v>
      </c>
      <c r="B313" t="str">
        <f>IF(F313&lt;&gt;"",COUNTIF($J$2:J313,J313),"")</f>
        <v/>
      </c>
      <c r="C313" t="str">
        <f t="shared" si="24"/>
        <v/>
      </c>
      <c r="D313" t="str">
        <f>IF(F313&lt;&gt;0,COUNTIF($K$2:K313,K313),"")</f>
        <v/>
      </c>
      <c r="E313" t="str">
        <f t="shared" si="25"/>
        <v/>
      </c>
      <c r="G313" s="54"/>
      <c r="H313" t="str">
        <f>IFERROR(VLOOKUP(F313, Entries!$B:$F, 2, FALSE),"")</f>
        <v/>
      </c>
      <c r="I313" t="str">
        <f>IFERROR(VLOOKUP(F313, Entries!$B:$F, 3, FALSE),"")</f>
        <v/>
      </c>
      <c r="J313" t="str">
        <f>IFERROR(VLOOKUP(F313, Entries!$B:$F, 4, FALSE),"")</f>
        <v/>
      </c>
      <c r="K313" t="str">
        <f>IFERROR(VLOOKUP(F313, Entries!$B:$F, 5, FALSE),"")</f>
        <v/>
      </c>
      <c r="L313" t="str">
        <f>LEFT(Table22[[#This Row],[Category]],2)</f>
        <v/>
      </c>
      <c r="M313" t="str">
        <f>IF(F313&lt;&gt;0,COUNTIF($L$2:L313,L313),"")</f>
        <v/>
      </c>
      <c r="N313" t="str">
        <f t="shared" si="26"/>
        <v/>
      </c>
    </row>
    <row r="314" spans="1:14" x14ac:dyDescent="0.2">
      <c r="A314">
        <v>313</v>
      </c>
      <c r="B314" t="str">
        <f>IF(F314&lt;&gt;"",COUNTIF($J$2:J314,J314),"")</f>
        <v/>
      </c>
      <c r="C314" t="str">
        <f t="shared" si="24"/>
        <v/>
      </c>
      <c r="D314" t="str">
        <f>IF(F314&lt;&gt;0,COUNTIF($K$2:K314,K314),"")</f>
        <v/>
      </c>
      <c r="E314" t="str">
        <f t="shared" si="25"/>
        <v/>
      </c>
      <c r="G314" s="54"/>
      <c r="H314" t="str">
        <f>IFERROR(VLOOKUP(F314, Entries!$B:$F, 2, FALSE),"")</f>
        <v/>
      </c>
      <c r="I314" t="str">
        <f>IFERROR(VLOOKUP(F314, Entries!$B:$F, 3, FALSE),"")</f>
        <v/>
      </c>
      <c r="J314" t="str">
        <f>IFERROR(VLOOKUP(F314, Entries!$B:$F, 4, FALSE),"")</f>
        <v/>
      </c>
      <c r="K314" t="str">
        <f>IFERROR(VLOOKUP(F314, Entries!$B:$F, 5, FALSE),"")</f>
        <v/>
      </c>
      <c r="L314" t="str">
        <f>LEFT(Table22[[#This Row],[Category]],2)</f>
        <v/>
      </c>
      <c r="M314" t="str">
        <f>IF(F314&lt;&gt;0,COUNTIF($L$2:L314,L314),"")</f>
        <v/>
      </c>
      <c r="N314" t="str">
        <f t="shared" si="26"/>
        <v/>
      </c>
    </row>
    <row r="315" spans="1:14" x14ac:dyDescent="0.2">
      <c r="A315">
        <v>314</v>
      </c>
      <c r="B315" t="str">
        <f>IF(F315&lt;&gt;"",COUNTIF($J$2:J315,J315),"")</f>
        <v/>
      </c>
      <c r="C315" t="str">
        <f t="shared" si="24"/>
        <v/>
      </c>
      <c r="D315" t="str">
        <f>IF(F315&lt;&gt;0,COUNTIF($K$2:K315,K315),"")</f>
        <v/>
      </c>
      <c r="E315" t="str">
        <f t="shared" si="25"/>
        <v/>
      </c>
      <c r="G315" s="54"/>
      <c r="H315" t="str">
        <f>IFERROR(VLOOKUP(F315, Entries!$B:$F, 2, FALSE),"")</f>
        <v/>
      </c>
      <c r="I315" t="str">
        <f>IFERROR(VLOOKUP(F315, Entries!$B:$F, 3, FALSE),"")</f>
        <v/>
      </c>
      <c r="J315" t="str">
        <f>IFERROR(VLOOKUP(F315, Entries!$B:$F, 4, FALSE),"")</f>
        <v/>
      </c>
      <c r="K315" t="str">
        <f>IFERROR(VLOOKUP(F315, Entries!$B:$F, 5, FALSE),"")</f>
        <v/>
      </c>
      <c r="L315" t="str">
        <f>LEFT(Table22[[#This Row],[Category]],2)</f>
        <v/>
      </c>
      <c r="M315" t="str">
        <f>IF(F315&lt;&gt;0,COUNTIF($L$2:L315,L315),"")</f>
        <v/>
      </c>
      <c r="N315" t="str">
        <f t="shared" si="26"/>
        <v/>
      </c>
    </row>
    <row r="316" spans="1:14" x14ac:dyDescent="0.2">
      <c r="A316">
        <v>315</v>
      </c>
      <c r="B316" t="str">
        <f>IF(F316&lt;&gt;"",COUNTIF($J$2:J316,J316),"")</f>
        <v/>
      </c>
      <c r="C316" t="str">
        <f t="shared" si="24"/>
        <v/>
      </c>
      <c r="D316" t="str">
        <f>IF(F316&lt;&gt;0,COUNTIF($K$2:K316,K316),"")</f>
        <v/>
      </c>
      <c r="E316" t="str">
        <f t="shared" si="25"/>
        <v/>
      </c>
      <c r="G316" s="54"/>
      <c r="H316" t="str">
        <f>IFERROR(VLOOKUP(F316, Entries!$B:$F, 2, FALSE),"")</f>
        <v/>
      </c>
      <c r="I316" t="str">
        <f>IFERROR(VLOOKUP(F316, Entries!$B:$F, 3, FALSE),"")</f>
        <v/>
      </c>
      <c r="J316" t="str">
        <f>IFERROR(VLOOKUP(F316, Entries!$B:$F, 4, FALSE),"")</f>
        <v/>
      </c>
      <c r="K316" t="str">
        <f>IFERROR(VLOOKUP(F316, Entries!$B:$F, 5, FALSE),"")</f>
        <v/>
      </c>
      <c r="L316" t="str">
        <f>LEFT(Table22[[#This Row],[Category]],2)</f>
        <v/>
      </c>
      <c r="M316" t="str">
        <f>IF(F316&lt;&gt;0,COUNTIF($L$2:L316,L316),"")</f>
        <v/>
      </c>
      <c r="N316" t="str">
        <f t="shared" si="26"/>
        <v/>
      </c>
    </row>
    <row r="317" spans="1:14" x14ac:dyDescent="0.2">
      <c r="A317">
        <v>316</v>
      </c>
      <c r="B317" t="str">
        <f>IF(F317&lt;&gt;"",COUNTIF($J$2:J317,J317),"")</f>
        <v/>
      </c>
      <c r="C317" t="str">
        <f t="shared" si="24"/>
        <v/>
      </c>
      <c r="D317" t="str">
        <f>IF(F317&lt;&gt;0,COUNTIF($K$2:K317,K317),"")</f>
        <v/>
      </c>
      <c r="E317" t="str">
        <f t="shared" si="25"/>
        <v/>
      </c>
      <c r="G317" s="54"/>
      <c r="H317" t="str">
        <f>IFERROR(VLOOKUP(F317, Entries!$B:$F, 2, FALSE),"")</f>
        <v/>
      </c>
      <c r="I317" t="str">
        <f>IFERROR(VLOOKUP(F317, Entries!$B:$F, 3, FALSE),"")</f>
        <v/>
      </c>
      <c r="J317" t="str">
        <f>IFERROR(VLOOKUP(F317, Entries!$B:$F, 4, FALSE),"")</f>
        <v/>
      </c>
      <c r="K317" t="str">
        <f>IFERROR(VLOOKUP(F317, Entries!$B:$F, 5, FALSE),"")</f>
        <v/>
      </c>
      <c r="L317" t="str">
        <f>LEFT(Table22[[#This Row],[Category]],2)</f>
        <v/>
      </c>
      <c r="M317" t="str">
        <f>IF(F317&lt;&gt;0,COUNTIF($L$2:L317,L317),"")</f>
        <v/>
      </c>
      <c r="N317" t="str">
        <f t="shared" si="26"/>
        <v/>
      </c>
    </row>
    <row r="318" spans="1:14" x14ac:dyDescent="0.2">
      <c r="A318">
        <v>317</v>
      </c>
      <c r="B318" t="str">
        <f>IF(F318&lt;&gt;"",COUNTIF($J$2:J318,J318),"")</f>
        <v/>
      </c>
      <c r="C318" t="str">
        <f t="shared" si="24"/>
        <v/>
      </c>
      <c r="D318" t="str">
        <f>IF(F318&lt;&gt;0,COUNTIF($K$2:K318,K318),"")</f>
        <v/>
      </c>
      <c r="E318" t="str">
        <f t="shared" si="25"/>
        <v/>
      </c>
      <c r="G318" s="54"/>
      <c r="H318" t="str">
        <f>IFERROR(VLOOKUP(F318, Entries!$B:$F, 2, FALSE),"")</f>
        <v/>
      </c>
      <c r="I318" t="str">
        <f>IFERROR(VLOOKUP(F318, Entries!$B:$F, 3, FALSE),"")</f>
        <v/>
      </c>
      <c r="J318" t="str">
        <f>IFERROR(VLOOKUP(F318, Entries!$B:$F, 4, FALSE),"")</f>
        <v/>
      </c>
      <c r="K318" t="str">
        <f>IFERROR(VLOOKUP(F318, Entries!$B:$F, 5, FALSE),"")</f>
        <v/>
      </c>
      <c r="L318" t="str">
        <f>LEFT(Table22[[#This Row],[Category]],2)</f>
        <v/>
      </c>
      <c r="M318" t="str">
        <f>IF(F318&lt;&gt;0,COUNTIF($L$2:L318,L318),"")</f>
        <v/>
      </c>
      <c r="N318" t="str">
        <f t="shared" si="26"/>
        <v/>
      </c>
    </row>
    <row r="319" spans="1:14" x14ac:dyDescent="0.2">
      <c r="A319">
        <v>318</v>
      </c>
      <c r="B319" t="str">
        <f>IF(F319&lt;&gt;"",COUNTIF($J$2:J319,J319),"")</f>
        <v/>
      </c>
      <c r="C319" t="str">
        <f t="shared" si="24"/>
        <v/>
      </c>
      <c r="D319" t="str">
        <f>IF(F319&lt;&gt;0,COUNTIF($K$2:K319,K319),"")</f>
        <v/>
      </c>
      <c r="E319" t="str">
        <f t="shared" si="25"/>
        <v/>
      </c>
      <c r="G319" s="54"/>
      <c r="H319" t="str">
        <f>IFERROR(VLOOKUP(F319, Entries!$B:$F, 2, FALSE),"")</f>
        <v/>
      </c>
      <c r="I319" t="str">
        <f>IFERROR(VLOOKUP(F319, Entries!$B:$F, 3, FALSE),"")</f>
        <v/>
      </c>
      <c r="J319" t="str">
        <f>IFERROR(VLOOKUP(F319, Entries!$B:$F, 4, FALSE),"")</f>
        <v/>
      </c>
      <c r="K319" t="str">
        <f>IFERROR(VLOOKUP(F319, Entries!$B:$F, 5, FALSE),"")</f>
        <v/>
      </c>
      <c r="L319" t="str">
        <f>LEFT(Table22[[#This Row],[Category]],2)</f>
        <v/>
      </c>
      <c r="M319" t="str">
        <f>IF(F319&lt;&gt;0,COUNTIF($L$2:L319,L319),"")</f>
        <v/>
      </c>
      <c r="N319" t="str">
        <f t="shared" si="26"/>
        <v/>
      </c>
    </row>
    <row r="320" spans="1:14" x14ac:dyDescent="0.2">
      <c r="A320">
        <v>319</v>
      </c>
      <c r="B320" t="str">
        <f>IF(F320&lt;&gt;"",COUNTIF($J$2:J320,J320),"")</f>
        <v/>
      </c>
      <c r="C320" t="str">
        <f t="shared" si="24"/>
        <v/>
      </c>
      <c r="D320" t="str">
        <f>IF(F320&lt;&gt;0,COUNTIF($K$2:K320,K320),"")</f>
        <v/>
      </c>
      <c r="E320" t="str">
        <f t="shared" si="25"/>
        <v/>
      </c>
      <c r="G320" s="54"/>
      <c r="H320" t="str">
        <f>IFERROR(VLOOKUP(F320, Entries!$B:$F, 2, FALSE),"")</f>
        <v/>
      </c>
      <c r="I320" t="str">
        <f>IFERROR(VLOOKUP(F320, Entries!$B:$F, 3, FALSE),"")</f>
        <v/>
      </c>
      <c r="J320" t="str">
        <f>IFERROR(VLOOKUP(F320, Entries!$B:$F, 4, FALSE),"")</f>
        <v/>
      </c>
      <c r="K320" t="str">
        <f>IFERROR(VLOOKUP(F320, Entries!$B:$F, 5, FALSE),"")</f>
        <v/>
      </c>
      <c r="L320" t="str">
        <f>LEFT(Table22[[#This Row],[Category]],2)</f>
        <v/>
      </c>
      <c r="M320" t="str">
        <f>IF(F320&lt;&gt;0,COUNTIF($L$2:L320,L320),"")</f>
        <v/>
      </c>
      <c r="N320" t="str">
        <f t="shared" si="26"/>
        <v/>
      </c>
    </row>
    <row r="321" spans="1:14" x14ac:dyDescent="0.2">
      <c r="A321">
        <v>320</v>
      </c>
      <c r="B321" t="str">
        <f>IF(F321&lt;&gt;"",COUNTIF($J$2:J321,J321),"")</f>
        <v/>
      </c>
      <c r="C321" t="str">
        <f t="shared" si="24"/>
        <v/>
      </c>
      <c r="D321" t="str">
        <f>IF(F321&lt;&gt;0,COUNTIF($K$2:K321,K321),"")</f>
        <v/>
      </c>
      <c r="E321" t="str">
        <f t="shared" si="25"/>
        <v/>
      </c>
      <c r="G321" s="54"/>
      <c r="H321" t="str">
        <f>IFERROR(VLOOKUP(F321, Entries!$B:$F, 2, FALSE),"")</f>
        <v/>
      </c>
      <c r="I321" t="str">
        <f>IFERROR(VLOOKUP(F321, Entries!$B:$F, 3, FALSE),"")</f>
        <v/>
      </c>
      <c r="J321" t="str">
        <f>IFERROR(VLOOKUP(F321, Entries!$B:$F, 4, FALSE),"")</f>
        <v/>
      </c>
      <c r="K321" t="str">
        <f>IFERROR(VLOOKUP(F321, Entries!$B:$F, 5, FALSE),"")</f>
        <v/>
      </c>
      <c r="L321" t="str">
        <f>LEFT(Table22[[#This Row],[Category]],2)</f>
        <v/>
      </c>
      <c r="M321" t="str">
        <f>IF(F321&lt;&gt;0,COUNTIF($L$2:L321,L321),"")</f>
        <v/>
      </c>
      <c r="N321" t="str">
        <f t="shared" si="26"/>
        <v/>
      </c>
    </row>
    <row r="322" spans="1:14" x14ac:dyDescent="0.2">
      <c r="A322">
        <v>321</v>
      </c>
      <c r="B322" t="str">
        <f>IF(F322&lt;&gt;"",COUNTIF($J$2:J322,J322),"")</f>
        <v/>
      </c>
      <c r="C322" t="str">
        <f t="shared" si="24"/>
        <v/>
      </c>
      <c r="D322" t="str">
        <f>IF(F322&lt;&gt;0,COUNTIF($K$2:K322,K322),"")</f>
        <v/>
      </c>
      <c r="E322" t="str">
        <f t="shared" si="25"/>
        <v/>
      </c>
      <c r="G322" s="54"/>
      <c r="H322" t="str">
        <f>IFERROR(VLOOKUP(F322, Entries!$B:$F, 2, FALSE),"")</f>
        <v/>
      </c>
      <c r="I322" t="str">
        <f>IFERROR(VLOOKUP(F322, Entries!$B:$F, 3, FALSE),"")</f>
        <v/>
      </c>
      <c r="J322" t="str">
        <f>IFERROR(VLOOKUP(F322, Entries!$B:$F, 4, FALSE),"")</f>
        <v/>
      </c>
      <c r="K322" t="str">
        <f>IFERROR(VLOOKUP(F322, Entries!$B:$F, 5, FALSE),"")</f>
        <v/>
      </c>
      <c r="L322" t="str">
        <f>LEFT(Table22[[#This Row],[Category]],2)</f>
        <v/>
      </c>
      <c r="M322" t="str">
        <f>IF(F322&lt;&gt;0,COUNTIF($L$2:L322,L322),"")</f>
        <v/>
      </c>
      <c r="N322" t="str">
        <f t="shared" si="26"/>
        <v/>
      </c>
    </row>
    <row r="323" spans="1:14" x14ac:dyDescent="0.2">
      <c r="A323">
        <v>322</v>
      </c>
      <c r="B323" t="str">
        <f>IF(F323&lt;&gt;"",COUNTIF($J$2:J323,J323),"")</f>
        <v/>
      </c>
      <c r="C323" t="str">
        <f t="shared" si="24"/>
        <v/>
      </c>
      <c r="D323" t="str">
        <f>IF(F323&lt;&gt;0,COUNTIF($K$2:K323,K323),"")</f>
        <v/>
      </c>
      <c r="E323" t="str">
        <f t="shared" si="25"/>
        <v/>
      </c>
      <c r="G323" s="54"/>
      <c r="H323" t="str">
        <f>IFERROR(VLOOKUP(F323, Entries!$B:$F, 2, FALSE),"")</f>
        <v/>
      </c>
      <c r="I323" t="str">
        <f>IFERROR(VLOOKUP(F323, Entries!$B:$F, 3, FALSE),"")</f>
        <v/>
      </c>
      <c r="J323" t="str">
        <f>IFERROR(VLOOKUP(F323, Entries!$B:$F, 4, FALSE),"")</f>
        <v/>
      </c>
      <c r="K323" t="str">
        <f>IFERROR(VLOOKUP(F323, Entries!$B:$F, 5, FALSE),"")</f>
        <v/>
      </c>
      <c r="L323" t="str">
        <f>LEFT(Table22[[#This Row],[Category]],2)</f>
        <v/>
      </c>
      <c r="M323" t="str">
        <f>IF(F323&lt;&gt;0,COUNTIF($L$2:L323,L323),"")</f>
        <v/>
      </c>
      <c r="N323" t="str">
        <f t="shared" si="26"/>
        <v/>
      </c>
    </row>
    <row r="324" spans="1:14" x14ac:dyDescent="0.2">
      <c r="A324">
        <v>323</v>
      </c>
      <c r="B324" t="str">
        <f>IF(F324&lt;&gt;"",COUNTIF($J$2:J324,J324),"")</f>
        <v/>
      </c>
      <c r="C324" t="str">
        <f t="shared" si="24"/>
        <v/>
      </c>
      <c r="D324" t="str">
        <f>IF(F324&lt;&gt;0,COUNTIF($K$2:K324,K324),"")</f>
        <v/>
      </c>
      <c r="E324" t="str">
        <f t="shared" si="25"/>
        <v/>
      </c>
      <c r="G324" s="54"/>
      <c r="H324" t="str">
        <f>IFERROR(VLOOKUP(F324, Entries!$B:$F, 2, FALSE),"")</f>
        <v/>
      </c>
      <c r="I324" t="str">
        <f>IFERROR(VLOOKUP(F324, Entries!$B:$F, 3, FALSE),"")</f>
        <v/>
      </c>
      <c r="J324" t="str">
        <f>IFERROR(VLOOKUP(F324, Entries!$B:$F, 4, FALSE),"")</f>
        <v/>
      </c>
      <c r="K324" t="str">
        <f>IFERROR(VLOOKUP(F324, Entries!$B:$F, 5, FALSE),"")</f>
        <v/>
      </c>
      <c r="L324" t="str">
        <f>LEFT(Table22[[#This Row],[Category]],2)</f>
        <v/>
      </c>
      <c r="M324" t="str">
        <f>IF(F324&lt;&gt;0,COUNTIF($L$2:L324,L324),"")</f>
        <v/>
      </c>
      <c r="N324" t="str">
        <f t="shared" si="26"/>
        <v/>
      </c>
    </row>
    <row r="325" spans="1:14" x14ac:dyDescent="0.2">
      <c r="A325">
        <v>324</v>
      </c>
      <c r="B325" t="str">
        <f>IF(F325&lt;&gt;"",COUNTIF($J$2:J325,J325),"")</f>
        <v/>
      </c>
      <c r="C325" t="str">
        <f t="shared" si="24"/>
        <v/>
      </c>
      <c r="D325" t="str">
        <f>IF(F325&lt;&gt;0,COUNTIF($K$2:K325,K325),"")</f>
        <v/>
      </c>
      <c r="E325" t="str">
        <f t="shared" si="25"/>
        <v/>
      </c>
      <c r="G325" s="54"/>
      <c r="H325" t="str">
        <f>IFERROR(VLOOKUP(F325, Entries!$B:$F, 2, FALSE),"")</f>
        <v/>
      </c>
      <c r="I325" t="str">
        <f>IFERROR(VLOOKUP(F325, Entries!$B:$F, 3, FALSE),"")</f>
        <v/>
      </c>
      <c r="J325" t="str">
        <f>IFERROR(VLOOKUP(F325, Entries!$B:$F, 4, FALSE),"")</f>
        <v/>
      </c>
      <c r="K325" t="str">
        <f>IFERROR(VLOOKUP(F325, Entries!$B:$F, 5, FALSE),"")</f>
        <v/>
      </c>
      <c r="L325" t="str">
        <f>LEFT(Table22[[#This Row],[Category]],2)</f>
        <v/>
      </c>
      <c r="M325" t="str">
        <f>IF(F325&lt;&gt;0,COUNTIF($L$2:L325,L325),"")</f>
        <v/>
      </c>
      <c r="N325" t="str">
        <f t="shared" si="26"/>
        <v/>
      </c>
    </row>
    <row r="326" spans="1:14" x14ac:dyDescent="0.2">
      <c r="A326">
        <v>325</v>
      </c>
      <c r="B326" t="str">
        <f>IF(F326&lt;&gt;"",COUNTIF($J$2:J326,J326),"")</f>
        <v/>
      </c>
      <c r="C326" t="str">
        <f t="shared" si="24"/>
        <v/>
      </c>
      <c r="D326" t="str">
        <f>IF(F326&lt;&gt;0,COUNTIF($K$2:K326,K326),"")</f>
        <v/>
      </c>
      <c r="E326" t="str">
        <f t="shared" si="25"/>
        <v/>
      </c>
      <c r="G326" s="54"/>
      <c r="H326" t="str">
        <f>IFERROR(VLOOKUP(F326, Entries!$B:$F, 2, FALSE),"")</f>
        <v/>
      </c>
      <c r="I326" t="str">
        <f>IFERROR(VLOOKUP(F326, Entries!$B:$F, 3, FALSE),"")</f>
        <v/>
      </c>
      <c r="J326" t="str">
        <f>IFERROR(VLOOKUP(F326, Entries!$B:$F, 4, FALSE),"")</f>
        <v/>
      </c>
      <c r="K326" t="str">
        <f>IFERROR(VLOOKUP(F326, Entries!$B:$F, 5, FALSE),"")</f>
        <v/>
      </c>
      <c r="L326" t="str">
        <f>LEFT(Table22[[#This Row],[Category]],2)</f>
        <v/>
      </c>
      <c r="M326" t="str">
        <f>IF(F326&lt;&gt;0,COUNTIF($L$2:L326,L326),"")</f>
        <v/>
      </c>
      <c r="N326" t="str">
        <f t="shared" si="26"/>
        <v/>
      </c>
    </row>
    <row r="327" spans="1:14" x14ac:dyDescent="0.2">
      <c r="A327">
        <v>326</v>
      </c>
      <c r="B327" t="str">
        <f>IF(F327&lt;&gt;"",COUNTIF($J$2:J327,J327),"")</f>
        <v/>
      </c>
      <c r="C327" t="str">
        <f t="shared" si="24"/>
        <v/>
      </c>
      <c r="D327" t="str">
        <f>IF(F327&lt;&gt;0,COUNTIF($K$2:K327,K327),"")</f>
        <v/>
      </c>
      <c r="E327" t="str">
        <f t="shared" si="25"/>
        <v/>
      </c>
      <c r="G327" s="54"/>
      <c r="H327" t="str">
        <f>IFERROR(VLOOKUP(F327, Entries!$B:$F, 2, FALSE),"")</f>
        <v/>
      </c>
      <c r="I327" t="str">
        <f>IFERROR(VLOOKUP(F327, Entries!$B:$F, 3, FALSE),"")</f>
        <v/>
      </c>
      <c r="J327" t="str">
        <f>IFERROR(VLOOKUP(F327, Entries!$B:$F, 4, FALSE),"")</f>
        <v/>
      </c>
      <c r="K327" t="str">
        <f>IFERROR(VLOOKUP(F327, Entries!$B:$F, 5, FALSE),"")</f>
        <v/>
      </c>
      <c r="L327" t="str">
        <f>LEFT(Table22[[#This Row],[Category]],2)</f>
        <v/>
      </c>
      <c r="M327" t="str">
        <f>IF(F327&lt;&gt;0,COUNTIF($L$2:L327,L327),"")</f>
        <v/>
      </c>
      <c r="N327" t="str">
        <f t="shared" si="26"/>
        <v/>
      </c>
    </row>
    <row r="328" spans="1:14" x14ac:dyDescent="0.2">
      <c r="A328">
        <v>327</v>
      </c>
      <c r="B328" t="str">
        <f>IF(F328&lt;&gt;"",COUNTIF($J$2:J328,J328),"")</f>
        <v/>
      </c>
      <c r="C328" t="str">
        <f t="shared" si="24"/>
        <v/>
      </c>
      <c r="D328" t="str">
        <f>IF(F328&lt;&gt;0,COUNTIF($K$2:K328,K328),"")</f>
        <v/>
      </c>
      <c r="E328" t="str">
        <f t="shared" si="25"/>
        <v/>
      </c>
      <c r="G328" s="54"/>
      <c r="H328" t="str">
        <f>IFERROR(VLOOKUP(F328, Entries!$B:$F, 2, FALSE),"")</f>
        <v/>
      </c>
      <c r="I328" t="str">
        <f>IFERROR(VLOOKUP(F328, Entries!$B:$F, 3, FALSE),"")</f>
        <v/>
      </c>
      <c r="J328" t="str">
        <f>IFERROR(VLOOKUP(F328, Entries!$B:$F, 4, FALSE),"")</f>
        <v/>
      </c>
      <c r="K328" t="str">
        <f>IFERROR(VLOOKUP(F328, Entries!$B:$F, 5, FALSE),"")</f>
        <v/>
      </c>
      <c r="L328" t="str">
        <f>LEFT(Table22[[#This Row],[Category]],2)</f>
        <v/>
      </c>
      <c r="M328" t="str">
        <f>IF(F328&lt;&gt;0,COUNTIF($L$2:L328,L328),"")</f>
        <v/>
      </c>
      <c r="N328" t="str">
        <f t="shared" si="26"/>
        <v/>
      </c>
    </row>
    <row r="329" spans="1:14" x14ac:dyDescent="0.2">
      <c r="A329">
        <v>328</v>
      </c>
      <c r="B329" t="str">
        <f>IF(F329&lt;&gt;"",COUNTIF($J$2:J329,J329),"")</f>
        <v/>
      </c>
      <c r="C329" t="str">
        <f t="shared" si="24"/>
        <v/>
      </c>
      <c r="D329" t="str">
        <f>IF(F329&lt;&gt;0,COUNTIF($K$2:K329,K329),"")</f>
        <v/>
      </c>
      <c r="E329" t="str">
        <f t="shared" si="25"/>
        <v/>
      </c>
      <c r="G329" s="54"/>
      <c r="H329" t="str">
        <f>IFERROR(VLOOKUP(F329, Entries!$B:$F, 2, FALSE),"")</f>
        <v/>
      </c>
      <c r="I329" t="str">
        <f>IFERROR(VLOOKUP(F329, Entries!$B:$F, 3, FALSE),"")</f>
        <v/>
      </c>
      <c r="J329" t="str">
        <f>IFERROR(VLOOKUP(F329, Entries!$B:$F, 4, FALSE),"")</f>
        <v/>
      </c>
      <c r="K329" t="str">
        <f>IFERROR(VLOOKUP(F329, Entries!$B:$F, 5, FALSE),"")</f>
        <v/>
      </c>
      <c r="L329" t="str">
        <f>LEFT(Table22[[#This Row],[Category]],2)</f>
        <v/>
      </c>
      <c r="M329" t="str">
        <f>IF(F329&lt;&gt;0,COUNTIF($L$2:L329,L329),"")</f>
        <v/>
      </c>
      <c r="N329" t="str">
        <f t="shared" si="26"/>
        <v/>
      </c>
    </row>
    <row r="330" spans="1:14" x14ac:dyDescent="0.2">
      <c r="A330">
        <v>329</v>
      </c>
      <c r="B330" t="str">
        <f>IF(F330&lt;&gt;"",COUNTIF($J$2:J330,J330),"")</f>
        <v/>
      </c>
      <c r="C330" t="str">
        <f t="shared" ref="C330:C393" si="27">IF(F330&lt;&gt;0,J330&amp;":"&amp;B330,"")</f>
        <v/>
      </c>
      <c r="D330" t="str">
        <f>IF(F330&lt;&gt;0,COUNTIF($K$2:K330,K330),"")</f>
        <v/>
      </c>
      <c r="E330" t="str">
        <f t="shared" ref="E330:E393" si="28">IF(F330&lt;&gt;0,K330&amp;":"&amp;D330,"")</f>
        <v/>
      </c>
      <c r="G330" s="54"/>
      <c r="H330" t="str">
        <f>IFERROR(VLOOKUP(F330, Entries!$B:$F, 2, FALSE),"")</f>
        <v/>
      </c>
      <c r="I330" t="str">
        <f>IFERROR(VLOOKUP(F330, Entries!$B:$F, 3, FALSE),"")</f>
        <v/>
      </c>
      <c r="J330" t="str">
        <f>IFERROR(VLOOKUP(F330, Entries!$B:$F, 4, FALSE),"")</f>
        <v/>
      </c>
      <c r="K330" t="str">
        <f>IFERROR(VLOOKUP(F330, Entries!$B:$F, 5, FALSE),"")</f>
        <v/>
      </c>
      <c r="L330" t="str">
        <f>LEFT(Table22[[#This Row],[Category]],2)</f>
        <v/>
      </c>
      <c r="M330" t="str">
        <f>IF(F330&lt;&gt;0,COUNTIF($L$2:L330,L330),"")</f>
        <v/>
      </c>
      <c r="N330" t="str">
        <f t="shared" ref="N330:N393" si="29">IF(F330&lt;&gt;0,L330&amp;":"&amp;M330,"")</f>
        <v/>
      </c>
    </row>
    <row r="331" spans="1:14" x14ac:dyDescent="0.2">
      <c r="A331">
        <v>330</v>
      </c>
      <c r="B331" t="str">
        <f>IF(F331&lt;&gt;"",COUNTIF($J$2:J331,J331),"")</f>
        <v/>
      </c>
      <c r="C331" t="str">
        <f t="shared" si="27"/>
        <v/>
      </c>
      <c r="D331" t="str">
        <f>IF(F331&lt;&gt;0,COUNTIF($K$2:K331,K331),"")</f>
        <v/>
      </c>
      <c r="E331" t="str">
        <f t="shared" si="28"/>
        <v/>
      </c>
      <c r="G331" s="54"/>
      <c r="H331" t="str">
        <f>IFERROR(VLOOKUP(F331, Entries!$B:$F, 2, FALSE),"")</f>
        <v/>
      </c>
      <c r="I331" t="str">
        <f>IFERROR(VLOOKUP(F331, Entries!$B:$F, 3, FALSE),"")</f>
        <v/>
      </c>
      <c r="J331" t="str">
        <f>IFERROR(VLOOKUP(F331, Entries!$B:$F, 4, FALSE),"")</f>
        <v/>
      </c>
      <c r="K331" t="str">
        <f>IFERROR(VLOOKUP(F331, Entries!$B:$F, 5, FALSE),"")</f>
        <v/>
      </c>
      <c r="L331" t="str">
        <f>LEFT(Table22[[#This Row],[Category]],2)</f>
        <v/>
      </c>
      <c r="M331" t="str">
        <f>IF(F331&lt;&gt;0,COUNTIF($L$2:L331,L331),"")</f>
        <v/>
      </c>
      <c r="N331" t="str">
        <f t="shared" si="29"/>
        <v/>
      </c>
    </row>
    <row r="332" spans="1:14" x14ac:dyDescent="0.2">
      <c r="A332">
        <v>331</v>
      </c>
      <c r="B332" t="str">
        <f>IF(F332&lt;&gt;"",COUNTIF($J$2:J332,J332),"")</f>
        <v/>
      </c>
      <c r="C332" t="str">
        <f t="shared" si="27"/>
        <v/>
      </c>
      <c r="D332" t="str">
        <f>IF(F332&lt;&gt;0,COUNTIF($K$2:K332,K332),"")</f>
        <v/>
      </c>
      <c r="E332" t="str">
        <f t="shared" si="28"/>
        <v/>
      </c>
      <c r="G332" s="54"/>
      <c r="H332" t="str">
        <f>IFERROR(VLOOKUP(F332, Entries!$B:$F, 2, FALSE),"")</f>
        <v/>
      </c>
      <c r="I332" t="str">
        <f>IFERROR(VLOOKUP(F332, Entries!$B:$F, 3, FALSE),"")</f>
        <v/>
      </c>
      <c r="J332" t="str">
        <f>IFERROR(VLOOKUP(F332, Entries!$B:$F, 4, FALSE),"")</f>
        <v/>
      </c>
      <c r="K332" t="str">
        <f>IFERROR(VLOOKUP(F332, Entries!$B:$F, 5, FALSE),"")</f>
        <v/>
      </c>
      <c r="L332" t="str">
        <f>LEFT(Table22[[#This Row],[Category]],2)</f>
        <v/>
      </c>
      <c r="M332" t="str">
        <f>IF(F332&lt;&gt;0,COUNTIF($L$2:L332,L332),"")</f>
        <v/>
      </c>
      <c r="N332" t="str">
        <f t="shared" si="29"/>
        <v/>
      </c>
    </row>
    <row r="333" spans="1:14" x14ac:dyDescent="0.2">
      <c r="A333">
        <v>332</v>
      </c>
      <c r="B333" t="str">
        <f>IF(F333&lt;&gt;"",COUNTIF($J$2:J333,J333),"")</f>
        <v/>
      </c>
      <c r="C333" t="str">
        <f t="shared" si="27"/>
        <v/>
      </c>
      <c r="D333" t="str">
        <f>IF(F333&lt;&gt;0,COUNTIF($K$2:K333,K333),"")</f>
        <v/>
      </c>
      <c r="E333" t="str">
        <f t="shared" si="28"/>
        <v/>
      </c>
      <c r="G333" s="54"/>
      <c r="H333" t="str">
        <f>IFERROR(VLOOKUP(F333, Entries!$B:$F, 2, FALSE),"")</f>
        <v/>
      </c>
      <c r="I333" t="str">
        <f>IFERROR(VLOOKUP(F333, Entries!$B:$F, 3, FALSE),"")</f>
        <v/>
      </c>
      <c r="J333" t="str">
        <f>IFERROR(VLOOKUP(F333, Entries!$B:$F, 4, FALSE),"")</f>
        <v/>
      </c>
      <c r="K333" t="str">
        <f>IFERROR(VLOOKUP(F333, Entries!$B:$F, 5, FALSE),"")</f>
        <v/>
      </c>
      <c r="L333" t="str">
        <f>LEFT(Table22[[#This Row],[Category]],2)</f>
        <v/>
      </c>
      <c r="M333" t="str">
        <f>IF(F333&lt;&gt;0,COUNTIF($L$2:L333,L333),"")</f>
        <v/>
      </c>
      <c r="N333" t="str">
        <f t="shared" si="29"/>
        <v/>
      </c>
    </row>
    <row r="334" spans="1:14" x14ac:dyDescent="0.2">
      <c r="A334">
        <v>333</v>
      </c>
      <c r="B334" t="str">
        <f>IF(F334&lt;&gt;"",COUNTIF($J$2:J334,J334),"")</f>
        <v/>
      </c>
      <c r="C334" t="str">
        <f t="shared" si="27"/>
        <v/>
      </c>
      <c r="D334" t="str">
        <f>IF(F334&lt;&gt;0,COUNTIF($K$2:K334,K334),"")</f>
        <v/>
      </c>
      <c r="E334" t="str">
        <f t="shared" si="28"/>
        <v/>
      </c>
      <c r="G334" s="54"/>
      <c r="H334" t="str">
        <f>IFERROR(VLOOKUP(F334, Entries!$B:$F, 2, FALSE),"")</f>
        <v/>
      </c>
      <c r="I334" t="str">
        <f>IFERROR(VLOOKUP(F334, Entries!$B:$F, 3, FALSE),"")</f>
        <v/>
      </c>
      <c r="J334" t="str">
        <f>IFERROR(VLOOKUP(F334, Entries!$B:$F, 4, FALSE),"")</f>
        <v/>
      </c>
      <c r="K334" t="str">
        <f>IFERROR(VLOOKUP(F334, Entries!$B:$F, 5, FALSE),"")</f>
        <v/>
      </c>
      <c r="L334" t="str">
        <f>LEFT(Table22[[#This Row],[Category]],2)</f>
        <v/>
      </c>
      <c r="M334" t="str">
        <f>IF(F334&lt;&gt;0,COUNTIF($L$2:L334,L334),"")</f>
        <v/>
      </c>
      <c r="N334" t="str">
        <f t="shared" si="29"/>
        <v/>
      </c>
    </row>
    <row r="335" spans="1:14" x14ac:dyDescent="0.2">
      <c r="A335">
        <v>334</v>
      </c>
      <c r="B335" t="str">
        <f>IF(F335&lt;&gt;"",COUNTIF($J$2:J335,J335),"")</f>
        <v/>
      </c>
      <c r="C335" t="str">
        <f t="shared" si="27"/>
        <v/>
      </c>
      <c r="D335" t="str">
        <f>IF(F335&lt;&gt;0,COUNTIF($K$2:K335,K335),"")</f>
        <v/>
      </c>
      <c r="E335" t="str">
        <f t="shared" si="28"/>
        <v/>
      </c>
      <c r="G335" s="54"/>
      <c r="H335" t="str">
        <f>IFERROR(VLOOKUP(F335, Entries!$B:$F, 2, FALSE),"")</f>
        <v/>
      </c>
      <c r="I335" t="str">
        <f>IFERROR(VLOOKUP(F335, Entries!$B:$F, 3, FALSE),"")</f>
        <v/>
      </c>
      <c r="J335" t="str">
        <f>IFERROR(VLOOKUP(F335, Entries!$B:$F, 4, FALSE),"")</f>
        <v/>
      </c>
      <c r="K335" t="str">
        <f>IFERROR(VLOOKUP(F335, Entries!$B:$F, 5, FALSE),"")</f>
        <v/>
      </c>
      <c r="L335" t="str">
        <f>LEFT(Table22[[#This Row],[Category]],2)</f>
        <v/>
      </c>
      <c r="M335" t="str">
        <f>IF(F335&lt;&gt;0,COUNTIF($L$2:L335,L335),"")</f>
        <v/>
      </c>
      <c r="N335" t="str">
        <f t="shared" si="29"/>
        <v/>
      </c>
    </row>
    <row r="336" spans="1:14" x14ac:dyDescent="0.2">
      <c r="A336">
        <v>335</v>
      </c>
      <c r="B336" t="str">
        <f>IF(F336&lt;&gt;"",COUNTIF($J$2:J336,J336),"")</f>
        <v/>
      </c>
      <c r="C336" t="str">
        <f t="shared" si="27"/>
        <v/>
      </c>
      <c r="D336" t="str">
        <f>IF(F336&lt;&gt;0,COUNTIF($K$2:K336,K336),"")</f>
        <v/>
      </c>
      <c r="E336" t="str">
        <f t="shared" si="28"/>
        <v/>
      </c>
      <c r="G336" s="54"/>
      <c r="H336" t="str">
        <f>IFERROR(VLOOKUP(F336, Entries!$B:$F, 2, FALSE),"")</f>
        <v/>
      </c>
      <c r="I336" t="str">
        <f>IFERROR(VLOOKUP(F336, Entries!$B:$F, 3, FALSE),"")</f>
        <v/>
      </c>
      <c r="J336" t="str">
        <f>IFERROR(VLOOKUP(F336, Entries!$B:$F, 4, FALSE),"")</f>
        <v/>
      </c>
      <c r="K336" t="str">
        <f>IFERROR(VLOOKUP(F336, Entries!$B:$F, 5, FALSE),"")</f>
        <v/>
      </c>
      <c r="L336" t="str">
        <f>LEFT(Table22[[#This Row],[Category]],2)</f>
        <v/>
      </c>
      <c r="M336" t="str">
        <f>IF(F336&lt;&gt;0,COUNTIF($L$2:L336,L336),"")</f>
        <v/>
      </c>
      <c r="N336" t="str">
        <f t="shared" si="29"/>
        <v/>
      </c>
    </row>
    <row r="337" spans="1:14" x14ac:dyDescent="0.2">
      <c r="A337">
        <v>336</v>
      </c>
      <c r="B337" t="str">
        <f>IF(F337&lt;&gt;"",COUNTIF($J$2:J337,J337),"")</f>
        <v/>
      </c>
      <c r="C337" t="str">
        <f t="shared" si="27"/>
        <v/>
      </c>
      <c r="D337" t="str">
        <f>IF(F337&lt;&gt;0,COUNTIF($K$2:K337,K337),"")</f>
        <v/>
      </c>
      <c r="E337" t="str">
        <f t="shared" si="28"/>
        <v/>
      </c>
      <c r="G337" s="54"/>
      <c r="H337" t="str">
        <f>IFERROR(VLOOKUP(F337, Entries!$B:$F, 2, FALSE),"")</f>
        <v/>
      </c>
      <c r="I337" t="str">
        <f>IFERROR(VLOOKUP(F337, Entries!$B:$F, 3, FALSE),"")</f>
        <v/>
      </c>
      <c r="J337" t="str">
        <f>IFERROR(VLOOKUP(F337, Entries!$B:$F, 4, FALSE),"")</f>
        <v/>
      </c>
      <c r="K337" t="str">
        <f>IFERROR(VLOOKUP(F337, Entries!$B:$F, 5, FALSE),"")</f>
        <v/>
      </c>
      <c r="L337" t="str">
        <f>LEFT(Table22[[#This Row],[Category]],2)</f>
        <v/>
      </c>
      <c r="M337" t="str">
        <f>IF(F337&lt;&gt;0,COUNTIF($L$2:L337,L337),"")</f>
        <v/>
      </c>
      <c r="N337" t="str">
        <f t="shared" si="29"/>
        <v/>
      </c>
    </row>
    <row r="338" spans="1:14" x14ac:dyDescent="0.2">
      <c r="A338">
        <v>337</v>
      </c>
      <c r="B338" t="str">
        <f>IF(F338&lt;&gt;"",COUNTIF($J$2:J338,J338),"")</f>
        <v/>
      </c>
      <c r="C338" t="str">
        <f t="shared" si="27"/>
        <v/>
      </c>
      <c r="D338" t="str">
        <f>IF(F338&lt;&gt;0,COUNTIF($K$2:K338,K338),"")</f>
        <v/>
      </c>
      <c r="E338" t="str">
        <f t="shared" si="28"/>
        <v/>
      </c>
      <c r="G338" s="54"/>
      <c r="H338" t="str">
        <f>IFERROR(VLOOKUP(F338, Entries!$B:$F, 2, FALSE),"")</f>
        <v/>
      </c>
      <c r="I338" t="str">
        <f>IFERROR(VLOOKUP(F338, Entries!$B:$F, 3, FALSE),"")</f>
        <v/>
      </c>
      <c r="J338" t="str">
        <f>IFERROR(VLOOKUP(F338, Entries!$B:$F, 4, FALSE),"")</f>
        <v/>
      </c>
      <c r="K338" t="str">
        <f>IFERROR(VLOOKUP(F338, Entries!$B:$F, 5, FALSE),"")</f>
        <v/>
      </c>
      <c r="L338" t="str">
        <f>LEFT(Table22[[#This Row],[Category]],2)</f>
        <v/>
      </c>
      <c r="M338" t="str">
        <f>IF(F338&lt;&gt;0,COUNTIF($L$2:L338,L338),"")</f>
        <v/>
      </c>
      <c r="N338" t="str">
        <f t="shared" si="29"/>
        <v/>
      </c>
    </row>
    <row r="339" spans="1:14" x14ac:dyDescent="0.2">
      <c r="A339">
        <v>338</v>
      </c>
      <c r="B339" t="str">
        <f>IF(F339&lt;&gt;"",COUNTIF($J$2:J339,J339),"")</f>
        <v/>
      </c>
      <c r="C339" t="str">
        <f t="shared" si="27"/>
        <v/>
      </c>
      <c r="D339" t="str">
        <f>IF(F339&lt;&gt;0,COUNTIF($K$2:K339,K339),"")</f>
        <v/>
      </c>
      <c r="E339" t="str">
        <f t="shared" si="28"/>
        <v/>
      </c>
      <c r="G339" s="54"/>
      <c r="H339" t="str">
        <f>IFERROR(VLOOKUP(F339, Entries!$B:$F, 2, FALSE),"")</f>
        <v/>
      </c>
      <c r="I339" t="str">
        <f>IFERROR(VLOOKUP(F339, Entries!$B:$F, 3, FALSE),"")</f>
        <v/>
      </c>
      <c r="J339" t="str">
        <f>IFERROR(VLOOKUP(F339, Entries!$B:$F, 4, FALSE),"")</f>
        <v/>
      </c>
      <c r="K339" t="str">
        <f>IFERROR(VLOOKUP(F339, Entries!$B:$F, 5, FALSE),"")</f>
        <v/>
      </c>
      <c r="L339" t="str">
        <f>LEFT(Table22[[#This Row],[Category]],2)</f>
        <v/>
      </c>
      <c r="M339" t="str">
        <f>IF(F339&lt;&gt;0,COUNTIF($L$2:L339,L339),"")</f>
        <v/>
      </c>
      <c r="N339" t="str">
        <f t="shared" si="29"/>
        <v/>
      </c>
    </row>
    <row r="340" spans="1:14" x14ac:dyDescent="0.2">
      <c r="A340">
        <v>339</v>
      </c>
      <c r="B340" t="str">
        <f>IF(F340&lt;&gt;"",COUNTIF($J$2:J340,J340),"")</f>
        <v/>
      </c>
      <c r="C340" t="str">
        <f t="shared" si="27"/>
        <v/>
      </c>
      <c r="D340" t="str">
        <f>IF(F340&lt;&gt;0,COUNTIF($K$2:K340,K340),"")</f>
        <v/>
      </c>
      <c r="E340" t="str">
        <f t="shared" si="28"/>
        <v/>
      </c>
      <c r="G340" s="54"/>
      <c r="H340" t="str">
        <f>IFERROR(VLOOKUP(F340, Entries!$B:$F, 2, FALSE),"")</f>
        <v/>
      </c>
      <c r="I340" t="str">
        <f>IFERROR(VLOOKUP(F340, Entries!$B:$F, 3, FALSE),"")</f>
        <v/>
      </c>
      <c r="J340" t="str">
        <f>IFERROR(VLOOKUP(F340, Entries!$B:$F, 4, FALSE),"")</f>
        <v/>
      </c>
      <c r="K340" t="str">
        <f>IFERROR(VLOOKUP(F340, Entries!$B:$F, 5, FALSE),"")</f>
        <v/>
      </c>
      <c r="L340" t="str">
        <f>LEFT(Table22[[#This Row],[Category]],2)</f>
        <v/>
      </c>
      <c r="M340" t="str">
        <f>IF(F340&lt;&gt;0,COUNTIF($L$2:L340,L340),"")</f>
        <v/>
      </c>
      <c r="N340" t="str">
        <f t="shared" si="29"/>
        <v/>
      </c>
    </row>
    <row r="341" spans="1:14" x14ac:dyDescent="0.2">
      <c r="A341">
        <v>340</v>
      </c>
      <c r="B341" t="str">
        <f>IF(F341&lt;&gt;"",COUNTIF($J$2:J341,J341),"")</f>
        <v/>
      </c>
      <c r="C341" t="str">
        <f t="shared" si="27"/>
        <v/>
      </c>
      <c r="D341" t="str">
        <f>IF(F341&lt;&gt;0,COUNTIF($K$2:K341,K341),"")</f>
        <v/>
      </c>
      <c r="E341" t="str">
        <f t="shared" si="28"/>
        <v/>
      </c>
      <c r="G341" s="54"/>
      <c r="H341" t="str">
        <f>IFERROR(VLOOKUP(F341, Entries!$B:$F, 2, FALSE),"")</f>
        <v/>
      </c>
      <c r="I341" t="str">
        <f>IFERROR(VLOOKUP(F341, Entries!$B:$F, 3, FALSE),"")</f>
        <v/>
      </c>
      <c r="J341" t="str">
        <f>IFERROR(VLOOKUP(F341, Entries!$B:$F, 4, FALSE),"")</f>
        <v/>
      </c>
      <c r="K341" t="str">
        <f>IFERROR(VLOOKUP(F341, Entries!$B:$F, 5, FALSE),"")</f>
        <v/>
      </c>
      <c r="L341" t="str">
        <f>LEFT(Table22[[#This Row],[Category]],2)</f>
        <v/>
      </c>
      <c r="M341" t="str">
        <f>IF(F341&lt;&gt;0,COUNTIF($L$2:L341,L341),"")</f>
        <v/>
      </c>
      <c r="N341" t="str">
        <f t="shared" si="29"/>
        <v/>
      </c>
    </row>
    <row r="342" spans="1:14" x14ac:dyDescent="0.2">
      <c r="A342">
        <v>341</v>
      </c>
      <c r="B342" t="str">
        <f>IF(F342&lt;&gt;"",COUNTIF($J$2:J342,J342),"")</f>
        <v/>
      </c>
      <c r="C342" t="str">
        <f t="shared" si="27"/>
        <v/>
      </c>
      <c r="D342" t="str">
        <f>IF(F342&lt;&gt;0,COUNTIF($K$2:K342,K342),"")</f>
        <v/>
      </c>
      <c r="E342" t="str">
        <f t="shared" si="28"/>
        <v/>
      </c>
      <c r="G342" s="54"/>
      <c r="H342" t="str">
        <f>IFERROR(VLOOKUP(F342, Entries!$B:$F, 2, FALSE),"")</f>
        <v/>
      </c>
      <c r="I342" t="str">
        <f>IFERROR(VLOOKUP(F342, Entries!$B:$F, 3, FALSE),"")</f>
        <v/>
      </c>
      <c r="J342" t="str">
        <f>IFERROR(VLOOKUP(F342, Entries!$B:$F, 4, FALSE),"")</f>
        <v/>
      </c>
      <c r="K342" t="str">
        <f>IFERROR(VLOOKUP(F342, Entries!$B:$F, 5, FALSE),"")</f>
        <v/>
      </c>
      <c r="L342" t="str">
        <f>LEFT(Table22[[#This Row],[Category]],2)</f>
        <v/>
      </c>
      <c r="M342" t="str">
        <f>IF(F342&lt;&gt;0,COUNTIF($L$2:L342,L342),"")</f>
        <v/>
      </c>
      <c r="N342" t="str">
        <f t="shared" si="29"/>
        <v/>
      </c>
    </row>
    <row r="343" spans="1:14" x14ac:dyDescent="0.2">
      <c r="A343">
        <v>342</v>
      </c>
      <c r="B343" t="str">
        <f>IF(F343&lt;&gt;"",COUNTIF($J$2:J343,J343),"")</f>
        <v/>
      </c>
      <c r="C343" t="str">
        <f t="shared" si="27"/>
        <v/>
      </c>
      <c r="D343" t="str">
        <f>IF(F343&lt;&gt;0,COUNTIF($K$2:K343,K343),"")</f>
        <v/>
      </c>
      <c r="E343" t="str">
        <f t="shared" si="28"/>
        <v/>
      </c>
      <c r="G343" s="54"/>
      <c r="H343" t="str">
        <f>IFERROR(VLOOKUP(F343, Entries!$B:$F, 2, FALSE),"")</f>
        <v/>
      </c>
      <c r="I343" t="str">
        <f>IFERROR(VLOOKUP(F343, Entries!$B:$F, 3, FALSE),"")</f>
        <v/>
      </c>
      <c r="J343" t="str">
        <f>IFERROR(VLOOKUP(F343, Entries!$B:$F, 4, FALSE),"")</f>
        <v/>
      </c>
      <c r="K343" t="str">
        <f>IFERROR(VLOOKUP(F343, Entries!$B:$F, 5, FALSE),"")</f>
        <v/>
      </c>
      <c r="L343" t="str">
        <f>LEFT(Table22[[#This Row],[Category]],2)</f>
        <v/>
      </c>
      <c r="M343" t="str">
        <f>IF(F343&lt;&gt;0,COUNTIF($L$2:L343,L343),"")</f>
        <v/>
      </c>
      <c r="N343" t="str">
        <f t="shared" si="29"/>
        <v/>
      </c>
    </row>
    <row r="344" spans="1:14" x14ac:dyDescent="0.2">
      <c r="A344">
        <v>343</v>
      </c>
      <c r="B344" t="str">
        <f>IF(F344&lt;&gt;"",COUNTIF($J$2:J344,J344),"")</f>
        <v/>
      </c>
      <c r="C344" t="str">
        <f t="shared" si="27"/>
        <v/>
      </c>
      <c r="D344" t="str">
        <f>IF(F344&lt;&gt;0,COUNTIF($K$2:K344,K344),"")</f>
        <v/>
      </c>
      <c r="E344" t="str">
        <f t="shared" si="28"/>
        <v/>
      </c>
      <c r="G344" s="54"/>
      <c r="H344" t="str">
        <f>IFERROR(VLOOKUP(F344, Entries!$B:$F, 2, FALSE),"")</f>
        <v/>
      </c>
      <c r="I344" t="str">
        <f>IFERROR(VLOOKUP(F344, Entries!$B:$F, 3, FALSE),"")</f>
        <v/>
      </c>
      <c r="J344" t="str">
        <f>IFERROR(VLOOKUP(F344, Entries!$B:$F, 4, FALSE),"")</f>
        <v/>
      </c>
      <c r="K344" t="str">
        <f>IFERROR(VLOOKUP(F344, Entries!$B:$F, 5, FALSE),"")</f>
        <v/>
      </c>
      <c r="L344" t="str">
        <f>LEFT(Table22[[#This Row],[Category]],2)</f>
        <v/>
      </c>
      <c r="M344" t="str">
        <f>IF(F344&lt;&gt;0,COUNTIF($L$2:L344,L344),"")</f>
        <v/>
      </c>
      <c r="N344" t="str">
        <f t="shared" si="29"/>
        <v/>
      </c>
    </row>
    <row r="345" spans="1:14" x14ac:dyDescent="0.2">
      <c r="A345">
        <v>344</v>
      </c>
      <c r="B345" t="str">
        <f>IF(F345&lt;&gt;"",COUNTIF($J$2:J345,J345),"")</f>
        <v/>
      </c>
      <c r="C345" t="str">
        <f t="shared" si="27"/>
        <v/>
      </c>
      <c r="D345" t="str">
        <f>IF(F345&lt;&gt;0,COUNTIF($K$2:K345,K345),"")</f>
        <v/>
      </c>
      <c r="E345" t="str">
        <f t="shared" si="28"/>
        <v/>
      </c>
      <c r="G345" s="54"/>
      <c r="H345" t="str">
        <f>IFERROR(VLOOKUP(F345, Entries!$B:$F, 2, FALSE),"")</f>
        <v/>
      </c>
      <c r="I345" t="str">
        <f>IFERROR(VLOOKUP(F345, Entries!$B:$F, 3, FALSE),"")</f>
        <v/>
      </c>
      <c r="J345" t="str">
        <f>IFERROR(VLOOKUP(F345, Entries!$B:$F, 4, FALSE),"")</f>
        <v/>
      </c>
      <c r="K345" t="str">
        <f>IFERROR(VLOOKUP(F345, Entries!$B:$F, 5, FALSE),"")</f>
        <v/>
      </c>
      <c r="L345" t="str">
        <f>LEFT(Table22[[#This Row],[Category]],2)</f>
        <v/>
      </c>
      <c r="M345" t="str">
        <f>IF(F345&lt;&gt;0,COUNTIF($L$2:L345,L345),"")</f>
        <v/>
      </c>
      <c r="N345" t="str">
        <f t="shared" si="29"/>
        <v/>
      </c>
    </row>
    <row r="346" spans="1:14" x14ac:dyDescent="0.2">
      <c r="A346">
        <v>345</v>
      </c>
      <c r="B346" t="str">
        <f>IF(F346&lt;&gt;"",COUNTIF($J$2:J346,J346),"")</f>
        <v/>
      </c>
      <c r="C346" t="str">
        <f t="shared" si="27"/>
        <v/>
      </c>
      <c r="D346" t="str">
        <f>IF(F346&lt;&gt;0,COUNTIF($K$2:K346,K346),"")</f>
        <v/>
      </c>
      <c r="E346" t="str">
        <f t="shared" si="28"/>
        <v/>
      </c>
      <c r="G346" s="54"/>
      <c r="H346" t="str">
        <f>IFERROR(VLOOKUP(F346, Entries!$B:$F, 2, FALSE),"")</f>
        <v/>
      </c>
      <c r="I346" t="str">
        <f>IFERROR(VLOOKUP(F346, Entries!$B:$F, 3, FALSE),"")</f>
        <v/>
      </c>
      <c r="J346" t="str">
        <f>IFERROR(VLOOKUP(F346, Entries!$B:$F, 4, FALSE),"")</f>
        <v/>
      </c>
      <c r="K346" t="str">
        <f>IFERROR(VLOOKUP(F346, Entries!$B:$F, 5, FALSE),"")</f>
        <v/>
      </c>
      <c r="L346" t="str">
        <f>LEFT(Table22[[#This Row],[Category]],2)</f>
        <v/>
      </c>
      <c r="M346" t="str">
        <f>IF(F346&lt;&gt;0,COUNTIF($L$2:L346,L346),"")</f>
        <v/>
      </c>
      <c r="N346" t="str">
        <f t="shared" si="29"/>
        <v/>
      </c>
    </row>
    <row r="347" spans="1:14" x14ac:dyDescent="0.2">
      <c r="A347">
        <v>346</v>
      </c>
      <c r="B347" t="str">
        <f>IF(F347&lt;&gt;"",COUNTIF($J$2:J347,J347),"")</f>
        <v/>
      </c>
      <c r="C347" t="str">
        <f t="shared" si="27"/>
        <v/>
      </c>
      <c r="D347" t="str">
        <f>IF(F347&lt;&gt;0,COUNTIF($K$2:K347,K347),"")</f>
        <v/>
      </c>
      <c r="E347" t="str">
        <f t="shared" si="28"/>
        <v/>
      </c>
      <c r="G347" s="54"/>
      <c r="H347" t="str">
        <f>IFERROR(VLOOKUP(F347, Entries!$B:$F, 2, FALSE),"")</f>
        <v/>
      </c>
      <c r="I347" t="str">
        <f>IFERROR(VLOOKUP(F347, Entries!$B:$F, 3, FALSE),"")</f>
        <v/>
      </c>
      <c r="J347" t="str">
        <f>IFERROR(VLOOKUP(F347, Entries!$B:$F, 4, FALSE),"")</f>
        <v/>
      </c>
      <c r="K347" t="str">
        <f>IFERROR(VLOOKUP(F347, Entries!$B:$F, 5, FALSE),"")</f>
        <v/>
      </c>
      <c r="L347" t="str">
        <f>LEFT(Table22[[#This Row],[Category]],2)</f>
        <v/>
      </c>
      <c r="M347" t="str">
        <f>IF(F347&lt;&gt;0,COUNTIF($L$2:L347,L347),"")</f>
        <v/>
      </c>
      <c r="N347" t="str">
        <f t="shared" si="29"/>
        <v/>
      </c>
    </row>
    <row r="348" spans="1:14" x14ac:dyDescent="0.2">
      <c r="A348">
        <v>347</v>
      </c>
      <c r="B348" t="str">
        <f>IF(F348&lt;&gt;"",COUNTIF($J$2:J348,J348),"")</f>
        <v/>
      </c>
      <c r="C348" t="str">
        <f t="shared" si="27"/>
        <v/>
      </c>
      <c r="D348" t="str">
        <f>IF(F348&lt;&gt;0,COUNTIF($K$2:K348,K348),"")</f>
        <v/>
      </c>
      <c r="E348" t="str">
        <f t="shared" si="28"/>
        <v/>
      </c>
      <c r="G348" s="54"/>
      <c r="H348" t="str">
        <f>IFERROR(VLOOKUP(F348, Entries!$B:$F, 2, FALSE),"")</f>
        <v/>
      </c>
      <c r="I348" t="str">
        <f>IFERROR(VLOOKUP(F348, Entries!$B:$F, 3, FALSE),"")</f>
        <v/>
      </c>
      <c r="J348" t="str">
        <f>IFERROR(VLOOKUP(F348, Entries!$B:$F, 4, FALSE),"")</f>
        <v/>
      </c>
      <c r="K348" t="str">
        <f>IFERROR(VLOOKUP(F348, Entries!$B:$F, 5, FALSE),"")</f>
        <v/>
      </c>
      <c r="L348" t="str">
        <f>LEFT(Table22[[#This Row],[Category]],2)</f>
        <v/>
      </c>
      <c r="M348" t="str">
        <f>IF(F348&lt;&gt;0,COUNTIF($L$2:L348,L348),"")</f>
        <v/>
      </c>
      <c r="N348" t="str">
        <f t="shared" si="29"/>
        <v/>
      </c>
    </row>
    <row r="349" spans="1:14" x14ac:dyDescent="0.2">
      <c r="A349">
        <v>348</v>
      </c>
      <c r="B349" t="str">
        <f>IF(F349&lt;&gt;"",COUNTIF($J$2:J349,J349),"")</f>
        <v/>
      </c>
      <c r="C349" t="str">
        <f t="shared" si="27"/>
        <v/>
      </c>
      <c r="D349" t="str">
        <f>IF(F349&lt;&gt;0,COUNTIF($K$2:K349,K349),"")</f>
        <v/>
      </c>
      <c r="E349" t="str">
        <f t="shared" si="28"/>
        <v/>
      </c>
      <c r="G349" s="54"/>
      <c r="H349" t="str">
        <f>IFERROR(VLOOKUP(F349, Entries!$B:$F, 2, FALSE),"")</f>
        <v/>
      </c>
      <c r="I349" t="str">
        <f>IFERROR(VLOOKUP(F349, Entries!$B:$F, 3, FALSE),"")</f>
        <v/>
      </c>
      <c r="J349" t="str">
        <f>IFERROR(VLOOKUP(F349, Entries!$B:$F, 4, FALSE),"")</f>
        <v/>
      </c>
      <c r="K349" t="str">
        <f>IFERROR(VLOOKUP(F349, Entries!$B:$F, 5, FALSE),"")</f>
        <v/>
      </c>
      <c r="L349" t="str">
        <f>LEFT(Table22[[#This Row],[Category]],2)</f>
        <v/>
      </c>
      <c r="M349" t="str">
        <f>IF(F349&lt;&gt;0,COUNTIF($L$2:L349,L349),"")</f>
        <v/>
      </c>
      <c r="N349" t="str">
        <f t="shared" si="29"/>
        <v/>
      </c>
    </row>
    <row r="350" spans="1:14" x14ac:dyDescent="0.2">
      <c r="A350">
        <v>349</v>
      </c>
      <c r="B350" t="str">
        <f>IF(F350&lt;&gt;"",COUNTIF($J$2:J350,J350),"")</f>
        <v/>
      </c>
      <c r="C350" t="str">
        <f t="shared" si="27"/>
        <v/>
      </c>
      <c r="D350" t="str">
        <f>IF(F350&lt;&gt;0,COUNTIF($K$2:K350,K350),"")</f>
        <v/>
      </c>
      <c r="E350" t="str">
        <f t="shared" si="28"/>
        <v/>
      </c>
      <c r="G350" s="54"/>
      <c r="H350" t="str">
        <f>IFERROR(VLOOKUP(F350, Entries!$B:$F, 2, FALSE),"")</f>
        <v/>
      </c>
      <c r="I350" t="str">
        <f>IFERROR(VLOOKUP(F350, Entries!$B:$F, 3, FALSE),"")</f>
        <v/>
      </c>
      <c r="J350" t="str">
        <f>IFERROR(VLOOKUP(F350, Entries!$B:$F, 4, FALSE),"")</f>
        <v/>
      </c>
      <c r="K350" t="str">
        <f>IFERROR(VLOOKUP(F350, Entries!$B:$F, 5, FALSE),"")</f>
        <v/>
      </c>
      <c r="L350" t="str">
        <f>LEFT(Table22[[#This Row],[Category]],2)</f>
        <v/>
      </c>
      <c r="M350" t="str">
        <f>IF(F350&lt;&gt;0,COUNTIF($L$2:L350,L350),"")</f>
        <v/>
      </c>
      <c r="N350" t="str">
        <f t="shared" si="29"/>
        <v/>
      </c>
    </row>
    <row r="351" spans="1:14" x14ac:dyDescent="0.2">
      <c r="A351">
        <v>350</v>
      </c>
      <c r="B351" t="str">
        <f>IF(F351&lt;&gt;"",COUNTIF($J$2:J351,J351),"")</f>
        <v/>
      </c>
      <c r="C351" t="str">
        <f t="shared" si="27"/>
        <v/>
      </c>
      <c r="D351" t="str">
        <f>IF(F351&lt;&gt;0,COUNTIF($K$2:K351,K351),"")</f>
        <v/>
      </c>
      <c r="E351" t="str">
        <f t="shared" si="28"/>
        <v/>
      </c>
      <c r="G351" s="54"/>
      <c r="H351" t="str">
        <f>IFERROR(VLOOKUP(F351, Entries!$B:$F, 2, FALSE),"")</f>
        <v/>
      </c>
      <c r="I351" t="str">
        <f>IFERROR(VLOOKUP(F351, Entries!$B:$F, 3, FALSE),"")</f>
        <v/>
      </c>
      <c r="J351" t="str">
        <f>IFERROR(VLOOKUP(F351, Entries!$B:$F, 4, FALSE),"")</f>
        <v/>
      </c>
      <c r="K351" t="str">
        <f>IFERROR(VLOOKUP(F351, Entries!$B:$F, 5, FALSE),"")</f>
        <v/>
      </c>
      <c r="L351" t="str">
        <f>LEFT(Table22[[#This Row],[Category]],2)</f>
        <v/>
      </c>
      <c r="M351" t="str">
        <f>IF(F351&lt;&gt;0,COUNTIF($L$2:L351,L351),"")</f>
        <v/>
      </c>
      <c r="N351" t="str">
        <f t="shared" si="29"/>
        <v/>
      </c>
    </row>
    <row r="352" spans="1:14" x14ac:dyDescent="0.2">
      <c r="A352">
        <v>351</v>
      </c>
      <c r="B352" t="str">
        <f>IF(F352&lt;&gt;"",COUNTIF($J$2:J352,J352),"")</f>
        <v/>
      </c>
      <c r="C352" t="str">
        <f t="shared" si="27"/>
        <v/>
      </c>
      <c r="D352" t="str">
        <f>IF(F352&lt;&gt;0,COUNTIF($K$2:K352,K352),"")</f>
        <v/>
      </c>
      <c r="E352" t="str">
        <f t="shared" si="28"/>
        <v/>
      </c>
      <c r="G352" s="54"/>
      <c r="H352" t="str">
        <f>IFERROR(VLOOKUP(F352, Entries!$B:$F, 2, FALSE),"")</f>
        <v/>
      </c>
      <c r="I352" t="str">
        <f>IFERROR(VLOOKUP(F352, Entries!$B:$F, 3, FALSE),"")</f>
        <v/>
      </c>
      <c r="J352" t="str">
        <f>IFERROR(VLOOKUP(F352, Entries!$B:$F, 4, FALSE),"")</f>
        <v/>
      </c>
      <c r="K352" t="str">
        <f>IFERROR(VLOOKUP(F352, Entries!$B:$F, 5, FALSE),"")</f>
        <v/>
      </c>
      <c r="L352" t="str">
        <f>LEFT(Table22[[#This Row],[Category]],2)</f>
        <v/>
      </c>
      <c r="M352" t="str">
        <f>IF(F352&lt;&gt;0,COUNTIF($L$2:L352,L352),"")</f>
        <v/>
      </c>
      <c r="N352" t="str">
        <f t="shared" si="29"/>
        <v/>
      </c>
    </row>
    <row r="353" spans="1:14" x14ac:dyDescent="0.2">
      <c r="A353">
        <v>352</v>
      </c>
      <c r="B353" t="str">
        <f>IF(F353&lt;&gt;"",COUNTIF($J$2:J353,J353),"")</f>
        <v/>
      </c>
      <c r="C353" t="str">
        <f t="shared" si="27"/>
        <v/>
      </c>
      <c r="D353" t="str">
        <f>IF(F353&lt;&gt;0,COUNTIF($K$2:K353,K353),"")</f>
        <v/>
      </c>
      <c r="E353" t="str">
        <f t="shared" si="28"/>
        <v/>
      </c>
      <c r="G353" s="54"/>
      <c r="H353" t="str">
        <f>IFERROR(VLOOKUP(F353, Entries!$B:$F, 2, FALSE),"")</f>
        <v/>
      </c>
      <c r="I353" t="str">
        <f>IFERROR(VLOOKUP(F353, Entries!$B:$F, 3, FALSE),"")</f>
        <v/>
      </c>
      <c r="J353" t="str">
        <f>IFERROR(VLOOKUP(F353, Entries!$B:$F, 4, FALSE),"")</f>
        <v/>
      </c>
      <c r="K353" t="str">
        <f>IFERROR(VLOOKUP(F353, Entries!$B:$F, 5, FALSE),"")</f>
        <v/>
      </c>
      <c r="L353" t="str">
        <f>LEFT(Table22[[#This Row],[Category]],2)</f>
        <v/>
      </c>
      <c r="M353" t="str">
        <f>IF(F353&lt;&gt;0,COUNTIF($L$2:L353,L353),"")</f>
        <v/>
      </c>
      <c r="N353" t="str">
        <f t="shared" si="29"/>
        <v/>
      </c>
    </row>
    <row r="354" spans="1:14" x14ac:dyDescent="0.2">
      <c r="A354">
        <v>353</v>
      </c>
      <c r="B354" t="str">
        <f>IF(F354&lt;&gt;"",COUNTIF($J$2:J354,J354),"")</f>
        <v/>
      </c>
      <c r="C354" t="str">
        <f t="shared" si="27"/>
        <v/>
      </c>
      <c r="D354" t="str">
        <f>IF(F354&lt;&gt;0,COUNTIF($K$2:K354,K354),"")</f>
        <v/>
      </c>
      <c r="E354" t="str">
        <f t="shared" si="28"/>
        <v/>
      </c>
      <c r="G354" s="54"/>
      <c r="H354" t="str">
        <f>IFERROR(VLOOKUP(F354, Entries!$B:$F, 2, FALSE),"")</f>
        <v/>
      </c>
      <c r="I354" t="str">
        <f>IFERROR(VLOOKUP(F354, Entries!$B:$F, 3, FALSE),"")</f>
        <v/>
      </c>
      <c r="J354" t="str">
        <f>IFERROR(VLOOKUP(F354, Entries!$B:$F, 4, FALSE),"")</f>
        <v/>
      </c>
      <c r="K354" t="str">
        <f>IFERROR(VLOOKUP(F354, Entries!$B:$F, 5, FALSE),"")</f>
        <v/>
      </c>
      <c r="L354" t="str">
        <f>LEFT(Table22[[#This Row],[Category]],2)</f>
        <v/>
      </c>
      <c r="M354" t="str">
        <f>IF(F354&lt;&gt;0,COUNTIF($L$2:L354,L354),"")</f>
        <v/>
      </c>
      <c r="N354" t="str">
        <f t="shared" si="29"/>
        <v/>
      </c>
    </row>
    <row r="355" spans="1:14" x14ac:dyDescent="0.2">
      <c r="A355">
        <v>354</v>
      </c>
      <c r="B355" t="str">
        <f>IF(F355&lt;&gt;"",COUNTIF($J$2:J355,J355),"")</f>
        <v/>
      </c>
      <c r="C355" t="str">
        <f t="shared" si="27"/>
        <v/>
      </c>
      <c r="D355" t="str">
        <f>IF(F355&lt;&gt;0,COUNTIF($K$2:K355,K355),"")</f>
        <v/>
      </c>
      <c r="E355" t="str">
        <f t="shared" si="28"/>
        <v/>
      </c>
      <c r="G355" s="54"/>
      <c r="H355" t="str">
        <f>IFERROR(VLOOKUP(F355, Entries!$B:$F, 2, FALSE),"")</f>
        <v/>
      </c>
      <c r="I355" t="str">
        <f>IFERROR(VLOOKUP(F355, Entries!$B:$F, 3, FALSE),"")</f>
        <v/>
      </c>
      <c r="J355" t="str">
        <f>IFERROR(VLOOKUP(F355, Entries!$B:$F, 4, FALSE),"")</f>
        <v/>
      </c>
      <c r="K355" t="str">
        <f>IFERROR(VLOOKUP(F355, Entries!$B:$F, 5, FALSE),"")</f>
        <v/>
      </c>
      <c r="L355" t="str">
        <f>LEFT(Table22[[#This Row],[Category]],2)</f>
        <v/>
      </c>
      <c r="M355" t="str">
        <f>IF(F355&lt;&gt;0,COUNTIF($L$2:L355,L355),"")</f>
        <v/>
      </c>
      <c r="N355" t="str">
        <f t="shared" si="29"/>
        <v/>
      </c>
    </row>
    <row r="356" spans="1:14" x14ac:dyDescent="0.2">
      <c r="A356">
        <v>355</v>
      </c>
      <c r="B356" t="str">
        <f>IF(F356&lt;&gt;"",COUNTIF($J$2:J356,J356),"")</f>
        <v/>
      </c>
      <c r="C356" t="str">
        <f t="shared" si="27"/>
        <v/>
      </c>
      <c r="D356" t="str">
        <f>IF(F356&lt;&gt;0,COUNTIF($K$2:K356,K356),"")</f>
        <v/>
      </c>
      <c r="E356" t="str">
        <f t="shared" si="28"/>
        <v/>
      </c>
      <c r="G356" s="54"/>
      <c r="H356" t="str">
        <f>IFERROR(VLOOKUP(F356, Entries!$B:$F, 2, FALSE),"")</f>
        <v/>
      </c>
      <c r="I356" t="str">
        <f>IFERROR(VLOOKUP(F356, Entries!$B:$F, 3, FALSE),"")</f>
        <v/>
      </c>
      <c r="J356" t="str">
        <f>IFERROR(VLOOKUP(F356, Entries!$B:$F, 4, FALSE),"")</f>
        <v/>
      </c>
      <c r="K356" t="str">
        <f>IFERROR(VLOOKUP(F356, Entries!$B:$F, 5, FALSE),"")</f>
        <v/>
      </c>
      <c r="L356" t="str">
        <f>LEFT(Table22[[#This Row],[Category]],2)</f>
        <v/>
      </c>
      <c r="M356" t="str">
        <f>IF(F356&lt;&gt;0,COUNTIF($L$2:L356,L356),"")</f>
        <v/>
      </c>
      <c r="N356" t="str">
        <f t="shared" si="29"/>
        <v/>
      </c>
    </row>
    <row r="357" spans="1:14" x14ac:dyDescent="0.2">
      <c r="A357">
        <v>356</v>
      </c>
      <c r="B357" t="str">
        <f>IF(F357&lt;&gt;"",COUNTIF($J$2:J357,J357),"")</f>
        <v/>
      </c>
      <c r="C357" t="str">
        <f t="shared" si="27"/>
        <v/>
      </c>
      <c r="D357" t="str">
        <f>IF(F357&lt;&gt;0,COUNTIF($K$2:K357,K357),"")</f>
        <v/>
      </c>
      <c r="E357" t="str">
        <f t="shared" si="28"/>
        <v/>
      </c>
      <c r="G357" s="54"/>
      <c r="H357" t="str">
        <f>IFERROR(VLOOKUP(F357, Entries!$B:$F, 2, FALSE),"")</f>
        <v/>
      </c>
      <c r="I357" t="str">
        <f>IFERROR(VLOOKUP(F357, Entries!$B:$F, 3, FALSE),"")</f>
        <v/>
      </c>
      <c r="J357" t="str">
        <f>IFERROR(VLOOKUP(F357, Entries!$B:$F, 4, FALSE),"")</f>
        <v/>
      </c>
      <c r="K357" t="str">
        <f>IFERROR(VLOOKUP(F357, Entries!$B:$F, 5, FALSE),"")</f>
        <v/>
      </c>
      <c r="L357" t="str">
        <f>LEFT(Table22[[#This Row],[Category]],2)</f>
        <v/>
      </c>
      <c r="M357" t="str">
        <f>IF(F357&lt;&gt;0,COUNTIF($L$2:L357,L357),"")</f>
        <v/>
      </c>
      <c r="N357" t="str">
        <f t="shared" si="29"/>
        <v/>
      </c>
    </row>
    <row r="358" spans="1:14" x14ac:dyDescent="0.2">
      <c r="A358">
        <v>357</v>
      </c>
      <c r="B358" t="str">
        <f>IF(F358&lt;&gt;"",COUNTIF($J$2:J358,J358),"")</f>
        <v/>
      </c>
      <c r="C358" t="str">
        <f t="shared" si="27"/>
        <v/>
      </c>
      <c r="D358" t="str">
        <f>IF(F358&lt;&gt;0,COUNTIF($K$2:K358,K358),"")</f>
        <v/>
      </c>
      <c r="E358" t="str">
        <f t="shared" si="28"/>
        <v/>
      </c>
      <c r="G358" s="54"/>
      <c r="H358" t="str">
        <f>IFERROR(VLOOKUP(F358, Entries!$B:$F, 2, FALSE),"")</f>
        <v/>
      </c>
      <c r="I358" t="str">
        <f>IFERROR(VLOOKUP(F358, Entries!$B:$F, 3, FALSE),"")</f>
        <v/>
      </c>
      <c r="J358" t="str">
        <f>IFERROR(VLOOKUP(F358, Entries!$B:$F, 4, FALSE),"")</f>
        <v/>
      </c>
      <c r="K358" t="str">
        <f>IFERROR(VLOOKUP(F358, Entries!$B:$F, 5, FALSE),"")</f>
        <v/>
      </c>
      <c r="L358" t="str">
        <f>LEFT(Table22[[#This Row],[Category]],2)</f>
        <v/>
      </c>
      <c r="M358" t="str">
        <f>IF(F358&lt;&gt;0,COUNTIF($L$2:L358,L358),"")</f>
        <v/>
      </c>
      <c r="N358" t="str">
        <f t="shared" si="29"/>
        <v/>
      </c>
    </row>
    <row r="359" spans="1:14" x14ac:dyDescent="0.2">
      <c r="A359">
        <v>358</v>
      </c>
      <c r="B359" t="str">
        <f>IF(F359&lt;&gt;"",COUNTIF($J$2:J359,J359),"")</f>
        <v/>
      </c>
      <c r="C359" t="str">
        <f t="shared" si="27"/>
        <v/>
      </c>
      <c r="D359" t="str">
        <f>IF(F359&lt;&gt;0,COUNTIF($K$2:K359,K359),"")</f>
        <v/>
      </c>
      <c r="E359" t="str">
        <f t="shared" si="28"/>
        <v/>
      </c>
      <c r="G359" s="54"/>
      <c r="H359" t="str">
        <f>IFERROR(VLOOKUP(F359, Entries!$B:$F, 2, FALSE),"")</f>
        <v/>
      </c>
      <c r="I359" t="str">
        <f>IFERROR(VLOOKUP(F359, Entries!$B:$F, 3, FALSE),"")</f>
        <v/>
      </c>
      <c r="J359" t="str">
        <f>IFERROR(VLOOKUP(F359, Entries!$B:$F, 4, FALSE),"")</f>
        <v/>
      </c>
      <c r="K359" t="str">
        <f>IFERROR(VLOOKUP(F359, Entries!$B:$F, 5, FALSE),"")</f>
        <v/>
      </c>
      <c r="L359" t="str">
        <f>LEFT(Table22[[#This Row],[Category]],2)</f>
        <v/>
      </c>
      <c r="M359" t="str">
        <f>IF(F359&lt;&gt;0,COUNTIF($L$2:L359,L359),"")</f>
        <v/>
      </c>
      <c r="N359" t="str">
        <f t="shared" si="29"/>
        <v/>
      </c>
    </row>
    <row r="360" spans="1:14" x14ac:dyDescent="0.2">
      <c r="A360">
        <v>359</v>
      </c>
      <c r="B360" t="str">
        <f>IF(F360&lt;&gt;"",COUNTIF($J$2:J360,J360),"")</f>
        <v/>
      </c>
      <c r="C360" t="str">
        <f t="shared" si="27"/>
        <v/>
      </c>
      <c r="D360" t="str">
        <f>IF(F360&lt;&gt;0,COUNTIF($K$2:K360,K360),"")</f>
        <v/>
      </c>
      <c r="E360" t="str">
        <f t="shared" si="28"/>
        <v/>
      </c>
      <c r="G360" s="54"/>
      <c r="H360" t="str">
        <f>IFERROR(VLOOKUP(F360, Entries!$B:$F, 2, FALSE),"")</f>
        <v/>
      </c>
      <c r="I360" t="str">
        <f>IFERROR(VLOOKUP(F360, Entries!$B:$F, 3, FALSE),"")</f>
        <v/>
      </c>
      <c r="J360" t="str">
        <f>IFERROR(VLOOKUP(F360, Entries!$B:$F, 4, FALSE),"")</f>
        <v/>
      </c>
      <c r="K360" t="str">
        <f>IFERROR(VLOOKUP(F360, Entries!$B:$F, 5, FALSE),"")</f>
        <v/>
      </c>
      <c r="L360" t="str">
        <f>LEFT(Table22[[#This Row],[Category]],2)</f>
        <v/>
      </c>
      <c r="M360" t="str">
        <f>IF(F360&lt;&gt;0,COUNTIF($L$2:L360,L360),"")</f>
        <v/>
      </c>
      <c r="N360" t="str">
        <f t="shared" si="29"/>
        <v/>
      </c>
    </row>
    <row r="361" spans="1:14" x14ac:dyDescent="0.2">
      <c r="A361">
        <v>360</v>
      </c>
      <c r="B361" t="str">
        <f>IF(F361&lt;&gt;"",COUNTIF($J$2:J361,J361),"")</f>
        <v/>
      </c>
      <c r="C361" t="str">
        <f t="shared" si="27"/>
        <v/>
      </c>
      <c r="D361" t="str">
        <f>IF(F361&lt;&gt;0,COUNTIF($K$2:K361,K361),"")</f>
        <v/>
      </c>
      <c r="E361" t="str">
        <f t="shared" si="28"/>
        <v/>
      </c>
      <c r="G361" s="54"/>
      <c r="H361" t="str">
        <f>IFERROR(VLOOKUP(F361, Entries!$B:$F, 2, FALSE),"")</f>
        <v/>
      </c>
      <c r="I361" t="str">
        <f>IFERROR(VLOOKUP(F361, Entries!$B:$F, 3, FALSE),"")</f>
        <v/>
      </c>
      <c r="J361" t="str">
        <f>IFERROR(VLOOKUP(F361, Entries!$B:$F, 4, FALSE),"")</f>
        <v/>
      </c>
      <c r="K361" t="str">
        <f>IFERROR(VLOOKUP(F361, Entries!$B:$F, 5, FALSE),"")</f>
        <v/>
      </c>
      <c r="L361" t="str">
        <f>LEFT(Table22[[#This Row],[Category]],2)</f>
        <v/>
      </c>
      <c r="M361" t="str">
        <f>IF(F361&lt;&gt;0,COUNTIF($L$2:L361,L361),"")</f>
        <v/>
      </c>
      <c r="N361" t="str">
        <f t="shared" si="29"/>
        <v/>
      </c>
    </row>
    <row r="362" spans="1:14" x14ac:dyDescent="0.2">
      <c r="A362">
        <v>361</v>
      </c>
      <c r="B362" t="str">
        <f>IF(F362&lt;&gt;"",COUNTIF($J$2:J362,J362),"")</f>
        <v/>
      </c>
      <c r="C362" t="str">
        <f t="shared" si="27"/>
        <v/>
      </c>
      <c r="D362" t="str">
        <f>IF(F362&lt;&gt;0,COUNTIF($K$2:K362,K362),"")</f>
        <v/>
      </c>
      <c r="E362" t="str">
        <f t="shared" si="28"/>
        <v/>
      </c>
      <c r="G362" s="54"/>
      <c r="H362" t="str">
        <f>IFERROR(VLOOKUP(F362, Entries!$B:$F, 2, FALSE),"")</f>
        <v/>
      </c>
      <c r="I362" t="str">
        <f>IFERROR(VLOOKUP(F362, Entries!$B:$F, 3, FALSE),"")</f>
        <v/>
      </c>
      <c r="J362" t="str">
        <f>IFERROR(VLOOKUP(F362, Entries!$B:$F, 4, FALSE),"")</f>
        <v/>
      </c>
      <c r="K362" t="str">
        <f>IFERROR(VLOOKUP(F362, Entries!$B:$F, 5, FALSE),"")</f>
        <v/>
      </c>
      <c r="L362" t="str">
        <f>LEFT(Table22[[#This Row],[Category]],2)</f>
        <v/>
      </c>
      <c r="M362" t="str">
        <f>IF(F362&lt;&gt;0,COUNTIF($L$2:L362,L362),"")</f>
        <v/>
      </c>
      <c r="N362" t="str">
        <f t="shared" si="29"/>
        <v/>
      </c>
    </row>
    <row r="363" spans="1:14" x14ac:dyDescent="0.2">
      <c r="A363">
        <v>362</v>
      </c>
      <c r="B363" t="str">
        <f>IF(F363&lt;&gt;"",COUNTIF($J$2:J363,J363),"")</f>
        <v/>
      </c>
      <c r="C363" t="str">
        <f t="shared" si="27"/>
        <v/>
      </c>
      <c r="D363" t="str">
        <f>IF(F363&lt;&gt;0,COUNTIF($K$2:K363,K363),"")</f>
        <v/>
      </c>
      <c r="E363" t="str">
        <f t="shared" si="28"/>
        <v/>
      </c>
      <c r="G363" s="54"/>
      <c r="H363" t="str">
        <f>IFERROR(VLOOKUP(F363, Entries!$B:$F, 2, FALSE),"")</f>
        <v/>
      </c>
      <c r="I363" t="str">
        <f>IFERROR(VLOOKUP(F363, Entries!$B:$F, 3, FALSE),"")</f>
        <v/>
      </c>
      <c r="J363" t="str">
        <f>IFERROR(VLOOKUP(F363, Entries!$B:$F, 4, FALSE),"")</f>
        <v/>
      </c>
      <c r="K363" t="str">
        <f>IFERROR(VLOOKUP(F363, Entries!$B:$F, 5, FALSE),"")</f>
        <v/>
      </c>
      <c r="L363" t="str">
        <f>LEFT(Table22[[#This Row],[Category]],2)</f>
        <v/>
      </c>
      <c r="M363" t="str">
        <f>IF(F363&lt;&gt;0,COUNTIF($L$2:L363,L363),"")</f>
        <v/>
      </c>
      <c r="N363" t="str">
        <f t="shared" si="29"/>
        <v/>
      </c>
    </row>
    <row r="364" spans="1:14" x14ac:dyDescent="0.2">
      <c r="A364">
        <v>363</v>
      </c>
      <c r="B364" t="str">
        <f>IF(F364&lt;&gt;"",COUNTIF($J$2:J364,J364),"")</f>
        <v/>
      </c>
      <c r="C364" t="str">
        <f t="shared" si="27"/>
        <v/>
      </c>
      <c r="D364" t="str">
        <f>IF(F364&lt;&gt;0,COUNTIF($K$2:K364,K364),"")</f>
        <v/>
      </c>
      <c r="E364" t="str">
        <f t="shared" si="28"/>
        <v/>
      </c>
      <c r="G364" s="54"/>
      <c r="H364" t="str">
        <f>IFERROR(VLOOKUP(F364, Entries!$B:$F, 2, FALSE),"")</f>
        <v/>
      </c>
      <c r="I364" t="str">
        <f>IFERROR(VLOOKUP(F364, Entries!$B:$F, 3, FALSE),"")</f>
        <v/>
      </c>
      <c r="J364" t="str">
        <f>IFERROR(VLOOKUP(F364, Entries!$B:$F, 4, FALSE),"")</f>
        <v/>
      </c>
      <c r="K364" t="str">
        <f>IFERROR(VLOOKUP(F364, Entries!$B:$F, 5, FALSE),"")</f>
        <v/>
      </c>
      <c r="L364" t="str">
        <f>LEFT(Table22[[#This Row],[Category]],2)</f>
        <v/>
      </c>
      <c r="M364" t="str">
        <f>IF(F364&lt;&gt;0,COUNTIF($L$2:L364,L364),"")</f>
        <v/>
      </c>
      <c r="N364" t="str">
        <f t="shared" si="29"/>
        <v/>
      </c>
    </row>
    <row r="365" spans="1:14" x14ac:dyDescent="0.2">
      <c r="A365">
        <v>364</v>
      </c>
      <c r="B365" t="str">
        <f>IF(F365&lt;&gt;"",COUNTIF($J$2:J365,J365),"")</f>
        <v/>
      </c>
      <c r="C365" t="str">
        <f t="shared" si="27"/>
        <v/>
      </c>
      <c r="D365" t="str">
        <f>IF(F365&lt;&gt;0,COUNTIF($K$2:K365,K365),"")</f>
        <v/>
      </c>
      <c r="E365" t="str">
        <f t="shared" si="28"/>
        <v/>
      </c>
      <c r="G365" s="54"/>
      <c r="H365" t="str">
        <f>IFERROR(VLOOKUP(F365, Entries!$B:$F, 2, FALSE),"")</f>
        <v/>
      </c>
      <c r="I365" t="str">
        <f>IFERROR(VLOOKUP(F365, Entries!$B:$F, 3, FALSE),"")</f>
        <v/>
      </c>
      <c r="J365" t="str">
        <f>IFERROR(VLOOKUP(F365, Entries!$B:$F, 4, FALSE),"")</f>
        <v/>
      </c>
      <c r="K365" t="str">
        <f>IFERROR(VLOOKUP(F365, Entries!$B:$F, 5, FALSE),"")</f>
        <v/>
      </c>
      <c r="L365" t="str">
        <f>LEFT(Table22[[#This Row],[Category]],2)</f>
        <v/>
      </c>
      <c r="M365" t="str">
        <f>IF(F365&lt;&gt;0,COUNTIF($L$2:L365,L365),"")</f>
        <v/>
      </c>
      <c r="N365" t="str">
        <f t="shared" si="29"/>
        <v/>
      </c>
    </row>
    <row r="366" spans="1:14" x14ac:dyDescent="0.2">
      <c r="A366">
        <v>365</v>
      </c>
      <c r="B366" t="str">
        <f>IF(F366&lt;&gt;"",COUNTIF($J$2:J366,J366),"")</f>
        <v/>
      </c>
      <c r="C366" t="str">
        <f t="shared" si="27"/>
        <v/>
      </c>
      <c r="D366" t="str">
        <f>IF(F366&lt;&gt;0,COUNTIF($K$2:K366,K366),"")</f>
        <v/>
      </c>
      <c r="E366" t="str">
        <f t="shared" si="28"/>
        <v/>
      </c>
      <c r="G366" s="54"/>
      <c r="H366" t="str">
        <f>IFERROR(VLOOKUP(F366, Entries!$B:$F, 2, FALSE),"")</f>
        <v/>
      </c>
      <c r="I366" t="str">
        <f>IFERROR(VLOOKUP(F366, Entries!$B:$F, 3, FALSE),"")</f>
        <v/>
      </c>
      <c r="J366" t="str">
        <f>IFERROR(VLOOKUP(F366, Entries!$B:$F, 4, FALSE),"")</f>
        <v/>
      </c>
      <c r="K366" t="str">
        <f>IFERROR(VLOOKUP(F366, Entries!$B:$F, 5, FALSE),"")</f>
        <v/>
      </c>
      <c r="L366" t="str">
        <f>LEFT(Table22[[#This Row],[Category]],2)</f>
        <v/>
      </c>
      <c r="M366" t="str">
        <f>IF(F366&lt;&gt;0,COUNTIF($L$2:L366,L366),"")</f>
        <v/>
      </c>
      <c r="N366" t="str">
        <f t="shared" si="29"/>
        <v/>
      </c>
    </row>
    <row r="367" spans="1:14" x14ac:dyDescent="0.2">
      <c r="A367">
        <v>366</v>
      </c>
      <c r="B367" t="str">
        <f>IF(F367&lt;&gt;"",COUNTIF($J$2:J367,J367),"")</f>
        <v/>
      </c>
      <c r="C367" t="str">
        <f t="shared" si="27"/>
        <v/>
      </c>
      <c r="D367" t="str">
        <f>IF(F367&lt;&gt;0,COUNTIF($K$2:K367,K367),"")</f>
        <v/>
      </c>
      <c r="E367" t="str">
        <f t="shared" si="28"/>
        <v/>
      </c>
      <c r="G367" s="54"/>
      <c r="H367" t="str">
        <f>IFERROR(VLOOKUP(F367, Entries!$B:$F, 2, FALSE),"")</f>
        <v/>
      </c>
      <c r="I367" t="str">
        <f>IFERROR(VLOOKUP(F367, Entries!$B:$F, 3, FALSE),"")</f>
        <v/>
      </c>
      <c r="J367" t="str">
        <f>IFERROR(VLOOKUP(F367, Entries!$B:$F, 4, FALSE),"")</f>
        <v/>
      </c>
      <c r="K367" t="str">
        <f>IFERROR(VLOOKUP(F367, Entries!$B:$F, 5, FALSE),"")</f>
        <v/>
      </c>
      <c r="L367" t="str">
        <f>LEFT(Table22[[#This Row],[Category]],2)</f>
        <v/>
      </c>
      <c r="M367" t="str">
        <f>IF(F367&lt;&gt;0,COUNTIF($L$2:L367,L367),"")</f>
        <v/>
      </c>
      <c r="N367" t="str">
        <f t="shared" si="29"/>
        <v/>
      </c>
    </row>
    <row r="368" spans="1:14" x14ac:dyDescent="0.2">
      <c r="A368">
        <v>367</v>
      </c>
      <c r="B368" t="str">
        <f>IF(F368&lt;&gt;"",COUNTIF($J$2:J368,J368),"")</f>
        <v/>
      </c>
      <c r="C368" t="str">
        <f t="shared" si="27"/>
        <v/>
      </c>
      <c r="D368" t="str">
        <f>IF(F368&lt;&gt;0,COUNTIF($K$2:K368,K368),"")</f>
        <v/>
      </c>
      <c r="E368" t="str">
        <f t="shared" si="28"/>
        <v/>
      </c>
      <c r="G368" s="54"/>
      <c r="H368" t="str">
        <f>IFERROR(VLOOKUP(F368, Entries!$B:$F, 2, FALSE),"")</f>
        <v/>
      </c>
      <c r="I368" t="str">
        <f>IFERROR(VLOOKUP(F368, Entries!$B:$F, 3, FALSE),"")</f>
        <v/>
      </c>
      <c r="J368" t="str">
        <f>IFERROR(VLOOKUP(F368, Entries!$B:$F, 4, FALSE),"")</f>
        <v/>
      </c>
      <c r="K368" t="str">
        <f>IFERROR(VLOOKUP(F368, Entries!$B:$F, 5, FALSE),"")</f>
        <v/>
      </c>
      <c r="L368" t="str">
        <f>LEFT(Table22[[#This Row],[Category]],2)</f>
        <v/>
      </c>
      <c r="M368" t="str">
        <f>IF(F368&lt;&gt;0,COUNTIF($L$2:L368,L368),"")</f>
        <v/>
      </c>
      <c r="N368" t="str">
        <f t="shared" si="29"/>
        <v/>
      </c>
    </row>
    <row r="369" spans="1:14" x14ac:dyDescent="0.2">
      <c r="A369">
        <v>368</v>
      </c>
      <c r="B369" t="str">
        <f>IF(F369&lt;&gt;"",COUNTIF($J$2:J369,J369),"")</f>
        <v/>
      </c>
      <c r="C369" t="str">
        <f t="shared" si="27"/>
        <v/>
      </c>
      <c r="D369" t="str">
        <f>IF(F369&lt;&gt;0,COUNTIF($K$2:K369,K369),"")</f>
        <v/>
      </c>
      <c r="E369" t="str">
        <f t="shared" si="28"/>
        <v/>
      </c>
      <c r="G369" s="54"/>
      <c r="H369" t="str">
        <f>IFERROR(VLOOKUP(F369, Entries!$B:$F, 2, FALSE),"")</f>
        <v/>
      </c>
      <c r="I369" t="str">
        <f>IFERROR(VLOOKUP(F369, Entries!$B:$F, 3, FALSE),"")</f>
        <v/>
      </c>
      <c r="J369" t="str">
        <f>IFERROR(VLOOKUP(F369, Entries!$B:$F, 4, FALSE),"")</f>
        <v/>
      </c>
      <c r="K369" t="str">
        <f>IFERROR(VLOOKUP(F369, Entries!$B:$F, 5, FALSE),"")</f>
        <v/>
      </c>
      <c r="L369" t="str">
        <f>LEFT(Table22[[#This Row],[Category]],2)</f>
        <v/>
      </c>
      <c r="M369" t="str">
        <f>IF(F369&lt;&gt;0,COUNTIF($L$2:L369,L369),"")</f>
        <v/>
      </c>
      <c r="N369" t="str">
        <f t="shared" si="29"/>
        <v/>
      </c>
    </row>
    <row r="370" spans="1:14" x14ac:dyDescent="0.2">
      <c r="A370">
        <v>369</v>
      </c>
      <c r="B370" t="str">
        <f>IF(F370&lt;&gt;"",COUNTIF($J$2:J370,J370),"")</f>
        <v/>
      </c>
      <c r="C370" t="str">
        <f t="shared" si="27"/>
        <v/>
      </c>
      <c r="D370" t="str">
        <f>IF(F370&lt;&gt;0,COUNTIF($K$2:K370,K370),"")</f>
        <v/>
      </c>
      <c r="E370" t="str">
        <f t="shared" si="28"/>
        <v/>
      </c>
      <c r="G370" s="54"/>
      <c r="H370" t="str">
        <f>IFERROR(VLOOKUP(F370, Entries!$B:$F, 2, FALSE),"")</f>
        <v/>
      </c>
      <c r="I370" t="str">
        <f>IFERROR(VLOOKUP(F370, Entries!$B:$F, 3, FALSE),"")</f>
        <v/>
      </c>
      <c r="J370" t="str">
        <f>IFERROR(VLOOKUP(F370, Entries!$B:$F, 4, FALSE),"")</f>
        <v/>
      </c>
      <c r="K370" t="str">
        <f>IFERROR(VLOOKUP(F370, Entries!$B:$F, 5, FALSE),"")</f>
        <v/>
      </c>
      <c r="L370" t="str">
        <f>LEFT(Table22[[#This Row],[Category]],2)</f>
        <v/>
      </c>
      <c r="M370" t="str">
        <f>IF(F370&lt;&gt;0,COUNTIF($L$2:L370,L370),"")</f>
        <v/>
      </c>
      <c r="N370" t="str">
        <f t="shared" si="29"/>
        <v/>
      </c>
    </row>
    <row r="371" spans="1:14" x14ac:dyDescent="0.2">
      <c r="A371">
        <v>370</v>
      </c>
      <c r="B371" t="str">
        <f>IF(F371&lt;&gt;"",COUNTIF($J$2:J371,J371),"")</f>
        <v/>
      </c>
      <c r="C371" t="str">
        <f t="shared" si="27"/>
        <v/>
      </c>
      <c r="D371" t="str">
        <f>IF(F371&lt;&gt;0,COUNTIF($K$2:K371,K371),"")</f>
        <v/>
      </c>
      <c r="E371" t="str">
        <f t="shared" si="28"/>
        <v/>
      </c>
      <c r="G371" s="54"/>
      <c r="H371" t="str">
        <f>IFERROR(VLOOKUP(F371, Entries!$B:$F, 2, FALSE),"")</f>
        <v/>
      </c>
      <c r="I371" t="str">
        <f>IFERROR(VLOOKUP(F371, Entries!$B:$F, 3, FALSE),"")</f>
        <v/>
      </c>
      <c r="J371" t="str">
        <f>IFERROR(VLOOKUP(F371, Entries!$B:$F, 4, FALSE),"")</f>
        <v/>
      </c>
      <c r="K371" t="str">
        <f>IFERROR(VLOOKUP(F371, Entries!$B:$F, 5, FALSE),"")</f>
        <v/>
      </c>
      <c r="L371" t="str">
        <f>LEFT(Table22[[#This Row],[Category]],2)</f>
        <v/>
      </c>
      <c r="M371" t="str">
        <f>IF(F371&lt;&gt;0,COUNTIF($L$2:L371,L371),"")</f>
        <v/>
      </c>
      <c r="N371" t="str">
        <f t="shared" si="29"/>
        <v/>
      </c>
    </row>
    <row r="372" spans="1:14" x14ac:dyDescent="0.2">
      <c r="A372">
        <v>371</v>
      </c>
      <c r="B372" t="str">
        <f>IF(F372&lt;&gt;"",COUNTIF($J$2:J372,J372),"")</f>
        <v/>
      </c>
      <c r="C372" t="str">
        <f t="shared" si="27"/>
        <v/>
      </c>
      <c r="D372" t="str">
        <f>IF(F372&lt;&gt;0,COUNTIF($K$2:K372,K372),"")</f>
        <v/>
      </c>
      <c r="E372" t="str">
        <f t="shared" si="28"/>
        <v/>
      </c>
      <c r="G372" s="54"/>
      <c r="H372" t="str">
        <f>IFERROR(VLOOKUP(F372, Entries!$B:$F, 2, FALSE),"")</f>
        <v/>
      </c>
      <c r="I372" t="str">
        <f>IFERROR(VLOOKUP(F372, Entries!$B:$F, 3, FALSE),"")</f>
        <v/>
      </c>
      <c r="J372" t="str">
        <f>IFERROR(VLOOKUP(F372, Entries!$B:$F, 4, FALSE),"")</f>
        <v/>
      </c>
      <c r="K372" t="str">
        <f>IFERROR(VLOOKUP(F372, Entries!$B:$F, 5, FALSE),"")</f>
        <v/>
      </c>
      <c r="L372" t="str">
        <f>LEFT(Table22[[#This Row],[Category]],2)</f>
        <v/>
      </c>
      <c r="M372" t="str">
        <f>IF(F372&lt;&gt;0,COUNTIF($L$2:L372,L372),"")</f>
        <v/>
      </c>
      <c r="N372" t="str">
        <f t="shared" si="29"/>
        <v/>
      </c>
    </row>
    <row r="373" spans="1:14" x14ac:dyDescent="0.2">
      <c r="A373">
        <v>372</v>
      </c>
      <c r="B373" t="str">
        <f>IF(F373&lt;&gt;"",COUNTIF($J$2:J373,J373),"")</f>
        <v/>
      </c>
      <c r="C373" t="str">
        <f t="shared" si="27"/>
        <v/>
      </c>
      <c r="D373" t="str">
        <f>IF(F373&lt;&gt;0,COUNTIF($K$2:K373,K373),"")</f>
        <v/>
      </c>
      <c r="E373" t="str">
        <f t="shared" si="28"/>
        <v/>
      </c>
      <c r="G373" s="54"/>
      <c r="H373" t="str">
        <f>IFERROR(VLOOKUP(F373, Entries!$B:$F, 2, FALSE),"")</f>
        <v/>
      </c>
      <c r="I373" t="str">
        <f>IFERROR(VLOOKUP(F373, Entries!$B:$F, 3, FALSE),"")</f>
        <v/>
      </c>
      <c r="J373" t="str">
        <f>IFERROR(VLOOKUP(F373, Entries!$B:$F, 4, FALSE),"")</f>
        <v/>
      </c>
      <c r="K373" t="str">
        <f>IFERROR(VLOOKUP(F373, Entries!$B:$F, 5, FALSE),"")</f>
        <v/>
      </c>
      <c r="L373" t="str">
        <f>LEFT(Table22[[#This Row],[Category]],2)</f>
        <v/>
      </c>
      <c r="M373" t="str">
        <f>IF(F373&lt;&gt;0,COUNTIF($L$2:L373,L373),"")</f>
        <v/>
      </c>
      <c r="N373" t="str">
        <f t="shared" si="29"/>
        <v/>
      </c>
    </row>
    <row r="374" spans="1:14" x14ac:dyDescent="0.2">
      <c r="A374">
        <v>373</v>
      </c>
      <c r="B374" t="str">
        <f>IF(F374&lt;&gt;"",COUNTIF($J$2:J374,J374),"")</f>
        <v/>
      </c>
      <c r="C374" t="str">
        <f t="shared" si="27"/>
        <v/>
      </c>
      <c r="D374" t="str">
        <f>IF(F374&lt;&gt;0,COUNTIF($K$2:K374,K374),"")</f>
        <v/>
      </c>
      <c r="E374" t="str">
        <f t="shared" si="28"/>
        <v/>
      </c>
      <c r="G374" s="54"/>
      <c r="H374" t="str">
        <f>IFERROR(VLOOKUP(F374, Entries!$B:$F, 2, FALSE),"")</f>
        <v/>
      </c>
      <c r="I374" t="str">
        <f>IFERROR(VLOOKUP(F374, Entries!$B:$F, 3, FALSE),"")</f>
        <v/>
      </c>
      <c r="J374" t="str">
        <f>IFERROR(VLOOKUP(F374, Entries!$B:$F, 4, FALSE),"")</f>
        <v/>
      </c>
      <c r="K374" t="str">
        <f>IFERROR(VLOOKUP(F374, Entries!$B:$F, 5, FALSE),"")</f>
        <v/>
      </c>
      <c r="L374" t="str">
        <f>LEFT(Table22[[#This Row],[Category]],2)</f>
        <v/>
      </c>
      <c r="M374" t="str">
        <f>IF(F374&lt;&gt;0,COUNTIF($L$2:L374,L374),"")</f>
        <v/>
      </c>
      <c r="N374" t="str">
        <f t="shared" si="29"/>
        <v/>
      </c>
    </row>
    <row r="375" spans="1:14" x14ac:dyDescent="0.2">
      <c r="A375">
        <v>374</v>
      </c>
      <c r="B375" t="str">
        <f>IF(F375&lt;&gt;"",COUNTIF($J$2:J375,J375),"")</f>
        <v/>
      </c>
      <c r="C375" t="str">
        <f t="shared" si="27"/>
        <v/>
      </c>
      <c r="D375" t="str">
        <f>IF(F375&lt;&gt;0,COUNTIF($K$2:K375,K375),"")</f>
        <v/>
      </c>
      <c r="E375" t="str">
        <f t="shared" si="28"/>
        <v/>
      </c>
      <c r="G375" s="54"/>
      <c r="H375" t="str">
        <f>IFERROR(VLOOKUP(F375, Entries!$B:$F, 2, FALSE),"")</f>
        <v/>
      </c>
      <c r="I375" t="str">
        <f>IFERROR(VLOOKUP(F375, Entries!$B:$F, 3, FALSE),"")</f>
        <v/>
      </c>
      <c r="J375" t="str">
        <f>IFERROR(VLOOKUP(F375, Entries!$B:$F, 4, FALSE),"")</f>
        <v/>
      </c>
      <c r="K375" t="str">
        <f>IFERROR(VLOOKUP(F375, Entries!$B:$F, 5, FALSE),"")</f>
        <v/>
      </c>
      <c r="L375" t="str">
        <f>LEFT(Table22[[#This Row],[Category]],2)</f>
        <v/>
      </c>
      <c r="M375" t="str">
        <f>IF(F375&lt;&gt;0,COUNTIF($L$2:L375,L375),"")</f>
        <v/>
      </c>
      <c r="N375" t="str">
        <f t="shared" si="29"/>
        <v/>
      </c>
    </row>
    <row r="376" spans="1:14" x14ac:dyDescent="0.2">
      <c r="A376">
        <v>375</v>
      </c>
      <c r="B376" t="str">
        <f>IF(F376&lt;&gt;"",COUNTIF($J$2:J376,J376),"")</f>
        <v/>
      </c>
      <c r="C376" t="str">
        <f t="shared" si="27"/>
        <v/>
      </c>
      <c r="D376" t="str">
        <f>IF(F376&lt;&gt;0,COUNTIF($K$2:K376,K376),"")</f>
        <v/>
      </c>
      <c r="E376" t="str">
        <f t="shared" si="28"/>
        <v/>
      </c>
      <c r="G376" s="54"/>
      <c r="H376" t="str">
        <f>IFERROR(VLOOKUP(F376, Entries!$B:$F, 2, FALSE),"")</f>
        <v/>
      </c>
      <c r="I376" t="str">
        <f>IFERROR(VLOOKUP(F376, Entries!$B:$F, 3, FALSE),"")</f>
        <v/>
      </c>
      <c r="J376" t="str">
        <f>IFERROR(VLOOKUP(F376, Entries!$B:$F, 4, FALSE),"")</f>
        <v/>
      </c>
      <c r="K376" t="str">
        <f>IFERROR(VLOOKUP(F376, Entries!$B:$F, 5, FALSE),"")</f>
        <v/>
      </c>
      <c r="L376" t="str">
        <f>LEFT(Table22[[#This Row],[Category]],2)</f>
        <v/>
      </c>
      <c r="M376" t="str">
        <f>IF(F376&lt;&gt;0,COUNTIF($L$2:L376,L376),"")</f>
        <v/>
      </c>
      <c r="N376" t="str">
        <f t="shared" si="29"/>
        <v/>
      </c>
    </row>
    <row r="377" spans="1:14" x14ac:dyDescent="0.2">
      <c r="A377">
        <v>376</v>
      </c>
      <c r="B377" t="str">
        <f>IF(F377&lt;&gt;"",COUNTIF($J$2:J377,J377),"")</f>
        <v/>
      </c>
      <c r="C377" t="str">
        <f t="shared" si="27"/>
        <v/>
      </c>
      <c r="D377" t="str">
        <f>IF(F377&lt;&gt;0,COUNTIF($K$2:K377,K377),"")</f>
        <v/>
      </c>
      <c r="E377" t="str">
        <f t="shared" si="28"/>
        <v/>
      </c>
      <c r="G377" s="54"/>
      <c r="H377" t="str">
        <f>IFERROR(VLOOKUP(F377, Entries!$B:$F, 2, FALSE),"")</f>
        <v/>
      </c>
      <c r="I377" t="str">
        <f>IFERROR(VLOOKUP(F377, Entries!$B:$F, 3, FALSE),"")</f>
        <v/>
      </c>
      <c r="J377" t="str">
        <f>IFERROR(VLOOKUP(F377, Entries!$B:$F, 4, FALSE),"")</f>
        <v/>
      </c>
      <c r="K377" t="str">
        <f>IFERROR(VLOOKUP(F377, Entries!$B:$F, 5, FALSE),"")</f>
        <v/>
      </c>
      <c r="L377" t="str">
        <f>LEFT(Table22[[#This Row],[Category]],2)</f>
        <v/>
      </c>
      <c r="M377" t="str">
        <f>IF(F377&lt;&gt;0,COUNTIF($L$2:L377,L377),"")</f>
        <v/>
      </c>
      <c r="N377" t="str">
        <f t="shared" si="29"/>
        <v/>
      </c>
    </row>
    <row r="378" spans="1:14" x14ac:dyDescent="0.2">
      <c r="A378">
        <v>377</v>
      </c>
      <c r="B378" t="str">
        <f>IF(F378&lt;&gt;"",COUNTIF($J$2:J378,J378),"")</f>
        <v/>
      </c>
      <c r="C378" t="str">
        <f t="shared" si="27"/>
        <v/>
      </c>
      <c r="D378" t="str">
        <f>IF(F378&lt;&gt;0,COUNTIF($K$2:K378,K378),"")</f>
        <v/>
      </c>
      <c r="E378" t="str">
        <f t="shared" si="28"/>
        <v/>
      </c>
      <c r="G378" s="54"/>
      <c r="H378" t="str">
        <f>IFERROR(VLOOKUP(F378, Entries!$B:$F, 2, FALSE),"")</f>
        <v/>
      </c>
      <c r="I378" t="str">
        <f>IFERROR(VLOOKUP(F378, Entries!$B:$F, 3, FALSE),"")</f>
        <v/>
      </c>
      <c r="J378" t="str">
        <f>IFERROR(VLOOKUP(F378, Entries!$B:$F, 4, FALSE),"")</f>
        <v/>
      </c>
      <c r="K378" t="str">
        <f>IFERROR(VLOOKUP(F378, Entries!$B:$F, 5, FALSE),"")</f>
        <v/>
      </c>
      <c r="L378" t="str">
        <f>LEFT(Table22[[#This Row],[Category]],2)</f>
        <v/>
      </c>
      <c r="M378" t="str">
        <f>IF(F378&lt;&gt;0,COUNTIF($L$2:L378,L378),"")</f>
        <v/>
      </c>
      <c r="N378" t="str">
        <f t="shared" si="29"/>
        <v/>
      </c>
    </row>
    <row r="379" spans="1:14" x14ac:dyDescent="0.2">
      <c r="A379">
        <v>378</v>
      </c>
      <c r="B379" t="str">
        <f>IF(F379&lt;&gt;"",COUNTIF($J$2:J379,J379),"")</f>
        <v/>
      </c>
      <c r="C379" t="str">
        <f t="shared" si="27"/>
        <v/>
      </c>
      <c r="D379" t="str">
        <f>IF(F379&lt;&gt;0,COUNTIF($K$2:K379,K379),"")</f>
        <v/>
      </c>
      <c r="E379" t="str">
        <f t="shared" si="28"/>
        <v/>
      </c>
      <c r="G379" s="54"/>
      <c r="H379" t="str">
        <f>IFERROR(VLOOKUP(F379, Entries!$B:$F, 2, FALSE),"")</f>
        <v/>
      </c>
      <c r="I379" t="str">
        <f>IFERROR(VLOOKUP(F379, Entries!$B:$F, 3, FALSE),"")</f>
        <v/>
      </c>
      <c r="J379" t="str">
        <f>IFERROR(VLOOKUP(F379, Entries!$B:$F, 4, FALSE),"")</f>
        <v/>
      </c>
      <c r="K379" t="str">
        <f>IFERROR(VLOOKUP(F379, Entries!$B:$F, 5, FALSE),"")</f>
        <v/>
      </c>
      <c r="L379" t="str">
        <f>LEFT(Table22[[#This Row],[Category]],2)</f>
        <v/>
      </c>
      <c r="M379" t="str">
        <f>IF(F379&lt;&gt;0,COUNTIF($L$2:L379,L379),"")</f>
        <v/>
      </c>
      <c r="N379" t="str">
        <f t="shared" si="29"/>
        <v/>
      </c>
    </row>
    <row r="380" spans="1:14" x14ac:dyDescent="0.2">
      <c r="A380">
        <v>379</v>
      </c>
      <c r="B380" t="str">
        <f>IF(F380&lt;&gt;"",COUNTIF($J$2:J380,J380),"")</f>
        <v/>
      </c>
      <c r="C380" t="str">
        <f t="shared" si="27"/>
        <v/>
      </c>
      <c r="D380" t="str">
        <f>IF(F380&lt;&gt;0,COUNTIF($K$2:K380,K380),"")</f>
        <v/>
      </c>
      <c r="E380" t="str">
        <f t="shared" si="28"/>
        <v/>
      </c>
      <c r="G380" s="54"/>
      <c r="H380" t="str">
        <f>IFERROR(VLOOKUP(F380, Entries!$B:$F, 2, FALSE),"")</f>
        <v/>
      </c>
      <c r="I380" t="str">
        <f>IFERROR(VLOOKUP(F380, Entries!$B:$F, 3, FALSE),"")</f>
        <v/>
      </c>
      <c r="J380" t="str">
        <f>IFERROR(VLOOKUP(F380, Entries!$B:$F, 4, FALSE),"")</f>
        <v/>
      </c>
      <c r="K380" t="str">
        <f>IFERROR(VLOOKUP(F380, Entries!$B:$F, 5, FALSE),"")</f>
        <v/>
      </c>
      <c r="L380" t="str">
        <f>LEFT(Table22[[#This Row],[Category]],2)</f>
        <v/>
      </c>
      <c r="M380" t="str">
        <f>IF(F380&lt;&gt;0,COUNTIF($L$2:L380,L380),"")</f>
        <v/>
      </c>
      <c r="N380" t="str">
        <f t="shared" si="29"/>
        <v/>
      </c>
    </row>
    <row r="381" spans="1:14" x14ac:dyDescent="0.2">
      <c r="A381">
        <v>380</v>
      </c>
      <c r="B381" t="str">
        <f>IF(F381&lt;&gt;"",COUNTIF($J$2:J381,J381),"")</f>
        <v/>
      </c>
      <c r="C381" t="str">
        <f t="shared" si="27"/>
        <v/>
      </c>
      <c r="D381" t="str">
        <f>IF(F381&lt;&gt;0,COUNTIF($K$2:K381,K381),"")</f>
        <v/>
      </c>
      <c r="E381" t="str">
        <f t="shared" si="28"/>
        <v/>
      </c>
      <c r="G381" s="54"/>
      <c r="H381" t="str">
        <f>IFERROR(VLOOKUP(F381, Entries!$B:$F, 2, FALSE),"")</f>
        <v/>
      </c>
      <c r="I381" t="str">
        <f>IFERROR(VLOOKUP(F381, Entries!$B:$F, 3, FALSE),"")</f>
        <v/>
      </c>
      <c r="J381" t="str">
        <f>IFERROR(VLOOKUP(F381, Entries!$B:$F, 4, FALSE),"")</f>
        <v/>
      </c>
      <c r="K381" t="str">
        <f>IFERROR(VLOOKUP(F381, Entries!$B:$F, 5, FALSE),"")</f>
        <v/>
      </c>
      <c r="L381" t="str">
        <f>LEFT(Table22[[#This Row],[Category]],2)</f>
        <v/>
      </c>
      <c r="M381" t="str">
        <f>IF(F381&lt;&gt;0,COUNTIF($L$2:L381,L381),"")</f>
        <v/>
      </c>
      <c r="N381" t="str">
        <f t="shared" si="29"/>
        <v/>
      </c>
    </row>
    <row r="382" spans="1:14" x14ac:dyDescent="0.2">
      <c r="A382">
        <v>381</v>
      </c>
      <c r="B382" t="str">
        <f>IF(F382&lt;&gt;"",COUNTIF($J$2:J382,J382),"")</f>
        <v/>
      </c>
      <c r="C382" t="str">
        <f t="shared" si="27"/>
        <v/>
      </c>
      <c r="D382" t="str">
        <f>IF(F382&lt;&gt;0,COUNTIF($K$2:K382,K382),"")</f>
        <v/>
      </c>
      <c r="E382" t="str">
        <f t="shared" si="28"/>
        <v/>
      </c>
      <c r="G382" s="54"/>
      <c r="H382" t="str">
        <f>IFERROR(VLOOKUP(F382, Entries!$B:$F, 2, FALSE),"")</f>
        <v/>
      </c>
      <c r="I382" t="str">
        <f>IFERROR(VLOOKUP(F382, Entries!$B:$F, 3, FALSE),"")</f>
        <v/>
      </c>
      <c r="J382" t="str">
        <f>IFERROR(VLOOKUP(F382, Entries!$B:$F, 4, FALSE),"")</f>
        <v/>
      </c>
      <c r="K382" t="str">
        <f>IFERROR(VLOOKUP(F382, Entries!$B:$F, 5, FALSE),"")</f>
        <v/>
      </c>
      <c r="L382" t="str">
        <f>LEFT(Table22[[#This Row],[Category]],2)</f>
        <v/>
      </c>
      <c r="M382" t="str">
        <f>IF(F382&lt;&gt;0,COUNTIF($L$2:L382,L382),"")</f>
        <v/>
      </c>
      <c r="N382" t="str">
        <f t="shared" si="29"/>
        <v/>
      </c>
    </row>
    <row r="383" spans="1:14" x14ac:dyDescent="0.2">
      <c r="A383">
        <v>382</v>
      </c>
      <c r="B383" t="str">
        <f>IF(F383&lt;&gt;"",COUNTIF($J$2:J383,J383),"")</f>
        <v/>
      </c>
      <c r="C383" t="str">
        <f t="shared" si="27"/>
        <v/>
      </c>
      <c r="D383" t="str">
        <f>IF(F383&lt;&gt;0,COUNTIF($K$2:K383,K383),"")</f>
        <v/>
      </c>
      <c r="E383" t="str">
        <f t="shared" si="28"/>
        <v/>
      </c>
      <c r="G383" s="54"/>
      <c r="H383" t="str">
        <f>IFERROR(VLOOKUP(F383, Entries!$B:$F, 2, FALSE),"")</f>
        <v/>
      </c>
      <c r="I383" t="str">
        <f>IFERROR(VLOOKUP(F383, Entries!$B:$F, 3, FALSE),"")</f>
        <v/>
      </c>
      <c r="J383" t="str">
        <f>IFERROR(VLOOKUP(F383, Entries!$B:$F, 4, FALSE),"")</f>
        <v/>
      </c>
      <c r="K383" t="str">
        <f>IFERROR(VLOOKUP(F383, Entries!$B:$F, 5, FALSE),"")</f>
        <v/>
      </c>
      <c r="L383" t="str">
        <f>LEFT(Table22[[#This Row],[Category]],2)</f>
        <v/>
      </c>
      <c r="M383" t="str">
        <f>IF(F383&lt;&gt;0,COUNTIF($L$2:L383,L383),"")</f>
        <v/>
      </c>
      <c r="N383" t="str">
        <f t="shared" si="29"/>
        <v/>
      </c>
    </row>
    <row r="384" spans="1:14" x14ac:dyDescent="0.2">
      <c r="A384">
        <v>383</v>
      </c>
      <c r="B384" t="str">
        <f>IF(F384&lt;&gt;"",COUNTIF($J$2:J384,J384),"")</f>
        <v/>
      </c>
      <c r="C384" t="str">
        <f t="shared" si="27"/>
        <v/>
      </c>
      <c r="D384" t="str">
        <f>IF(F384&lt;&gt;0,COUNTIF($K$2:K384,K384),"")</f>
        <v/>
      </c>
      <c r="E384" t="str">
        <f t="shared" si="28"/>
        <v/>
      </c>
      <c r="G384" s="54"/>
      <c r="H384" t="str">
        <f>IFERROR(VLOOKUP(F384, Entries!$B:$F, 2, FALSE),"")</f>
        <v/>
      </c>
      <c r="I384" t="str">
        <f>IFERROR(VLOOKUP(F384, Entries!$B:$F, 3, FALSE),"")</f>
        <v/>
      </c>
      <c r="J384" t="str">
        <f>IFERROR(VLOOKUP(F384, Entries!$B:$F, 4, FALSE),"")</f>
        <v/>
      </c>
      <c r="K384" t="str">
        <f>IFERROR(VLOOKUP(F384, Entries!$B:$F, 5, FALSE),"")</f>
        <v/>
      </c>
      <c r="L384" t="str">
        <f>LEFT(Table22[[#This Row],[Category]],2)</f>
        <v/>
      </c>
      <c r="M384" t="str">
        <f>IF(F384&lt;&gt;0,COUNTIF($L$2:L384,L384),"")</f>
        <v/>
      </c>
      <c r="N384" t="str">
        <f t="shared" si="29"/>
        <v/>
      </c>
    </row>
    <row r="385" spans="1:14" x14ac:dyDescent="0.2">
      <c r="A385">
        <v>384</v>
      </c>
      <c r="B385" t="str">
        <f>IF(F385&lt;&gt;"",COUNTIF($J$2:J385,J385),"")</f>
        <v/>
      </c>
      <c r="C385" t="str">
        <f t="shared" si="27"/>
        <v/>
      </c>
      <c r="D385" t="str">
        <f>IF(F385&lt;&gt;0,COUNTIF($K$2:K385,K385),"")</f>
        <v/>
      </c>
      <c r="E385" t="str">
        <f t="shared" si="28"/>
        <v/>
      </c>
      <c r="G385" s="54"/>
      <c r="H385" t="str">
        <f>IFERROR(VLOOKUP(F385, Entries!$B:$F, 2, FALSE),"")</f>
        <v/>
      </c>
      <c r="I385" t="str">
        <f>IFERROR(VLOOKUP(F385, Entries!$B:$F, 3, FALSE),"")</f>
        <v/>
      </c>
      <c r="J385" t="str">
        <f>IFERROR(VLOOKUP(F385, Entries!$B:$F, 4, FALSE),"")</f>
        <v/>
      </c>
      <c r="K385" t="str">
        <f>IFERROR(VLOOKUP(F385, Entries!$B:$F, 5, FALSE),"")</f>
        <v/>
      </c>
      <c r="L385" t="str">
        <f>LEFT(Table22[[#This Row],[Category]],2)</f>
        <v/>
      </c>
      <c r="M385" t="str">
        <f>IF(F385&lt;&gt;0,COUNTIF($L$2:L385,L385),"")</f>
        <v/>
      </c>
      <c r="N385" t="str">
        <f t="shared" si="29"/>
        <v/>
      </c>
    </row>
    <row r="386" spans="1:14" x14ac:dyDescent="0.2">
      <c r="A386">
        <v>385</v>
      </c>
      <c r="B386" t="str">
        <f>IF(F386&lt;&gt;"",COUNTIF($J$2:J386,J386),"")</f>
        <v/>
      </c>
      <c r="C386" t="str">
        <f t="shared" si="27"/>
        <v/>
      </c>
      <c r="D386" t="str">
        <f>IF(F386&lt;&gt;0,COUNTIF($K$2:K386,K386),"")</f>
        <v/>
      </c>
      <c r="E386" t="str">
        <f t="shared" si="28"/>
        <v/>
      </c>
      <c r="G386" s="54"/>
      <c r="H386" t="str">
        <f>IFERROR(VLOOKUP(F386, Entries!$B:$F, 2, FALSE),"")</f>
        <v/>
      </c>
      <c r="I386" t="str">
        <f>IFERROR(VLOOKUP(F386, Entries!$B:$F, 3, FALSE),"")</f>
        <v/>
      </c>
      <c r="J386" t="str">
        <f>IFERROR(VLOOKUP(F386, Entries!$B:$F, 4, FALSE),"")</f>
        <v/>
      </c>
      <c r="K386" t="str">
        <f>IFERROR(VLOOKUP(F386, Entries!$B:$F, 5, FALSE),"")</f>
        <v/>
      </c>
      <c r="L386" t="str">
        <f>LEFT(Table22[[#This Row],[Category]],2)</f>
        <v/>
      </c>
      <c r="M386" t="str">
        <f>IF(F386&lt;&gt;0,COUNTIF($L$2:L386,L386),"")</f>
        <v/>
      </c>
      <c r="N386" t="str">
        <f t="shared" si="29"/>
        <v/>
      </c>
    </row>
    <row r="387" spans="1:14" x14ac:dyDescent="0.2">
      <c r="A387">
        <v>386</v>
      </c>
      <c r="B387" t="str">
        <f>IF(F387&lt;&gt;"",COUNTIF($J$2:J387,J387),"")</f>
        <v/>
      </c>
      <c r="C387" t="str">
        <f t="shared" si="27"/>
        <v/>
      </c>
      <c r="D387" t="str">
        <f>IF(F387&lt;&gt;0,COUNTIF($K$2:K387,K387),"")</f>
        <v/>
      </c>
      <c r="E387" t="str">
        <f t="shared" si="28"/>
        <v/>
      </c>
      <c r="G387" s="54"/>
      <c r="H387" t="str">
        <f>IFERROR(VLOOKUP(F387, Entries!$B:$F, 2, FALSE),"")</f>
        <v/>
      </c>
      <c r="I387" t="str">
        <f>IFERROR(VLOOKUP(F387, Entries!$B:$F, 3, FALSE),"")</f>
        <v/>
      </c>
      <c r="J387" t="str">
        <f>IFERROR(VLOOKUP(F387, Entries!$B:$F, 4, FALSE),"")</f>
        <v/>
      </c>
      <c r="K387" t="str">
        <f>IFERROR(VLOOKUP(F387, Entries!$B:$F, 5, FALSE),"")</f>
        <v/>
      </c>
      <c r="L387" t="str">
        <f>LEFT(Table22[[#This Row],[Category]],2)</f>
        <v/>
      </c>
      <c r="M387" t="str">
        <f>IF(F387&lt;&gt;0,COUNTIF($L$2:L387,L387),"")</f>
        <v/>
      </c>
      <c r="N387" t="str">
        <f t="shared" si="29"/>
        <v/>
      </c>
    </row>
    <row r="388" spans="1:14" x14ac:dyDescent="0.2">
      <c r="A388">
        <v>387</v>
      </c>
      <c r="B388" t="str">
        <f>IF(F388&lt;&gt;"",COUNTIF($J$2:J388,J388),"")</f>
        <v/>
      </c>
      <c r="C388" t="str">
        <f t="shared" si="27"/>
        <v/>
      </c>
      <c r="D388" t="str">
        <f>IF(F388&lt;&gt;0,COUNTIF($K$2:K388,K388),"")</f>
        <v/>
      </c>
      <c r="E388" t="str">
        <f t="shared" si="28"/>
        <v/>
      </c>
      <c r="G388" s="54"/>
      <c r="H388" t="str">
        <f>IFERROR(VLOOKUP(F388, Entries!$B:$F, 2, FALSE),"")</f>
        <v/>
      </c>
      <c r="I388" t="str">
        <f>IFERROR(VLOOKUP(F388, Entries!$B:$F, 3, FALSE),"")</f>
        <v/>
      </c>
      <c r="J388" t="str">
        <f>IFERROR(VLOOKUP(F388, Entries!$B:$F, 4, FALSE),"")</f>
        <v/>
      </c>
      <c r="K388" t="str">
        <f>IFERROR(VLOOKUP(F388, Entries!$B:$F, 5, FALSE),"")</f>
        <v/>
      </c>
      <c r="L388" t="str">
        <f>LEFT(Table22[[#This Row],[Category]],2)</f>
        <v/>
      </c>
      <c r="M388" t="str">
        <f>IF(F388&lt;&gt;0,COUNTIF($L$2:L388,L388),"")</f>
        <v/>
      </c>
      <c r="N388" t="str">
        <f t="shared" si="29"/>
        <v/>
      </c>
    </row>
    <row r="389" spans="1:14" x14ac:dyDescent="0.2">
      <c r="A389">
        <v>388</v>
      </c>
      <c r="B389" t="str">
        <f>IF(F389&lt;&gt;"",COUNTIF($J$2:J389,J389),"")</f>
        <v/>
      </c>
      <c r="C389" t="str">
        <f t="shared" si="27"/>
        <v/>
      </c>
      <c r="D389" t="str">
        <f>IF(F389&lt;&gt;0,COUNTIF($K$2:K389,K389),"")</f>
        <v/>
      </c>
      <c r="E389" t="str">
        <f t="shared" si="28"/>
        <v/>
      </c>
      <c r="G389" s="54"/>
      <c r="H389" t="str">
        <f>IFERROR(VLOOKUP(F389, Entries!$B:$F, 2, FALSE),"")</f>
        <v/>
      </c>
      <c r="I389" t="str">
        <f>IFERROR(VLOOKUP(F389, Entries!$B:$F, 3, FALSE),"")</f>
        <v/>
      </c>
      <c r="J389" t="str">
        <f>IFERROR(VLOOKUP(F389, Entries!$B:$F, 4, FALSE),"")</f>
        <v/>
      </c>
      <c r="K389" t="str">
        <f>IFERROR(VLOOKUP(F389, Entries!$B:$F, 5, FALSE),"")</f>
        <v/>
      </c>
      <c r="L389" t="str">
        <f>LEFT(Table22[[#This Row],[Category]],2)</f>
        <v/>
      </c>
      <c r="M389" t="str">
        <f>IF(F389&lt;&gt;0,COUNTIF($L$2:L389,L389),"")</f>
        <v/>
      </c>
      <c r="N389" t="str">
        <f t="shared" si="29"/>
        <v/>
      </c>
    </row>
    <row r="390" spans="1:14" x14ac:dyDescent="0.2">
      <c r="A390">
        <v>389</v>
      </c>
      <c r="B390" t="str">
        <f>IF(F390&lt;&gt;"",COUNTIF($J$2:J390,J390),"")</f>
        <v/>
      </c>
      <c r="C390" t="str">
        <f t="shared" si="27"/>
        <v/>
      </c>
      <c r="D390" t="str">
        <f>IF(F390&lt;&gt;0,COUNTIF($K$2:K390,K390),"")</f>
        <v/>
      </c>
      <c r="E390" t="str">
        <f t="shared" si="28"/>
        <v/>
      </c>
      <c r="G390" s="54"/>
      <c r="H390" t="str">
        <f>IFERROR(VLOOKUP(F390, Entries!$B:$F, 2, FALSE),"")</f>
        <v/>
      </c>
      <c r="I390" t="str">
        <f>IFERROR(VLOOKUP(F390, Entries!$B:$F, 3, FALSE),"")</f>
        <v/>
      </c>
      <c r="J390" t="str">
        <f>IFERROR(VLOOKUP(F390, Entries!$B:$F, 4, FALSE),"")</f>
        <v/>
      </c>
      <c r="K390" t="str">
        <f>IFERROR(VLOOKUP(F390, Entries!$B:$F, 5, FALSE),"")</f>
        <v/>
      </c>
      <c r="L390" t="str">
        <f>LEFT(Table22[[#This Row],[Category]],2)</f>
        <v/>
      </c>
      <c r="M390" t="str">
        <f>IF(F390&lt;&gt;0,COUNTIF($L$2:L390,L390),"")</f>
        <v/>
      </c>
      <c r="N390" t="str">
        <f t="shared" si="29"/>
        <v/>
      </c>
    </row>
    <row r="391" spans="1:14" x14ac:dyDescent="0.2">
      <c r="A391">
        <v>390</v>
      </c>
      <c r="B391" t="str">
        <f>IF(F391&lt;&gt;"",COUNTIF($J$2:J391,J391),"")</f>
        <v/>
      </c>
      <c r="C391" t="str">
        <f t="shared" si="27"/>
        <v/>
      </c>
      <c r="D391" t="str">
        <f>IF(F391&lt;&gt;0,COUNTIF($K$2:K391,K391),"")</f>
        <v/>
      </c>
      <c r="E391" t="str">
        <f t="shared" si="28"/>
        <v/>
      </c>
      <c r="G391" s="54"/>
      <c r="H391" t="str">
        <f>IFERROR(VLOOKUP(F391, Entries!$B:$F, 2, FALSE),"")</f>
        <v/>
      </c>
      <c r="I391" t="str">
        <f>IFERROR(VLOOKUP(F391, Entries!$B:$F, 3, FALSE),"")</f>
        <v/>
      </c>
      <c r="J391" t="str">
        <f>IFERROR(VLOOKUP(F391, Entries!$B:$F, 4, FALSE),"")</f>
        <v/>
      </c>
      <c r="K391" t="str">
        <f>IFERROR(VLOOKUP(F391, Entries!$B:$F, 5, FALSE),"")</f>
        <v/>
      </c>
      <c r="L391" t="str">
        <f>LEFT(Table22[[#This Row],[Category]],2)</f>
        <v/>
      </c>
      <c r="M391" t="str">
        <f>IF(F391&lt;&gt;0,COUNTIF($L$2:L391,L391),"")</f>
        <v/>
      </c>
      <c r="N391" t="str">
        <f t="shared" si="29"/>
        <v/>
      </c>
    </row>
    <row r="392" spans="1:14" x14ac:dyDescent="0.2">
      <c r="A392">
        <v>391</v>
      </c>
      <c r="B392" t="str">
        <f>IF(F392&lt;&gt;"",COUNTIF($J$2:J392,J392),"")</f>
        <v/>
      </c>
      <c r="C392" t="str">
        <f t="shared" si="27"/>
        <v/>
      </c>
      <c r="D392" t="str">
        <f>IF(F392&lt;&gt;0,COUNTIF($K$2:K392,K392),"")</f>
        <v/>
      </c>
      <c r="E392" t="str">
        <f t="shared" si="28"/>
        <v/>
      </c>
      <c r="G392" s="54"/>
      <c r="H392" t="str">
        <f>IFERROR(VLOOKUP(F392, Entries!$B:$F, 2, FALSE),"")</f>
        <v/>
      </c>
      <c r="I392" t="str">
        <f>IFERROR(VLOOKUP(F392, Entries!$B:$F, 3, FALSE),"")</f>
        <v/>
      </c>
      <c r="J392" t="str">
        <f>IFERROR(VLOOKUP(F392, Entries!$B:$F, 4, FALSE),"")</f>
        <v/>
      </c>
      <c r="K392" t="str">
        <f>IFERROR(VLOOKUP(F392, Entries!$B:$F, 5, FALSE),"")</f>
        <v/>
      </c>
      <c r="L392" t="str">
        <f>LEFT(Table22[[#This Row],[Category]],2)</f>
        <v/>
      </c>
      <c r="M392" t="str">
        <f>IF(F392&lt;&gt;0,COUNTIF($L$2:L392,L392),"")</f>
        <v/>
      </c>
      <c r="N392" t="str">
        <f t="shared" si="29"/>
        <v/>
      </c>
    </row>
    <row r="393" spans="1:14" x14ac:dyDescent="0.2">
      <c r="A393">
        <v>392</v>
      </c>
      <c r="B393" t="str">
        <f>IF(F393&lt;&gt;"",COUNTIF($J$2:J393,J393),"")</f>
        <v/>
      </c>
      <c r="C393" t="str">
        <f t="shared" si="27"/>
        <v/>
      </c>
      <c r="D393" t="str">
        <f>IF(F393&lt;&gt;0,COUNTIF($K$2:K393,K393),"")</f>
        <v/>
      </c>
      <c r="E393" t="str">
        <f t="shared" si="28"/>
        <v/>
      </c>
      <c r="G393" s="54"/>
      <c r="H393" t="str">
        <f>IFERROR(VLOOKUP(F393, Entries!$B:$F, 2, FALSE),"")</f>
        <v/>
      </c>
      <c r="I393" t="str">
        <f>IFERROR(VLOOKUP(F393, Entries!$B:$F, 3, FALSE),"")</f>
        <v/>
      </c>
      <c r="J393" t="str">
        <f>IFERROR(VLOOKUP(F393, Entries!$B:$F, 4, FALSE),"")</f>
        <v/>
      </c>
      <c r="K393" t="str">
        <f>IFERROR(VLOOKUP(F393, Entries!$B:$F, 5, FALSE),"")</f>
        <v/>
      </c>
      <c r="L393" t="str">
        <f>LEFT(Table22[[#This Row],[Category]],2)</f>
        <v/>
      </c>
      <c r="M393" t="str">
        <f>IF(F393&lt;&gt;0,COUNTIF($L$2:L393,L393),"")</f>
        <v/>
      </c>
      <c r="N393" t="str">
        <f t="shared" si="29"/>
        <v/>
      </c>
    </row>
    <row r="394" spans="1:14" x14ac:dyDescent="0.2">
      <c r="A394">
        <v>393</v>
      </c>
      <c r="B394" t="str">
        <f>IF(F394&lt;&gt;"",COUNTIF($J$2:J394,J394),"")</f>
        <v/>
      </c>
      <c r="C394" t="str">
        <f t="shared" ref="C394:C457" si="30">IF(F394&lt;&gt;0,J394&amp;":"&amp;B394,"")</f>
        <v/>
      </c>
      <c r="D394" t="str">
        <f>IF(F394&lt;&gt;0,COUNTIF($K$2:K394,K394),"")</f>
        <v/>
      </c>
      <c r="E394" t="str">
        <f t="shared" ref="E394:E457" si="31">IF(F394&lt;&gt;0,K394&amp;":"&amp;D394,"")</f>
        <v/>
      </c>
      <c r="G394" s="54"/>
      <c r="H394" t="str">
        <f>IFERROR(VLOOKUP(F394, Entries!$B:$F, 2, FALSE),"")</f>
        <v/>
      </c>
      <c r="I394" t="str">
        <f>IFERROR(VLOOKUP(F394, Entries!$B:$F, 3, FALSE),"")</f>
        <v/>
      </c>
      <c r="J394" t="str">
        <f>IFERROR(VLOOKUP(F394, Entries!$B:$F, 4, FALSE),"")</f>
        <v/>
      </c>
      <c r="K394" t="str">
        <f>IFERROR(VLOOKUP(F394, Entries!$B:$F, 5, FALSE),"")</f>
        <v/>
      </c>
      <c r="L394" t="str">
        <f>LEFT(Table22[[#This Row],[Category]],2)</f>
        <v/>
      </c>
      <c r="M394" t="str">
        <f>IF(F394&lt;&gt;0,COUNTIF($L$2:L394,L394),"")</f>
        <v/>
      </c>
      <c r="N394" t="str">
        <f t="shared" ref="N394:N457" si="32">IF(F394&lt;&gt;0,L394&amp;":"&amp;M394,"")</f>
        <v/>
      </c>
    </row>
    <row r="395" spans="1:14" x14ac:dyDescent="0.2">
      <c r="A395">
        <v>394</v>
      </c>
      <c r="B395" t="str">
        <f>IF(F395&lt;&gt;"",COUNTIF($J$2:J395,J395),"")</f>
        <v/>
      </c>
      <c r="C395" t="str">
        <f t="shared" si="30"/>
        <v/>
      </c>
      <c r="D395" t="str">
        <f>IF(F395&lt;&gt;0,COUNTIF($K$2:K395,K395),"")</f>
        <v/>
      </c>
      <c r="E395" t="str">
        <f t="shared" si="31"/>
        <v/>
      </c>
      <c r="G395" s="54"/>
      <c r="H395" t="str">
        <f>IFERROR(VLOOKUP(F395, Entries!$B:$F, 2, FALSE),"")</f>
        <v/>
      </c>
      <c r="I395" t="str">
        <f>IFERROR(VLOOKUP(F395, Entries!$B:$F, 3, FALSE),"")</f>
        <v/>
      </c>
      <c r="J395" t="str">
        <f>IFERROR(VLOOKUP(F395, Entries!$B:$F, 4, FALSE),"")</f>
        <v/>
      </c>
      <c r="K395" t="str">
        <f>IFERROR(VLOOKUP(F395, Entries!$B:$F, 5, FALSE),"")</f>
        <v/>
      </c>
      <c r="L395" t="str">
        <f>LEFT(Table22[[#This Row],[Category]],2)</f>
        <v/>
      </c>
      <c r="M395" t="str">
        <f>IF(F395&lt;&gt;0,COUNTIF($L$2:L395,L395),"")</f>
        <v/>
      </c>
      <c r="N395" t="str">
        <f t="shared" si="32"/>
        <v/>
      </c>
    </row>
    <row r="396" spans="1:14" x14ac:dyDescent="0.2">
      <c r="A396">
        <v>395</v>
      </c>
      <c r="B396" t="str">
        <f>IF(F396&lt;&gt;"",COUNTIF($J$2:J396,J396),"")</f>
        <v/>
      </c>
      <c r="C396" t="str">
        <f t="shared" si="30"/>
        <v/>
      </c>
      <c r="D396" t="str">
        <f>IF(F396&lt;&gt;0,COUNTIF($K$2:K396,K396),"")</f>
        <v/>
      </c>
      <c r="E396" t="str">
        <f t="shared" si="31"/>
        <v/>
      </c>
      <c r="G396" s="54"/>
      <c r="H396" t="str">
        <f>IFERROR(VLOOKUP(F396, Entries!$B:$F, 2, FALSE),"")</f>
        <v/>
      </c>
      <c r="I396" t="str">
        <f>IFERROR(VLOOKUP(F396, Entries!$B:$F, 3, FALSE),"")</f>
        <v/>
      </c>
      <c r="J396" t="str">
        <f>IFERROR(VLOOKUP(F396, Entries!$B:$F, 4, FALSE),"")</f>
        <v/>
      </c>
      <c r="K396" t="str">
        <f>IFERROR(VLOOKUP(F396, Entries!$B:$F, 5, FALSE),"")</f>
        <v/>
      </c>
      <c r="L396" t="str">
        <f>LEFT(Table22[[#This Row],[Category]],2)</f>
        <v/>
      </c>
      <c r="M396" t="str">
        <f>IF(F396&lt;&gt;0,COUNTIF($L$2:L396,L396),"")</f>
        <v/>
      </c>
      <c r="N396" t="str">
        <f t="shared" si="32"/>
        <v/>
      </c>
    </row>
    <row r="397" spans="1:14" x14ac:dyDescent="0.2">
      <c r="A397">
        <v>396</v>
      </c>
      <c r="B397" t="str">
        <f>IF(F397&lt;&gt;"",COUNTIF($J$2:J397,J397),"")</f>
        <v/>
      </c>
      <c r="C397" t="str">
        <f t="shared" si="30"/>
        <v/>
      </c>
      <c r="D397" t="str">
        <f>IF(F397&lt;&gt;0,COUNTIF($K$2:K397,K397),"")</f>
        <v/>
      </c>
      <c r="E397" t="str">
        <f t="shared" si="31"/>
        <v/>
      </c>
      <c r="G397" s="54"/>
      <c r="H397" t="str">
        <f>IFERROR(VLOOKUP(F397, Entries!$B:$F, 2, FALSE),"")</f>
        <v/>
      </c>
      <c r="I397" t="str">
        <f>IFERROR(VLOOKUP(F397, Entries!$B:$F, 3, FALSE),"")</f>
        <v/>
      </c>
      <c r="J397" t="str">
        <f>IFERROR(VLOOKUP(F397, Entries!$B:$F, 4, FALSE),"")</f>
        <v/>
      </c>
      <c r="K397" t="str">
        <f>IFERROR(VLOOKUP(F397, Entries!$B:$F, 5, FALSE),"")</f>
        <v/>
      </c>
      <c r="L397" t="str">
        <f>LEFT(Table22[[#This Row],[Category]],2)</f>
        <v/>
      </c>
      <c r="M397" t="str">
        <f>IF(F397&lt;&gt;0,COUNTIF($L$2:L397,L397),"")</f>
        <v/>
      </c>
      <c r="N397" t="str">
        <f t="shared" si="32"/>
        <v/>
      </c>
    </row>
    <row r="398" spans="1:14" x14ac:dyDescent="0.2">
      <c r="A398">
        <v>397</v>
      </c>
      <c r="B398" t="str">
        <f>IF(F398&lt;&gt;"",COUNTIF($J$2:J398,J398),"")</f>
        <v/>
      </c>
      <c r="C398" t="str">
        <f t="shared" si="30"/>
        <v/>
      </c>
      <c r="D398" t="str">
        <f>IF(F398&lt;&gt;0,COUNTIF($K$2:K398,K398),"")</f>
        <v/>
      </c>
      <c r="E398" t="str">
        <f t="shared" si="31"/>
        <v/>
      </c>
      <c r="G398" s="54"/>
      <c r="H398" t="str">
        <f>IFERROR(VLOOKUP(F398, Entries!$B:$F, 2, FALSE),"")</f>
        <v/>
      </c>
      <c r="I398" t="str">
        <f>IFERROR(VLOOKUP(F398, Entries!$B:$F, 3, FALSE),"")</f>
        <v/>
      </c>
      <c r="J398" t="str">
        <f>IFERROR(VLOOKUP(F398, Entries!$B:$F, 4, FALSE),"")</f>
        <v/>
      </c>
      <c r="K398" t="str">
        <f>IFERROR(VLOOKUP(F398, Entries!$B:$F, 5, FALSE),"")</f>
        <v/>
      </c>
      <c r="L398" t="str">
        <f>LEFT(Table22[[#This Row],[Category]],2)</f>
        <v/>
      </c>
      <c r="M398" t="str">
        <f>IF(F398&lt;&gt;0,COUNTIF($L$2:L398,L398),"")</f>
        <v/>
      </c>
      <c r="N398" t="str">
        <f t="shared" si="32"/>
        <v/>
      </c>
    </row>
    <row r="399" spans="1:14" x14ac:dyDescent="0.2">
      <c r="A399">
        <v>398</v>
      </c>
      <c r="B399" t="str">
        <f>IF(F399&lt;&gt;"",COUNTIF($J$2:J399,J399),"")</f>
        <v/>
      </c>
      <c r="C399" t="str">
        <f t="shared" si="30"/>
        <v/>
      </c>
      <c r="D399" t="str">
        <f>IF(F399&lt;&gt;0,COUNTIF($K$2:K399,K399),"")</f>
        <v/>
      </c>
      <c r="E399" t="str">
        <f t="shared" si="31"/>
        <v/>
      </c>
      <c r="G399" s="54"/>
      <c r="H399" t="str">
        <f>IFERROR(VLOOKUP(F399, Entries!$B:$F, 2, FALSE),"")</f>
        <v/>
      </c>
      <c r="I399" t="str">
        <f>IFERROR(VLOOKUP(F399, Entries!$B:$F, 3, FALSE),"")</f>
        <v/>
      </c>
      <c r="J399" t="str">
        <f>IFERROR(VLOOKUP(F399, Entries!$B:$F, 4, FALSE),"")</f>
        <v/>
      </c>
      <c r="K399" t="str">
        <f>IFERROR(VLOOKUP(F399, Entries!$B:$F, 5, FALSE),"")</f>
        <v/>
      </c>
      <c r="L399" t="str">
        <f>LEFT(Table22[[#This Row],[Category]],2)</f>
        <v/>
      </c>
      <c r="M399" t="str">
        <f>IF(F399&lt;&gt;0,COUNTIF($L$2:L399,L399),"")</f>
        <v/>
      </c>
      <c r="N399" t="str">
        <f t="shared" si="32"/>
        <v/>
      </c>
    </row>
    <row r="400" spans="1:14" x14ac:dyDescent="0.2">
      <c r="A400">
        <v>399</v>
      </c>
      <c r="B400" t="str">
        <f>IF(F400&lt;&gt;"",COUNTIF($J$2:J400,J400),"")</f>
        <v/>
      </c>
      <c r="C400" t="str">
        <f t="shared" si="30"/>
        <v/>
      </c>
      <c r="D400" t="str">
        <f>IF(F400&lt;&gt;0,COUNTIF($K$2:K400,K400),"")</f>
        <v/>
      </c>
      <c r="E400" t="str">
        <f t="shared" si="31"/>
        <v/>
      </c>
      <c r="G400" s="54"/>
      <c r="H400" t="str">
        <f>IFERROR(VLOOKUP(F400, Entries!$B:$F, 2, FALSE),"")</f>
        <v/>
      </c>
      <c r="I400" t="str">
        <f>IFERROR(VLOOKUP(F400, Entries!$B:$F, 3, FALSE),"")</f>
        <v/>
      </c>
      <c r="J400" t="str">
        <f>IFERROR(VLOOKUP(F400, Entries!$B:$F, 4, FALSE),"")</f>
        <v/>
      </c>
      <c r="K400" t="str">
        <f>IFERROR(VLOOKUP(F400, Entries!$B:$F, 5, FALSE),"")</f>
        <v/>
      </c>
      <c r="L400" t="str">
        <f>LEFT(Table22[[#This Row],[Category]],2)</f>
        <v/>
      </c>
      <c r="M400" t="str">
        <f>IF(F400&lt;&gt;0,COUNTIF($L$2:L400,L400),"")</f>
        <v/>
      </c>
      <c r="N400" t="str">
        <f t="shared" si="32"/>
        <v/>
      </c>
    </row>
    <row r="401" spans="1:14" x14ac:dyDescent="0.2">
      <c r="A401">
        <v>400</v>
      </c>
      <c r="B401" t="str">
        <f>IF(F401&lt;&gt;"",COUNTIF($J$2:J401,J401),"")</f>
        <v/>
      </c>
      <c r="C401" t="str">
        <f t="shared" si="30"/>
        <v/>
      </c>
      <c r="D401" t="str">
        <f>IF(F401&lt;&gt;0,COUNTIF($K$2:K401,K401),"")</f>
        <v/>
      </c>
      <c r="E401" t="str">
        <f t="shared" si="31"/>
        <v/>
      </c>
      <c r="G401" s="54"/>
      <c r="H401" t="str">
        <f>IFERROR(VLOOKUP(F401, Entries!$B:$F, 2, FALSE),"")</f>
        <v/>
      </c>
      <c r="I401" t="str">
        <f>IFERROR(VLOOKUP(F401, Entries!$B:$F, 3, FALSE),"")</f>
        <v/>
      </c>
      <c r="J401" t="str">
        <f>IFERROR(VLOOKUP(F401, Entries!$B:$F, 4, FALSE),"")</f>
        <v/>
      </c>
      <c r="K401" t="str">
        <f>IFERROR(VLOOKUP(F401, Entries!$B:$F, 5, FALSE),"")</f>
        <v/>
      </c>
      <c r="L401" t="str">
        <f>LEFT(Table22[[#This Row],[Category]],2)</f>
        <v/>
      </c>
      <c r="M401" t="str">
        <f>IF(F401&lt;&gt;0,COUNTIF($L$2:L401,L401),"")</f>
        <v/>
      </c>
      <c r="N401" t="str">
        <f t="shared" si="32"/>
        <v/>
      </c>
    </row>
    <row r="402" spans="1:14" x14ac:dyDescent="0.2">
      <c r="A402">
        <v>401</v>
      </c>
      <c r="B402" t="str">
        <f>IF(F402&lt;&gt;"",COUNTIF($J$2:J402,J402),"")</f>
        <v/>
      </c>
      <c r="C402" t="str">
        <f t="shared" si="30"/>
        <v/>
      </c>
      <c r="D402" t="str">
        <f>IF(F402&lt;&gt;0,COUNTIF($K$2:K402,K402),"")</f>
        <v/>
      </c>
      <c r="E402" t="str">
        <f t="shared" si="31"/>
        <v/>
      </c>
      <c r="G402" s="54"/>
      <c r="H402" t="str">
        <f>IFERROR(VLOOKUP(F402, Entries!$B:$F, 2, FALSE),"")</f>
        <v/>
      </c>
      <c r="I402" t="str">
        <f>IFERROR(VLOOKUP(F402, Entries!$B:$F, 3, FALSE),"")</f>
        <v/>
      </c>
      <c r="J402" t="str">
        <f>IFERROR(VLOOKUP(F402, Entries!$B:$F, 4, FALSE),"")</f>
        <v/>
      </c>
      <c r="K402" t="str">
        <f>IFERROR(VLOOKUP(F402, Entries!$B:$F, 5, FALSE),"")</f>
        <v/>
      </c>
      <c r="L402" t="str">
        <f>LEFT(Table22[[#This Row],[Category]],2)</f>
        <v/>
      </c>
      <c r="M402" t="str">
        <f>IF(F402&lt;&gt;0,COUNTIF($L$2:L402,L402),"")</f>
        <v/>
      </c>
      <c r="N402" t="str">
        <f t="shared" si="32"/>
        <v/>
      </c>
    </row>
    <row r="403" spans="1:14" x14ac:dyDescent="0.2">
      <c r="A403">
        <v>402</v>
      </c>
      <c r="B403" t="str">
        <f>IF(F403&lt;&gt;"",COUNTIF($J$2:J403,J403),"")</f>
        <v/>
      </c>
      <c r="C403" t="str">
        <f t="shared" si="30"/>
        <v/>
      </c>
      <c r="D403" t="str">
        <f>IF(F403&lt;&gt;0,COUNTIF($K$2:K403,K403),"")</f>
        <v/>
      </c>
      <c r="E403" t="str">
        <f t="shared" si="31"/>
        <v/>
      </c>
      <c r="G403" s="54"/>
      <c r="H403" t="str">
        <f>IFERROR(VLOOKUP(F403, Entries!$B:$F, 2, FALSE),"")</f>
        <v/>
      </c>
      <c r="I403" t="str">
        <f>IFERROR(VLOOKUP(F403, Entries!$B:$F, 3, FALSE),"")</f>
        <v/>
      </c>
      <c r="J403" t="str">
        <f>IFERROR(VLOOKUP(F403, Entries!$B:$F, 4, FALSE),"")</f>
        <v/>
      </c>
      <c r="K403" t="str">
        <f>IFERROR(VLOOKUP(F403, Entries!$B:$F, 5, FALSE),"")</f>
        <v/>
      </c>
      <c r="L403" t="str">
        <f>LEFT(Table22[[#This Row],[Category]],2)</f>
        <v/>
      </c>
      <c r="M403" t="str">
        <f>IF(F403&lt;&gt;0,COUNTIF($L$2:L403,L403),"")</f>
        <v/>
      </c>
      <c r="N403" t="str">
        <f t="shared" si="32"/>
        <v/>
      </c>
    </row>
    <row r="404" spans="1:14" x14ac:dyDescent="0.2">
      <c r="A404">
        <v>403</v>
      </c>
      <c r="B404" t="str">
        <f>IF(F404&lt;&gt;"",COUNTIF($J$2:J404,J404),"")</f>
        <v/>
      </c>
      <c r="C404" t="str">
        <f t="shared" si="30"/>
        <v/>
      </c>
      <c r="D404" t="str">
        <f>IF(F404&lt;&gt;0,COUNTIF($K$2:K404,K404),"")</f>
        <v/>
      </c>
      <c r="E404" t="str">
        <f t="shared" si="31"/>
        <v/>
      </c>
      <c r="G404" s="54"/>
      <c r="H404" t="str">
        <f>IFERROR(VLOOKUP(F404, Entries!$B:$F, 2, FALSE),"")</f>
        <v/>
      </c>
      <c r="I404" t="str">
        <f>IFERROR(VLOOKUP(F404, Entries!$B:$F, 3, FALSE),"")</f>
        <v/>
      </c>
      <c r="J404" t="str">
        <f>IFERROR(VLOOKUP(F404, Entries!$B:$F, 4, FALSE),"")</f>
        <v/>
      </c>
      <c r="K404" t="str">
        <f>IFERROR(VLOOKUP(F404, Entries!$B:$F, 5, FALSE),"")</f>
        <v/>
      </c>
      <c r="L404" t="str">
        <f>LEFT(Table22[[#This Row],[Category]],2)</f>
        <v/>
      </c>
      <c r="M404" t="str">
        <f>IF(F404&lt;&gt;0,COUNTIF($L$2:L404,L404),"")</f>
        <v/>
      </c>
      <c r="N404" t="str">
        <f t="shared" si="32"/>
        <v/>
      </c>
    </row>
    <row r="405" spans="1:14" x14ac:dyDescent="0.2">
      <c r="A405">
        <v>404</v>
      </c>
      <c r="B405" t="str">
        <f>IF(F405&lt;&gt;"",COUNTIF($J$2:J405,J405),"")</f>
        <v/>
      </c>
      <c r="C405" t="str">
        <f t="shared" si="30"/>
        <v/>
      </c>
      <c r="D405" t="str">
        <f>IF(F405&lt;&gt;0,COUNTIF($K$2:K405,K405),"")</f>
        <v/>
      </c>
      <c r="E405" t="str">
        <f t="shared" si="31"/>
        <v/>
      </c>
      <c r="G405" s="54"/>
      <c r="H405" t="str">
        <f>IFERROR(VLOOKUP(F405, Entries!$B:$F, 2, FALSE),"")</f>
        <v/>
      </c>
      <c r="I405" t="str">
        <f>IFERROR(VLOOKUP(F405, Entries!$B:$F, 3, FALSE),"")</f>
        <v/>
      </c>
      <c r="J405" t="str">
        <f>IFERROR(VLOOKUP(F405, Entries!$B:$F, 4, FALSE),"")</f>
        <v/>
      </c>
      <c r="K405" t="str">
        <f>IFERROR(VLOOKUP(F405, Entries!$B:$F, 5, FALSE),"")</f>
        <v/>
      </c>
      <c r="L405" t="str">
        <f>LEFT(Table22[[#This Row],[Category]],2)</f>
        <v/>
      </c>
      <c r="M405" t="str">
        <f>IF(F405&lt;&gt;0,COUNTIF($L$2:L405,L405),"")</f>
        <v/>
      </c>
      <c r="N405" t="str">
        <f t="shared" si="32"/>
        <v/>
      </c>
    </row>
    <row r="406" spans="1:14" x14ac:dyDescent="0.2">
      <c r="A406">
        <v>405</v>
      </c>
      <c r="B406" t="str">
        <f>IF(F406&lt;&gt;"",COUNTIF($J$2:J406,J406),"")</f>
        <v/>
      </c>
      <c r="C406" t="str">
        <f t="shared" si="30"/>
        <v/>
      </c>
      <c r="D406" t="str">
        <f>IF(F406&lt;&gt;0,COUNTIF($K$2:K406,K406),"")</f>
        <v/>
      </c>
      <c r="E406" t="str">
        <f t="shared" si="31"/>
        <v/>
      </c>
      <c r="G406" s="54"/>
      <c r="H406" t="str">
        <f>IFERROR(VLOOKUP(F406, Entries!$B:$F, 2, FALSE),"")</f>
        <v/>
      </c>
      <c r="I406" t="str">
        <f>IFERROR(VLOOKUP(F406, Entries!$B:$F, 3, FALSE),"")</f>
        <v/>
      </c>
      <c r="J406" t="str">
        <f>IFERROR(VLOOKUP(F406, Entries!$B:$F, 4, FALSE),"")</f>
        <v/>
      </c>
      <c r="K406" t="str">
        <f>IFERROR(VLOOKUP(F406, Entries!$B:$F, 5, FALSE),"")</f>
        <v/>
      </c>
      <c r="L406" t="str">
        <f>LEFT(Table22[[#This Row],[Category]],2)</f>
        <v/>
      </c>
      <c r="M406" t="str">
        <f>IF(F406&lt;&gt;0,COUNTIF($L$2:L406,L406),"")</f>
        <v/>
      </c>
      <c r="N406" t="str">
        <f t="shared" si="32"/>
        <v/>
      </c>
    </row>
    <row r="407" spans="1:14" x14ac:dyDescent="0.2">
      <c r="A407">
        <v>406</v>
      </c>
      <c r="B407" t="str">
        <f>IF(F407&lt;&gt;"",COUNTIF($J$2:J407,J407),"")</f>
        <v/>
      </c>
      <c r="C407" t="str">
        <f t="shared" si="30"/>
        <v/>
      </c>
      <c r="D407" t="str">
        <f>IF(F407&lt;&gt;0,COUNTIF($K$2:K407,K407),"")</f>
        <v/>
      </c>
      <c r="E407" t="str">
        <f t="shared" si="31"/>
        <v/>
      </c>
      <c r="G407" s="54"/>
      <c r="H407" t="str">
        <f>IFERROR(VLOOKUP(F407, Entries!$B:$F, 2, FALSE),"")</f>
        <v/>
      </c>
      <c r="I407" t="str">
        <f>IFERROR(VLOOKUP(F407, Entries!$B:$F, 3, FALSE),"")</f>
        <v/>
      </c>
      <c r="J407" t="str">
        <f>IFERROR(VLOOKUP(F407, Entries!$B:$F, 4, FALSE),"")</f>
        <v/>
      </c>
      <c r="K407" t="str">
        <f>IFERROR(VLOOKUP(F407, Entries!$B:$F, 5, FALSE),"")</f>
        <v/>
      </c>
      <c r="L407" t="str">
        <f>LEFT(Table22[[#This Row],[Category]],2)</f>
        <v/>
      </c>
      <c r="M407" t="str">
        <f>IF(F407&lt;&gt;0,COUNTIF($L$2:L407,L407),"")</f>
        <v/>
      </c>
      <c r="N407" t="str">
        <f t="shared" si="32"/>
        <v/>
      </c>
    </row>
    <row r="408" spans="1:14" x14ac:dyDescent="0.2">
      <c r="A408">
        <v>407</v>
      </c>
      <c r="B408" t="str">
        <f>IF(F408&lt;&gt;"",COUNTIF($J$2:J408,J408),"")</f>
        <v/>
      </c>
      <c r="C408" t="str">
        <f t="shared" si="30"/>
        <v/>
      </c>
      <c r="D408" t="str">
        <f>IF(F408&lt;&gt;0,COUNTIF($K$2:K408,K408),"")</f>
        <v/>
      </c>
      <c r="E408" t="str">
        <f t="shared" si="31"/>
        <v/>
      </c>
      <c r="G408" s="54"/>
      <c r="H408" t="str">
        <f>IFERROR(VLOOKUP(F408, Entries!$B:$F, 2, FALSE),"")</f>
        <v/>
      </c>
      <c r="I408" t="str">
        <f>IFERROR(VLOOKUP(F408, Entries!$B:$F, 3, FALSE),"")</f>
        <v/>
      </c>
      <c r="J408" t="str">
        <f>IFERROR(VLOOKUP(F408, Entries!$B:$F, 4, FALSE),"")</f>
        <v/>
      </c>
      <c r="K408" t="str">
        <f>IFERROR(VLOOKUP(F408, Entries!$B:$F, 5, FALSE),"")</f>
        <v/>
      </c>
      <c r="L408" t="str">
        <f>LEFT(Table22[[#This Row],[Category]],2)</f>
        <v/>
      </c>
      <c r="M408" t="str">
        <f>IF(F408&lt;&gt;0,COUNTIF($L$2:L408,L408),"")</f>
        <v/>
      </c>
      <c r="N408" t="str">
        <f t="shared" si="32"/>
        <v/>
      </c>
    </row>
    <row r="409" spans="1:14" x14ac:dyDescent="0.2">
      <c r="A409">
        <v>408</v>
      </c>
      <c r="B409" t="str">
        <f>IF(F409&lt;&gt;"",COUNTIF($J$2:J409,J409),"")</f>
        <v/>
      </c>
      <c r="C409" t="str">
        <f t="shared" si="30"/>
        <v/>
      </c>
      <c r="D409" t="str">
        <f>IF(F409&lt;&gt;0,COUNTIF($K$2:K409,K409),"")</f>
        <v/>
      </c>
      <c r="E409" t="str">
        <f t="shared" si="31"/>
        <v/>
      </c>
      <c r="G409" s="54"/>
      <c r="H409" t="str">
        <f>IFERROR(VLOOKUP(F409, Entries!$B:$F, 2, FALSE),"")</f>
        <v/>
      </c>
      <c r="I409" t="str">
        <f>IFERROR(VLOOKUP(F409, Entries!$B:$F, 3, FALSE),"")</f>
        <v/>
      </c>
      <c r="J409" t="str">
        <f>IFERROR(VLOOKUP(F409, Entries!$B:$F, 4, FALSE),"")</f>
        <v/>
      </c>
      <c r="K409" t="str">
        <f>IFERROR(VLOOKUP(F409, Entries!$B:$F, 5, FALSE),"")</f>
        <v/>
      </c>
      <c r="L409" t="str">
        <f>LEFT(Table22[[#This Row],[Category]],2)</f>
        <v/>
      </c>
      <c r="M409" t="str">
        <f>IF(F409&lt;&gt;0,COUNTIF($L$2:L409,L409),"")</f>
        <v/>
      </c>
      <c r="N409" t="str">
        <f t="shared" si="32"/>
        <v/>
      </c>
    </row>
    <row r="410" spans="1:14" x14ac:dyDescent="0.2">
      <c r="A410">
        <v>409</v>
      </c>
      <c r="B410" t="str">
        <f>IF(F410&lt;&gt;"",COUNTIF($J$2:J410,J410),"")</f>
        <v/>
      </c>
      <c r="C410" t="str">
        <f t="shared" si="30"/>
        <v/>
      </c>
      <c r="D410" t="str">
        <f>IF(F410&lt;&gt;0,COUNTIF($K$2:K410,K410),"")</f>
        <v/>
      </c>
      <c r="E410" t="str">
        <f t="shared" si="31"/>
        <v/>
      </c>
      <c r="G410" s="54"/>
      <c r="H410" t="str">
        <f>IFERROR(VLOOKUP(F410, Entries!$B:$F, 2, FALSE),"")</f>
        <v/>
      </c>
      <c r="I410" t="str">
        <f>IFERROR(VLOOKUP(F410, Entries!$B:$F, 3, FALSE),"")</f>
        <v/>
      </c>
      <c r="J410" t="str">
        <f>IFERROR(VLOOKUP(F410, Entries!$B:$F, 4, FALSE),"")</f>
        <v/>
      </c>
      <c r="K410" t="str">
        <f>IFERROR(VLOOKUP(F410, Entries!$B:$F, 5, FALSE),"")</f>
        <v/>
      </c>
      <c r="L410" t="str">
        <f>LEFT(Table22[[#This Row],[Category]],2)</f>
        <v/>
      </c>
      <c r="M410" t="str">
        <f>IF(F410&lt;&gt;0,COUNTIF($L$2:L410,L410),"")</f>
        <v/>
      </c>
      <c r="N410" t="str">
        <f t="shared" si="32"/>
        <v/>
      </c>
    </row>
    <row r="411" spans="1:14" x14ac:dyDescent="0.2">
      <c r="A411">
        <v>410</v>
      </c>
      <c r="B411" t="str">
        <f>IF(F411&lt;&gt;"",COUNTIF($J$2:J411,J411),"")</f>
        <v/>
      </c>
      <c r="C411" t="str">
        <f t="shared" si="30"/>
        <v/>
      </c>
      <c r="D411" t="str">
        <f>IF(F411&lt;&gt;0,COUNTIF($K$2:K411,K411),"")</f>
        <v/>
      </c>
      <c r="E411" t="str">
        <f t="shared" si="31"/>
        <v/>
      </c>
      <c r="G411" s="54"/>
      <c r="H411" t="str">
        <f>IFERROR(VLOOKUP(F411, Entries!$B:$F, 2, FALSE),"")</f>
        <v/>
      </c>
      <c r="I411" t="str">
        <f>IFERROR(VLOOKUP(F411, Entries!$B:$F, 3, FALSE),"")</f>
        <v/>
      </c>
      <c r="J411" t="str">
        <f>IFERROR(VLOOKUP(F411, Entries!$B:$F, 4, FALSE),"")</f>
        <v/>
      </c>
      <c r="K411" t="str">
        <f>IFERROR(VLOOKUP(F411, Entries!$B:$F, 5, FALSE),"")</f>
        <v/>
      </c>
      <c r="L411" t="str">
        <f>LEFT(Table22[[#This Row],[Category]],2)</f>
        <v/>
      </c>
      <c r="M411" t="str">
        <f>IF(F411&lt;&gt;0,COUNTIF($L$2:L411,L411),"")</f>
        <v/>
      </c>
      <c r="N411" t="str">
        <f t="shared" si="32"/>
        <v/>
      </c>
    </row>
    <row r="412" spans="1:14" x14ac:dyDescent="0.2">
      <c r="A412">
        <v>411</v>
      </c>
      <c r="B412" t="str">
        <f>IF(F412&lt;&gt;"",COUNTIF($J$2:J412,J412),"")</f>
        <v/>
      </c>
      <c r="C412" t="str">
        <f t="shared" si="30"/>
        <v/>
      </c>
      <c r="D412" t="str">
        <f>IF(F412&lt;&gt;0,COUNTIF($K$2:K412,K412),"")</f>
        <v/>
      </c>
      <c r="E412" t="str">
        <f t="shared" si="31"/>
        <v/>
      </c>
      <c r="G412" s="54"/>
      <c r="H412" t="str">
        <f>IFERROR(VLOOKUP(F412, Entries!$B:$F, 2, FALSE),"")</f>
        <v/>
      </c>
      <c r="I412" t="str">
        <f>IFERROR(VLOOKUP(F412, Entries!$B:$F, 3, FALSE),"")</f>
        <v/>
      </c>
      <c r="J412" t="str">
        <f>IFERROR(VLOOKUP(F412, Entries!$B:$F, 4, FALSE),"")</f>
        <v/>
      </c>
      <c r="K412" t="str">
        <f>IFERROR(VLOOKUP(F412, Entries!$B:$F, 5, FALSE),"")</f>
        <v/>
      </c>
      <c r="L412" t="str">
        <f>LEFT(Table22[[#This Row],[Category]],2)</f>
        <v/>
      </c>
      <c r="M412" t="str">
        <f>IF(F412&lt;&gt;0,COUNTIF($L$2:L412,L412),"")</f>
        <v/>
      </c>
      <c r="N412" t="str">
        <f t="shared" si="32"/>
        <v/>
      </c>
    </row>
    <row r="413" spans="1:14" x14ac:dyDescent="0.2">
      <c r="A413">
        <v>412</v>
      </c>
      <c r="B413" t="str">
        <f>IF(F413&lt;&gt;"",COUNTIF($J$2:J413,J413),"")</f>
        <v/>
      </c>
      <c r="C413" t="str">
        <f t="shared" si="30"/>
        <v/>
      </c>
      <c r="D413" t="str">
        <f>IF(F413&lt;&gt;0,COUNTIF($K$2:K413,K413),"")</f>
        <v/>
      </c>
      <c r="E413" t="str">
        <f t="shared" si="31"/>
        <v/>
      </c>
      <c r="G413" s="54"/>
      <c r="H413" t="str">
        <f>IFERROR(VLOOKUP(F413, Entries!$B:$F, 2, FALSE),"")</f>
        <v/>
      </c>
      <c r="I413" t="str">
        <f>IFERROR(VLOOKUP(F413, Entries!$B:$F, 3, FALSE),"")</f>
        <v/>
      </c>
      <c r="J413" t="str">
        <f>IFERROR(VLOOKUP(F413, Entries!$B:$F, 4, FALSE),"")</f>
        <v/>
      </c>
      <c r="K413" t="str">
        <f>IFERROR(VLOOKUP(F413, Entries!$B:$F, 5, FALSE),"")</f>
        <v/>
      </c>
      <c r="L413" t="str">
        <f>LEFT(Table22[[#This Row],[Category]],2)</f>
        <v/>
      </c>
      <c r="M413" t="str">
        <f>IF(F413&lt;&gt;0,COUNTIF($L$2:L413,L413),"")</f>
        <v/>
      </c>
      <c r="N413" t="str">
        <f t="shared" si="32"/>
        <v/>
      </c>
    </row>
    <row r="414" spans="1:14" x14ac:dyDescent="0.2">
      <c r="A414">
        <v>413</v>
      </c>
      <c r="B414" t="str">
        <f>IF(F414&lt;&gt;"",COUNTIF($J$2:J414,J414),"")</f>
        <v/>
      </c>
      <c r="C414" t="str">
        <f t="shared" si="30"/>
        <v/>
      </c>
      <c r="D414" t="str">
        <f>IF(F414&lt;&gt;0,COUNTIF($K$2:K414,K414),"")</f>
        <v/>
      </c>
      <c r="E414" t="str">
        <f t="shared" si="31"/>
        <v/>
      </c>
      <c r="G414" s="54"/>
      <c r="H414" t="str">
        <f>IFERROR(VLOOKUP(F414, Entries!$B:$F, 2, FALSE),"")</f>
        <v/>
      </c>
      <c r="I414" t="str">
        <f>IFERROR(VLOOKUP(F414, Entries!$B:$F, 3, FALSE),"")</f>
        <v/>
      </c>
      <c r="J414" t="str">
        <f>IFERROR(VLOOKUP(F414, Entries!$B:$F, 4, FALSE),"")</f>
        <v/>
      </c>
      <c r="K414" t="str">
        <f>IFERROR(VLOOKUP(F414, Entries!$B:$F, 5, FALSE),"")</f>
        <v/>
      </c>
      <c r="L414" t="str">
        <f>LEFT(Table22[[#This Row],[Category]],2)</f>
        <v/>
      </c>
      <c r="M414" t="str">
        <f>IF(F414&lt;&gt;0,COUNTIF($L$2:L414,L414),"")</f>
        <v/>
      </c>
      <c r="N414" t="str">
        <f t="shared" si="32"/>
        <v/>
      </c>
    </row>
    <row r="415" spans="1:14" x14ac:dyDescent="0.2">
      <c r="A415">
        <v>414</v>
      </c>
      <c r="B415" t="str">
        <f>IF(F415&lt;&gt;"",COUNTIF($J$2:J415,J415),"")</f>
        <v/>
      </c>
      <c r="C415" t="str">
        <f t="shared" si="30"/>
        <v/>
      </c>
      <c r="D415" t="str">
        <f>IF(F415&lt;&gt;0,COUNTIF($K$2:K415,K415),"")</f>
        <v/>
      </c>
      <c r="E415" t="str">
        <f t="shared" si="31"/>
        <v/>
      </c>
      <c r="G415" s="54"/>
      <c r="H415" t="str">
        <f>IFERROR(VLOOKUP(F415, Entries!$B:$F, 2, FALSE),"")</f>
        <v/>
      </c>
      <c r="I415" t="str">
        <f>IFERROR(VLOOKUP(F415, Entries!$B:$F, 3, FALSE),"")</f>
        <v/>
      </c>
      <c r="J415" t="str">
        <f>IFERROR(VLOOKUP(F415, Entries!$B:$F, 4, FALSE),"")</f>
        <v/>
      </c>
      <c r="K415" t="str">
        <f>IFERROR(VLOOKUP(F415, Entries!$B:$F, 5, FALSE),"")</f>
        <v/>
      </c>
      <c r="L415" t="str">
        <f>LEFT(Table22[[#This Row],[Category]],2)</f>
        <v/>
      </c>
      <c r="M415" t="str">
        <f>IF(F415&lt;&gt;0,COUNTIF($L$2:L415,L415),"")</f>
        <v/>
      </c>
      <c r="N415" t="str">
        <f t="shared" si="32"/>
        <v/>
      </c>
    </row>
    <row r="416" spans="1:14" x14ac:dyDescent="0.2">
      <c r="A416">
        <v>415</v>
      </c>
      <c r="B416" t="str">
        <f>IF(F416&lt;&gt;"",COUNTIF($J$2:J416,J416),"")</f>
        <v/>
      </c>
      <c r="C416" t="str">
        <f t="shared" si="30"/>
        <v/>
      </c>
      <c r="D416" t="str">
        <f>IF(F416&lt;&gt;0,COUNTIF($K$2:K416,K416),"")</f>
        <v/>
      </c>
      <c r="E416" t="str">
        <f t="shared" si="31"/>
        <v/>
      </c>
      <c r="G416" s="54"/>
      <c r="H416" t="str">
        <f>IFERROR(VLOOKUP(F416, Entries!$B:$F, 2, FALSE),"")</f>
        <v/>
      </c>
      <c r="I416" t="str">
        <f>IFERROR(VLOOKUP(F416, Entries!$B:$F, 3, FALSE),"")</f>
        <v/>
      </c>
      <c r="J416" t="str">
        <f>IFERROR(VLOOKUP(F416, Entries!$B:$F, 4, FALSE),"")</f>
        <v/>
      </c>
      <c r="K416" t="str">
        <f>IFERROR(VLOOKUP(F416, Entries!$B:$F, 5, FALSE),"")</f>
        <v/>
      </c>
      <c r="L416" t="str">
        <f>LEFT(Table22[[#This Row],[Category]],2)</f>
        <v/>
      </c>
      <c r="M416" t="str">
        <f>IF(F416&lt;&gt;0,COUNTIF($L$2:L416,L416),"")</f>
        <v/>
      </c>
      <c r="N416" t="str">
        <f t="shared" si="32"/>
        <v/>
      </c>
    </row>
    <row r="417" spans="1:14" x14ac:dyDescent="0.2">
      <c r="A417">
        <v>416</v>
      </c>
      <c r="B417" t="str">
        <f>IF(F417&lt;&gt;"",COUNTIF($J$2:J417,J417),"")</f>
        <v/>
      </c>
      <c r="C417" t="str">
        <f t="shared" si="30"/>
        <v/>
      </c>
      <c r="D417" t="str">
        <f>IF(F417&lt;&gt;0,COUNTIF($K$2:K417,K417),"")</f>
        <v/>
      </c>
      <c r="E417" t="str">
        <f t="shared" si="31"/>
        <v/>
      </c>
      <c r="G417" s="54"/>
      <c r="H417" t="str">
        <f>IFERROR(VLOOKUP(F417, Entries!$B:$F, 2, FALSE),"")</f>
        <v/>
      </c>
      <c r="I417" t="str">
        <f>IFERROR(VLOOKUP(F417, Entries!$B:$F, 3, FALSE),"")</f>
        <v/>
      </c>
      <c r="J417" t="str">
        <f>IFERROR(VLOOKUP(F417, Entries!$B:$F, 4, FALSE),"")</f>
        <v/>
      </c>
      <c r="K417" t="str">
        <f>IFERROR(VLOOKUP(F417, Entries!$B:$F, 5, FALSE),"")</f>
        <v/>
      </c>
      <c r="L417" t="str">
        <f>LEFT(Table22[[#This Row],[Category]],2)</f>
        <v/>
      </c>
      <c r="M417" t="str">
        <f>IF(F417&lt;&gt;0,COUNTIF($L$2:L417,L417),"")</f>
        <v/>
      </c>
      <c r="N417" t="str">
        <f t="shared" si="32"/>
        <v/>
      </c>
    </row>
    <row r="418" spans="1:14" x14ac:dyDescent="0.2">
      <c r="A418">
        <v>417</v>
      </c>
      <c r="B418" t="str">
        <f>IF(F418&lt;&gt;"",COUNTIF($J$2:J418,J418),"")</f>
        <v/>
      </c>
      <c r="C418" t="str">
        <f t="shared" si="30"/>
        <v/>
      </c>
      <c r="D418" t="str">
        <f>IF(F418&lt;&gt;0,COUNTIF($K$2:K418,K418),"")</f>
        <v/>
      </c>
      <c r="E418" t="str">
        <f t="shared" si="31"/>
        <v/>
      </c>
      <c r="G418" s="54"/>
      <c r="H418" t="str">
        <f>IFERROR(VLOOKUP(F418, Entries!$B:$F, 2, FALSE),"")</f>
        <v/>
      </c>
      <c r="I418" t="str">
        <f>IFERROR(VLOOKUP(F418, Entries!$B:$F, 3, FALSE),"")</f>
        <v/>
      </c>
      <c r="J418" t="str">
        <f>IFERROR(VLOOKUP(F418, Entries!$B:$F, 4, FALSE),"")</f>
        <v/>
      </c>
      <c r="K418" t="str">
        <f>IFERROR(VLOOKUP(F418, Entries!$B:$F, 5, FALSE),"")</f>
        <v/>
      </c>
      <c r="L418" t="str">
        <f>LEFT(Table22[[#This Row],[Category]],2)</f>
        <v/>
      </c>
      <c r="M418" t="str">
        <f>IF(F418&lt;&gt;0,COUNTIF($L$2:L418,L418),"")</f>
        <v/>
      </c>
      <c r="N418" t="str">
        <f t="shared" si="32"/>
        <v/>
      </c>
    </row>
    <row r="419" spans="1:14" x14ac:dyDescent="0.2">
      <c r="A419">
        <v>418</v>
      </c>
      <c r="B419" t="str">
        <f>IF(F419&lt;&gt;"",COUNTIF($J$2:J419,J419),"")</f>
        <v/>
      </c>
      <c r="C419" t="str">
        <f t="shared" si="30"/>
        <v/>
      </c>
      <c r="D419" t="str">
        <f>IF(F419&lt;&gt;0,COUNTIF($K$2:K419,K419),"")</f>
        <v/>
      </c>
      <c r="E419" t="str">
        <f t="shared" si="31"/>
        <v/>
      </c>
      <c r="G419" s="54"/>
      <c r="H419" t="str">
        <f>IFERROR(VLOOKUP(F419, Entries!$B:$F, 2, FALSE),"")</f>
        <v/>
      </c>
      <c r="I419" t="str">
        <f>IFERROR(VLOOKUP(F419, Entries!$B:$F, 3, FALSE),"")</f>
        <v/>
      </c>
      <c r="J419" t="str">
        <f>IFERROR(VLOOKUP(F419, Entries!$B:$F, 4, FALSE),"")</f>
        <v/>
      </c>
      <c r="K419" t="str">
        <f>IFERROR(VLOOKUP(F419, Entries!$B:$F, 5, FALSE),"")</f>
        <v/>
      </c>
      <c r="L419" t="str">
        <f>LEFT(Table22[[#This Row],[Category]],2)</f>
        <v/>
      </c>
      <c r="M419" t="str">
        <f>IF(F419&lt;&gt;0,COUNTIF($L$2:L419,L419),"")</f>
        <v/>
      </c>
      <c r="N419" t="str">
        <f t="shared" si="32"/>
        <v/>
      </c>
    </row>
    <row r="420" spans="1:14" x14ac:dyDescent="0.2">
      <c r="A420">
        <v>419</v>
      </c>
      <c r="B420" t="str">
        <f>IF(F420&lt;&gt;"",COUNTIF($J$2:J420,J420),"")</f>
        <v/>
      </c>
      <c r="C420" t="str">
        <f t="shared" si="30"/>
        <v/>
      </c>
      <c r="D420" t="str">
        <f>IF(F420&lt;&gt;0,COUNTIF($K$2:K420,K420),"")</f>
        <v/>
      </c>
      <c r="E420" t="str">
        <f t="shared" si="31"/>
        <v/>
      </c>
      <c r="G420" s="54"/>
      <c r="H420" t="str">
        <f>IFERROR(VLOOKUP(F420, Entries!$B:$F, 2, FALSE),"")</f>
        <v/>
      </c>
      <c r="I420" t="str">
        <f>IFERROR(VLOOKUP(F420, Entries!$B:$F, 3, FALSE),"")</f>
        <v/>
      </c>
      <c r="J420" t="str">
        <f>IFERROR(VLOOKUP(F420, Entries!$B:$F, 4, FALSE),"")</f>
        <v/>
      </c>
      <c r="K420" t="str">
        <f>IFERROR(VLOOKUP(F420, Entries!$B:$F, 5, FALSE),"")</f>
        <v/>
      </c>
      <c r="L420" t="str">
        <f>LEFT(Table22[[#This Row],[Category]],2)</f>
        <v/>
      </c>
      <c r="M420" t="str">
        <f>IF(F420&lt;&gt;0,COUNTIF($L$2:L420,L420),"")</f>
        <v/>
      </c>
      <c r="N420" t="str">
        <f t="shared" si="32"/>
        <v/>
      </c>
    </row>
    <row r="421" spans="1:14" x14ac:dyDescent="0.2">
      <c r="A421">
        <v>420</v>
      </c>
      <c r="B421" t="str">
        <f>IF(F421&lt;&gt;"",COUNTIF($J$2:J421,J421),"")</f>
        <v/>
      </c>
      <c r="C421" t="str">
        <f t="shared" si="30"/>
        <v/>
      </c>
      <c r="D421" t="str">
        <f>IF(F421&lt;&gt;0,COUNTIF($K$2:K421,K421),"")</f>
        <v/>
      </c>
      <c r="E421" t="str">
        <f t="shared" si="31"/>
        <v/>
      </c>
      <c r="G421" s="54"/>
      <c r="H421" t="str">
        <f>IFERROR(VLOOKUP(F421, Entries!$B:$F, 2, FALSE),"")</f>
        <v/>
      </c>
      <c r="I421" t="str">
        <f>IFERROR(VLOOKUP(F421, Entries!$B:$F, 3, FALSE),"")</f>
        <v/>
      </c>
      <c r="J421" t="str">
        <f>IFERROR(VLOOKUP(F421, Entries!$B:$F, 4, FALSE),"")</f>
        <v/>
      </c>
      <c r="K421" t="str">
        <f>IFERROR(VLOOKUP(F421, Entries!$B:$F, 5, FALSE),"")</f>
        <v/>
      </c>
      <c r="L421" t="str">
        <f>LEFT(Table22[[#This Row],[Category]],2)</f>
        <v/>
      </c>
      <c r="M421" t="str">
        <f>IF(F421&lt;&gt;0,COUNTIF($L$2:L421,L421),"")</f>
        <v/>
      </c>
      <c r="N421" t="str">
        <f t="shared" si="32"/>
        <v/>
      </c>
    </row>
    <row r="422" spans="1:14" x14ac:dyDescent="0.2">
      <c r="A422">
        <v>421</v>
      </c>
      <c r="B422" t="str">
        <f>IF(F422&lt;&gt;"",COUNTIF($J$2:J422,J422),"")</f>
        <v/>
      </c>
      <c r="C422" t="str">
        <f t="shared" si="30"/>
        <v/>
      </c>
      <c r="D422" t="str">
        <f>IF(F422&lt;&gt;0,COUNTIF($K$2:K422,K422),"")</f>
        <v/>
      </c>
      <c r="E422" t="str">
        <f t="shared" si="31"/>
        <v/>
      </c>
      <c r="G422" s="54"/>
      <c r="H422" t="str">
        <f>IFERROR(VLOOKUP(F422, Entries!$B:$F, 2, FALSE),"")</f>
        <v/>
      </c>
      <c r="I422" t="str">
        <f>IFERROR(VLOOKUP(F422, Entries!$B:$F, 3, FALSE),"")</f>
        <v/>
      </c>
      <c r="J422" t="str">
        <f>IFERROR(VLOOKUP(F422, Entries!$B:$F, 4, FALSE),"")</f>
        <v/>
      </c>
      <c r="K422" t="str">
        <f>IFERROR(VLOOKUP(F422, Entries!$B:$F, 5, FALSE),"")</f>
        <v/>
      </c>
      <c r="L422" t="str">
        <f>LEFT(Table22[[#This Row],[Category]],2)</f>
        <v/>
      </c>
      <c r="M422" t="str">
        <f>IF(F422&lt;&gt;0,COUNTIF($L$2:L422,L422),"")</f>
        <v/>
      </c>
      <c r="N422" t="str">
        <f t="shared" si="32"/>
        <v/>
      </c>
    </row>
    <row r="423" spans="1:14" x14ac:dyDescent="0.2">
      <c r="A423">
        <v>422</v>
      </c>
      <c r="B423" t="str">
        <f>IF(F423&lt;&gt;"",COUNTIF($J$2:J423,J423),"")</f>
        <v/>
      </c>
      <c r="C423" t="str">
        <f t="shared" si="30"/>
        <v/>
      </c>
      <c r="D423" t="str">
        <f>IF(F423&lt;&gt;0,COUNTIF($K$2:K423,K423),"")</f>
        <v/>
      </c>
      <c r="E423" t="str">
        <f t="shared" si="31"/>
        <v/>
      </c>
      <c r="G423" s="54"/>
      <c r="H423" t="str">
        <f>IFERROR(VLOOKUP(F423, Entries!$B:$F, 2, FALSE),"")</f>
        <v/>
      </c>
      <c r="I423" t="str">
        <f>IFERROR(VLOOKUP(F423, Entries!$B:$F, 3, FALSE),"")</f>
        <v/>
      </c>
      <c r="J423" t="str">
        <f>IFERROR(VLOOKUP(F423, Entries!$B:$F, 4, FALSE),"")</f>
        <v/>
      </c>
      <c r="K423" t="str">
        <f>IFERROR(VLOOKUP(F423, Entries!$B:$F, 5, FALSE),"")</f>
        <v/>
      </c>
      <c r="L423" t="str">
        <f>LEFT(Table22[[#This Row],[Category]],2)</f>
        <v/>
      </c>
      <c r="M423" t="str">
        <f>IF(F423&lt;&gt;0,COUNTIF($L$2:L423,L423),"")</f>
        <v/>
      </c>
      <c r="N423" t="str">
        <f t="shared" si="32"/>
        <v/>
      </c>
    </row>
    <row r="424" spans="1:14" x14ac:dyDescent="0.2">
      <c r="A424">
        <v>423</v>
      </c>
      <c r="B424" t="str">
        <f>IF(F424&lt;&gt;"",COUNTIF($J$2:J424,J424),"")</f>
        <v/>
      </c>
      <c r="C424" t="str">
        <f t="shared" si="30"/>
        <v/>
      </c>
      <c r="D424" t="str">
        <f>IF(F424&lt;&gt;0,COUNTIF($K$2:K424,K424),"")</f>
        <v/>
      </c>
      <c r="E424" t="str">
        <f t="shared" si="31"/>
        <v/>
      </c>
      <c r="G424" s="54"/>
      <c r="H424" t="str">
        <f>IFERROR(VLOOKUP(F424, Entries!$B:$F, 2, FALSE),"")</f>
        <v/>
      </c>
      <c r="I424" t="str">
        <f>IFERROR(VLOOKUP(F424, Entries!$B:$F, 3, FALSE),"")</f>
        <v/>
      </c>
      <c r="J424" t="str">
        <f>IFERROR(VLOOKUP(F424, Entries!$B:$F, 4, FALSE),"")</f>
        <v/>
      </c>
      <c r="K424" t="str">
        <f>IFERROR(VLOOKUP(F424, Entries!$B:$F, 5, FALSE),"")</f>
        <v/>
      </c>
      <c r="L424" t="str">
        <f>LEFT(Table22[[#This Row],[Category]],2)</f>
        <v/>
      </c>
      <c r="M424" t="str">
        <f>IF(F424&lt;&gt;0,COUNTIF($L$2:L424,L424),"")</f>
        <v/>
      </c>
      <c r="N424" t="str">
        <f t="shared" si="32"/>
        <v/>
      </c>
    </row>
    <row r="425" spans="1:14" x14ac:dyDescent="0.2">
      <c r="A425">
        <v>424</v>
      </c>
      <c r="B425" t="str">
        <f>IF(F425&lt;&gt;"",COUNTIF($J$2:J425,J425),"")</f>
        <v/>
      </c>
      <c r="C425" t="str">
        <f t="shared" si="30"/>
        <v/>
      </c>
      <c r="D425" t="str">
        <f>IF(F425&lt;&gt;0,COUNTIF($K$2:K425,K425),"")</f>
        <v/>
      </c>
      <c r="E425" t="str">
        <f t="shared" si="31"/>
        <v/>
      </c>
      <c r="G425" s="54"/>
      <c r="H425" t="str">
        <f>IFERROR(VLOOKUP(F425, Entries!$B:$F, 2, FALSE),"")</f>
        <v/>
      </c>
      <c r="I425" t="str">
        <f>IFERROR(VLOOKUP(F425, Entries!$B:$F, 3, FALSE),"")</f>
        <v/>
      </c>
      <c r="J425" t="str">
        <f>IFERROR(VLOOKUP(F425, Entries!$B:$F, 4, FALSE),"")</f>
        <v/>
      </c>
      <c r="K425" t="str">
        <f>IFERROR(VLOOKUP(F425, Entries!$B:$F, 5, FALSE),"")</f>
        <v/>
      </c>
      <c r="L425" t="str">
        <f>LEFT(Table22[[#This Row],[Category]],2)</f>
        <v/>
      </c>
      <c r="M425" t="str">
        <f>IF(F425&lt;&gt;0,COUNTIF($L$2:L425,L425),"")</f>
        <v/>
      </c>
      <c r="N425" t="str">
        <f t="shared" si="32"/>
        <v/>
      </c>
    </row>
    <row r="426" spans="1:14" x14ac:dyDescent="0.2">
      <c r="A426">
        <v>425</v>
      </c>
      <c r="B426" t="str">
        <f>IF(F426&lt;&gt;"",COUNTIF($J$2:J426,J426),"")</f>
        <v/>
      </c>
      <c r="C426" t="str">
        <f t="shared" si="30"/>
        <v/>
      </c>
      <c r="D426" t="str">
        <f>IF(F426&lt;&gt;0,COUNTIF($K$2:K426,K426),"")</f>
        <v/>
      </c>
      <c r="E426" t="str">
        <f t="shared" si="31"/>
        <v/>
      </c>
      <c r="G426" s="54"/>
      <c r="H426" t="str">
        <f>IFERROR(VLOOKUP(F426, Entries!$B:$F, 2, FALSE),"")</f>
        <v/>
      </c>
      <c r="I426" t="str">
        <f>IFERROR(VLOOKUP(F426, Entries!$B:$F, 3, FALSE),"")</f>
        <v/>
      </c>
      <c r="J426" t="str">
        <f>IFERROR(VLOOKUP(F426, Entries!$B:$F, 4, FALSE),"")</f>
        <v/>
      </c>
      <c r="K426" t="str">
        <f>IFERROR(VLOOKUP(F426, Entries!$B:$F, 5, FALSE),"")</f>
        <v/>
      </c>
      <c r="L426" t="str">
        <f>LEFT(Table22[[#This Row],[Category]],2)</f>
        <v/>
      </c>
      <c r="M426" t="str">
        <f>IF(F426&lt;&gt;0,COUNTIF($L$2:L426,L426),"")</f>
        <v/>
      </c>
      <c r="N426" t="str">
        <f t="shared" si="32"/>
        <v/>
      </c>
    </row>
    <row r="427" spans="1:14" x14ac:dyDescent="0.2">
      <c r="A427">
        <v>426</v>
      </c>
      <c r="B427" t="str">
        <f>IF(F427&lt;&gt;"",COUNTIF($J$2:J427,J427),"")</f>
        <v/>
      </c>
      <c r="C427" t="str">
        <f t="shared" si="30"/>
        <v/>
      </c>
      <c r="D427" t="str">
        <f>IF(F427&lt;&gt;0,COUNTIF($K$2:K427,K427),"")</f>
        <v/>
      </c>
      <c r="E427" t="str">
        <f t="shared" si="31"/>
        <v/>
      </c>
      <c r="G427" s="54"/>
      <c r="H427" t="str">
        <f>IFERROR(VLOOKUP(F427, Entries!$B:$F, 2, FALSE),"")</f>
        <v/>
      </c>
      <c r="I427" t="str">
        <f>IFERROR(VLOOKUP(F427, Entries!$B:$F, 3, FALSE),"")</f>
        <v/>
      </c>
      <c r="J427" t="str">
        <f>IFERROR(VLOOKUP(F427, Entries!$B:$F, 4, FALSE),"")</f>
        <v/>
      </c>
      <c r="K427" t="str">
        <f>IFERROR(VLOOKUP(F427, Entries!$B:$F, 5, FALSE),"")</f>
        <v/>
      </c>
      <c r="L427" t="str">
        <f>LEFT(Table22[[#This Row],[Category]],2)</f>
        <v/>
      </c>
      <c r="M427" t="str">
        <f>IF(F427&lt;&gt;0,COUNTIF($L$2:L427,L427),"")</f>
        <v/>
      </c>
      <c r="N427" t="str">
        <f t="shared" si="32"/>
        <v/>
      </c>
    </row>
    <row r="428" spans="1:14" x14ac:dyDescent="0.2">
      <c r="A428">
        <v>427</v>
      </c>
      <c r="B428" t="str">
        <f>IF(F428&lt;&gt;"",COUNTIF($J$2:J428,J428),"")</f>
        <v/>
      </c>
      <c r="C428" t="str">
        <f t="shared" si="30"/>
        <v/>
      </c>
      <c r="D428" t="str">
        <f>IF(F428&lt;&gt;0,COUNTIF($K$2:K428,K428),"")</f>
        <v/>
      </c>
      <c r="E428" t="str">
        <f t="shared" si="31"/>
        <v/>
      </c>
      <c r="G428" s="54"/>
      <c r="H428" t="str">
        <f>IFERROR(VLOOKUP(F428, Entries!$B:$F, 2, FALSE),"")</f>
        <v/>
      </c>
      <c r="I428" t="str">
        <f>IFERROR(VLOOKUP(F428, Entries!$B:$F, 3, FALSE),"")</f>
        <v/>
      </c>
      <c r="J428" t="str">
        <f>IFERROR(VLOOKUP(F428, Entries!$B:$F, 4, FALSE),"")</f>
        <v/>
      </c>
      <c r="K428" t="str">
        <f>IFERROR(VLOOKUP(F428, Entries!$B:$F, 5, FALSE),"")</f>
        <v/>
      </c>
      <c r="L428" t="str">
        <f>LEFT(Table22[[#This Row],[Category]],2)</f>
        <v/>
      </c>
      <c r="M428" t="str">
        <f>IF(F428&lt;&gt;0,COUNTIF($L$2:L428,L428),"")</f>
        <v/>
      </c>
      <c r="N428" t="str">
        <f t="shared" si="32"/>
        <v/>
      </c>
    </row>
    <row r="429" spans="1:14" x14ac:dyDescent="0.2">
      <c r="A429">
        <v>428</v>
      </c>
      <c r="B429" t="str">
        <f>IF(F429&lt;&gt;"",COUNTIF($J$2:J429,J429),"")</f>
        <v/>
      </c>
      <c r="C429" t="str">
        <f t="shared" si="30"/>
        <v/>
      </c>
      <c r="D429" t="str">
        <f>IF(F429&lt;&gt;0,COUNTIF($K$2:K429,K429),"")</f>
        <v/>
      </c>
      <c r="E429" t="str">
        <f t="shared" si="31"/>
        <v/>
      </c>
      <c r="G429" s="54"/>
      <c r="H429" t="str">
        <f>IFERROR(VLOOKUP(F429, Entries!$B:$F, 2, FALSE),"")</f>
        <v/>
      </c>
      <c r="I429" t="str">
        <f>IFERROR(VLOOKUP(F429, Entries!$B:$F, 3, FALSE),"")</f>
        <v/>
      </c>
      <c r="J429" t="str">
        <f>IFERROR(VLOOKUP(F429, Entries!$B:$F, 4, FALSE),"")</f>
        <v/>
      </c>
      <c r="K429" t="str">
        <f>IFERROR(VLOOKUP(F429, Entries!$B:$F, 5, FALSE),"")</f>
        <v/>
      </c>
      <c r="L429" t="str">
        <f>LEFT(Table22[[#This Row],[Category]],2)</f>
        <v/>
      </c>
      <c r="M429" t="str">
        <f>IF(F429&lt;&gt;0,COUNTIF($L$2:L429,L429),"")</f>
        <v/>
      </c>
      <c r="N429" t="str">
        <f t="shared" si="32"/>
        <v/>
      </c>
    </row>
    <row r="430" spans="1:14" x14ac:dyDescent="0.2">
      <c r="A430">
        <v>429</v>
      </c>
      <c r="B430" t="str">
        <f>IF(F430&lt;&gt;"",COUNTIF($J$2:J430,J430),"")</f>
        <v/>
      </c>
      <c r="C430" t="str">
        <f t="shared" si="30"/>
        <v/>
      </c>
      <c r="D430" t="str">
        <f>IF(F430&lt;&gt;0,COUNTIF($K$2:K430,K430),"")</f>
        <v/>
      </c>
      <c r="E430" t="str">
        <f t="shared" si="31"/>
        <v/>
      </c>
      <c r="G430" s="54"/>
      <c r="H430" t="str">
        <f>IFERROR(VLOOKUP(F430, Entries!$B:$F, 2, FALSE),"")</f>
        <v/>
      </c>
      <c r="I430" t="str">
        <f>IFERROR(VLOOKUP(F430, Entries!$B:$F, 3, FALSE),"")</f>
        <v/>
      </c>
      <c r="J430" t="str">
        <f>IFERROR(VLOOKUP(F430, Entries!$B:$F, 4, FALSE),"")</f>
        <v/>
      </c>
      <c r="K430" t="str">
        <f>IFERROR(VLOOKUP(F430, Entries!$B:$F, 5, FALSE),"")</f>
        <v/>
      </c>
      <c r="L430" t="str">
        <f>LEFT(Table22[[#This Row],[Category]],2)</f>
        <v/>
      </c>
      <c r="M430" t="str">
        <f>IF(F430&lt;&gt;0,COUNTIF($L$2:L430,L430),"")</f>
        <v/>
      </c>
      <c r="N430" t="str">
        <f t="shared" si="32"/>
        <v/>
      </c>
    </row>
    <row r="431" spans="1:14" x14ac:dyDescent="0.2">
      <c r="A431">
        <v>430</v>
      </c>
      <c r="B431" t="str">
        <f>IF(F431&lt;&gt;"",COUNTIF($J$2:J431,J431),"")</f>
        <v/>
      </c>
      <c r="C431" t="str">
        <f t="shared" si="30"/>
        <v/>
      </c>
      <c r="D431" t="str">
        <f>IF(F431&lt;&gt;0,COUNTIF($K$2:K431,K431),"")</f>
        <v/>
      </c>
      <c r="E431" t="str">
        <f t="shared" si="31"/>
        <v/>
      </c>
      <c r="G431" s="54"/>
      <c r="H431" t="str">
        <f>IFERROR(VLOOKUP(F431, Entries!$B:$F, 2, FALSE),"")</f>
        <v/>
      </c>
      <c r="I431" t="str">
        <f>IFERROR(VLOOKUP(F431, Entries!$B:$F, 3, FALSE),"")</f>
        <v/>
      </c>
      <c r="J431" t="str">
        <f>IFERROR(VLOOKUP(F431, Entries!$B:$F, 4, FALSE),"")</f>
        <v/>
      </c>
      <c r="K431" t="str">
        <f>IFERROR(VLOOKUP(F431, Entries!$B:$F, 5, FALSE),"")</f>
        <v/>
      </c>
      <c r="L431" t="str">
        <f>LEFT(Table22[[#This Row],[Category]],2)</f>
        <v/>
      </c>
      <c r="M431" t="str">
        <f>IF(F431&lt;&gt;0,COUNTIF($L$2:L431,L431),"")</f>
        <v/>
      </c>
      <c r="N431" t="str">
        <f t="shared" si="32"/>
        <v/>
      </c>
    </row>
    <row r="432" spans="1:14" x14ac:dyDescent="0.2">
      <c r="A432">
        <v>431</v>
      </c>
      <c r="B432" t="str">
        <f>IF(F432&lt;&gt;"",COUNTIF($J$2:J432,J432),"")</f>
        <v/>
      </c>
      <c r="C432" t="str">
        <f t="shared" si="30"/>
        <v/>
      </c>
      <c r="D432" t="str">
        <f>IF(F432&lt;&gt;0,COUNTIF($K$2:K432,K432),"")</f>
        <v/>
      </c>
      <c r="E432" t="str">
        <f t="shared" si="31"/>
        <v/>
      </c>
      <c r="G432" s="54"/>
      <c r="H432" t="str">
        <f>IFERROR(VLOOKUP(F432, Entries!$B:$F, 2, FALSE),"")</f>
        <v/>
      </c>
      <c r="I432" t="str">
        <f>IFERROR(VLOOKUP(F432, Entries!$B:$F, 3, FALSE),"")</f>
        <v/>
      </c>
      <c r="J432" t="str">
        <f>IFERROR(VLOOKUP(F432, Entries!$B:$F, 4, FALSE),"")</f>
        <v/>
      </c>
      <c r="K432" t="str">
        <f>IFERROR(VLOOKUP(F432, Entries!$B:$F, 5, FALSE),"")</f>
        <v/>
      </c>
      <c r="L432" t="str">
        <f>LEFT(Table22[[#This Row],[Category]],2)</f>
        <v/>
      </c>
      <c r="M432" t="str">
        <f>IF(F432&lt;&gt;0,COUNTIF($L$2:L432,L432),"")</f>
        <v/>
      </c>
      <c r="N432" t="str">
        <f t="shared" si="32"/>
        <v/>
      </c>
    </row>
    <row r="433" spans="1:14" x14ac:dyDescent="0.2">
      <c r="A433">
        <v>432</v>
      </c>
      <c r="B433" t="str">
        <f>IF(F433&lt;&gt;"",COUNTIF($J$2:J433,J433),"")</f>
        <v/>
      </c>
      <c r="C433" t="str">
        <f t="shared" si="30"/>
        <v/>
      </c>
      <c r="D433" t="str">
        <f>IF(F433&lt;&gt;0,COUNTIF($K$2:K433,K433),"")</f>
        <v/>
      </c>
      <c r="E433" t="str">
        <f t="shared" si="31"/>
        <v/>
      </c>
      <c r="G433" s="54"/>
      <c r="H433" t="str">
        <f>IFERROR(VLOOKUP(F433, Entries!$B:$F, 2, FALSE),"")</f>
        <v/>
      </c>
      <c r="I433" t="str">
        <f>IFERROR(VLOOKUP(F433, Entries!$B:$F, 3, FALSE),"")</f>
        <v/>
      </c>
      <c r="J433" t="str">
        <f>IFERROR(VLOOKUP(F433, Entries!$B:$F, 4, FALSE),"")</f>
        <v/>
      </c>
      <c r="K433" t="str">
        <f>IFERROR(VLOOKUP(F433, Entries!$B:$F, 5, FALSE),"")</f>
        <v/>
      </c>
      <c r="L433" t="str">
        <f>LEFT(Table22[[#This Row],[Category]],2)</f>
        <v/>
      </c>
      <c r="M433" t="str">
        <f>IF(F433&lt;&gt;0,COUNTIF($L$2:L433,L433),"")</f>
        <v/>
      </c>
      <c r="N433" t="str">
        <f t="shared" si="32"/>
        <v/>
      </c>
    </row>
    <row r="434" spans="1:14" x14ac:dyDescent="0.2">
      <c r="A434">
        <v>433</v>
      </c>
      <c r="B434" t="str">
        <f>IF(F434&lt;&gt;"",COUNTIF($J$2:J434,J434),"")</f>
        <v/>
      </c>
      <c r="C434" t="str">
        <f t="shared" si="30"/>
        <v/>
      </c>
      <c r="D434" t="str">
        <f>IF(F434&lt;&gt;0,COUNTIF($K$2:K434,K434),"")</f>
        <v/>
      </c>
      <c r="E434" t="str">
        <f t="shared" si="31"/>
        <v/>
      </c>
      <c r="G434" s="54"/>
      <c r="H434" t="str">
        <f>IFERROR(VLOOKUP(F434, Entries!$B:$F, 2, FALSE),"")</f>
        <v/>
      </c>
      <c r="I434" t="str">
        <f>IFERROR(VLOOKUP(F434, Entries!$B:$F, 3, FALSE),"")</f>
        <v/>
      </c>
      <c r="J434" t="str">
        <f>IFERROR(VLOOKUP(F434, Entries!$B:$F, 4, FALSE),"")</f>
        <v/>
      </c>
      <c r="K434" t="str">
        <f>IFERROR(VLOOKUP(F434, Entries!$B:$F, 5, FALSE),"")</f>
        <v/>
      </c>
      <c r="L434" t="str">
        <f>LEFT(Table22[[#This Row],[Category]],2)</f>
        <v/>
      </c>
      <c r="M434" t="str">
        <f>IF(F434&lt;&gt;0,COUNTIF($L$2:L434,L434),"")</f>
        <v/>
      </c>
      <c r="N434" t="str">
        <f t="shared" si="32"/>
        <v/>
      </c>
    </row>
    <row r="435" spans="1:14" x14ac:dyDescent="0.2">
      <c r="A435">
        <v>434</v>
      </c>
      <c r="B435" t="str">
        <f>IF(F435&lt;&gt;"",COUNTIF($J$2:J435,J435),"")</f>
        <v/>
      </c>
      <c r="C435" t="str">
        <f t="shared" si="30"/>
        <v/>
      </c>
      <c r="D435" t="str">
        <f>IF(F435&lt;&gt;0,COUNTIF($K$2:K435,K435),"")</f>
        <v/>
      </c>
      <c r="E435" t="str">
        <f t="shared" si="31"/>
        <v/>
      </c>
      <c r="G435" s="54"/>
      <c r="H435" t="str">
        <f>IFERROR(VLOOKUP(F435, Entries!$B:$F, 2, FALSE),"")</f>
        <v/>
      </c>
      <c r="I435" t="str">
        <f>IFERROR(VLOOKUP(F435, Entries!$B:$F, 3, FALSE),"")</f>
        <v/>
      </c>
      <c r="J435" t="str">
        <f>IFERROR(VLOOKUP(F435, Entries!$B:$F, 4, FALSE),"")</f>
        <v/>
      </c>
      <c r="K435" t="str">
        <f>IFERROR(VLOOKUP(F435, Entries!$B:$F, 5, FALSE),"")</f>
        <v/>
      </c>
      <c r="L435" t="str">
        <f>LEFT(Table22[[#This Row],[Category]],2)</f>
        <v/>
      </c>
      <c r="M435" t="str">
        <f>IF(F435&lt;&gt;0,COUNTIF($L$2:L435,L435),"")</f>
        <v/>
      </c>
      <c r="N435" t="str">
        <f t="shared" si="32"/>
        <v/>
      </c>
    </row>
    <row r="436" spans="1:14" x14ac:dyDescent="0.2">
      <c r="A436">
        <v>435</v>
      </c>
      <c r="B436" t="str">
        <f>IF(F436&lt;&gt;"",COUNTIF($J$2:J436,J436),"")</f>
        <v/>
      </c>
      <c r="C436" t="str">
        <f t="shared" si="30"/>
        <v/>
      </c>
      <c r="D436" t="str">
        <f>IF(F436&lt;&gt;0,COUNTIF($K$2:K436,K436),"")</f>
        <v/>
      </c>
      <c r="E436" t="str">
        <f t="shared" si="31"/>
        <v/>
      </c>
      <c r="G436" s="54"/>
      <c r="H436" t="str">
        <f>IFERROR(VLOOKUP(F436, Entries!$B:$F, 2, FALSE),"")</f>
        <v/>
      </c>
      <c r="I436" t="str">
        <f>IFERROR(VLOOKUP(F436, Entries!$B:$F, 3, FALSE),"")</f>
        <v/>
      </c>
      <c r="J436" t="str">
        <f>IFERROR(VLOOKUP(F436, Entries!$B:$F, 4, FALSE),"")</f>
        <v/>
      </c>
      <c r="K436" t="str">
        <f>IFERROR(VLOOKUP(F436, Entries!$B:$F, 5, FALSE),"")</f>
        <v/>
      </c>
      <c r="L436" t="str">
        <f>LEFT(Table22[[#This Row],[Category]],2)</f>
        <v/>
      </c>
      <c r="M436" t="str">
        <f>IF(F436&lt;&gt;0,COUNTIF($L$2:L436,L436),"")</f>
        <v/>
      </c>
      <c r="N436" t="str">
        <f t="shared" si="32"/>
        <v/>
      </c>
    </row>
    <row r="437" spans="1:14" x14ac:dyDescent="0.2">
      <c r="A437">
        <v>436</v>
      </c>
      <c r="B437" t="str">
        <f>IF(F437&lt;&gt;"",COUNTIF($J$2:J437,J437),"")</f>
        <v/>
      </c>
      <c r="C437" t="str">
        <f t="shared" si="30"/>
        <v/>
      </c>
      <c r="D437" t="str">
        <f>IF(F437&lt;&gt;0,COUNTIF($K$2:K437,K437),"")</f>
        <v/>
      </c>
      <c r="E437" t="str">
        <f t="shared" si="31"/>
        <v/>
      </c>
      <c r="G437" s="54"/>
      <c r="H437" t="str">
        <f>IFERROR(VLOOKUP(F437, Entries!$B:$F, 2, FALSE),"")</f>
        <v/>
      </c>
      <c r="I437" t="str">
        <f>IFERROR(VLOOKUP(F437, Entries!$B:$F, 3, FALSE),"")</f>
        <v/>
      </c>
      <c r="J437" t="str">
        <f>IFERROR(VLOOKUP(F437, Entries!$B:$F, 4, FALSE),"")</f>
        <v/>
      </c>
      <c r="K437" t="str">
        <f>IFERROR(VLOOKUP(F437, Entries!$B:$F, 5, FALSE),"")</f>
        <v/>
      </c>
      <c r="L437" t="str">
        <f>LEFT(Table22[[#This Row],[Category]],2)</f>
        <v/>
      </c>
      <c r="M437" t="str">
        <f>IF(F437&lt;&gt;0,COUNTIF($L$2:L437,L437),"")</f>
        <v/>
      </c>
      <c r="N437" t="str">
        <f t="shared" si="32"/>
        <v/>
      </c>
    </row>
    <row r="438" spans="1:14" x14ac:dyDescent="0.2">
      <c r="A438">
        <v>437</v>
      </c>
      <c r="B438" t="str">
        <f>IF(F438&lt;&gt;"",COUNTIF($J$2:J438,J438),"")</f>
        <v/>
      </c>
      <c r="C438" t="str">
        <f t="shared" si="30"/>
        <v/>
      </c>
      <c r="D438" t="str">
        <f>IF(F438&lt;&gt;0,COUNTIF($K$2:K438,K438),"")</f>
        <v/>
      </c>
      <c r="E438" t="str">
        <f t="shared" si="31"/>
        <v/>
      </c>
      <c r="G438" s="54"/>
      <c r="H438" t="str">
        <f>IFERROR(VLOOKUP(F438, Entries!$B:$F, 2, FALSE),"")</f>
        <v/>
      </c>
      <c r="I438" t="str">
        <f>IFERROR(VLOOKUP(F438, Entries!$B:$F, 3, FALSE),"")</f>
        <v/>
      </c>
      <c r="J438" t="str">
        <f>IFERROR(VLOOKUP(F438, Entries!$B:$F, 4, FALSE),"")</f>
        <v/>
      </c>
      <c r="K438" t="str">
        <f>IFERROR(VLOOKUP(F438, Entries!$B:$F, 5, FALSE),"")</f>
        <v/>
      </c>
      <c r="L438" t="str">
        <f>LEFT(Table22[[#This Row],[Category]],2)</f>
        <v/>
      </c>
      <c r="M438" t="str">
        <f>IF(F438&lt;&gt;0,COUNTIF($L$2:L438,L438),"")</f>
        <v/>
      </c>
      <c r="N438" t="str">
        <f t="shared" si="32"/>
        <v/>
      </c>
    </row>
    <row r="439" spans="1:14" x14ac:dyDescent="0.2">
      <c r="A439">
        <v>438</v>
      </c>
      <c r="B439" t="str">
        <f>IF(F439&lt;&gt;"",COUNTIF($J$2:J439,J439),"")</f>
        <v/>
      </c>
      <c r="C439" t="str">
        <f t="shared" si="30"/>
        <v/>
      </c>
      <c r="D439" t="str">
        <f>IF(F439&lt;&gt;0,COUNTIF($K$2:K439,K439),"")</f>
        <v/>
      </c>
      <c r="E439" t="str">
        <f t="shared" si="31"/>
        <v/>
      </c>
      <c r="G439" s="54"/>
      <c r="H439" t="str">
        <f>IFERROR(VLOOKUP(F439, Entries!$B:$F, 2, FALSE),"")</f>
        <v/>
      </c>
      <c r="I439" t="str">
        <f>IFERROR(VLOOKUP(F439, Entries!$B:$F, 3, FALSE),"")</f>
        <v/>
      </c>
      <c r="J439" t="str">
        <f>IFERROR(VLOOKUP(F439, Entries!$B:$F, 4, FALSE),"")</f>
        <v/>
      </c>
      <c r="K439" t="str">
        <f>IFERROR(VLOOKUP(F439, Entries!$B:$F, 5, FALSE),"")</f>
        <v/>
      </c>
      <c r="L439" t="str">
        <f>LEFT(Table22[[#This Row],[Category]],2)</f>
        <v/>
      </c>
      <c r="M439" t="str">
        <f>IF(F439&lt;&gt;0,COUNTIF($L$2:L439,L439),"")</f>
        <v/>
      </c>
      <c r="N439" t="str">
        <f t="shared" si="32"/>
        <v/>
      </c>
    </row>
    <row r="440" spans="1:14" x14ac:dyDescent="0.2">
      <c r="A440">
        <v>439</v>
      </c>
      <c r="B440" t="str">
        <f>IF(F440&lt;&gt;"",COUNTIF($J$2:J440,J440),"")</f>
        <v/>
      </c>
      <c r="C440" t="str">
        <f t="shared" si="30"/>
        <v/>
      </c>
      <c r="D440" t="str">
        <f>IF(F440&lt;&gt;0,COUNTIF($K$2:K440,K440),"")</f>
        <v/>
      </c>
      <c r="E440" t="str">
        <f t="shared" si="31"/>
        <v/>
      </c>
      <c r="G440" s="54"/>
      <c r="H440" t="str">
        <f>IFERROR(VLOOKUP(F440, Entries!$B:$F, 2, FALSE),"")</f>
        <v/>
      </c>
      <c r="I440" t="str">
        <f>IFERROR(VLOOKUP(F440, Entries!$B:$F, 3, FALSE),"")</f>
        <v/>
      </c>
      <c r="J440" t="str">
        <f>IFERROR(VLOOKUP(F440, Entries!$B:$F, 4, FALSE),"")</f>
        <v/>
      </c>
      <c r="K440" t="str">
        <f>IFERROR(VLOOKUP(F440, Entries!$B:$F, 5, FALSE),"")</f>
        <v/>
      </c>
      <c r="L440" t="str">
        <f>LEFT(Table22[[#This Row],[Category]],2)</f>
        <v/>
      </c>
      <c r="M440" t="str">
        <f>IF(F440&lt;&gt;0,COUNTIF($L$2:L440,L440),"")</f>
        <v/>
      </c>
      <c r="N440" t="str">
        <f t="shared" si="32"/>
        <v/>
      </c>
    </row>
    <row r="441" spans="1:14" x14ac:dyDescent="0.2">
      <c r="A441">
        <v>440</v>
      </c>
      <c r="B441" t="str">
        <f>IF(F441&lt;&gt;"",COUNTIF($J$2:J441,J441),"")</f>
        <v/>
      </c>
      <c r="C441" t="str">
        <f t="shared" si="30"/>
        <v/>
      </c>
      <c r="D441" t="str">
        <f>IF(F441&lt;&gt;0,COUNTIF($K$2:K441,K441),"")</f>
        <v/>
      </c>
      <c r="E441" t="str">
        <f t="shared" si="31"/>
        <v/>
      </c>
      <c r="G441" s="54"/>
      <c r="H441" t="str">
        <f>IFERROR(VLOOKUP(F441, Entries!$B:$F, 2, FALSE),"")</f>
        <v/>
      </c>
      <c r="I441" t="str">
        <f>IFERROR(VLOOKUP(F441, Entries!$B:$F, 3, FALSE),"")</f>
        <v/>
      </c>
      <c r="J441" t="str">
        <f>IFERROR(VLOOKUP(F441, Entries!$B:$F, 4, FALSE),"")</f>
        <v/>
      </c>
      <c r="K441" t="str">
        <f>IFERROR(VLOOKUP(F441, Entries!$B:$F, 5, FALSE),"")</f>
        <v/>
      </c>
      <c r="L441" t="str">
        <f>LEFT(Table22[[#This Row],[Category]],2)</f>
        <v/>
      </c>
      <c r="M441" t="str">
        <f>IF(F441&lt;&gt;0,COUNTIF($L$2:L441,L441),"")</f>
        <v/>
      </c>
      <c r="N441" t="str">
        <f t="shared" si="32"/>
        <v/>
      </c>
    </row>
    <row r="442" spans="1:14" x14ac:dyDescent="0.2">
      <c r="A442">
        <v>441</v>
      </c>
      <c r="B442" t="str">
        <f>IF(F442&lt;&gt;"",COUNTIF($J$2:J442,J442),"")</f>
        <v/>
      </c>
      <c r="C442" t="str">
        <f t="shared" si="30"/>
        <v/>
      </c>
      <c r="D442" t="str">
        <f>IF(F442&lt;&gt;0,COUNTIF($K$2:K442,K442),"")</f>
        <v/>
      </c>
      <c r="E442" t="str">
        <f t="shared" si="31"/>
        <v/>
      </c>
      <c r="G442" s="54"/>
      <c r="H442" t="str">
        <f>IFERROR(VLOOKUP(F442, Entries!$B:$F, 2, FALSE),"")</f>
        <v/>
      </c>
      <c r="I442" t="str">
        <f>IFERROR(VLOOKUP(F442, Entries!$B:$F, 3, FALSE),"")</f>
        <v/>
      </c>
      <c r="J442" t="str">
        <f>IFERROR(VLOOKUP(F442, Entries!$B:$F, 4, FALSE),"")</f>
        <v/>
      </c>
      <c r="K442" t="str">
        <f>IFERROR(VLOOKUP(F442, Entries!$B:$F, 5, FALSE),"")</f>
        <v/>
      </c>
      <c r="L442" t="str">
        <f>LEFT(Table22[[#This Row],[Category]],2)</f>
        <v/>
      </c>
      <c r="M442" t="str">
        <f>IF(F442&lt;&gt;0,COUNTIF($L$2:L442,L442),"")</f>
        <v/>
      </c>
      <c r="N442" t="str">
        <f t="shared" si="32"/>
        <v/>
      </c>
    </row>
    <row r="443" spans="1:14" x14ac:dyDescent="0.2">
      <c r="A443">
        <v>442</v>
      </c>
      <c r="B443" t="str">
        <f>IF(F443&lt;&gt;"",COUNTIF($J$2:J443,J443),"")</f>
        <v/>
      </c>
      <c r="C443" t="str">
        <f t="shared" si="30"/>
        <v/>
      </c>
      <c r="D443" t="str">
        <f>IF(F443&lt;&gt;0,COUNTIF($K$2:K443,K443),"")</f>
        <v/>
      </c>
      <c r="E443" t="str">
        <f t="shared" si="31"/>
        <v/>
      </c>
      <c r="G443" s="54"/>
      <c r="H443" t="str">
        <f>IFERROR(VLOOKUP(F443, Entries!$B:$F, 2, FALSE),"")</f>
        <v/>
      </c>
      <c r="I443" t="str">
        <f>IFERROR(VLOOKUP(F443, Entries!$B:$F, 3, FALSE),"")</f>
        <v/>
      </c>
      <c r="J443" t="str">
        <f>IFERROR(VLOOKUP(F443, Entries!$B:$F, 4, FALSE),"")</f>
        <v/>
      </c>
      <c r="K443" t="str">
        <f>IFERROR(VLOOKUP(F443, Entries!$B:$F, 5, FALSE),"")</f>
        <v/>
      </c>
      <c r="L443" t="str">
        <f>LEFT(Table22[[#This Row],[Category]],2)</f>
        <v/>
      </c>
      <c r="M443" t="str">
        <f>IF(F443&lt;&gt;0,COUNTIF($L$2:L443,L443),"")</f>
        <v/>
      </c>
      <c r="N443" t="str">
        <f t="shared" si="32"/>
        <v/>
      </c>
    </row>
    <row r="444" spans="1:14" x14ac:dyDescent="0.2">
      <c r="A444">
        <v>443</v>
      </c>
      <c r="B444" t="str">
        <f>IF(F444&lt;&gt;"",COUNTIF($J$2:J444,J444),"")</f>
        <v/>
      </c>
      <c r="C444" t="str">
        <f t="shared" si="30"/>
        <v/>
      </c>
      <c r="D444" t="str">
        <f>IF(F444&lt;&gt;0,COUNTIF($K$2:K444,K444),"")</f>
        <v/>
      </c>
      <c r="E444" t="str">
        <f t="shared" si="31"/>
        <v/>
      </c>
      <c r="G444" s="54"/>
      <c r="H444" t="str">
        <f>IFERROR(VLOOKUP(F444, Entries!$B:$F, 2, FALSE),"")</f>
        <v/>
      </c>
      <c r="I444" t="str">
        <f>IFERROR(VLOOKUP(F444, Entries!$B:$F, 3, FALSE),"")</f>
        <v/>
      </c>
      <c r="J444" t="str">
        <f>IFERROR(VLOOKUP(F444, Entries!$B:$F, 4, FALSE),"")</f>
        <v/>
      </c>
      <c r="K444" t="str">
        <f>IFERROR(VLOOKUP(F444, Entries!$B:$F, 5, FALSE),"")</f>
        <v/>
      </c>
      <c r="L444" t="str">
        <f>LEFT(Table22[[#This Row],[Category]],2)</f>
        <v/>
      </c>
      <c r="M444" t="str">
        <f>IF(F444&lt;&gt;0,COUNTIF($L$2:L444,L444),"")</f>
        <v/>
      </c>
      <c r="N444" t="str">
        <f t="shared" si="32"/>
        <v/>
      </c>
    </row>
    <row r="445" spans="1:14" x14ac:dyDescent="0.2">
      <c r="A445">
        <v>444</v>
      </c>
      <c r="B445" t="str">
        <f>IF(F445&lt;&gt;"",COUNTIF($J$2:J445,J445),"")</f>
        <v/>
      </c>
      <c r="C445" t="str">
        <f t="shared" si="30"/>
        <v/>
      </c>
      <c r="D445" t="str">
        <f>IF(F445&lt;&gt;0,COUNTIF($K$2:K445,K445),"")</f>
        <v/>
      </c>
      <c r="E445" t="str">
        <f t="shared" si="31"/>
        <v/>
      </c>
      <c r="G445" s="54"/>
      <c r="H445" t="str">
        <f>IFERROR(VLOOKUP(F445, Entries!$B:$F, 2, FALSE),"")</f>
        <v/>
      </c>
      <c r="I445" t="str">
        <f>IFERROR(VLOOKUP(F445, Entries!$B:$F, 3, FALSE),"")</f>
        <v/>
      </c>
      <c r="J445" t="str">
        <f>IFERROR(VLOOKUP(F445, Entries!$B:$F, 4, FALSE),"")</f>
        <v/>
      </c>
      <c r="K445" t="str">
        <f>IFERROR(VLOOKUP(F445, Entries!$B:$F, 5, FALSE),"")</f>
        <v/>
      </c>
      <c r="L445" t="str">
        <f>LEFT(Table22[[#This Row],[Category]],2)</f>
        <v/>
      </c>
      <c r="M445" t="str">
        <f>IF(F445&lt;&gt;0,COUNTIF($L$2:L445,L445),"")</f>
        <v/>
      </c>
      <c r="N445" t="str">
        <f t="shared" si="32"/>
        <v/>
      </c>
    </row>
    <row r="446" spans="1:14" x14ac:dyDescent="0.2">
      <c r="A446">
        <v>445</v>
      </c>
      <c r="B446" t="str">
        <f>IF(F446&lt;&gt;"",COUNTIF($J$2:J446,J446),"")</f>
        <v/>
      </c>
      <c r="C446" t="str">
        <f t="shared" si="30"/>
        <v/>
      </c>
      <c r="D446" t="str">
        <f>IF(F446&lt;&gt;0,COUNTIF($K$2:K446,K446),"")</f>
        <v/>
      </c>
      <c r="E446" t="str">
        <f t="shared" si="31"/>
        <v/>
      </c>
      <c r="G446" s="54"/>
      <c r="H446" t="str">
        <f>IFERROR(VLOOKUP(F446, Entries!$B:$F, 2, FALSE),"")</f>
        <v/>
      </c>
      <c r="I446" t="str">
        <f>IFERROR(VLOOKUP(F446, Entries!$B:$F, 3, FALSE),"")</f>
        <v/>
      </c>
      <c r="J446" t="str">
        <f>IFERROR(VLOOKUP(F446, Entries!$B:$F, 4, FALSE),"")</f>
        <v/>
      </c>
      <c r="K446" t="str">
        <f>IFERROR(VLOOKUP(F446, Entries!$B:$F, 5, FALSE),"")</f>
        <v/>
      </c>
      <c r="L446" t="str">
        <f>LEFT(Table22[[#This Row],[Category]],2)</f>
        <v/>
      </c>
      <c r="M446" t="str">
        <f>IF(F446&lt;&gt;0,COUNTIF($L$2:L446,L446),"")</f>
        <v/>
      </c>
      <c r="N446" t="str">
        <f t="shared" si="32"/>
        <v/>
      </c>
    </row>
    <row r="447" spans="1:14" x14ac:dyDescent="0.2">
      <c r="A447">
        <v>446</v>
      </c>
      <c r="B447" t="str">
        <f>IF(F447&lt;&gt;"",COUNTIF($J$2:J447,J447),"")</f>
        <v/>
      </c>
      <c r="C447" t="str">
        <f t="shared" si="30"/>
        <v/>
      </c>
      <c r="D447" t="str">
        <f>IF(F447&lt;&gt;0,COUNTIF($K$2:K447,K447),"")</f>
        <v/>
      </c>
      <c r="E447" t="str">
        <f t="shared" si="31"/>
        <v/>
      </c>
      <c r="G447" s="54"/>
      <c r="H447" t="str">
        <f>IFERROR(VLOOKUP(F447, Entries!$B:$F, 2, FALSE),"")</f>
        <v/>
      </c>
      <c r="I447" t="str">
        <f>IFERROR(VLOOKUP(F447, Entries!$B:$F, 3, FALSE),"")</f>
        <v/>
      </c>
      <c r="J447" t="str">
        <f>IFERROR(VLOOKUP(F447, Entries!$B:$F, 4, FALSE),"")</f>
        <v/>
      </c>
      <c r="K447" t="str">
        <f>IFERROR(VLOOKUP(F447, Entries!$B:$F, 5, FALSE),"")</f>
        <v/>
      </c>
      <c r="L447" t="str">
        <f>LEFT(Table22[[#This Row],[Category]],2)</f>
        <v/>
      </c>
      <c r="M447" t="str">
        <f>IF(F447&lt;&gt;0,COUNTIF($L$2:L447,L447),"")</f>
        <v/>
      </c>
      <c r="N447" t="str">
        <f t="shared" si="32"/>
        <v/>
      </c>
    </row>
    <row r="448" spans="1:14" x14ac:dyDescent="0.2">
      <c r="A448">
        <v>447</v>
      </c>
      <c r="B448" t="str">
        <f>IF(F448&lt;&gt;"",COUNTIF($J$2:J448,J448),"")</f>
        <v/>
      </c>
      <c r="C448" t="str">
        <f t="shared" si="30"/>
        <v/>
      </c>
      <c r="D448" t="str">
        <f>IF(F448&lt;&gt;0,COUNTIF($K$2:K448,K448),"")</f>
        <v/>
      </c>
      <c r="E448" t="str">
        <f t="shared" si="31"/>
        <v/>
      </c>
      <c r="G448" s="54"/>
      <c r="H448" t="str">
        <f>IFERROR(VLOOKUP(F448, Entries!$B:$F, 2, FALSE),"")</f>
        <v/>
      </c>
      <c r="I448" t="str">
        <f>IFERROR(VLOOKUP(F448, Entries!$B:$F, 3, FALSE),"")</f>
        <v/>
      </c>
      <c r="J448" t="str">
        <f>IFERROR(VLOOKUP(F448, Entries!$B:$F, 4, FALSE),"")</f>
        <v/>
      </c>
      <c r="K448" t="str">
        <f>IFERROR(VLOOKUP(F448, Entries!$B:$F, 5, FALSE),"")</f>
        <v/>
      </c>
      <c r="L448" t="str">
        <f>LEFT(Table22[[#This Row],[Category]],2)</f>
        <v/>
      </c>
      <c r="M448" t="str">
        <f>IF(F448&lt;&gt;0,COUNTIF($L$2:L448,L448),"")</f>
        <v/>
      </c>
      <c r="N448" t="str">
        <f t="shared" si="32"/>
        <v/>
      </c>
    </row>
    <row r="449" spans="1:14" x14ac:dyDescent="0.2">
      <c r="A449">
        <v>448</v>
      </c>
      <c r="B449" t="str">
        <f>IF(F449&lt;&gt;"",COUNTIF($J$2:J449,J449),"")</f>
        <v/>
      </c>
      <c r="C449" t="str">
        <f t="shared" si="30"/>
        <v/>
      </c>
      <c r="D449" t="str">
        <f>IF(F449&lt;&gt;0,COUNTIF($K$2:K449,K449),"")</f>
        <v/>
      </c>
      <c r="E449" t="str">
        <f t="shared" si="31"/>
        <v/>
      </c>
      <c r="G449" s="54"/>
      <c r="H449" t="str">
        <f>IFERROR(VLOOKUP(F449, Entries!$B:$F, 2, FALSE),"")</f>
        <v/>
      </c>
      <c r="I449" t="str">
        <f>IFERROR(VLOOKUP(F449, Entries!$B:$F, 3, FALSE),"")</f>
        <v/>
      </c>
      <c r="J449" t="str">
        <f>IFERROR(VLOOKUP(F449, Entries!$B:$F, 4, FALSE),"")</f>
        <v/>
      </c>
      <c r="K449" t="str">
        <f>IFERROR(VLOOKUP(F449, Entries!$B:$F, 5, FALSE),"")</f>
        <v/>
      </c>
      <c r="L449" t="str">
        <f>LEFT(Table22[[#This Row],[Category]],2)</f>
        <v/>
      </c>
      <c r="M449" t="str">
        <f>IF(F449&lt;&gt;0,COUNTIF($L$2:L449,L449),"")</f>
        <v/>
      </c>
      <c r="N449" t="str">
        <f t="shared" si="32"/>
        <v/>
      </c>
    </row>
    <row r="450" spans="1:14" x14ac:dyDescent="0.2">
      <c r="A450">
        <v>449</v>
      </c>
      <c r="B450" t="str">
        <f>IF(F450&lt;&gt;"",COUNTIF($J$2:J450,J450),"")</f>
        <v/>
      </c>
      <c r="C450" t="str">
        <f t="shared" si="30"/>
        <v/>
      </c>
      <c r="D450" t="str">
        <f>IF(F450&lt;&gt;0,COUNTIF($K$2:K450,K450),"")</f>
        <v/>
      </c>
      <c r="E450" t="str">
        <f t="shared" si="31"/>
        <v/>
      </c>
      <c r="G450" s="54"/>
      <c r="H450" t="str">
        <f>IFERROR(VLOOKUP(F450, Entries!$B:$F, 2, FALSE),"")</f>
        <v/>
      </c>
      <c r="I450" t="str">
        <f>IFERROR(VLOOKUP(F450, Entries!$B:$F, 3, FALSE),"")</f>
        <v/>
      </c>
      <c r="J450" t="str">
        <f>IFERROR(VLOOKUP(F450, Entries!$B:$F, 4, FALSE),"")</f>
        <v/>
      </c>
      <c r="K450" t="str">
        <f>IFERROR(VLOOKUP(F450, Entries!$B:$F, 5, FALSE),"")</f>
        <v/>
      </c>
      <c r="L450" t="str">
        <f>LEFT(Table22[[#This Row],[Category]],2)</f>
        <v/>
      </c>
      <c r="M450" t="str">
        <f>IF(F450&lt;&gt;0,COUNTIF($L$2:L450,L450),"")</f>
        <v/>
      </c>
      <c r="N450" t="str">
        <f t="shared" si="32"/>
        <v/>
      </c>
    </row>
    <row r="451" spans="1:14" x14ac:dyDescent="0.2">
      <c r="A451">
        <v>450</v>
      </c>
      <c r="B451" t="str">
        <f>IF(F451&lt;&gt;"",COUNTIF($J$2:J451,J451),"")</f>
        <v/>
      </c>
      <c r="C451" t="str">
        <f t="shared" si="30"/>
        <v/>
      </c>
      <c r="D451" t="str">
        <f>IF(F451&lt;&gt;0,COUNTIF($K$2:K451,K451),"")</f>
        <v/>
      </c>
      <c r="E451" t="str">
        <f t="shared" si="31"/>
        <v/>
      </c>
      <c r="G451" s="54"/>
      <c r="H451" t="str">
        <f>IFERROR(VLOOKUP(F451, Entries!$B:$F, 2, FALSE),"")</f>
        <v/>
      </c>
      <c r="I451" t="str">
        <f>IFERROR(VLOOKUP(F451, Entries!$B:$F, 3, FALSE),"")</f>
        <v/>
      </c>
      <c r="J451" t="str">
        <f>IFERROR(VLOOKUP(F451, Entries!$B:$F, 4, FALSE),"")</f>
        <v/>
      </c>
      <c r="K451" t="str">
        <f>IFERROR(VLOOKUP(F451, Entries!$B:$F, 5, FALSE),"")</f>
        <v/>
      </c>
      <c r="L451" t="str">
        <f>LEFT(Table22[[#This Row],[Category]],2)</f>
        <v/>
      </c>
      <c r="M451" t="str">
        <f>IF(F451&lt;&gt;0,COUNTIF($L$2:L451,L451),"")</f>
        <v/>
      </c>
      <c r="N451" t="str">
        <f t="shared" si="32"/>
        <v/>
      </c>
    </row>
    <row r="452" spans="1:14" x14ac:dyDescent="0.2">
      <c r="A452">
        <v>451</v>
      </c>
      <c r="B452" t="str">
        <f>IF(F452&lt;&gt;"",COUNTIF($J$2:J452,J452),"")</f>
        <v/>
      </c>
      <c r="C452" t="str">
        <f t="shared" si="30"/>
        <v/>
      </c>
      <c r="D452" t="str">
        <f>IF(F452&lt;&gt;0,COUNTIF($K$2:K452,K452),"")</f>
        <v/>
      </c>
      <c r="E452" t="str">
        <f t="shared" si="31"/>
        <v/>
      </c>
      <c r="G452" s="54"/>
      <c r="H452" t="str">
        <f>IFERROR(VLOOKUP(F452, Entries!$B:$F, 2, FALSE),"")</f>
        <v/>
      </c>
      <c r="I452" t="str">
        <f>IFERROR(VLOOKUP(F452, Entries!$B:$F, 3, FALSE),"")</f>
        <v/>
      </c>
      <c r="J452" t="str">
        <f>IFERROR(VLOOKUP(F452, Entries!$B:$F, 4, FALSE),"")</f>
        <v/>
      </c>
      <c r="K452" t="str">
        <f>IFERROR(VLOOKUP(F452, Entries!$B:$F, 5, FALSE),"")</f>
        <v/>
      </c>
      <c r="L452" t="str">
        <f>LEFT(Table22[[#This Row],[Category]],2)</f>
        <v/>
      </c>
      <c r="M452" t="str">
        <f>IF(F452&lt;&gt;0,COUNTIF($L$2:L452,L452),"")</f>
        <v/>
      </c>
      <c r="N452" t="str">
        <f t="shared" si="32"/>
        <v/>
      </c>
    </row>
    <row r="453" spans="1:14" x14ac:dyDescent="0.2">
      <c r="A453">
        <v>452</v>
      </c>
      <c r="B453" t="str">
        <f>IF(F453&lt;&gt;"",COUNTIF($J$2:J453,J453),"")</f>
        <v/>
      </c>
      <c r="C453" t="str">
        <f t="shared" si="30"/>
        <v/>
      </c>
      <c r="D453" t="str">
        <f>IF(F453&lt;&gt;0,COUNTIF($K$2:K453,K453),"")</f>
        <v/>
      </c>
      <c r="E453" t="str">
        <f t="shared" si="31"/>
        <v/>
      </c>
      <c r="G453" s="54"/>
      <c r="H453" t="str">
        <f>IFERROR(VLOOKUP(F453, Entries!$B:$F, 2, FALSE),"")</f>
        <v/>
      </c>
      <c r="I453" t="str">
        <f>IFERROR(VLOOKUP(F453, Entries!$B:$F, 3, FALSE),"")</f>
        <v/>
      </c>
      <c r="J453" t="str">
        <f>IFERROR(VLOOKUP(F453, Entries!$B:$F, 4, FALSE),"")</f>
        <v/>
      </c>
      <c r="K453" t="str">
        <f>IFERROR(VLOOKUP(F453, Entries!$B:$F, 5, FALSE),"")</f>
        <v/>
      </c>
      <c r="L453" t="str">
        <f>LEFT(Table22[[#This Row],[Category]],2)</f>
        <v/>
      </c>
      <c r="M453" t="str">
        <f>IF(F453&lt;&gt;0,COUNTIF($L$2:L453,L453),"")</f>
        <v/>
      </c>
      <c r="N453" t="str">
        <f t="shared" si="32"/>
        <v/>
      </c>
    </row>
    <row r="454" spans="1:14" x14ac:dyDescent="0.2">
      <c r="A454">
        <v>453</v>
      </c>
      <c r="B454" t="str">
        <f>IF(F454&lt;&gt;"",COUNTIF($J$2:J454,J454),"")</f>
        <v/>
      </c>
      <c r="C454" t="str">
        <f t="shared" si="30"/>
        <v/>
      </c>
      <c r="D454" t="str">
        <f>IF(F454&lt;&gt;0,COUNTIF($K$2:K454,K454),"")</f>
        <v/>
      </c>
      <c r="E454" t="str">
        <f t="shared" si="31"/>
        <v/>
      </c>
      <c r="G454" s="54"/>
      <c r="H454" t="str">
        <f>IFERROR(VLOOKUP(F454, Entries!$B:$F, 2, FALSE),"")</f>
        <v/>
      </c>
      <c r="I454" t="str">
        <f>IFERROR(VLOOKUP(F454, Entries!$B:$F, 3, FALSE),"")</f>
        <v/>
      </c>
      <c r="J454" t="str">
        <f>IFERROR(VLOOKUP(F454, Entries!$B:$F, 4, FALSE),"")</f>
        <v/>
      </c>
      <c r="K454" t="str">
        <f>IFERROR(VLOOKUP(F454, Entries!$B:$F, 5, FALSE),"")</f>
        <v/>
      </c>
      <c r="L454" t="str">
        <f>LEFT(Table22[[#This Row],[Category]],2)</f>
        <v/>
      </c>
      <c r="M454" t="str">
        <f>IF(F454&lt;&gt;0,COUNTIF($L$2:L454,L454),"")</f>
        <v/>
      </c>
      <c r="N454" t="str">
        <f t="shared" si="32"/>
        <v/>
      </c>
    </row>
    <row r="455" spans="1:14" x14ac:dyDescent="0.2">
      <c r="A455">
        <v>454</v>
      </c>
      <c r="B455" t="str">
        <f>IF(F455&lt;&gt;"",COUNTIF($J$2:J455,J455),"")</f>
        <v/>
      </c>
      <c r="C455" t="str">
        <f t="shared" si="30"/>
        <v/>
      </c>
      <c r="D455" t="str">
        <f>IF(F455&lt;&gt;0,COUNTIF($K$2:K455,K455),"")</f>
        <v/>
      </c>
      <c r="E455" t="str">
        <f t="shared" si="31"/>
        <v/>
      </c>
      <c r="G455" s="54"/>
      <c r="H455" t="str">
        <f>IFERROR(VLOOKUP(F455, Entries!$B:$F, 2, FALSE),"")</f>
        <v/>
      </c>
      <c r="I455" t="str">
        <f>IFERROR(VLOOKUP(F455, Entries!$B:$F, 3, FALSE),"")</f>
        <v/>
      </c>
      <c r="J455" t="str">
        <f>IFERROR(VLOOKUP(F455, Entries!$B:$F, 4, FALSE),"")</f>
        <v/>
      </c>
      <c r="K455" t="str">
        <f>IFERROR(VLOOKUP(F455, Entries!$B:$F, 5, FALSE),"")</f>
        <v/>
      </c>
      <c r="L455" t="str">
        <f>LEFT(Table22[[#This Row],[Category]],2)</f>
        <v/>
      </c>
      <c r="M455" t="str">
        <f>IF(F455&lt;&gt;0,COUNTIF($L$2:L455,L455),"")</f>
        <v/>
      </c>
      <c r="N455" t="str">
        <f t="shared" si="32"/>
        <v/>
      </c>
    </row>
    <row r="456" spans="1:14" x14ac:dyDescent="0.2">
      <c r="A456">
        <v>455</v>
      </c>
      <c r="B456" t="str">
        <f>IF(F456&lt;&gt;"",COUNTIF($J$2:J456,J456),"")</f>
        <v/>
      </c>
      <c r="C456" t="str">
        <f t="shared" si="30"/>
        <v/>
      </c>
      <c r="D456" t="str">
        <f>IF(F456&lt;&gt;0,COUNTIF($K$2:K456,K456),"")</f>
        <v/>
      </c>
      <c r="E456" t="str">
        <f t="shared" si="31"/>
        <v/>
      </c>
      <c r="G456" s="54"/>
      <c r="H456" t="str">
        <f>IFERROR(VLOOKUP(F456, Entries!$B:$F, 2, FALSE),"")</f>
        <v/>
      </c>
      <c r="I456" t="str">
        <f>IFERROR(VLOOKUP(F456, Entries!$B:$F, 3, FALSE),"")</f>
        <v/>
      </c>
      <c r="J456" t="str">
        <f>IFERROR(VLOOKUP(F456, Entries!$B:$F, 4, FALSE),"")</f>
        <v/>
      </c>
      <c r="K456" t="str">
        <f>IFERROR(VLOOKUP(F456, Entries!$B:$F, 5, FALSE),"")</f>
        <v/>
      </c>
      <c r="L456" t="str">
        <f>LEFT(Table22[[#This Row],[Category]],2)</f>
        <v/>
      </c>
      <c r="M456" t="str">
        <f>IF(F456&lt;&gt;0,COUNTIF($L$2:L456,L456),"")</f>
        <v/>
      </c>
      <c r="N456" t="str">
        <f t="shared" si="32"/>
        <v/>
      </c>
    </row>
    <row r="457" spans="1:14" x14ac:dyDescent="0.2">
      <c r="A457">
        <v>456</v>
      </c>
      <c r="B457" t="str">
        <f>IF(F457&lt;&gt;"",COUNTIF($J$2:J457,J457),"")</f>
        <v/>
      </c>
      <c r="C457" t="str">
        <f t="shared" si="30"/>
        <v/>
      </c>
      <c r="D457" t="str">
        <f>IF(F457&lt;&gt;0,COUNTIF($K$2:K457,K457),"")</f>
        <v/>
      </c>
      <c r="E457" t="str">
        <f t="shared" si="31"/>
        <v/>
      </c>
      <c r="G457" s="54"/>
      <c r="H457" t="str">
        <f>IFERROR(VLOOKUP(F457, Entries!$B:$F, 2, FALSE),"")</f>
        <v/>
      </c>
      <c r="I457" t="str">
        <f>IFERROR(VLOOKUP(F457, Entries!$B:$F, 3, FALSE),"")</f>
        <v/>
      </c>
      <c r="J457" t="str">
        <f>IFERROR(VLOOKUP(F457, Entries!$B:$F, 4, FALSE),"")</f>
        <v/>
      </c>
      <c r="K457" t="str">
        <f>IFERROR(VLOOKUP(F457, Entries!$B:$F, 5, FALSE),"")</f>
        <v/>
      </c>
      <c r="L457" t="str">
        <f>LEFT(Table22[[#This Row],[Category]],2)</f>
        <v/>
      </c>
      <c r="M457" t="str">
        <f>IF(F457&lt;&gt;0,COUNTIF($L$2:L457,L457),"")</f>
        <v/>
      </c>
      <c r="N457" t="str">
        <f t="shared" si="32"/>
        <v/>
      </c>
    </row>
    <row r="458" spans="1:14" x14ac:dyDescent="0.2">
      <c r="A458">
        <v>457</v>
      </c>
      <c r="B458" t="str">
        <f>IF(F458&lt;&gt;"",COUNTIF($J$2:J458,J458),"")</f>
        <v/>
      </c>
      <c r="C458" t="str">
        <f t="shared" ref="C458:C501" si="33">IF(F458&lt;&gt;0,J458&amp;":"&amp;B458,"")</f>
        <v/>
      </c>
      <c r="D458" t="str">
        <f>IF(F458&lt;&gt;0,COUNTIF($K$2:K458,K458),"")</f>
        <v/>
      </c>
      <c r="E458" t="str">
        <f t="shared" ref="E458:E501" si="34">IF(F458&lt;&gt;0,K458&amp;":"&amp;D458,"")</f>
        <v/>
      </c>
      <c r="G458" s="54"/>
      <c r="H458" t="str">
        <f>IFERROR(VLOOKUP(F458, Entries!$B:$F, 2, FALSE),"")</f>
        <v/>
      </c>
      <c r="I458" t="str">
        <f>IFERROR(VLOOKUP(F458, Entries!$B:$F, 3, FALSE),"")</f>
        <v/>
      </c>
      <c r="J458" t="str">
        <f>IFERROR(VLOOKUP(F458, Entries!$B:$F, 4, FALSE),"")</f>
        <v/>
      </c>
      <c r="K458" t="str">
        <f>IFERROR(VLOOKUP(F458, Entries!$B:$F, 5, FALSE),"")</f>
        <v/>
      </c>
      <c r="L458" t="str">
        <f>LEFT(Table22[[#This Row],[Category]],2)</f>
        <v/>
      </c>
      <c r="M458" t="str">
        <f>IF(F458&lt;&gt;0,COUNTIF($L$2:L458,L458),"")</f>
        <v/>
      </c>
      <c r="N458" t="str">
        <f t="shared" ref="N458:N501" si="35">IF(F458&lt;&gt;0,L458&amp;":"&amp;M458,"")</f>
        <v/>
      </c>
    </row>
    <row r="459" spans="1:14" x14ac:dyDescent="0.2">
      <c r="A459">
        <v>458</v>
      </c>
      <c r="B459" t="str">
        <f>IF(F459&lt;&gt;"",COUNTIF($J$2:J459,J459),"")</f>
        <v/>
      </c>
      <c r="C459" t="str">
        <f t="shared" si="33"/>
        <v/>
      </c>
      <c r="D459" t="str">
        <f>IF(F459&lt;&gt;0,COUNTIF($K$2:K459,K459),"")</f>
        <v/>
      </c>
      <c r="E459" t="str">
        <f t="shared" si="34"/>
        <v/>
      </c>
      <c r="G459" s="54"/>
      <c r="H459" t="str">
        <f>IFERROR(VLOOKUP(F459, Entries!$B:$F, 2, FALSE),"")</f>
        <v/>
      </c>
      <c r="I459" t="str">
        <f>IFERROR(VLOOKUP(F459, Entries!$B:$F, 3, FALSE),"")</f>
        <v/>
      </c>
      <c r="J459" t="str">
        <f>IFERROR(VLOOKUP(F459, Entries!$B:$F, 4, FALSE),"")</f>
        <v/>
      </c>
      <c r="K459" t="str">
        <f>IFERROR(VLOOKUP(F459, Entries!$B:$F, 5, FALSE),"")</f>
        <v/>
      </c>
      <c r="L459" t="str">
        <f>LEFT(Table22[[#This Row],[Category]],2)</f>
        <v/>
      </c>
      <c r="M459" t="str">
        <f>IF(F459&lt;&gt;0,COUNTIF($L$2:L459,L459),"")</f>
        <v/>
      </c>
      <c r="N459" t="str">
        <f t="shared" si="35"/>
        <v/>
      </c>
    </row>
    <row r="460" spans="1:14" x14ac:dyDescent="0.2">
      <c r="A460">
        <v>459</v>
      </c>
      <c r="B460" t="str">
        <f>IF(F460&lt;&gt;"",COUNTIF($J$2:J460,J460),"")</f>
        <v/>
      </c>
      <c r="C460" t="str">
        <f t="shared" si="33"/>
        <v/>
      </c>
      <c r="D460" t="str">
        <f>IF(F460&lt;&gt;0,COUNTIF($K$2:K460,K460),"")</f>
        <v/>
      </c>
      <c r="E460" t="str">
        <f t="shared" si="34"/>
        <v/>
      </c>
      <c r="G460" s="54"/>
      <c r="H460" t="str">
        <f>IFERROR(VLOOKUP(F460, Entries!$B:$F, 2, FALSE),"")</f>
        <v/>
      </c>
      <c r="I460" t="str">
        <f>IFERROR(VLOOKUP(F460, Entries!$B:$F, 3, FALSE),"")</f>
        <v/>
      </c>
      <c r="J460" t="str">
        <f>IFERROR(VLOOKUP(F460, Entries!$B:$F, 4, FALSE),"")</f>
        <v/>
      </c>
      <c r="K460" t="str">
        <f>IFERROR(VLOOKUP(F460, Entries!$B:$F, 5, FALSE),"")</f>
        <v/>
      </c>
      <c r="L460" t="str">
        <f>LEFT(Table22[[#This Row],[Category]],2)</f>
        <v/>
      </c>
      <c r="M460" t="str">
        <f>IF(F460&lt;&gt;0,COUNTIF($L$2:L460,L460),"")</f>
        <v/>
      </c>
      <c r="N460" t="str">
        <f t="shared" si="35"/>
        <v/>
      </c>
    </row>
    <row r="461" spans="1:14" x14ac:dyDescent="0.2">
      <c r="A461">
        <v>460</v>
      </c>
      <c r="B461" t="str">
        <f>IF(F461&lt;&gt;"",COUNTIF($J$2:J461,J461),"")</f>
        <v/>
      </c>
      <c r="C461" t="str">
        <f t="shared" si="33"/>
        <v/>
      </c>
      <c r="D461" t="str">
        <f>IF(F461&lt;&gt;0,COUNTIF($K$2:K461,K461),"")</f>
        <v/>
      </c>
      <c r="E461" t="str">
        <f t="shared" si="34"/>
        <v/>
      </c>
      <c r="G461" s="54"/>
      <c r="H461" t="str">
        <f>IFERROR(VLOOKUP(F461, Entries!$B:$F, 2, FALSE),"")</f>
        <v/>
      </c>
      <c r="I461" t="str">
        <f>IFERROR(VLOOKUP(F461, Entries!$B:$F, 3, FALSE),"")</f>
        <v/>
      </c>
      <c r="J461" t="str">
        <f>IFERROR(VLOOKUP(F461, Entries!$B:$F, 4, FALSE),"")</f>
        <v/>
      </c>
      <c r="K461" t="str">
        <f>IFERROR(VLOOKUP(F461, Entries!$B:$F, 5, FALSE),"")</f>
        <v/>
      </c>
      <c r="L461" t="str">
        <f>LEFT(Table22[[#This Row],[Category]],2)</f>
        <v/>
      </c>
      <c r="M461" t="str">
        <f>IF(F461&lt;&gt;0,COUNTIF($L$2:L461,L461),"")</f>
        <v/>
      </c>
      <c r="N461" t="str">
        <f t="shared" si="35"/>
        <v/>
      </c>
    </row>
    <row r="462" spans="1:14" x14ac:dyDescent="0.2">
      <c r="A462">
        <v>461</v>
      </c>
      <c r="B462" t="str">
        <f>IF(F462&lt;&gt;"",COUNTIF($J$2:J462,J462),"")</f>
        <v/>
      </c>
      <c r="C462" t="str">
        <f t="shared" si="33"/>
        <v/>
      </c>
      <c r="D462" t="str">
        <f>IF(F462&lt;&gt;0,COUNTIF($K$2:K462,K462),"")</f>
        <v/>
      </c>
      <c r="E462" t="str">
        <f t="shared" si="34"/>
        <v/>
      </c>
      <c r="G462" s="54"/>
      <c r="H462" t="str">
        <f>IFERROR(VLOOKUP(F462, Entries!$B:$F, 2, FALSE),"")</f>
        <v/>
      </c>
      <c r="I462" t="str">
        <f>IFERROR(VLOOKUP(F462, Entries!$B:$F, 3, FALSE),"")</f>
        <v/>
      </c>
      <c r="J462" t="str">
        <f>IFERROR(VLOOKUP(F462, Entries!$B:$F, 4, FALSE),"")</f>
        <v/>
      </c>
      <c r="K462" t="str">
        <f>IFERROR(VLOOKUP(F462, Entries!$B:$F, 5, FALSE),"")</f>
        <v/>
      </c>
      <c r="L462" t="str">
        <f>LEFT(Table22[[#This Row],[Category]],2)</f>
        <v/>
      </c>
      <c r="M462" t="str">
        <f>IF(F462&lt;&gt;0,COUNTIF($L$2:L462,L462),"")</f>
        <v/>
      </c>
      <c r="N462" t="str">
        <f t="shared" si="35"/>
        <v/>
      </c>
    </row>
    <row r="463" spans="1:14" x14ac:dyDescent="0.2">
      <c r="A463">
        <v>462</v>
      </c>
      <c r="B463" t="str">
        <f>IF(F463&lt;&gt;"",COUNTIF($J$2:J463,J463),"")</f>
        <v/>
      </c>
      <c r="C463" t="str">
        <f t="shared" si="33"/>
        <v/>
      </c>
      <c r="D463" t="str">
        <f>IF(F463&lt;&gt;0,COUNTIF($K$2:K463,K463),"")</f>
        <v/>
      </c>
      <c r="E463" t="str">
        <f t="shared" si="34"/>
        <v/>
      </c>
      <c r="G463" s="54"/>
      <c r="H463" t="str">
        <f>IFERROR(VLOOKUP(F463, Entries!$B:$F, 2, FALSE),"")</f>
        <v/>
      </c>
      <c r="I463" t="str">
        <f>IFERROR(VLOOKUP(F463, Entries!$B:$F, 3, FALSE),"")</f>
        <v/>
      </c>
      <c r="J463" t="str">
        <f>IFERROR(VLOOKUP(F463, Entries!$B:$F, 4, FALSE),"")</f>
        <v/>
      </c>
      <c r="K463" t="str">
        <f>IFERROR(VLOOKUP(F463, Entries!$B:$F, 5, FALSE),"")</f>
        <v/>
      </c>
      <c r="L463" t="str">
        <f>LEFT(Table22[[#This Row],[Category]],2)</f>
        <v/>
      </c>
      <c r="M463" t="str">
        <f>IF(F463&lt;&gt;0,COUNTIF($L$2:L463,L463),"")</f>
        <v/>
      </c>
      <c r="N463" t="str">
        <f t="shared" si="35"/>
        <v/>
      </c>
    </row>
    <row r="464" spans="1:14" x14ac:dyDescent="0.2">
      <c r="A464">
        <v>463</v>
      </c>
      <c r="B464" t="str">
        <f>IF(F464&lt;&gt;"",COUNTIF($J$2:J464,J464),"")</f>
        <v/>
      </c>
      <c r="C464" t="str">
        <f t="shared" si="33"/>
        <v/>
      </c>
      <c r="D464" t="str">
        <f>IF(F464&lt;&gt;0,COUNTIF($K$2:K464,K464),"")</f>
        <v/>
      </c>
      <c r="E464" t="str">
        <f t="shared" si="34"/>
        <v/>
      </c>
      <c r="G464" s="54"/>
      <c r="H464" t="str">
        <f>IFERROR(VLOOKUP(F464, Entries!$B:$F, 2, FALSE),"")</f>
        <v/>
      </c>
      <c r="I464" t="str">
        <f>IFERROR(VLOOKUP(F464, Entries!$B:$F, 3, FALSE),"")</f>
        <v/>
      </c>
      <c r="J464" t="str">
        <f>IFERROR(VLOOKUP(F464, Entries!$B:$F, 4, FALSE),"")</f>
        <v/>
      </c>
      <c r="K464" t="str">
        <f>IFERROR(VLOOKUP(F464, Entries!$B:$F, 5, FALSE),"")</f>
        <v/>
      </c>
      <c r="L464" t="str">
        <f>LEFT(Table22[[#This Row],[Category]],2)</f>
        <v/>
      </c>
      <c r="M464" t="str">
        <f>IF(F464&lt;&gt;0,COUNTIF($L$2:L464,L464),"")</f>
        <v/>
      </c>
      <c r="N464" t="str">
        <f t="shared" si="35"/>
        <v/>
      </c>
    </row>
    <row r="465" spans="1:14" x14ac:dyDescent="0.2">
      <c r="A465">
        <v>464</v>
      </c>
      <c r="B465" t="str">
        <f>IF(F465&lt;&gt;"",COUNTIF($J$2:J465,J465),"")</f>
        <v/>
      </c>
      <c r="C465" t="str">
        <f t="shared" si="33"/>
        <v/>
      </c>
      <c r="D465" t="str">
        <f>IF(F465&lt;&gt;0,COUNTIF($K$2:K465,K465),"")</f>
        <v/>
      </c>
      <c r="E465" t="str">
        <f t="shared" si="34"/>
        <v/>
      </c>
      <c r="G465" s="54"/>
      <c r="H465" t="str">
        <f>IFERROR(VLOOKUP(F465, Entries!$B:$F, 2, FALSE),"")</f>
        <v/>
      </c>
      <c r="I465" t="str">
        <f>IFERROR(VLOOKUP(F465, Entries!$B:$F, 3, FALSE),"")</f>
        <v/>
      </c>
      <c r="J465" t="str">
        <f>IFERROR(VLOOKUP(F465, Entries!$B:$F, 4, FALSE),"")</f>
        <v/>
      </c>
      <c r="K465" t="str">
        <f>IFERROR(VLOOKUP(F465, Entries!$B:$F, 5, FALSE),"")</f>
        <v/>
      </c>
      <c r="L465" t="str">
        <f>LEFT(Table22[[#This Row],[Category]],2)</f>
        <v/>
      </c>
      <c r="M465" t="str">
        <f>IF(F465&lt;&gt;0,COUNTIF($L$2:L465,L465),"")</f>
        <v/>
      </c>
      <c r="N465" t="str">
        <f t="shared" si="35"/>
        <v/>
      </c>
    </row>
    <row r="466" spans="1:14" x14ac:dyDescent="0.2">
      <c r="A466">
        <v>465</v>
      </c>
      <c r="B466" t="str">
        <f>IF(F466&lt;&gt;"",COUNTIF($J$2:J466,J466),"")</f>
        <v/>
      </c>
      <c r="C466" t="str">
        <f t="shared" si="33"/>
        <v/>
      </c>
      <c r="D466" t="str">
        <f>IF(F466&lt;&gt;0,COUNTIF($K$2:K466,K466),"")</f>
        <v/>
      </c>
      <c r="E466" t="str">
        <f t="shared" si="34"/>
        <v/>
      </c>
      <c r="G466" s="54"/>
      <c r="H466" t="str">
        <f>IFERROR(VLOOKUP(F466, Entries!$B:$F, 2, FALSE),"")</f>
        <v/>
      </c>
      <c r="I466" t="str">
        <f>IFERROR(VLOOKUP(F466, Entries!$B:$F, 3, FALSE),"")</f>
        <v/>
      </c>
      <c r="J466" t="str">
        <f>IFERROR(VLOOKUP(F466, Entries!$B:$F, 4, FALSE),"")</f>
        <v/>
      </c>
      <c r="K466" t="str">
        <f>IFERROR(VLOOKUP(F466, Entries!$B:$F, 5, FALSE),"")</f>
        <v/>
      </c>
      <c r="L466" t="str">
        <f>LEFT(Table22[[#This Row],[Category]],2)</f>
        <v/>
      </c>
      <c r="M466" t="str">
        <f>IF(F466&lt;&gt;0,COUNTIF($L$2:L466,L466),"")</f>
        <v/>
      </c>
      <c r="N466" t="str">
        <f t="shared" si="35"/>
        <v/>
      </c>
    </row>
    <row r="467" spans="1:14" x14ac:dyDescent="0.2">
      <c r="A467">
        <v>466</v>
      </c>
      <c r="B467" t="str">
        <f>IF(F467&lt;&gt;"",COUNTIF($J$2:J467,J467),"")</f>
        <v/>
      </c>
      <c r="C467" t="str">
        <f t="shared" si="33"/>
        <v/>
      </c>
      <c r="D467" t="str">
        <f>IF(F467&lt;&gt;0,COUNTIF($K$2:K467,K467),"")</f>
        <v/>
      </c>
      <c r="E467" t="str">
        <f t="shared" si="34"/>
        <v/>
      </c>
      <c r="G467" s="54"/>
      <c r="H467" t="str">
        <f>IFERROR(VLOOKUP(F467, Entries!$B:$F, 2, FALSE),"")</f>
        <v/>
      </c>
      <c r="I467" t="str">
        <f>IFERROR(VLOOKUP(F467, Entries!$B:$F, 3, FALSE),"")</f>
        <v/>
      </c>
      <c r="J467" t="str">
        <f>IFERROR(VLOOKUP(F467, Entries!$B:$F, 4, FALSE),"")</f>
        <v/>
      </c>
      <c r="K467" t="str">
        <f>IFERROR(VLOOKUP(F467, Entries!$B:$F, 5, FALSE),"")</f>
        <v/>
      </c>
      <c r="L467" t="str">
        <f>LEFT(Table22[[#This Row],[Category]],2)</f>
        <v/>
      </c>
      <c r="M467" t="str">
        <f>IF(F467&lt;&gt;0,COUNTIF($L$2:L467,L467),"")</f>
        <v/>
      </c>
      <c r="N467" t="str">
        <f t="shared" si="35"/>
        <v/>
      </c>
    </row>
    <row r="468" spans="1:14" x14ac:dyDescent="0.2">
      <c r="A468">
        <v>467</v>
      </c>
      <c r="B468" t="str">
        <f>IF(F468&lt;&gt;"",COUNTIF($J$2:J468,J468),"")</f>
        <v/>
      </c>
      <c r="C468" t="str">
        <f t="shared" si="33"/>
        <v/>
      </c>
      <c r="D468" t="str">
        <f>IF(F468&lt;&gt;0,COUNTIF($K$2:K468,K468),"")</f>
        <v/>
      </c>
      <c r="E468" t="str">
        <f t="shared" si="34"/>
        <v/>
      </c>
      <c r="G468" s="54"/>
      <c r="H468" t="str">
        <f>IFERROR(VLOOKUP(F468, Entries!$B:$F, 2, FALSE),"")</f>
        <v/>
      </c>
      <c r="I468" t="str">
        <f>IFERROR(VLOOKUP(F468, Entries!$B:$F, 3, FALSE),"")</f>
        <v/>
      </c>
      <c r="J468" t="str">
        <f>IFERROR(VLOOKUP(F468, Entries!$B:$F, 4, FALSE),"")</f>
        <v/>
      </c>
      <c r="K468" t="str">
        <f>IFERROR(VLOOKUP(F468, Entries!$B:$F, 5, FALSE),"")</f>
        <v/>
      </c>
      <c r="L468" t="str">
        <f>LEFT(Table22[[#This Row],[Category]],2)</f>
        <v/>
      </c>
      <c r="M468" t="str">
        <f>IF(F468&lt;&gt;0,COUNTIF($L$2:L468,L468),"")</f>
        <v/>
      </c>
      <c r="N468" t="str">
        <f t="shared" si="35"/>
        <v/>
      </c>
    </row>
    <row r="469" spans="1:14" x14ac:dyDescent="0.2">
      <c r="A469">
        <v>468</v>
      </c>
      <c r="B469" t="str">
        <f>IF(F469&lt;&gt;"",COUNTIF($J$2:J469,J469),"")</f>
        <v/>
      </c>
      <c r="C469" t="str">
        <f t="shared" si="33"/>
        <v/>
      </c>
      <c r="D469" t="str">
        <f>IF(F469&lt;&gt;0,COUNTIF($K$2:K469,K469),"")</f>
        <v/>
      </c>
      <c r="E469" t="str">
        <f t="shared" si="34"/>
        <v/>
      </c>
      <c r="G469" s="54"/>
      <c r="H469" t="str">
        <f>IFERROR(VLOOKUP(F469, Entries!$B:$F, 2, FALSE),"")</f>
        <v/>
      </c>
      <c r="I469" t="str">
        <f>IFERROR(VLOOKUP(F469, Entries!$B:$F, 3, FALSE),"")</f>
        <v/>
      </c>
      <c r="J469" t="str">
        <f>IFERROR(VLOOKUP(F469, Entries!$B:$F, 4, FALSE),"")</f>
        <v/>
      </c>
      <c r="K469" t="str">
        <f>IFERROR(VLOOKUP(F469, Entries!$B:$F, 5, FALSE),"")</f>
        <v/>
      </c>
      <c r="L469" t="str">
        <f>LEFT(Table22[[#This Row],[Category]],2)</f>
        <v/>
      </c>
      <c r="M469" t="str">
        <f>IF(F469&lt;&gt;0,COUNTIF($L$2:L469,L469),"")</f>
        <v/>
      </c>
      <c r="N469" t="str">
        <f t="shared" si="35"/>
        <v/>
      </c>
    </row>
    <row r="470" spans="1:14" x14ac:dyDescent="0.2">
      <c r="A470">
        <v>469</v>
      </c>
      <c r="B470" t="str">
        <f>IF(F470&lt;&gt;"",COUNTIF($J$2:J470,J470),"")</f>
        <v/>
      </c>
      <c r="C470" t="str">
        <f t="shared" si="33"/>
        <v/>
      </c>
      <c r="D470" t="str">
        <f>IF(F470&lt;&gt;0,COUNTIF($K$2:K470,K470),"")</f>
        <v/>
      </c>
      <c r="E470" t="str">
        <f t="shared" si="34"/>
        <v/>
      </c>
      <c r="G470" s="54"/>
      <c r="H470" t="str">
        <f>IFERROR(VLOOKUP(F470, Entries!$B:$F, 2, FALSE),"")</f>
        <v/>
      </c>
      <c r="I470" t="str">
        <f>IFERROR(VLOOKUP(F470, Entries!$B:$F, 3, FALSE),"")</f>
        <v/>
      </c>
      <c r="J470" t="str">
        <f>IFERROR(VLOOKUP(F470, Entries!$B:$F, 4, FALSE),"")</f>
        <v/>
      </c>
      <c r="K470" t="str">
        <f>IFERROR(VLOOKUP(F470, Entries!$B:$F, 5, FALSE),"")</f>
        <v/>
      </c>
      <c r="L470" t="str">
        <f>LEFT(Table22[[#This Row],[Category]],2)</f>
        <v/>
      </c>
      <c r="M470" t="str">
        <f>IF(F470&lt;&gt;0,COUNTIF($L$2:L470,L470),"")</f>
        <v/>
      </c>
      <c r="N470" t="str">
        <f t="shared" si="35"/>
        <v/>
      </c>
    </row>
    <row r="471" spans="1:14" x14ac:dyDescent="0.2">
      <c r="A471">
        <v>470</v>
      </c>
      <c r="B471" t="str">
        <f>IF(F471&lt;&gt;"",COUNTIF($J$2:J471,J471),"")</f>
        <v/>
      </c>
      <c r="C471" t="str">
        <f t="shared" si="33"/>
        <v/>
      </c>
      <c r="D471" t="str">
        <f>IF(F471&lt;&gt;0,COUNTIF($K$2:K471,K471),"")</f>
        <v/>
      </c>
      <c r="E471" t="str">
        <f t="shared" si="34"/>
        <v/>
      </c>
      <c r="G471" s="54"/>
      <c r="H471" t="str">
        <f>IFERROR(VLOOKUP(F471, Entries!$B:$F, 2, FALSE),"")</f>
        <v/>
      </c>
      <c r="I471" t="str">
        <f>IFERROR(VLOOKUP(F471, Entries!$B:$F, 3, FALSE),"")</f>
        <v/>
      </c>
      <c r="J471" t="str">
        <f>IFERROR(VLOOKUP(F471, Entries!$B:$F, 4, FALSE),"")</f>
        <v/>
      </c>
      <c r="K471" t="str">
        <f>IFERROR(VLOOKUP(F471, Entries!$B:$F, 5, FALSE),"")</f>
        <v/>
      </c>
      <c r="L471" t="str">
        <f>LEFT(Table22[[#This Row],[Category]],2)</f>
        <v/>
      </c>
      <c r="M471" t="str">
        <f>IF(F471&lt;&gt;0,COUNTIF($L$2:L471,L471),"")</f>
        <v/>
      </c>
      <c r="N471" t="str">
        <f t="shared" si="35"/>
        <v/>
      </c>
    </row>
    <row r="472" spans="1:14" x14ac:dyDescent="0.2">
      <c r="A472">
        <v>471</v>
      </c>
      <c r="B472" t="str">
        <f>IF(F472&lt;&gt;"",COUNTIF($J$2:J472,J472),"")</f>
        <v/>
      </c>
      <c r="C472" t="str">
        <f t="shared" si="33"/>
        <v/>
      </c>
      <c r="D472" t="str">
        <f>IF(F472&lt;&gt;0,COUNTIF($K$2:K472,K472),"")</f>
        <v/>
      </c>
      <c r="E472" t="str">
        <f t="shared" si="34"/>
        <v/>
      </c>
      <c r="G472" s="54"/>
      <c r="H472" t="str">
        <f>IFERROR(VLOOKUP(F472, Entries!$B:$F, 2, FALSE),"")</f>
        <v/>
      </c>
      <c r="I472" t="str">
        <f>IFERROR(VLOOKUP(F472, Entries!$B:$F, 3, FALSE),"")</f>
        <v/>
      </c>
      <c r="J472" t="str">
        <f>IFERROR(VLOOKUP(F472, Entries!$B:$F, 4, FALSE),"")</f>
        <v/>
      </c>
      <c r="K472" t="str">
        <f>IFERROR(VLOOKUP(F472, Entries!$B:$F, 5, FALSE),"")</f>
        <v/>
      </c>
      <c r="L472" t="str">
        <f>LEFT(Table22[[#This Row],[Category]],2)</f>
        <v/>
      </c>
      <c r="M472" t="str">
        <f>IF(F472&lt;&gt;0,COUNTIF($L$2:L472,L472),"")</f>
        <v/>
      </c>
      <c r="N472" t="str">
        <f t="shared" si="35"/>
        <v/>
      </c>
    </row>
    <row r="473" spans="1:14" x14ac:dyDescent="0.2">
      <c r="A473">
        <v>472</v>
      </c>
      <c r="B473" t="str">
        <f>IF(F473&lt;&gt;"",COUNTIF($J$2:J473,J473),"")</f>
        <v/>
      </c>
      <c r="C473" t="str">
        <f t="shared" si="33"/>
        <v/>
      </c>
      <c r="D473" t="str">
        <f>IF(F473&lt;&gt;0,COUNTIF($K$2:K473,K473),"")</f>
        <v/>
      </c>
      <c r="E473" t="str">
        <f t="shared" si="34"/>
        <v/>
      </c>
      <c r="G473" s="54"/>
      <c r="H473" t="str">
        <f>IFERROR(VLOOKUP(F473, Entries!$B:$F, 2, FALSE),"")</f>
        <v/>
      </c>
      <c r="I473" t="str">
        <f>IFERROR(VLOOKUP(F473, Entries!$B:$F, 3, FALSE),"")</f>
        <v/>
      </c>
      <c r="J473" t="str">
        <f>IFERROR(VLOOKUP(F473, Entries!$B:$F, 4, FALSE),"")</f>
        <v/>
      </c>
      <c r="K473" t="str">
        <f>IFERROR(VLOOKUP(F473, Entries!$B:$F, 5, FALSE),"")</f>
        <v/>
      </c>
      <c r="L473" t="str">
        <f>LEFT(Table22[[#This Row],[Category]],2)</f>
        <v/>
      </c>
      <c r="M473" t="str">
        <f>IF(F473&lt;&gt;0,COUNTIF($L$2:L473,L473),"")</f>
        <v/>
      </c>
      <c r="N473" t="str">
        <f t="shared" si="35"/>
        <v/>
      </c>
    </row>
    <row r="474" spans="1:14" x14ac:dyDescent="0.2">
      <c r="A474">
        <v>473</v>
      </c>
      <c r="B474" t="str">
        <f>IF(F474&lt;&gt;"",COUNTIF($J$2:J474,J474),"")</f>
        <v/>
      </c>
      <c r="C474" t="str">
        <f t="shared" si="33"/>
        <v/>
      </c>
      <c r="D474" t="str">
        <f>IF(F474&lt;&gt;0,COUNTIF($K$2:K474,K474),"")</f>
        <v/>
      </c>
      <c r="E474" t="str">
        <f t="shared" si="34"/>
        <v/>
      </c>
      <c r="G474" s="54"/>
      <c r="H474" t="str">
        <f>IFERROR(VLOOKUP(F474, Entries!$B:$F, 2, FALSE),"")</f>
        <v/>
      </c>
      <c r="I474" t="str">
        <f>IFERROR(VLOOKUP(F474, Entries!$B:$F, 3, FALSE),"")</f>
        <v/>
      </c>
      <c r="J474" t="str">
        <f>IFERROR(VLOOKUP(F474, Entries!$B:$F, 4, FALSE),"")</f>
        <v/>
      </c>
      <c r="K474" t="str">
        <f>IFERROR(VLOOKUP(F474, Entries!$B:$F, 5, FALSE),"")</f>
        <v/>
      </c>
      <c r="L474" t="str">
        <f>LEFT(Table22[[#This Row],[Category]],2)</f>
        <v/>
      </c>
      <c r="M474" t="str">
        <f>IF(F474&lt;&gt;0,COUNTIF($L$2:L474,L474),"")</f>
        <v/>
      </c>
      <c r="N474" t="str">
        <f t="shared" si="35"/>
        <v/>
      </c>
    </row>
    <row r="475" spans="1:14" x14ac:dyDescent="0.2">
      <c r="A475">
        <v>474</v>
      </c>
      <c r="B475" t="str">
        <f>IF(F475&lt;&gt;"",COUNTIF($J$2:J475,J475),"")</f>
        <v/>
      </c>
      <c r="C475" t="str">
        <f t="shared" si="33"/>
        <v/>
      </c>
      <c r="D475" t="str">
        <f>IF(F475&lt;&gt;0,COUNTIF($K$2:K475,K475),"")</f>
        <v/>
      </c>
      <c r="E475" t="str">
        <f t="shared" si="34"/>
        <v/>
      </c>
      <c r="G475" s="54"/>
      <c r="H475" t="str">
        <f>IFERROR(VLOOKUP(F475, Entries!$B:$F, 2, FALSE),"")</f>
        <v/>
      </c>
      <c r="I475" t="str">
        <f>IFERROR(VLOOKUP(F475, Entries!$B:$F, 3, FALSE),"")</f>
        <v/>
      </c>
      <c r="J475" t="str">
        <f>IFERROR(VLOOKUP(F475, Entries!$B:$F, 4, FALSE),"")</f>
        <v/>
      </c>
      <c r="K475" t="str">
        <f>IFERROR(VLOOKUP(F475, Entries!$B:$F, 5, FALSE),"")</f>
        <v/>
      </c>
      <c r="L475" t="str">
        <f>LEFT(Table22[[#This Row],[Category]],2)</f>
        <v/>
      </c>
      <c r="M475" t="str">
        <f>IF(F475&lt;&gt;0,COUNTIF($L$2:L475,L475),"")</f>
        <v/>
      </c>
      <c r="N475" t="str">
        <f t="shared" si="35"/>
        <v/>
      </c>
    </row>
    <row r="476" spans="1:14" x14ac:dyDescent="0.2">
      <c r="A476">
        <v>475</v>
      </c>
      <c r="B476" t="str">
        <f>IF(F476&lt;&gt;"",COUNTIF($J$2:J476,J476),"")</f>
        <v/>
      </c>
      <c r="C476" t="str">
        <f t="shared" si="33"/>
        <v/>
      </c>
      <c r="D476" t="str">
        <f>IF(F476&lt;&gt;0,COUNTIF($K$2:K476,K476),"")</f>
        <v/>
      </c>
      <c r="E476" t="str">
        <f t="shared" si="34"/>
        <v/>
      </c>
      <c r="G476" s="54"/>
      <c r="H476" t="str">
        <f>IFERROR(VLOOKUP(F476, Entries!$B:$F, 2, FALSE),"")</f>
        <v/>
      </c>
      <c r="I476" t="str">
        <f>IFERROR(VLOOKUP(F476, Entries!$B:$F, 3, FALSE),"")</f>
        <v/>
      </c>
      <c r="J476" t="str">
        <f>IFERROR(VLOOKUP(F476, Entries!$B:$F, 4, FALSE),"")</f>
        <v/>
      </c>
      <c r="K476" t="str">
        <f>IFERROR(VLOOKUP(F476, Entries!$B:$F, 5, FALSE),"")</f>
        <v/>
      </c>
      <c r="L476" t="str">
        <f>LEFT(Table22[[#This Row],[Category]],2)</f>
        <v/>
      </c>
      <c r="M476" t="str">
        <f>IF(F476&lt;&gt;0,COUNTIF($L$2:L476,L476),"")</f>
        <v/>
      </c>
      <c r="N476" t="str">
        <f t="shared" si="35"/>
        <v/>
      </c>
    </row>
    <row r="477" spans="1:14" x14ac:dyDescent="0.2">
      <c r="A477">
        <v>476</v>
      </c>
      <c r="B477" t="str">
        <f>IF(F477&lt;&gt;"",COUNTIF($J$2:J477,J477),"")</f>
        <v/>
      </c>
      <c r="C477" t="str">
        <f t="shared" si="33"/>
        <v/>
      </c>
      <c r="D477" t="str">
        <f>IF(F477&lt;&gt;0,COUNTIF($K$2:K477,K477),"")</f>
        <v/>
      </c>
      <c r="E477" t="str">
        <f t="shared" si="34"/>
        <v/>
      </c>
      <c r="G477" s="54"/>
      <c r="H477" t="str">
        <f>IFERROR(VLOOKUP(F477, Entries!$B:$F, 2, FALSE),"")</f>
        <v/>
      </c>
      <c r="I477" t="str">
        <f>IFERROR(VLOOKUP(F477, Entries!$B:$F, 3, FALSE),"")</f>
        <v/>
      </c>
      <c r="J477" t="str">
        <f>IFERROR(VLOOKUP(F477, Entries!$B:$F, 4, FALSE),"")</f>
        <v/>
      </c>
      <c r="K477" t="str">
        <f>IFERROR(VLOOKUP(F477, Entries!$B:$F, 5, FALSE),"")</f>
        <v/>
      </c>
      <c r="L477" t="str">
        <f>LEFT(Table22[[#This Row],[Category]],2)</f>
        <v/>
      </c>
      <c r="M477" t="str">
        <f>IF(F477&lt;&gt;0,COUNTIF($L$2:L477,L477),"")</f>
        <v/>
      </c>
      <c r="N477" t="str">
        <f t="shared" si="35"/>
        <v/>
      </c>
    </row>
    <row r="478" spans="1:14" x14ac:dyDescent="0.2">
      <c r="A478">
        <v>477</v>
      </c>
      <c r="B478" t="str">
        <f>IF(F478&lt;&gt;"",COUNTIF($J$2:J478,J478),"")</f>
        <v/>
      </c>
      <c r="C478" t="str">
        <f t="shared" si="33"/>
        <v/>
      </c>
      <c r="D478" t="str">
        <f>IF(F478&lt;&gt;0,COUNTIF($K$2:K478,K478),"")</f>
        <v/>
      </c>
      <c r="E478" t="str">
        <f t="shared" si="34"/>
        <v/>
      </c>
      <c r="G478" s="54"/>
      <c r="H478" t="str">
        <f>IFERROR(VLOOKUP(F478, Entries!$B:$F, 2, FALSE),"")</f>
        <v/>
      </c>
      <c r="I478" t="str">
        <f>IFERROR(VLOOKUP(F478, Entries!$B:$F, 3, FALSE),"")</f>
        <v/>
      </c>
      <c r="J478" t="str">
        <f>IFERROR(VLOOKUP(F478, Entries!$B:$F, 4, FALSE),"")</f>
        <v/>
      </c>
      <c r="K478" t="str">
        <f>IFERROR(VLOOKUP(F478, Entries!$B:$F, 5, FALSE),"")</f>
        <v/>
      </c>
      <c r="L478" t="str">
        <f>LEFT(Table22[[#This Row],[Category]],2)</f>
        <v/>
      </c>
      <c r="M478" t="str">
        <f>IF(F478&lt;&gt;0,COUNTIF($L$2:L478,L478),"")</f>
        <v/>
      </c>
      <c r="N478" t="str">
        <f t="shared" si="35"/>
        <v/>
      </c>
    </row>
    <row r="479" spans="1:14" x14ac:dyDescent="0.2">
      <c r="A479">
        <v>478</v>
      </c>
      <c r="B479" t="str">
        <f>IF(F479&lt;&gt;"",COUNTIF($J$2:J479,J479),"")</f>
        <v/>
      </c>
      <c r="C479" t="str">
        <f t="shared" si="33"/>
        <v/>
      </c>
      <c r="D479" t="str">
        <f>IF(F479&lt;&gt;0,COUNTIF($K$2:K479,K479),"")</f>
        <v/>
      </c>
      <c r="E479" t="str">
        <f t="shared" si="34"/>
        <v/>
      </c>
      <c r="G479" s="54"/>
      <c r="H479" t="str">
        <f>IFERROR(VLOOKUP(F479, Entries!$B:$F, 2, FALSE),"")</f>
        <v/>
      </c>
      <c r="I479" t="str">
        <f>IFERROR(VLOOKUP(F479, Entries!$B:$F, 3, FALSE),"")</f>
        <v/>
      </c>
      <c r="J479" t="str">
        <f>IFERROR(VLOOKUP(F479, Entries!$B:$F, 4, FALSE),"")</f>
        <v/>
      </c>
      <c r="K479" t="str">
        <f>IFERROR(VLOOKUP(F479, Entries!$B:$F, 5, FALSE),"")</f>
        <v/>
      </c>
      <c r="L479" t="str">
        <f>LEFT(Table22[[#This Row],[Category]],2)</f>
        <v/>
      </c>
      <c r="M479" t="str">
        <f>IF(F479&lt;&gt;0,COUNTIF($L$2:L479,L479),"")</f>
        <v/>
      </c>
      <c r="N479" t="str">
        <f t="shared" si="35"/>
        <v/>
      </c>
    </row>
    <row r="480" spans="1:14" x14ac:dyDescent="0.2">
      <c r="A480">
        <v>479</v>
      </c>
      <c r="B480" t="str">
        <f>IF(F480&lt;&gt;"",COUNTIF($J$2:J480,J480),"")</f>
        <v/>
      </c>
      <c r="C480" t="str">
        <f t="shared" si="33"/>
        <v/>
      </c>
      <c r="D480" t="str">
        <f>IF(F480&lt;&gt;0,COUNTIF($K$2:K480,K480),"")</f>
        <v/>
      </c>
      <c r="E480" t="str">
        <f t="shared" si="34"/>
        <v/>
      </c>
      <c r="G480" s="54"/>
      <c r="H480" t="str">
        <f>IFERROR(VLOOKUP(F480, Entries!$B:$F, 2, FALSE),"")</f>
        <v/>
      </c>
      <c r="I480" t="str">
        <f>IFERROR(VLOOKUP(F480, Entries!$B:$F, 3, FALSE),"")</f>
        <v/>
      </c>
      <c r="J480" t="str">
        <f>IFERROR(VLOOKUP(F480, Entries!$B:$F, 4, FALSE),"")</f>
        <v/>
      </c>
      <c r="K480" t="str">
        <f>IFERROR(VLOOKUP(F480, Entries!$B:$F, 5, FALSE),"")</f>
        <v/>
      </c>
      <c r="L480" t="str">
        <f>LEFT(Table22[[#This Row],[Category]],2)</f>
        <v/>
      </c>
      <c r="M480" t="str">
        <f>IF(F480&lt;&gt;0,COUNTIF($L$2:L480,L480),"")</f>
        <v/>
      </c>
      <c r="N480" t="str">
        <f t="shared" si="35"/>
        <v/>
      </c>
    </row>
    <row r="481" spans="1:14" x14ac:dyDescent="0.2">
      <c r="A481">
        <v>480</v>
      </c>
      <c r="B481" t="str">
        <f>IF(F481&lt;&gt;"",COUNTIF($J$2:J481,J481),"")</f>
        <v/>
      </c>
      <c r="C481" t="str">
        <f t="shared" si="33"/>
        <v/>
      </c>
      <c r="D481" t="str">
        <f>IF(F481&lt;&gt;0,COUNTIF($K$2:K481,K481),"")</f>
        <v/>
      </c>
      <c r="E481" t="str">
        <f t="shared" si="34"/>
        <v/>
      </c>
      <c r="G481" s="54"/>
      <c r="H481" t="str">
        <f>IFERROR(VLOOKUP(F481, Entries!$B:$F, 2, FALSE),"")</f>
        <v/>
      </c>
      <c r="I481" t="str">
        <f>IFERROR(VLOOKUP(F481, Entries!$B:$F, 3, FALSE),"")</f>
        <v/>
      </c>
      <c r="J481" t="str">
        <f>IFERROR(VLOOKUP(F481, Entries!$B:$F, 4, FALSE),"")</f>
        <v/>
      </c>
      <c r="K481" t="str">
        <f>IFERROR(VLOOKUP(F481, Entries!$B:$F, 5, FALSE),"")</f>
        <v/>
      </c>
      <c r="L481" t="str">
        <f>LEFT(Table22[[#This Row],[Category]],2)</f>
        <v/>
      </c>
      <c r="M481" t="str">
        <f>IF(F481&lt;&gt;0,COUNTIF($L$2:L481,L481),"")</f>
        <v/>
      </c>
      <c r="N481" t="str">
        <f t="shared" si="35"/>
        <v/>
      </c>
    </row>
    <row r="482" spans="1:14" x14ac:dyDescent="0.2">
      <c r="A482">
        <v>481</v>
      </c>
      <c r="B482" t="str">
        <f>IF(F482&lt;&gt;"",COUNTIF($J$2:J482,J482),"")</f>
        <v/>
      </c>
      <c r="C482" t="str">
        <f t="shared" si="33"/>
        <v/>
      </c>
      <c r="D482" t="str">
        <f>IF(F482&lt;&gt;0,COUNTIF($K$2:K482,K482),"")</f>
        <v/>
      </c>
      <c r="E482" t="str">
        <f t="shared" si="34"/>
        <v/>
      </c>
      <c r="G482" s="54"/>
      <c r="H482" t="str">
        <f>IFERROR(VLOOKUP(F482, Entries!$B:$F, 2, FALSE),"")</f>
        <v/>
      </c>
      <c r="I482" t="str">
        <f>IFERROR(VLOOKUP(F482, Entries!$B:$F, 3, FALSE),"")</f>
        <v/>
      </c>
      <c r="J482" t="str">
        <f>IFERROR(VLOOKUP(F482, Entries!$B:$F, 4, FALSE),"")</f>
        <v/>
      </c>
      <c r="K482" t="str">
        <f>IFERROR(VLOOKUP(F482, Entries!$B:$F, 5, FALSE),"")</f>
        <v/>
      </c>
      <c r="L482" t="str">
        <f>LEFT(Table22[[#This Row],[Category]],2)</f>
        <v/>
      </c>
      <c r="M482" t="str">
        <f>IF(F482&lt;&gt;0,COUNTIF($L$2:L482,L482),"")</f>
        <v/>
      </c>
      <c r="N482" t="str">
        <f t="shared" si="35"/>
        <v/>
      </c>
    </row>
    <row r="483" spans="1:14" x14ac:dyDescent="0.2">
      <c r="A483">
        <v>482</v>
      </c>
      <c r="B483" t="str">
        <f>IF(F483&lt;&gt;"",COUNTIF($J$2:J483,J483),"")</f>
        <v/>
      </c>
      <c r="C483" t="str">
        <f t="shared" si="33"/>
        <v/>
      </c>
      <c r="D483" t="str">
        <f>IF(F483&lt;&gt;0,COUNTIF($K$2:K483,K483),"")</f>
        <v/>
      </c>
      <c r="E483" t="str">
        <f t="shared" si="34"/>
        <v/>
      </c>
      <c r="G483" s="54"/>
      <c r="H483" t="str">
        <f>IFERROR(VLOOKUP(F483, Entries!$B:$F, 2, FALSE),"")</f>
        <v/>
      </c>
      <c r="I483" t="str">
        <f>IFERROR(VLOOKUP(F483, Entries!$B:$F, 3, FALSE),"")</f>
        <v/>
      </c>
      <c r="J483" t="str">
        <f>IFERROR(VLOOKUP(F483, Entries!$B:$F, 4, FALSE),"")</f>
        <v/>
      </c>
      <c r="K483" t="str">
        <f>IFERROR(VLOOKUP(F483, Entries!$B:$F, 5, FALSE),"")</f>
        <v/>
      </c>
      <c r="L483" t="str">
        <f>LEFT(Table22[[#This Row],[Category]],2)</f>
        <v/>
      </c>
      <c r="M483" t="str">
        <f>IF(F483&lt;&gt;0,COUNTIF($L$2:L483,L483),"")</f>
        <v/>
      </c>
      <c r="N483" t="str">
        <f t="shared" si="35"/>
        <v/>
      </c>
    </row>
    <row r="484" spans="1:14" x14ac:dyDescent="0.2">
      <c r="A484">
        <v>483</v>
      </c>
      <c r="B484" t="str">
        <f>IF(F484&lt;&gt;"",COUNTIF($J$2:J484,J484),"")</f>
        <v/>
      </c>
      <c r="C484" t="str">
        <f t="shared" si="33"/>
        <v/>
      </c>
      <c r="D484" t="str">
        <f>IF(F484&lt;&gt;0,COUNTIF($K$2:K484,K484),"")</f>
        <v/>
      </c>
      <c r="E484" t="str">
        <f t="shared" si="34"/>
        <v/>
      </c>
      <c r="G484" s="54"/>
      <c r="H484" t="str">
        <f>IFERROR(VLOOKUP(F484, Entries!$B:$F, 2, FALSE),"")</f>
        <v/>
      </c>
      <c r="I484" t="str">
        <f>IFERROR(VLOOKUP(F484, Entries!$B:$F, 3, FALSE),"")</f>
        <v/>
      </c>
      <c r="J484" t="str">
        <f>IFERROR(VLOOKUP(F484, Entries!$B:$F, 4, FALSE),"")</f>
        <v/>
      </c>
      <c r="K484" t="str">
        <f>IFERROR(VLOOKUP(F484, Entries!$B:$F, 5, FALSE),"")</f>
        <v/>
      </c>
      <c r="L484" t="str">
        <f>LEFT(Table22[[#This Row],[Category]],2)</f>
        <v/>
      </c>
      <c r="M484" t="str">
        <f>IF(F484&lt;&gt;0,COUNTIF($L$2:L484,L484),"")</f>
        <v/>
      </c>
      <c r="N484" t="str">
        <f t="shared" si="35"/>
        <v/>
      </c>
    </row>
    <row r="485" spans="1:14" x14ac:dyDescent="0.2">
      <c r="A485">
        <v>484</v>
      </c>
      <c r="B485" t="str">
        <f>IF(F485&lt;&gt;"",COUNTIF($J$2:J485,J485),"")</f>
        <v/>
      </c>
      <c r="C485" t="str">
        <f t="shared" si="33"/>
        <v/>
      </c>
      <c r="D485" t="str">
        <f>IF(F485&lt;&gt;0,COUNTIF($K$2:K485,K485),"")</f>
        <v/>
      </c>
      <c r="E485" t="str">
        <f t="shared" si="34"/>
        <v/>
      </c>
      <c r="G485" s="54"/>
      <c r="H485" t="str">
        <f>IFERROR(VLOOKUP(F485, Entries!$B:$F, 2, FALSE),"")</f>
        <v/>
      </c>
      <c r="I485" t="str">
        <f>IFERROR(VLOOKUP(F485, Entries!$B:$F, 3, FALSE),"")</f>
        <v/>
      </c>
      <c r="J485" t="str">
        <f>IFERROR(VLOOKUP(F485, Entries!$B:$F, 4, FALSE),"")</f>
        <v/>
      </c>
      <c r="K485" t="str">
        <f>IFERROR(VLOOKUP(F485, Entries!$B:$F, 5, FALSE),"")</f>
        <v/>
      </c>
      <c r="L485" t="str">
        <f>LEFT(Table22[[#This Row],[Category]],2)</f>
        <v/>
      </c>
      <c r="M485" t="str">
        <f>IF(F485&lt;&gt;0,COUNTIF($L$2:L485,L485),"")</f>
        <v/>
      </c>
      <c r="N485" t="str">
        <f t="shared" si="35"/>
        <v/>
      </c>
    </row>
    <row r="486" spans="1:14" x14ac:dyDescent="0.2">
      <c r="A486">
        <v>485</v>
      </c>
      <c r="B486" t="str">
        <f>IF(F486&lt;&gt;"",COUNTIF($J$2:J486,J486),"")</f>
        <v/>
      </c>
      <c r="C486" t="str">
        <f t="shared" si="33"/>
        <v/>
      </c>
      <c r="D486" t="str">
        <f>IF(F486&lt;&gt;0,COUNTIF($K$2:K486,K486),"")</f>
        <v/>
      </c>
      <c r="E486" t="str">
        <f t="shared" si="34"/>
        <v/>
      </c>
      <c r="G486" s="54"/>
      <c r="H486" t="str">
        <f>IFERROR(VLOOKUP(F486, Entries!$B:$F, 2, FALSE),"")</f>
        <v/>
      </c>
      <c r="I486" t="str">
        <f>IFERROR(VLOOKUP(F486, Entries!$B:$F, 3, FALSE),"")</f>
        <v/>
      </c>
      <c r="J486" t="str">
        <f>IFERROR(VLOOKUP(F486, Entries!$B:$F, 4, FALSE),"")</f>
        <v/>
      </c>
      <c r="K486" t="str">
        <f>IFERROR(VLOOKUP(F486, Entries!$B:$F, 5, FALSE),"")</f>
        <v/>
      </c>
      <c r="L486" t="str">
        <f>LEFT(Table22[[#This Row],[Category]],2)</f>
        <v/>
      </c>
      <c r="M486" t="str">
        <f>IF(F486&lt;&gt;0,COUNTIF($L$2:L486,L486),"")</f>
        <v/>
      </c>
      <c r="N486" t="str">
        <f t="shared" si="35"/>
        <v/>
      </c>
    </row>
    <row r="487" spans="1:14" x14ac:dyDescent="0.2">
      <c r="A487">
        <v>486</v>
      </c>
      <c r="B487" t="str">
        <f>IF(F487&lt;&gt;"",COUNTIF($J$2:J487,J487),"")</f>
        <v/>
      </c>
      <c r="C487" t="str">
        <f t="shared" si="33"/>
        <v/>
      </c>
      <c r="D487" t="str">
        <f>IF(F487&lt;&gt;0,COUNTIF($K$2:K487,K487),"")</f>
        <v/>
      </c>
      <c r="E487" t="str">
        <f t="shared" si="34"/>
        <v/>
      </c>
      <c r="G487" s="54"/>
      <c r="H487" t="str">
        <f>IFERROR(VLOOKUP(F487, Entries!$B:$F, 2, FALSE),"")</f>
        <v/>
      </c>
      <c r="I487" t="str">
        <f>IFERROR(VLOOKUP(F487, Entries!$B:$F, 3, FALSE),"")</f>
        <v/>
      </c>
      <c r="J487" t="str">
        <f>IFERROR(VLOOKUP(F487, Entries!$B:$F, 4, FALSE),"")</f>
        <v/>
      </c>
      <c r="K487" t="str">
        <f>IFERROR(VLOOKUP(F487, Entries!$B:$F, 5, FALSE),"")</f>
        <v/>
      </c>
      <c r="L487" t="str">
        <f>LEFT(Table22[[#This Row],[Category]],2)</f>
        <v/>
      </c>
      <c r="M487" t="str">
        <f>IF(F487&lt;&gt;0,COUNTIF($L$2:L487,L487),"")</f>
        <v/>
      </c>
      <c r="N487" t="str">
        <f t="shared" si="35"/>
        <v/>
      </c>
    </row>
    <row r="488" spans="1:14" x14ac:dyDescent="0.2">
      <c r="A488">
        <v>487</v>
      </c>
      <c r="B488" t="str">
        <f>IF(F488&lt;&gt;"",COUNTIF($J$2:J488,J488),"")</f>
        <v/>
      </c>
      <c r="C488" t="str">
        <f t="shared" si="33"/>
        <v/>
      </c>
      <c r="D488" t="str">
        <f>IF(F488&lt;&gt;0,COUNTIF($K$2:K488,K488),"")</f>
        <v/>
      </c>
      <c r="E488" t="str">
        <f t="shared" si="34"/>
        <v/>
      </c>
      <c r="G488" s="54"/>
      <c r="H488" t="str">
        <f>IFERROR(VLOOKUP(F488, Entries!$B:$F, 2, FALSE),"")</f>
        <v/>
      </c>
      <c r="I488" t="str">
        <f>IFERROR(VLOOKUP(F488, Entries!$B:$F, 3, FALSE),"")</f>
        <v/>
      </c>
      <c r="J488" t="str">
        <f>IFERROR(VLOOKUP(F488, Entries!$B:$F, 4, FALSE),"")</f>
        <v/>
      </c>
      <c r="K488" t="str">
        <f>IFERROR(VLOOKUP(F488, Entries!$B:$F, 5, FALSE),"")</f>
        <v/>
      </c>
      <c r="L488" t="str">
        <f>LEFT(Table22[[#This Row],[Category]],2)</f>
        <v/>
      </c>
      <c r="M488" t="str">
        <f>IF(F488&lt;&gt;0,COUNTIF($L$2:L488,L488),"")</f>
        <v/>
      </c>
      <c r="N488" t="str">
        <f t="shared" si="35"/>
        <v/>
      </c>
    </row>
    <row r="489" spans="1:14" x14ac:dyDescent="0.2">
      <c r="A489">
        <v>488</v>
      </c>
      <c r="B489" t="str">
        <f>IF(F489&lt;&gt;"",COUNTIF($J$2:J489,J489),"")</f>
        <v/>
      </c>
      <c r="C489" t="str">
        <f t="shared" si="33"/>
        <v/>
      </c>
      <c r="D489" t="str">
        <f>IF(F489&lt;&gt;0,COUNTIF($K$2:K489,K489),"")</f>
        <v/>
      </c>
      <c r="E489" t="str">
        <f t="shared" si="34"/>
        <v/>
      </c>
      <c r="G489" s="54"/>
      <c r="H489" t="str">
        <f>IFERROR(VLOOKUP(F489, Entries!$B:$F, 2, FALSE),"")</f>
        <v/>
      </c>
      <c r="I489" t="str">
        <f>IFERROR(VLOOKUP(F489, Entries!$B:$F, 3, FALSE),"")</f>
        <v/>
      </c>
      <c r="J489" t="str">
        <f>IFERROR(VLOOKUP(F489, Entries!$B:$F, 4, FALSE),"")</f>
        <v/>
      </c>
      <c r="K489" t="str">
        <f>IFERROR(VLOOKUP(F489, Entries!$B:$F, 5, FALSE),"")</f>
        <v/>
      </c>
      <c r="L489" t="str">
        <f>LEFT(Table22[[#This Row],[Category]],2)</f>
        <v/>
      </c>
      <c r="M489" t="str">
        <f>IF(F489&lt;&gt;0,COUNTIF($L$2:L489,L489),"")</f>
        <v/>
      </c>
      <c r="N489" t="str">
        <f t="shared" si="35"/>
        <v/>
      </c>
    </row>
    <row r="490" spans="1:14" x14ac:dyDescent="0.2">
      <c r="A490">
        <v>489</v>
      </c>
      <c r="B490" t="str">
        <f>IF(F490&lt;&gt;"",COUNTIF($J$2:J490,J490),"")</f>
        <v/>
      </c>
      <c r="C490" t="str">
        <f t="shared" si="33"/>
        <v/>
      </c>
      <c r="D490" t="str">
        <f>IF(F490&lt;&gt;0,COUNTIF($K$2:K490,K490),"")</f>
        <v/>
      </c>
      <c r="E490" t="str">
        <f t="shared" si="34"/>
        <v/>
      </c>
      <c r="G490" s="54"/>
      <c r="H490" t="str">
        <f>IFERROR(VLOOKUP(F490, Entries!$B:$F, 2, FALSE),"")</f>
        <v/>
      </c>
      <c r="I490" t="str">
        <f>IFERROR(VLOOKUP(F490, Entries!$B:$F, 3, FALSE),"")</f>
        <v/>
      </c>
      <c r="J490" t="str">
        <f>IFERROR(VLOOKUP(F490, Entries!$B:$F, 4, FALSE),"")</f>
        <v/>
      </c>
      <c r="K490" t="str">
        <f>IFERROR(VLOOKUP(F490, Entries!$B:$F, 5, FALSE),"")</f>
        <v/>
      </c>
      <c r="L490" t="str">
        <f>LEFT(Table22[[#This Row],[Category]],2)</f>
        <v/>
      </c>
      <c r="M490" t="str">
        <f>IF(F490&lt;&gt;0,COUNTIF($L$2:L490,L490),"")</f>
        <v/>
      </c>
      <c r="N490" t="str">
        <f t="shared" si="35"/>
        <v/>
      </c>
    </row>
    <row r="491" spans="1:14" x14ac:dyDescent="0.2">
      <c r="A491">
        <v>490</v>
      </c>
      <c r="B491" t="str">
        <f>IF(F491&lt;&gt;"",COUNTIF($J$2:J491,J491),"")</f>
        <v/>
      </c>
      <c r="C491" t="str">
        <f t="shared" si="33"/>
        <v/>
      </c>
      <c r="D491" t="str">
        <f>IF(F491&lt;&gt;0,COUNTIF($K$2:K491,K491),"")</f>
        <v/>
      </c>
      <c r="E491" t="str">
        <f t="shared" si="34"/>
        <v/>
      </c>
      <c r="G491" s="54"/>
      <c r="H491" t="str">
        <f>IFERROR(VLOOKUP(F491, Entries!$B:$F, 2, FALSE),"")</f>
        <v/>
      </c>
      <c r="I491" t="str">
        <f>IFERROR(VLOOKUP(F491, Entries!$B:$F, 3, FALSE),"")</f>
        <v/>
      </c>
      <c r="J491" t="str">
        <f>IFERROR(VLOOKUP(F491, Entries!$B:$F, 4, FALSE),"")</f>
        <v/>
      </c>
      <c r="K491" t="str">
        <f>IFERROR(VLOOKUP(F491, Entries!$B:$F, 5, FALSE),"")</f>
        <v/>
      </c>
      <c r="L491" t="str">
        <f>LEFT(Table22[[#This Row],[Category]],2)</f>
        <v/>
      </c>
      <c r="M491" t="str">
        <f>IF(F491&lt;&gt;0,COUNTIF($L$2:L491,L491),"")</f>
        <v/>
      </c>
      <c r="N491" t="str">
        <f t="shared" si="35"/>
        <v/>
      </c>
    </row>
    <row r="492" spans="1:14" x14ac:dyDescent="0.2">
      <c r="A492">
        <v>491</v>
      </c>
      <c r="B492" t="str">
        <f>IF(F492&lt;&gt;"",COUNTIF($J$2:J492,J492),"")</f>
        <v/>
      </c>
      <c r="C492" t="str">
        <f t="shared" si="33"/>
        <v/>
      </c>
      <c r="D492" t="str">
        <f>IF(F492&lt;&gt;0,COUNTIF($K$2:K492,K492),"")</f>
        <v/>
      </c>
      <c r="E492" t="str">
        <f t="shared" si="34"/>
        <v/>
      </c>
      <c r="G492" s="54"/>
      <c r="H492" t="str">
        <f>IFERROR(VLOOKUP(F492, Entries!$B:$F, 2, FALSE),"")</f>
        <v/>
      </c>
      <c r="I492" t="str">
        <f>IFERROR(VLOOKUP(F492, Entries!$B:$F, 3, FALSE),"")</f>
        <v/>
      </c>
      <c r="J492" t="str">
        <f>IFERROR(VLOOKUP(F492, Entries!$B:$F, 4, FALSE),"")</f>
        <v/>
      </c>
      <c r="K492" t="str">
        <f>IFERROR(VLOOKUP(F492, Entries!$B:$F, 5, FALSE),"")</f>
        <v/>
      </c>
      <c r="L492" t="str">
        <f>LEFT(Table22[[#This Row],[Category]],2)</f>
        <v/>
      </c>
      <c r="M492" t="str">
        <f>IF(F492&lt;&gt;0,COUNTIF($L$2:L492,L492),"")</f>
        <v/>
      </c>
      <c r="N492" t="str">
        <f t="shared" si="35"/>
        <v/>
      </c>
    </row>
    <row r="493" spans="1:14" x14ac:dyDescent="0.2">
      <c r="A493">
        <v>492</v>
      </c>
      <c r="B493" t="str">
        <f>IF(F493&lt;&gt;"",COUNTIF($J$2:J493,J493),"")</f>
        <v/>
      </c>
      <c r="C493" t="str">
        <f t="shared" si="33"/>
        <v/>
      </c>
      <c r="D493" t="str">
        <f>IF(F493&lt;&gt;0,COUNTIF($K$2:K493,K493),"")</f>
        <v/>
      </c>
      <c r="E493" t="str">
        <f t="shared" si="34"/>
        <v/>
      </c>
      <c r="G493" s="54"/>
      <c r="H493" t="str">
        <f>IFERROR(VLOOKUP(F493, Entries!$B:$F, 2, FALSE),"")</f>
        <v/>
      </c>
      <c r="I493" t="str">
        <f>IFERROR(VLOOKUP(F493, Entries!$B:$F, 3, FALSE),"")</f>
        <v/>
      </c>
      <c r="J493" t="str">
        <f>IFERROR(VLOOKUP(F493, Entries!$B:$F, 4, FALSE),"")</f>
        <v/>
      </c>
      <c r="K493" t="str">
        <f>IFERROR(VLOOKUP(F493, Entries!$B:$F, 5, FALSE),"")</f>
        <v/>
      </c>
      <c r="L493" t="str">
        <f>LEFT(Table22[[#This Row],[Category]],2)</f>
        <v/>
      </c>
      <c r="M493" t="str">
        <f>IF(F493&lt;&gt;0,COUNTIF($L$2:L493,L493),"")</f>
        <v/>
      </c>
      <c r="N493" t="str">
        <f t="shared" si="35"/>
        <v/>
      </c>
    </row>
    <row r="494" spans="1:14" x14ac:dyDescent="0.2">
      <c r="A494">
        <v>493</v>
      </c>
      <c r="B494" t="str">
        <f>IF(F494&lt;&gt;"",COUNTIF($J$2:J494,J494),"")</f>
        <v/>
      </c>
      <c r="C494" t="str">
        <f t="shared" si="33"/>
        <v/>
      </c>
      <c r="D494" t="str">
        <f>IF(F494&lt;&gt;0,COUNTIF($K$2:K494,K494),"")</f>
        <v/>
      </c>
      <c r="E494" t="str">
        <f t="shared" si="34"/>
        <v/>
      </c>
      <c r="G494" s="54"/>
      <c r="H494" t="str">
        <f>IFERROR(VLOOKUP(F494, Entries!$B:$F, 2, FALSE),"")</f>
        <v/>
      </c>
      <c r="I494" t="str">
        <f>IFERROR(VLOOKUP(F494, Entries!$B:$F, 3, FALSE),"")</f>
        <v/>
      </c>
      <c r="J494" t="str">
        <f>IFERROR(VLOOKUP(F494, Entries!$B:$F, 4, FALSE),"")</f>
        <v/>
      </c>
      <c r="K494" t="str">
        <f>IFERROR(VLOOKUP(F494, Entries!$B:$F, 5, FALSE),"")</f>
        <v/>
      </c>
      <c r="L494" t="str">
        <f>LEFT(Table22[[#This Row],[Category]],2)</f>
        <v/>
      </c>
      <c r="M494" t="str">
        <f>IF(F494&lt;&gt;0,COUNTIF($L$2:L494,L494),"")</f>
        <v/>
      </c>
      <c r="N494" t="str">
        <f t="shared" si="35"/>
        <v/>
      </c>
    </row>
    <row r="495" spans="1:14" x14ac:dyDescent="0.2">
      <c r="A495">
        <v>494</v>
      </c>
      <c r="B495" t="str">
        <f>IF(F495&lt;&gt;"",COUNTIF($J$2:J495,J495),"")</f>
        <v/>
      </c>
      <c r="C495" t="str">
        <f t="shared" si="33"/>
        <v/>
      </c>
      <c r="D495" t="str">
        <f>IF(F495&lt;&gt;0,COUNTIF($K$2:K495,K495),"")</f>
        <v/>
      </c>
      <c r="E495" t="str">
        <f t="shared" si="34"/>
        <v/>
      </c>
      <c r="G495" s="54"/>
      <c r="H495" t="str">
        <f>IFERROR(VLOOKUP(F495, Entries!$B:$F, 2, FALSE),"")</f>
        <v/>
      </c>
      <c r="I495" t="str">
        <f>IFERROR(VLOOKUP(F495, Entries!$B:$F, 3, FALSE),"")</f>
        <v/>
      </c>
      <c r="J495" t="str">
        <f>IFERROR(VLOOKUP(F495, Entries!$B:$F, 4, FALSE),"")</f>
        <v/>
      </c>
      <c r="K495" t="str">
        <f>IFERROR(VLOOKUP(F495, Entries!$B:$F, 5, FALSE),"")</f>
        <v/>
      </c>
      <c r="L495" t="str">
        <f>LEFT(Table22[[#This Row],[Category]],2)</f>
        <v/>
      </c>
      <c r="M495" t="str">
        <f>IF(F495&lt;&gt;0,COUNTIF($L$2:L495,L495),"")</f>
        <v/>
      </c>
      <c r="N495" t="str">
        <f t="shared" si="35"/>
        <v/>
      </c>
    </row>
    <row r="496" spans="1:14" x14ac:dyDescent="0.2">
      <c r="A496">
        <v>495</v>
      </c>
      <c r="B496" t="str">
        <f>IF(F496&lt;&gt;"",COUNTIF($J$2:J496,J496),"")</f>
        <v/>
      </c>
      <c r="C496" t="str">
        <f t="shared" si="33"/>
        <v/>
      </c>
      <c r="D496" t="str">
        <f>IF(F496&lt;&gt;0,COUNTIF($K$2:K496,K496),"")</f>
        <v/>
      </c>
      <c r="E496" t="str">
        <f t="shared" si="34"/>
        <v/>
      </c>
      <c r="G496" s="54"/>
      <c r="H496" t="str">
        <f>IFERROR(VLOOKUP(F496, Entries!$B:$F, 2, FALSE),"")</f>
        <v/>
      </c>
      <c r="I496" t="str">
        <f>IFERROR(VLOOKUP(F496, Entries!$B:$F, 3, FALSE),"")</f>
        <v/>
      </c>
      <c r="J496" t="str">
        <f>IFERROR(VLOOKUP(F496, Entries!$B:$F, 4, FALSE),"")</f>
        <v/>
      </c>
      <c r="K496" t="str">
        <f>IFERROR(VLOOKUP(F496, Entries!$B:$F, 5, FALSE),"")</f>
        <v/>
      </c>
      <c r="L496" t="str">
        <f>LEFT(Table22[[#This Row],[Category]],2)</f>
        <v/>
      </c>
      <c r="M496" t="str">
        <f>IF(F496&lt;&gt;0,COUNTIF($L$2:L496,L496),"")</f>
        <v/>
      </c>
      <c r="N496" t="str">
        <f t="shared" si="35"/>
        <v/>
      </c>
    </row>
    <row r="497" spans="1:14" x14ac:dyDescent="0.2">
      <c r="A497">
        <v>496</v>
      </c>
      <c r="B497" t="str">
        <f>IF(F497&lt;&gt;"",COUNTIF($J$2:J497,J497),"")</f>
        <v/>
      </c>
      <c r="C497" t="str">
        <f t="shared" si="33"/>
        <v/>
      </c>
      <c r="D497" t="str">
        <f>IF(F497&lt;&gt;0,COUNTIF($K$2:K497,K497),"")</f>
        <v/>
      </c>
      <c r="E497" t="str">
        <f t="shared" si="34"/>
        <v/>
      </c>
      <c r="G497" s="54"/>
      <c r="H497" t="str">
        <f>IFERROR(VLOOKUP(F497, Entries!$B:$F, 2, FALSE),"")</f>
        <v/>
      </c>
      <c r="I497" t="str">
        <f>IFERROR(VLOOKUP(F497, Entries!$B:$F, 3, FALSE),"")</f>
        <v/>
      </c>
      <c r="J497" t="str">
        <f>IFERROR(VLOOKUP(F497, Entries!$B:$F, 4, FALSE),"")</f>
        <v/>
      </c>
      <c r="K497" t="str">
        <f>IFERROR(VLOOKUP(F497, Entries!$B:$F, 5, FALSE),"")</f>
        <v/>
      </c>
      <c r="L497" t="str">
        <f>LEFT(Table22[[#This Row],[Category]],2)</f>
        <v/>
      </c>
      <c r="M497" t="str">
        <f>IF(F497&lt;&gt;0,COUNTIF($L$2:L497,L497),"")</f>
        <v/>
      </c>
      <c r="N497" t="str">
        <f t="shared" si="35"/>
        <v/>
      </c>
    </row>
    <row r="498" spans="1:14" x14ac:dyDescent="0.2">
      <c r="A498">
        <v>497</v>
      </c>
      <c r="B498" t="str">
        <f>IF(F498&lt;&gt;"",COUNTIF($J$2:J498,J498),"")</f>
        <v/>
      </c>
      <c r="C498" t="str">
        <f t="shared" si="33"/>
        <v/>
      </c>
      <c r="D498" t="str">
        <f>IF(F498&lt;&gt;0,COUNTIF($K$2:K498,K498),"")</f>
        <v/>
      </c>
      <c r="E498" t="str">
        <f t="shared" si="34"/>
        <v/>
      </c>
      <c r="G498" s="54"/>
      <c r="H498" t="str">
        <f>IFERROR(VLOOKUP(F498, Entries!$B:$F, 2, FALSE),"")</f>
        <v/>
      </c>
      <c r="I498" t="str">
        <f>IFERROR(VLOOKUP(F498, Entries!$B:$F, 3, FALSE),"")</f>
        <v/>
      </c>
      <c r="J498" t="str">
        <f>IFERROR(VLOOKUP(F498, Entries!$B:$F, 4, FALSE),"")</f>
        <v/>
      </c>
      <c r="K498" t="str">
        <f>IFERROR(VLOOKUP(F498, Entries!$B:$F, 5, FALSE),"")</f>
        <v/>
      </c>
      <c r="L498" t="str">
        <f>LEFT(Table22[[#This Row],[Category]],2)</f>
        <v/>
      </c>
      <c r="M498" t="str">
        <f>IF(F498&lt;&gt;0,COUNTIF($L$2:L498,L498),"")</f>
        <v/>
      </c>
      <c r="N498" t="str">
        <f t="shared" si="35"/>
        <v/>
      </c>
    </row>
    <row r="499" spans="1:14" x14ac:dyDescent="0.2">
      <c r="A499">
        <v>498</v>
      </c>
      <c r="B499" t="str">
        <f>IF(F499&lt;&gt;"",COUNTIF($J$2:J499,J499),"")</f>
        <v/>
      </c>
      <c r="C499" t="str">
        <f t="shared" si="33"/>
        <v/>
      </c>
      <c r="D499" t="str">
        <f>IF(F499&lt;&gt;0,COUNTIF($K$2:K499,K499),"")</f>
        <v/>
      </c>
      <c r="E499" t="str">
        <f t="shared" si="34"/>
        <v/>
      </c>
      <c r="G499" s="54"/>
      <c r="H499" t="str">
        <f>IFERROR(VLOOKUP(F499, Entries!$B:$F, 2, FALSE),"")</f>
        <v/>
      </c>
      <c r="I499" t="str">
        <f>IFERROR(VLOOKUP(F499, Entries!$B:$F, 3, FALSE),"")</f>
        <v/>
      </c>
      <c r="J499" t="str">
        <f>IFERROR(VLOOKUP(F499, Entries!$B:$F, 4, FALSE),"")</f>
        <v/>
      </c>
      <c r="K499" t="str">
        <f>IFERROR(VLOOKUP(F499, Entries!$B:$F, 5, FALSE),"")</f>
        <v/>
      </c>
      <c r="L499" t="str">
        <f>LEFT(Table22[[#This Row],[Category]],2)</f>
        <v/>
      </c>
      <c r="M499" t="str">
        <f>IF(F499&lt;&gt;0,COUNTIF($L$2:L499,L499),"")</f>
        <v/>
      </c>
      <c r="N499" t="str">
        <f t="shared" si="35"/>
        <v/>
      </c>
    </row>
    <row r="500" spans="1:14" x14ac:dyDescent="0.2">
      <c r="A500">
        <v>499</v>
      </c>
      <c r="B500" t="str">
        <f>IF(F500&lt;&gt;"",COUNTIF($J$2:J500,J500),"")</f>
        <v/>
      </c>
      <c r="C500" t="str">
        <f t="shared" si="33"/>
        <v/>
      </c>
      <c r="D500" t="str">
        <f>IF(F500&lt;&gt;0,COUNTIF($K$2:K500,K500),"")</f>
        <v/>
      </c>
      <c r="E500" t="str">
        <f t="shared" si="34"/>
        <v/>
      </c>
      <c r="G500" s="54"/>
      <c r="H500" t="str">
        <f>IFERROR(VLOOKUP(F500, Entries!$B:$F, 2, FALSE),"")</f>
        <v/>
      </c>
      <c r="I500" t="str">
        <f>IFERROR(VLOOKUP(F500, Entries!$B:$F, 3, FALSE),"")</f>
        <v/>
      </c>
      <c r="J500" t="str">
        <f>IFERROR(VLOOKUP(F500, Entries!$B:$F, 4, FALSE),"")</f>
        <v/>
      </c>
      <c r="K500" t="str">
        <f>IFERROR(VLOOKUP(F500, Entries!$B:$F, 5, FALSE),"")</f>
        <v/>
      </c>
      <c r="L500" t="str">
        <f>LEFT(Table22[[#This Row],[Category]],2)</f>
        <v/>
      </c>
      <c r="M500" t="str">
        <f>IF(F500&lt;&gt;0,COUNTIF($L$2:L500,L500),"")</f>
        <v/>
      </c>
      <c r="N500" t="str">
        <f t="shared" si="35"/>
        <v/>
      </c>
    </row>
    <row r="501" spans="1:14" x14ac:dyDescent="0.2">
      <c r="A501">
        <v>500</v>
      </c>
      <c r="B501" t="str">
        <f>IF(F501&lt;&gt;"",COUNTIF($J$2:J1510,J501),"")</f>
        <v/>
      </c>
      <c r="C501" t="str">
        <f t="shared" si="33"/>
        <v/>
      </c>
      <c r="D501" t="str">
        <f>IF(F501&lt;&gt;0,COUNTIF($K$2:K1510,K501),"")</f>
        <v/>
      </c>
      <c r="E501" t="str">
        <f t="shared" si="34"/>
        <v/>
      </c>
      <c r="G501" s="54"/>
      <c r="H501" t="str">
        <f>IFERROR(VLOOKUP(F501, Entries!$B:$F, 2, FALSE),"")</f>
        <v/>
      </c>
      <c r="I501" t="str">
        <f>IFERROR(VLOOKUP(F501, Entries!$B:$F, 3, FALSE),"")</f>
        <v/>
      </c>
      <c r="J501" t="str">
        <f>IFERROR(VLOOKUP(F501, Entries!$B:$F, 4, FALSE),"")</f>
        <v/>
      </c>
      <c r="K501" t="str">
        <f>IFERROR(VLOOKUP(F501, Entries!$B:$F, 5, FALSE),"")</f>
        <v/>
      </c>
      <c r="L501" t="str">
        <f>LEFT(Table22[[#This Row],[Category]],2)</f>
        <v/>
      </c>
      <c r="M501" t="str">
        <f>IF(F501&lt;&gt;0,COUNTIF($L$2:L1510,L501),"")</f>
        <v/>
      </c>
      <c r="N501" t="str">
        <f t="shared" si="35"/>
        <v/>
      </c>
    </row>
    <row r="502" spans="1:14" x14ac:dyDescent="0.2">
      <c r="A502">
        <v>501</v>
      </c>
      <c r="B502" t="str">
        <f>IF(F502&lt;&gt;"",COUNTIF($J$2:J502,J502),"")</f>
        <v/>
      </c>
      <c r="C502" t="str">
        <f t="shared" ref="C502:C565" si="36">IF(F502&lt;&gt;0,J502&amp;":"&amp;B502,"")</f>
        <v/>
      </c>
      <c r="D502" t="str">
        <f>IF(F502&lt;&gt;0,COUNTIF($K$2:K502,K502),"")</f>
        <v/>
      </c>
      <c r="E502" t="str">
        <f t="shared" ref="E502:E565" si="37">IF(F502&lt;&gt;0,K502&amp;":"&amp;D502,"")</f>
        <v/>
      </c>
      <c r="G502" s="54"/>
      <c r="H502" t="str">
        <f>IFERROR(VLOOKUP(F502, Entries!$B$2:$F$601, 2, FALSE),"")</f>
        <v/>
      </c>
      <c r="I502" t="str">
        <f>IFERROR(VLOOKUP(F502, Entries!$B$2:$F$601, 3, FALSE),"")</f>
        <v/>
      </c>
      <c r="J502" t="str">
        <f>IFERROR(VLOOKUP(F502, Entries!$B$2:$F$601, 4, FALSE),"")</f>
        <v/>
      </c>
      <c r="K502" t="str">
        <f>IFERROR(VLOOKUP(F502, Entries!$B$2:$F$601, 5, FALSE),"")</f>
        <v/>
      </c>
      <c r="L502" t="str">
        <f>LEFT(Table22[[#This Row],[Category]],2)</f>
        <v/>
      </c>
      <c r="M502" t="str">
        <f>IF(F502&lt;&gt;0,COUNTIF($L$2:L502,L502),"")</f>
        <v/>
      </c>
      <c r="N502" t="str">
        <f t="shared" ref="N502:N565" si="38">IF(F502&lt;&gt;0,L502&amp;":"&amp;M502,"")</f>
        <v/>
      </c>
    </row>
    <row r="503" spans="1:14" x14ac:dyDescent="0.2">
      <c r="A503">
        <v>502</v>
      </c>
      <c r="B503" t="str">
        <f>IF(F503&lt;&gt;"",COUNTIF($J$2:J503,J503),"")</f>
        <v/>
      </c>
      <c r="C503" t="str">
        <f t="shared" si="36"/>
        <v/>
      </c>
      <c r="D503" t="str">
        <f>IF(F503&lt;&gt;0,COUNTIF($K$2:K503,K503),"")</f>
        <v/>
      </c>
      <c r="E503" t="str">
        <f t="shared" si="37"/>
        <v/>
      </c>
      <c r="G503" s="54"/>
      <c r="H503" t="str">
        <f>IFERROR(VLOOKUP(F503, Entries!$B$2:$F$601, 2, FALSE),"")</f>
        <v/>
      </c>
      <c r="I503" t="str">
        <f>IFERROR(VLOOKUP(F503, Entries!$B$2:$F$601, 3, FALSE),"")</f>
        <v/>
      </c>
      <c r="J503" t="str">
        <f>IFERROR(VLOOKUP(F503, Entries!$B$2:$F$601, 4, FALSE),"")</f>
        <v/>
      </c>
      <c r="K503" t="str">
        <f>IFERROR(VLOOKUP(F503, Entries!$B$2:$F$601, 5, FALSE),"")</f>
        <v/>
      </c>
      <c r="L503" t="str">
        <f>LEFT(Table22[[#This Row],[Category]],2)</f>
        <v/>
      </c>
      <c r="M503" t="str">
        <f>IF(F503&lt;&gt;0,COUNTIF($L$2:L503,L503),"")</f>
        <v/>
      </c>
      <c r="N503" t="str">
        <f t="shared" si="38"/>
        <v/>
      </c>
    </row>
    <row r="504" spans="1:14" x14ac:dyDescent="0.2">
      <c r="A504">
        <v>503</v>
      </c>
      <c r="B504" t="str">
        <f>IF(F504&lt;&gt;"",COUNTIF($J$2:J504,J504),"")</f>
        <v/>
      </c>
      <c r="C504" t="str">
        <f t="shared" si="36"/>
        <v/>
      </c>
      <c r="D504" t="str">
        <f>IF(F504&lt;&gt;0,COUNTIF($K$2:K504,K504),"")</f>
        <v/>
      </c>
      <c r="E504" t="str">
        <f t="shared" si="37"/>
        <v/>
      </c>
      <c r="G504" s="54"/>
      <c r="H504" t="str">
        <f>IFERROR(VLOOKUP(F504, Entries!$B$2:$F$601, 2, FALSE),"")</f>
        <v/>
      </c>
      <c r="I504" t="str">
        <f>IFERROR(VLOOKUP(F504, Entries!$B$2:$F$601, 3, FALSE),"")</f>
        <v/>
      </c>
      <c r="J504" t="str">
        <f>IFERROR(VLOOKUP(F504, Entries!$B$2:$F$601, 4, FALSE),"")</f>
        <v/>
      </c>
      <c r="K504" t="str">
        <f>IFERROR(VLOOKUP(F504, Entries!$B$2:$F$601, 5, FALSE),"")</f>
        <v/>
      </c>
      <c r="L504" t="str">
        <f>LEFT(Table22[[#This Row],[Category]],2)</f>
        <v/>
      </c>
      <c r="M504" t="str">
        <f>IF(F504&lt;&gt;0,COUNTIF($L$2:L504,L504),"")</f>
        <v/>
      </c>
      <c r="N504" t="str">
        <f t="shared" si="38"/>
        <v/>
      </c>
    </row>
    <row r="505" spans="1:14" x14ac:dyDescent="0.2">
      <c r="A505">
        <v>504</v>
      </c>
      <c r="B505" t="str">
        <f>IF(F505&lt;&gt;"",COUNTIF($J$2:J505,J505),"")</f>
        <v/>
      </c>
      <c r="C505" t="str">
        <f t="shared" si="36"/>
        <v/>
      </c>
      <c r="D505" t="str">
        <f>IF(F505&lt;&gt;0,COUNTIF($K$2:K505,K505),"")</f>
        <v/>
      </c>
      <c r="E505" t="str">
        <f t="shared" si="37"/>
        <v/>
      </c>
      <c r="G505" s="54"/>
      <c r="H505" t="str">
        <f>IFERROR(VLOOKUP(F505, Entries!$B$2:$F$601, 2, FALSE),"")</f>
        <v/>
      </c>
      <c r="I505" t="str">
        <f>IFERROR(VLOOKUP(F505, Entries!$B$2:$F$601, 3, FALSE),"")</f>
        <v/>
      </c>
      <c r="J505" t="str">
        <f>IFERROR(VLOOKUP(F505, Entries!$B$2:$F$601, 4, FALSE),"")</f>
        <v/>
      </c>
      <c r="K505" t="str">
        <f>IFERROR(VLOOKUP(F505, Entries!$B$2:$F$601, 5, FALSE),"")</f>
        <v/>
      </c>
      <c r="L505" t="str">
        <f>LEFT(Table22[[#This Row],[Category]],2)</f>
        <v/>
      </c>
      <c r="M505" t="str">
        <f>IF(F505&lt;&gt;0,COUNTIF($L$2:L505,L505),"")</f>
        <v/>
      </c>
      <c r="N505" t="str">
        <f t="shared" si="38"/>
        <v/>
      </c>
    </row>
    <row r="506" spans="1:14" x14ac:dyDescent="0.2">
      <c r="A506">
        <v>505</v>
      </c>
      <c r="B506" t="str">
        <f>IF(F506&lt;&gt;"",COUNTIF($J$2:J506,J506),"")</f>
        <v/>
      </c>
      <c r="C506" t="str">
        <f t="shared" si="36"/>
        <v/>
      </c>
      <c r="D506" t="str">
        <f>IF(F506&lt;&gt;0,COUNTIF($K$2:K506,K506),"")</f>
        <v/>
      </c>
      <c r="E506" t="str">
        <f t="shared" si="37"/>
        <v/>
      </c>
      <c r="G506" s="54"/>
      <c r="H506" t="str">
        <f>IFERROR(VLOOKUP(F506, Entries!$B$2:$F$601, 2, FALSE),"")</f>
        <v/>
      </c>
      <c r="I506" t="str">
        <f>IFERROR(VLOOKUP(F506, Entries!$B$2:$F$601, 3, FALSE),"")</f>
        <v/>
      </c>
      <c r="J506" t="str">
        <f>IFERROR(VLOOKUP(F506, Entries!$B$2:$F$601, 4, FALSE),"")</f>
        <v/>
      </c>
      <c r="K506" t="str">
        <f>IFERROR(VLOOKUP(F506, Entries!$B$2:$F$601, 5, FALSE),"")</f>
        <v/>
      </c>
      <c r="L506" t="str">
        <f>LEFT(Table22[[#This Row],[Category]],2)</f>
        <v/>
      </c>
      <c r="M506" t="str">
        <f>IF(F506&lt;&gt;0,COUNTIF($L$2:L506,L506),"")</f>
        <v/>
      </c>
      <c r="N506" t="str">
        <f t="shared" si="38"/>
        <v/>
      </c>
    </row>
    <row r="507" spans="1:14" x14ac:dyDescent="0.2">
      <c r="A507">
        <v>506</v>
      </c>
      <c r="B507" t="str">
        <f>IF(F507&lt;&gt;"",COUNTIF($J$2:J507,J507),"")</f>
        <v/>
      </c>
      <c r="C507" t="str">
        <f t="shared" si="36"/>
        <v/>
      </c>
      <c r="D507" t="str">
        <f>IF(F507&lt;&gt;0,COUNTIF($K$2:K507,K507),"")</f>
        <v/>
      </c>
      <c r="E507" t="str">
        <f t="shared" si="37"/>
        <v/>
      </c>
      <c r="G507" s="54"/>
      <c r="H507" t="str">
        <f>IFERROR(VLOOKUP(F507, Entries!$B$2:$F$601, 2, FALSE),"")</f>
        <v/>
      </c>
      <c r="I507" t="str">
        <f>IFERROR(VLOOKUP(F507, Entries!$B$2:$F$601, 3, FALSE),"")</f>
        <v/>
      </c>
      <c r="J507" t="str">
        <f>IFERROR(VLOOKUP(F507, Entries!$B$2:$F$601, 4, FALSE),"")</f>
        <v/>
      </c>
      <c r="K507" t="str">
        <f>IFERROR(VLOOKUP(F507, Entries!$B$2:$F$601, 5, FALSE),"")</f>
        <v/>
      </c>
      <c r="L507" t="str">
        <f>LEFT(Table22[[#This Row],[Category]],2)</f>
        <v/>
      </c>
      <c r="M507" t="str">
        <f>IF(F507&lt;&gt;0,COUNTIF($L$2:L507,L507),"")</f>
        <v/>
      </c>
      <c r="N507" t="str">
        <f t="shared" si="38"/>
        <v/>
      </c>
    </row>
    <row r="508" spans="1:14" x14ac:dyDescent="0.2">
      <c r="A508">
        <v>507</v>
      </c>
      <c r="B508" t="str">
        <f>IF(F508&lt;&gt;"",COUNTIF($J$2:J508,J508),"")</f>
        <v/>
      </c>
      <c r="C508" t="str">
        <f t="shared" si="36"/>
        <v/>
      </c>
      <c r="D508" t="str">
        <f>IF(F508&lt;&gt;0,COUNTIF($K$2:K508,K508),"")</f>
        <v/>
      </c>
      <c r="E508" t="str">
        <f t="shared" si="37"/>
        <v/>
      </c>
      <c r="G508" s="54"/>
      <c r="H508" t="str">
        <f>IFERROR(VLOOKUP(F508, Entries!$B$2:$F$601, 2, FALSE),"")</f>
        <v/>
      </c>
      <c r="I508" t="str">
        <f>IFERROR(VLOOKUP(F508, Entries!$B$2:$F$601, 3, FALSE),"")</f>
        <v/>
      </c>
      <c r="J508" t="str">
        <f>IFERROR(VLOOKUP(F508, Entries!$B$2:$F$601, 4, FALSE),"")</f>
        <v/>
      </c>
      <c r="K508" t="str">
        <f>IFERROR(VLOOKUP(F508, Entries!$B$2:$F$601, 5, FALSE),"")</f>
        <v/>
      </c>
      <c r="L508" t="str">
        <f>LEFT(Table22[[#This Row],[Category]],2)</f>
        <v/>
      </c>
      <c r="M508" t="str">
        <f>IF(F508&lt;&gt;0,COUNTIF($L$2:L508,L508),"")</f>
        <v/>
      </c>
      <c r="N508" t="str">
        <f t="shared" si="38"/>
        <v/>
      </c>
    </row>
    <row r="509" spans="1:14" x14ac:dyDescent="0.2">
      <c r="A509">
        <v>508</v>
      </c>
      <c r="B509" t="str">
        <f>IF(F509&lt;&gt;"",COUNTIF($J$2:J509,J509),"")</f>
        <v/>
      </c>
      <c r="C509" t="str">
        <f t="shared" si="36"/>
        <v/>
      </c>
      <c r="D509" t="str">
        <f>IF(F509&lt;&gt;0,COUNTIF($K$2:K509,K509),"")</f>
        <v/>
      </c>
      <c r="E509" t="str">
        <f t="shared" si="37"/>
        <v/>
      </c>
      <c r="G509" s="54"/>
      <c r="H509" t="str">
        <f>IFERROR(VLOOKUP(F509, Entries!$B$2:$F$601, 2, FALSE),"")</f>
        <v/>
      </c>
      <c r="I509" t="str">
        <f>IFERROR(VLOOKUP(F509, Entries!$B$2:$F$601, 3, FALSE),"")</f>
        <v/>
      </c>
      <c r="J509" t="str">
        <f>IFERROR(VLOOKUP(F509, Entries!$B$2:$F$601, 4, FALSE),"")</f>
        <v/>
      </c>
      <c r="K509" t="str">
        <f>IFERROR(VLOOKUP(F509, Entries!$B$2:$F$601, 5, FALSE),"")</f>
        <v/>
      </c>
      <c r="L509" t="str">
        <f>LEFT(Table22[[#This Row],[Category]],2)</f>
        <v/>
      </c>
      <c r="M509" t="str">
        <f>IF(F509&lt;&gt;0,COUNTIF($L$2:L509,L509),"")</f>
        <v/>
      </c>
      <c r="N509" t="str">
        <f t="shared" si="38"/>
        <v/>
      </c>
    </row>
    <row r="510" spans="1:14" x14ac:dyDescent="0.2">
      <c r="A510">
        <v>509</v>
      </c>
      <c r="B510" t="str">
        <f>IF(F510&lt;&gt;"",COUNTIF($J$2:J510,J510),"")</f>
        <v/>
      </c>
      <c r="C510" t="str">
        <f t="shared" si="36"/>
        <v/>
      </c>
      <c r="D510" t="str">
        <f>IF(F510&lt;&gt;0,COUNTIF($K$2:K510,K510),"")</f>
        <v/>
      </c>
      <c r="E510" t="str">
        <f t="shared" si="37"/>
        <v/>
      </c>
      <c r="G510" s="54"/>
      <c r="H510" t="str">
        <f>IFERROR(VLOOKUP(F510, Entries!$B$2:$F$601, 2, FALSE),"")</f>
        <v/>
      </c>
      <c r="I510" t="str">
        <f>IFERROR(VLOOKUP(F510, Entries!$B$2:$F$601, 3, FALSE),"")</f>
        <v/>
      </c>
      <c r="J510" t="str">
        <f>IFERROR(VLOOKUP(F510, Entries!$B$2:$F$601, 4, FALSE),"")</f>
        <v/>
      </c>
      <c r="K510" t="str">
        <f>IFERROR(VLOOKUP(F510, Entries!$B$2:$F$601, 5, FALSE),"")</f>
        <v/>
      </c>
      <c r="L510" t="str">
        <f>LEFT(Table22[[#This Row],[Category]],2)</f>
        <v/>
      </c>
      <c r="M510" t="str">
        <f>IF(F510&lt;&gt;0,COUNTIF($L$2:L510,L510),"")</f>
        <v/>
      </c>
      <c r="N510" t="str">
        <f t="shared" si="38"/>
        <v/>
      </c>
    </row>
    <row r="511" spans="1:14" x14ac:dyDescent="0.2">
      <c r="A511">
        <v>510</v>
      </c>
      <c r="B511" t="str">
        <f>IF(F511&lt;&gt;"",COUNTIF($J$2:J511,J511),"")</f>
        <v/>
      </c>
      <c r="C511" t="str">
        <f t="shared" si="36"/>
        <v/>
      </c>
      <c r="D511" t="str">
        <f>IF(F511&lt;&gt;0,COUNTIF($K$2:K511,K511),"")</f>
        <v/>
      </c>
      <c r="E511" t="str">
        <f t="shared" si="37"/>
        <v/>
      </c>
      <c r="G511" s="54"/>
      <c r="H511" t="str">
        <f>IFERROR(VLOOKUP(F511, Entries!$B$2:$F$601, 2, FALSE),"")</f>
        <v/>
      </c>
      <c r="I511" t="str">
        <f>IFERROR(VLOOKUP(F511, Entries!$B$2:$F$601, 3, FALSE),"")</f>
        <v/>
      </c>
      <c r="J511" t="str">
        <f>IFERROR(VLOOKUP(F511, Entries!$B$2:$F$601, 4, FALSE),"")</f>
        <v/>
      </c>
      <c r="K511" t="str">
        <f>IFERROR(VLOOKUP(F511, Entries!$B$2:$F$601, 5, FALSE),"")</f>
        <v/>
      </c>
      <c r="L511" t="str">
        <f>LEFT(Table22[[#This Row],[Category]],2)</f>
        <v/>
      </c>
      <c r="M511" t="str">
        <f>IF(F511&lt;&gt;0,COUNTIF($L$2:L511,L511),"")</f>
        <v/>
      </c>
      <c r="N511" t="str">
        <f t="shared" si="38"/>
        <v/>
      </c>
    </row>
    <row r="512" spans="1:14" x14ac:dyDescent="0.2">
      <c r="A512">
        <v>511</v>
      </c>
      <c r="B512" t="str">
        <f>IF(F512&lt;&gt;"",COUNTIF($J$2:J512,J512),"")</f>
        <v/>
      </c>
      <c r="C512" t="str">
        <f t="shared" si="36"/>
        <v/>
      </c>
      <c r="D512" t="str">
        <f>IF(F512&lt;&gt;0,COUNTIF($K$2:K512,K512),"")</f>
        <v/>
      </c>
      <c r="E512" t="str">
        <f t="shared" si="37"/>
        <v/>
      </c>
      <c r="G512" s="54"/>
      <c r="H512" t="str">
        <f>IFERROR(VLOOKUP(F512, Entries!$B$2:$F$601, 2, FALSE),"")</f>
        <v/>
      </c>
      <c r="I512" t="str">
        <f>IFERROR(VLOOKUP(F512, Entries!$B$2:$F$601, 3, FALSE),"")</f>
        <v/>
      </c>
      <c r="J512" t="str">
        <f>IFERROR(VLOOKUP(F512, Entries!$B$2:$F$601, 4, FALSE),"")</f>
        <v/>
      </c>
      <c r="K512" t="str">
        <f>IFERROR(VLOOKUP(F512, Entries!$B$2:$F$601, 5, FALSE),"")</f>
        <v/>
      </c>
      <c r="L512" t="str">
        <f>LEFT(Table22[[#This Row],[Category]],2)</f>
        <v/>
      </c>
      <c r="M512" t="str">
        <f>IF(F512&lt;&gt;0,COUNTIF($L$2:L512,L512),"")</f>
        <v/>
      </c>
      <c r="N512" t="str">
        <f t="shared" si="38"/>
        <v/>
      </c>
    </row>
    <row r="513" spans="1:14" x14ac:dyDescent="0.2">
      <c r="A513">
        <v>512</v>
      </c>
      <c r="B513" t="str">
        <f>IF(F513&lt;&gt;"",COUNTIF($J$2:J513,J513),"")</f>
        <v/>
      </c>
      <c r="C513" t="str">
        <f t="shared" si="36"/>
        <v/>
      </c>
      <c r="D513" t="str">
        <f>IF(F513&lt;&gt;0,COUNTIF($K$2:K513,K513),"")</f>
        <v/>
      </c>
      <c r="E513" t="str">
        <f t="shared" si="37"/>
        <v/>
      </c>
      <c r="G513" s="54"/>
      <c r="H513" t="str">
        <f>IFERROR(VLOOKUP(F513, Entries!$B$2:$F$601, 2, FALSE),"")</f>
        <v/>
      </c>
      <c r="I513" t="str">
        <f>IFERROR(VLOOKUP(F513, Entries!$B$2:$F$601, 3, FALSE),"")</f>
        <v/>
      </c>
      <c r="J513" t="str">
        <f>IFERROR(VLOOKUP(F513, Entries!$B$2:$F$601, 4, FALSE),"")</f>
        <v/>
      </c>
      <c r="K513" t="str">
        <f>IFERROR(VLOOKUP(F513, Entries!$B$2:$F$601, 5, FALSE),"")</f>
        <v/>
      </c>
      <c r="L513" t="str">
        <f>LEFT(Table22[[#This Row],[Category]],2)</f>
        <v/>
      </c>
      <c r="M513" t="str">
        <f>IF(F513&lt;&gt;0,COUNTIF($L$2:L513,L513),"")</f>
        <v/>
      </c>
      <c r="N513" t="str">
        <f t="shared" si="38"/>
        <v/>
      </c>
    </row>
    <row r="514" spans="1:14" x14ac:dyDescent="0.2">
      <c r="A514">
        <v>513</v>
      </c>
      <c r="B514" t="str">
        <f>IF(F514&lt;&gt;"",COUNTIF($J$2:J514,J514),"")</f>
        <v/>
      </c>
      <c r="C514" t="str">
        <f t="shared" si="36"/>
        <v/>
      </c>
      <c r="D514" t="str">
        <f>IF(F514&lt;&gt;0,COUNTIF($K$2:K514,K514),"")</f>
        <v/>
      </c>
      <c r="E514" t="str">
        <f t="shared" si="37"/>
        <v/>
      </c>
      <c r="G514" s="54"/>
      <c r="H514" t="str">
        <f>IFERROR(VLOOKUP(F514, Entries!$B$2:$F$601, 2, FALSE),"")</f>
        <v/>
      </c>
      <c r="I514" t="str">
        <f>IFERROR(VLOOKUP(F514, Entries!$B$2:$F$601, 3, FALSE),"")</f>
        <v/>
      </c>
      <c r="J514" t="str">
        <f>IFERROR(VLOOKUP(F514, Entries!$B$2:$F$601, 4, FALSE),"")</f>
        <v/>
      </c>
      <c r="K514" t="str">
        <f>IFERROR(VLOOKUP(F514, Entries!$B$2:$F$601, 5, FALSE),"")</f>
        <v/>
      </c>
      <c r="L514" t="str">
        <f>LEFT(Table22[[#This Row],[Category]],2)</f>
        <v/>
      </c>
      <c r="M514" t="str">
        <f>IF(F514&lt;&gt;0,COUNTIF($L$2:L514,L514),"")</f>
        <v/>
      </c>
      <c r="N514" t="str">
        <f t="shared" si="38"/>
        <v/>
      </c>
    </row>
    <row r="515" spans="1:14" x14ac:dyDescent="0.2">
      <c r="A515">
        <v>514</v>
      </c>
      <c r="B515" t="str">
        <f>IF(F515&lt;&gt;"",COUNTIF($J$2:J515,J515),"")</f>
        <v/>
      </c>
      <c r="C515" t="str">
        <f t="shared" si="36"/>
        <v/>
      </c>
      <c r="D515" t="str">
        <f>IF(F515&lt;&gt;0,COUNTIF($K$2:K515,K515),"")</f>
        <v/>
      </c>
      <c r="E515" t="str">
        <f t="shared" si="37"/>
        <v/>
      </c>
      <c r="G515" s="54"/>
      <c r="H515" t="str">
        <f>IFERROR(VLOOKUP(F515, Entries!$B$2:$F$601, 2, FALSE),"")</f>
        <v/>
      </c>
      <c r="I515" t="str">
        <f>IFERROR(VLOOKUP(F515, Entries!$B$2:$F$601, 3, FALSE),"")</f>
        <v/>
      </c>
      <c r="J515" t="str">
        <f>IFERROR(VLOOKUP(F515, Entries!$B$2:$F$601, 4, FALSE),"")</f>
        <v/>
      </c>
      <c r="K515" t="str">
        <f>IFERROR(VLOOKUP(F515, Entries!$B$2:$F$601, 5, FALSE),"")</f>
        <v/>
      </c>
      <c r="L515" t="str">
        <f>LEFT(Table22[[#This Row],[Category]],2)</f>
        <v/>
      </c>
      <c r="M515" t="str">
        <f>IF(F515&lt;&gt;0,COUNTIF($L$2:L515,L515),"")</f>
        <v/>
      </c>
      <c r="N515" t="str">
        <f t="shared" si="38"/>
        <v/>
      </c>
    </row>
    <row r="516" spans="1:14" x14ac:dyDescent="0.2">
      <c r="A516">
        <v>515</v>
      </c>
      <c r="B516" t="str">
        <f>IF(F516&lt;&gt;"",COUNTIF($J$2:J516,J516),"")</f>
        <v/>
      </c>
      <c r="C516" t="str">
        <f t="shared" si="36"/>
        <v/>
      </c>
      <c r="D516" t="str">
        <f>IF(F516&lt;&gt;0,COUNTIF($K$2:K516,K516),"")</f>
        <v/>
      </c>
      <c r="E516" t="str">
        <f t="shared" si="37"/>
        <v/>
      </c>
      <c r="G516" s="54"/>
      <c r="H516" t="str">
        <f>IFERROR(VLOOKUP(F516, Entries!$B$2:$F$601, 2, FALSE),"")</f>
        <v/>
      </c>
      <c r="I516" t="str">
        <f>IFERROR(VLOOKUP(F516, Entries!$B$2:$F$601, 3, FALSE),"")</f>
        <v/>
      </c>
      <c r="J516" t="str">
        <f>IFERROR(VLOOKUP(F516, Entries!$B$2:$F$601, 4, FALSE),"")</f>
        <v/>
      </c>
      <c r="K516" t="str">
        <f>IFERROR(VLOOKUP(F516, Entries!$B$2:$F$601, 5, FALSE),"")</f>
        <v/>
      </c>
      <c r="L516" t="str">
        <f>LEFT(Table22[[#This Row],[Category]],2)</f>
        <v/>
      </c>
      <c r="M516" t="str">
        <f>IF(F516&lt;&gt;0,COUNTIF($L$2:L516,L516),"")</f>
        <v/>
      </c>
      <c r="N516" t="str">
        <f t="shared" si="38"/>
        <v/>
      </c>
    </row>
    <row r="517" spans="1:14" x14ac:dyDescent="0.2">
      <c r="A517">
        <v>516</v>
      </c>
      <c r="B517" t="str">
        <f>IF(F517&lt;&gt;"",COUNTIF($J$2:J517,J517),"")</f>
        <v/>
      </c>
      <c r="C517" t="str">
        <f t="shared" si="36"/>
        <v/>
      </c>
      <c r="D517" t="str">
        <f>IF(F517&lt;&gt;0,COUNTIF($K$2:K517,K517),"")</f>
        <v/>
      </c>
      <c r="E517" t="str">
        <f t="shared" si="37"/>
        <v/>
      </c>
      <c r="G517" s="54"/>
      <c r="H517" t="str">
        <f>IFERROR(VLOOKUP(F517, Entries!$B$2:$F$601, 2, FALSE),"")</f>
        <v/>
      </c>
      <c r="I517" t="str">
        <f>IFERROR(VLOOKUP(F517, Entries!$B$2:$F$601, 3, FALSE),"")</f>
        <v/>
      </c>
      <c r="J517" t="str">
        <f>IFERROR(VLOOKUP(F517, Entries!$B$2:$F$601, 4, FALSE),"")</f>
        <v/>
      </c>
      <c r="K517" t="str">
        <f>IFERROR(VLOOKUP(F517, Entries!$B$2:$F$601, 5, FALSE),"")</f>
        <v/>
      </c>
      <c r="L517" t="str">
        <f>LEFT(Table22[[#This Row],[Category]],2)</f>
        <v/>
      </c>
      <c r="M517" t="str">
        <f>IF(F517&lt;&gt;0,COUNTIF($L$2:L517,L517),"")</f>
        <v/>
      </c>
      <c r="N517" t="str">
        <f t="shared" si="38"/>
        <v/>
      </c>
    </row>
    <row r="518" spans="1:14" x14ac:dyDescent="0.2">
      <c r="A518">
        <v>517</v>
      </c>
      <c r="B518" t="str">
        <f>IF(F518&lt;&gt;"",COUNTIF($J$2:J518,J518),"")</f>
        <v/>
      </c>
      <c r="C518" t="str">
        <f t="shared" si="36"/>
        <v/>
      </c>
      <c r="D518" t="str">
        <f>IF(F518&lt;&gt;0,COUNTIF($K$2:K518,K518),"")</f>
        <v/>
      </c>
      <c r="E518" t="str">
        <f t="shared" si="37"/>
        <v/>
      </c>
      <c r="G518" s="54"/>
      <c r="H518" t="str">
        <f>IFERROR(VLOOKUP(F518, Entries!$B$2:$F$601, 2, FALSE),"")</f>
        <v/>
      </c>
      <c r="I518" t="str">
        <f>IFERROR(VLOOKUP(F518, Entries!$B$2:$F$601, 3, FALSE),"")</f>
        <v/>
      </c>
      <c r="J518" t="str">
        <f>IFERROR(VLOOKUP(F518, Entries!$B$2:$F$601, 4, FALSE),"")</f>
        <v/>
      </c>
      <c r="K518" t="str">
        <f>IFERROR(VLOOKUP(F518, Entries!$B$2:$F$601, 5, FALSE),"")</f>
        <v/>
      </c>
      <c r="L518" t="str">
        <f>LEFT(Table22[[#This Row],[Category]],2)</f>
        <v/>
      </c>
      <c r="M518" t="str">
        <f>IF(F518&lt;&gt;0,COUNTIF($L$2:L518,L518),"")</f>
        <v/>
      </c>
      <c r="N518" t="str">
        <f t="shared" si="38"/>
        <v/>
      </c>
    </row>
    <row r="519" spans="1:14" x14ac:dyDescent="0.2">
      <c r="A519">
        <v>518</v>
      </c>
      <c r="B519" t="str">
        <f>IF(F519&lt;&gt;"",COUNTIF($J$2:J519,J519),"")</f>
        <v/>
      </c>
      <c r="C519" t="str">
        <f t="shared" si="36"/>
        <v/>
      </c>
      <c r="D519" t="str">
        <f>IF(F519&lt;&gt;0,COUNTIF($K$2:K519,K519),"")</f>
        <v/>
      </c>
      <c r="E519" t="str">
        <f t="shared" si="37"/>
        <v/>
      </c>
      <c r="G519" s="54"/>
      <c r="H519" t="str">
        <f>IFERROR(VLOOKUP(F519, Entries!$B$2:$F$601, 2, FALSE),"")</f>
        <v/>
      </c>
      <c r="I519" t="str">
        <f>IFERROR(VLOOKUP(F519, Entries!$B$2:$F$601, 3, FALSE),"")</f>
        <v/>
      </c>
      <c r="J519" t="str">
        <f>IFERROR(VLOOKUP(F519, Entries!$B$2:$F$601, 4, FALSE),"")</f>
        <v/>
      </c>
      <c r="K519" t="str">
        <f>IFERROR(VLOOKUP(F519, Entries!$B$2:$F$601, 5, FALSE),"")</f>
        <v/>
      </c>
      <c r="L519" t="str">
        <f>LEFT(Table22[[#This Row],[Category]],2)</f>
        <v/>
      </c>
      <c r="M519" t="str">
        <f>IF(F519&lt;&gt;0,COUNTIF($L$2:L519,L519),"")</f>
        <v/>
      </c>
      <c r="N519" t="str">
        <f t="shared" si="38"/>
        <v/>
      </c>
    </row>
    <row r="520" spans="1:14" x14ac:dyDescent="0.2">
      <c r="A520">
        <v>519</v>
      </c>
      <c r="B520" t="str">
        <f>IF(F520&lt;&gt;"",COUNTIF($J$2:J520,J520),"")</f>
        <v/>
      </c>
      <c r="C520" t="str">
        <f t="shared" si="36"/>
        <v/>
      </c>
      <c r="D520" t="str">
        <f>IF(F520&lt;&gt;0,COUNTIF($K$2:K520,K520),"")</f>
        <v/>
      </c>
      <c r="E520" t="str">
        <f t="shared" si="37"/>
        <v/>
      </c>
      <c r="G520" s="54"/>
      <c r="H520" t="str">
        <f>IFERROR(VLOOKUP(F520, Entries!$B$2:$F$601, 2, FALSE),"")</f>
        <v/>
      </c>
      <c r="I520" t="str">
        <f>IFERROR(VLOOKUP(F520, Entries!$B$2:$F$601, 3, FALSE),"")</f>
        <v/>
      </c>
      <c r="J520" t="str">
        <f>IFERROR(VLOOKUP(F520, Entries!$B$2:$F$601, 4, FALSE),"")</f>
        <v/>
      </c>
      <c r="K520" t="str">
        <f>IFERROR(VLOOKUP(F520, Entries!$B$2:$F$601, 5, FALSE),"")</f>
        <v/>
      </c>
      <c r="L520" t="str">
        <f>LEFT(Table22[[#This Row],[Category]],2)</f>
        <v/>
      </c>
      <c r="M520" t="str">
        <f>IF(F520&lt;&gt;0,COUNTIF($L$2:L520,L520),"")</f>
        <v/>
      </c>
      <c r="N520" t="str">
        <f t="shared" si="38"/>
        <v/>
      </c>
    </row>
    <row r="521" spans="1:14" x14ac:dyDescent="0.2">
      <c r="A521">
        <v>520</v>
      </c>
      <c r="B521" t="str">
        <f>IF(F521&lt;&gt;"",COUNTIF($J$2:J521,J521),"")</f>
        <v/>
      </c>
      <c r="C521" t="str">
        <f t="shared" si="36"/>
        <v/>
      </c>
      <c r="D521" t="str">
        <f>IF(F521&lt;&gt;0,COUNTIF($K$2:K521,K521),"")</f>
        <v/>
      </c>
      <c r="E521" t="str">
        <f t="shared" si="37"/>
        <v/>
      </c>
      <c r="G521" s="54"/>
      <c r="H521" t="str">
        <f>IFERROR(VLOOKUP(F521, Entries!$B$2:$F$601, 2, FALSE),"")</f>
        <v/>
      </c>
      <c r="I521" t="str">
        <f>IFERROR(VLOOKUP(F521, Entries!$B$2:$F$601, 3, FALSE),"")</f>
        <v/>
      </c>
      <c r="J521" t="str">
        <f>IFERROR(VLOOKUP(F521, Entries!$B$2:$F$601, 4, FALSE),"")</f>
        <v/>
      </c>
      <c r="K521" t="str">
        <f>IFERROR(VLOOKUP(F521, Entries!$B$2:$F$601, 5, FALSE),"")</f>
        <v/>
      </c>
      <c r="L521" t="str">
        <f>LEFT(Table22[[#This Row],[Category]],2)</f>
        <v/>
      </c>
      <c r="M521" t="str">
        <f>IF(F521&lt;&gt;0,COUNTIF($L$2:L521,L521),"")</f>
        <v/>
      </c>
      <c r="N521" t="str">
        <f t="shared" si="38"/>
        <v/>
      </c>
    </row>
    <row r="522" spans="1:14" x14ac:dyDescent="0.2">
      <c r="A522">
        <v>521</v>
      </c>
      <c r="B522" t="str">
        <f>IF(F522&lt;&gt;"",COUNTIF($J$2:J522,J522),"")</f>
        <v/>
      </c>
      <c r="C522" t="str">
        <f t="shared" si="36"/>
        <v/>
      </c>
      <c r="D522" t="str">
        <f>IF(F522&lt;&gt;0,COUNTIF($K$2:K522,K522),"")</f>
        <v/>
      </c>
      <c r="E522" t="str">
        <f t="shared" si="37"/>
        <v/>
      </c>
      <c r="G522" s="54"/>
      <c r="H522" t="str">
        <f>IFERROR(VLOOKUP(F522, Entries!$B$2:$F$601, 2, FALSE),"")</f>
        <v/>
      </c>
      <c r="I522" t="str">
        <f>IFERROR(VLOOKUP(F522, Entries!$B$2:$F$601, 3, FALSE),"")</f>
        <v/>
      </c>
      <c r="J522" t="str">
        <f>IFERROR(VLOOKUP(F522, Entries!$B$2:$F$601, 4, FALSE),"")</f>
        <v/>
      </c>
      <c r="K522" t="str">
        <f>IFERROR(VLOOKUP(F522, Entries!$B$2:$F$601, 5, FALSE),"")</f>
        <v/>
      </c>
      <c r="L522" t="str">
        <f>LEFT(Table22[[#This Row],[Category]],2)</f>
        <v/>
      </c>
      <c r="M522" t="str">
        <f>IF(F522&lt;&gt;0,COUNTIF($L$2:L522,L522),"")</f>
        <v/>
      </c>
      <c r="N522" t="str">
        <f t="shared" si="38"/>
        <v/>
      </c>
    </row>
    <row r="523" spans="1:14" x14ac:dyDescent="0.2">
      <c r="A523">
        <v>522</v>
      </c>
      <c r="B523" t="str">
        <f>IF(F523&lt;&gt;"",COUNTIF($J$2:J523,J523),"")</f>
        <v/>
      </c>
      <c r="C523" t="str">
        <f t="shared" si="36"/>
        <v/>
      </c>
      <c r="D523" t="str">
        <f>IF(F523&lt;&gt;0,COUNTIF($K$2:K523,K523),"")</f>
        <v/>
      </c>
      <c r="E523" t="str">
        <f t="shared" si="37"/>
        <v/>
      </c>
      <c r="G523" s="54"/>
      <c r="H523" t="str">
        <f>IFERROR(VLOOKUP(F523, Entries!$B$2:$F$601, 2, FALSE),"")</f>
        <v/>
      </c>
      <c r="I523" t="str">
        <f>IFERROR(VLOOKUP(F523, Entries!$B$2:$F$601, 3, FALSE),"")</f>
        <v/>
      </c>
      <c r="J523" t="str">
        <f>IFERROR(VLOOKUP(F523, Entries!$B$2:$F$601, 4, FALSE),"")</f>
        <v/>
      </c>
      <c r="K523" t="str">
        <f>IFERROR(VLOOKUP(F523, Entries!$B$2:$F$601, 5, FALSE),"")</f>
        <v/>
      </c>
      <c r="L523" t="str">
        <f>LEFT(Table22[[#This Row],[Category]],2)</f>
        <v/>
      </c>
      <c r="M523" t="str">
        <f>IF(F523&lt;&gt;0,COUNTIF($L$2:L523,L523),"")</f>
        <v/>
      </c>
      <c r="N523" t="str">
        <f t="shared" si="38"/>
        <v/>
      </c>
    </row>
    <row r="524" spans="1:14" x14ac:dyDescent="0.2">
      <c r="A524">
        <v>523</v>
      </c>
      <c r="B524" t="str">
        <f>IF(F524&lt;&gt;"",COUNTIF($J$2:J524,J524),"")</f>
        <v/>
      </c>
      <c r="C524" t="str">
        <f t="shared" si="36"/>
        <v/>
      </c>
      <c r="D524" t="str">
        <f>IF(F524&lt;&gt;0,COUNTIF($K$2:K524,K524),"")</f>
        <v/>
      </c>
      <c r="E524" t="str">
        <f t="shared" si="37"/>
        <v/>
      </c>
      <c r="G524" s="54"/>
      <c r="H524" t="str">
        <f>IFERROR(VLOOKUP(F524, Entries!$B$2:$F$601, 2, FALSE),"")</f>
        <v/>
      </c>
      <c r="I524" t="str">
        <f>IFERROR(VLOOKUP(F524, Entries!$B$2:$F$601, 3, FALSE),"")</f>
        <v/>
      </c>
      <c r="J524" t="str">
        <f>IFERROR(VLOOKUP(F524, Entries!$B$2:$F$601, 4, FALSE),"")</f>
        <v/>
      </c>
      <c r="K524" t="str">
        <f>IFERROR(VLOOKUP(F524, Entries!$B$2:$F$601, 5, FALSE),"")</f>
        <v/>
      </c>
      <c r="L524" t="str">
        <f>LEFT(Table22[[#This Row],[Category]],2)</f>
        <v/>
      </c>
      <c r="M524" t="str">
        <f>IF(F524&lt;&gt;0,COUNTIF($L$2:L524,L524),"")</f>
        <v/>
      </c>
      <c r="N524" t="str">
        <f t="shared" si="38"/>
        <v/>
      </c>
    </row>
    <row r="525" spans="1:14" x14ac:dyDescent="0.2">
      <c r="A525">
        <v>524</v>
      </c>
      <c r="B525" t="str">
        <f>IF(F525&lt;&gt;"",COUNTIF($J$2:J525,J525),"")</f>
        <v/>
      </c>
      <c r="C525" t="str">
        <f t="shared" si="36"/>
        <v/>
      </c>
      <c r="D525" t="str">
        <f>IF(F525&lt;&gt;0,COUNTIF($K$2:K525,K525),"")</f>
        <v/>
      </c>
      <c r="E525" t="str">
        <f t="shared" si="37"/>
        <v/>
      </c>
      <c r="G525" s="54"/>
      <c r="H525" t="str">
        <f>IFERROR(VLOOKUP(F525, Entries!$B$2:$F$601, 2, FALSE),"")</f>
        <v/>
      </c>
      <c r="I525" t="str">
        <f>IFERROR(VLOOKUP(F525, Entries!$B$2:$F$601, 3, FALSE),"")</f>
        <v/>
      </c>
      <c r="J525" t="str">
        <f>IFERROR(VLOOKUP(F525, Entries!$B$2:$F$601, 4, FALSE),"")</f>
        <v/>
      </c>
      <c r="K525" t="str">
        <f>IFERROR(VLOOKUP(F525, Entries!$B$2:$F$601, 5, FALSE),"")</f>
        <v/>
      </c>
      <c r="L525" t="str">
        <f>LEFT(Table22[[#This Row],[Category]],2)</f>
        <v/>
      </c>
      <c r="M525" t="str">
        <f>IF(F525&lt;&gt;0,COUNTIF($L$2:L525,L525),"")</f>
        <v/>
      </c>
      <c r="N525" t="str">
        <f t="shared" si="38"/>
        <v/>
      </c>
    </row>
    <row r="526" spans="1:14" x14ac:dyDescent="0.2">
      <c r="A526">
        <v>525</v>
      </c>
      <c r="B526" t="str">
        <f>IF(F526&lt;&gt;"",COUNTIF($J$2:J526,J526),"")</f>
        <v/>
      </c>
      <c r="C526" t="str">
        <f t="shared" si="36"/>
        <v/>
      </c>
      <c r="D526" t="str">
        <f>IF(F526&lt;&gt;0,COUNTIF($K$2:K526,K526),"")</f>
        <v/>
      </c>
      <c r="E526" t="str">
        <f t="shared" si="37"/>
        <v/>
      </c>
      <c r="G526" s="54"/>
      <c r="H526" t="str">
        <f>IFERROR(VLOOKUP(F526, Entries!$B$2:$F$601, 2, FALSE),"")</f>
        <v/>
      </c>
      <c r="I526" t="str">
        <f>IFERROR(VLOOKUP(F526, Entries!$B$2:$F$601, 3, FALSE),"")</f>
        <v/>
      </c>
      <c r="J526" t="str">
        <f>IFERROR(VLOOKUP(F526, Entries!$B$2:$F$601, 4, FALSE),"")</f>
        <v/>
      </c>
      <c r="K526" t="str">
        <f>IFERROR(VLOOKUP(F526, Entries!$B$2:$F$601, 5, FALSE),"")</f>
        <v/>
      </c>
      <c r="L526" t="str">
        <f>LEFT(Table22[[#This Row],[Category]],2)</f>
        <v/>
      </c>
      <c r="M526" t="str">
        <f>IF(F526&lt;&gt;0,COUNTIF($L$2:L526,L526),"")</f>
        <v/>
      </c>
      <c r="N526" t="str">
        <f t="shared" si="38"/>
        <v/>
      </c>
    </row>
    <row r="527" spans="1:14" x14ac:dyDescent="0.2">
      <c r="A527">
        <v>526</v>
      </c>
      <c r="B527" t="str">
        <f>IF(F527&lt;&gt;"",COUNTIF($J$2:J527,J527),"")</f>
        <v/>
      </c>
      <c r="C527" t="str">
        <f t="shared" si="36"/>
        <v/>
      </c>
      <c r="D527" t="str">
        <f>IF(F527&lt;&gt;0,COUNTIF($K$2:K527,K527),"")</f>
        <v/>
      </c>
      <c r="E527" t="str">
        <f t="shared" si="37"/>
        <v/>
      </c>
      <c r="G527" s="54"/>
      <c r="H527" t="str">
        <f>IFERROR(VLOOKUP(F527, Entries!$B$2:$F$601, 2, FALSE),"")</f>
        <v/>
      </c>
      <c r="I527" t="str">
        <f>IFERROR(VLOOKUP(F527, Entries!$B$2:$F$601, 3, FALSE),"")</f>
        <v/>
      </c>
      <c r="J527" t="str">
        <f>IFERROR(VLOOKUP(F527, Entries!$B$2:$F$601, 4, FALSE),"")</f>
        <v/>
      </c>
      <c r="K527" t="str">
        <f>IFERROR(VLOOKUP(F527, Entries!$B$2:$F$601, 5, FALSE),"")</f>
        <v/>
      </c>
      <c r="L527" t="str">
        <f>LEFT(Table22[[#This Row],[Category]],2)</f>
        <v/>
      </c>
      <c r="M527" t="str">
        <f>IF(F527&lt;&gt;0,COUNTIF($L$2:L527,L527),"")</f>
        <v/>
      </c>
      <c r="N527" t="str">
        <f t="shared" si="38"/>
        <v/>
      </c>
    </row>
    <row r="528" spans="1:14" x14ac:dyDescent="0.2">
      <c r="A528">
        <v>527</v>
      </c>
      <c r="B528" t="str">
        <f>IF(F528&lt;&gt;"",COUNTIF($J$2:J528,J528),"")</f>
        <v/>
      </c>
      <c r="C528" t="str">
        <f t="shared" si="36"/>
        <v/>
      </c>
      <c r="D528" t="str">
        <f>IF(F528&lt;&gt;0,COUNTIF($K$2:K528,K528),"")</f>
        <v/>
      </c>
      <c r="E528" t="str">
        <f t="shared" si="37"/>
        <v/>
      </c>
      <c r="G528" s="54"/>
      <c r="H528" t="str">
        <f>IFERROR(VLOOKUP(F528, Entries!$B$2:$F$601, 2, FALSE),"")</f>
        <v/>
      </c>
      <c r="I528" t="str">
        <f>IFERROR(VLOOKUP(F528, Entries!$B$2:$F$601, 3, FALSE),"")</f>
        <v/>
      </c>
      <c r="J528" t="str">
        <f>IFERROR(VLOOKUP(F528, Entries!$B$2:$F$601, 4, FALSE),"")</f>
        <v/>
      </c>
      <c r="K528" t="str">
        <f>IFERROR(VLOOKUP(F528, Entries!$B$2:$F$601, 5, FALSE),"")</f>
        <v/>
      </c>
      <c r="L528" t="str">
        <f>LEFT(Table22[[#This Row],[Category]],2)</f>
        <v/>
      </c>
      <c r="M528" t="str">
        <f>IF(F528&lt;&gt;0,COUNTIF($L$2:L528,L528),"")</f>
        <v/>
      </c>
      <c r="N528" t="str">
        <f t="shared" si="38"/>
        <v/>
      </c>
    </row>
    <row r="529" spans="1:14" x14ac:dyDescent="0.2">
      <c r="A529">
        <v>528</v>
      </c>
      <c r="B529" t="str">
        <f>IF(F529&lt;&gt;"",COUNTIF($J$2:J529,J529),"")</f>
        <v/>
      </c>
      <c r="C529" t="str">
        <f t="shared" si="36"/>
        <v/>
      </c>
      <c r="D529" t="str">
        <f>IF(F529&lt;&gt;0,COUNTIF($K$2:K529,K529),"")</f>
        <v/>
      </c>
      <c r="E529" t="str">
        <f t="shared" si="37"/>
        <v/>
      </c>
      <c r="G529" s="54"/>
      <c r="H529" t="str">
        <f>IFERROR(VLOOKUP(F529, Entries!$B$2:$F$601, 2, FALSE),"")</f>
        <v/>
      </c>
      <c r="I529" t="str">
        <f>IFERROR(VLOOKUP(F529, Entries!$B$2:$F$601, 3, FALSE),"")</f>
        <v/>
      </c>
      <c r="J529" t="str">
        <f>IFERROR(VLOOKUP(F529, Entries!$B$2:$F$601, 4, FALSE),"")</f>
        <v/>
      </c>
      <c r="K529" t="str">
        <f>IFERROR(VLOOKUP(F529, Entries!$B$2:$F$601, 5, FALSE),"")</f>
        <v/>
      </c>
      <c r="L529" t="str">
        <f>LEFT(Table22[[#This Row],[Category]],2)</f>
        <v/>
      </c>
      <c r="M529" t="str">
        <f>IF(F529&lt;&gt;0,COUNTIF($L$2:L529,L529),"")</f>
        <v/>
      </c>
      <c r="N529" t="str">
        <f t="shared" si="38"/>
        <v/>
      </c>
    </row>
    <row r="530" spans="1:14" x14ac:dyDescent="0.2">
      <c r="A530">
        <v>529</v>
      </c>
      <c r="B530" t="str">
        <f>IF(F530&lt;&gt;"",COUNTIF($J$2:J530,J530),"")</f>
        <v/>
      </c>
      <c r="C530" t="str">
        <f t="shared" si="36"/>
        <v/>
      </c>
      <c r="D530" t="str">
        <f>IF(F530&lt;&gt;0,COUNTIF($K$2:K530,K530),"")</f>
        <v/>
      </c>
      <c r="E530" t="str">
        <f t="shared" si="37"/>
        <v/>
      </c>
      <c r="G530" s="54"/>
      <c r="H530" t="str">
        <f>IFERROR(VLOOKUP(F530, Entries!$B$2:$F$601, 2, FALSE),"")</f>
        <v/>
      </c>
      <c r="I530" t="str">
        <f>IFERROR(VLOOKUP(F530, Entries!$B$2:$F$601, 3, FALSE),"")</f>
        <v/>
      </c>
      <c r="J530" t="str">
        <f>IFERROR(VLOOKUP(F530, Entries!$B$2:$F$601, 4, FALSE),"")</f>
        <v/>
      </c>
      <c r="K530" t="str">
        <f>IFERROR(VLOOKUP(F530, Entries!$B$2:$F$601, 5, FALSE),"")</f>
        <v/>
      </c>
      <c r="L530" t="str">
        <f>LEFT(Table22[[#This Row],[Category]],2)</f>
        <v/>
      </c>
      <c r="M530" t="str">
        <f>IF(F530&lt;&gt;0,COUNTIF($L$2:L530,L530),"")</f>
        <v/>
      </c>
      <c r="N530" t="str">
        <f t="shared" si="38"/>
        <v/>
      </c>
    </row>
    <row r="531" spans="1:14" x14ac:dyDescent="0.2">
      <c r="A531">
        <v>530</v>
      </c>
      <c r="B531" t="str">
        <f>IF(F531&lt;&gt;"",COUNTIF($J$2:J531,J531),"")</f>
        <v/>
      </c>
      <c r="C531" t="str">
        <f t="shared" si="36"/>
        <v/>
      </c>
      <c r="D531" t="str">
        <f>IF(F531&lt;&gt;0,COUNTIF($K$2:K531,K531),"")</f>
        <v/>
      </c>
      <c r="E531" t="str">
        <f t="shared" si="37"/>
        <v/>
      </c>
      <c r="G531" s="54"/>
      <c r="H531" t="str">
        <f>IFERROR(VLOOKUP(F531, Entries!$B$2:$F$601, 2, FALSE),"")</f>
        <v/>
      </c>
      <c r="I531" t="str">
        <f>IFERROR(VLOOKUP(F531, Entries!$B$2:$F$601, 3, FALSE),"")</f>
        <v/>
      </c>
      <c r="J531" t="str">
        <f>IFERROR(VLOOKUP(F531, Entries!$B$2:$F$601, 4, FALSE),"")</f>
        <v/>
      </c>
      <c r="K531" t="str">
        <f>IFERROR(VLOOKUP(F531, Entries!$B$2:$F$601, 5, FALSE),"")</f>
        <v/>
      </c>
      <c r="L531" t="str">
        <f>LEFT(Table22[[#This Row],[Category]],2)</f>
        <v/>
      </c>
      <c r="M531" t="str">
        <f>IF(F531&lt;&gt;0,COUNTIF($L$2:L531,L531),"")</f>
        <v/>
      </c>
      <c r="N531" t="str">
        <f t="shared" si="38"/>
        <v/>
      </c>
    </row>
    <row r="532" spans="1:14" x14ac:dyDescent="0.2">
      <c r="A532">
        <v>531</v>
      </c>
      <c r="B532" t="str">
        <f>IF(F532&lt;&gt;"",COUNTIF($J$2:J532,J532),"")</f>
        <v/>
      </c>
      <c r="C532" t="str">
        <f t="shared" si="36"/>
        <v/>
      </c>
      <c r="D532" t="str">
        <f>IF(F532&lt;&gt;0,COUNTIF($K$2:K532,K532),"")</f>
        <v/>
      </c>
      <c r="E532" t="str">
        <f t="shared" si="37"/>
        <v/>
      </c>
      <c r="G532" s="54"/>
      <c r="H532" t="str">
        <f>IFERROR(VLOOKUP(F532, Entries!$B$2:$F$601, 2, FALSE),"")</f>
        <v/>
      </c>
      <c r="I532" t="str">
        <f>IFERROR(VLOOKUP(F532, Entries!$B$2:$F$601, 3, FALSE),"")</f>
        <v/>
      </c>
      <c r="J532" t="str">
        <f>IFERROR(VLOOKUP(F532, Entries!$B$2:$F$601, 4, FALSE),"")</f>
        <v/>
      </c>
      <c r="K532" t="str">
        <f>IFERROR(VLOOKUP(F532, Entries!$B$2:$F$601, 5, FALSE),"")</f>
        <v/>
      </c>
      <c r="L532" t="str">
        <f>LEFT(Table22[[#This Row],[Category]],2)</f>
        <v/>
      </c>
      <c r="M532" t="str">
        <f>IF(F532&lt;&gt;0,COUNTIF($L$2:L532,L532),"")</f>
        <v/>
      </c>
      <c r="N532" t="str">
        <f t="shared" si="38"/>
        <v/>
      </c>
    </row>
    <row r="533" spans="1:14" x14ac:dyDescent="0.2">
      <c r="A533">
        <v>532</v>
      </c>
      <c r="B533" t="str">
        <f>IF(F533&lt;&gt;"",COUNTIF($J$2:J533,J533),"")</f>
        <v/>
      </c>
      <c r="C533" t="str">
        <f t="shared" si="36"/>
        <v/>
      </c>
      <c r="D533" t="str">
        <f>IF(F533&lt;&gt;0,COUNTIF($K$2:K533,K533),"")</f>
        <v/>
      </c>
      <c r="E533" t="str">
        <f t="shared" si="37"/>
        <v/>
      </c>
      <c r="G533" s="54"/>
      <c r="H533" t="str">
        <f>IFERROR(VLOOKUP(F533, Entries!$B$2:$F$601, 2, FALSE),"")</f>
        <v/>
      </c>
      <c r="I533" t="str">
        <f>IFERROR(VLOOKUP(F533, Entries!$B$2:$F$601, 3, FALSE),"")</f>
        <v/>
      </c>
      <c r="J533" t="str">
        <f>IFERROR(VLOOKUP(F533, Entries!$B$2:$F$601, 4, FALSE),"")</f>
        <v/>
      </c>
      <c r="K533" t="str">
        <f>IFERROR(VLOOKUP(F533, Entries!$B$2:$F$601, 5, FALSE),"")</f>
        <v/>
      </c>
      <c r="L533" t="str">
        <f>LEFT(Table22[[#This Row],[Category]],2)</f>
        <v/>
      </c>
      <c r="M533" t="str">
        <f>IF(F533&lt;&gt;0,COUNTIF($L$2:L533,L533),"")</f>
        <v/>
      </c>
      <c r="N533" t="str">
        <f t="shared" si="38"/>
        <v/>
      </c>
    </row>
    <row r="534" spans="1:14" x14ac:dyDescent="0.2">
      <c r="A534">
        <v>533</v>
      </c>
      <c r="B534" t="str">
        <f>IF(F534&lt;&gt;"",COUNTIF($J$2:J534,J534),"")</f>
        <v/>
      </c>
      <c r="C534" t="str">
        <f t="shared" si="36"/>
        <v/>
      </c>
      <c r="D534" t="str">
        <f>IF(F534&lt;&gt;0,COUNTIF($K$2:K534,K534),"")</f>
        <v/>
      </c>
      <c r="E534" t="str">
        <f t="shared" si="37"/>
        <v/>
      </c>
      <c r="G534" s="54"/>
      <c r="H534" t="str">
        <f>IFERROR(VLOOKUP(F534, Entries!$B$2:$F$601, 2, FALSE),"")</f>
        <v/>
      </c>
      <c r="I534" t="str">
        <f>IFERROR(VLOOKUP(F534, Entries!$B$2:$F$601, 3, FALSE),"")</f>
        <v/>
      </c>
      <c r="J534" t="str">
        <f>IFERROR(VLOOKUP(F534, Entries!$B$2:$F$601, 4, FALSE),"")</f>
        <v/>
      </c>
      <c r="K534" t="str">
        <f>IFERROR(VLOOKUP(F534, Entries!$B$2:$F$601, 5, FALSE),"")</f>
        <v/>
      </c>
      <c r="L534" t="str">
        <f>LEFT(Table22[[#This Row],[Category]],2)</f>
        <v/>
      </c>
      <c r="M534" t="str">
        <f>IF(F534&lt;&gt;0,COUNTIF($L$2:L534,L534),"")</f>
        <v/>
      </c>
      <c r="N534" t="str">
        <f t="shared" si="38"/>
        <v/>
      </c>
    </row>
    <row r="535" spans="1:14" x14ac:dyDescent="0.2">
      <c r="A535">
        <v>534</v>
      </c>
      <c r="B535" t="str">
        <f>IF(F535&lt;&gt;"",COUNTIF($J$2:J535,J535),"")</f>
        <v/>
      </c>
      <c r="C535" t="str">
        <f t="shared" si="36"/>
        <v/>
      </c>
      <c r="D535" t="str">
        <f>IF(F535&lt;&gt;0,COUNTIF($K$2:K535,K535),"")</f>
        <v/>
      </c>
      <c r="E535" t="str">
        <f t="shared" si="37"/>
        <v/>
      </c>
      <c r="G535" s="54"/>
      <c r="H535" t="str">
        <f>IFERROR(VLOOKUP(F535, Entries!$B$2:$F$601, 2, FALSE),"")</f>
        <v/>
      </c>
      <c r="I535" t="str">
        <f>IFERROR(VLOOKUP(F535, Entries!$B$2:$F$601, 3, FALSE),"")</f>
        <v/>
      </c>
      <c r="J535" t="str">
        <f>IFERROR(VLOOKUP(F535, Entries!$B$2:$F$601, 4, FALSE),"")</f>
        <v/>
      </c>
      <c r="K535" t="str">
        <f>IFERROR(VLOOKUP(F535, Entries!$B$2:$F$601, 5, FALSE),"")</f>
        <v/>
      </c>
      <c r="L535" t="str">
        <f>LEFT(Table22[[#This Row],[Category]],2)</f>
        <v/>
      </c>
      <c r="M535" t="str">
        <f>IF(F535&lt;&gt;0,COUNTIF($L$2:L535,L535),"")</f>
        <v/>
      </c>
      <c r="N535" t="str">
        <f t="shared" si="38"/>
        <v/>
      </c>
    </row>
    <row r="536" spans="1:14" x14ac:dyDescent="0.2">
      <c r="A536">
        <v>535</v>
      </c>
      <c r="B536" t="str">
        <f>IF(F536&lt;&gt;"",COUNTIF($J$2:J536,J536),"")</f>
        <v/>
      </c>
      <c r="C536" t="str">
        <f t="shared" si="36"/>
        <v/>
      </c>
      <c r="D536" t="str">
        <f>IF(F536&lt;&gt;0,COUNTIF($K$2:K536,K536),"")</f>
        <v/>
      </c>
      <c r="E536" t="str">
        <f t="shared" si="37"/>
        <v/>
      </c>
      <c r="G536" s="54"/>
      <c r="H536" t="str">
        <f>IFERROR(VLOOKUP(F536, Entries!$B$2:$F$601, 2, FALSE),"")</f>
        <v/>
      </c>
      <c r="I536" t="str">
        <f>IFERROR(VLOOKUP(F536, Entries!$B$2:$F$601, 3, FALSE),"")</f>
        <v/>
      </c>
      <c r="J536" t="str">
        <f>IFERROR(VLOOKUP(F536, Entries!$B$2:$F$601, 4, FALSE),"")</f>
        <v/>
      </c>
      <c r="K536" t="str">
        <f>IFERROR(VLOOKUP(F536, Entries!$B$2:$F$601, 5, FALSE),"")</f>
        <v/>
      </c>
      <c r="L536" t="str">
        <f>LEFT(Table22[[#This Row],[Category]],2)</f>
        <v/>
      </c>
      <c r="M536" t="str">
        <f>IF(F536&lt;&gt;0,COUNTIF($L$2:L536,L536),"")</f>
        <v/>
      </c>
      <c r="N536" t="str">
        <f t="shared" si="38"/>
        <v/>
      </c>
    </row>
    <row r="537" spans="1:14" x14ac:dyDescent="0.2">
      <c r="A537">
        <v>536</v>
      </c>
      <c r="B537" t="str">
        <f>IF(F537&lt;&gt;"",COUNTIF($J$2:J537,J537),"")</f>
        <v/>
      </c>
      <c r="C537" t="str">
        <f t="shared" si="36"/>
        <v/>
      </c>
      <c r="D537" t="str">
        <f>IF(F537&lt;&gt;0,COUNTIF($K$2:K537,K537),"")</f>
        <v/>
      </c>
      <c r="E537" t="str">
        <f t="shared" si="37"/>
        <v/>
      </c>
      <c r="G537" s="54"/>
      <c r="H537" t="str">
        <f>IFERROR(VLOOKUP(F537, Entries!$B$2:$F$601, 2, FALSE),"")</f>
        <v/>
      </c>
      <c r="I537" t="str">
        <f>IFERROR(VLOOKUP(F537, Entries!$B$2:$F$601, 3, FALSE),"")</f>
        <v/>
      </c>
      <c r="J537" t="str">
        <f>IFERROR(VLOOKUP(F537, Entries!$B$2:$F$601, 4, FALSE),"")</f>
        <v/>
      </c>
      <c r="K537" t="str">
        <f>IFERROR(VLOOKUP(F537, Entries!$B$2:$F$601, 5, FALSE),"")</f>
        <v/>
      </c>
      <c r="L537" t="str">
        <f>LEFT(Table22[[#This Row],[Category]],2)</f>
        <v/>
      </c>
      <c r="M537" t="str">
        <f>IF(F537&lt;&gt;0,COUNTIF($L$2:L537,L537),"")</f>
        <v/>
      </c>
      <c r="N537" t="str">
        <f t="shared" si="38"/>
        <v/>
      </c>
    </row>
    <row r="538" spans="1:14" x14ac:dyDescent="0.2">
      <c r="A538">
        <v>537</v>
      </c>
      <c r="B538" t="str">
        <f>IF(F538&lt;&gt;"",COUNTIF($J$2:J538,J538),"")</f>
        <v/>
      </c>
      <c r="C538" t="str">
        <f t="shared" si="36"/>
        <v/>
      </c>
      <c r="D538" t="str">
        <f>IF(F538&lt;&gt;0,COUNTIF($K$2:K538,K538),"")</f>
        <v/>
      </c>
      <c r="E538" t="str">
        <f t="shared" si="37"/>
        <v/>
      </c>
      <c r="G538" s="54"/>
      <c r="H538" t="str">
        <f>IFERROR(VLOOKUP(F538, Entries!$B$2:$F$601, 2, FALSE),"")</f>
        <v/>
      </c>
      <c r="I538" t="str">
        <f>IFERROR(VLOOKUP(F538, Entries!$B$2:$F$601, 3, FALSE),"")</f>
        <v/>
      </c>
      <c r="J538" t="str">
        <f>IFERROR(VLOOKUP(F538, Entries!$B$2:$F$601, 4, FALSE),"")</f>
        <v/>
      </c>
      <c r="K538" t="str">
        <f>IFERROR(VLOOKUP(F538, Entries!$B$2:$F$601, 5, FALSE),"")</f>
        <v/>
      </c>
      <c r="L538" t="str">
        <f>LEFT(Table22[[#This Row],[Category]],2)</f>
        <v/>
      </c>
      <c r="M538" t="str">
        <f>IF(F538&lt;&gt;0,COUNTIF($L$2:L538,L538),"")</f>
        <v/>
      </c>
      <c r="N538" t="str">
        <f t="shared" si="38"/>
        <v/>
      </c>
    </row>
    <row r="539" spans="1:14" x14ac:dyDescent="0.2">
      <c r="A539">
        <v>538</v>
      </c>
      <c r="B539" t="str">
        <f>IF(F539&lt;&gt;"",COUNTIF($J$2:J539,J539),"")</f>
        <v/>
      </c>
      <c r="C539" t="str">
        <f t="shared" si="36"/>
        <v/>
      </c>
      <c r="D539" t="str">
        <f>IF(F539&lt;&gt;0,COUNTIF($K$2:K539,K539),"")</f>
        <v/>
      </c>
      <c r="E539" t="str">
        <f t="shared" si="37"/>
        <v/>
      </c>
      <c r="G539" s="54"/>
      <c r="H539" t="str">
        <f>IFERROR(VLOOKUP(F539, Entries!$B$2:$F$601, 2, FALSE),"")</f>
        <v/>
      </c>
      <c r="I539" t="str">
        <f>IFERROR(VLOOKUP(F539, Entries!$B$2:$F$601, 3, FALSE),"")</f>
        <v/>
      </c>
      <c r="J539" t="str">
        <f>IFERROR(VLOOKUP(F539, Entries!$B$2:$F$601, 4, FALSE),"")</f>
        <v/>
      </c>
      <c r="K539" t="str">
        <f>IFERROR(VLOOKUP(F539, Entries!$B$2:$F$601, 5, FALSE),"")</f>
        <v/>
      </c>
      <c r="L539" t="str">
        <f>LEFT(Table22[[#This Row],[Category]],2)</f>
        <v/>
      </c>
      <c r="M539" t="str">
        <f>IF(F539&lt;&gt;0,COUNTIF($L$2:L539,L539),"")</f>
        <v/>
      </c>
      <c r="N539" t="str">
        <f t="shared" si="38"/>
        <v/>
      </c>
    </row>
    <row r="540" spans="1:14" x14ac:dyDescent="0.2">
      <c r="A540">
        <v>539</v>
      </c>
      <c r="B540" t="str">
        <f>IF(F540&lt;&gt;"",COUNTIF($J$2:J540,J540),"")</f>
        <v/>
      </c>
      <c r="C540" t="str">
        <f t="shared" si="36"/>
        <v/>
      </c>
      <c r="D540" t="str">
        <f>IF(F540&lt;&gt;0,COUNTIF($K$2:K540,K540),"")</f>
        <v/>
      </c>
      <c r="E540" t="str">
        <f t="shared" si="37"/>
        <v/>
      </c>
      <c r="G540" s="54"/>
      <c r="H540" t="str">
        <f>IFERROR(VLOOKUP(F540, Entries!$B$2:$F$601, 2, FALSE),"")</f>
        <v/>
      </c>
      <c r="I540" t="str">
        <f>IFERROR(VLOOKUP(F540, Entries!$B$2:$F$601, 3, FALSE),"")</f>
        <v/>
      </c>
      <c r="J540" t="str">
        <f>IFERROR(VLOOKUP(F540, Entries!$B$2:$F$601, 4, FALSE),"")</f>
        <v/>
      </c>
      <c r="K540" t="str">
        <f>IFERROR(VLOOKUP(F540, Entries!$B$2:$F$601, 5, FALSE),"")</f>
        <v/>
      </c>
      <c r="L540" t="str">
        <f>LEFT(Table22[[#This Row],[Category]],2)</f>
        <v/>
      </c>
      <c r="M540" t="str">
        <f>IF(F540&lt;&gt;0,COUNTIF($L$2:L540,L540),"")</f>
        <v/>
      </c>
      <c r="N540" t="str">
        <f t="shared" si="38"/>
        <v/>
      </c>
    </row>
    <row r="541" spans="1:14" x14ac:dyDescent="0.2">
      <c r="A541">
        <v>540</v>
      </c>
      <c r="B541" t="str">
        <f>IF(F541&lt;&gt;"",COUNTIF($J$2:J541,J541),"")</f>
        <v/>
      </c>
      <c r="C541" t="str">
        <f t="shared" si="36"/>
        <v/>
      </c>
      <c r="D541" t="str">
        <f>IF(F541&lt;&gt;0,COUNTIF($K$2:K541,K541),"")</f>
        <v/>
      </c>
      <c r="E541" t="str">
        <f t="shared" si="37"/>
        <v/>
      </c>
      <c r="G541" s="54"/>
      <c r="H541" t="str">
        <f>IFERROR(VLOOKUP(F541, Entries!$B$2:$F$601, 2, FALSE),"")</f>
        <v/>
      </c>
      <c r="I541" t="str">
        <f>IFERROR(VLOOKUP(F541, Entries!$B$2:$F$601, 3, FALSE),"")</f>
        <v/>
      </c>
      <c r="J541" t="str">
        <f>IFERROR(VLOOKUP(F541, Entries!$B$2:$F$601, 4, FALSE),"")</f>
        <v/>
      </c>
      <c r="K541" t="str">
        <f>IFERROR(VLOOKUP(F541, Entries!$B$2:$F$601, 5, FALSE),"")</f>
        <v/>
      </c>
      <c r="L541" t="str">
        <f>LEFT(Table22[[#This Row],[Category]],2)</f>
        <v/>
      </c>
      <c r="M541" t="str">
        <f>IF(F541&lt;&gt;0,COUNTIF($L$2:L541,L541),"")</f>
        <v/>
      </c>
      <c r="N541" t="str">
        <f t="shared" si="38"/>
        <v/>
      </c>
    </row>
    <row r="542" spans="1:14" x14ac:dyDescent="0.2">
      <c r="A542">
        <v>541</v>
      </c>
      <c r="B542" t="str">
        <f>IF(F542&lt;&gt;"",COUNTIF($J$2:J542,J542),"")</f>
        <v/>
      </c>
      <c r="C542" t="str">
        <f t="shared" si="36"/>
        <v/>
      </c>
      <c r="D542" t="str">
        <f>IF(F542&lt;&gt;0,COUNTIF($K$2:K542,K542),"")</f>
        <v/>
      </c>
      <c r="E542" t="str">
        <f t="shared" si="37"/>
        <v/>
      </c>
      <c r="G542" s="54"/>
      <c r="H542" t="str">
        <f>IFERROR(VLOOKUP(F542, Entries!$B$2:$F$601, 2, FALSE),"")</f>
        <v/>
      </c>
      <c r="I542" t="str">
        <f>IFERROR(VLOOKUP(F542, Entries!$B$2:$F$601, 3, FALSE),"")</f>
        <v/>
      </c>
      <c r="J542" t="str">
        <f>IFERROR(VLOOKUP(F542, Entries!$B$2:$F$601, 4, FALSE),"")</f>
        <v/>
      </c>
      <c r="K542" t="str">
        <f>IFERROR(VLOOKUP(F542, Entries!$B$2:$F$601, 5, FALSE),"")</f>
        <v/>
      </c>
      <c r="L542" t="str">
        <f>LEFT(Table22[[#This Row],[Category]],2)</f>
        <v/>
      </c>
      <c r="M542" t="str">
        <f>IF(F542&lt;&gt;0,COUNTIF($L$2:L542,L542),"")</f>
        <v/>
      </c>
      <c r="N542" t="str">
        <f t="shared" si="38"/>
        <v/>
      </c>
    </row>
    <row r="543" spans="1:14" x14ac:dyDescent="0.2">
      <c r="A543">
        <v>542</v>
      </c>
      <c r="B543" t="str">
        <f>IF(F543&lt;&gt;"",COUNTIF($J$2:J543,J543),"")</f>
        <v/>
      </c>
      <c r="C543" t="str">
        <f t="shared" si="36"/>
        <v/>
      </c>
      <c r="D543" t="str">
        <f>IF(F543&lt;&gt;0,COUNTIF($K$2:K543,K543),"")</f>
        <v/>
      </c>
      <c r="E543" t="str">
        <f t="shared" si="37"/>
        <v/>
      </c>
      <c r="G543" s="54"/>
      <c r="H543" t="str">
        <f>IFERROR(VLOOKUP(F543, Entries!$B$2:$F$601, 2, FALSE),"")</f>
        <v/>
      </c>
      <c r="I543" t="str">
        <f>IFERROR(VLOOKUP(F543, Entries!$B$2:$F$601, 3, FALSE),"")</f>
        <v/>
      </c>
      <c r="J543" t="str">
        <f>IFERROR(VLOOKUP(F543, Entries!$B$2:$F$601, 4, FALSE),"")</f>
        <v/>
      </c>
      <c r="K543" t="str">
        <f>IFERROR(VLOOKUP(F543, Entries!$B$2:$F$601, 5, FALSE),"")</f>
        <v/>
      </c>
      <c r="L543" t="str">
        <f>LEFT(Table22[[#This Row],[Category]],2)</f>
        <v/>
      </c>
      <c r="M543" t="str">
        <f>IF(F543&lt;&gt;0,COUNTIF($L$2:L543,L543),"")</f>
        <v/>
      </c>
      <c r="N543" t="str">
        <f t="shared" si="38"/>
        <v/>
      </c>
    </row>
    <row r="544" spans="1:14" x14ac:dyDescent="0.2">
      <c r="A544">
        <v>543</v>
      </c>
      <c r="B544" t="str">
        <f>IF(F544&lt;&gt;"",COUNTIF($J$2:J544,J544),"")</f>
        <v/>
      </c>
      <c r="C544" t="str">
        <f t="shared" si="36"/>
        <v/>
      </c>
      <c r="D544" t="str">
        <f>IF(F544&lt;&gt;0,COUNTIF($K$2:K544,K544),"")</f>
        <v/>
      </c>
      <c r="E544" t="str">
        <f t="shared" si="37"/>
        <v/>
      </c>
      <c r="G544" s="54"/>
      <c r="H544" t="str">
        <f>IFERROR(VLOOKUP(F544, Entries!$B$2:$F$601, 2, FALSE),"")</f>
        <v/>
      </c>
      <c r="I544" t="str">
        <f>IFERROR(VLOOKUP(F544, Entries!$B$2:$F$601, 3, FALSE),"")</f>
        <v/>
      </c>
      <c r="J544" t="str">
        <f>IFERROR(VLOOKUP(F544, Entries!$B$2:$F$601, 4, FALSE),"")</f>
        <v/>
      </c>
      <c r="K544" t="str">
        <f>IFERROR(VLOOKUP(F544, Entries!$B$2:$F$601, 5, FALSE),"")</f>
        <v/>
      </c>
      <c r="L544" t="str">
        <f>LEFT(Table22[[#This Row],[Category]],2)</f>
        <v/>
      </c>
      <c r="M544" t="str">
        <f>IF(F544&lt;&gt;0,COUNTIF($L$2:L544,L544),"")</f>
        <v/>
      </c>
      <c r="N544" t="str">
        <f t="shared" si="38"/>
        <v/>
      </c>
    </row>
    <row r="545" spans="1:14" x14ac:dyDescent="0.2">
      <c r="A545">
        <v>544</v>
      </c>
      <c r="B545" t="str">
        <f>IF(F545&lt;&gt;"",COUNTIF($J$2:J545,J545),"")</f>
        <v/>
      </c>
      <c r="C545" t="str">
        <f t="shared" si="36"/>
        <v/>
      </c>
      <c r="D545" t="str">
        <f>IF(F545&lt;&gt;0,COUNTIF($K$2:K545,K545),"")</f>
        <v/>
      </c>
      <c r="E545" t="str">
        <f t="shared" si="37"/>
        <v/>
      </c>
      <c r="G545" s="54"/>
      <c r="H545" t="str">
        <f>IFERROR(VLOOKUP(F545, Entries!$B$2:$F$601, 2, FALSE),"")</f>
        <v/>
      </c>
      <c r="I545" t="str">
        <f>IFERROR(VLOOKUP(F545, Entries!$B$2:$F$601, 3, FALSE),"")</f>
        <v/>
      </c>
      <c r="J545" t="str">
        <f>IFERROR(VLOOKUP(F545, Entries!$B$2:$F$601, 4, FALSE),"")</f>
        <v/>
      </c>
      <c r="K545" t="str">
        <f>IFERROR(VLOOKUP(F545, Entries!$B$2:$F$601, 5, FALSE),"")</f>
        <v/>
      </c>
      <c r="L545" t="str">
        <f>LEFT(Table22[[#This Row],[Category]],2)</f>
        <v/>
      </c>
      <c r="M545" t="str">
        <f>IF(F545&lt;&gt;0,COUNTIF($L$2:L545,L545),"")</f>
        <v/>
      </c>
      <c r="N545" t="str">
        <f t="shared" si="38"/>
        <v/>
      </c>
    </row>
    <row r="546" spans="1:14" x14ac:dyDescent="0.2">
      <c r="A546">
        <v>545</v>
      </c>
      <c r="B546" t="str">
        <f>IF(F546&lt;&gt;"",COUNTIF($J$2:J546,J546),"")</f>
        <v/>
      </c>
      <c r="C546" t="str">
        <f t="shared" si="36"/>
        <v/>
      </c>
      <c r="D546" t="str">
        <f>IF(F546&lt;&gt;0,COUNTIF($K$2:K546,K546),"")</f>
        <v/>
      </c>
      <c r="E546" t="str">
        <f t="shared" si="37"/>
        <v/>
      </c>
      <c r="G546" s="54"/>
      <c r="H546" t="str">
        <f>IFERROR(VLOOKUP(F546, Entries!$B$2:$F$601, 2, FALSE),"")</f>
        <v/>
      </c>
      <c r="I546" t="str">
        <f>IFERROR(VLOOKUP(F546, Entries!$B$2:$F$601, 3, FALSE),"")</f>
        <v/>
      </c>
      <c r="J546" t="str">
        <f>IFERROR(VLOOKUP(F546, Entries!$B$2:$F$601, 4, FALSE),"")</f>
        <v/>
      </c>
      <c r="K546" t="str">
        <f>IFERROR(VLOOKUP(F546, Entries!$B$2:$F$601, 5, FALSE),"")</f>
        <v/>
      </c>
      <c r="L546" t="str">
        <f>LEFT(Table22[[#This Row],[Category]],2)</f>
        <v/>
      </c>
      <c r="M546" t="str">
        <f>IF(F546&lt;&gt;0,COUNTIF($L$2:L546,L546),"")</f>
        <v/>
      </c>
      <c r="N546" t="str">
        <f t="shared" si="38"/>
        <v/>
      </c>
    </row>
    <row r="547" spans="1:14" x14ac:dyDescent="0.2">
      <c r="A547">
        <v>546</v>
      </c>
      <c r="B547" t="str">
        <f>IF(F547&lt;&gt;"",COUNTIF($J$2:J547,J547),"")</f>
        <v/>
      </c>
      <c r="C547" t="str">
        <f t="shared" si="36"/>
        <v/>
      </c>
      <c r="D547" t="str">
        <f>IF(F547&lt;&gt;0,COUNTIF($K$2:K547,K547),"")</f>
        <v/>
      </c>
      <c r="E547" t="str">
        <f t="shared" si="37"/>
        <v/>
      </c>
      <c r="G547" s="54"/>
      <c r="H547" t="str">
        <f>IFERROR(VLOOKUP(F547, Entries!$B$2:$F$601, 2, FALSE),"")</f>
        <v/>
      </c>
      <c r="I547" t="str">
        <f>IFERROR(VLOOKUP(F547, Entries!$B$2:$F$601, 3, FALSE),"")</f>
        <v/>
      </c>
      <c r="J547" t="str">
        <f>IFERROR(VLOOKUP(F547, Entries!$B$2:$F$601, 4, FALSE),"")</f>
        <v/>
      </c>
      <c r="K547" t="str">
        <f>IFERROR(VLOOKUP(F547, Entries!$B$2:$F$601, 5, FALSE),"")</f>
        <v/>
      </c>
      <c r="L547" t="str">
        <f>LEFT(Table22[[#This Row],[Category]],2)</f>
        <v/>
      </c>
      <c r="M547" t="str">
        <f>IF(F547&lt;&gt;0,COUNTIF($L$2:L547,L547),"")</f>
        <v/>
      </c>
      <c r="N547" t="str">
        <f t="shared" si="38"/>
        <v/>
      </c>
    </row>
    <row r="548" spans="1:14" x14ac:dyDescent="0.2">
      <c r="A548">
        <v>547</v>
      </c>
      <c r="B548" t="str">
        <f>IF(F548&lt;&gt;"",COUNTIF($J$2:J548,J548),"")</f>
        <v/>
      </c>
      <c r="C548" t="str">
        <f t="shared" si="36"/>
        <v/>
      </c>
      <c r="D548" t="str">
        <f>IF(F548&lt;&gt;0,COUNTIF($K$2:K548,K548),"")</f>
        <v/>
      </c>
      <c r="E548" t="str">
        <f t="shared" si="37"/>
        <v/>
      </c>
      <c r="G548" s="54"/>
      <c r="H548" t="str">
        <f>IFERROR(VLOOKUP(F548, Entries!$B$2:$F$601, 2, FALSE),"")</f>
        <v/>
      </c>
      <c r="I548" t="str">
        <f>IFERROR(VLOOKUP(F548, Entries!$B$2:$F$601, 3, FALSE),"")</f>
        <v/>
      </c>
      <c r="J548" t="str">
        <f>IFERROR(VLOOKUP(F548, Entries!$B$2:$F$601, 4, FALSE),"")</f>
        <v/>
      </c>
      <c r="K548" t="str">
        <f>IFERROR(VLOOKUP(F548, Entries!$B$2:$F$601, 5, FALSE),"")</f>
        <v/>
      </c>
      <c r="L548" t="str">
        <f>LEFT(Table22[[#This Row],[Category]],2)</f>
        <v/>
      </c>
      <c r="M548" t="str">
        <f>IF(F548&lt;&gt;0,COUNTIF($L$2:L548,L548),"")</f>
        <v/>
      </c>
      <c r="N548" t="str">
        <f t="shared" si="38"/>
        <v/>
      </c>
    </row>
    <row r="549" spans="1:14" x14ac:dyDescent="0.2">
      <c r="A549">
        <v>548</v>
      </c>
      <c r="B549" t="str">
        <f>IF(F549&lt;&gt;"",COUNTIF($J$2:J549,J549),"")</f>
        <v/>
      </c>
      <c r="C549" t="str">
        <f t="shared" si="36"/>
        <v/>
      </c>
      <c r="D549" t="str">
        <f>IF(F549&lt;&gt;0,COUNTIF($K$2:K549,K549),"")</f>
        <v/>
      </c>
      <c r="E549" t="str">
        <f t="shared" si="37"/>
        <v/>
      </c>
      <c r="G549" s="54"/>
      <c r="H549" t="str">
        <f>IFERROR(VLOOKUP(F549, Entries!$B$2:$F$601, 2, FALSE),"")</f>
        <v/>
      </c>
      <c r="I549" t="str">
        <f>IFERROR(VLOOKUP(F549, Entries!$B$2:$F$601, 3, FALSE),"")</f>
        <v/>
      </c>
      <c r="J549" t="str">
        <f>IFERROR(VLOOKUP(F549, Entries!$B$2:$F$601, 4, FALSE),"")</f>
        <v/>
      </c>
      <c r="K549" t="str">
        <f>IFERROR(VLOOKUP(F549, Entries!$B$2:$F$601, 5, FALSE),"")</f>
        <v/>
      </c>
      <c r="L549" t="str">
        <f>LEFT(Table22[[#This Row],[Category]],2)</f>
        <v/>
      </c>
      <c r="M549" t="str">
        <f>IF(F549&lt;&gt;0,COUNTIF($L$2:L549,L549),"")</f>
        <v/>
      </c>
      <c r="N549" t="str">
        <f t="shared" si="38"/>
        <v/>
      </c>
    </row>
    <row r="550" spans="1:14" x14ac:dyDescent="0.2">
      <c r="A550">
        <v>549</v>
      </c>
      <c r="B550" t="str">
        <f>IF(F550&lt;&gt;"",COUNTIF($J$2:J550,J550),"")</f>
        <v/>
      </c>
      <c r="C550" t="str">
        <f t="shared" si="36"/>
        <v/>
      </c>
      <c r="D550" t="str">
        <f>IF(F550&lt;&gt;0,COUNTIF($K$2:K550,K550),"")</f>
        <v/>
      </c>
      <c r="E550" t="str">
        <f t="shared" si="37"/>
        <v/>
      </c>
      <c r="G550" s="54"/>
      <c r="H550" t="str">
        <f>IFERROR(VLOOKUP(F550, Entries!$B$2:$F$601, 2, FALSE),"")</f>
        <v/>
      </c>
      <c r="I550" t="str">
        <f>IFERROR(VLOOKUP(F550, Entries!$B$2:$F$601, 3, FALSE),"")</f>
        <v/>
      </c>
      <c r="J550" t="str">
        <f>IFERROR(VLOOKUP(F550, Entries!$B$2:$F$601, 4, FALSE),"")</f>
        <v/>
      </c>
      <c r="K550" t="str">
        <f>IFERROR(VLOOKUP(F550, Entries!$B$2:$F$601, 5, FALSE),"")</f>
        <v/>
      </c>
      <c r="L550" t="str">
        <f>LEFT(Table22[[#This Row],[Category]],2)</f>
        <v/>
      </c>
      <c r="M550" t="str">
        <f>IF(F550&lt;&gt;0,COUNTIF($L$2:L550,L550),"")</f>
        <v/>
      </c>
      <c r="N550" t="str">
        <f t="shared" si="38"/>
        <v/>
      </c>
    </row>
    <row r="551" spans="1:14" x14ac:dyDescent="0.2">
      <c r="A551">
        <v>550</v>
      </c>
      <c r="B551" t="str">
        <f>IF(F551&lt;&gt;"",COUNTIF($J$2:J551,J551),"")</f>
        <v/>
      </c>
      <c r="C551" t="str">
        <f t="shared" si="36"/>
        <v/>
      </c>
      <c r="D551" t="str">
        <f>IF(F551&lt;&gt;0,COUNTIF($K$2:K551,K551),"")</f>
        <v/>
      </c>
      <c r="E551" t="str">
        <f t="shared" si="37"/>
        <v/>
      </c>
      <c r="G551" s="54"/>
      <c r="H551" t="str">
        <f>IFERROR(VLOOKUP(F551, Entries!$B$2:$F$601, 2, FALSE),"")</f>
        <v/>
      </c>
      <c r="I551" t="str">
        <f>IFERROR(VLOOKUP(F551, Entries!$B$2:$F$601, 3, FALSE),"")</f>
        <v/>
      </c>
      <c r="J551" t="str">
        <f>IFERROR(VLOOKUP(F551, Entries!$B$2:$F$601, 4, FALSE),"")</f>
        <v/>
      </c>
      <c r="K551" t="str">
        <f>IFERROR(VLOOKUP(F551, Entries!$B$2:$F$601, 5, FALSE),"")</f>
        <v/>
      </c>
      <c r="L551" t="str">
        <f>LEFT(Table22[[#This Row],[Category]],2)</f>
        <v/>
      </c>
      <c r="M551" t="str">
        <f>IF(F551&lt;&gt;0,COUNTIF($L$2:L551,L551),"")</f>
        <v/>
      </c>
      <c r="N551" t="str">
        <f t="shared" si="38"/>
        <v/>
      </c>
    </row>
    <row r="552" spans="1:14" x14ac:dyDescent="0.2">
      <c r="A552">
        <v>551</v>
      </c>
      <c r="B552" t="str">
        <f>IF(F552&lt;&gt;"",COUNTIF($J$2:J552,J552),"")</f>
        <v/>
      </c>
      <c r="C552" t="str">
        <f t="shared" si="36"/>
        <v/>
      </c>
      <c r="D552" t="str">
        <f>IF(F552&lt;&gt;0,COUNTIF($K$2:K552,K552),"")</f>
        <v/>
      </c>
      <c r="E552" t="str">
        <f t="shared" si="37"/>
        <v/>
      </c>
      <c r="G552" s="54"/>
      <c r="H552" t="str">
        <f>IFERROR(VLOOKUP(F552, Entries!$B$2:$F$601, 2, FALSE),"")</f>
        <v/>
      </c>
      <c r="I552" t="str">
        <f>IFERROR(VLOOKUP(F552, Entries!$B$2:$F$601, 3, FALSE),"")</f>
        <v/>
      </c>
      <c r="J552" t="str">
        <f>IFERROR(VLOOKUP(F552, Entries!$B$2:$F$601, 4, FALSE),"")</f>
        <v/>
      </c>
      <c r="K552" t="str">
        <f>IFERROR(VLOOKUP(F552, Entries!$B$2:$F$601, 5, FALSE),"")</f>
        <v/>
      </c>
      <c r="L552" t="str">
        <f>LEFT(Table22[[#This Row],[Category]],2)</f>
        <v/>
      </c>
      <c r="M552" t="str">
        <f>IF(F552&lt;&gt;0,COUNTIF($L$2:L552,L552),"")</f>
        <v/>
      </c>
      <c r="N552" t="str">
        <f t="shared" si="38"/>
        <v/>
      </c>
    </row>
    <row r="553" spans="1:14" x14ac:dyDescent="0.2">
      <c r="A553">
        <v>552</v>
      </c>
      <c r="B553" t="str">
        <f>IF(F553&lt;&gt;"",COUNTIF($J$2:J553,J553),"")</f>
        <v/>
      </c>
      <c r="C553" t="str">
        <f t="shared" si="36"/>
        <v/>
      </c>
      <c r="D553" t="str">
        <f>IF(F553&lt;&gt;0,COUNTIF($K$2:K553,K553),"")</f>
        <v/>
      </c>
      <c r="E553" t="str">
        <f t="shared" si="37"/>
        <v/>
      </c>
      <c r="G553" s="54"/>
      <c r="H553" t="str">
        <f>IFERROR(VLOOKUP(F553, Entries!$B$2:$F$601, 2, FALSE),"")</f>
        <v/>
      </c>
      <c r="I553" t="str">
        <f>IFERROR(VLOOKUP(F553, Entries!$B$2:$F$601, 3, FALSE),"")</f>
        <v/>
      </c>
      <c r="J553" t="str">
        <f>IFERROR(VLOOKUP(F553, Entries!$B$2:$F$601, 4, FALSE),"")</f>
        <v/>
      </c>
      <c r="K553" t="str">
        <f>IFERROR(VLOOKUP(F553, Entries!$B$2:$F$601, 5, FALSE),"")</f>
        <v/>
      </c>
      <c r="L553" t="str">
        <f>LEFT(Table22[[#This Row],[Category]],2)</f>
        <v/>
      </c>
      <c r="M553" t="str">
        <f>IF(F553&lt;&gt;0,COUNTIF($L$2:L553,L553),"")</f>
        <v/>
      </c>
      <c r="N553" t="str">
        <f t="shared" si="38"/>
        <v/>
      </c>
    </row>
    <row r="554" spans="1:14" x14ac:dyDescent="0.2">
      <c r="A554">
        <v>553</v>
      </c>
      <c r="B554" t="str">
        <f>IF(F554&lt;&gt;"",COUNTIF($J$2:J554,J554),"")</f>
        <v/>
      </c>
      <c r="C554" t="str">
        <f t="shared" si="36"/>
        <v/>
      </c>
      <c r="D554" t="str">
        <f>IF(F554&lt;&gt;0,COUNTIF($K$2:K554,K554),"")</f>
        <v/>
      </c>
      <c r="E554" t="str">
        <f t="shared" si="37"/>
        <v/>
      </c>
      <c r="G554" s="54"/>
      <c r="H554" t="str">
        <f>IFERROR(VLOOKUP(F554, Entries!$B$2:$F$601, 2, FALSE),"")</f>
        <v/>
      </c>
      <c r="I554" t="str">
        <f>IFERROR(VLOOKUP(F554, Entries!$B$2:$F$601, 3, FALSE),"")</f>
        <v/>
      </c>
      <c r="J554" t="str">
        <f>IFERROR(VLOOKUP(F554, Entries!$B$2:$F$601, 4, FALSE),"")</f>
        <v/>
      </c>
      <c r="K554" t="str">
        <f>IFERROR(VLOOKUP(F554, Entries!$B$2:$F$601, 5, FALSE),"")</f>
        <v/>
      </c>
      <c r="L554" t="str">
        <f>LEFT(Table22[[#This Row],[Category]],2)</f>
        <v/>
      </c>
      <c r="M554" t="str">
        <f>IF(F554&lt;&gt;0,COUNTIF($L$2:L554,L554),"")</f>
        <v/>
      </c>
      <c r="N554" t="str">
        <f t="shared" si="38"/>
        <v/>
      </c>
    </row>
    <row r="555" spans="1:14" x14ac:dyDescent="0.2">
      <c r="A555">
        <v>554</v>
      </c>
      <c r="B555" t="str">
        <f>IF(F555&lt;&gt;"",COUNTIF($J$2:J555,J555),"")</f>
        <v/>
      </c>
      <c r="C555" t="str">
        <f t="shared" si="36"/>
        <v/>
      </c>
      <c r="D555" t="str">
        <f>IF(F555&lt;&gt;0,COUNTIF($K$2:K555,K555),"")</f>
        <v/>
      </c>
      <c r="E555" t="str">
        <f t="shared" si="37"/>
        <v/>
      </c>
      <c r="G555" s="54"/>
      <c r="H555" t="str">
        <f>IFERROR(VLOOKUP(F555, Entries!$B$2:$F$601, 2, FALSE),"")</f>
        <v/>
      </c>
      <c r="I555" t="str">
        <f>IFERROR(VLOOKUP(F555, Entries!$B$2:$F$601, 3, FALSE),"")</f>
        <v/>
      </c>
      <c r="J555" t="str">
        <f>IFERROR(VLOOKUP(F555, Entries!$B$2:$F$601, 4, FALSE),"")</f>
        <v/>
      </c>
      <c r="K555" t="str">
        <f>IFERROR(VLOOKUP(F555, Entries!$B$2:$F$601, 5, FALSE),"")</f>
        <v/>
      </c>
      <c r="L555" t="str">
        <f>LEFT(Table22[[#This Row],[Category]],2)</f>
        <v/>
      </c>
      <c r="M555" t="str">
        <f>IF(F555&lt;&gt;0,COUNTIF($L$2:L555,L555),"")</f>
        <v/>
      </c>
      <c r="N555" t="str">
        <f t="shared" si="38"/>
        <v/>
      </c>
    </row>
    <row r="556" spans="1:14" x14ac:dyDescent="0.2">
      <c r="A556">
        <v>555</v>
      </c>
      <c r="B556" t="str">
        <f>IF(F556&lt;&gt;"",COUNTIF($J$2:J556,J556),"")</f>
        <v/>
      </c>
      <c r="C556" t="str">
        <f t="shared" si="36"/>
        <v/>
      </c>
      <c r="D556" t="str">
        <f>IF(F556&lt;&gt;0,COUNTIF($K$2:K556,K556),"")</f>
        <v/>
      </c>
      <c r="E556" t="str">
        <f t="shared" si="37"/>
        <v/>
      </c>
      <c r="G556" s="54"/>
      <c r="H556" t="str">
        <f>IFERROR(VLOOKUP(F556, Entries!$B$2:$F$601, 2, FALSE),"")</f>
        <v/>
      </c>
      <c r="I556" t="str">
        <f>IFERROR(VLOOKUP(F556, Entries!$B$2:$F$601, 3, FALSE),"")</f>
        <v/>
      </c>
      <c r="J556" t="str">
        <f>IFERROR(VLOOKUP(F556, Entries!$B$2:$F$601, 4, FALSE),"")</f>
        <v/>
      </c>
      <c r="K556" t="str">
        <f>IFERROR(VLOOKUP(F556, Entries!$B$2:$F$601, 5, FALSE),"")</f>
        <v/>
      </c>
      <c r="L556" t="str">
        <f>LEFT(Table22[[#This Row],[Category]],2)</f>
        <v/>
      </c>
      <c r="M556" t="str">
        <f>IF(F556&lt;&gt;0,COUNTIF($L$2:L556,L556),"")</f>
        <v/>
      </c>
      <c r="N556" t="str">
        <f t="shared" si="38"/>
        <v/>
      </c>
    </row>
    <row r="557" spans="1:14" x14ac:dyDescent="0.2">
      <c r="A557">
        <v>556</v>
      </c>
      <c r="B557" t="str">
        <f>IF(F557&lt;&gt;"",COUNTIF($J$2:J557,J557),"")</f>
        <v/>
      </c>
      <c r="C557" t="str">
        <f t="shared" si="36"/>
        <v/>
      </c>
      <c r="D557" t="str">
        <f>IF(F557&lt;&gt;0,COUNTIF($K$2:K557,K557),"")</f>
        <v/>
      </c>
      <c r="E557" t="str">
        <f t="shared" si="37"/>
        <v/>
      </c>
      <c r="G557" s="54"/>
      <c r="H557" t="str">
        <f>IFERROR(VLOOKUP(F557, Entries!$B$2:$F$601, 2, FALSE),"")</f>
        <v/>
      </c>
      <c r="I557" t="str">
        <f>IFERROR(VLOOKUP(F557, Entries!$B$2:$F$601, 3, FALSE),"")</f>
        <v/>
      </c>
      <c r="J557" t="str">
        <f>IFERROR(VLOOKUP(F557, Entries!$B$2:$F$601, 4, FALSE),"")</f>
        <v/>
      </c>
      <c r="K557" t="str">
        <f>IFERROR(VLOOKUP(F557, Entries!$B$2:$F$601, 5, FALSE),"")</f>
        <v/>
      </c>
      <c r="L557" t="str">
        <f>LEFT(Table22[[#This Row],[Category]],2)</f>
        <v/>
      </c>
      <c r="M557" t="str">
        <f>IF(F557&lt;&gt;0,COUNTIF($L$2:L557,L557),"")</f>
        <v/>
      </c>
      <c r="N557" t="str">
        <f t="shared" si="38"/>
        <v/>
      </c>
    </row>
    <row r="558" spans="1:14" x14ac:dyDescent="0.2">
      <c r="A558">
        <v>557</v>
      </c>
      <c r="B558" t="str">
        <f>IF(F558&lt;&gt;"",COUNTIF($J$2:J558,J558),"")</f>
        <v/>
      </c>
      <c r="C558" t="str">
        <f t="shared" si="36"/>
        <v/>
      </c>
      <c r="D558" t="str">
        <f>IF(F558&lt;&gt;0,COUNTIF($K$2:K558,K558),"")</f>
        <v/>
      </c>
      <c r="E558" t="str">
        <f t="shared" si="37"/>
        <v/>
      </c>
      <c r="G558" s="54"/>
      <c r="H558" t="str">
        <f>IFERROR(VLOOKUP(F558, Entries!$B$2:$F$601, 2, FALSE),"")</f>
        <v/>
      </c>
      <c r="I558" t="str">
        <f>IFERROR(VLOOKUP(F558, Entries!$B$2:$F$601, 3, FALSE),"")</f>
        <v/>
      </c>
      <c r="J558" t="str">
        <f>IFERROR(VLOOKUP(F558, Entries!$B$2:$F$601, 4, FALSE),"")</f>
        <v/>
      </c>
      <c r="K558" t="str">
        <f>IFERROR(VLOOKUP(F558, Entries!$B$2:$F$601, 5, FALSE),"")</f>
        <v/>
      </c>
      <c r="L558" t="str">
        <f>LEFT(Table22[[#This Row],[Category]],2)</f>
        <v/>
      </c>
      <c r="M558" t="str">
        <f>IF(F558&lt;&gt;0,COUNTIF($L$2:L558,L558),"")</f>
        <v/>
      </c>
      <c r="N558" t="str">
        <f t="shared" si="38"/>
        <v/>
      </c>
    </row>
    <row r="559" spans="1:14" x14ac:dyDescent="0.2">
      <c r="A559">
        <v>558</v>
      </c>
      <c r="B559" t="str">
        <f>IF(F559&lt;&gt;"",COUNTIF($J$2:J559,J559),"")</f>
        <v/>
      </c>
      <c r="C559" t="str">
        <f t="shared" si="36"/>
        <v/>
      </c>
      <c r="D559" t="str">
        <f>IF(F559&lt;&gt;0,COUNTIF($K$2:K559,K559),"")</f>
        <v/>
      </c>
      <c r="E559" t="str">
        <f t="shared" si="37"/>
        <v/>
      </c>
      <c r="G559" s="54"/>
      <c r="H559" t="str">
        <f>IFERROR(VLOOKUP(F559, Entries!$B$2:$F$601, 2, FALSE),"")</f>
        <v/>
      </c>
      <c r="I559" t="str">
        <f>IFERROR(VLOOKUP(F559, Entries!$B$2:$F$601, 3, FALSE),"")</f>
        <v/>
      </c>
      <c r="J559" t="str">
        <f>IFERROR(VLOOKUP(F559, Entries!$B$2:$F$601, 4, FALSE),"")</f>
        <v/>
      </c>
      <c r="K559" t="str">
        <f>IFERROR(VLOOKUP(F559, Entries!$B$2:$F$601, 5, FALSE),"")</f>
        <v/>
      </c>
      <c r="L559" t="str">
        <f>LEFT(Table22[[#This Row],[Category]],2)</f>
        <v/>
      </c>
      <c r="M559" t="str">
        <f>IF(F559&lt;&gt;0,COUNTIF($L$2:L559,L559),"")</f>
        <v/>
      </c>
      <c r="N559" t="str">
        <f t="shared" si="38"/>
        <v/>
      </c>
    </row>
    <row r="560" spans="1:14" x14ac:dyDescent="0.2">
      <c r="A560">
        <v>559</v>
      </c>
      <c r="B560" t="str">
        <f>IF(F560&lt;&gt;"",COUNTIF($J$2:J560,J560),"")</f>
        <v/>
      </c>
      <c r="C560" t="str">
        <f t="shared" si="36"/>
        <v/>
      </c>
      <c r="D560" t="str">
        <f>IF(F560&lt;&gt;0,COUNTIF($K$2:K560,K560),"")</f>
        <v/>
      </c>
      <c r="E560" t="str">
        <f t="shared" si="37"/>
        <v/>
      </c>
      <c r="G560" s="54"/>
      <c r="H560" t="str">
        <f>IFERROR(VLOOKUP(F560, Entries!$B$2:$F$601, 2, FALSE),"")</f>
        <v/>
      </c>
      <c r="I560" t="str">
        <f>IFERROR(VLOOKUP(F560, Entries!$B$2:$F$601, 3, FALSE),"")</f>
        <v/>
      </c>
      <c r="J560" t="str">
        <f>IFERROR(VLOOKUP(F560, Entries!$B$2:$F$601, 4, FALSE),"")</f>
        <v/>
      </c>
      <c r="K560" t="str">
        <f>IFERROR(VLOOKUP(F560, Entries!$B$2:$F$601, 5, FALSE),"")</f>
        <v/>
      </c>
      <c r="L560" t="str">
        <f>LEFT(Table22[[#This Row],[Category]],2)</f>
        <v/>
      </c>
      <c r="M560" t="str">
        <f>IF(F560&lt;&gt;0,COUNTIF($L$2:L560,L560),"")</f>
        <v/>
      </c>
      <c r="N560" t="str">
        <f t="shared" si="38"/>
        <v/>
      </c>
    </row>
    <row r="561" spans="1:14" x14ac:dyDescent="0.2">
      <c r="A561">
        <v>560</v>
      </c>
      <c r="B561" t="str">
        <f>IF(F561&lt;&gt;"",COUNTIF($J$2:J561,J561),"")</f>
        <v/>
      </c>
      <c r="C561" t="str">
        <f t="shared" si="36"/>
        <v/>
      </c>
      <c r="D561" t="str">
        <f>IF(F561&lt;&gt;0,COUNTIF($K$2:K561,K561),"")</f>
        <v/>
      </c>
      <c r="E561" t="str">
        <f t="shared" si="37"/>
        <v/>
      </c>
      <c r="G561" s="54"/>
      <c r="H561" t="str">
        <f>IFERROR(VLOOKUP(F561, Entries!$B$2:$F$601, 2, FALSE),"")</f>
        <v/>
      </c>
      <c r="I561" t="str">
        <f>IFERROR(VLOOKUP(F561, Entries!$B$2:$F$601, 3, FALSE),"")</f>
        <v/>
      </c>
      <c r="J561" t="str">
        <f>IFERROR(VLOOKUP(F561, Entries!$B$2:$F$601, 4, FALSE),"")</f>
        <v/>
      </c>
      <c r="K561" t="str">
        <f>IFERROR(VLOOKUP(F561, Entries!$B$2:$F$601, 5, FALSE),"")</f>
        <v/>
      </c>
      <c r="L561" t="str">
        <f>LEFT(Table22[[#This Row],[Category]],2)</f>
        <v/>
      </c>
      <c r="M561" t="str">
        <f>IF(F561&lt;&gt;0,COUNTIF($L$2:L561,L561),"")</f>
        <v/>
      </c>
      <c r="N561" t="str">
        <f t="shared" si="38"/>
        <v/>
      </c>
    </row>
    <row r="562" spans="1:14" x14ac:dyDescent="0.2">
      <c r="A562">
        <v>561</v>
      </c>
      <c r="B562" t="str">
        <f>IF(F562&lt;&gt;"",COUNTIF($J$2:J562,J562),"")</f>
        <v/>
      </c>
      <c r="C562" t="str">
        <f t="shared" si="36"/>
        <v/>
      </c>
      <c r="D562" t="str">
        <f>IF(F562&lt;&gt;0,COUNTIF($K$2:K562,K562),"")</f>
        <v/>
      </c>
      <c r="E562" t="str">
        <f t="shared" si="37"/>
        <v/>
      </c>
      <c r="G562" s="54"/>
      <c r="H562" t="str">
        <f>IFERROR(VLOOKUP(F562, Entries!$B$2:$F$601, 2, FALSE),"")</f>
        <v/>
      </c>
      <c r="I562" t="str">
        <f>IFERROR(VLOOKUP(F562, Entries!$B$2:$F$601, 3, FALSE),"")</f>
        <v/>
      </c>
      <c r="J562" t="str">
        <f>IFERROR(VLOOKUP(F562, Entries!$B$2:$F$601, 4, FALSE),"")</f>
        <v/>
      </c>
      <c r="K562" t="str">
        <f>IFERROR(VLOOKUP(F562, Entries!$B$2:$F$601, 5, FALSE),"")</f>
        <v/>
      </c>
      <c r="L562" t="str">
        <f>LEFT(Table22[[#This Row],[Category]],2)</f>
        <v/>
      </c>
      <c r="M562" t="str">
        <f>IF(F562&lt;&gt;0,COUNTIF($L$2:L562,L562),"")</f>
        <v/>
      </c>
      <c r="N562" t="str">
        <f t="shared" si="38"/>
        <v/>
      </c>
    </row>
    <row r="563" spans="1:14" x14ac:dyDescent="0.2">
      <c r="A563">
        <v>562</v>
      </c>
      <c r="B563" t="str">
        <f>IF(F563&lt;&gt;"",COUNTIF($J$2:J563,J563),"")</f>
        <v/>
      </c>
      <c r="C563" t="str">
        <f t="shared" si="36"/>
        <v/>
      </c>
      <c r="D563" t="str">
        <f>IF(F563&lt;&gt;0,COUNTIF($K$2:K563,K563),"")</f>
        <v/>
      </c>
      <c r="E563" t="str">
        <f t="shared" si="37"/>
        <v/>
      </c>
      <c r="G563" s="54"/>
      <c r="H563" t="str">
        <f>IFERROR(VLOOKUP(F563, Entries!$B$2:$F$601, 2, FALSE),"")</f>
        <v/>
      </c>
      <c r="I563" t="str">
        <f>IFERROR(VLOOKUP(F563, Entries!$B$2:$F$601, 3, FALSE),"")</f>
        <v/>
      </c>
      <c r="J563" t="str">
        <f>IFERROR(VLOOKUP(F563, Entries!$B$2:$F$601, 4, FALSE),"")</f>
        <v/>
      </c>
      <c r="K563" t="str">
        <f>IFERROR(VLOOKUP(F563, Entries!$B$2:$F$601, 5, FALSE),"")</f>
        <v/>
      </c>
      <c r="L563" t="str">
        <f>LEFT(Table22[[#This Row],[Category]],2)</f>
        <v/>
      </c>
      <c r="M563" t="str">
        <f>IF(F563&lt;&gt;0,COUNTIF($L$2:L563,L563),"")</f>
        <v/>
      </c>
      <c r="N563" t="str">
        <f t="shared" si="38"/>
        <v/>
      </c>
    </row>
    <row r="564" spans="1:14" x14ac:dyDescent="0.2">
      <c r="A564">
        <v>563</v>
      </c>
      <c r="B564" t="str">
        <f>IF(F564&lt;&gt;"",COUNTIF($J$2:J564,J564),"")</f>
        <v/>
      </c>
      <c r="C564" t="str">
        <f t="shared" si="36"/>
        <v/>
      </c>
      <c r="D564" t="str">
        <f>IF(F564&lt;&gt;0,COUNTIF($K$2:K564,K564),"")</f>
        <v/>
      </c>
      <c r="E564" t="str">
        <f t="shared" si="37"/>
        <v/>
      </c>
      <c r="G564" s="54"/>
      <c r="H564" t="str">
        <f>IFERROR(VLOOKUP(F564, Entries!$B$2:$F$601, 2, FALSE),"")</f>
        <v/>
      </c>
      <c r="I564" t="str">
        <f>IFERROR(VLOOKUP(F564, Entries!$B$2:$F$601, 3, FALSE),"")</f>
        <v/>
      </c>
      <c r="J564" t="str">
        <f>IFERROR(VLOOKUP(F564, Entries!$B$2:$F$601, 4, FALSE),"")</f>
        <v/>
      </c>
      <c r="K564" t="str">
        <f>IFERROR(VLOOKUP(F564, Entries!$B$2:$F$601, 5, FALSE),"")</f>
        <v/>
      </c>
      <c r="L564" t="str">
        <f>LEFT(Table22[[#This Row],[Category]],2)</f>
        <v/>
      </c>
      <c r="M564" t="str">
        <f>IF(F564&lt;&gt;0,COUNTIF($L$2:L564,L564),"")</f>
        <v/>
      </c>
      <c r="N564" t="str">
        <f t="shared" si="38"/>
        <v/>
      </c>
    </row>
    <row r="565" spans="1:14" x14ac:dyDescent="0.2">
      <c r="A565">
        <v>564</v>
      </c>
      <c r="B565" t="str">
        <f>IF(F565&lt;&gt;"",COUNTIF($J$2:J565,J565),"")</f>
        <v/>
      </c>
      <c r="C565" t="str">
        <f t="shared" si="36"/>
        <v/>
      </c>
      <c r="D565" t="str">
        <f>IF(F565&lt;&gt;0,COUNTIF($K$2:K565,K565),"")</f>
        <v/>
      </c>
      <c r="E565" t="str">
        <f t="shared" si="37"/>
        <v/>
      </c>
      <c r="G565" s="54"/>
      <c r="H565" t="str">
        <f>IFERROR(VLOOKUP(F565, Entries!$B$2:$F$601, 2, FALSE),"")</f>
        <v/>
      </c>
      <c r="I565" t="str">
        <f>IFERROR(VLOOKUP(F565, Entries!$B$2:$F$601, 3, FALSE),"")</f>
        <v/>
      </c>
      <c r="J565" t="str">
        <f>IFERROR(VLOOKUP(F565, Entries!$B$2:$F$601, 4, FALSE),"")</f>
        <v/>
      </c>
      <c r="K565" t="str">
        <f>IFERROR(VLOOKUP(F565, Entries!$B$2:$F$601, 5, FALSE),"")</f>
        <v/>
      </c>
      <c r="L565" t="str">
        <f>LEFT(Table22[[#This Row],[Category]],2)</f>
        <v/>
      </c>
      <c r="M565" t="str">
        <f>IF(F565&lt;&gt;0,COUNTIF($L$2:L565,L565),"")</f>
        <v/>
      </c>
      <c r="N565" t="str">
        <f t="shared" si="38"/>
        <v/>
      </c>
    </row>
    <row r="566" spans="1:14" x14ac:dyDescent="0.2">
      <c r="A566">
        <v>565</v>
      </c>
      <c r="B566" t="str">
        <f>IF(F566&lt;&gt;"",COUNTIF($J$2:J566,J566),"")</f>
        <v/>
      </c>
      <c r="C566" t="str">
        <f t="shared" ref="C566:C629" si="39">IF(F566&lt;&gt;0,J566&amp;":"&amp;B566,"")</f>
        <v/>
      </c>
      <c r="D566" t="str">
        <f>IF(F566&lt;&gt;0,COUNTIF($K$2:K566,K566),"")</f>
        <v/>
      </c>
      <c r="E566" t="str">
        <f t="shared" ref="E566:E629" si="40">IF(F566&lt;&gt;0,K566&amp;":"&amp;D566,"")</f>
        <v/>
      </c>
      <c r="G566" s="54"/>
      <c r="H566" t="str">
        <f>IFERROR(VLOOKUP(F566, Entries!$B$2:$F$601, 2, FALSE),"")</f>
        <v/>
      </c>
      <c r="I566" t="str">
        <f>IFERROR(VLOOKUP(F566, Entries!$B$2:$F$601, 3, FALSE),"")</f>
        <v/>
      </c>
      <c r="J566" t="str">
        <f>IFERROR(VLOOKUP(F566, Entries!$B$2:$F$601, 4, FALSE),"")</f>
        <v/>
      </c>
      <c r="K566" t="str">
        <f>IFERROR(VLOOKUP(F566, Entries!$B$2:$F$601, 5, FALSE),"")</f>
        <v/>
      </c>
      <c r="L566" t="str">
        <f>LEFT(Table22[[#This Row],[Category]],2)</f>
        <v/>
      </c>
      <c r="M566" t="str">
        <f>IF(F566&lt;&gt;0,COUNTIF($L$2:L566,L566),"")</f>
        <v/>
      </c>
      <c r="N566" t="str">
        <f t="shared" ref="N566:N629" si="41">IF(F566&lt;&gt;0,L566&amp;":"&amp;M566,"")</f>
        <v/>
      </c>
    </row>
    <row r="567" spans="1:14" x14ac:dyDescent="0.2">
      <c r="A567">
        <v>566</v>
      </c>
      <c r="B567" t="str">
        <f>IF(F567&lt;&gt;"",COUNTIF($J$2:J567,J567),"")</f>
        <v/>
      </c>
      <c r="C567" t="str">
        <f t="shared" si="39"/>
        <v/>
      </c>
      <c r="D567" t="str">
        <f>IF(F567&lt;&gt;0,COUNTIF($K$2:K567,K567),"")</f>
        <v/>
      </c>
      <c r="E567" t="str">
        <f t="shared" si="40"/>
        <v/>
      </c>
      <c r="G567" s="54"/>
      <c r="H567" t="str">
        <f>IFERROR(VLOOKUP(F567, Entries!$B$2:$F$601, 2, FALSE),"")</f>
        <v/>
      </c>
      <c r="I567" t="str">
        <f>IFERROR(VLOOKUP(F567, Entries!$B$2:$F$601, 3, FALSE),"")</f>
        <v/>
      </c>
      <c r="J567" t="str">
        <f>IFERROR(VLOOKUP(F567, Entries!$B$2:$F$601, 4, FALSE),"")</f>
        <v/>
      </c>
      <c r="K567" t="str">
        <f>IFERROR(VLOOKUP(F567, Entries!$B$2:$F$601, 5, FALSE),"")</f>
        <v/>
      </c>
      <c r="L567" t="str">
        <f>LEFT(Table22[[#This Row],[Category]],2)</f>
        <v/>
      </c>
      <c r="M567" t="str">
        <f>IF(F567&lt;&gt;0,COUNTIF($L$2:L567,L567),"")</f>
        <v/>
      </c>
      <c r="N567" t="str">
        <f t="shared" si="41"/>
        <v/>
      </c>
    </row>
    <row r="568" spans="1:14" x14ac:dyDescent="0.2">
      <c r="A568">
        <v>567</v>
      </c>
      <c r="B568" t="str">
        <f>IF(F568&lt;&gt;"",COUNTIF($J$2:J568,J568),"")</f>
        <v/>
      </c>
      <c r="C568" t="str">
        <f t="shared" si="39"/>
        <v/>
      </c>
      <c r="D568" t="str">
        <f>IF(F568&lt;&gt;0,COUNTIF($K$2:K568,K568),"")</f>
        <v/>
      </c>
      <c r="E568" t="str">
        <f t="shared" si="40"/>
        <v/>
      </c>
      <c r="G568" s="54"/>
      <c r="H568" t="str">
        <f>IFERROR(VLOOKUP(F568, Entries!$B$2:$F$601, 2, FALSE),"")</f>
        <v/>
      </c>
      <c r="I568" t="str">
        <f>IFERROR(VLOOKUP(F568, Entries!$B$2:$F$601, 3, FALSE),"")</f>
        <v/>
      </c>
      <c r="J568" t="str">
        <f>IFERROR(VLOOKUP(F568, Entries!$B$2:$F$601, 4, FALSE),"")</f>
        <v/>
      </c>
      <c r="K568" t="str">
        <f>IFERROR(VLOOKUP(F568, Entries!$B$2:$F$601, 5, FALSE),"")</f>
        <v/>
      </c>
      <c r="L568" t="str">
        <f>LEFT(Table22[[#This Row],[Category]],2)</f>
        <v/>
      </c>
      <c r="M568" t="str">
        <f>IF(F568&lt;&gt;0,COUNTIF($L$2:L568,L568),"")</f>
        <v/>
      </c>
      <c r="N568" t="str">
        <f t="shared" si="41"/>
        <v/>
      </c>
    </row>
    <row r="569" spans="1:14" x14ac:dyDescent="0.2">
      <c r="A569">
        <v>568</v>
      </c>
      <c r="B569" t="str">
        <f>IF(F569&lt;&gt;"",COUNTIF($J$2:J569,J569),"")</f>
        <v/>
      </c>
      <c r="C569" t="str">
        <f t="shared" si="39"/>
        <v/>
      </c>
      <c r="D569" t="str">
        <f>IF(F569&lt;&gt;0,COUNTIF($K$2:K569,K569),"")</f>
        <v/>
      </c>
      <c r="E569" t="str">
        <f t="shared" si="40"/>
        <v/>
      </c>
      <c r="G569" s="54"/>
      <c r="H569" t="str">
        <f>IFERROR(VLOOKUP(F569, Entries!$B$2:$F$601, 2, FALSE),"")</f>
        <v/>
      </c>
      <c r="I569" t="str">
        <f>IFERROR(VLOOKUP(F569, Entries!$B$2:$F$601, 3, FALSE),"")</f>
        <v/>
      </c>
      <c r="J569" t="str">
        <f>IFERROR(VLOOKUP(F569, Entries!$B$2:$F$601, 4, FALSE),"")</f>
        <v/>
      </c>
      <c r="K569" t="str">
        <f>IFERROR(VLOOKUP(F569, Entries!$B$2:$F$601, 5, FALSE),"")</f>
        <v/>
      </c>
      <c r="L569" t="str">
        <f>LEFT(Table22[[#This Row],[Category]],2)</f>
        <v/>
      </c>
      <c r="M569" t="str">
        <f>IF(F569&lt;&gt;0,COUNTIF($L$2:L569,L569),"")</f>
        <v/>
      </c>
      <c r="N569" t="str">
        <f t="shared" si="41"/>
        <v/>
      </c>
    </row>
    <row r="570" spans="1:14" x14ac:dyDescent="0.2">
      <c r="A570">
        <v>569</v>
      </c>
      <c r="B570" t="str">
        <f>IF(F570&lt;&gt;"",COUNTIF($J$2:J570,J570),"")</f>
        <v/>
      </c>
      <c r="C570" t="str">
        <f t="shared" si="39"/>
        <v/>
      </c>
      <c r="D570" t="str">
        <f>IF(F570&lt;&gt;0,COUNTIF($K$2:K570,K570),"")</f>
        <v/>
      </c>
      <c r="E570" t="str">
        <f t="shared" si="40"/>
        <v/>
      </c>
      <c r="G570" s="54"/>
      <c r="H570" t="str">
        <f>IFERROR(VLOOKUP(F570, Entries!$B$2:$F$601, 2, FALSE),"")</f>
        <v/>
      </c>
      <c r="I570" t="str">
        <f>IFERROR(VLOOKUP(F570, Entries!$B$2:$F$601, 3, FALSE),"")</f>
        <v/>
      </c>
      <c r="J570" t="str">
        <f>IFERROR(VLOOKUP(F570, Entries!$B$2:$F$601, 4, FALSE),"")</f>
        <v/>
      </c>
      <c r="K570" t="str">
        <f>IFERROR(VLOOKUP(F570, Entries!$B$2:$F$601, 5, FALSE),"")</f>
        <v/>
      </c>
      <c r="L570" t="str">
        <f>LEFT(Table22[[#This Row],[Category]],2)</f>
        <v/>
      </c>
      <c r="M570" t="str">
        <f>IF(F570&lt;&gt;0,COUNTIF($L$2:L570,L570),"")</f>
        <v/>
      </c>
      <c r="N570" t="str">
        <f t="shared" si="41"/>
        <v/>
      </c>
    </row>
    <row r="571" spans="1:14" x14ac:dyDescent="0.2">
      <c r="A571">
        <v>570</v>
      </c>
      <c r="B571" t="str">
        <f>IF(F571&lt;&gt;"",COUNTIF($J$2:J571,J571),"")</f>
        <v/>
      </c>
      <c r="C571" t="str">
        <f t="shared" si="39"/>
        <v/>
      </c>
      <c r="D571" t="str">
        <f>IF(F571&lt;&gt;0,COUNTIF($K$2:K571,K571),"")</f>
        <v/>
      </c>
      <c r="E571" t="str">
        <f t="shared" si="40"/>
        <v/>
      </c>
      <c r="G571" s="54"/>
      <c r="H571" t="str">
        <f>IFERROR(VLOOKUP(F571, Entries!$B$2:$F$601, 2, FALSE),"")</f>
        <v/>
      </c>
      <c r="I571" t="str">
        <f>IFERROR(VLOOKUP(F571, Entries!$B$2:$F$601, 3, FALSE),"")</f>
        <v/>
      </c>
      <c r="J571" t="str">
        <f>IFERROR(VLOOKUP(F571, Entries!$B$2:$F$601, 4, FALSE),"")</f>
        <v/>
      </c>
      <c r="K571" t="str">
        <f>IFERROR(VLOOKUP(F571, Entries!$B$2:$F$601, 5, FALSE),"")</f>
        <v/>
      </c>
      <c r="L571" t="str">
        <f>LEFT(Table22[[#This Row],[Category]],2)</f>
        <v/>
      </c>
      <c r="M571" t="str">
        <f>IF(F571&lt;&gt;0,COUNTIF($L$2:L571,L571),"")</f>
        <v/>
      </c>
      <c r="N571" t="str">
        <f t="shared" si="41"/>
        <v/>
      </c>
    </row>
    <row r="572" spans="1:14" x14ac:dyDescent="0.2">
      <c r="A572">
        <v>571</v>
      </c>
      <c r="B572" t="str">
        <f>IF(F572&lt;&gt;"",COUNTIF($J$2:J572,J572),"")</f>
        <v/>
      </c>
      <c r="C572" t="str">
        <f t="shared" si="39"/>
        <v/>
      </c>
      <c r="D572" t="str">
        <f>IF(F572&lt;&gt;0,COUNTIF($K$2:K572,K572),"")</f>
        <v/>
      </c>
      <c r="E572" t="str">
        <f t="shared" si="40"/>
        <v/>
      </c>
      <c r="G572" s="54"/>
      <c r="H572" t="str">
        <f>IFERROR(VLOOKUP(F572, Entries!$B$2:$F$601, 2, FALSE),"")</f>
        <v/>
      </c>
      <c r="I572" t="str">
        <f>IFERROR(VLOOKUP(F572, Entries!$B$2:$F$601, 3, FALSE),"")</f>
        <v/>
      </c>
      <c r="J572" t="str">
        <f>IFERROR(VLOOKUP(F572, Entries!$B$2:$F$601, 4, FALSE),"")</f>
        <v/>
      </c>
      <c r="K572" t="str">
        <f>IFERROR(VLOOKUP(F572, Entries!$B$2:$F$601, 5, FALSE),"")</f>
        <v/>
      </c>
      <c r="L572" t="str">
        <f>LEFT(Table22[[#This Row],[Category]],2)</f>
        <v/>
      </c>
      <c r="M572" t="str">
        <f>IF(F572&lt;&gt;0,COUNTIF($L$2:L572,L572),"")</f>
        <v/>
      </c>
      <c r="N572" t="str">
        <f t="shared" si="41"/>
        <v/>
      </c>
    </row>
    <row r="573" spans="1:14" x14ac:dyDescent="0.2">
      <c r="A573">
        <v>572</v>
      </c>
      <c r="B573" t="str">
        <f>IF(F573&lt;&gt;"",COUNTIF($J$2:J573,J573),"")</f>
        <v/>
      </c>
      <c r="C573" t="str">
        <f t="shared" si="39"/>
        <v/>
      </c>
      <c r="D573" t="str">
        <f>IF(F573&lt;&gt;0,COUNTIF($K$2:K573,K573),"")</f>
        <v/>
      </c>
      <c r="E573" t="str">
        <f t="shared" si="40"/>
        <v/>
      </c>
      <c r="G573" s="54"/>
      <c r="H573" t="str">
        <f>IFERROR(VLOOKUP(F573, Entries!$B$2:$F$601, 2, FALSE),"")</f>
        <v/>
      </c>
      <c r="I573" t="str">
        <f>IFERROR(VLOOKUP(F573, Entries!$B$2:$F$601, 3, FALSE),"")</f>
        <v/>
      </c>
      <c r="J573" t="str">
        <f>IFERROR(VLOOKUP(F573, Entries!$B$2:$F$601, 4, FALSE),"")</f>
        <v/>
      </c>
      <c r="K573" t="str">
        <f>IFERROR(VLOOKUP(F573, Entries!$B$2:$F$601, 5, FALSE),"")</f>
        <v/>
      </c>
      <c r="L573" t="str">
        <f>LEFT(Table22[[#This Row],[Category]],2)</f>
        <v/>
      </c>
      <c r="M573" t="str">
        <f>IF(F573&lt;&gt;0,COUNTIF($L$2:L573,L573),"")</f>
        <v/>
      </c>
      <c r="N573" t="str">
        <f t="shared" si="41"/>
        <v/>
      </c>
    </row>
    <row r="574" spans="1:14" x14ac:dyDescent="0.2">
      <c r="A574">
        <v>573</v>
      </c>
      <c r="B574" t="str">
        <f>IF(F574&lt;&gt;"",COUNTIF($J$2:J574,J574),"")</f>
        <v/>
      </c>
      <c r="C574" t="str">
        <f t="shared" si="39"/>
        <v/>
      </c>
      <c r="D574" t="str">
        <f>IF(F574&lt;&gt;0,COUNTIF($K$2:K574,K574),"")</f>
        <v/>
      </c>
      <c r="E574" t="str">
        <f t="shared" si="40"/>
        <v/>
      </c>
      <c r="G574" s="54"/>
      <c r="H574" t="str">
        <f>IFERROR(VLOOKUP(F574, Entries!$B$2:$F$601, 2, FALSE),"")</f>
        <v/>
      </c>
      <c r="I574" t="str">
        <f>IFERROR(VLOOKUP(F574, Entries!$B$2:$F$601, 3, FALSE),"")</f>
        <v/>
      </c>
      <c r="J574" t="str">
        <f>IFERROR(VLOOKUP(F574, Entries!$B$2:$F$601, 4, FALSE),"")</f>
        <v/>
      </c>
      <c r="K574" t="str">
        <f>IFERROR(VLOOKUP(F574, Entries!$B$2:$F$601, 5, FALSE),"")</f>
        <v/>
      </c>
      <c r="L574" t="str">
        <f>LEFT(Table22[[#This Row],[Category]],2)</f>
        <v/>
      </c>
      <c r="M574" t="str">
        <f>IF(F574&lt;&gt;0,COUNTIF($L$2:L574,L574),"")</f>
        <v/>
      </c>
      <c r="N574" t="str">
        <f t="shared" si="41"/>
        <v/>
      </c>
    </row>
    <row r="575" spans="1:14" x14ac:dyDescent="0.2">
      <c r="A575">
        <v>574</v>
      </c>
      <c r="B575" t="str">
        <f>IF(F575&lt;&gt;"",COUNTIF($J$2:J575,J575),"")</f>
        <v/>
      </c>
      <c r="C575" t="str">
        <f t="shared" si="39"/>
        <v/>
      </c>
      <c r="D575" t="str">
        <f>IF(F575&lt;&gt;0,COUNTIF($K$2:K575,K575),"")</f>
        <v/>
      </c>
      <c r="E575" t="str">
        <f t="shared" si="40"/>
        <v/>
      </c>
      <c r="G575" s="54"/>
      <c r="H575" t="str">
        <f>IFERROR(VLOOKUP(F575, Entries!$B$2:$F$601, 2, FALSE),"")</f>
        <v/>
      </c>
      <c r="I575" t="str">
        <f>IFERROR(VLOOKUP(F575, Entries!$B$2:$F$601, 3, FALSE),"")</f>
        <v/>
      </c>
      <c r="J575" t="str">
        <f>IFERROR(VLOOKUP(F575, Entries!$B$2:$F$601, 4, FALSE),"")</f>
        <v/>
      </c>
      <c r="K575" t="str">
        <f>IFERROR(VLOOKUP(F575, Entries!$B$2:$F$601, 5, FALSE),"")</f>
        <v/>
      </c>
      <c r="L575" t="str">
        <f>LEFT(Table22[[#This Row],[Category]],2)</f>
        <v/>
      </c>
      <c r="M575" t="str">
        <f>IF(F575&lt;&gt;0,COUNTIF($L$2:L575,L575),"")</f>
        <v/>
      </c>
      <c r="N575" t="str">
        <f t="shared" si="41"/>
        <v/>
      </c>
    </row>
    <row r="576" spans="1:14" x14ac:dyDescent="0.2">
      <c r="A576">
        <v>575</v>
      </c>
      <c r="B576" t="str">
        <f>IF(F576&lt;&gt;"",COUNTIF($J$2:J576,J576),"")</f>
        <v/>
      </c>
      <c r="C576" t="str">
        <f t="shared" si="39"/>
        <v/>
      </c>
      <c r="D576" t="str">
        <f>IF(F576&lt;&gt;0,COUNTIF($K$2:K576,K576),"")</f>
        <v/>
      </c>
      <c r="E576" t="str">
        <f t="shared" si="40"/>
        <v/>
      </c>
      <c r="G576" s="54"/>
      <c r="H576" t="str">
        <f>IFERROR(VLOOKUP(F576, Entries!$B$2:$F$601, 2, FALSE),"")</f>
        <v/>
      </c>
      <c r="I576" t="str">
        <f>IFERROR(VLOOKUP(F576, Entries!$B$2:$F$601, 3, FALSE),"")</f>
        <v/>
      </c>
      <c r="J576" t="str">
        <f>IFERROR(VLOOKUP(F576, Entries!$B$2:$F$601, 4, FALSE),"")</f>
        <v/>
      </c>
      <c r="K576" t="str">
        <f>IFERROR(VLOOKUP(F576, Entries!$B$2:$F$601, 5, FALSE),"")</f>
        <v/>
      </c>
      <c r="L576" t="str">
        <f>LEFT(Table22[[#This Row],[Category]],2)</f>
        <v/>
      </c>
      <c r="M576" t="str">
        <f>IF(F576&lt;&gt;0,COUNTIF($L$2:L576,L576),"")</f>
        <v/>
      </c>
      <c r="N576" t="str">
        <f t="shared" si="41"/>
        <v/>
      </c>
    </row>
    <row r="577" spans="1:14" x14ac:dyDescent="0.2">
      <c r="A577">
        <v>576</v>
      </c>
      <c r="B577" t="str">
        <f>IF(F577&lt;&gt;"",COUNTIF($J$2:J577,J577),"")</f>
        <v/>
      </c>
      <c r="C577" t="str">
        <f t="shared" si="39"/>
        <v/>
      </c>
      <c r="D577" t="str">
        <f>IF(F577&lt;&gt;0,COUNTIF($K$2:K577,K577),"")</f>
        <v/>
      </c>
      <c r="E577" t="str">
        <f t="shared" si="40"/>
        <v/>
      </c>
      <c r="G577" s="54"/>
      <c r="H577" t="str">
        <f>IFERROR(VLOOKUP(F577, Entries!$B$2:$F$601, 2, FALSE),"")</f>
        <v/>
      </c>
      <c r="I577" t="str">
        <f>IFERROR(VLOOKUP(F577, Entries!$B$2:$F$601, 3, FALSE),"")</f>
        <v/>
      </c>
      <c r="J577" t="str">
        <f>IFERROR(VLOOKUP(F577, Entries!$B$2:$F$601, 4, FALSE),"")</f>
        <v/>
      </c>
      <c r="K577" t="str">
        <f>IFERROR(VLOOKUP(F577, Entries!$B$2:$F$601, 5, FALSE),"")</f>
        <v/>
      </c>
      <c r="L577" t="str">
        <f>LEFT(Table22[[#This Row],[Category]],2)</f>
        <v/>
      </c>
      <c r="M577" t="str">
        <f>IF(F577&lt;&gt;0,COUNTIF($L$2:L577,L577),"")</f>
        <v/>
      </c>
      <c r="N577" t="str">
        <f t="shared" si="41"/>
        <v/>
      </c>
    </row>
    <row r="578" spans="1:14" x14ac:dyDescent="0.2">
      <c r="A578">
        <v>577</v>
      </c>
      <c r="B578" t="str">
        <f>IF(F578&lt;&gt;"",COUNTIF($J$2:J578,J578),"")</f>
        <v/>
      </c>
      <c r="C578" t="str">
        <f t="shared" si="39"/>
        <v/>
      </c>
      <c r="D578" t="str">
        <f>IF(F578&lt;&gt;0,COUNTIF($K$2:K578,K578),"")</f>
        <v/>
      </c>
      <c r="E578" t="str">
        <f t="shared" si="40"/>
        <v/>
      </c>
      <c r="G578" s="54"/>
      <c r="H578" t="str">
        <f>IFERROR(VLOOKUP(F578, Entries!$B$2:$F$601, 2, FALSE),"")</f>
        <v/>
      </c>
      <c r="I578" t="str">
        <f>IFERROR(VLOOKUP(F578, Entries!$B$2:$F$601, 3, FALSE),"")</f>
        <v/>
      </c>
      <c r="J578" t="str">
        <f>IFERROR(VLOOKUP(F578, Entries!$B$2:$F$601, 4, FALSE),"")</f>
        <v/>
      </c>
      <c r="K578" t="str">
        <f>IFERROR(VLOOKUP(F578, Entries!$B$2:$F$601, 5, FALSE),"")</f>
        <v/>
      </c>
      <c r="L578" t="str">
        <f>LEFT(Table22[[#This Row],[Category]],2)</f>
        <v/>
      </c>
      <c r="M578" t="str">
        <f>IF(F578&lt;&gt;0,COUNTIF($L$2:L578,L578),"")</f>
        <v/>
      </c>
      <c r="N578" t="str">
        <f t="shared" si="41"/>
        <v/>
      </c>
    </row>
    <row r="579" spans="1:14" x14ac:dyDescent="0.2">
      <c r="A579">
        <v>578</v>
      </c>
      <c r="B579" t="str">
        <f>IF(F579&lt;&gt;"",COUNTIF($J$2:J579,J579),"")</f>
        <v/>
      </c>
      <c r="C579" t="str">
        <f t="shared" si="39"/>
        <v/>
      </c>
      <c r="D579" t="str">
        <f>IF(F579&lt;&gt;0,COUNTIF($K$2:K579,K579),"")</f>
        <v/>
      </c>
      <c r="E579" t="str">
        <f t="shared" si="40"/>
        <v/>
      </c>
      <c r="G579" s="54"/>
      <c r="H579" t="str">
        <f>IFERROR(VLOOKUP(F579, Entries!$B$2:$F$601, 2, FALSE),"")</f>
        <v/>
      </c>
      <c r="I579" t="str">
        <f>IFERROR(VLOOKUP(F579, Entries!$B$2:$F$601, 3, FALSE),"")</f>
        <v/>
      </c>
      <c r="J579" t="str">
        <f>IFERROR(VLOOKUP(F579, Entries!$B$2:$F$601, 4, FALSE),"")</f>
        <v/>
      </c>
      <c r="K579" t="str">
        <f>IFERROR(VLOOKUP(F579, Entries!$B$2:$F$601, 5, FALSE),"")</f>
        <v/>
      </c>
      <c r="L579" t="str">
        <f>LEFT(Table22[[#This Row],[Category]],2)</f>
        <v/>
      </c>
      <c r="M579" t="str">
        <f>IF(F579&lt;&gt;0,COUNTIF($L$2:L579,L579),"")</f>
        <v/>
      </c>
      <c r="N579" t="str">
        <f t="shared" si="41"/>
        <v/>
      </c>
    </row>
    <row r="580" spans="1:14" x14ac:dyDescent="0.2">
      <c r="A580">
        <v>579</v>
      </c>
      <c r="B580" t="str">
        <f>IF(F580&lt;&gt;"",COUNTIF($J$2:J580,J580),"")</f>
        <v/>
      </c>
      <c r="C580" t="str">
        <f t="shared" si="39"/>
        <v/>
      </c>
      <c r="D580" t="str">
        <f>IF(F580&lt;&gt;0,COUNTIF($K$2:K580,K580),"")</f>
        <v/>
      </c>
      <c r="E580" t="str">
        <f t="shared" si="40"/>
        <v/>
      </c>
      <c r="G580" s="54"/>
      <c r="H580" t="str">
        <f>IFERROR(VLOOKUP(F580, Entries!$B$2:$F$601, 2, FALSE),"")</f>
        <v/>
      </c>
      <c r="I580" t="str">
        <f>IFERROR(VLOOKUP(F580, Entries!$B$2:$F$601, 3, FALSE),"")</f>
        <v/>
      </c>
      <c r="J580" t="str">
        <f>IFERROR(VLOOKUP(F580, Entries!$B$2:$F$601, 4, FALSE),"")</f>
        <v/>
      </c>
      <c r="K580" t="str">
        <f>IFERROR(VLOOKUP(F580, Entries!$B$2:$F$601, 5, FALSE),"")</f>
        <v/>
      </c>
      <c r="L580" t="str">
        <f>LEFT(Table22[[#This Row],[Category]],2)</f>
        <v/>
      </c>
      <c r="M580" t="str">
        <f>IF(F580&lt;&gt;0,COUNTIF($L$2:L580,L580),"")</f>
        <v/>
      </c>
      <c r="N580" t="str">
        <f t="shared" si="41"/>
        <v/>
      </c>
    </row>
    <row r="581" spans="1:14" x14ac:dyDescent="0.2">
      <c r="A581">
        <v>580</v>
      </c>
      <c r="B581" t="str">
        <f>IF(F581&lt;&gt;"",COUNTIF($J$2:J581,J581),"")</f>
        <v/>
      </c>
      <c r="C581" t="str">
        <f t="shared" si="39"/>
        <v/>
      </c>
      <c r="D581" t="str">
        <f>IF(F581&lt;&gt;0,COUNTIF($K$2:K581,K581),"")</f>
        <v/>
      </c>
      <c r="E581" t="str">
        <f t="shared" si="40"/>
        <v/>
      </c>
      <c r="G581" s="54"/>
      <c r="H581" t="str">
        <f>IFERROR(VLOOKUP(F581, Entries!$B$2:$F$601, 2, FALSE),"")</f>
        <v/>
      </c>
      <c r="I581" t="str">
        <f>IFERROR(VLOOKUP(F581, Entries!$B$2:$F$601, 3, FALSE),"")</f>
        <v/>
      </c>
      <c r="J581" t="str">
        <f>IFERROR(VLOOKUP(F581, Entries!$B$2:$F$601, 4, FALSE),"")</f>
        <v/>
      </c>
      <c r="K581" t="str">
        <f>IFERROR(VLOOKUP(F581, Entries!$B$2:$F$601, 5, FALSE),"")</f>
        <v/>
      </c>
      <c r="L581" t="str">
        <f>LEFT(Table22[[#This Row],[Category]],2)</f>
        <v/>
      </c>
      <c r="M581" t="str">
        <f>IF(F581&lt;&gt;0,COUNTIF($L$2:L581,L581),"")</f>
        <v/>
      </c>
      <c r="N581" t="str">
        <f t="shared" si="41"/>
        <v/>
      </c>
    </row>
    <row r="582" spans="1:14" x14ac:dyDescent="0.2">
      <c r="A582">
        <v>581</v>
      </c>
      <c r="B582" t="str">
        <f>IF(F582&lt;&gt;"",COUNTIF($J$2:J582,J582),"")</f>
        <v/>
      </c>
      <c r="C582" t="str">
        <f t="shared" si="39"/>
        <v/>
      </c>
      <c r="D582" t="str">
        <f>IF(F582&lt;&gt;0,COUNTIF($K$2:K582,K582),"")</f>
        <v/>
      </c>
      <c r="E582" t="str">
        <f t="shared" si="40"/>
        <v/>
      </c>
      <c r="G582" s="54"/>
      <c r="H582" t="str">
        <f>IFERROR(VLOOKUP(F582, Entries!$B$2:$F$601, 2, FALSE),"")</f>
        <v/>
      </c>
      <c r="I582" t="str">
        <f>IFERROR(VLOOKUP(F582, Entries!$B$2:$F$601, 3, FALSE),"")</f>
        <v/>
      </c>
      <c r="J582" t="str">
        <f>IFERROR(VLOOKUP(F582, Entries!$B$2:$F$601, 4, FALSE),"")</f>
        <v/>
      </c>
      <c r="K582" t="str">
        <f>IFERROR(VLOOKUP(F582, Entries!$B$2:$F$601, 5, FALSE),"")</f>
        <v/>
      </c>
      <c r="L582" t="str">
        <f>LEFT(Table22[[#This Row],[Category]],2)</f>
        <v/>
      </c>
      <c r="M582" t="str">
        <f>IF(F582&lt;&gt;0,COUNTIF($L$2:L582,L582),"")</f>
        <v/>
      </c>
      <c r="N582" t="str">
        <f t="shared" si="41"/>
        <v/>
      </c>
    </row>
    <row r="583" spans="1:14" x14ac:dyDescent="0.2">
      <c r="A583">
        <v>582</v>
      </c>
      <c r="B583" t="str">
        <f>IF(F583&lt;&gt;"",COUNTIF($J$2:J583,J583),"")</f>
        <v/>
      </c>
      <c r="C583" t="str">
        <f t="shared" si="39"/>
        <v/>
      </c>
      <c r="D583" t="str">
        <f>IF(F583&lt;&gt;0,COUNTIF($K$2:K583,K583),"")</f>
        <v/>
      </c>
      <c r="E583" t="str">
        <f t="shared" si="40"/>
        <v/>
      </c>
      <c r="G583" s="54"/>
      <c r="H583" t="str">
        <f>IFERROR(VLOOKUP(F583, Entries!$B$2:$F$601, 2, FALSE),"")</f>
        <v/>
      </c>
      <c r="I583" t="str">
        <f>IFERROR(VLOOKUP(F583, Entries!$B$2:$F$601, 3, FALSE),"")</f>
        <v/>
      </c>
      <c r="J583" t="str">
        <f>IFERROR(VLOOKUP(F583, Entries!$B$2:$F$601, 4, FALSE),"")</f>
        <v/>
      </c>
      <c r="K583" t="str">
        <f>IFERROR(VLOOKUP(F583, Entries!$B$2:$F$601, 5, FALSE),"")</f>
        <v/>
      </c>
      <c r="L583" t="str">
        <f>LEFT(Table22[[#This Row],[Category]],2)</f>
        <v/>
      </c>
      <c r="M583" t="str">
        <f>IF(F583&lt;&gt;0,COUNTIF($L$2:L583,L583),"")</f>
        <v/>
      </c>
      <c r="N583" t="str">
        <f t="shared" si="41"/>
        <v/>
      </c>
    </row>
    <row r="584" spans="1:14" x14ac:dyDescent="0.2">
      <c r="A584">
        <v>583</v>
      </c>
      <c r="B584" t="str">
        <f>IF(F584&lt;&gt;"",COUNTIF($J$2:J584,J584),"")</f>
        <v/>
      </c>
      <c r="C584" t="str">
        <f t="shared" si="39"/>
        <v/>
      </c>
      <c r="D584" t="str">
        <f>IF(F584&lt;&gt;0,COUNTIF($K$2:K584,K584),"")</f>
        <v/>
      </c>
      <c r="E584" t="str">
        <f t="shared" si="40"/>
        <v/>
      </c>
      <c r="G584" s="54"/>
      <c r="H584" t="str">
        <f>IFERROR(VLOOKUP(F584, Entries!$B$2:$F$601, 2, FALSE),"")</f>
        <v/>
      </c>
      <c r="I584" t="str">
        <f>IFERROR(VLOOKUP(F584, Entries!$B$2:$F$601, 3, FALSE),"")</f>
        <v/>
      </c>
      <c r="J584" t="str">
        <f>IFERROR(VLOOKUP(F584, Entries!$B$2:$F$601, 4, FALSE),"")</f>
        <v/>
      </c>
      <c r="K584" t="str">
        <f>IFERROR(VLOOKUP(F584, Entries!$B$2:$F$601, 5, FALSE),"")</f>
        <v/>
      </c>
      <c r="L584" t="str">
        <f>LEFT(Table22[[#This Row],[Category]],2)</f>
        <v/>
      </c>
      <c r="M584" t="str">
        <f>IF(F584&lt;&gt;0,COUNTIF($L$2:L584,L584),"")</f>
        <v/>
      </c>
      <c r="N584" t="str">
        <f t="shared" si="41"/>
        <v/>
      </c>
    </row>
    <row r="585" spans="1:14" x14ac:dyDescent="0.2">
      <c r="A585">
        <v>584</v>
      </c>
      <c r="B585" t="str">
        <f>IF(F585&lt;&gt;"",COUNTIF($J$2:J585,J585),"")</f>
        <v/>
      </c>
      <c r="C585" t="str">
        <f t="shared" si="39"/>
        <v/>
      </c>
      <c r="D585" t="str">
        <f>IF(F585&lt;&gt;0,COUNTIF($K$2:K585,K585),"")</f>
        <v/>
      </c>
      <c r="E585" t="str">
        <f t="shared" si="40"/>
        <v/>
      </c>
      <c r="G585" s="54"/>
      <c r="H585" t="str">
        <f>IFERROR(VLOOKUP(F585, Entries!$B$2:$F$601, 2, FALSE),"")</f>
        <v/>
      </c>
      <c r="I585" t="str">
        <f>IFERROR(VLOOKUP(F585, Entries!$B$2:$F$601, 3, FALSE),"")</f>
        <v/>
      </c>
      <c r="J585" t="str">
        <f>IFERROR(VLOOKUP(F585, Entries!$B$2:$F$601, 4, FALSE),"")</f>
        <v/>
      </c>
      <c r="K585" t="str">
        <f>IFERROR(VLOOKUP(F585, Entries!$B$2:$F$601, 5, FALSE),"")</f>
        <v/>
      </c>
      <c r="L585" t="str">
        <f>LEFT(Table22[[#This Row],[Category]],2)</f>
        <v/>
      </c>
      <c r="M585" t="str">
        <f>IF(F585&lt;&gt;0,COUNTIF($L$2:L585,L585),"")</f>
        <v/>
      </c>
      <c r="N585" t="str">
        <f t="shared" si="41"/>
        <v/>
      </c>
    </row>
    <row r="586" spans="1:14" x14ac:dyDescent="0.2">
      <c r="A586">
        <v>585</v>
      </c>
      <c r="B586" t="str">
        <f>IF(F586&lt;&gt;"",COUNTIF($J$2:J586,J586),"")</f>
        <v/>
      </c>
      <c r="C586" t="str">
        <f t="shared" si="39"/>
        <v/>
      </c>
      <c r="D586" t="str">
        <f>IF(F586&lt;&gt;0,COUNTIF($K$2:K586,K586),"")</f>
        <v/>
      </c>
      <c r="E586" t="str">
        <f t="shared" si="40"/>
        <v/>
      </c>
      <c r="G586" s="54"/>
      <c r="H586" t="str">
        <f>IFERROR(VLOOKUP(F586, Entries!$B$2:$F$601, 2, FALSE),"")</f>
        <v/>
      </c>
      <c r="I586" t="str">
        <f>IFERROR(VLOOKUP(F586, Entries!$B$2:$F$601, 3, FALSE),"")</f>
        <v/>
      </c>
      <c r="J586" t="str">
        <f>IFERROR(VLOOKUP(F586, Entries!$B$2:$F$601, 4, FALSE),"")</f>
        <v/>
      </c>
      <c r="K586" t="str">
        <f>IFERROR(VLOOKUP(F586, Entries!$B$2:$F$601, 5, FALSE),"")</f>
        <v/>
      </c>
      <c r="L586" t="str">
        <f>LEFT(Table22[[#This Row],[Category]],2)</f>
        <v/>
      </c>
      <c r="M586" t="str">
        <f>IF(F586&lt;&gt;0,COUNTIF($L$2:L586,L586),"")</f>
        <v/>
      </c>
      <c r="N586" t="str">
        <f t="shared" si="41"/>
        <v/>
      </c>
    </row>
    <row r="587" spans="1:14" x14ac:dyDescent="0.2">
      <c r="A587">
        <v>586</v>
      </c>
      <c r="B587" t="str">
        <f>IF(F587&lt;&gt;"",COUNTIF($J$2:J587,J587),"")</f>
        <v/>
      </c>
      <c r="C587" t="str">
        <f t="shared" si="39"/>
        <v/>
      </c>
      <c r="D587" t="str">
        <f>IF(F587&lt;&gt;0,COUNTIF($K$2:K587,K587),"")</f>
        <v/>
      </c>
      <c r="E587" t="str">
        <f t="shared" si="40"/>
        <v/>
      </c>
      <c r="G587" s="54"/>
      <c r="H587" t="str">
        <f>IFERROR(VLOOKUP(F587, Entries!$B$2:$F$601, 2, FALSE),"")</f>
        <v/>
      </c>
      <c r="I587" t="str">
        <f>IFERROR(VLOOKUP(F587, Entries!$B$2:$F$601, 3, FALSE),"")</f>
        <v/>
      </c>
      <c r="J587" t="str">
        <f>IFERROR(VLOOKUP(F587, Entries!$B$2:$F$601, 4, FALSE),"")</f>
        <v/>
      </c>
      <c r="K587" t="str">
        <f>IFERROR(VLOOKUP(F587, Entries!$B$2:$F$601, 5, FALSE),"")</f>
        <v/>
      </c>
      <c r="L587" t="str">
        <f>LEFT(Table22[[#This Row],[Category]],2)</f>
        <v/>
      </c>
      <c r="M587" t="str">
        <f>IF(F587&lt;&gt;0,COUNTIF($L$2:L587,L587),"")</f>
        <v/>
      </c>
      <c r="N587" t="str">
        <f t="shared" si="41"/>
        <v/>
      </c>
    </row>
    <row r="588" spans="1:14" x14ac:dyDescent="0.2">
      <c r="A588">
        <v>587</v>
      </c>
      <c r="B588" t="str">
        <f>IF(F588&lt;&gt;"",COUNTIF($J$2:J588,J588),"")</f>
        <v/>
      </c>
      <c r="C588" t="str">
        <f t="shared" si="39"/>
        <v/>
      </c>
      <c r="D588" t="str">
        <f>IF(F588&lt;&gt;0,COUNTIF($K$2:K588,K588),"")</f>
        <v/>
      </c>
      <c r="E588" t="str">
        <f t="shared" si="40"/>
        <v/>
      </c>
      <c r="G588" s="54"/>
      <c r="H588" t="str">
        <f>IFERROR(VLOOKUP(F588, Entries!$B$2:$F$601, 2, FALSE),"")</f>
        <v/>
      </c>
      <c r="I588" t="str">
        <f>IFERROR(VLOOKUP(F588, Entries!$B$2:$F$601, 3, FALSE),"")</f>
        <v/>
      </c>
      <c r="J588" t="str">
        <f>IFERROR(VLOOKUP(F588, Entries!$B$2:$F$601, 4, FALSE),"")</f>
        <v/>
      </c>
      <c r="K588" t="str">
        <f>IFERROR(VLOOKUP(F588, Entries!$B$2:$F$601, 5, FALSE),"")</f>
        <v/>
      </c>
      <c r="L588" t="str">
        <f>LEFT(Table22[[#This Row],[Category]],2)</f>
        <v/>
      </c>
      <c r="M588" t="str">
        <f>IF(F588&lt;&gt;0,COUNTIF($L$2:L588,L588),"")</f>
        <v/>
      </c>
      <c r="N588" t="str">
        <f t="shared" si="41"/>
        <v/>
      </c>
    </row>
    <row r="589" spans="1:14" x14ac:dyDescent="0.2">
      <c r="A589">
        <v>588</v>
      </c>
      <c r="B589" t="str">
        <f>IF(F589&lt;&gt;"",COUNTIF($J$2:J589,J589),"")</f>
        <v/>
      </c>
      <c r="C589" t="str">
        <f t="shared" si="39"/>
        <v/>
      </c>
      <c r="D589" t="str">
        <f>IF(F589&lt;&gt;0,COUNTIF($K$2:K589,K589),"")</f>
        <v/>
      </c>
      <c r="E589" t="str">
        <f t="shared" si="40"/>
        <v/>
      </c>
      <c r="G589" s="54"/>
      <c r="H589" t="str">
        <f>IFERROR(VLOOKUP(F589, Entries!$B$2:$F$601, 2, FALSE),"")</f>
        <v/>
      </c>
      <c r="I589" t="str">
        <f>IFERROR(VLOOKUP(F589, Entries!$B$2:$F$601, 3, FALSE),"")</f>
        <v/>
      </c>
      <c r="J589" t="str">
        <f>IFERROR(VLOOKUP(F589, Entries!$B$2:$F$601, 4, FALSE),"")</f>
        <v/>
      </c>
      <c r="K589" t="str">
        <f>IFERROR(VLOOKUP(F589, Entries!$B$2:$F$601, 5, FALSE),"")</f>
        <v/>
      </c>
      <c r="L589" t="str">
        <f>LEFT(Table22[[#This Row],[Category]],2)</f>
        <v/>
      </c>
      <c r="M589" t="str">
        <f>IF(F589&lt;&gt;0,COUNTIF($L$2:L589,L589),"")</f>
        <v/>
      </c>
      <c r="N589" t="str">
        <f t="shared" si="41"/>
        <v/>
      </c>
    </row>
    <row r="590" spans="1:14" x14ac:dyDescent="0.2">
      <c r="A590">
        <v>589</v>
      </c>
      <c r="B590" t="str">
        <f>IF(F590&lt;&gt;"",COUNTIF($J$2:J590,J590),"")</f>
        <v/>
      </c>
      <c r="C590" t="str">
        <f t="shared" si="39"/>
        <v/>
      </c>
      <c r="D590" t="str">
        <f>IF(F590&lt;&gt;0,COUNTIF($K$2:K590,K590),"")</f>
        <v/>
      </c>
      <c r="E590" t="str">
        <f t="shared" si="40"/>
        <v/>
      </c>
      <c r="G590" s="54"/>
      <c r="H590" t="str">
        <f>IFERROR(VLOOKUP(F590, Entries!$B$2:$F$601, 2, FALSE),"")</f>
        <v/>
      </c>
      <c r="I590" t="str">
        <f>IFERROR(VLOOKUP(F590, Entries!$B$2:$F$601, 3, FALSE),"")</f>
        <v/>
      </c>
      <c r="J590" t="str">
        <f>IFERROR(VLOOKUP(F590, Entries!$B$2:$F$601, 4, FALSE),"")</f>
        <v/>
      </c>
      <c r="K590" t="str">
        <f>IFERROR(VLOOKUP(F590, Entries!$B$2:$F$601, 5, FALSE),"")</f>
        <v/>
      </c>
      <c r="L590" t="str">
        <f>LEFT(Table22[[#This Row],[Category]],2)</f>
        <v/>
      </c>
      <c r="M590" t="str">
        <f>IF(F590&lt;&gt;0,COUNTIF($L$2:L590,L590),"")</f>
        <v/>
      </c>
      <c r="N590" t="str">
        <f t="shared" si="41"/>
        <v/>
      </c>
    </row>
    <row r="591" spans="1:14" x14ac:dyDescent="0.2">
      <c r="A591">
        <v>590</v>
      </c>
      <c r="B591" t="str">
        <f>IF(F591&lt;&gt;"",COUNTIF($J$2:J591,J591),"")</f>
        <v/>
      </c>
      <c r="C591" t="str">
        <f t="shared" si="39"/>
        <v/>
      </c>
      <c r="D591" t="str">
        <f>IF(F591&lt;&gt;0,COUNTIF($K$2:K591,K591),"")</f>
        <v/>
      </c>
      <c r="E591" t="str">
        <f t="shared" si="40"/>
        <v/>
      </c>
      <c r="G591" s="54"/>
      <c r="H591" t="str">
        <f>IFERROR(VLOOKUP(F591, Entries!$B$2:$F$601, 2, FALSE),"")</f>
        <v/>
      </c>
      <c r="I591" t="str">
        <f>IFERROR(VLOOKUP(F591, Entries!$B$2:$F$601, 3, FALSE),"")</f>
        <v/>
      </c>
      <c r="J591" t="str">
        <f>IFERROR(VLOOKUP(F591, Entries!$B$2:$F$601, 4, FALSE),"")</f>
        <v/>
      </c>
      <c r="K591" t="str">
        <f>IFERROR(VLOOKUP(F591, Entries!$B$2:$F$601, 5, FALSE),"")</f>
        <v/>
      </c>
      <c r="L591" t="str">
        <f>LEFT(Table22[[#This Row],[Category]],2)</f>
        <v/>
      </c>
      <c r="M591" t="str">
        <f>IF(F591&lt;&gt;0,COUNTIF($L$2:L591,L591),"")</f>
        <v/>
      </c>
      <c r="N591" t="str">
        <f t="shared" si="41"/>
        <v/>
      </c>
    </row>
    <row r="592" spans="1:14" x14ac:dyDescent="0.2">
      <c r="A592">
        <v>591</v>
      </c>
      <c r="B592" t="str">
        <f>IF(F592&lt;&gt;"",COUNTIF($J$2:J592,J592),"")</f>
        <v/>
      </c>
      <c r="C592" t="str">
        <f t="shared" si="39"/>
        <v/>
      </c>
      <c r="D592" t="str">
        <f>IF(F592&lt;&gt;0,COUNTIF($K$2:K592,K592),"")</f>
        <v/>
      </c>
      <c r="E592" t="str">
        <f t="shared" si="40"/>
        <v/>
      </c>
      <c r="G592" s="54"/>
      <c r="H592" t="str">
        <f>IFERROR(VLOOKUP(F592, Entries!$B$2:$F$601, 2, FALSE),"")</f>
        <v/>
      </c>
      <c r="I592" t="str">
        <f>IFERROR(VLOOKUP(F592, Entries!$B$2:$F$601, 3, FALSE),"")</f>
        <v/>
      </c>
      <c r="J592" t="str">
        <f>IFERROR(VLOOKUP(F592, Entries!$B$2:$F$601, 4, FALSE),"")</f>
        <v/>
      </c>
      <c r="K592" t="str">
        <f>IFERROR(VLOOKUP(F592, Entries!$B$2:$F$601, 5, FALSE),"")</f>
        <v/>
      </c>
      <c r="L592" t="str">
        <f>LEFT(Table22[[#This Row],[Category]],2)</f>
        <v/>
      </c>
      <c r="M592" t="str">
        <f>IF(F592&lt;&gt;0,COUNTIF($L$2:L592,L592),"")</f>
        <v/>
      </c>
      <c r="N592" t="str">
        <f t="shared" si="41"/>
        <v/>
      </c>
    </row>
    <row r="593" spans="1:14" x14ac:dyDescent="0.2">
      <c r="A593">
        <v>592</v>
      </c>
      <c r="B593" t="str">
        <f>IF(F593&lt;&gt;"",COUNTIF($J$2:J593,J593),"")</f>
        <v/>
      </c>
      <c r="C593" t="str">
        <f t="shared" si="39"/>
        <v/>
      </c>
      <c r="D593" t="str">
        <f>IF(F593&lt;&gt;0,COUNTIF($K$2:K593,K593),"")</f>
        <v/>
      </c>
      <c r="E593" t="str">
        <f t="shared" si="40"/>
        <v/>
      </c>
      <c r="G593" s="54"/>
      <c r="H593" t="str">
        <f>IFERROR(VLOOKUP(F593, Entries!$B$2:$F$601, 2, FALSE),"")</f>
        <v/>
      </c>
      <c r="I593" t="str">
        <f>IFERROR(VLOOKUP(F593, Entries!$B$2:$F$601, 3, FALSE),"")</f>
        <v/>
      </c>
      <c r="J593" t="str">
        <f>IFERROR(VLOOKUP(F593, Entries!$B$2:$F$601, 4, FALSE),"")</f>
        <v/>
      </c>
      <c r="K593" t="str">
        <f>IFERROR(VLOOKUP(F593, Entries!$B$2:$F$601, 5, FALSE),"")</f>
        <v/>
      </c>
      <c r="L593" t="str">
        <f>LEFT(Table22[[#This Row],[Category]],2)</f>
        <v/>
      </c>
      <c r="M593" t="str">
        <f>IF(F593&lt;&gt;0,COUNTIF($L$2:L593,L593),"")</f>
        <v/>
      </c>
      <c r="N593" t="str">
        <f t="shared" si="41"/>
        <v/>
      </c>
    </row>
    <row r="594" spans="1:14" x14ac:dyDescent="0.2">
      <c r="A594">
        <v>593</v>
      </c>
      <c r="B594" t="str">
        <f>IF(F594&lt;&gt;"",COUNTIF($J$2:J594,J594),"")</f>
        <v/>
      </c>
      <c r="C594" t="str">
        <f t="shared" si="39"/>
        <v/>
      </c>
      <c r="D594" t="str">
        <f>IF(F594&lt;&gt;0,COUNTIF($K$2:K594,K594),"")</f>
        <v/>
      </c>
      <c r="E594" t="str">
        <f t="shared" si="40"/>
        <v/>
      </c>
      <c r="G594" s="54"/>
      <c r="H594" t="str">
        <f>IFERROR(VLOOKUP(F594, Entries!$B$2:$F$601, 2, FALSE),"")</f>
        <v/>
      </c>
      <c r="I594" t="str">
        <f>IFERROR(VLOOKUP(F594, Entries!$B$2:$F$601, 3, FALSE),"")</f>
        <v/>
      </c>
      <c r="J594" t="str">
        <f>IFERROR(VLOOKUP(F594, Entries!$B$2:$F$601, 4, FALSE),"")</f>
        <v/>
      </c>
      <c r="K594" t="str">
        <f>IFERROR(VLOOKUP(F594, Entries!$B$2:$F$601, 5, FALSE),"")</f>
        <v/>
      </c>
      <c r="L594" t="str">
        <f>LEFT(Table22[[#This Row],[Category]],2)</f>
        <v/>
      </c>
      <c r="M594" t="str">
        <f>IF(F594&lt;&gt;0,COUNTIF($L$2:L594,L594),"")</f>
        <v/>
      </c>
      <c r="N594" t="str">
        <f t="shared" si="41"/>
        <v/>
      </c>
    </row>
    <row r="595" spans="1:14" x14ac:dyDescent="0.2">
      <c r="A595">
        <v>594</v>
      </c>
      <c r="B595" t="str">
        <f>IF(F595&lt;&gt;"",COUNTIF($J$2:J595,J595),"")</f>
        <v/>
      </c>
      <c r="C595" t="str">
        <f t="shared" si="39"/>
        <v/>
      </c>
      <c r="D595" t="str">
        <f>IF(F595&lt;&gt;0,COUNTIF($K$2:K595,K595),"")</f>
        <v/>
      </c>
      <c r="E595" t="str">
        <f t="shared" si="40"/>
        <v/>
      </c>
      <c r="G595" s="54"/>
      <c r="H595" t="str">
        <f>IFERROR(VLOOKUP(F595, Entries!$B$2:$F$601, 2, FALSE),"")</f>
        <v/>
      </c>
      <c r="I595" t="str">
        <f>IFERROR(VLOOKUP(F595, Entries!$B$2:$F$601, 3, FALSE),"")</f>
        <v/>
      </c>
      <c r="J595" t="str">
        <f>IFERROR(VLOOKUP(F595, Entries!$B$2:$F$601, 4, FALSE),"")</f>
        <v/>
      </c>
      <c r="K595" t="str">
        <f>IFERROR(VLOOKUP(F595, Entries!$B$2:$F$601, 5, FALSE),"")</f>
        <v/>
      </c>
      <c r="L595" t="str">
        <f>LEFT(Table22[[#This Row],[Category]],2)</f>
        <v/>
      </c>
      <c r="M595" t="str">
        <f>IF(F595&lt;&gt;0,COUNTIF($L$2:L595,L595),"")</f>
        <v/>
      </c>
      <c r="N595" t="str">
        <f t="shared" si="41"/>
        <v/>
      </c>
    </row>
    <row r="596" spans="1:14" x14ac:dyDescent="0.2">
      <c r="A596">
        <v>595</v>
      </c>
      <c r="B596" t="str">
        <f>IF(F596&lt;&gt;"",COUNTIF($J$2:J596,J596),"")</f>
        <v/>
      </c>
      <c r="C596" t="str">
        <f t="shared" si="39"/>
        <v/>
      </c>
      <c r="D596" t="str">
        <f>IF(F596&lt;&gt;0,COUNTIF($K$2:K596,K596),"")</f>
        <v/>
      </c>
      <c r="E596" t="str">
        <f t="shared" si="40"/>
        <v/>
      </c>
      <c r="G596" s="54"/>
      <c r="H596" t="str">
        <f>IFERROR(VLOOKUP(F596, Entries!$B$2:$F$601, 2, FALSE),"")</f>
        <v/>
      </c>
      <c r="I596" t="str">
        <f>IFERROR(VLOOKUP(F596, Entries!$B$2:$F$601, 3, FALSE),"")</f>
        <v/>
      </c>
      <c r="J596" t="str">
        <f>IFERROR(VLOOKUP(F596, Entries!$B$2:$F$601, 4, FALSE),"")</f>
        <v/>
      </c>
      <c r="K596" t="str">
        <f>IFERROR(VLOOKUP(F596, Entries!$B$2:$F$601, 5, FALSE),"")</f>
        <v/>
      </c>
      <c r="L596" t="str">
        <f>LEFT(Table22[[#This Row],[Category]],2)</f>
        <v/>
      </c>
      <c r="M596" t="str">
        <f>IF(F596&lt;&gt;0,COUNTIF($L$2:L596,L596),"")</f>
        <v/>
      </c>
      <c r="N596" t="str">
        <f t="shared" si="41"/>
        <v/>
      </c>
    </row>
    <row r="597" spans="1:14" x14ac:dyDescent="0.2">
      <c r="A597">
        <v>596</v>
      </c>
      <c r="B597" t="str">
        <f>IF(F597&lt;&gt;"",COUNTIF($J$2:J597,J597),"")</f>
        <v/>
      </c>
      <c r="C597" t="str">
        <f t="shared" si="39"/>
        <v/>
      </c>
      <c r="D597" t="str">
        <f>IF(F597&lt;&gt;0,COUNTIF($K$2:K597,K597),"")</f>
        <v/>
      </c>
      <c r="E597" t="str">
        <f t="shared" si="40"/>
        <v/>
      </c>
      <c r="G597" s="54"/>
      <c r="H597" t="str">
        <f>IFERROR(VLOOKUP(F597, Entries!$B$2:$F$601, 2, FALSE),"")</f>
        <v/>
      </c>
      <c r="I597" t="str">
        <f>IFERROR(VLOOKUP(F597, Entries!$B$2:$F$601, 3, FALSE),"")</f>
        <v/>
      </c>
      <c r="J597" t="str">
        <f>IFERROR(VLOOKUP(F597, Entries!$B$2:$F$601, 4, FALSE),"")</f>
        <v/>
      </c>
      <c r="K597" t="str">
        <f>IFERROR(VLOOKUP(F597, Entries!$B$2:$F$601, 5, FALSE),"")</f>
        <v/>
      </c>
      <c r="L597" t="str">
        <f>LEFT(Table22[[#This Row],[Category]],2)</f>
        <v/>
      </c>
      <c r="M597" t="str">
        <f>IF(F597&lt;&gt;0,COUNTIF($L$2:L597,L597),"")</f>
        <v/>
      </c>
      <c r="N597" t="str">
        <f t="shared" si="41"/>
        <v/>
      </c>
    </row>
    <row r="598" spans="1:14" x14ac:dyDescent="0.2">
      <c r="A598">
        <v>597</v>
      </c>
      <c r="B598" t="str">
        <f>IF(F598&lt;&gt;"",COUNTIF($J$2:J598,J598),"")</f>
        <v/>
      </c>
      <c r="C598" t="str">
        <f t="shared" si="39"/>
        <v/>
      </c>
      <c r="D598" t="str">
        <f>IF(F598&lt;&gt;0,COUNTIF($K$2:K598,K598),"")</f>
        <v/>
      </c>
      <c r="E598" t="str">
        <f t="shared" si="40"/>
        <v/>
      </c>
      <c r="G598" s="54"/>
      <c r="H598" t="str">
        <f>IFERROR(VLOOKUP(F598, Entries!$B$2:$F$601, 2, FALSE),"")</f>
        <v/>
      </c>
      <c r="I598" t="str">
        <f>IFERROR(VLOOKUP(F598, Entries!$B$2:$F$601, 3, FALSE),"")</f>
        <v/>
      </c>
      <c r="J598" t="str">
        <f>IFERROR(VLOOKUP(F598, Entries!$B$2:$F$601, 4, FALSE),"")</f>
        <v/>
      </c>
      <c r="K598" t="str">
        <f>IFERROR(VLOOKUP(F598, Entries!$B$2:$F$601, 5, FALSE),"")</f>
        <v/>
      </c>
      <c r="L598" t="str">
        <f>LEFT(Table22[[#This Row],[Category]],2)</f>
        <v/>
      </c>
      <c r="M598" t="str">
        <f>IF(F598&lt;&gt;0,COUNTIF($L$2:L598,L598),"")</f>
        <v/>
      </c>
      <c r="N598" t="str">
        <f t="shared" si="41"/>
        <v/>
      </c>
    </row>
    <row r="599" spans="1:14" x14ac:dyDescent="0.2">
      <c r="A599">
        <v>598</v>
      </c>
      <c r="B599" t="str">
        <f>IF(F599&lt;&gt;"",COUNTIF($J$2:J599,J599),"")</f>
        <v/>
      </c>
      <c r="C599" t="str">
        <f t="shared" si="39"/>
        <v/>
      </c>
      <c r="D599" t="str">
        <f>IF(F599&lt;&gt;0,COUNTIF($K$2:K599,K599),"")</f>
        <v/>
      </c>
      <c r="E599" t="str">
        <f t="shared" si="40"/>
        <v/>
      </c>
      <c r="G599" s="54"/>
      <c r="H599" t="str">
        <f>IFERROR(VLOOKUP(F599, Entries!$B$2:$F$601, 2, FALSE),"")</f>
        <v/>
      </c>
      <c r="I599" t="str">
        <f>IFERROR(VLOOKUP(F599, Entries!$B$2:$F$601, 3, FALSE),"")</f>
        <v/>
      </c>
      <c r="J599" t="str">
        <f>IFERROR(VLOOKUP(F599, Entries!$B$2:$F$601, 4, FALSE),"")</f>
        <v/>
      </c>
      <c r="K599" t="str">
        <f>IFERROR(VLOOKUP(F599, Entries!$B$2:$F$601, 5, FALSE),"")</f>
        <v/>
      </c>
      <c r="L599" t="str">
        <f>LEFT(Table22[[#This Row],[Category]],2)</f>
        <v/>
      </c>
      <c r="M599" t="str">
        <f>IF(F599&lt;&gt;0,COUNTIF($L$2:L599,L599),"")</f>
        <v/>
      </c>
      <c r="N599" t="str">
        <f t="shared" si="41"/>
        <v/>
      </c>
    </row>
    <row r="600" spans="1:14" x14ac:dyDescent="0.2">
      <c r="A600">
        <v>599</v>
      </c>
      <c r="B600" t="str">
        <f>IF(F600&lt;&gt;"",COUNTIF($J$2:J600,J600),"")</f>
        <v/>
      </c>
      <c r="C600" t="str">
        <f t="shared" si="39"/>
        <v/>
      </c>
      <c r="D600" t="str">
        <f>IF(F600&lt;&gt;0,COUNTIF($K$2:K600,K600),"")</f>
        <v/>
      </c>
      <c r="E600" t="str">
        <f t="shared" si="40"/>
        <v/>
      </c>
      <c r="G600" s="54"/>
      <c r="H600" t="str">
        <f>IFERROR(VLOOKUP(F600, Entries!$B$2:$F$601, 2, FALSE),"")</f>
        <v/>
      </c>
      <c r="I600" t="str">
        <f>IFERROR(VLOOKUP(F600, Entries!$B$2:$F$601, 3, FALSE),"")</f>
        <v/>
      </c>
      <c r="J600" t="str">
        <f>IFERROR(VLOOKUP(F600, Entries!$B$2:$F$601, 4, FALSE),"")</f>
        <v/>
      </c>
      <c r="K600" t="str">
        <f>IFERROR(VLOOKUP(F600, Entries!$B$2:$F$601, 5, FALSE),"")</f>
        <v/>
      </c>
      <c r="L600" t="str">
        <f>LEFT(Table22[[#This Row],[Category]],2)</f>
        <v/>
      </c>
      <c r="M600" t="str">
        <f>IF(F600&lt;&gt;0,COUNTIF($L$2:L600,L600),"")</f>
        <v/>
      </c>
      <c r="N600" t="str">
        <f t="shared" si="41"/>
        <v/>
      </c>
    </row>
    <row r="601" spans="1:14" x14ac:dyDescent="0.2">
      <c r="A601">
        <v>600</v>
      </c>
      <c r="B601" t="str">
        <f>IF(F601&lt;&gt;"",COUNTIF($J$2:J601,J601),"")</f>
        <v/>
      </c>
      <c r="C601" t="str">
        <f t="shared" si="39"/>
        <v/>
      </c>
      <c r="D601" t="str">
        <f>IF(F601&lt;&gt;0,COUNTIF($K$2:K601,K601),"")</f>
        <v/>
      </c>
      <c r="E601" t="str">
        <f t="shared" si="40"/>
        <v/>
      </c>
      <c r="G601" s="54"/>
      <c r="H601" t="str">
        <f>IFERROR(VLOOKUP(F601, Entries!$B$2:$F$601, 2, FALSE),"")</f>
        <v/>
      </c>
      <c r="I601" t="str">
        <f>IFERROR(VLOOKUP(F601, Entries!$B$2:$F$601, 3, FALSE),"")</f>
        <v/>
      </c>
      <c r="J601" t="str">
        <f>IFERROR(VLOOKUP(F601, Entries!$B$2:$F$601, 4, FALSE),"")</f>
        <v/>
      </c>
      <c r="K601" t="str">
        <f>IFERROR(VLOOKUP(F601, Entries!$B$2:$F$601, 5, FALSE),"")</f>
        <v/>
      </c>
      <c r="L601" t="str">
        <f>LEFT(Table22[[#This Row],[Category]],2)</f>
        <v/>
      </c>
      <c r="M601" t="str">
        <f>IF(F601&lt;&gt;0,COUNTIF($L$2:L601,L601),"")</f>
        <v/>
      </c>
      <c r="N601" t="str">
        <f t="shared" si="41"/>
        <v/>
      </c>
    </row>
    <row r="602" spans="1:14" x14ac:dyDescent="0.2">
      <c r="A602">
        <v>601</v>
      </c>
      <c r="B602" t="str">
        <f>IF(F602&lt;&gt;"",COUNTIF($J$2:J602,J602),"")</f>
        <v/>
      </c>
      <c r="C602" t="str">
        <f t="shared" si="39"/>
        <v/>
      </c>
      <c r="D602" t="str">
        <f>IF(F602&lt;&gt;0,COUNTIF($K$2:K602,K602),"")</f>
        <v/>
      </c>
      <c r="E602" t="str">
        <f t="shared" si="40"/>
        <v/>
      </c>
      <c r="G602" s="54"/>
      <c r="H602" t="str">
        <f>IFERROR(VLOOKUP(F602, Entries!$B$2:$F$601, 2, FALSE),"")</f>
        <v/>
      </c>
      <c r="I602" t="str">
        <f>IFERROR(VLOOKUP(F602, Entries!$B$2:$F$601, 3, FALSE),"")</f>
        <v/>
      </c>
      <c r="J602" t="str">
        <f>IFERROR(VLOOKUP(F602, Entries!$B$2:$F$601, 4, FALSE),"")</f>
        <v/>
      </c>
      <c r="K602" t="str">
        <f>IFERROR(VLOOKUP(F602, Entries!$B$2:$F$601, 5, FALSE),"")</f>
        <v/>
      </c>
      <c r="L602" t="str">
        <f>LEFT(Table22[[#This Row],[Category]],2)</f>
        <v/>
      </c>
      <c r="M602" t="str">
        <f>IF(F602&lt;&gt;0,COUNTIF($L$2:L602,L602),"")</f>
        <v/>
      </c>
      <c r="N602" t="str">
        <f t="shared" si="41"/>
        <v/>
      </c>
    </row>
    <row r="603" spans="1:14" x14ac:dyDescent="0.2">
      <c r="A603">
        <v>602</v>
      </c>
      <c r="B603" t="str">
        <f>IF(F603&lt;&gt;"",COUNTIF($J$2:J603,J603),"")</f>
        <v/>
      </c>
      <c r="C603" t="str">
        <f t="shared" si="39"/>
        <v/>
      </c>
      <c r="D603" t="str">
        <f>IF(F603&lt;&gt;0,COUNTIF($K$2:K603,K603),"")</f>
        <v/>
      </c>
      <c r="E603" t="str">
        <f t="shared" si="40"/>
        <v/>
      </c>
      <c r="G603" s="54"/>
      <c r="H603" t="str">
        <f>IFERROR(VLOOKUP(F603, Entries!$B$2:$F$601, 2, FALSE),"")</f>
        <v/>
      </c>
      <c r="I603" t="str">
        <f>IFERROR(VLOOKUP(F603, Entries!$B$2:$F$601, 3, FALSE),"")</f>
        <v/>
      </c>
      <c r="J603" t="str">
        <f>IFERROR(VLOOKUP(F603, Entries!$B$2:$F$601, 4, FALSE),"")</f>
        <v/>
      </c>
      <c r="K603" t="str">
        <f>IFERROR(VLOOKUP(F603, Entries!$B$2:$F$601, 5, FALSE),"")</f>
        <v/>
      </c>
      <c r="L603" t="str">
        <f>LEFT(Table22[[#This Row],[Category]],2)</f>
        <v/>
      </c>
      <c r="M603" t="str">
        <f>IF(F603&lt;&gt;0,COUNTIF($L$2:L603,L603),"")</f>
        <v/>
      </c>
      <c r="N603" t="str">
        <f t="shared" si="41"/>
        <v/>
      </c>
    </row>
    <row r="604" spans="1:14" x14ac:dyDescent="0.2">
      <c r="A604">
        <v>603</v>
      </c>
      <c r="B604" t="str">
        <f>IF(F604&lt;&gt;"",COUNTIF($J$2:J604,J604),"")</f>
        <v/>
      </c>
      <c r="C604" t="str">
        <f t="shared" si="39"/>
        <v/>
      </c>
      <c r="D604" t="str">
        <f>IF(F604&lt;&gt;0,COUNTIF($K$2:K604,K604),"")</f>
        <v/>
      </c>
      <c r="E604" t="str">
        <f t="shared" si="40"/>
        <v/>
      </c>
      <c r="G604" s="54"/>
      <c r="H604" t="str">
        <f>IFERROR(VLOOKUP(F604, Entries!$B$2:$F$601, 2, FALSE),"")</f>
        <v/>
      </c>
      <c r="I604" t="str">
        <f>IFERROR(VLOOKUP(F604, Entries!$B$2:$F$601, 3, FALSE),"")</f>
        <v/>
      </c>
      <c r="J604" t="str">
        <f>IFERROR(VLOOKUP(F604, Entries!$B$2:$F$601, 4, FALSE),"")</f>
        <v/>
      </c>
      <c r="K604" t="str">
        <f>IFERROR(VLOOKUP(F604, Entries!$B$2:$F$601, 5, FALSE),"")</f>
        <v/>
      </c>
      <c r="L604" t="str">
        <f>LEFT(Table22[[#This Row],[Category]],2)</f>
        <v/>
      </c>
      <c r="M604" t="str">
        <f>IF(F604&lt;&gt;0,COUNTIF($L$2:L604,L604),"")</f>
        <v/>
      </c>
      <c r="N604" t="str">
        <f t="shared" si="41"/>
        <v/>
      </c>
    </row>
    <row r="605" spans="1:14" x14ac:dyDescent="0.2">
      <c r="A605">
        <v>604</v>
      </c>
      <c r="B605" t="str">
        <f>IF(F605&lt;&gt;"",COUNTIF($J$2:J605,J605),"")</f>
        <v/>
      </c>
      <c r="C605" t="str">
        <f t="shared" si="39"/>
        <v/>
      </c>
      <c r="D605" t="str">
        <f>IF(F605&lt;&gt;0,COUNTIF($K$2:K605,K605),"")</f>
        <v/>
      </c>
      <c r="E605" t="str">
        <f t="shared" si="40"/>
        <v/>
      </c>
      <c r="G605" s="54"/>
      <c r="H605" t="str">
        <f>IFERROR(VLOOKUP(F605, Entries!$B$2:$F$601, 2, FALSE),"")</f>
        <v/>
      </c>
      <c r="I605" t="str">
        <f>IFERROR(VLOOKUP(F605, Entries!$B$2:$F$601, 3, FALSE),"")</f>
        <v/>
      </c>
      <c r="J605" t="str">
        <f>IFERROR(VLOOKUP(F605, Entries!$B$2:$F$601, 4, FALSE),"")</f>
        <v/>
      </c>
      <c r="K605" t="str">
        <f>IFERROR(VLOOKUP(F605, Entries!$B$2:$F$601, 5, FALSE),"")</f>
        <v/>
      </c>
      <c r="L605" t="str">
        <f>LEFT(Table22[[#This Row],[Category]],2)</f>
        <v/>
      </c>
      <c r="M605" t="str">
        <f>IF(F605&lt;&gt;0,COUNTIF($L$2:L605,L605),"")</f>
        <v/>
      </c>
      <c r="N605" t="str">
        <f t="shared" si="41"/>
        <v/>
      </c>
    </row>
    <row r="606" spans="1:14" x14ac:dyDescent="0.2">
      <c r="A606">
        <v>605</v>
      </c>
      <c r="B606" t="str">
        <f>IF(F606&lt;&gt;"",COUNTIF($J$2:J606,J606),"")</f>
        <v/>
      </c>
      <c r="C606" t="str">
        <f t="shared" si="39"/>
        <v/>
      </c>
      <c r="D606" t="str">
        <f>IF(F606&lt;&gt;0,COUNTIF($K$2:K606,K606),"")</f>
        <v/>
      </c>
      <c r="E606" t="str">
        <f t="shared" si="40"/>
        <v/>
      </c>
      <c r="G606" s="54"/>
      <c r="H606" t="str">
        <f>IFERROR(VLOOKUP(F606, Entries!$B$2:$F$601, 2, FALSE),"")</f>
        <v/>
      </c>
      <c r="I606" t="str">
        <f>IFERROR(VLOOKUP(F606, Entries!$B$2:$F$601, 3, FALSE),"")</f>
        <v/>
      </c>
      <c r="J606" t="str">
        <f>IFERROR(VLOOKUP(F606, Entries!$B$2:$F$601, 4, FALSE),"")</f>
        <v/>
      </c>
      <c r="K606" t="str">
        <f>IFERROR(VLOOKUP(F606, Entries!$B$2:$F$601, 5, FALSE),"")</f>
        <v/>
      </c>
      <c r="L606" t="str">
        <f>LEFT(Table22[[#This Row],[Category]],2)</f>
        <v/>
      </c>
      <c r="M606" t="str">
        <f>IF(F606&lt;&gt;0,COUNTIF($L$2:L606,L606),"")</f>
        <v/>
      </c>
      <c r="N606" t="str">
        <f t="shared" si="41"/>
        <v/>
      </c>
    </row>
    <row r="607" spans="1:14" x14ac:dyDescent="0.2">
      <c r="A607">
        <v>606</v>
      </c>
      <c r="B607" t="str">
        <f>IF(F607&lt;&gt;"",COUNTIF($J$2:J607,J607),"")</f>
        <v/>
      </c>
      <c r="C607" t="str">
        <f t="shared" si="39"/>
        <v/>
      </c>
      <c r="D607" t="str">
        <f>IF(F607&lt;&gt;0,COUNTIF($K$2:K607,K607),"")</f>
        <v/>
      </c>
      <c r="E607" t="str">
        <f t="shared" si="40"/>
        <v/>
      </c>
      <c r="G607" s="54"/>
      <c r="H607" t="str">
        <f>IFERROR(VLOOKUP(F607, Entries!$B$2:$F$601, 2, FALSE),"")</f>
        <v/>
      </c>
      <c r="I607" t="str">
        <f>IFERROR(VLOOKUP(F607, Entries!$B$2:$F$601, 3, FALSE),"")</f>
        <v/>
      </c>
      <c r="J607" t="str">
        <f>IFERROR(VLOOKUP(F607, Entries!$B$2:$F$601, 4, FALSE),"")</f>
        <v/>
      </c>
      <c r="K607" t="str">
        <f>IFERROR(VLOOKUP(F607, Entries!$B$2:$F$601, 5, FALSE),"")</f>
        <v/>
      </c>
      <c r="L607" t="str">
        <f>LEFT(Table22[[#This Row],[Category]],2)</f>
        <v/>
      </c>
      <c r="M607" t="str">
        <f>IF(F607&lt;&gt;0,COUNTIF($L$2:L607,L607),"")</f>
        <v/>
      </c>
      <c r="N607" t="str">
        <f t="shared" si="41"/>
        <v/>
      </c>
    </row>
    <row r="608" spans="1:14" x14ac:dyDescent="0.2">
      <c r="A608">
        <v>607</v>
      </c>
      <c r="B608" t="str">
        <f>IF(F608&lt;&gt;"",COUNTIF($J$2:J608,J608),"")</f>
        <v/>
      </c>
      <c r="C608" t="str">
        <f t="shared" si="39"/>
        <v/>
      </c>
      <c r="D608" t="str">
        <f>IF(F608&lt;&gt;0,COUNTIF($K$2:K608,K608),"")</f>
        <v/>
      </c>
      <c r="E608" t="str">
        <f t="shared" si="40"/>
        <v/>
      </c>
      <c r="G608" s="54"/>
      <c r="H608" t="str">
        <f>IFERROR(VLOOKUP(F608, Entries!$B$2:$F$601, 2, FALSE),"")</f>
        <v/>
      </c>
      <c r="I608" t="str">
        <f>IFERROR(VLOOKUP(F608, Entries!$B$2:$F$601, 3, FALSE),"")</f>
        <v/>
      </c>
      <c r="J608" t="str">
        <f>IFERROR(VLOOKUP(F608, Entries!$B$2:$F$601, 4, FALSE),"")</f>
        <v/>
      </c>
      <c r="K608" t="str">
        <f>IFERROR(VLOOKUP(F608, Entries!$B$2:$F$601, 5, FALSE),"")</f>
        <v/>
      </c>
      <c r="L608" t="str">
        <f>LEFT(Table22[[#This Row],[Category]],2)</f>
        <v/>
      </c>
      <c r="M608" t="str">
        <f>IF(F608&lt;&gt;0,COUNTIF($L$2:L608,L608),"")</f>
        <v/>
      </c>
      <c r="N608" t="str">
        <f t="shared" si="41"/>
        <v/>
      </c>
    </row>
    <row r="609" spans="1:14" x14ac:dyDescent="0.2">
      <c r="A609">
        <v>608</v>
      </c>
      <c r="B609" t="str">
        <f>IF(F609&lt;&gt;"",COUNTIF($J$2:J609,J609),"")</f>
        <v/>
      </c>
      <c r="C609" t="str">
        <f t="shared" si="39"/>
        <v/>
      </c>
      <c r="D609" t="str">
        <f>IF(F609&lt;&gt;0,COUNTIF($K$2:K609,K609),"")</f>
        <v/>
      </c>
      <c r="E609" t="str">
        <f t="shared" si="40"/>
        <v/>
      </c>
      <c r="G609" s="54"/>
      <c r="H609" t="str">
        <f>IFERROR(VLOOKUP(F609, Entries!$B$2:$F$601, 2, FALSE),"")</f>
        <v/>
      </c>
      <c r="I609" t="str">
        <f>IFERROR(VLOOKUP(F609, Entries!$B$2:$F$601, 3, FALSE),"")</f>
        <v/>
      </c>
      <c r="J609" t="str">
        <f>IFERROR(VLOOKUP(F609, Entries!$B$2:$F$601, 4, FALSE),"")</f>
        <v/>
      </c>
      <c r="K609" t="str">
        <f>IFERROR(VLOOKUP(F609, Entries!$B$2:$F$601, 5, FALSE),"")</f>
        <v/>
      </c>
      <c r="L609" t="str">
        <f>LEFT(Table22[[#This Row],[Category]],2)</f>
        <v/>
      </c>
      <c r="M609" t="str">
        <f>IF(F609&lt;&gt;0,COUNTIF($L$2:L609,L609),"")</f>
        <v/>
      </c>
      <c r="N609" t="str">
        <f t="shared" si="41"/>
        <v/>
      </c>
    </row>
    <row r="610" spans="1:14" x14ac:dyDescent="0.2">
      <c r="A610">
        <v>609</v>
      </c>
      <c r="B610" t="str">
        <f>IF(F610&lt;&gt;"",COUNTIF($J$2:J610,J610),"")</f>
        <v/>
      </c>
      <c r="C610" t="str">
        <f t="shared" si="39"/>
        <v/>
      </c>
      <c r="D610" t="str">
        <f>IF(F610&lt;&gt;0,COUNTIF($K$2:K610,K610),"")</f>
        <v/>
      </c>
      <c r="E610" t="str">
        <f t="shared" si="40"/>
        <v/>
      </c>
      <c r="G610" s="54"/>
      <c r="H610" t="str">
        <f>IFERROR(VLOOKUP(F610, Entries!$B$2:$F$601, 2, FALSE),"")</f>
        <v/>
      </c>
      <c r="I610" t="str">
        <f>IFERROR(VLOOKUP(F610, Entries!$B$2:$F$601, 3, FALSE),"")</f>
        <v/>
      </c>
      <c r="J610" t="str">
        <f>IFERROR(VLOOKUP(F610, Entries!$B$2:$F$601, 4, FALSE),"")</f>
        <v/>
      </c>
      <c r="K610" t="str">
        <f>IFERROR(VLOOKUP(F610, Entries!$B$2:$F$601, 5, FALSE),"")</f>
        <v/>
      </c>
      <c r="L610" t="str">
        <f>LEFT(Table22[[#This Row],[Category]],2)</f>
        <v/>
      </c>
      <c r="M610" t="str">
        <f>IF(F610&lt;&gt;0,COUNTIF($L$2:L610,L610),"")</f>
        <v/>
      </c>
      <c r="N610" t="str">
        <f t="shared" si="41"/>
        <v/>
      </c>
    </row>
    <row r="611" spans="1:14" x14ac:dyDescent="0.2">
      <c r="A611">
        <v>610</v>
      </c>
      <c r="B611" t="str">
        <f>IF(F611&lt;&gt;"",COUNTIF($J$2:J611,J611),"")</f>
        <v/>
      </c>
      <c r="C611" t="str">
        <f t="shared" si="39"/>
        <v/>
      </c>
      <c r="D611" t="str">
        <f>IF(F611&lt;&gt;0,COUNTIF($K$2:K611,K611),"")</f>
        <v/>
      </c>
      <c r="E611" t="str">
        <f t="shared" si="40"/>
        <v/>
      </c>
      <c r="G611" s="54"/>
      <c r="H611" t="str">
        <f>IFERROR(VLOOKUP(F611, Entries!$B$2:$F$601, 2, FALSE),"")</f>
        <v/>
      </c>
      <c r="I611" t="str">
        <f>IFERROR(VLOOKUP(F611, Entries!$B$2:$F$601, 3, FALSE),"")</f>
        <v/>
      </c>
      <c r="J611" t="str">
        <f>IFERROR(VLOOKUP(F611, Entries!$B$2:$F$601, 4, FALSE),"")</f>
        <v/>
      </c>
      <c r="K611" t="str">
        <f>IFERROR(VLOOKUP(F611, Entries!$B$2:$F$601, 5, FALSE),"")</f>
        <v/>
      </c>
      <c r="L611" t="str">
        <f>LEFT(Table22[[#This Row],[Category]],2)</f>
        <v/>
      </c>
      <c r="M611" t="str">
        <f>IF(F611&lt;&gt;0,COUNTIF($L$2:L611,L611),"")</f>
        <v/>
      </c>
      <c r="N611" t="str">
        <f t="shared" si="41"/>
        <v/>
      </c>
    </row>
    <row r="612" spans="1:14" x14ac:dyDescent="0.2">
      <c r="A612">
        <v>611</v>
      </c>
      <c r="B612" t="str">
        <f>IF(F612&lt;&gt;"",COUNTIF($J$2:J612,J612),"")</f>
        <v/>
      </c>
      <c r="C612" t="str">
        <f t="shared" si="39"/>
        <v/>
      </c>
      <c r="D612" t="str">
        <f>IF(F612&lt;&gt;0,COUNTIF($K$2:K612,K612),"")</f>
        <v/>
      </c>
      <c r="E612" t="str">
        <f t="shared" si="40"/>
        <v/>
      </c>
      <c r="G612" s="54"/>
      <c r="H612" t="str">
        <f>IFERROR(VLOOKUP(F612, Entries!$B$2:$F$601, 2, FALSE),"")</f>
        <v/>
      </c>
      <c r="I612" t="str">
        <f>IFERROR(VLOOKUP(F612, Entries!$B$2:$F$601, 3, FALSE),"")</f>
        <v/>
      </c>
      <c r="J612" t="str">
        <f>IFERROR(VLOOKUP(F612, Entries!$B$2:$F$601, 4, FALSE),"")</f>
        <v/>
      </c>
      <c r="K612" t="str">
        <f>IFERROR(VLOOKUP(F612, Entries!$B$2:$F$601, 5, FALSE),"")</f>
        <v/>
      </c>
      <c r="L612" t="str">
        <f>LEFT(Table22[[#This Row],[Category]],2)</f>
        <v/>
      </c>
      <c r="M612" t="str">
        <f>IF(F612&lt;&gt;0,COUNTIF($L$2:L612,L612),"")</f>
        <v/>
      </c>
      <c r="N612" t="str">
        <f t="shared" si="41"/>
        <v/>
      </c>
    </row>
    <row r="613" spans="1:14" x14ac:dyDescent="0.2">
      <c r="A613">
        <v>612</v>
      </c>
      <c r="B613" t="str">
        <f>IF(F613&lt;&gt;"",COUNTIF($J$2:J613,J613),"")</f>
        <v/>
      </c>
      <c r="C613" t="str">
        <f t="shared" si="39"/>
        <v/>
      </c>
      <c r="D613" t="str">
        <f>IF(F613&lt;&gt;0,COUNTIF($K$2:K613,K613),"")</f>
        <v/>
      </c>
      <c r="E613" t="str">
        <f t="shared" si="40"/>
        <v/>
      </c>
      <c r="G613" s="54"/>
      <c r="H613" t="str">
        <f>IFERROR(VLOOKUP(F613, Entries!$B$2:$F$601, 2, FALSE),"")</f>
        <v/>
      </c>
      <c r="I613" t="str">
        <f>IFERROR(VLOOKUP(F613, Entries!$B$2:$F$601, 3, FALSE),"")</f>
        <v/>
      </c>
      <c r="J613" t="str">
        <f>IFERROR(VLOOKUP(F613, Entries!$B$2:$F$601, 4, FALSE),"")</f>
        <v/>
      </c>
      <c r="K613" t="str">
        <f>IFERROR(VLOOKUP(F613, Entries!$B$2:$F$601, 5, FALSE),"")</f>
        <v/>
      </c>
      <c r="L613" t="str">
        <f>LEFT(Table22[[#This Row],[Category]],2)</f>
        <v/>
      </c>
      <c r="M613" t="str">
        <f>IF(F613&lt;&gt;0,COUNTIF($L$2:L613,L613),"")</f>
        <v/>
      </c>
      <c r="N613" t="str">
        <f t="shared" si="41"/>
        <v/>
      </c>
    </row>
    <row r="614" spans="1:14" x14ac:dyDescent="0.2">
      <c r="A614">
        <v>613</v>
      </c>
      <c r="B614" t="str">
        <f>IF(F614&lt;&gt;"",COUNTIF($J$2:J614,J614),"")</f>
        <v/>
      </c>
      <c r="C614" t="str">
        <f t="shared" si="39"/>
        <v/>
      </c>
      <c r="D614" t="str">
        <f>IF(F614&lt;&gt;0,COUNTIF($K$2:K614,K614),"")</f>
        <v/>
      </c>
      <c r="E614" t="str">
        <f t="shared" si="40"/>
        <v/>
      </c>
      <c r="G614" s="54"/>
      <c r="H614" t="str">
        <f>IFERROR(VLOOKUP(F614, Entries!$B$2:$F$601, 2, FALSE),"")</f>
        <v/>
      </c>
      <c r="I614" t="str">
        <f>IFERROR(VLOOKUP(F614, Entries!$B$2:$F$601, 3, FALSE),"")</f>
        <v/>
      </c>
      <c r="J614" t="str">
        <f>IFERROR(VLOOKUP(F614, Entries!$B$2:$F$601, 4, FALSE),"")</f>
        <v/>
      </c>
      <c r="K614" t="str">
        <f>IFERROR(VLOOKUP(F614, Entries!$B$2:$F$601, 5, FALSE),"")</f>
        <v/>
      </c>
      <c r="L614" t="str">
        <f>LEFT(Table22[[#This Row],[Category]],2)</f>
        <v/>
      </c>
      <c r="M614" t="str">
        <f>IF(F614&lt;&gt;0,COUNTIF($L$2:L614,L614),"")</f>
        <v/>
      </c>
      <c r="N614" t="str">
        <f t="shared" si="41"/>
        <v/>
      </c>
    </row>
    <row r="615" spans="1:14" x14ac:dyDescent="0.2">
      <c r="A615">
        <v>614</v>
      </c>
      <c r="B615" t="str">
        <f>IF(F615&lt;&gt;"",COUNTIF($J$2:J615,J615),"")</f>
        <v/>
      </c>
      <c r="C615" t="str">
        <f t="shared" si="39"/>
        <v/>
      </c>
      <c r="D615" t="str">
        <f>IF(F615&lt;&gt;0,COUNTIF($K$2:K615,K615),"")</f>
        <v/>
      </c>
      <c r="E615" t="str">
        <f t="shared" si="40"/>
        <v/>
      </c>
      <c r="G615" s="54"/>
      <c r="H615" t="str">
        <f>IFERROR(VLOOKUP(F615, Entries!$B$2:$F$601, 2, FALSE),"")</f>
        <v/>
      </c>
      <c r="I615" t="str">
        <f>IFERROR(VLOOKUP(F615, Entries!$B$2:$F$601, 3, FALSE),"")</f>
        <v/>
      </c>
      <c r="J615" t="str">
        <f>IFERROR(VLOOKUP(F615, Entries!$B$2:$F$601, 4, FALSE),"")</f>
        <v/>
      </c>
      <c r="K615" t="str">
        <f>IFERROR(VLOOKUP(F615, Entries!$B$2:$F$601, 5, FALSE),"")</f>
        <v/>
      </c>
      <c r="L615" t="str">
        <f>LEFT(Table22[[#This Row],[Category]],2)</f>
        <v/>
      </c>
      <c r="M615" t="str">
        <f>IF(F615&lt;&gt;0,COUNTIF($L$2:L615,L615),"")</f>
        <v/>
      </c>
      <c r="N615" t="str">
        <f t="shared" si="41"/>
        <v/>
      </c>
    </row>
    <row r="616" spans="1:14" x14ac:dyDescent="0.2">
      <c r="A616">
        <v>615</v>
      </c>
      <c r="B616" t="str">
        <f>IF(F616&lt;&gt;"",COUNTIF($J$2:J616,J616),"")</f>
        <v/>
      </c>
      <c r="C616" t="str">
        <f t="shared" si="39"/>
        <v/>
      </c>
      <c r="D616" t="str">
        <f>IF(F616&lt;&gt;0,COUNTIF($K$2:K616,K616),"")</f>
        <v/>
      </c>
      <c r="E616" t="str">
        <f t="shared" si="40"/>
        <v/>
      </c>
      <c r="G616" s="54"/>
      <c r="H616" t="str">
        <f>IFERROR(VLOOKUP(F616, Entries!$B$2:$F$601, 2, FALSE),"")</f>
        <v/>
      </c>
      <c r="I616" t="str">
        <f>IFERROR(VLOOKUP(F616, Entries!$B$2:$F$601, 3, FALSE),"")</f>
        <v/>
      </c>
      <c r="J616" t="str">
        <f>IFERROR(VLOOKUP(F616, Entries!$B$2:$F$601, 4, FALSE),"")</f>
        <v/>
      </c>
      <c r="K616" t="str">
        <f>IFERROR(VLOOKUP(F616, Entries!$B$2:$F$601, 5, FALSE),"")</f>
        <v/>
      </c>
      <c r="L616" t="str">
        <f>LEFT(Table22[[#This Row],[Category]],2)</f>
        <v/>
      </c>
      <c r="M616" t="str">
        <f>IF(F616&lt;&gt;0,COUNTIF($L$2:L616,L616),"")</f>
        <v/>
      </c>
      <c r="N616" t="str">
        <f t="shared" si="41"/>
        <v/>
      </c>
    </row>
    <row r="617" spans="1:14" x14ac:dyDescent="0.2">
      <c r="A617">
        <v>616</v>
      </c>
      <c r="B617" t="str">
        <f>IF(F617&lt;&gt;"",COUNTIF($J$2:J617,J617),"")</f>
        <v/>
      </c>
      <c r="C617" t="str">
        <f t="shared" si="39"/>
        <v/>
      </c>
      <c r="D617" t="str">
        <f>IF(F617&lt;&gt;0,COUNTIF($K$2:K617,K617),"")</f>
        <v/>
      </c>
      <c r="E617" t="str">
        <f t="shared" si="40"/>
        <v/>
      </c>
      <c r="G617" s="54"/>
      <c r="H617" t="str">
        <f>IFERROR(VLOOKUP(F617, Entries!$B$2:$F$601, 2, FALSE),"")</f>
        <v/>
      </c>
      <c r="I617" t="str">
        <f>IFERROR(VLOOKUP(F617, Entries!$B$2:$F$601, 3, FALSE),"")</f>
        <v/>
      </c>
      <c r="J617" t="str">
        <f>IFERROR(VLOOKUP(F617, Entries!$B$2:$F$601, 4, FALSE),"")</f>
        <v/>
      </c>
      <c r="K617" t="str">
        <f>IFERROR(VLOOKUP(F617, Entries!$B$2:$F$601, 5, FALSE),"")</f>
        <v/>
      </c>
      <c r="L617" t="str">
        <f>LEFT(Table22[[#This Row],[Category]],2)</f>
        <v/>
      </c>
      <c r="M617" t="str">
        <f>IF(F617&lt;&gt;0,COUNTIF($L$2:L617,L617),"")</f>
        <v/>
      </c>
      <c r="N617" t="str">
        <f t="shared" si="41"/>
        <v/>
      </c>
    </row>
    <row r="618" spans="1:14" x14ac:dyDescent="0.2">
      <c r="A618">
        <v>617</v>
      </c>
      <c r="B618" t="str">
        <f>IF(F618&lt;&gt;"",COUNTIF($J$2:J618,J618),"")</f>
        <v/>
      </c>
      <c r="C618" t="str">
        <f t="shared" si="39"/>
        <v/>
      </c>
      <c r="D618" t="str">
        <f>IF(F618&lt;&gt;0,COUNTIF($K$2:K618,K618),"")</f>
        <v/>
      </c>
      <c r="E618" t="str">
        <f t="shared" si="40"/>
        <v/>
      </c>
      <c r="G618" s="54"/>
      <c r="H618" t="str">
        <f>IFERROR(VLOOKUP(F618, Entries!$B$2:$F$601, 2, FALSE),"")</f>
        <v/>
      </c>
      <c r="I618" t="str">
        <f>IFERROR(VLOOKUP(F618, Entries!$B$2:$F$601, 3, FALSE),"")</f>
        <v/>
      </c>
      <c r="J618" t="str">
        <f>IFERROR(VLOOKUP(F618, Entries!$B$2:$F$601, 4, FALSE),"")</f>
        <v/>
      </c>
      <c r="K618" t="str">
        <f>IFERROR(VLOOKUP(F618, Entries!$B$2:$F$601, 5, FALSE),"")</f>
        <v/>
      </c>
      <c r="L618" t="str">
        <f>LEFT(Table22[[#This Row],[Category]],2)</f>
        <v/>
      </c>
      <c r="M618" t="str">
        <f>IF(F618&lt;&gt;0,COUNTIF($L$2:L618,L618),"")</f>
        <v/>
      </c>
      <c r="N618" t="str">
        <f t="shared" si="41"/>
        <v/>
      </c>
    </row>
    <row r="619" spans="1:14" x14ac:dyDescent="0.2">
      <c r="A619">
        <v>618</v>
      </c>
      <c r="B619" t="str">
        <f>IF(F619&lt;&gt;"",COUNTIF($J$2:J619,J619),"")</f>
        <v/>
      </c>
      <c r="C619" t="str">
        <f t="shared" si="39"/>
        <v/>
      </c>
      <c r="D619" t="str">
        <f>IF(F619&lt;&gt;0,COUNTIF($K$2:K619,K619),"")</f>
        <v/>
      </c>
      <c r="E619" t="str">
        <f t="shared" si="40"/>
        <v/>
      </c>
      <c r="G619" s="54"/>
      <c r="H619" t="str">
        <f>IFERROR(VLOOKUP(F619, Entries!$B$2:$F$601, 2, FALSE),"")</f>
        <v/>
      </c>
      <c r="I619" t="str">
        <f>IFERROR(VLOOKUP(F619, Entries!$B$2:$F$601, 3, FALSE),"")</f>
        <v/>
      </c>
      <c r="J619" t="str">
        <f>IFERROR(VLOOKUP(F619, Entries!$B$2:$F$601, 4, FALSE),"")</f>
        <v/>
      </c>
      <c r="K619" t="str">
        <f>IFERROR(VLOOKUP(F619, Entries!$B$2:$F$601, 5, FALSE),"")</f>
        <v/>
      </c>
      <c r="L619" t="str">
        <f>LEFT(Table22[[#This Row],[Category]],2)</f>
        <v/>
      </c>
      <c r="M619" t="str">
        <f>IF(F619&lt;&gt;0,COUNTIF($L$2:L619,L619),"")</f>
        <v/>
      </c>
      <c r="N619" t="str">
        <f t="shared" si="41"/>
        <v/>
      </c>
    </row>
    <row r="620" spans="1:14" x14ac:dyDescent="0.2">
      <c r="A620">
        <v>619</v>
      </c>
      <c r="B620" t="str">
        <f>IF(F620&lt;&gt;"",COUNTIF($J$2:J620,J620),"")</f>
        <v/>
      </c>
      <c r="C620" t="str">
        <f t="shared" si="39"/>
        <v/>
      </c>
      <c r="D620" t="str">
        <f>IF(F620&lt;&gt;0,COUNTIF($K$2:K620,K620),"")</f>
        <v/>
      </c>
      <c r="E620" t="str">
        <f t="shared" si="40"/>
        <v/>
      </c>
      <c r="G620" s="54"/>
      <c r="H620" t="str">
        <f>IFERROR(VLOOKUP(F620, Entries!$B$2:$F$601, 2, FALSE),"")</f>
        <v/>
      </c>
      <c r="I620" t="str">
        <f>IFERROR(VLOOKUP(F620, Entries!$B$2:$F$601, 3, FALSE),"")</f>
        <v/>
      </c>
      <c r="J620" t="str">
        <f>IFERROR(VLOOKUP(F620, Entries!$B$2:$F$601, 4, FALSE),"")</f>
        <v/>
      </c>
      <c r="K620" t="str">
        <f>IFERROR(VLOOKUP(F620, Entries!$B$2:$F$601, 5, FALSE),"")</f>
        <v/>
      </c>
      <c r="L620" t="str">
        <f>LEFT(Table22[[#This Row],[Category]],2)</f>
        <v/>
      </c>
      <c r="M620" t="str">
        <f>IF(F620&lt;&gt;0,COUNTIF($L$2:L620,L620),"")</f>
        <v/>
      </c>
      <c r="N620" t="str">
        <f t="shared" si="41"/>
        <v/>
      </c>
    </row>
    <row r="621" spans="1:14" x14ac:dyDescent="0.2">
      <c r="A621">
        <v>620</v>
      </c>
      <c r="B621" t="str">
        <f>IF(F621&lt;&gt;"",COUNTIF($J$2:J621,J621),"")</f>
        <v/>
      </c>
      <c r="C621" t="str">
        <f t="shared" si="39"/>
        <v/>
      </c>
      <c r="D621" t="str">
        <f>IF(F621&lt;&gt;0,COUNTIF($K$2:K621,K621),"")</f>
        <v/>
      </c>
      <c r="E621" t="str">
        <f t="shared" si="40"/>
        <v/>
      </c>
      <c r="G621" s="54"/>
      <c r="H621" t="str">
        <f>IFERROR(VLOOKUP(F621, Entries!$B$2:$F$601, 2, FALSE),"")</f>
        <v/>
      </c>
      <c r="I621" t="str">
        <f>IFERROR(VLOOKUP(F621, Entries!$B$2:$F$601, 3, FALSE),"")</f>
        <v/>
      </c>
      <c r="J621" t="str">
        <f>IFERROR(VLOOKUP(F621, Entries!$B$2:$F$601, 4, FALSE),"")</f>
        <v/>
      </c>
      <c r="K621" t="str">
        <f>IFERROR(VLOOKUP(F621, Entries!$B$2:$F$601, 5, FALSE),"")</f>
        <v/>
      </c>
      <c r="L621" t="str">
        <f>LEFT(Table22[[#This Row],[Category]],2)</f>
        <v/>
      </c>
      <c r="M621" t="str">
        <f>IF(F621&lt;&gt;0,COUNTIF($L$2:L621,L621),"")</f>
        <v/>
      </c>
      <c r="N621" t="str">
        <f t="shared" si="41"/>
        <v/>
      </c>
    </row>
    <row r="622" spans="1:14" x14ac:dyDescent="0.2">
      <c r="A622">
        <v>621</v>
      </c>
      <c r="B622" t="str">
        <f>IF(F622&lt;&gt;"",COUNTIF($J$2:J622,J622),"")</f>
        <v/>
      </c>
      <c r="C622" t="str">
        <f t="shared" si="39"/>
        <v/>
      </c>
      <c r="D622" t="str">
        <f>IF(F622&lt;&gt;0,COUNTIF($K$2:K622,K622),"")</f>
        <v/>
      </c>
      <c r="E622" t="str">
        <f t="shared" si="40"/>
        <v/>
      </c>
      <c r="G622" s="54"/>
      <c r="H622" t="str">
        <f>IFERROR(VLOOKUP(F622, Entries!$B$2:$F$601, 2, FALSE),"")</f>
        <v/>
      </c>
      <c r="I622" t="str">
        <f>IFERROR(VLOOKUP(F622, Entries!$B$2:$F$601, 3, FALSE),"")</f>
        <v/>
      </c>
      <c r="J622" t="str">
        <f>IFERROR(VLOOKUP(F622, Entries!$B$2:$F$601, 4, FALSE),"")</f>
        <v/>
      </c>
      <c r="K622" t="str">
        <f>IFERROR(VLOOKUP(F622, Entries!$B$2:$F$601, 5, FALSE),"")</f>
        <v/>
      </c>
      <c r="L622" t="str">
        <f>LEFT(Table22[[#This Row],[Category]],2)</f>
        <v/>
      </c>
      <c r="M622" t="str">
        <f>IF(F622&lt;&gt;0,COUNTIF($L$2:L622,L622),"")</f>
        <v/>
      </c>
      <c r="N622" t="str">
        <f t="shared" si="41"/>
        <v/>
      </c>
    </row>
    <row r="623" spans="1:14" x14ac:dyDescent="0.2">
      <c r="A623">
        <v>622</v>
      </c>
      <c r="B623" t="str">
        <f>IF(F623&lt;&gt;"",COUNTIF($J$2:J623,J623),"")</f>
        <v/>
      </c>
      <c r="C623" t="str">
        <f t="shared" si="39"/>
        <v/>
      </c>
      <c r="D623" t="str">
        <f>IF(F623&lt;&gt;0,COUNTIF($K$2:K623,K623),"")</f>
        <v/>
      </c>
      <c r="E623" t="str">
        <f t="shared" si="40"/>
        <v/>
      </c>
      <c r="G623" s="54"/>
      <c r="H623" t="str">
        <f>IFERROR(VLOOKUP(F623, Entries!$B$2:$F$601, 2, FALSE),"")</f>
        <v/>
      </c>
      <c r="I623" t="str">
        <f>IFERROR(VLOOKUP(F623, Entries!$B$2:$F$601, 3, FALSE),"")</f>
        <v/>
      </c>
      <c r="J623" t="str">
        <f>IFERROR(VLOOKUP(F623, Entries!$B$2:$F$601, 4, FALSE),"")</f>
        <v/>
      </c>
      <c r="K623" t="str">
        <f>IFERROR(VLOOKUP(F623, Entries!$B$2:$F$601, 5, FALSE),"")</f>
        <v/>
      </c>
      <c r="L623" t="str">
        <f>LEFT(Table22[[#This Row],[Category]],2)</f>
        <v/>
      </c>
      <c r="M623" t="str">
        <f>IF(F623&lt;&gt;0,COUNTIF($L$2:L623,L623),"")</f>
        <v/>
      </c>
      <c r="N623" t="str">
        <f t="shared" si="41"/>
        <v/>
      </c>
    </row>
    <row r="624" spans="1:14" x14ac:dyDescent="0.2">
      <c r="A624">
        <v>623</v>
      </c>
      <c r="B624" t="str">
        <f>IF(F624&lt;&gt;"",COUNTIF($J$2:J624,J624),"")</f>
        <v/>
      </c>
      <c r="C624" t="str">
        <f t="shared" si="39"/>
        <v/>
      </c>
      <c r="D624" t="str">
        <f>IF(F624&lt;&gt;0,COUNTIF($K$2:K624,K624),"")</f>
        <v/>
      </c>
      <c r="E624" t="str">
        <f t="shared" si="40"/>
        <v/>
      </c>
      <c r="G624" s="54"/>
      <c r="H624" t="str">
        <f>IFERROR(VLOOKUP(F624, Entries!$B$2:$F$601, 2, FALSE),"")</f>
        <v/>
      </c>
      <c r="I624" t="str">
        <f>IFERROR(VLOOKUP(F624, Entries!$B$2:$F$601, 3, FALSE),"")</f>
        <v/>
      </c>
      <c r="J624" t="str">
        <f>IFERROR(VLOOKUP(F624, Entries!$B$2:$F$601, 4, FALSE),"")</f>
        <v/>
      </c>
      <c r="K624" t="str">
        <f>IFERROR(VLOOKUP(F624, Entries!$B$2:$F$601, 5, FALSE),"")</f>
        <v/>
      </c>
      <c r="L624" t="str">
        <f>LEFT(Table22[[#This Row],[Category]],2)</f>
        <v/>
      </c>
      <c r="M624" t="str">
        <f>IF(F624&lt;&gt;0,COUNTIF($L$2:L624,L624),"")</f>
        <v/>
      </c>
      <c r="N624" t="str">
        <f t="shared" si="41"/>
        <v/>
      </c>
    </row>
    <row r="625" spans="1:14" x14ac:dyDescent="0.2">
      <c r="A625">
        <v>624</v>
      </c>
      <c r="B625" t="str">
        <f>IF(F625&lt;&gt;"",COUNTIF($J$2:J625,J625),"")</f>
        <v/>
      </c>
      <c r="C625" t="str">
        <f t="shared" si="39"/>
        <v/>
      </c>
      <c r="D625" t="str">
        <f>IF(F625&lt;&gt;0,COUNTIF($K$2:K625,K625),"")</f>
        <v/>
      </c>
      <c r="E625" t="str">
        <f t="shared" si="40"/>
        <v/>
      </c>
      <c r="G625" s="54"/>
      <c r="H625" t="str">
        <f>IFERROR(VLOOKUP(F625, Entries!$B$2:$F$601, 2, FALSE),"")</f>
        <v/>
      </c>
      <c r="I625" t="str">
        <f>IFERROR(VLOOKUP(F625, Entries!$B$2:$F$601, 3, FALSE),"")</f>
        <v/>
      </c>
      <c r="J625" t="str">
        <f>IFERROR(VLOOKUP(F625, Entries!$B$2:$F$601, 4, FALSE),"")</f>
        <v/>
      </c>
      <c r="K625" t="str">
        <f>IFERROR(VLOOKUP(F625, Entries!$B$2:$F$601, 5, FALSE),"")</f>
        <v/>
      </c>
      <c r="L625" t="str">
        <f>LEFT(Table22[[#This Row],[Category]],2)</f>
        <v/>
      </c>
      <c r="M625" t="str">
        <f>IF(F625&lt;&gt;0,COUNTIF($L$2:L625,L625),"")</f>
        <v/>
      </c>
      <c r="N625" t="str">
        <f t="shared" si="41"/>
        <v/>
      </c>
    </row>
    <row r="626" spans="1:14" x14ac:dyDescent="0.2">
      <c r="A626">
        <v>625</v>
      </c>
      <c r="B626" t="str">
        <f>IF(F626&lt;&gt;"",COUNTIF($J$2:J626,J626),"")</f>
        <v/>
      </c>
      <c r="C626" t="str">
        <f t="shared" si="39"/>
        <v/>
      </c>
      <c r="D626" t="str">
        <f>IF(F626&lt;&gt;0,COUNTIF($K$2:K626,K626),"")</f>
        <v/>
      </c>
      <c r="E626" t="str">
        <f t="shared" si="40"/>
        <v/>
      </c>
      <c r="G626" s="54"/>
      <c r="H626" t="str">
        <f>IFERROR(VLOOKUP(F626, Entries!$B$2:$F$601, 2, FALSE),"")</f>
        <v/>
      </c>
      <c r="I626" t="str">
        <f>IFERROR(VLOOKUP(F626, Entries!$B$2:$F$601, 3, FALSE),"")</f>
        <v/>
      </c>
      <c r="J626" t="str">
        <f>IFERROR(VLOOKUP(F626, Entries!$B$2:$F$601, 4, FALSE),"")</f>
        <v/>
      </c>
      <c r="K626" t="str">
        <f>IFERROR(VLOOKUP(F626, Entries!$B$2:$F$601, 5, FALSE),"")</f>
        <v/>
      </c>
      <c r="L626" t="str">
        <f>LEFT(Table22[[#This Row],[Category]],2)</f>
        <v/>
      </c>
      <c r="M626" t="str">
        <f>IF(F626&lt;&gt;0,COUNTIF($L$2:L626,L626),"")</f>
        <v/>
      </c>
      <c r="N626" t="str">
        <f t="shared" si="41"/>
        <v/>
      </c>
    </row>
    <row r="627" spans="1:14" x14ac:dyDescent="0.2">
      <c r="A627">
        <v>626</v>
      </c>
      <c r="B627" t="str">
        <f>IF(F627&lt;&gt;"",COUNTIF($J$2:J627,J627),"")</f>
        <v/>
      </c>
      <c r="C627" t="str">
        <f t="shared" si="39"/>
        <v/>
      </c>
      <c r="D627" t="str">
        <f>IF(F627&lt;&gt;0,COUNTIF($K$2:K627,K627),"")</f>
        <v/>
      </c>
      <c r="E627" t="str">
        <f t="shared" si="40"/>
        <v/>
      </c>
      <c r="G627" s="54"/>
      <c r="H627" t="str">
        <f>IFERROR(VLOOKUP(F627, Entries!$B$2:$F$601, 2, FALSE),"")</f>
        <v/>
      </c>
      <c r="I627" t="str">
        <f>IFERROR(VLOOKUP(F627, Entries!$B$2:$F$601, 3, FALSE),"")</f>
        <v/>
      </c>
      <c r="J627" t="str">
        <f>IFERROR(VLOOKUP(F627, Entries!$B$2:$F$601, 4, FALSE),"")</f>
        <v/>
      </c>
      <c r="K627" t="str">
        <f>IFERROR(VLOOKUP(F627, Entries!$B$2:$F$601, 5, FALSE),"")</f>
        <v/>
      </c>
      <c r="L627" t="str">
        <f>LEFT(Table22[[#This Row],[Category]],2)</f>
        <v/>
      </c>
      <c r="M627" t="str">
        <f>IF(F627&lt;&gt;0,COUNTIF($L$2:L627,L627),"")</f>
        <v/>
      </c>
      <c r="N627" t="str">
        <f t="shared" si="41"/>
        <v/>
      </c>
    </row>
    <row r="628" spans="1:14" x14ac:dyDescent="0.2">
      <c r="A628">
        <v>627</v>
      </c>
      <c r="B628" t="str">
        <f>IF(F628&lt;&gt;"",COUNTIF($J$2:J628,J628),"")</f>
        <v/>
      </c>
      <c r="C628" t="str">
        <f t="shared" si="39"/>
        <v/>
      </c>
      <c r="D628" t="str">
        <f>IF(F628&lt;&gt;0,COUNTIF($K$2:K628,K628),"")</f>
        <v/>
      </c>
      <c r="E628" t="str">
        <f t="shared" si="40"/>
        <v/>
      </c>
      <c r="G628" s="54"/>
      <c r="H628" t="str">
        <f>IFERROR(VLOOKUP(F628, Entries!$B$2:$F$601, 2, FALSE),"")</f>
        <v/>
      </c>
      <c r="I628" t="str">
        <f>IFERROR(VLOOKUP(F628, Entries!$B$2:$F$601, 3, FALSE),"")</f>
        <v/>
      </c>
      <c r="J628" t="str">
        <f>IFERROR(VLOOKUP(F628, Entries!$B$2:$F$601, 4, FALSE),"")</f>
        <v/>
      </c>
      <c r="K628" t="str">
        <f>IFERROR(VLOOKUP(F628, Entries!$B$2:$F$601, 5, FALSE),"")</f>
        <v/>
      </c>
      <c r="L628" t="str">
        <f>LEFT(Table22[[#This Row],[Category]],2)</f>
        <v/>
      </c>
      <c r="M628" t="str">
        <f>IF(F628&lt;&gt;0,COUNTIF($L$2:L628,L628),"")</f>
        <v/>
      </c>
      <c r="N628" t="str">
        <f t="shared" si="41"/>
        <v/>
      </c>
    </row>
    <row r="629" spans="1:14" x14ac:dyDescent="0.2">
      <c r="A629">
        <v>628</v>
      </c>
      <c r="B629" t="str">
        <f>IF(F629&lt;&gt;"",COUNTIF($J$2:J629,J629),"")</f>
        <v/>
      </c>
      <c r="C629" t="str">
        <f t="shared" si="39"/>
        <v/>
      </c>
      <c r="D629" t="str">
        <f>IF(F629&lt;&gt;0,COUNTIF($K$2:K629,K629),"")</f>
        <v/>
      </c>
      <c r="E629" t="str">
        <f t="shared" si="40"/>
        <v/>
      </c>
      <c r="G629" s="54"/>
      <c r="H629" t="str">
        <f>IFERROR(VLOOKUP(F629, Entries!$B$2:$F$601, 2, FALSE),"")</f>
        <v/>
      </c>
      <c r="I629" t="str">
        <f>IFERROR(VLOOKUP(F629, Entries!$B$2:$F$601, 3, FALSE),"")</f>
        <v/>
      </c>
      <c r="J629" t="str">
        <f>IFERROR(VLOOKUP(F629, Entries!$B$2:$F$601, 4, FALSE),"")</f>
        <v/>
      </c>
      <c r="K629" t="str">
        <f>IFERROR(VLOOKUP(F629, Entries!$B$2:$F$601, 5, FALSE),"")</f>
        <v/>
      </c>
      <c r="L629" t="str">
        <f>LEFT(Table22[[#This Row],[Category]],2)</f>
        <v/>
      </c>
      <c r="M629" t="str">
        <f>IF(F629&lt;&gt;0,COUNTIF($L$2:L629,L629),"")</f>
        <v/>
      </c>
      <c r="N629" t="str">
        <f t="shared" si="41"/>
        <v/>
      </c>
    </row>
    <row r="630" spans="1:14" x14ac:dyDescent="0.2">
      <c r="A630">
        <v>629</v>
      </c>
      <c r="B630" t="str">
        <f>IF(F630&lt;&gt;"",COUNTIF($J$2:J630,J630),"")</f>
        <v/>
      </c>
      <c r="C630" t="str">
        <f t="shared" ref="C630:C693" si="42">IF(F630&lt;&gt;0,J630&amp;":"&amp;B630,"")</f>
        <v/>
      </c>
      <c r="D630" t="str">
        <f>IF(F630&lt;&gt;0,COUNTIF($K$2:K630,K630),"")</f>
        <v/>
      </c>
      <c r="E630" t="str">
        <f t="shared" ref="E630:E693" si="43">IF(F630&lt;&gt;0,K630&amp;":"&amp;D630,"")</f>
        <v/>
      </c>
      <c r="G630" s="54"/>
      <c r="H630" t="str">
        <f>IFERROR(VLOOKUP(F630, Entries!$B$2:$F$601, 2, FALSE),"")</f>
        <v/>
      </c>
      <c r="I630" t="str">
        <f>IFERROR(VLOOKUP(F630, Entries!$B$2:$F$601, 3, FALSE),"")</f>
        <v/>
      </c>
      <c r="J630" t="str">
        <f>IFERROR(VLOOKUP(F630, Entries!$B$2:$F$601, 4, FALSE),"")</f>
        <v/>
      </c>
      <c r="K630" t="str">
        <f>IFERROR(VLOOKUP(F630, Entries!$B$2:$F$601, 5, FALSE),"")</f>
        <v/>
      </c>
      <c r="L630" t="str">
        <f>LEFT(Table22[[#This Row],[Category]],2)</f>
        <v/>
      </c>
      <c r="M630" t="str">
        <f>IF(F630&lt;&gt;0,COUNTIF($L$2:L630,L630),"")</f>
        <v/>
      </c>
      <c r="N630" t="str">
        <f t="shared" ref="N630:N693" si="44">IF(F630&lt;&gt;0,L630&amp;":"&amp;M630,"")</f>
        <v/>
      </c>
    </row>
    <row r="631" spans="1:14" x14ac:dyDescent="0.2">
      <c r="A631">
        <v>630</v>
      </c>
      <c r="B631" t="str">
        <f>IF(F631&lt;&gt;"",COUNTIF($J$2:J631,J631),"")</f>
        <v/>
      </c>
      <c r="C631" t="str">
        <f t="shared" si="42"/>
        <v/>
      </c>
      <c r="D631" t="str">
        <f>IF(F631&lt;&gt;0,COUNTIF($K$2:K631,K631),"")</f>
        <v/>
      </c>
      <c r="E631" t="str">
        <f t="shared" si="43"/>
        <v/>
      </c>
      <c r="G631" s="54"/>
      <c r="H631" t="str">
        <f>IFERROR(VLOOKUP(F631, Entries!$B$2:$F$601, 2, FALSE),"")</f>
        <v/>
      </c>
      <c r="I631" t="str">
        <f>IFERROR(VLOOKUP(F631, Entries!$B$2:$F$601, 3, FALSE),"")</f>
        <v/>
      </c>
      <c r="J631" t="str">
        <f>IFERROR(VLOOKUP(F631, Entries!$B$2:$F$601, 4, FALSE),"")</f>
        <v/>
      </c>
      <c r="K631" t="str">
        <f>IFERROR(VLOOKUP(F631, Entries!$B$2:$F$601, 5, FALSE),"")</f>
        <v/>
      </c>
      <c r="L631" t="str">
        <f>LEFT(Table22[[#This Row],[Category]],2)</f>
        <v/>
      </c>
      <c r="M631" t="str">
        <f>IF(F631&lt;&gt;0,COUNTIF($L$2:L631,L631),"")</f>
        <v/>
      </c>
      <c r="N631" t="str">
        <f t="shared" si="44"/>
        <v/>
      </c>
    </row>
    <row r="632" spans="1:14" x14ac:dyDescent="0.2">
      <c r="A632">
        <v>631</v>
      </c>
      <c r="B632" t="str">
        <f>IF(F632&lt;&gt;"",COUNTIF($J$2:J632,J632),"")</f>
        <v/>
      </c>
      <c r="C632" t="str">
        <f t="shared" si="42"/>
        <v/>
      </c>
      <c r="D632" t="str">
        <f>IF(F632&lt;&gt;0,COUNTIF($K$2:K632,K632),"")</f>
        <v/>
      </c>
      <c r="E632" t="str">
        <f t="shared" si="43"/>
        <v/>
      </c>
      <c r="G632" s="54"/>
      <c r="H632" t="str">
        <f>IFERROR(VLOOKUP(F632, Entries!$B$2:$F$601, 2, FALSE),"")</f>
        <v/>
      </c>
      <c r="I632" t="str">
        <f>IFERROR(VLOOKUP(F632, Entries!$B$2:$F$601, 3, FALSE),"")</f>
        <v/>
      </c>
      <c r="J632" t="str">
        <f>IFERROR(VLOOKUP(F632, Entries!$B$2:$F$601, 4, FALSE),"")</f>
        <v/>
      </c>
      <c r="K632" t="str">
        <f>IFERROR(VLOOKUP(F632, Entries!$B$2:$F$601, 5, FALSE),"")</f>
        <v/>
      </c>
      <c r="L632" t="str">
        <f>LEFT(Table22[[#This Row],[Category]],2)</f>
        <v/>
      </c>
      <c r="M632" t="str">
        <f>IF(F632&lt;&gt;0,COUNTIF($L$2:L632,L632),"")</f>
        <v/>
      </c>
      <c r="N632" t="str">
        <f t="shared" si="44"/>
        <v/>
      </c>
    </row>
    <row r="633" spans="1:14" x14ac:dyDescent="0.2">
      <c r="A633">
        <v>632</v>
      </c>
      <c r="B633" t="str">
        <f>IF(F633&lt;&gt;"",COUNTIF($J$2:J633,J633),"")</f>
        <v/>
      </c>
      <c r="C633" t="str">
        <f t="shared" si="42"/>
        <v/>
      </c>
      <c r="D633" t="str">
        <f>IF(F633&lt;&gt;0,COUNTIF($K$2:K633,K633),"")</f>
        <v/>
      </c>
      <c r="E633" t="str">
        <f t="shared" si="43"/>
        <v/>
      </c>
      <c r="G633" s="54"/>
      <c r="H633" t="str">
        <f>IFERROR(VLOOKUP(F633, Entries!$B$2:$F$601, 2, FALSE),"")</f>
        <v/>
      </c>
      <c r="I633" t="str">
        <f>IFERROR(VLOOKUP(F633, Entries!$B$2:$F$601, 3, FALSE),"")</f>
        <v/>
      </c>
      <c r="J633" t="str">
        <f>IFERROR(VLOOKUP(F633, Entries!$B$2:$F$601, 4, FALSE),"")</f>
        <v/>
      </c>
      <c r="K633" t="str">
        <f>IFERROR(VLOOKUP(F633, Entries!$B$2:$F$601, 5, FALSE),"")</f>
        <v/>
      </c>
      <c r="L633" t="str">
        <f>LEFT(Table22[[#This Row],[Category]],2)</f>
        <v/>
      </c>
      <c r="M633" t="str">
        <f>IF(F633&lt;&gt;0,COUNTIF($L$2:L633,L633),"")</f>
        <v/>
      </c>
      <c r="N633" t="str">
        <f t="shared" si="44"/>
        <v/>
      </c>
    </row>
    <row r="634" spans="1:14" x14ac:dyDescent="0.2">
      <c r="A634">
        <v>633</v>
      </c>
      <c r="B634" t="str">
        <f>IF(F634&lt;&gt;"",COUNTIF($J$2:J634,J634),"")</f>
        <v/>
      </c>
      <c r="C634" t="str">
        <f t="shared" si="42"/>
        <v/>
      </c>
      <c r="D634" t="str">
        <f>IF(F634&lt;&gt;0,COUNTIF($K$2:K634,K634),"")</f>
        <v/>
      </c>
      <c r="E634" t="str">
        <f t="shared" si="43"/>
        <v/>
      </c>
      <c r="G634" s="54"/>
      <c r="H634" t="str">
        <f>IFERROR(VLOOKUP(F634, Entries!$B$2:$F$601, 2, FALSE),"")</f>
        <v/>
      </c>
      <c r="I634" t="str">
        <f>IFERROR(VLOOKUP(F634, Entries!$B$2:$F$601, 3, FALSE),"")</f>
        <v/>
      </c>
      <c r="J634" t="str">
        <f>IFERROR(VLOOKUP(F634, Entries!$B$2:$F$601, 4, FALSE),"")</f>
        <v/>
      </c>
      <c r="K634" t="str">
        <f>IFERROR(VLOOKUP(F634, Entries!$B$2:$F$601, 5, FALSE),"")</f>
        <v/>
      </c>
      <c r="L634" t="str">
        <f>LEFT(Table22[[#This Row],[Category]],2)</f>
        <v/>
      </c>
      <c r="M634" t="str">
        <f>IF(F634&lt;&gt;0,COUNTIF($L$2:L634,L634),"")</f>
        <v/>
      </c>
      <c r="N634" t="str">
        <f t="shared" si="44"/>
        <v/>
      </c>
    </row>
    <row r="635" spans="1:14" x14ac:dyDescent="0.2">
      <c r="A635">
        <v>634</v>
      </c>
      <c r="B635" t="str">
        <f>IF(F635&lt;&gt;"",COUNTIF($J$2:J635,J635),"")</f>
        <v/>
      </c>
      <c r="C635" t="str">
        <f t="shared" si="42"/>
        <v/>
      </c>
      <c r="D635" t="str">
        <f>IF(F635&lt;&gt;0,COUNTIF($K$2:K635,K635),"")</f>
        <v/>
      </c>
      <c r="E635" t="str">
        <f t="shared" si="43"/>
        <v/>
      </c>
      <c r="G635" s="54"/>
      <c r="H635" t="str">
        <f>IFERROR(VLOOKUP(F635, Entries!$B$2:$F$601, 2, FALSE),"")</f>
        <v/>
      </c>
      <c r="I635" t="str">
        <f>IFERROR(VLOOKUP(F635, Entries!$B$2:$F$601, 3, FALSE),"")</f>
        <v/>
      </c>
      <c r="J635" t="str">
        <f>IFERROR(VLOOKUP(F635, Entries!$B$2:$F$601, 4, FALSE),"")</f>
        <v/>
      </c>
      <c r="K635" t="str">
        <f>IFERROR(VLOOKUP(F635, Entries!$B$2:$F$601, 5, FALSE),"")</f>
        <v/>
      </c>
      <c r="L635" t="str">
        <f>LEFT(Table22[[#This Row],[Category]],2)</f>
        <v/>
      </c>
      <c r="M635" t="str">
        <f>IF(F635&lt;&gt;0,COUNTIF($L$2:L635,L635),"")</f>
        <v/>
      </c>
      <c r="N635" t="str">
        <f t="shared" si="44"/>
        <v/>
      </c>
    </row>
    <row r="636" spans="1:14" x14ac:dyDescent="0.2">
      <c r="A636">
        <v>635</v>
      </c>
      <c r="B636" t="str">
        <f>IF(F636&lt;&gt;"",COUNTIF($J$2:J636,J636),"")</f>
        <v/>
      </c>
      <c r="C636" t="str">
        <f t="shared" si="42"/>
        <v/>
      </c>
      <c r="D636" t="str">
        <f>IF(F636&lt;&gt;0,COUNTIF($K$2:K636,K636),"")</f>
        <v/>
      </c>
      <c r="E636" t="str">
        <f t="shared" si="43"/>
        <v/>
      </c>
      <c r="G636" s="54"/>
      <c r="H636" t="str">
        <f>IFERROR(VLOOKUP(F636, Entries!$B$2:$F$601, 2, FALSE),"")</f>
        <v/>
      </c>
      <c r="I636" t="str">
        <f>IFERROR(VLOOKUP(F636, Entries!$B$2:$F$601, 3, FALSE),"")</f>
        <v/>
      </c>
      <c r="J636" t="str">
        <f>IFERROR(VLOOKUP(F636, Entries!$B$2:$F$601, 4, FALSE),"")</f>
        <v/>
      </c>
      <c r="K636" t="str">
        <f>IFERROR(VLOOKUP(F636, Entries!$B$2:$F$601, 5, FALSE),"")</f>
        <v/>
      </c>
      <c r="L636" t="str">
        <f>LEFT(Table22[[#This Row],[Category]],2)</f>
        <v/>
      </c>
      <c r="M636" t="str">
        <f>IF(F636&lt;&gt;0,COUNTIF($L$2:L636,L636),"")</f>
        <v/>
      </c>
      <c r="N636" t="str">
        <f t="shared" si="44"/>
        <v/>
      </c>
    </row>
    <row r="637" spans="1:14" x14ac:dyDescent="0.2">
      <c r="A637">
        <v>636</v>
      </c>
      <c r="B637" t="str">
        <f>IF(F637&lt;&gt;"",COUNTIF($J$2:J637,J637),"")</f>
        <v/>
      </c>
      <c r="C637" t="str">
        <f t="shared" si="42"/>
        <v/>
      </c>
      <c r="D637" t="str">
        <f>IF(F637&lt;&gt;0,COUNTIF($K$2:K637,K637),"")</f>
        <v/>
      </c>
      <c r="E637" t="str">
        <f t="shared" si="43"/>
        <v/>
      </c>
      <c r="G637" s="54"/>
      <c r="H637" t="str">
        <f>IFERROR(VLOOKUP(F637, Entries!$B$2:$F$601, 2, FALSE),"")</f>
        <v/>
      </c>
      <c r="I637" t="str">
        <f>IFERROR(VLOOKUP(F637, Entries!$B$2:$F$601, 3, FALSE),"")</f>
        <v/>
      </c>
      <c r="J637" t="str">
        <f>IFERROR(VLOOKUP(F637, Entries!$B$2:$F$601, 4, FALSE),"")</f>
        <v/>
      </c>
      <c r="K637" t="str">
        <f>IFERROR(VLOOKUP(F637, Entries!$B$2:$F$601, 5, FALSE),"")</f>
        <v/>
      </c>
      <c r="L637" t="str">
        <f>LEFT(Table22[[#This Row],[Category]],2)</f>
        <v/>
      </c>
      <c r="M637" t="str">
        <f>IF(F637&lt;&gt;0,COUNTIF($L$2:L637,L637),"")</f>
        <v/>
      </c>
      <c r="N637" t="str">
        <f t="shared" si="44"/>
        <v/>
      </c>
    </row>
    <row r="638" spans="1:14" x14ac:dyDescent="0.2">
      <c r="A638">
        <v>637</v>
      </c>
      <c r="B638" t="str">
        <f>IF(F638&lt;&gt;"",COUNTIF($J$2:J638,J638),"")</f>
        <v/>
      </c>
      <c r="C638" t="str">
        <f t="shared" si="42"/>
        <v/>
      </c>
      <c r="D638" t="str">
        <f>IF(F638&lt;&gt;0,COUNTIF($K$2:K638,K638),"")</f>
        <v/>
      </c>
      <c r="E638" t="str">
        <f t="shared" si="43"/>
        <v/>
      </c>
      <c r="G638" s="54"/>
      <c r="H638" t="str">
        <f>IFERROR(VLOOKUP(F638, Entries!$B$2:$F$601, 2, FALSE),"")</f>
        <v/>
      </c>
      <c r="I638" t="str">
        <f>IFERROR(VLOOKUP(F638, Entries!$B$2:$F$601, 3, FALSE),"")</f>
        <v/>
      </c>
      <c r="J638" t="str">
        <f>IFERROR(VLOOKUP(F638, Entries!$B$2:$F$601, 4, FALSE),"")</f>
        <v/>
      </c>
      <c r="K638" t="str">
        <f>IFERROR(VLOOKUP(F638, Entries!$B$2:$F$601, 5, FALSE),"")</f>
        <v/>
      </c>
      <c r="L638" t="str">
        <f>LEFT(Table22[[#This Row],[Category]],2)</f>
        <v/>
      </c>
      <c r="M638" t="str">
        <f>IF(F638&lt;&gt;0,COUNTIF($L$2:L638,L638),"")</f>
        <v/>
      </c>
      <c r="N638" t="str">
        <f t="shared" si="44"/>
        <v/>
      </c>
    </row>
    <row r="639" spans="1:14" x14ac:dyDescent="0.2">
      <c r="A639">
        <v>638</v>
      </c>
      <c r="B639" t="str">
        <f>IF(F639&lt;&gt;"",COUNTIF($J$2:J639,J639),"")</f>
        <v/>
      </c>
      <c r="C639" t="str">
        <f t="shared" si="42"/>
        <v/>
      </c>
      <c r="D639" t="str">
        <f>IF(F639&lt;&gt;0,COUNTIF($K$2:K639,K639),"")</f>
        <v/>
      </c>
      <c r="E639" t="str">
        <f t="shared" si="43"/>
        <v/>
      </c>
      <c r="G639" s="54"/>
      <c r="H639" t="str">
        <f>IFERROR(VLOOKUP(F639, Entries!$B$2:$F$601, 2, FALSE),"")</f>
        <v/>
      </c>
      <c r="I639" t="str">
        <f>IFERROR(VLOOKUP(F639, Entries!$B$2:$F$601, 3, FALSE),"")</f>
        <v/>
      </c>
      <c r="J639" t="str">
        <f>IFERROR(VLOOKUP(F639, Entries!$B$2:$F$601, 4, FALSE),"")</f>
        <v/>
      </c>
      <c r="K639" t="str">
        <f>IFERROR(VLOOKUP(F639, Entries!$B$2:$F$601, 5, FALSE),"")</f>
        <v/>
      </c>
      <c r="L639" t="str">
        <f>LEFT(Table22[[#This Row],[Category]],2)</f>
        <v/>
      </c>
      <c r="M639" t="str">
        <f>IF(F639&lt;&gt;0,COUNTIF($L$2:L639,L639),"")</f>
        <v/>
      </c>
      <c r="N639" t="str">
        <f t="shared" si="44"/>
        <v/>
      </c>
    </row>
    <row r="640" spans="1:14" x14ac:dyDescent="0.2">
      <c r="A640">
        <v>639</v>
      </c>
      <c r="B640" t="str">
        <f>IF(F640&lt;&gt;"",COUNTIF($J$2:J640,J640),"")</f>
        <v/>
      </c>
      <c r="C640" t="str">
        <f t="shared" si="42"/>
        <v/>
      </c>
      <c r="D640" t="str">
        <f>IF(F640&lt;&gt;0,COUNTIF($K$2:K640,K640),"")</f>
        <v/>
      </c>
      <c r="E640" t="str">
        <f t="shared" si="43"/>
        <v/>
      </c>
      <c r="G640" s="54"/>
      <c r="H640" t="str">
        <f>IFERROR(VLOOKUP(F640, Entries!$B$2:$F$601, 2, FALSE),"")</f>
        <v/>
      </c>
      <c r="I640" t="str">
        <f>IFERROR(VLOOKUP(F640, Entries!$B$2:$F$601, 3, FALSE),"")</f>
        <v/>
      </c>
      <c r="J640" t="str">
        <f>IFERROR(VLOOKUP(F640, Entries!$B$2:$F$601, 4, FALSE),"")</f>
        <v/>
      </c>
      <c r="K640" t="str">
        <f>IFERROR(VLOOKUP(F640, Entries!$B$2:$F$601, 5, FALSE),"")</f>
        <v/>
      </c>
      <c r="L640" t="str">
        <f>LEFT(Table22[[#This Row],[Category]],2)</f>
        <v/>
      </c>
      <c r="M640" t="str">
        <f>IF(F640&lt;&gt;0,COUNTIF($L$2:L640,L640),"")</f>
        <v/>
      </c>
      <c r="N640" t="str">
        <f t="shared" si="44"/>
        <v/>
      </c>
    </row>
    <row r="641" spans="1:14" x14ac:dyDescent="0.2">
      <c r="A641">
        <v>640</v>
      </c>
      <c r="B641" t="str">
        <f>IF(F641&lt;&gt;"",COUNTIF($J$2:J641,J641),"")</f>
        <v/>
      </c>
      <c r="C641" t="str">
        <f t="shared" si="42"/>
        <v/>
      </c>
      <c r="D641" t="str">
        <f>IF(F641&lt;&gt;0,COUNTIF($K$2:K641,K641),"")</f>
        <v/>
      </c>
      <c r="E641" t="str">
        <f t="shared" si="43"/>
        <v/>
      </c>
      <c r="G641" s="54"/>
      <c r="H641" t="str">
        <f>IFERROR(VLOOKUP(F641, Entries!$B$2:$F$601, 2, FALSE),"")</f>
        <v/>
      </c>
      <c r="I641" t="str">
        <f>IFERROR(VLOOKUP(F641, Entries!$B$2:$F$601, 3, FALSE),"")</f>
        <v/>
      </c>
      <c r="J641" t="str">
        <f>IFERROR(VLOOKUP(F641, Entries!$B$2:$F$601, 4, FALSE),"")</f>
        <v/>
      </c>
      <c r="K641" t="str">
        <f>IFERROR(VLOOKUP(F641, Entries!$B$2:$F$601, 5, FALSE),"")</f>
        <v/>
      </c>
      <c r="L641" t="str">
        <f>LEFT(Table22[[#This Row],[Category]],2)</f>
        <v/>
      </c>
      <c r="M641" t="str">
        <f>IF(F641&lt;&gt;0,COUNTIF($L$2:L641,L641),"")</f>
        <v/>
      </c>
      <c r="N641" t="str">
        <f t="shared" si="44"/>
        <v/>
      </c>
    </row>
    <row r="642" spans="1:14" x14ac:dyDescent="0.2">
      <c r="A642">
        <v>641</v>
      </c>
      <c r="B642" t="str">
        <f>IF(F642&lt;&gt;"",COUNTIF($J$2:J642,J642),"")</f>
        <v/>
      </c>
      <c r="C642" t="str">
        <f t="shared" si="42"/>
        <v/>
      </c>
      <c r="D642" t="str">
        <f>IF(F642&lt;&gt;0,COUNTIF($K$2:K642,K642),"")</f>
        <v/>
      </c>
      <c r="E642" t="str">
        <f t="shared" si="43"/>
        <v/>
      </c>
      <c r="G642" s="54"/>
      <c r="H642" t="str">
        <f>IFERROR(VLOOKUP(F642, Entries!$B$2:$F$601, 2, FALSE),"")</f>
        <v/>
      </c>
      <c r="I642" t="str">
        <f>IFERROR(VLOOKUP(F642, Entries!$B$2:$F$601, 3, FALSE),"")</f>
        <v/>
      </c>
      <c r="J642" t="str">
        <f>IFERROR(VLOOKUP(F642, Entries!$B$2:$F$601, 4, FALSE),"")</f>
        <v/>
      </c>
      <c r="K642" t="str">
        <f>IFERROR(VLOOKUP(F642, Entries!$B$2:$F$601, 5, FALSE),"")</f>
        <v/>
      </c>
      <c r="L642" t="str">
        <f>LEFT(Table22[[#This Row],[Category]],2)</f>
        <v/>
      </c>
      <c r="M642" t="str">
        <f>IF(F642&lt;&gt;0,COUNTIF($L$2:L642,L642),"")</f>
        <v/>
      </c>
      <c r="N642" t="str">
        <f t="shared" si="44"/>
        <v/>
      </c>
    </row>
    <row r="643" spans="1:14" x14ac:dyDescent="0.2">
      <c r="A643">
        <v>642</v>
      </c>
      <c r="B643" t="str">
        <f>IF(F643&lt;&gt;"",COUNTIF($J$2:J643,J643),"")</f>
        <v/>
      </c>
      <c r="C643" t="str">
        <f t="shared" si="42"/>
        <v/>
      </c>
      <c r="D643" t="str">
        <f>IF(F643&lt;&gt;0,COUNTIF($K$2:K643,K643),"")</f>
        <v/>
      </c>
      <c r="E643" t="str">
        <f t="shared" si="43"/>
        <v/>
      </c>
      <c r="G643" s="54"/>
      <c r="H643" t="str">
        <f>IFERROR(VLOOKUP(F643, Entries!$B$2:$F$601, 2, FALSE),"")</f>
        <v/>
      </c>
      <c r="I643" t="str">
        <f>IFERROR(VLOOKUP(F643, Entries!$B$2:$F$601, 3, FALSE),"")</f>
        <v/>
      </c>
      <c r="J643" t="str">
        <f>IFERROR(VLOOKUP(F643, Entries!$B$2:$F$601, 4, FALSE),"")</f>
        <v/>
      </c>
      <c r="K643" t="str">
        <f>IFERROR(VLOOKUP(F643, Entries!$B$2:$F$601, 5, FALSE),"")</f>
        <v/>
      </c>
      <c r="L643" t="str">
        <f>LEFT(Table22[[#This Row],[Category]],2)</f>
        <v/>
      </c>
      <c r="M643" t="str">
        <f>IF(F643&lt;&gt;0,COUNTIF($L$2:L643,L643),"")</f>
        <v/>
      </c>
      <c r="N643" t="str">
        <f t="shared" si="44"/>
        <v/>
      </c>
    </row>
    <row r="644" spans="1:14" x14ac:dyDescent="0.2">
      <c r="A644">
        <v>643</v>
      </c>
      <c r="B644" t="str">
        <f>IF(F644&lt;&gt;"",COUNTIF($J$2:J644,J644),"")</f>
        <v/>
      </c>
      <c r="C644" t="str">
        <f t="shared" si="42"/>
        <v/>
      </c>
      <c r="D644" t="str">
        <f>IF(F644&lt;&gt;0,COUNTIF($K$2:K644,K644),"")</f>
        <v/>
      </c>
      <c r="E644" t="str">
        <f t="shared" si="43"/>
        <v/>
      </c>
      <c r="G644" s="54"/>
      <c r="H644" t="str">
        <f>IFERROR(VLOOKUP(F644, Entries!$B$2:$F$601, 2, FALSE),"")</f>
        <v/>
      </c>
      <c r="I644" t="str">
        <f>IFERROR(VLOOKUP(F644, Entries!$B$2:$F$601, 3, FALSE),"")</f>
        <v/>
      </c>
      <c r="J644" t="str">
        <f>IFERROR(VLOOKUP(F644, Entries!$B$2:$F$601, 4, FALSE),"")</f>
        <v/>
      </c>
      <c r="K644" t="str">
        <f>IFERROR(VLOOKUP(F644, Entries!$B$2:$F$601, 5, FALSE),"")</f>
        <v/>
      </c>
      <c r="L644" t="str">
        <f>LEFT(Table22[[#This Row],[Category]],2)</f>
        <v/>
      </c>
      <c r="M644" t="str">
        <f>IF(F644&lt;&gt;0,COUNTIF($L$2:L644,L644),"")</f>
        <v/>
      </c>
      <c r="N644" t="str">
        <f t="shared" si="44"/>
        <v/>
      </c>
    </row>
    <row r="645" spans="1:14" x14ac:dyDescent="0.2">
      <c r="A645">
        <v>644</v>
      </c>
      <c r="B645" t="str">
        <f>IF(F645&lt;&gt;"",COUNTIF($J$2:J645,J645),"")</f>
        <v/>
      </c>
      <c r="C645" t="str">
        <f t="shared" si="42"/>
        <v/>
      </c>
      <c r="D645" t="str">
        <f>IF(F645&lt;&gt;0,COUNTIF($K$2:K645,K645),"")</f>
        <v/>
      </c>
      <c r="E645" t="str">
        <f t="shared" si="43"/>
        <v/>
      </c>
      <c r="G645" s="54"/>
      <c r="H645" t="str">
        <f>IFERROR(VLOOKUP(F645, Entries!$B$2:$F$601, 2, FALSE),"")</f>
        <v/>
      </c>
      <c r="I645" t="str">
        <f>IFERROR(VLOOKUP(F645, Entries!$B$2:$F$601, 3, FALSE),"")</f>
        <v/>
      </c>
      <c r="J645" t="str">
        <f>IFERROR(VLOOKUP(F645, Entries!$B$2:$F$601, 4, FALSE),"")</f>
        <v/>
      </c>
      <c r="K645" t="str">
        <f>IFERROR(VLOOKUP(F645, Entries!$B$2:$F$601, 5, FALSE),"")</f>
        <v/>
      </c>
      <c r="L645" t="str">
        <f>LEFT(Table22[[#This Row],[Category]],2)</f>
        <v/>
      </c>
      <c r="M645" t="str">
        <f>IF(F645&lt;&gt;0,COUNTIF($L$2:L645,L645),"")</f>
        <v/>
      </c>
      <c r="N645" t="str">
        <f t="shared" si="44"/>
        <v/>
      </c>
    </row>
    <row r="646" spans="1:14" x14ac:dyDescent="0.2">
      <c r="A646">
        <v>645</v>
      </c>
      <c r="B646" t="str">
        <f>IF(F646&lt;&gt;"",COUNTIF($J$2:J646,J646),"")</f>
        <v/>
      </c>
      <c r="C646" t="str">
        <f t="shared" si="42"/>
        <v/>
      </c>
      <c r="D646" t="str">
        <f>IF(F646&lt;&gt;0,COUNTIF($K$2:K646,K646),"")</f>
        <v/>
      </c>
      <c r="E646" t="str">
        <f t="shared" si="43"/>
        <v/>
      </c>
      <c r="G646" s="54"/>
      <c r="H646" t="str">
        <f>IFERROR(VLOOKUP(F646, Entries!$B$2:$F$601, 2, FALSE),"")</f>
        <v/>
      </c>
      <c r="I646" t="str">
        <f>IFERROR(VLOOKUP(F646, Entries!$B$2:$F$601, 3, FALSE),"")</f>
        <v/>
      </c>
      <c r="J646" t="str">
        <f>IFERROR(VLOOKUP(F646, Entries!$B$2:$F$601, 4, FALSE),"")</f>
        <v/>
      </c>
      <c r="K646" t="str">
        <f>IFERROR(VLOOKUP(F646, Entries!$B$2:$F$601, 5, FALSE),"")</f>
        <v/>
      </c>
      <c r="L646" t="str">
        <f>LEFT(Table22[[#This Row],[Category]],2)</f>
        <v/>
      </c>
      <c r="M646" t="str">
        <f>IF(F646&lt;&gt;0,COUNTIF($L$2:L646,L646),"")</f>
        <v/>
      </c>
      <c r="N646" t="str">
        <f t="shared" si="44"/>
        <v/>
      </c>
    </row>
    <row r="647" spans="1:14" x14ac:dyDescent="0.2">
      <c r="A647">
        <v>646</v>
      </c>
      <c r="B647" t="str">
        <f>IF(F647&lt;&gt;"",COUNTIF($J$2:J647,J647),"")</f>
        <v/>
      </c>
      <c r="C647" t="str">
        <f t="shared" si="42"/>
        <v/>
      </c>
      <c r="D647" t="str">
        <f>IF(F647&lt;&gt;0,COUNTIF($K$2:K647,K647),"")</f>
        <v/>
      </c>
      <c r="E647" t="str">
        <f t="shared" si="43"/>
        <v/>
      </c>
      <c r="G647" s="54"/>
      <c r="H647" t="str">
        <f>IFERROR(VLOOKUP(F647, Entries!$B$2:$F$601, 2, FALSE),"")</f>
        <v/>
      </c>
      <c r="I647" t="str">
        <f>IFERROR(VLOOKUP(F647, Entries!$B$2:$F$601, 3, FALSE),"")</f>
        <v/>
      </c>
      <c r="J647" t="str">
        <f>IFERROR(VLOOKUP(F647, Entries!$B$2:$F$601, 4, FALSE),"")</f>
        <v/>
      </c>
      <c r="K647" t="str">
        <f>IFERROR(VLOOKUP(F647, Entries!$B$2:$F$601, 5, FALSE),"")</f>
        <v/>
      </c>
      <c r="L647" t="str">
        <f>LEFT(Table22[[#This Row],[Category]],2)</f>
        <v/>
      </c>
      <c r="M647" t="str">
        <f>IF(F647&lt;&gt;0,COUNTIF($L$2:L647,L647),"")</f>
        <v/>
      </c>
      <c r="N647" t="str">
        <f t="shared" si="44"/>
        <v/>
      </c>
    </row>
    <row r="648" spans="1:14" x14ac:dyDescent="0.2">
      <c r="A648">
        <v>647</v>
      </c>
      <c r="B648" t="str">
        <f>IF(F648&lt;&gt;"",COUNTIF($J$2:J648,J648),"")</f>
        <v/>
      </c>
      <c r="C648" t="str">
        <f t="shared" si="42"/>
        <v/>
      </c>
      <c r="D648" t="str">
        <f>IF(F648&lt;&gt;0,COUNTIF($K$2:K648,K648),"")</f>
        <v/>
      </c>
      <c r="E648" t="str">
        <f t="shared" si="43"/>
        <v/>
      </c>
      <c r="G648" s="54"/>
      <c r="H648" t="str">
        <f>IFERROR(VLOOKUP(F648, Entries!$B$2:$F$601, 2, FALSE),"")</f>
        <v/>
      </c>
      <c r="I648" t="str">
        <f>IFERROR(VLOOKUP(F648, Entries!$B$2:$F$601, 3, FALSE),"")</f>
        <v/>
      </c>
      <c r="J648" t="str">
        <f>IFERROR(VLOOKUP(F648, Entries!$B$2:$F$601, 4, FALSE),"")</f>
        <v/>
      </c>
      <c r="K648" t="str">
        <f>IFERROR(VLOOKUP(F648, Entries!$B$2:$F$601, 5, FALSE),"")</f>
        <v/>
      </c>
      <c r="L648" t="str">
        <f>LEFT(Table22[[#This Row],[Category]],2)</f>
        <v/>
      </c>
      <c r="M648" t="str">
        <f>IF(F648&lt;&gt;0,COUNTIF($L$2:L648,L648),"")</f>
        <v/>
      </c>
      <c r="N648" t="str">
        <f t="shared" si="44"/>
        <v/>
      </c>
    </row>
    <row r="649" spans="1:14" x14ac:dyDescent="0.2">
      <c r="A649">
        <v>648</v>
      </c>
      <c r="B649" t="str">
        <f>IF(F649&lt;&gt;"",COUNTIF($J$2:J649,J649),"")</f>
        <v/>
      </c>
      <c r="C649" t="str">
        <f t="shared" si="42"/>
        <v/>
      </c>
      <c r="D649" t="str">
        <f>IF(F649&lt;&gt;0,COUNTIF($K$2:K649,K649),"")</f>
        <v/>
      </c>
      <c r="E649" t="str">
        <f t="shared" si="43"/>
        <v/>
      </c>
      <c r="G649" s="54"/>
      <c r="H649" t="str">
        <f>IFERROR(VLOOKUP(F649, Entries!$B$2:$F$601, 2, FALSE),"")</f>
        <v/>
      </c>
      <c r="I649" t="str">
        <f>IFERROR(VLOOKUP(F649, Entries!$B$2:$F$601, 3, FALSE),"")</f>
        <v/>
      </c>
      <c r="J649" t="str">
        <f>IFERROR(VLOOKUP(F649, Entries!$B$2:$F$601, 4, FALSE),"")</f>
        <v/>
      </c>
      <c r="K649" t="str">
        <f>IFERROR(VLOOKUP(F649, Entries!$B$2:$F$601, 5, FALSE),"")</f>
        <v/>
      </c>
      <c r="L649" t="str">
        <f>LEFT(Table22[[#This Row],[Category]],2)</f>
        <v/>
      </c>
      <c r="M649" t="str">
        <f>IF(F649&lt;&gt;0,COUNTIF($L$2:L649,L649),"")</f>
        <v/>
      </c>
      <c r="N649" t="str">
        <f t="shared" si="44"/>
        <v/>
      </c>
    </row>
    <row r="650" spans="1:14" x14ac:dyDescent="0.2">
      <c r="A650">
        <v>649</v>
      </c>
      <c r="B650" t="str">
        <f>IF(F650&lt;&gt;"",COUNTIF($J$2:J650,J650),"")</f>
        <v/>
      </c>
      <c r="C650" t="str">
        <f t="shared" si="42"/>
        <v/>
      </c>
      <c r="D650" t="str">
        <f>IF(F650&lt;&gt;0,COUNTIF($K$2:K650,K650),"")</f>
        <v/>
      </c>
      <c r="E650" t="str">
        <f t="shared" si="43"/>
        <v/>
      </c>
      <c r="G650" s="54"/>
      <c r="H650" t="str">
        <f>IFERROR(VLOOKUP(F650, Entries!$B$2:$F$601, 2, FALSE),"")</f>
        <v/>
      </c>
      <c r="I650" t="str">
        <f>IFERROR(VLOOKUP(F650, Entries!$B$2:$F$601, 3, FALSE),"")</f>
        <v/>
      </c>
      <c r="J650" t="str">
        <f>IFERROR(VLOOKUP(F650, Entries!$B$2:$F$601, 4, FALSE),"")</f>
        <v/>
      </c>
      <c r="K650" t="str">
        <f>IFERROR(VLOOKUP(F650, Entries!$B$2:$F$601, 5, FALSE),"")</f>
        <v/>
      </c>
      <c r="L650" t="str">
        <f>LEFT(Table22[[#This Row],[Category]],2)</f>
        <v/>
      </c>
      <c r="M650" t="str">
        <f>IF(F650&lt;&gt;0,COUNTIF($L$2:L650,L650),"")</f>
        <v/>
      </c>
      <c r="N650" t="str">
        <f t="shared" si="44"/>
        <v/>
      </c>
    </row>
    <row r="651" spans="1:14" x14ac:dyDescent="0.2">
      <c r="A651">
        <v>650</v>
      </c>
      <c r="B651" t="str">
        <f>IF(F651&lt;&gt;"",COUNTIF($J$2:J651,J651),"")</f>
        <v/>
      </c>
      <c r="C651" t="str">
        <f t="shared" si="42"/>
        <v/>
      </c>
      <c r="D651" t="str">
        <f>IF(F651&lt;&gt;0,COUNTIF($K$2:K651,K651),"")</f>
        <v/>
      </c>
      <c r="E651" t="str">
        <f t="shared" si="43"/>
        <v/>
      </c>
      <c r="G651" s="54"/>
      <c r="H651" t="str">
        <f>IFERROR(VLOOKUP(F651, Entries!$B$2:$F$601, 2, FALSE),"")</f>
        <v/>
      </c>
      <c r="I651" t="str">
        <f>IFERROR(VLOOKUP(F651, Entries!$B$2:$F$601, 3, FALSE),"")</f>
        <v/>
      </c>
      <c r="J651" t="str">
        <f>IFERROR(VLOOKUP(F651, Entries!$B$2:$F$601, 4, FALSE),"")</f>
        <v/>
      </c>
      <c r="K651" t="str">
        <f>IFERROR(VLOOKUP(F651, Entries!$B$2:$F$601, 5, FALSE),"")</f>
        <v/>
      </c>
      <c r="L651" t="str">
        <f>LEFT(Table22[[#This Row],[Category]],2)</f>
        <v/>
      </c>
      <c r="M651" t="str">
        <f>IF(F651&lt;&gt;0,COUNTIF($L$2:L651,L651),"")</f>
        <v/>
      </c>
      <c r="N651" t="str">
        <f t="shared" si="44"/>
        <v/>
      </c>
    </row>
    <row r="652" spans="1:14" x14ac:dyDescent="0.2">
      <c r="A652">
        <v>651</v>
      </c>
      <c r="B652" t="str">
        <f>IF(F652&lt;&gt;"",COUNTIF($J$2:J652,J652),"")</f>
        <v/>
      </c>
      <c r="C652" t="str">
        <f t="shared" si="42"/>
        <v/>
      </c>
      <c r="D652" t="str">
        <f>IF(F652&lt;&gt;0,COUNTIF($K$2:K652,K652),"")</f>
        <v/>
      </c>
      <c r="E652" t="str">
        <f t="shared" si="43"/>
        <v/>
      </c>
      <c r="G652" s="54"/>
      <c r="H652" t="str">
        <f>IFERROR(VLOOKUP(F652, Entries!$B$2:$F$601, 2, FALSE),"")</f>
        <v/>
      </c>
      <c r="I652" t="str">
        <f>IFERROR(VLOOKUP(F652, Entries!$B$2:$F$601, 3, FALSE),"")</f>
        <v/>
      </c>
      <c r="J652" t="str">
        <f>IFERROR(VLOOKUP(F652, Entries!$B$2:$F$601, 4, FALSE),"")</f>
        <v/>
      </c>
      <c r="K652" t="str">
        <f>IFERROR(VLOOKUP(F652, Entries!$B$2:$F$601, 5, FALSE),"")</f>
        <v/>
      </c>
      <c r="L652" t="str">
        <f>LEFT(Table22[[#This Row],[Category]],2)</f>
        <v/>
      </c>
      <c r="M652" t="str">
        <f>IF(F652&lt;&gt;0,COUNTIF($L$2:L652,L652),"")</f>
        <v/>
      </c>
      <c r="N652" t="str">
        <f t="shared" si="44"/>
        <v/>
      </c>
    </row>
    <row r="653" spans="1:14" x14ac:dyDescent="0.2">
      <c r="A653">
        <v>652</v>
      </c>
      <c r="B653" t="str">
        <f>IF(F653&lt;&gt;"",COUNTIF($J$2:J653,J653),"")</f>
        <v/>
      </c>
      <c r="C653" t="str">
        <f t="shared" si="42"/>
        <v/>
      </c>
      <c r="D653" t="str">
        <f>IF(F653&lt;&gt;0,COUNTIF($K$2:K653,K653),"")</f>
        <v/>
      </c>
      <c r="E653" t="str">
        <f t="shared" si="43"/>
        <v/>
      </c>
      <c r="G653" s="54"/>
      <c r="H653" t="str">
        <f>IFERROR(VLOOKUP(F653, Entries!$B$2:$F$601, 2, FALSE),"")</f>
        <v/>
      </c>
      <c r="I653" t="str">
        <f>IFERROR(VLOOKUP(F653, Entries!$B$2:$F$601, 3, FALSE),"")</f>
        <v/>
      </c>
      <c r="J653" t="str">
        <f>IFERROR(VLOOKUP(F653, Entries!$B$2:$F$601, 4, FALSE),"")</f>
        <v/>
      </c>
      <c r="K653" t="str">
        <f>IFERROR(VLOOKUP(F653, Entries!$B$2:$F$601, 5, FALSE),"")</f>
        <v/>
      </c>
      <c r="L653" t="str">
        <f>LEFT(Table22[[#This Row],[Category]],2)</f>
        <v/>
      </c>
      <c r="M653" t="str">
        <f>IF(F653&lt;&gt;0,COUNTIF($L$2:L653,L653),"")</f>
        <v/>
      </c>
      <c r="N653" t="str">
        <f t="shared" si="44"/>
        <v/>
      </c>
    </row>
    <row r="654" spans="1:14" x14ac:dyDescent="0.2">
      <c r="A654">
        <v>653</v>
      </c>
      <c r="B654" t="str">
        <f>IF(F654&lt;&gt;"",COUNTIF($J$2:J654,J654),"")</f>
        <v/>
      </c>
      <c r="C654" t="str">
        <f t="shared" si="42"/>
        <v/>
      </c>
      <c r="D654" t="str">
        <f>IF(F654&lt;&gt;0,COUNTIF($K$2:K654,K654),"")</f>
        <v/>
      </c>
      <c r="E654" t="str">
        <f t="shared" si="43"/>
        <v/>
      </c>
      <c r="G654" s="54"/>
      <c r="H654" t="str">
        <f>IFERROR(VLOOKUP(F654, Entries!$B:$F, 2, FALSE),"")</f>
        <v/>
      </c>
      <c r="I654" t="str">
        <f>IFERROR(VLOOKUP(F654, Entries!$B:$F, 3, FALSE),"")</f>
        <v/>
      </c>
      <c r="J654" t="str">
        <f>IFERROR(VLOOKUP(F654, Entries!$B:$F, 4, FALSE),"")</f>
        <v/>
      </c>
      <c r="K654" t="str">
        <f>IFERROR(VLOOKUP(F654, Entries!$B:$F, 5, FALSE),"")</f>
        <v/>
      </c>
      <c r="L654" t="str">
        <f>LEFT(Table22[[#This Row],[Category]],2)</f>
        <v/>
      </c>
      <c r="M654" t="str">
        <f>IF(F654&lt;&gt;0,COUNTIF($L$2:L654,L654),"")</f>
        <v/>
      </c>
      <c r="N654" t="str">
        <f t="shared" si="44"/>
        <v/>
      </c>
    </row>
    <row r="655" spans="1:14" x14ac:dyDescent="0.2">
      <c r="A655">
        <v>654</v>
      </c>
      <c r="B655" t="str">
        <f>IF(F655&lt;&gt;"",COUNTIF($J$2:J655,J655),"")</f>
        <v/>
      </c>
      <c r="C655" t="str">
        <f t="shared" si="42"/>
        <v/>
      </c>
      <c r="D655" t="str">
        <f>IF(F655&lt;&gt;0,COUNTIF($K$2:K655,K655),"")</f>
        <v/>
      </c>
      <c r="E655" t="str">
        <f t="shared" si="43"/>
        <v/>
      </c>
      <c r="G655" s="54"/>
      <c r="H655" t="str">
        <f>IFERROR(VLOOKUP(F655, Entries!$B:$F, 2, FALSE),"")</f>
        <v/>
      </c>
      <c r="I655" t="str">
        <f>IFERROR(VLOOKUP(F655, Entries!$B:$F, 3, FALSE),"")</f>
        <v/>
      </c>
      <c r="J655" t="str">
        <f>IFERROR(VLOOKUP(F655, Entries!$B:$F, 4, FALSE),"")</f>
        <v/>
      </c>
      <c r="K655" t="str">
        <f>IFERROR(VLOOKUP(F655, Entries!$B:$F, 5, FALSE),"")</f>
        <v/>
      </c>
      <c r="L655" t="str">
        <f>LEFT(Table22[[#This Row],[Category]],2)</f>
        <v/>
      </c>
      <c r="M655" t="str">
        <f>IF(F655&lt;&gt;0,COUNTIF($L$2:L655,L655),"")</f>
        <v/>
      </c>
      <c r="N655" t="str">
        <f t="shared" si="44"/>
        <v/>
      </c>
    </row>
    <row r="656" spans="1:14" x14ac:dyDescent="0.2">
      <c r="A656">
        <v>655</v>
      </c>
      <c r="B656" t="str">
        <f>IF(F656&lt;&gt;"",COUNTIF($J$2:J656,J656),"")</f>
        <v/>
      </c>
      <c r="C656" t="str">
        <f t="shared" si="42"/>
        <v/>
      </c>
      <c r="D656" t="str">
        <f>IF(F656&lt;&gt;0,COUNTIF($K$2:K656,K656),"")</f>
        <v/>
      </c>
      <c r="E656" t="str">
        <f t="shared" si="43"/>
        <v/>
      </c>
      <c r="G656" s="54"/>
      <c r="H656" t="str">
        <f>IFERROR(VLOOKUP(F656, Entries!$B:$F, 2, FALSE),"")</f>
        <v/>
      </c>
      <c r="I656" t="str">
        <f>IFERROR(VLOOKUP(F656, Entries!$B:$F, 3, FALSE),"")</f>
        <v/>
      </c>
      <c r="J656" t="str">
        <f>IFERROR(VLOOKUP(F656, Entries!$B:$F, 4, FALSE),"")</f>
        <v/>
      </c>
      <c r="K656" t="str">
        <f>IFERROR(VLOOKUP(F656, Entries!$B:$F, 5, FALSE),"")</f>
        <v/>
      </c>
      <c r="L656" t="str">
        <f>LEFT(Table22[[#This Row],[Category]],2)</f>
        <v/>
      </c>
      <c r="M656" t="str">
        <f>IF(F656&lt;&gt;0,COUNTIF($L$2:L656,L656),"")</f>
        <v/>
      </c>
      <c r="N656" t="str">
        <f t="shared" si="44"/>
        <v/>
      </c>
    </row>
    <row r="657" spans="1:14" x14ac:dyDescent="0.2">
      <c r="A657">
        <v>656</v>
      </c>
      <c r="B657" t="str">
        <f>IF(F657&lt;&gt;"",COUNTIF($J$2:J657,J657),"")</f>
        <v/>
      </c>
      <c r="C657" t="str">
        <f t="shared" si="42"/>
        <v/>
      </c>
      <c r="D657" t="str">
        <f>IF(F657&lt;&gt;0,COUNTIF($K$2:K657,K657),"")</f>
        <v/>
      </c>
      <c r="E657" t="str">
        <f t="shared" si="43"/>
        <v/>
      </c>
      <c r="G657" s="54"/>
      <c r="H657" t="str">
        <f>IFERROR(VLOOKUP(F657, Entries!$B:$F, 2, FALSE),"")</f>
        <v/>
      </c>
      <c r="I657" t="str">
        <f>IFERROR(VLOOKUP(F657, Entries!$B:$F, 3, FALSE),"")</f>
        <v/>
      </c>
      <c r="J657" t="str">
        <f>IFERROR(VLOOKUP(F657, Entries!$B:$F, 4, FALSE),"")</f>
        <v/>
      </c>
      <c r="K657" t="str">
        <f>IFERROR(VLOOKUP(F657, Entries!$B:$F, 5, FALSE),"")</f>
        <v/>
      </c>
      <c r="L657" t="str">
        <f>LEFT(Table22[[#This Row],[Category]],2)</f>
        <v/>
      </c>
      <c r="M657" t="str">
        <f>IF(F657&lt;&gt;0,COUNTIF($L$2:L657,L657),"")</f>
        <v/>
      </c>
      <c r="N657" t="str">
        <f t="shared" si="44"/>
        <v/>
      </c>
    </row>
    <row r="658" spans="1:14" x14ac:dyDescent="0.2">
      <c r="A658">
        <v>657</v>
      </c>
      <c r="B658" t="str">
        <f>IF(F658&lt;&gt;"",COUNTIF($J$2:J658,J658),"")</f>
        <v/>
      </c>
      <c r="C658" t="str">
        <f t="shared" si="42"/>
        <v/>
      </c>
      <c r="D658" t="str">
        <f>IF(F658&lt;&gt;0,COUNTIF($K$2:K658,K658),"")</f>
        <v/>
      </c>
      <c r="E658" t="str">
        <f t="shared" si="43"/>
        <v/>
      </c>
      <c r="G658" s="54"/>
      <c r="H658" t="str">
        <f>IFERROR(VLOOKUP(F658, Entries!$B:$F, 2, FALSE),"")</f>
        <v/>
      </c>
      <c r="I658" t="str">
        <f>IFERROR(VLOOKUP(F658, Entries!$B:$F, 3, FALSE),"")</f>
        <v/>
      </c>
      <c r="J658" t="str">
        <f>IFERROR(VLOOKUP(F658, Entries!$B:$F, 4, FALSE),"")</f>
        <v/>
      </c>
      <c r="K658" t="str">
        <f>IFERROR(VLOOKUP(F658, Entries!$B:$F, 5, FALSE),"")</f>
        <v/>
      </c>
      <c r="L658" t="str">
        <f>LEFT(Table22[[#This Row],[Category]],2)</f>
        <v/>
      </c>
      <c r="M658" t="str">
        <f>IF(F658&lt;&gt;0,COUNTIF($L$2:L658,L658),"")</f>
        <v/>
      </c>
      <c r="N658" t="str">
        <f t="shared" si="44"/>
        <v/>
      </c>
    </row>
    <row r="659" spans="1:14" x14ac:dyDescent="0.2">
      <c r="A659">
        <v>658</v>
      </c>
      <c r="B659" t="str">
        <f>IF(F659&lt;&gt;"",COUNTIF($J$2:J659,J659),"")</f>
        <v/>
      </c>
      <c r="C659" t="str">
        <f t="shared" si="42"/>
        <v/>
      </c>
      <c r="D659" t="str">
        <f>IF(F659&lt;&gt;0,COUNTIF($K$2:K659,K659),"")</f>
        <v/>
      </c>
      <c r="E659" t="str">
        <f t="shared" si="43"/>
        <v/>
      </c>
      <c r="G659" s="54"/>
      <c r="H659" t="str">
        <f>IFERROR(VLOOKUP(F659, Entries!$B:$F, 2, FALSE),"")</f>
        <v/>
      </c>
      <c r="I659" t="str">
        <f>IFERROR(VLOOKUP(F659, Entries!$B:$F, 3, FALSE),"")</f>
        <v/>
      </c>
      <c r="J659" t="str">
        <f>IFERROR(VLOOKUP(F659, Entries!$B:$F, 4, FALSE),"")</f>
        <v/>
      </c>
      <c r="K659" t="str">
        <f>IFERROR(VLOOKUP(F659, Entries!$B:$F, 5, FALSE),"")</f>
        <v/>
      </c>
      <c r="L659" t="str">
        <f>LEFT(Table22[[#This Row],[Category]],2)</f>
        <v/>
      </c>
      <c r="M659" t="str">
        <f>IF(F659&lt;&gt;0,COUNTIF($L$2:L659,L659),"")</f>
        <v/>
      </c>
      <c r="N659" t="str">
        <f t="shared" si="44"/>
        <v/>
      </c>
    </row>
    <row r="660" spans="1:14" x14ac:dyDescent="0.2">
      <c r="A660">
        <v>659</v>
      </c>
      <c r="B660" t="str">
        <f>IF(F660&lt;&gt;"",COUNTIF($J$2:J660,J660),"")</f>
        <v/>
      </c>
      <c r="C660" t="str">
        <f t="shared" si="42"/>
        <v/>
      </c>
      <c r="D660" t="str">
        <f>IF(F660&lt;&gt;0,COUNTIF($K$2:K660,K660),"")</f>
        <v/>
      </c>
      <c r="E660" t="str">
        <f t="shared" si="43"/>
        <v/>
      </c>
      <c r="G660" s="54"/>
      <c r="H660" t="str">
        <f>IFERROR(VLOOKUP(F660, Entries!$B:$F, 2, FALSE),"")</f>
        <v/>
      </c>
      <c r="I660" t="str">
        <f>IFERROR(VLOOKUP(F660, Entries!$B:$F, 3, FALSE),"")</f>
        <v/>
      </c>
      <c r="J660" t="str">
        <f>IFERROR(VLOOKUP(F660, Entries!$B:$F, 4, FALSE),"")</f>
        <v/>
      </c>
      <c r="K660" t="str">
        <f>IFERROR(VLOOKUP(F660, Entries!$B:$F, 5, FALSE),"")</f>
        <v/>
      </c>
      <c r="L660" t="str">
        <f>LEFT(Table22[[#This Row],[Category]],2)</f>
        <v/>
      </c>
      <c r="M660" t="str">
        <f>IF(F660&lt;&gt;0,COUNTIF($L$2:L660,L660),"")</f>
        <v/>
      </c>
      <c r="N660" t="str">
        <f t="shared" si="44"/>
        <v/>
      </c>
    </row>
    <row r="661" spans="1:14" x14ac:dyDescent="0.2">
      <c r="A661">
        <v>660</v>
      </c>
      <c r="B661" t="str">
        <f>IF(F661&lt;&gt;"",COUNTIF($J$2:J661,J661),"")</f>
        <v/>
      </c>
      <c r="C661" t="str">
        <f t="shared" si="42"/>
        <v/>
      </c>
      <c r="D661" t="str">
        <f>IF(F661&lt;&gt;0,COUNTIF($K$2:K661,K661),"")</f>
        <v/>
      </c>
      <c r="E661" t="str">
        <f t="shared" si="43"/>
        <v/>
      </c>
      <c r="G661" s="54"/>
      <c r="H661" t="str">
        <f>IFERROR(VLOOKUP(F661, Entries!$B:$F, 2, FALSE),"")</f>
        <v/>
      </c>
      <c r="I661" t="str">
        <f>IFERROR(VLOOKUP(F661, Entries!$B:$F, 3, FALSE),"")</f>
        <v/>
      </c>
      <c r="J661" t="str">
        <f>IFERROR(VLOOKUP(F661, Entries!$B:$F, 4, FALSE),"")</f>
        <v/>
      </c>
      <c r="K661" t="str">
        <f>IFERROR(VLOOKUP(F661, Entries!$B:$F, 5, FALSE),"")</f>
        <v/>
      </c>
      <c r="L661" t="str">
        <f>LEFT(Table22[[#This Row],[Category]],2)</f>
        <v/>
      </c>
      <c r="M661" t="str">
        <f>IF(F661&lt;&gt;0,COUNTIF($L$2:L661,L661),"")</f>
        <v/>
      </c>
      <c r="N661" t="str">
        <f t="shared" si="44"/>
        <v/>
      </c>
    </row>
    <row r="662" spans="1:14" x14ac:dyDescent="0.2">
      <c r="A662">
        <v>661</v>
      </c>
      <c r="B662" t="str">
        <f>IF(F662&lt;&gt;"",COUNTIF($J$2:J662,J662),"")</f>
        <v/>
      </c>
      <c r="C662" t="str">
        <f t="shared" si="42"/>
        <v/>
      </c>
      <c r="D662" t="str">
        <f>IF(F662&lt;&gt;0,COUNTIF($K$2:K662,K662),"")</f>
        <v/>
      </c>
      <c r="E662" t="str">
        <f t="shared" si="43"/>
        <v/>
      </c>
      <c r="G662" s="54"/>
      <c r="H662" t="str">
        <f>IFERROR(VLOOKUP(F662, Entries!$B:$F, 2, FALSE),"")</f>
        <v/>
      </c>
      <c r="I662" t="str">
        <f>IFERROR(VLOOKUP(F662, Entries!$B:$F, 3, FALSE),"")</f>
        <v/>
      </c>
      <c r="J662" t="str">
        <f>IFERROR(VLOOKUP(F662, Entries!$B:$F, 4, FALSE),"")</f>
        <v/>
      </c>
      <c r="K662" t="str">
        <f>IFERROR(VLOOKUP(F662, Entries!$B:$F, 5, FALSE),"")</f>
        <v/>
      </c>
      <c r="L662" t="str">
        <f>LEFT(Table22[[#This Row],[Category]],2)</f>
        <v/>
      </c>
      <c r="M662" t="str">
        <f>IF(F662&lt;&gt;0,COUNTIF($L$2:L662,L662),"")</f>
        <v/>
      </c>
      <c r="N662" t="str">
        <f t="shared" si="44"/>
        <v/>
      </c>
    </row>
    <row r="663" spans="1:14" x14ac:dyDescent="0.2">
      <c r="A663">
        <v>662</v>
      </c>
      <c r="B663" t="str">
        <f>IF(F663&lt;&gt;"",COUNTIF($J$2:J663,J663),"")</f>
        <v/>
      </c>
      <c r="C663" t="str">
        <f t="shared" si="42"/>
        <v/>
      </c>
      <c r="D663" t="str">
        <f>IF(F663&lt;&gt;0,COUNTIF($K$2:K663,K663),"")</f>
        <v/>
      </c>
      <c r="E663" t="str">
        <f t="shared" si="43"/>
        <v/>
      </c>
      <c r="G663" s="54"/>
      <c r="H663" t="str">
        <f>IFERROR(VLOOKUP(F663, Entries!$B:$F, 2, FALSE),"")</f>
        <v/>
      </c>
      <c r="I663" t="str">
        <f>IFERROR(VLOOKUP(F663, Entries!$B:$F, 3, FALSE),"")</f>
        <v/>
      </c>
      <c r="J663" t="str">
        <f>IFERROR(VLOOKUP(F663, Entries!$B:$F, 4, FALSE),"")</f>
        <v/>
      </c>
      <c r="K663" t="str">
        <f>IFERROR(VLOOKUP(F663, Entries!$B:$F, 5, FALSE),"")</f>
        <v/>
      </c>
      <c r="L663" t="str">
        <f>LEFT(Table22[[#This Row],[Category]],2)</f>
        <v/>
      </c>
      <c r="M663" t="str">
        <f>IF(F663&lt;&gt;0,COUNTIF($L$2:L663,L663),"")</f>
        <v/>
      </c>
      <c r="N663" t="str">
        <f t="shared" si="44"/>
        <v/>
      </c>
    </row>
    <row r="664" spans="1:14" x14ac:dyDescent="0.2">
      <c r="A664">
        <v>663</v>
      </c>
      <c r="B664" t="str">
        <f>IF(F664&lt;&gt;"",COUNTIF($J$2:J664,J664),"")</f>
        <v/>
      </c>
      <c r="C664" t="str">
        <f t="shared" si="42"/>
        <v/>
      </c>
      <c r="D664" t="str">
        <f>IF(F664&lt;&gt;0,COUNTIF($K$2:K664,K664),"")</f>
        <v/>
      </c>
      <c r="E664" t="str">
        <f t="shared" si="43"/>
        <v/>
      </c>
      <c r="G664" s="54"/>
      <c r="H664" t="str">
        <f>IFERROR(VLOOKUP(F664, Entries!$B:$F, 2, FALSE),"")</f>
        <v/>
      </c>
      <c r="I664" t="str">
        <f>IFERROR(VLOOKUP(F664, Entries!$B:$F, 3, FALSE),"")</f>
        <v/>
      </c>
      <c r="J664" t="str">
        <f>IFERROR(VLOOKUP(F664, Entries!$B:$F, 4, FALSE),"")</f>
        <v/>
      </c>
      <c r="K664" t="str">
        <f>IFERROR(VLOOKUP(F664, Entries!$B:$F, 5, FALSE),"")</f>
        <v/>
      </c>
      <c r="L664" t="str">
        <f>LEFT(Table22[[#This Row],[Category]],2)</f>
        <v/>
      </c>
      <c r="M664" t="str">
        <f>IF(F664&lt;&gt;0,COUNTIF($L$2:L664,L664),"")</f>
        <v/>
      </c>
      <c r="N664" t="str">
        <f t="shared" si="44"/>
        <v/>
      </c>
    </row>
    <row r="665" spans="1:14" x14ac:dyDescent="0.2">
      <c r="A665">
        <v>664</v>
      </c>
      <c r="B665" t="str">
        <f>IF(F665&lt;&gt;"",COUNTIF($J$2:J665,J665),"")</f>
        <v/>
      </c>
      <c r="C665" t="str">
        <f t="shared" si="42"/>
        <v/>
      </c>
      <c r="D665" t="str">
        <f>IF(F665&lt;&gt;0,COUNTIF($K$2:K665,K665),"")</f>
        <v/>
      </c>
      <c r="E665" t="str">
        <f t="shared" si="43"/>
        <v/>
      </c>
      <c r="G665" s="54"/>
      <c r="H665" t="str">
        <f>IFERROR(VLOOKUP(F665, Entries!$B:$F, 2, FALSE),"")</f>
        <v/>
      </c>
      <c r="I665" t="str">
        <f>IFERROR(VLOOKUP(F665, Entries!$B:$F, 3, FALSE),"")</f>
        <v/>
      </c>
      <c r="J665" t="str">
        <f>IFERROR(VLOOKUP(F665, Entries!$B:$F, 4, FALSE),"")</f>
        <v/>
      </c>
      <c r="K665" t="str">
        <f>IFERROR(VLOOKUP(F665, Entries!$B:$F, 5, FALSE),"")</f>
        <v/>
      </c>
      <c r="L665" t="str">
        <f>LEFT(Table22[[#This Row],[Category]],2)</f>
        <v/>
      </c>
      <c r="M665" t="str">
        <f>IF(F665&lt;&gt;0,COUNTIF($L$2:L665,L665),"")</f>
        <v/>
      </c>
      <c r="N665" t="str">
        <f t="shared" si="44"/>
        <v/>
      </c>
    </row>
    <row r="666" spans="1:14" x14ac:dyDescent="0.2">
      <c r="A666">
        <v>665</v>
      </c>
      <c r="B666" t="str">
        <f>IF(F666&lt;&gt;"",COUNTIF($J$2:J666,J666),"")</f>
        <v/>
      </c>
      <c r="C666" t="str">
        <f t="shared" si="42"/>
        <v/>
      </c>
      <c r="D666" t="str">
        <f>IF(F666&lt;&gt;0,COUNTIF($K$2:K666,K666),"")</f>
        <v/>
      </c>
      <c r="E666" t="str">
        <f t="shared" si="43"/>
        <v/>
      </c>
      <c r="G666" s="54"/>
      <c r="H666" t="str">
        <f>IFERROR(VLOOKUP(F666, Entries!$B:$F, 2, FALSE),"")</f>
        <v/>
      </c>
      <c r="I666" t="str">
        <f>IFERROR(VLOOKUP(F666, Entries!$B:$F, 3, FALSE),"")</f>
        <v/>
      </c>
      <c r="J666" t="str">
        <f>IFERROR(VLOOKUP(F666, Entries!$B:$F, 4, FALSE),"")</f>
        <v/>
      </c>
      <c r="K666" t="str">
        <f>IFERROR(VLOOKUP(F666, Entries!$B:$F, 5, FALSE),"")</f>
        <v/>
      </c>
      <c r="L666" t="str">
        <f>LEFT(Table22[[#This Row],[Category]],2)</f>
        <v/>
      </c>
      <c r="M666" t="str">
        <f>IF(F666&lt;&gt;0,COUNTIF($L$2:L666,L666),"")</f>
        <v/>
      </c>
      <c r="N666" t="str">
        <f t="shared" si="44"/>
        <v/>
      </c>
    </row>
    <row r="667" spans="1:14" x14ac:dyDescent="0.2">
      <c r="A667">
        <v>666</v>
      </c>
      <c r="B667" t="str">
        <f>IF(F667&lt;&gt;"",COUNTIF($J$2:J667,J667),"")</f>
        <v/>
      </c>
      <c r="C667" t="str">
        <f t="shared" si="42"/>
        <v/>
      </c>
      <c r="D667" t="str">
        <f>IF(F667&lt;&gt;0,COUNTIF($K$2:K667,K667),"")</f>
        <v/>
      </c>
      <c r="E667" t="str">
        <f t="shared" si="43"/>
        <v/>
      </c>
      <c r="G667" s="54"/>
      <c r="H667" t="str">
        <f>IFERROR(VLOOKUP(F667, Entries!$B:$F, 2, FALSE),"")</f>
        <v/>
      </c>
      <c r="I667" t="str">
        <f>IFERROR(VLOOKUP(F667, Entries!$B:$F, 3, FALSE),"")</f>
        <v/>
      </c>
      <c r="J667" t="str">
        <f>IFERROR(VLOOKUP(F667, Entries!$B:$F, 4, FALSE),"")</f>
        <v/>
      </c>
      <c r="K667" t="str">
        <f>IFERROR(VLOOKUP(F667, Entries!$B:$F, 5, FALSE),"")</f>
        <v/>
      </c>
      <c r="L667" t="str">
        <f>LEFT(Table22[[#This Row],[Category]],2)</f>
        <v/>
      </c>
      <c r="M667" t="str">
        <f>IF(F667&lt;&gt;0,COUNTIF($L$2:L667,L667),"")</f>
        <v/>
      </c>
      <c r="N667" t="str">
        <f t="shared" si="44"/>
        <v/>
      </c>
    </row>
    <row r="668" spans="1:14" x14ac:dyDescent="0.2">
      <c r="A668">
        <v>667</v>
      </c>
      <c r="B668" t="str">
        <f>IF(F668&lt;&gt;"",COUNTIF($J$2:J668,J668),"")</f>
        <v/>
      </c>
      <c r="C668" t="str">
        <f t="shared" si="42"/>
        <v/>
      </c>
      <c r="D668" t="str">
        <f>IF(F668&lt;&gt;0,COUNTIF($K$2:K668,K668),"")</f>
        <v/>
      </c>
      <c r="E668" t="str">
        <f t="shared" si="43"/>
        <v/>
      </c>
      <c r="G668" s="54"/>
      <c r="H668" t="str">
        <f>IFERROR(VLOOKUP(F668, Entries!$B:$F, 2, FALSE),"")</f>
        <v/>
      </c>
      <c r="I668" t="str">
        <f>IFERROR(VLOOKUP(F668, Entries!$B:$F, 3, FALSE),"")</f>
        <v/>
      </c>
      <c r="J668" t="str">
        <f>IFERROR(VLOOKUP(F668, Entries!$B:$F, 4, FALSE),"")</f>
        <v/>
      </c>
      <c r="K668" t="str">
        <f>IFERROR(VLOOKUP(F668, Entries!$B:$F, 5, FALSE),"")</f>
        <v/>
      </c>
      <c r="L668" t="str">
        <f>LEFT(Table22[[#This Row],[Category]],2)</f>
        <v/>
      </c>
      <c r="M668" t="str">
        <f>IF(F668&lt;&gt;0,COUNTIF($L$2:L668,L668),"")</f>
        <v/>
      </c>
      <c r="N668" t="str">
        <f t="shared" si="44"/>
        <v/>
      </c>
    </row>
    <row r="669" spans="1:14" x14ac:dyDescent="0.2">
      <c r="A669">
        <v>668</v>
      </c>
      <c r="B669" t="str">
        <f>IF(F669&lt;&gt;"",COUNTIF($J$2:J669,J669),"")</f>
        <v/>
      </c>
      <c r="C669" t="str">
        <f t="shared" si="42"/>
        <v/>
      </c>
      <c r="D669" t="str">
        <f>IF(F669&lt;&gt;0,COUNTIF($K$2:K669,K669),"")</f>
        <v/>
      </c>
      <c r="E669" t="str">
        <f t="shared" si="43"/>
        <v/>
      </c>
      <c r="G669" s="54"/>
      <c r="H669" t="str">
        <f>IFERROR(VLOOKUP(F669, Entries!$B:$F, 2, FALSE),"")</f>
        <v/>
      </c>
      <c r="I669" t="str">
        <f>IFERROR(VLOOKUP(F669, Entries!$B:$F, 3, FALSE),"")</f>
        <v/>
      </c>
      <c r="J669" t="str">
        <f>IFERROR(VLOOKUP(F669, Entries!$B:$F, 4, FALSE),"")</f>
        <v/>
      </c>
      <c r="K669" t="str">
        <f>IFERROR(VLOOKUP(F669, Entries!$B:$F, 5, FALSE),"")</f>
        <v/>
      </c>
      <c r="L669" t="str">
        <f>LEFT(Table22[[#This Row],[Category]],2)</f>
        <v/>
      </c>
      <c r="M669" t="str">
        <f>IF(F669&lt;&gt;0,COUNTIF($L$2:L669,L669),"")</f>
        <v/>
      </c>
      <c r="N669" t="str">
        <f t="shared" si="44"/>
        <v/>
      </c>
    </row>
    <row r="670" spans="1:14" x14ac:dyDescent="0.2">
      <c r="A670">
        <v>669</v>
      </c>
      <c r="B670" t="str">
        <f>IF(F670&lt;&gt;"",COUNTIF($J$2:J670,J670),"")</f>
        <v/>
      </c>
      <c r="C670" t="str">
        <f t="shared" si="42"/>
        <v/>
      </c>
      <c r="D670" t="str">
        <f>IF(F670&lt;&gt;0,COUNTIF($K$2:K670,K670),"")</f>
        <v/>
      </c>
      <c r="E670" t="str">
        <f t="shared" si="43"/>
        <v/>
      </c>
      <c r="G670" s="54"/>
      <c r="H670" t="str">
        <f>IFERROR(VLOOKUP(F670, Entries!$B:$F, 2, FALSE),"")</f>
        <v/>
      </c>
      <c r="I670" t="str">
        <f>IFERROR(VLOOKUP(F670, Entries!$B:$F, 3, FALSE),"")</f>
        <v/>
      </c>
      <c r="J670" t="str">
        <f>IFERROR(VLOOKUP(F670, Entries!$B:$F, 4, FALSE),"")</f>
        <v/>
      </c>
      <c r="K670" t="str">
        <f>IFERROR(VLOOKUP(F670, Entries!$B:$F, 5, FALSE),"")</f>
        <v/>
      </c>
      <c r="L670" t="str">
        <f>LEFT(Table22[[#This Row],[Category]],2)</f>
        <v/>
      </c>
      <c r="M670" t="str">
        <f>IF(F670&lt;&gt;0,COUNTIF($L$2:L670,L670),"")</f>
        <v/>
      </c>
      <c r="N670" t="str">
        <f t="shared" si="44"/>
        <v/>
      </c>
    </row>
    <row r="671" spans="1:14" x14ac:dyDescent="0.2">
      <c r="A671">
        <v>670</v>
      </c>
      <c r="B671" t="str">
        <f>IF(F671&lt;&gt;"",COUNTIF($J$2:J671,J671),"")</f>
        <v/>
      </c>
      <c r="C671" t="str">
        <f t="shared" si="42"/>
        <v/>
      </c>
      <c r="D671" t="str">
        <f>IF(F671&lt;&gt;0,COUNTIF($K$2:K671,K671),"")</f>
        <v/>
      </c>
      <c r="E671" t="str">
        <f t="shared" si="43"/>
        <v/>
      </c>
      <c r="G671" s="54"/>
      <c r="H671" t="str">
        <f>IFERROR(VLOOKUP(F671, Entries!$B:$F, 2, FALSE),"")</f>
        <v/>
      </c>
      <c r="I671" t="str">
        <f>IFERROR(VLOOKUP(F671, Entries!$B:$F, 3, FALSE),"")</f>
        <v/>
      </c>
      <c r="J671" t="str">
        <f>IFERROR(VLOOKUP(F671, Entries!$B:$F, 4, FALSE),"")</f>
        <v/>
      </c>
      <c r="K671" t="str">
        <f>IFERROR(VLOOKUP(F671, Entries!$B:$F, 5, FALSE),"")</f>
        <v/>
      </c>
      <c r="L671" t="str">
        <f>LEFT(Table22[[#This Row],[Category]],2)</f>
        <v/>
      </c>
      <c r="M671" t="str">
        <f>IF(F671&lt;&gt;0,COUNTIF($L$2:L671,L671),"")</f>
        <v/>
      </c>
      <c r="N671" t="str">
        <f t="shared" si="44"/>
        <v/>
      </c>
    </row>
    <row r="672" spans="1:14" x14ac:dyDescent="0.2">
      <c r="A672">
        <v>671</v>
      </c>
      <c r="B672" t="str">
        <f>IF(F672&lt;&gt;"",COUNTIF($J$2:J672,J672),"")</f>
        <v/>
      </c>
      <c r="C672" t="str">
        <f t="shared" si="42"/>
        <v/>
      </c>
      <c r="D672" t="str">
        <f>IF(F672&lt;&gt;0,COUNTIF($K$2:K672,K672),"")</f>
        <v/>
      </c>
      <c r="E672" t="str">
        <f t="shared" si="43"/>
        <v/>
      </c>
      <c r="G672" s="54"/>
      <c r="H672" t="str">
        <f>IFERROR(VLOOKUP(F672, Entries!$B:$F, 2, FALSE),"")</f>
        <v/>
      </c>
      <c r="I672" t="str">
        <f>IFERROR(VLOOKUP(F672, Entries!$B:$F, 3, FALSE),"")</f>
        <v/>
      </c>
      <c r="J672" t="str">
        <f>IFERROR(VLOOKUP(F672, Entries!$B:$F, 4, FALSE),"")</f>
        <v/>
      </c>
      <c r="K672" t="str">
        <f>IFERROR(VLOOKUP(F672, Entries!$B:$F, 5, FALSE),"")</f>
        <v/>
      </c>
      <c r="L672" t="str">
        <f>LEFT(Table22[[#This Row],[Category]],2)</f>
        <v/>
      </c>
      <c r="M672" t="str">
        <f>IF(F672&lt;&gt;0,COUNTIF($L$2:L672,L672),"")</f>
        <v/>
      </c>
      <c r="N672" t="str">
        <f t="shared" si="44"/>
        <v/>
      </c>
    </row>
    <row r="673" spans="1:14" x14ac:dyDescent="0.2">
      <c r="A673">
        <v>672</v>
      </c>
      <c r="B673" t="str">
        <f>IF(F673&lt;&gt;"",COUNTIF($J$2:J673,J673),"")</f>
        <v/>
      </c>
      <c r="C673" t="str">
        <f t="shared" si="42"/>
        <v/>
      </c>
      <c r="D673" t="str">
        <f>IF(F673&lt;&gt;0,COUNTIF($K$2:K673,K673),"")</f>
        <v/>
      </c>
      <c r="E673" t="str">
        <f t="shared" si="43"/>
        <v/>
      </c>
      <c r="G673" s="54"/>
      <c r="H673" t="str">
        <f>IFERROR(VLOOKUP(F673, Entries!$B:$F, 2, FALSE),"")</f>
        <v/>
      </c>
      <c r="I673" t="str">
        <f>IFERROR(VLOOKUP(F673, Entries!$B:$F, 3, FALSE),"")</f>
        <v/>
      </c>
      <c r="J673" t="str">
        <f>IFERROR(VLOOKUP(F673, Entries!$B:$F, 4, FALSE),"")</f>
        <v/>
      </c>
      <c r="K673" t="str">
        <f>IFERROR(VLOOKUP(F673, Entries!$B:$F, 5, FALSE),"")</f>
        <v/>
      </c>
      <c r="L673" t="str">
        <f>LEFT(Table22[[#This Row],[Category]],2)</f>
        <v/>
      </c>
      <c r="M673" t="str">
        <f>IF(F673&lt;&gt;0,COUNTIF($L$2:L673,L673),"")</f>
        <v/>
      </c>
      <c r="N673" t="str">
        <f t="shared" si="44"/>
        <v/>
      </c>
    </row>
    <row r="674" spans="1:14" x14ac:dyDescent="0.2">
      <c r="A674">
        <v>673</v>
      </c>
      <c r="B674" t="str">
        <f>IF(F674&lt;&gt;"",COUNTIF($J$2:J674,J674),"")</f>
        <v/>
      </c>
      <c r="C674" t="str">
        <f t="shared" si="42"/>
        <v/>
      </c>
      <c r="D674" t="str">
        <f>IF(F674&lt;&gt;0,COUNTIF($K$2:K674,K674),"")</f>
        <v/>
      </c>
      <c r="E674" t="str">
        <f t="shared" si="43"/>
        <v/>
      </c>
      <c r="G674" s="54"/>
      <c r="H674" t="str">
        <f>IFERROR(VLOOKUP(F674, Entries!$B:$F, 2, FALSE),"")</f>
        <v/>
      </c>
      <c r="I674" t="str">
        <f>IFERROR(VLOOKUP(F674, Entries!$B:$F, 3, FALSE),"")</f>
        <v/>
      </c>
      <c r="J674" t="str">
        <f>IFERROR(VLOOKUP(F674, Entries!$B:$F, 4, FALSE),"")</f>
        <v/>
      </c>
      <c r="K674" t="str">
        <f>IFERROR(VLOOKUP(F674, Entries!$B:$F, 5, FALSE),"")</f>
        <v/>
      </c>
      <c r="L674" t="str">
        <f>LEFT(Table22[[#This Row],[Category]],2)</f>
        <v/>
      </c>
      <c r="M674" t="str">
        <f>IF(F674&lt;&gt;0,COUNTIF($L$2:L674,L674),"")</f>
        <v/>
      </c>
      <c r="N674" t="str">
        <f t="shared" si="44"/>
        <v/>
      </c>
    </row>
    <row r="675" spans="1:14" x14ac:dyDescent="0.2">
      <c r="A675">
        <v>674</v>
      </c>
      <c r="B675" t="str">
        <f>IF(F675&lt;&gt;"",COUNTIF($J$2:J675,J675),"")</f>
        <v/>
      </c>
      <c r="C675" t="str">
        <f t="shared" si="42"/>
        <v/>
      </c>
      <c r="D675" t="str">
        <f>IF(F675&lt;&gt;0,COUNTIF($K$2:K675,K675),"")</f>
        <v/>
      </c>
      <c r="E675" t="str">
        <f t="shared" si="43"/>
        <v/>
      </c>
      <c r="G675" s="54"/>
      <c r="H675" t="str">
        <f>IFERROR(VLOOKUP(F675, Entries!$B:$F, 2, FALSE),"")</f>
        <v/>
      </c>
      <c r="I675" t="str">
        <f>IFERROR(VLOOKUP(F675, Entries!$B:$F, 3, FALSE),"")</f>
        <v/>
      </c>
      <c r="J675" t="str">
        <f>IFERROR(VLOOKUP(F675, Entries!$B:$F, 4, FALSE),"")</f>
        <v/>
      </c>
      <c r="K675" t="str">
        <f>IFERROR(VLOOKUP(F675, Entries!$B:$F, 5, FALSE),"")</f>
        <v/>
      </c>
      <c r="L675" t="str">
        <f>LEFT(Table22[[#This Row],[Category]],2)</f>
        <v/>
      </c>
      <c r="M675" t="str">
        <f>IF(F675&lt;&gt;0,COUNTIF($L$2:L675,L675),"")</f>
        <v/>
      </c>
      <c r="N675" t="str">
        <f t="shared" si="44"/>
        <v/>
      </c>
    </row>
    <row r="676" spans="1:14" x14ac:dyDescent="0.2">
      <c r="A676">
        <v>675</v>
      </c>
      <c r="B676" t="str">
        <f>IF(F676&lt;&gt;"",COUNTIF($J$2:J676,J676),"")</f>
        <v/>
      </c>
      <c r="C676" t="str">
        <f t="shared" si="42"/>
        <v/>
      </c>
      <c r="D676" t="str">
        <f>IF(F676&lt;&gt;0,COUNTIF($K$2:K676,K676),"")</f>
        <v/>
      </c>
      <c r="E676" t="str">
        <f t="shared" si="43"/>
        <v/>
      </c>
      <c r="G676" s="54"/>
      <c r="H676" t="str">
        <f>IFERROR(VLOOKUP(F676, Entries!$B:$F, 2, FALSE),"")</f>
        <v/>
      </c>
      <c r="I676" t="str">
        <f>IFERROR(VLOOKUP(F676, Entries!$B:$F, 3, FALSE),"")</f>
        <v/>
      </c>
      <c r="J676" t="str">
        <f>IFERROR(VLOOKUP(F676, Entries!$B:$F, 4, FALSE),"")</f>
        <v/>
      </c>
      <c r="K676" t="str">
        <f>IFERROR(VLOOKUP(F676, Entries!$B:$F, 5, FALSE),"")</f>
        <v/>
      </c>
      <c r="L676" t="str">
        <f>LEFT(Table22[[#This Row],[Category]],2)</f>
        <v/>
      </c>
      <c r="M676" t="str">
        <f>IF(F676&lt;&gt;0,COUNTIF($L$2:L676,L676),"")</f>
        <v/>
      </c>
      <c r="N676" t="str">
        <f t="shared" si="44"/>
        <v/>
      </c>
    </row>
    <row r="677" spans="1:14" x14ac:dyDescent="0.2">
      <c r="A677">
        <v>676</v>
      </c>
      <c r="B677" t="str">
        <f>IF(F677&lt;&gt;"",COUNTIF($J$2:J677,J677),"")</f>
        <v/>
      </c>
      <c r="C677" t="str">
        <f t="shared" si="42"/>
        <v/>
      </c>
      <c r="D677" t="str">
        <f>IF(F677&lt;&gt;0,COUNTIF($K$2:K677,K677),"")</f>
        <v/>
      </c>
      <c r="E677" t="str">
        <f t="shared" si="43"/>
        <v/>
      </c>
      <c r="G677" s="54"/>
      <c r="H677" t="str">
        <f>IFERROR(VLOOKUP(F677, Entries!$B:$F, 2, FALSE),"")</f>
        <v/>
      </c>
      <c r="I677" t="str">
        <f>IFERROR(VLOOKUP(F677, Entries!$B:$F, 3, FALSE),"")</f>
        <v/>
      </c>
      <c r="J677" t="str">
        <f>IFERROR(VLOOKUP(F677, Entries!$B:$F, 4, FALSE),"")</f>
        <v/>
      </c>
      <c r="K677" t="str">
        <f>IFERROR(VLOOKUP(F677, Entries!$B:$F, 5, FALSE),"")</f>
        <v/>
      </c>
      <c r="L677" t="str">
        <f>LEFT(Table22[[#This Row],[Category]],2)</f>
        <v/>
      </c>
      <c r="M677" t="str">
        <f>IF(F677&lt;&gt;0,COUNTIF($L$2:L677,L677),"")</f>
        <v/>
      </c>
      <c r="N677" t="str">
        <f t="shared" si="44"/>
        <v/>
      </c>
    </row>
    <row r="678" spans="1:14" x14ac:dyDescent="0.2">
      <c r="A678">
        <v>677</v>
      </c>
      <c r="B678" t="str">
        <f>IF(F678&lt;&gt;"",COUNTIF($J$2:J678,J678),"")</f>
        <v/>
      </c>
      <c r="C678" t="str">
        <f t="shared" si="42"/>
        <v/>
      </c>
      <c r="D678" t="str">
        <f>IF(F678&lt;&gt;0,COUNTIF($K$2:K678,K678),"")</f>
        <v/>
      </c>
      <c r="E678" t="str">
        <f t="shared" si="43"/>
        <v/>
      </c>
      <c r="G678" s="54"/>
      <c r="H678" t="str">
        <f>IFERROR(VLOOKUP(F678, Entries!$B:$F, 2, FALSE),"")</f>
        <v/>
      </c>
      <c r="I678" t="str">
        <f>IFERROR(VLOOKUP(F678, Entries!$B:$F, 3, FALSE),"")</f>
        <v/>
      </c>
      <c r="J678" t="str">
        <f>IFERROR(VLOOKUP(F678, Entries!$B:$F, 4, FALSE),"")</f>
        <v/>
      </c>
      <c r="K678" t="str">
        <f>IFERROR(VLOOKUP(F678, Entries!$B:$F, 5, FALSE),"")</f>
        <v/>
      </c>
      <c r="L678" t="str">
        <f>LEFT(Table22[[#This Row],[Category]],2)</f>
        <v/>
      </c>
      <c r="M678" t="str">
        <f>IF(F678&lt;&gt;0,COUNTIF($L$2:L678,L678),"")</f>
        <v/>
      </c>
      <c r="N678" t="str">
        <f t="shared" si="44"/>
        <v/>
      </c>
    </row>
    <row r="679" spans="1:14" x14ac:dyDescent="0.2">
      <c r="A679">
        <v>678</v>
      </c>
      <c r="B679" t="str">
        <f>IF(F679&lt;&gt;"",COUNTIF($J$2:J679,J679),"")</f>
        <v/>
      </c>
      <c r="C679" t="str">
        <f t="shared" si="42"/>
        <v/>
      </c>
      <c r="D679" t="str">
        <f>IF(F679&lt;&gt;0,COUNTIF($K$2:K679,K679),"")</f>
        <v/>
      </c>
      <c r="E679" t="str">
        <f t="shared" si="43"/>
        <v/>
      </c>
      <c r="G679" s="54"/>
      <c r="H679" t="str">
        <f>IFERROR(VLOOKUP(F679, Entries!$B:$F, 2, FALSE),"")</f>
        <v/>
      </c>
      <c r="I679" t="str">
        <f>IFERROR(VLOOKUP(F679, Entries!$B:$F, 3, FALSE),"")</f>
        <v/>
      </c>
      <c r="J679" t="str">
        <f>IFERROR(VLOOKUP(F679, Entries!$B:$F, 4, FALSE),"")</f>
        <v/>
      </c>
      <c r="K679" t="str">
        <f>IFERROR(VLOOKUP(F679, Entries!$B:$F, 5, FALSE),"")</f>
        <v/>
      </c>
      <c r="L679" t="str">
        <f>LEFT(Table22[[#This Row],[Category]],2)</f>
        <v/>
      </c>
      <c r="M679" t="str">
        <f>IF(F679&lt;&gt;0,COUNTIF($L$2:L679,L679),"")</f>
        <v/>
      </c>
      <c r="N679" t="str">
        <f t="shared" si="44"/>
        <v/>
      </c>
    </row>
    <row r="680" spans="1:14" x14ac:dyDescent="0.2">
      <c r="A680">
        <v>679</v>
      </c>
      <c r="B680" t="str">
        <f>IF(F680&lt;&gt;"",COUNTIF($J$2:J680,J680),"")</f>
        <v/>
      </c>
      <c r="C680" t="str">
        <f t="shared" si="42"/>
        <v/>
      </c>
      <c r="D680" t="str">
        <f>IF(F680&lt;&gt;0,COUNTIF($K$2:K680,K680),"")</f>
        <v/>
      </c>
      <c r="E680" t="str">
        <f t="shared" si="43"/>
        <v/>
      </c>
      <c r="G680" s="54"/>
      <c r="H680" t="str">
        <f>IFERROR(VLOOKUP(F680, Entries!$B:$F, 2, FALSE),"")</f>
        <v/>
      </c>
      <c r="I680" t="str">
        <f>IFERROR(VLOOKUP(F680, Entries!$B:$F, 3, FALSE),"")</f>
        <v/>
      </c>
      <c r="J680" t="str">
        <f>IFERROR(VLOOKUP(F680, Entries!$B:$F, 4, FALSE),"")</f>
        <v/>
      </c>
      <c r="K680" t="str">
        <f>IFERROR(VLOOKUP(F680, Entries!$B:$F, 5, FALSE),"")</f>
        <v/>
      </c>
      <c r="L680" t="str">
        <f>LEFT(Table22[[#This Row],[Category]],2)</f>
        <v/>
      </c>
      <c r="M680" t="str">
        <f>IF(F680&lt;&gt;0,COUNTIF($L$2:L680,L680),"")</f>
        <v/>
      </c>
      <c r="N680" t="str">
        <f t="shared" si="44"/>
        <v/>
      </c>
    </row>
    <row r="681" spans="1:14" x14ac:dyDescent="0.2">
      <c r="A681">
        <v>680</v>
      </c>
      <c r="B681" t="str">
        <f>IF(F681&lt;&gt;"",COUNTIF($J$2:J681,J681),"")</f>
        <v/>
      </c>
      <c r="C681" t="str">
        <f t="shared" si="42"/>
        <v/>
      </c>
      <c r="D681" t="str">
        <f>IF(F681&lt;&gt;0,COUNTIF($K$2:K681,K681),"")</f>
        <v/>
      </c>
      <c r="E681" t="str">
        <f t="shared" si="43"/>
        <v/>
      </c>
      <c r="G681" s="54"/>
      <c r="H681" t="str">
        <f>IFERROR(VLOOKUP(F681, Entries!$B:$F, 2, FALSE),"")</f>
        <v/>
      </c>
      <c r="I681" t="str">
        <f>IFERROR(VLOOKUP(F681, Entries!$B:$F, 3, FALSE),"")</f>
        <v/>
      </c>
      <c r="J681" t="str">
        <f>IFERROR(VLOOKUP(F681, Entries!$B:$F, 4, FALSE),"")</f>
        <v/>
      </c>
      <c r="K681" t="str">
        <f>IFERROR(VLOOKUP(F681, Entries!$B:$F, 5, FALSE),"")</f>
        <v/>
      </c>
      <c r="L681" t="str">
        <f>LEFT(Table22[[#This Row],[Category]],2)</f>
        <v/>
      </c>
      <c r="M681" t="str">
        <f>IF(F681&lt;&gt;0,COUNTIF($L$2:L681,L681),"")</f>
        <v/>
      </c>
      <c r="N681" t="str">
        <f t="shared" si="44"/>
        <v/>
      </c>
    </row>
    <row r="682" spans="1:14" x14ac:dyDescent="0.2">
      <c r="A682">
        <v>681</v>
      </c>
      <c r="B682" t="str">
        <f>IF(F682&lt;&gt;"",COUNTIF($J$2:J682,J682),"")</f>
        <v/>
      </c>
      <c r="C682" t="str">
        <f t="shared" si="42"/>
        <v/>
      </c>
      <c r="D682" t="str">
        <f>IF(F682&lt;&gt;0,COUNTIF($K$2:K682,K682),"")</f>
        <v/>
      </c>
      <c r="E682" t="str">
        <f t="shared" si="43"/>
        <v/>
      </c>
      <c r="G682" s="54"/>
      <c r="H682" t="str">
        <f>IFERROR(VLOOKUP(F682, Entries!$B:$F, 2, FALSE),"")</f>
        <v/>
      </c>
      <c r="I682" t="str">
        <f>IFERROR(VLOOKUP(F682, Entries!$B:$F, 3, FALSE),"")</f>
        <v/>
      </c>
      <c r="J682" t="str">
        <f>IFERROR(VLOOKUP(F682, Entries!$B:$F, 4, FALSE),"")</f>
        <v/>
      </c>
      <c r="K682" t="str">
        <f>IFERROR(VLOOKUP(F682, Entries!$B:$F, 5, FALSE),"")</f>
        <v/>
      </c>
      <c r="L682" t="str">
        <f>LEFT(Table22[[#This Row],[Category]],2)</f>
        <v/>
      </c>
      <c r="M682" t="str">
        <f>IF(F682&lt;&gt;0,COUNTIF($L$2:L682,L682),"")</f>
        <v/>
      </c>
      <c r="N682" t="str">
        <f t="shared" si="44"/>
        <v/>
      </c>
    </row>
    <row r="683" spans="1:14" x14ac:dyDescent="0.2">
      <c r="A683">
        <v>682</v>
      </c>
      <c r="B683" t="str">
        <f>IF(F683&lt;&gt;"",COUNTIF($J$2:J683,J683),"")</f>
        <v/>
      </c>
      <c r="C683" t="str">
        <f t="shared" si="42"/>
        <v/>
      </c>
      <c r="D683" t="str">
        <f>IF(F683&lt;&gt;0,COUNTIF($K$2:K683,K683),"")</f>
        <v/>
      </c>
      <c r="E683" t="str">
        <f t="shared" si="43"/>
        <v/>
      </c>
      <c r="G683" s="54"/>
      <c r="H683" t="str">
        <f>IFERROR(VLOOKUP(F683, Entries!$B:$F, 2, FALSE),"")</f>
        <v/>
      </c>
      <c r="I683" t="str">
        <f>IFERROR(VLOOKUP(F683, Entries!$B:$F, 3, FALSE),"")</f>
        <v/>
      </c>
      <c r="J683" t="str">
        <f>IFERROR(VLOOKUP(F683, Entries!$B:$F, 4, FALSE),"")</f>
        <v/>
      </c>
      <c r="K683" t="str">
        <f>IFERROR(VLOOKUP(F683, Entries!$B:$F, 5, FALSE),"")</f>
        <v/>
      </c>
      <c r="L683" t="str">
        <f>LEFT(Table22[[#This Row],[Category]],2)</f>
        <v/>
      </c>
      <c r="M683" t="str">
        <f>IF(F683&lt;&gt;0,COUNTIF($L$2:L683,L683),"")</f>
        <v/>
      </c>
      <c r="N683" t="str">
        <f t="shared" si="44"/>
        <v/>
      </c>
    </row>
    <row r="684" spans="1:14" x14ac:dyDescent="0.2">
      <c r="A684">
        <v>683</v>
      </c>
      <c r="B684" t="str">
        <f>IF(F684&lt;&gt;"",COUNTIF($J$2:J684,J684),"")</f>
        <v/>
      </c>
      <c r="C684" t="str">
        <f t="shared" si="42"/>
        <v/>
      </c>
      <c r="D684" t="str">
        <f>IF(F684&lt;&gt;0,COUNTIF($K$2:K684,K684),"")</f>
        <v/>
      </c>
      <c r="E684" t="str">
        <f t="shared" si="43"/>
        <v/>
      </c>
      <c r="G684" s="54"/>
      <c r="H684" t="str">
        <f>IFERROR(VLOOKUP(F684, Entries!$B:$F, 2, FALSE),"")</f>
        <v/>
      </c>
      <c r="I684" t="str">
        <f>IFERROR(VLOOKUP(F684, Entries!$B:$F, 3, FALSE),"")</f>
        <v/>
      </c>
      <c r="J684" t="str">
        <f>IFERROR(VLOOKUP(F684, Entries!$B:$F, 4, FALSE),"")</f>
        <v/>
      </c>
      <c r="K684" t="str">
        <f>IFERROR(VLOOKUP(F684, Entries!$B:$F, 5, FALSE),"")</f>
        <v/>
      </c>
      <c r="L684" t="str">
        <f>LEFT(Table22[[#This Row],[Category]],2)</f>
        <v/>
      </c>
      <c r="M684" t="str">
        <f>IF(F684&lt;&gt;0,COUNTIF($L$2:L684,L684),"")</f>
        <v/>
      </c>
      <c r="N684" t="str">
        <f t="shared" si="44"/>
        <v/>
      </c>
    </row>
    <row r="685" spans="1:14" x14ac:dyDescent="0.2">
      <c r="A685">
        <v>684</v>
      </c>
      <c r="B685" t="str">
        <f>IF(F685&lt;&gt;"",COUNTIF($J$2:J685,J685),"")</f>
        <v/>
      </c>
      <c r="C685" t="str">
        <f t="shared" si="42"/>
        <v/>
      </c>
      <c r="D685" t="str">
        <f>IF(F685&lt;&gt;0,COUNTIF($K$2:K685,K685),"")</f>
        <v/>
      </c>
      <c r="E685" t="str">
        <f t="shared" si="43"/>
        <v/>
      </c>
      <c r="G685" s="54"/>
      <c r="H685" t="str">
        <f>IFERROR(VLOOKUP(F685, Entries!$B:$F, 2, FALSE),"")</f>
        <v/>
      </c>
      <c r="I685" t="str">
        <f>IFERROR(VLOOKUP(F685, Entries!$B:$F, 3, FALSE),"")</f>
        <v/>
      </c>
      <c r="J685" t="str">
        <f>IFERROR(VLOOKUP(F685, Entries!$B:$F, 4, FALSE),"")</f>
        <v/>
      </c>
      <c r="K685" t="str">
        <f>IFERROR(VLOOKUP(F685, Entries!$B:$F, 5, FALSE),"")</f>
        <v/>
      </c>
      <c r="L685" t="str">
        <f>LEFT(Table22[[#This Row],[Category]],2)</f>
        <v/>
      </c>
      <c r="M685" t="str">
        <f>IF(F685&lt;&gt;0,COUNTIF($L$2:L685,L685),"")</f>
        <v/>
      </c>
      <c r="N685" t="str">
        <f t="shared" si="44"/>
        <v/>
      </c>
    </row>
    <row r="686" spans="1:14" x14ac:dyDescent="0.2">
      <c r="A686">
        <v>685</v>
      </c>
      <c r="B686" t="str">
        <f>IF(F686&lt;&gt;"",COUNTIF($J$2:J686,J686),"")</f>
        <v/>
      </c>
      <c r="C686" t="str">
        <f t="shared" si="42"/>
        <v/>
      </c>
      <c r="D686" t="str">
        <f>IF(F686&lt;&gt;0,COUNTIF($K$2:K686,K686),"")</f>
        <v/>
      </c>
      <c r="E686" t="str">
        <f t="shared" si="43"/>
        <v/>
      </c>
      <c r="G686" s="54"/>
      <c r="H686" t="str">
        <f>IFERROR(VLOOKUP(F686, Entries!$B:$F, 2, FALSE),"")</f>
        <v/>
      </c>
      <c r="I686" t="str">
        <f>IFERROR(VLOOKUP(F686, Entries!$B:$F, 3, FALSE),"")</f>
        <v/>
      </c>
      <c r="J686" t="str">
        <f>IFERROR(VLOOKUP(F686, Entries!$B:$F, 4, FALSE),"")</f>
        <v/>
      </c>
      <c r="K686" t="str">
        <f>IFERROR(VLOOKUP(F686, Entries!$B:$F, 5, FALSE),"")</f>
        <v/>
      </c>
      <c r="L686" t="str">
        <f>LEFT(Table22[[#This Row],[Category]],2)</f>
        <v/>
      </c>
      <c r="M686" t="str">
        <f>IF(F686&lt;&gt;0,COUNTIF($L$2:L686,L686),"")</f>
        <v/>
      </c>
      <c r="N686" t="str">
        <f t="shared" si="44"/>
        <v/>
      </c>
    </row>
    <row r="687" spans="1:14" x14ac:dyDescent="0.2">
      <c r="A687">
        <v>686</v>
      </c>
      <c r="B687" t="str">
        <f>IF(F687&lt;&gt;"",COUNTIF($J$2:J687,J687),"")</f>
        <v/>
      </c>
      <c r="C687" t="str">
        <f t="shared" si="42"/>
        <v/>
      </c>
      <c r="D687" t="str">
        <f>IF(F687&lt;&gt;0,COUNTIF($K$2:K687,K687),"")</f>
        <v/>
      </c>
      <c r="E687" t="str">
        <f t="shared" si="43"/>
        <v/>
      </c>
      <c r="G687" s="54"/>
      <c r="H687" t="str">
        <f>IFERROR(VLOOKUP(F687, Entries!$B:$F, 2, FALSE),"")</f>
        <v/>
      </c>
      <c r="I687" t="str">
        <f>IFERROR(VLOOKUP(F687, Entries!$B:$F, 3, FALSE),"")</f>
        <v/>
      </c>
      <c r="J687" t="str">
        <f>IFERROR(VLOOKUP(F687, Entries!$B:$F, 4, FALSE),"")</f>
        <v/>
      </c>
      <c r="K687" t="str">
        <f>IFERROR(VLOOKUP(F687, Entries!$B:$F, 5, FALSE),"")</f>
        <v/>
      </c>
      <c r="L687" t="str">
        <f>LEFT(Table22[[#This Row],[Category]],2)</f>
        <v/>
      </c>
      <c r="M687" t="str">
        <f>IF(F687&lt;&gt;0,COUNTIF($L$2:L687,L687),"")</f>
        <v/>
      </c>
      <c r="N687" t="str">
        <f t="shared" si="44"/>
        <v/>
      </c>
    </row>
    <row r="688" spans="1:14" x14ac:dyDescent="0.2">
      <c r="A688">
        <v>687</v>
      </c>
      <c r="B688" t="str">
        <f>IF(F688&lt;&gt;"",COUNTIF($J$2:J688,J688),"")</f>
        <v/>
      </c>
      <c r="C688" t="str">
        <f t="shared" si="42"/>
        <v/>
      </c>
      <c r="D688" t="str">
        <f>IF(F688&lt;&gt;0,COUNTIF($K$2:K688,K688),"")</f>
        <v/>
      </c>
      <c r="E688" t="str">
        <f t="shared" si="43"/>
        <v/>
      </c>
      <c r="G688" s="54"/>
      <c r="H688" t="str">
        <f>IFERROR(VLOOKUP(F688, Entries!$B:$F, 2, FALSE),"")</f>
        <v/>
      </c>
      <c r="I688" t="str">
        <f>IFERROR(VLOOKUP(F688, Entries!$B:$F, 3, FALSE),"")</f>
        <v/>
      </c>
      <c r="J688" t="str">
        <f>IFERROR(VLOOKUP(F688, Entries!$B:$F, 4, FALSE),"")</f>
        <v/>
      </c>
      <c r="K688" t="str">
        <f>IFERROR(VLOOKUP(F688, Entries!$B:$F, 5, FALSE),"")</f>
        <v/>
      </c>
      <c r="L688" t="str">
        <f>LEFT(Table22[[#This Row],[Category]],2)</f>
        <v/>
      </c>
      <c r="M688" t="str">
        <f>IF(F688&lt;&gt;0,COUNTIF($L$2:L688,L688),"")</f>
        <v/>
      </c>
      <c r="N688" t="str">
        <f t="shared" si="44"/>
        <v/>
      </c>
    </row>
    <row r="689" spans="1:14" x14ac:dyDescent="0.2">
      <c r="A689">
        <v>688</v>
      </c>
      <c r="B689" t="str">
        <f>IF(F689&lt;&gt;"",COUNTIF($J$2:J689,J689),"")</f>
        <v/>
      </c>
      <c r="C689" t="str">
        <f t="shared" si="42"/>
        <v/>
      </c>
      <c r="D689" t="str">
        <f>IF(F689&lt;&gt;0,COUNTIF($K$2:K689,K689),"")</f>
        <v/>
      </c>
      <c r="E689" t="str">
        <f t="shared" si="43"/>
        <v/>
      </c>
      <c r="G689" s="54"/>
      <c r="H689" t="str">
        <f>IFERROR(VLOOKUP(F689, Entries!$B:$F, 2, FALSE),"")</f>
        <v/>
      </c>
      <c r="I689" t="str">
        <f>IFERROR(VLOOKUP(F689, Entries!$B:$F, 3, FALSE),"")</f>
        <v/>
      </c>
      <c r="J689" t="str">
        <f>IFERROR(VLOOKUP(F689, Entries!$B:$F, 4, FALSE),"")</f>
        <v/>
      </c>
      <c r="K689" t="str">
        <f>IFERROR(VLOOKUP(F689, Entries!$B:$F, 5, FALSE),"")</f>
        <v/>
      </c>
      <c r="L689" t="str">
        <f>LEFT(Table22[[#This Row],[Category]],2)</f>
        <v/>
      </c>
      <c r="M689" t="str">
        <f>IF(F689&lt;&gt;0,COUNTIF($L$2:L689,L689),"")</f>
        <v/>
      </c>
      <c r="N689" t="str">
        <f t="shared" si="44"/>
        <v/>
      </c>
    </row>
    <row r="690" spans="1:14" x14ac:dyDescent="0.2">
      <c r="A690">
        <v>689</v>
      </c>
      <c r="B690" t="str">
        <f>IF(F690&lt;&gt;"",COUNTIF($J$2:J690,J690),"")</f>
        <v/>
      </c>
      <c r="C690" t="str">
        <f t="shared" si="42"/>
        <v/>
      </c>
      <c r="D690" t="str">
        <f>IF(F690&lt;&gt;0,COUNTIF($K$2:K690,K690),"")</f>
        <v/>
      </c>
      <c r="E690" t="str">
        <f t="shared" si="43"/>
        <v/>
      </c>
      <c r="G690" s="54"/>
      <c r="H690" t="str">
        <f>IFERROR(VLOOKUP(F690, Entries!$B:$F, 2, FALSE),"")</f>
        <v/>
      </c>
      <c r="I690" t="str">
        <f>IFERROR(VLOOKUP(F690, Entries!$B:$F, 3, FALSE),"")</f>
        <v/>
      </c>
      <c r="J690" t="str">
        <f>IFERROR(VLOOKUP(F690, Entries!$B:$F, 4, FALSE),"")</f>
        <v/>
      </c>
      <c r="K690" t="str">
        <f>IFERROR(VLOOKUP(F690, Entries!$B:$F, 5, FALSE),"")</f>
        <v/>
      </c>
      <c r="L690" t="str">
        <f>LEFT(Table22[[#This Row],[Category]],2)</f>
        <v/>
      </c>
      <c r="M690" t="str">
        <f>IF(F690&lt;&gt;0,COUNTIF($L$2:L690,L690),"")</f>
        <v/>
      </c>
      <c r="N690" t="str">
        <f t="shared" si="44"/>
        <v/>
      </c>
    </row>
    <row r="691" spans="1:14" x14ac:dyDescent="0.2">
      <c r="A691">
        <v>690</v>
      </c>
      <c r="B691" t="str">
        <f>IF(F691&lt;&gt;"",COUNTIF($J$2:J691,J691),"")</f>
        <v/>
      </c>
      <c r="C691" t="str">
        <f t="shared" si="42"/>
        <v/>
      </c>
      <c r="D691" t="str">
        <f>IF(F691&lt;&gt;0,COUNTIF($K$2:K691,K691),"")</f>
        <v/>
      </c>
      <c r="E691" t="str">
        <f t="shared" si="43"/>
        <v/>
      </c>
      <c r="G691" s="54"/>
      <c r="H691" t="str">
        <f>IFERROR(VLOOKUP(F691, Entries!$B:$F, 2, FALSE),"")</f>
        <v/>
      </c>
      <c r="I691" t="str">
        <f>IFERROR(VLOOKUP(F691, Entries!$B:$F, 3, FALSE),"")</f>
        <v/>
      </c>
      <c r="J691" t="str">
        <f>IFERROR(VLOOKUP(F691, Entries!$B:$F, 4, FALSE),"")</f>
        <v/>
      </c>
      <c r="K691" t="str">
        <f>IFERROR(VLOOKUP(F691, Entries!$B:$F, 5, FALSE),"")</f>
        <v/>
      </c>
      <c r="L691" t="str">
        <f>LEFT(Table22[[#This Row],[Category]],2)</f>
        <v/>
      </c>
      <c r="M691" t="str">
        <f>IF(F691&lt;&gt;0,COUNTIF($L$2:L691,L691),"")</f>
        <v/>
      </c>
      <c r="N691" t="str">
        <f t="shared" si="44"/>
        <v/>
      </c>
    </row>
    <row r="692" spans="1:14" x14ac:dyDescent="0.2">
      <c r="A692">
        <v>691</v>
      </c>
      <c r="B692" t="str">
        <f>IF(F692&lt;&gt;"",COUNTIF($J$2:J692,J692),"")</f>
        <v/>
      </c>
      <c r="C692" t="str">
        <f t="shared" si="42"/>
        <v/>
      </c>
      <c r="D692" t="str">
        <f>IF(F692&lt;&gt;0,COUNTIF($K$2:K692,K692),"")</f>
        <v/>
      </c>
      <c r="E692" t="str">
        <f t="shared" si="43"/>
        <v/>
      </c>
      <c r="G692" s="54"/>
      <c r="H692" t="str">
        <f>IFERROR(VLOOKUP(F692, Entries!$B:$F, 2, FALSE),"")</f>
        <v/>
      </c>
      <c r="I692" t="str">
        <f>IFERROR(VLOOKUP(F692, Entries!$B:$F, 3, FALSE),"")</f>
        <v/>
      </c>
      <c r="J692" t="str">
        <f>IFERROR(VLOOKUP(F692, Entries!$B:$F, 4, FALSE),"")</f>
        <v/>
      </c>
      <c r="K692" t="str">
        <f>IFERROR(VLOOKUP(F692, Entries!$B:$F, 5, FALSE),"")</f>
        <v/>
      </c>
      <c r="L692" t="str">
        <f>LEFT(Table22[[#This Row],[Category]],2)</f>
        <v/>
      </c>
      <c r="M692" t="str">
        <f>IF(F692&lt;&gt;0,COUNTIF($L$2:L692,L692),"")</f>
        <v/>
      </c>
      <c r="N692" t="str">
        <f t="shared" si="44"/>
        <v/>
      </c>
    </row>
    <row r="693" spans="1:14" x14ac:dyDescent="0.2">
      <c r="A693">
        <v>692</v>
      </c>
      <c r="B693" t="str">
        <f>IF(F693&lt;&gt;"",COUNTIF($J$2:J693,J693),"")</f>
        <v/>
      </c>
      <c r="C693" t="str">
        <f t="shared" si="42"/>
        <v/>
      </c>
      <c r="D693" t="str">
        <f>IF(F693&lt;&gt;0,COUNTIF($K$2:K693,K693),"")</f>
        <v/>
      </c>
      <c r="E693" t="str">
        <f t="shared" si="43"/>
        <v/>
      </c>
      <c r="G693" s="54"/>
      <c r="H693" t="str">
        <f>IFERROR(VLOOKUP(F693, Entries!$B:$F, 2, FALSE),"")</f>
        <v/>
      </c>
      <c r="I693" t="str">
        <f>IFERROR(VLOOKUP(F693, Entries!$B:$F, 3, FALSE),"")</f>
        <v/>
      </c>
      <c r="J693" t="str">
        <f>IFERROR(VLOOKUP(F693, Entries!$B:$F, 4, FALSE),"")</f>
        <v/>
      </c>
      <c r="K693" t="str">
        <f>IFERROR(VLOOKUP(F693, Entries!$B:$F, 5, FALSE),"")</f>
        <v/>
      </c>
      <c r="L693" t="str">
        <f>LEFT(Table22[[#This Row],[Category]],2)</f>
        <v/>
      </c>
      <c r="M693" t="str">
        <f>IF(F693&lt;&gt;0,COUNTIF($L$2:L693,L693),"")</f>
        <v/>
      </c>
      <c r="N693" t="str">
        <f t="shared" si="44"/>
        <v/>
      </c>
    </row>
    <row r="694" spans="1:14" x14ac:dyDescent="0.2">
      <c r="A694">
        <v>693</v>
      </c>
      <c r="B694" t="str">
        <f>IF(F694&lt;&gt;"",COUNTIF($J$2:J694,J694),"")</f>
        <v/>
      </c>
      <c r="C694" t="str">
        <f t="shared" ref="C694:C757" si="45">IF(F694&lt;&gt;0,J694&amp;":"&amp;B694,"")</f>
        <v/>
      </c>
      <c r="D694" t="str">
        <f>IF(F694&lt;&gt;0,COUNTIF($K$2:K694,K694),"")</f>
        <v/>
      </c>
      <c r="E694" t="str">
        <f t="shared" ref="E694:E757" si="46">IF(F694&lt;&gt;0,K694&amp;":"&amp;D694,"")</f>
        <v/>
      </c>
      <c r="G694" s="54"/>
      <c r="H694" t="str">
        <f>IFERROR(VLOOKUP(F694, Entries!$B:$F, 2, FALSE),"")</f>
        <v/>
      </c>
      <c r="I694" t="str">
        <f>IFERROR(VLOOKUP(F694, Entries!$B:$F, 3, FALSE),"")</f>
        <v/>
      </c>
      <c r="J694" t="str">
        <f>IFERROR(VLOOKUP(F694, Entries!$B:$F, 4, FALSE),"")</f>
        <v/>
      </c>
      <c r="K694" t="str">
        <f>IFERROR(VLOOKUP(F694, Entries!$B:$F, 5, FALSE),"")</f>
        <v/>
      </c>
      <c r="L694" t="str">
        <f>LEFT(Table22[[#This Row],[Category]],2)</f>
        <v/>
      </c>
      <c r="M694" t="str">
        <f>IF(F694&lt;&gt;0,COUNTIF($L$2:L694,L694),"")</f>
        <v/>
      </c>
      <c r="N694" t="str">
        <f t="shared" ref="N694:N757" si="47">IF(F694&lt;&gt;0,L694&amp;":"&amp;M694,"")</f>
        <v/>
      </c>
    </row>
    <row r="695" spans="1:14" x14ac:dyDescent="0.2">
      <c r="A695">
        <v>694</v>
      </c>
      <c r="B695" t="str">
        <f>IF(F695&lt;&gt;"",COUNTIF($J$2:J695,J695),"")</f>
        <v/>
      </c>
      <c r="C695" t="str">
        <f t="shared" si="45"/>
        <v/>
      </c>
      <c r="D695" t="str">
        <f>IF(F695&lt;&gt;0,COUNTIF($K$2:K695,K695),"")</f>
        <v/>
      </c>
      <c r="E695" t="str">
        <f t="shared" si="46"/>
        <v/>
      </c>
      <c r="G695" s="54"/>
      <c r="H695" t="str">
        <f>IFERROR(VLOOKUP(F695, Entries!$B:$F, 2, FALSE),"")</f>
        <v/>
      </c>
      <c r="I695" t="str">
        <f>IFERROR(VLOOKUP(F695, Entries!$B:$F, 3, FALSE),"")</f>
        <v/>
      </c>
      <c r="J695" t="str">
        <f>IFERROR(VLOOKUP(F695, Entries!$B:$F, 4, FALSE),"")</f>
        <v/>
      </c>
      <c r="K695" t="str">
        <f>IFERROR(VLOOKUP(F695, Entries!$B:$F, 5, FALSE),"")</f>
        <v/>
      </c>
      <c r="L695" t="str">
        <f>LEFT(Table22[[#This Row],[Category]],2)</f>
        <v/>
      </c>
      <c r="M695" t="str">
        <f>IF(F695&lt;&gt;0,COUNTIF($L$2:L695,L695),"")</f>
        <v/>
      </c>
      <c r="N695" t="str">
        <f t="shared" si="47"/>
        <v/>
      </c>
    </row>
    <row r="696" spans="1:14" x14ac:dyDescent="0.2">
      <c r="A696">
        <v>695</v>
      </c>
      <c r="B696" t="str">
        <f>IF(F696&lt;&gt;"",COUNTIF($J$2:J696,J696),"")</f>
        <v/>
      </c>
      <c r="C696" t="str">
        <f t="shared" si="45"/>
        <v/>
      </c>
      <c r="D696" t="str">
        <f>IF(F696&lt;&gt;0,COUNTIF($K$2:K696,K696),"")</f>
        <v/>
      </c>
      <c r="E696" t="str">
        <f t="shared" si="46"/>
        <v/>
      </c>
      <c r="G696" s="54"/>
      <c r="H696" t="str">
        <f>IFERROR(VLOOKUP(F696, Entries!$B:$F, 2, FALSE),"")</f>
        <v/>
      </c>
      <c r="I696" t="str">
        <f>IFERROR(VLOOKUP(F696, Entries!$B:$F, 3, FALSE),"")</f>
        <v/>
      </c>
      <c r="J696" t="str">
        <f>IFERROR(VLOOKUP(F696, Entries!$B:$F, 4, FALSE),"")</f>
        <v/>
      </c>
      <c r="K696" t="str">
        <f>IFERROR(VLOOKUP(F696, Entries!$B:$F, 5, FALSE),"")</f>
        <v/>
      </c>
      <c r="L696" t="str">
        <f>LEFT(Table22[[#This Row],[Category]],2)</f>
        <v/>
      </c>
      <c r="M696" t="str">
        <f>IF(F696&lt;&gt;0,COUNTIF($L$2:L696,L696),"")</f>
        <v/>
      </c>
      <c r="N696" t="str">
        <f t="shared" si="47"/>
        <v/>
      </c>
    </row>
    <row r="697" spans="1:14" x14ac:dyDescent="0.2">
      <c r="A697">
        <v>696</v>
      </c>
      <c r="B697" t="str">
        <f>IF(F697&lt;&gt;"",COUNTIF($J$2:J697,J697),"")</f>
        <v/>
      </c>
      <c r="C697" t="str">
        <f t="shared" si="45"/>
        <v/>
      </c>
      <c r="D697" t="str">
        <f>IF(F697&lt;&gt;0,COUNTIF($K$2:K697,K697),"")</f>
        <v/>
      </c>
      <c r="E697" t="str">
        <f t="shared" si="46"/>
        <v/>
      </c>
      <c r="G697" s="54"/>
      <c r="H697" t="str">
        <f>IFERROR(VLOOKUP(F697, Entries!$B:$F, 2, FALSE),"")</f>
        <v/>
      </c>
      <c r="I697" t="str">
        <f>IFERROR(VLOOKUP(F697, Entries!$B:$F, 3, FALSE),"")</f>
        <v/>
      </c>
      <c r="J697" t="str">
        <f>IFERROR(VLOOKUP(F697, Entries!$B:$F, 4, FALSE),"")</f>
        <v/>
      </c>
      <c r="K697" t="str">
        <f>IFERROR(VLOOKUP(F697, Entries!$B:$F, 5, FALSE),"")</f>
        <v/>
      </c>
      <c r="L697" t="str">
        <f>LEFT(Table22[[#This Row],[Category]],2)</f>
        <v/>
      </c>
      <c r="M697" t="str">
        <f>IF(F697&lt;&gt;0,COUNTIF($L$2:L697,L697),"")</f>
        <v/>
      </c>
      <c r="N697" t="str">
        <f t="shared" si="47"/>
        <v/>
      </c>
    </row>
    <row r="698" spans="1:14" x14ac:dyDescent="0.2">
      <c r="A698">
        <v>697</v>
      </c>
      <c r="B698" t="str">
        <f>IF(F698&lt;&gt;"",COUNTIF($J$2:J698,J698),"")</f>
        <v/>
      </c>
      <c r="C698" t="str">
        <f t="shared" si="45"/>
        <v/>
      </c>
      <c r="D698" t="str">
        <f>IF(F698&lt;&gt;0,COUNTIF($K$2:K698,K698),"")</f>
        <v/>
      </c>
      <c r="E698" t="str">
        <f t="shared" si="46"/>
        <v/>
      </c>
      <c r="G698" s="54"/>
      <c r="H698" t="str">
        <f>IFERROR(VLOOKUP(F698, Entries!$B:$F, 2, FALSE),"")</f>
        <v/>
      </c>
      <c r="I698" t="str">
        <f>IFERROR(VLOOKUP(F698, Entries!$B:$F, 3, FALSE),"")</f>
        <v/>
      </c>
      <c r="J698" t="str">
        <f>IFERROR(VLOOKUP(F698, Entries!$B:$F, 4, FALSE),"")</f>
        <v/>
      </c>
      <c r="K698" t="str">
        <f>IFERROR(VLOOKUP(F698, Entries!$B:$F, 5, FALSE),"")</f>
        <v/>
      </c>
      <c r="L698" t="str">
        <f>LEFT(Table22[[#This Row],[Category]],2)</f>
        <v/>
      </c>
      <c r="M698" t="str">
        <f>IF(F698&lt;&gt;0,COUNTIF($L$2:L698,L698),"")</f>
        <v/>
      </c>
      <c r="N698" t="str">
        <f t="shared" si="47"/>
        <v/>
      </c>
    </row>
    <row r="699" spans="1:14" x14ac:dyDescent="0.2">
      <c r="A699">
        <v>698</v>
      </c>
      <c r="B699" t="str">
        <f>IF(F699&lt;&gt;"",COUNTIF($J$2:J699,J699),"")</f>
        <v/>
      </c>
      <c r="C699" t="str">
        <f t="shared" si="45"/>
        <v/>
      </c>
      <c r="D699" t="str">
        <f>IF(F699&lt;&gt;0,COUNTIF($K$2:K699,K699),"")</f>
        <v/>
      </c>
      <c r="E699" t="str">
        <f t="shared" si="46"/>
        <v/>
      </c>
      <c r="G699" s="54"/>
      <c r="H699" t="str">
        <f>IFERROR(VLOOKUP(F699, Entries!$B:$F, 2, FALSE),"")</f>
        <v/>
      </c>
      <c r="I699" t="str">
        <f>IFERROR(VLOOKUP(F699, Entries!$B:$F, 3, FALSE),"")</f>
        <v/>
      </c>
      <c r="J699" t="str">
        <f>IFERROR(VLOOKUP(F699, Entries!$B:$F, 4, FALSE),"")</f>
        <v/>
      </c>
      <c r="K699" t="str">
        <f>IFERROR(VLOOKUP(F699, Entries!$B:$F, 5, FALSE),"")</f>
        <v/>
      </c>
      <c r="L699" t="str">
        <f>LEFT(Table22[[#This Row],[Category]],2)</f>
        <v/>
      </c>
      <c r="M699" t="str">
        <f>IF(F699&lt;&gt;0,COUNTIF($L$2:L699,L699),"")</f>
        <v/>
      </c>
      <c r="N699" t="str">
        <f t="shared" si="47"/>
        <v/>
      </c>
    </row>
    <row r="700" spans="1:14" x14ac:dyDescent="0.2">
      <c r="A700">
        <v>699</v>
      </c>
      <c r="B700" t="str">
        <f>IF(F700&lt;&gt;"",COUNTIF($J$2:J700,J700),"")</f>
        <v/>
      </c>
      <c r="C700" t="str">
        <f t="shared" si="45"/>
        <v/>
      </c>
      <c r="D700" t="str">
        <f>IF(F700&lt;&gt;0,COUNTIF($K$2:K700,K700),"")</f>
        <v/>
      </c>
      <c r="E700" t="str">
        <f t="shared" si="46"/>
        <v/>
      </c>
      <c r="G700" s="54"/>
      <c r="H700" t="str">
        <f>IFERROR(VLOOKUP(F700, Entries!$B:$F, 2, FALSE),"")</f>
        <v/>
      </c>
      <c r="I700" t="str">
        <f>IFERROR(VLOOKUP(F700, Entries!$B:$F, 3, FALSE),"")</f>
        <v/>
      </c>
      <c r="J700" t="str">
        <f>IFERROR(VLOOKUP(F700, Entries!$B:$F, 4, FALSE),"")</f>
        <v/>
      </c>
      <c r="K700" t="str">
        <f>IFERROR(VLOOKUP(F700, Entries!$B:$F, 5, FALSE),"")</f>
        <v/>
      </c>
      <c r="L700" t="str">
        <f>LEFT(Table22[[#This Row],[Category]],2)</f>
        <v/>
      </c>
      <c r="M700" t="str">
        <f>IF(F700&lt;&gt;0,COUNTIF($L$2:L700,L700),"")</f>
        <v/>
      </c>
      <c r="N700" t="str">
        <f t="shared" si="47"/>
        <v/>
      </c>
    </row>
    <row r="701" spans="1:14" x14ac:dyDescent="0.2">
      <c r="A701">
        <v>700</v>
      </c>
      <c r="B701" t="str">
        <f>IF(F701&lt;&gt;"",COUNTIF($J$2:J701,J701),"")</f>
        <v/>
      </c>
      <c r="C701" t="str">
        <f t="shared" si="45"/>
        <v/>
      </c>
      <c r="D701" t="str">
        <f>IF(F701&lt;&gt;0,COUNTIF($K$2:K701,K701),"")</f>
        <v/>
      </c>
      <c r="E701" t="str">
        <f t="shared" si="46"/>
        <v/>
      </c>
      <c r="G701" s="54"/>
      <c r="H701" t="str">
        <f>IFERROR(VLOOKUP(F701, Entries!$B:$F, 2, FALSE),"")</f>
        <v/>
      </c>
      <c r="I701" t="str">
        <f>IFERROR(VLOOKUP(F701, Entries!$B:$F, 3, FALSE),"")</f>
        <v/>
      </c>
      <c r="J701" t="str">
        <f>IFERROR(VLOOKUP(F701, Entries!$B:$F, 4, FALSE),"")</f>
        <v/>
      </c>
      <c r="K701" t="str">
        <f>IFERROR(VLOOKUP(F701, Entries!$B:$F, 5, FALSE),"")</f>
        <v/>
      </c>
      <c r="L701" t="str">
        <f>LEFT(Table22[[#This Row],[Category]],2)</f>
        <v/>
      </c>
      <c r="M701" t="str">
        <f>IF(F701&lt;&gt;0,COUNTIF($L$2:L701,L701),"")</f>
        <v/>
      </c>
      <c r="N701" t="str">
        <f t="shared" si="47"/>
        <v/>
      </c>
    </row>
    <row r="702" spans="1:14" x14ac:dyDescent="0.2">
      <c r="A702">
        <v>701</v>
      </c>
      <c r="B702" t="str">
        <f>IF(F702&lt;&gt;"",COUNTIF($J$2:J702,J702),"")</f>
        <v/>
      </c>
      <c r="C702" t="str">
        <f t="shared" si="45"/>
        <v/>
      </c>
      <c r="D702" t="str">
        <f>IF(F702&lt;&gt;0,COUNTIF($K$2:K702,K702),"")</f>
        <v/>
      </c>
      <c r="E702" t="str">
        <f t="shared" si="46"/>
        <v/>
      </c>
      <c r="G702" s="54"/>
      <c r="H702" t="str">
        <f>IFERROR(VLOOKUP(F702, Entries!$B:$F, 2, FALSE),"")</f>
        <v/>
      </c>
      <c r="I702" t="str">
        <f>IFERROR(VLOOKUP(F702, Entries!$B:$F, 3, FALSE),"")</f>
        <v/>
      </c>
      <c r="J702" t="str">
        <f>IFERROR(VLOOKUP(F702, Entries!$B:$F, 4, FALSE),"")</f>
        <v/>
      </c>
      <c r="K702" t="str">
        <f>IFERROR(VLOOKUP(F702, Entries!$B:$F, 5, FALSE),"")</f>
        <v/>
      </c>
      <c r="L702" t="str">
        <f>LEFT(Table22[[#This Row],[Category]],2)</f>
        <v/>
      </c>
      <c r="M702" t="str">
        <f>IF(F702&lt;&gt;0,COUNTIF($L$2:L702,L702),"")</f>
        <v/>
      </c>
      <c r="N702" t="str">
        <f t="shared" si="47"/>
        <v/>
      </c>
    </row>
    <row r="703" spans="1:14" x14ac:dyDescent="0.2">
      <c r="A703">
        <v>702</v>
      </c>
      <c r="B703" t="str">
        <f>IF(F703&lt;&gt;"",COUNTIF($J$2:J703,J703),"")</f>
        <v/>
      </c>
      <c r="C703" t="str">
        <f t="shared" si="45"/>
        <v/>
      </c>
      <c r="D703" t="str">
        <f>IF(F703&lt;&gt;0,COUNTIF($K$2:K703,K703),"")</f>
        <v/>
      </c>
      <c r="E703" t="str">
        <f t="shared" si="46"/>
        <v/>
      </c>
      <c r="G703" s="54"/>
      <c r="H703" t="str">
        <f>IFERROR(VLOOKUP(F703, Entries!$B:$F, 2, FALSE),"")</f>
        <v/>
      </c>
      <c r="I703" t="str">
        <f>IFERROR(VLOOKUP(F703, Entries!$B:$F, 3, FALSE),"")</f>
        <v/>
      </c>
      <c r="J703" t="str">
        <f>IFERROR(VLOOKUP(F703, Entries!$B:$F, 4, FALSE),"")</f>
        <v/>
      </c>
      <c r="K703" t="str">
        <f>IFERROR(VLOOKUP(F703, Entries!$B:$F, 5, FALSE),"")</f>
        <v/>
      </c>
      <c r="L703" t="str">
        <f>LEFT(Table22[[#This Row],[Category]],2)</f>
        <v/>
      </c>
      <c r="M703" t="str">
        <f>IF(F703&lt;&gt;0,COUNTIF($L$2:L703,L703),"")</f>
        <v/>
      </c>
      <c r="N703" t="str">
        <f t="shared" si="47"/>
        <v/>
      </c>
    </row>
    <row r="704" spans="1:14" x14ac:dyDescent="0.2">
      <c r="A704">
        <v>703</v>
      </c>
      <c r="B704" t="str">
        <f>IF(F704&lt;&gt;"",COUNTIF($J$2:J704,J704),"")</f>
        <v/>
      </c>
      <c r="C704" t="str">
        <f t="shared" si="45"/>
        <v/>
      </c>
      <c r="D704" t="str">
        <f>IF(F704&lt;&gt;0,COUNTIF($K$2:K704,K704),"")</f>
        <v/>
      </c>
      <c r="E704" t="str">
        <f t="shared" si="46"/>
        <v/>
      </c>
      <c r="G704" s="54"/>
      <c r="H704" t="str">
        <f>IFERROR(VLOOKUP(F704, Entries!$B:$F, 2, FALSE),"")</f>
        <v/>
      </c>
      <c r="I704" t="str">
        <f>IFERROR(VLOOKUP(F704, Entries!$B:$F, 3, FALSE),"")</f>
        <v/>
      </c>
      <c r="J704" t="str">
        <f>IFERROR(VLOOKUP(F704, Entries!$B:$F, 4, FALSE),"")</f>
        <v/>
      </c>
      <c r="K704" t="str">
        <f>IFERROR(VLOOKUP(F704, Entries!$B:$F, 5, FALSE),"")</f>
        <v/>
      </c>
      <c r="L704" t="str">
        <f>LEFT(Table22[[#This Row],[Category]],2)</f>
        <v/>
      </c>
      <c r="M704" t="str">
        <f>IF(F704&lt;&gt;0,COUNTIF($L$2:L704,L704),"")</f>
        <v/>
      </c>
      <c r="N704" t="str">
        <f t="shared" si="47"/>
        <v/>
      </c>
    </row>
    <row r="705" spans="1:14" x14ac:dyDescent="0.2">
      <c r="A705">
        <v>704</v>
      </c>
      <c r="B705" t="str">
        <f>IF(F705&lt;&gt;"",COUNTIF($J$2:J705,J705),"")</f>
        <v/>
      </c>
      <c r="C705" t="str">
        <f t="shared" si="45"/>
        <v/>
      </c>
      <c r="D705" t="str">
        <f>IF(F705&lt;&gt;0,COUNTIF($K$2:K705,K705),"")</f>
        <v/>
      </c>
      <c r="E705" t="str">
        <f t="shared" si="46"/>
        <v/>
      </c>
      <c r="G705" s="54"/>
      <c r="H705" t="str">
        <f>IFERROR(VLOOKUP(F705, Entries!$B:$F, 2, FALSE),"")</f>
        <v/>
      </c>
      <c r="I705" t="str">
        <f>IFERROR(VLOOKUP(F705, Entries!$B:$F, 3, FALSE),"")</f>
        <v/>
      </c>
      <c r="J705" t="str">
        <f>IFERROR(VLOOKUP(F705, Entries!$B:$F, 4, FALSE),"")</f>
        <v/>
      </c>
      <c r="K705" t="str">
        <f>IFERROR(VLOOKUP(F705, Entries!$B:$F, 5, FALSE),"")</f>
        <v/>
      </c>
      <c r="L705" t="str">
        <f>LEFT(Table22[[#This Row],[Category]],2)</f>
        <v/>
      </c>
      <c r="M705" t="str">
        <f>IF(F705&lt;&gt;0,COUNTIF($L$2:L705,L705),"")</f>
        <v/>
      </c>
      <c r="N705" t="str">
        <f t="shared" si="47"/>
        <v/>
      </c>
    </row>
    <row r="706" spans="1:14" x14ac:dyDescent="0.2">
      <c r="A706">
        <v>705</v>
      </c>
      <c r="B706" t="str">
        <f>IF(F706&lt;&gt;"",COUNTIF($J$2:J706,J706),"")</f>
        <v/>
      </c>
      <c r="C706" t="str">
        <f t="shared" si="45"/>
        <v/>
      </c>
      <c r="D706" t="str">
        <f>IF(F706&lt;&gt;0,COUNTIF($K$2:K706,K706),"")</f>
        <v/>
      </c>
      <c r="E706" t="str">
        <f t="shared" si="46"/>
        <v/>
      </c>
      <c r="G706" s="54"/>
      <c r="H706" t="str">
        <f>IFERROR(VLOOKUP(F706, Entries!$B:$F, 2, FALSE),"")</f>
        <v/>
      </c>
      <c r="I706" t="str">
        <f>IFERROR(VLOOKUP(F706, Entries!$B:$F, 3, FALSE),"")</f>
        <v/>
      </c>
      <c r="J706" t="str">
        <f>IFERROR(VLOOKUP(F706, Entries!$B:$F, 4, FALSE),"")</f>
        <v/>
      </c>
      <c r="K706" t="str">
        <f>IFERROR(VLOOKUP(F706, Entries!$B:$F, 5, FALSE),"")</f>
        <v/>
      </c>
      <c r="L706" t="str">
        <f>LEFT(Table22[[#This Row],[Category]],2)</f>
        <v/>
      </c>
      <c r="M706" t="str">
        <f>IF(F706&lt;&gt;0,COUNTIF($L$2:L706,L706),"")</f>
        <v/>
      </c>
      <c r="N706" t="str">
        <f t="shared" si="47"/>
        <v/>
      </c>
    </row>
    <row r="707" spans="1:14" x14ac:dyDescent="0.2">
      <c r="A707">
        <v>706</v>
      </c>
      <c r="B707" t="str">
        <f>IF(F707&lt;&gt;"",COUNTIF($J$2:J707,J707),"")</f>
        <v/>
      </c>
      <c r="C707" t="str">
        <f t="shared" si="45"/>
        <v/>
      </c>
      <c r="D707" t="str">
        <f>IF(F707&lt;&gt;0,COUNTIF($K$2:K707,K707),"")</f>
        <v/>
      </c>
      <c r="E707" t="str">
        <f t="shared" si="46"/>
        <v/>
      </c>
      <c r="G707" s="54"/>
      <c r="H707" t="str">
        <f>IFERROR(VLOOKUP(F707, Entries!$B:$F, 2, FALSE),"")</f>
        <v/>
      </c>
      <c r="I707" t="str">
        <f>IFERROR(VLOOKUP(F707, Entries!$B:$F, 3, FALSE),"")</f>
        <v/>
      </c>
      <c r="J707" t="str">
        <f>IFERROR(VLOOKUP(F707, Entries!$B:$F, 4, FALSE),"")</f>
        <v/>
      </c>
      <c r="K707" t="str">
        <f>IFERROR(VLOOKUP(F707, Entries!$B:$F, 5, FALSE),"")</f>
        <v/>
      </c>
      <c r="L707" t="str">
        <f>LEFT(Table22[[#This Row],[Category]],2)</f>
        <v/>
      </c>
      <c r="M707" t="str">
        <f>IF(F707&lt;&gt;0,COUNTIF($L$2:L707,L707),"")</f>
        <v/>
      </c>
      <c r="N707" t="str">
        <f t="shared" si="47"/>
        <v/>
      </c>
    </row>
    <row r="708" spans="1:14" x14ac:dyDescent="0.2">
      <c r="A708">
        <v>707</v>
      </c>
      <c r="B708" t="str">
        <f>IF(F708&lt;&gt;"",COUNTIF($J$2:J708,J708),"")</f>
        <v/>
      </c>
      <c r="C708" t="str">
        <f t="shared" si="45"/>
        <v/>
      </c>
      <c r="D708" t="str">
        <f>IF(F708&lt;&gt;0,COUNTIF($K$2:K708,K708),"")</f>
        <v/>
      </c>
      <c r="E708" t="str">
        <f t="shared" si="46"/>
        <v/>
      </c>
      <c r="G708" s="54"/>
      <c r="H708" t="str">
        <f>IFERROR(VLOOKUP(F708, Entries!$B:$F, 2, FALSE),"")</f>
        <v/>
      </c>
      <c r="I708" t="str">
        <f>IFERROR(VLOOKUP(F708, Entries!$B:$F, 3, FALSE),"")</f>
        <v/>
      </c>
      <c r="J708" t="str">
        <f>IFERROR(VLOOKUP(F708, Entries!$B:$F, 4, FALSE),"")</f>
        <v/>
      </c>
      <c r="K708" t="str">
        <f>IFERROR(VLOOKUP(F708, Entries!$B:$F, 5, FALSE),"")</f>
        <v/>
      </c>
      <c r="L708" t="str">
        <f>LEFT(Table22[[#This Row],[Category]],2)</f>
        <v/>
      </c>
      <c r="M708" t="str">
        <f>IF(F708&lt;&gt;0,COUNTIF($L$2:L708,L708),"")</f>
        <v/>
      </c>
      <c r="N708" t="str">
        <f t="shared" si="47"/>
        <v/>
      </c>
    </row>
    <row r="709" spans="1:14" x14ac:dyDescent="0.2">
      <c r="A709">
        <v>708</v>
      </c>
      <c r="B709" t="str">
        <f>IF(F709&lt;&gt;"",COUNTIF($J$2:J709,J709),"")</f>
        <v/>
      </c>
      <c r="C709" t="str">
        <f t="shared" si="45"/>
        <v/>
      </c>
      <c r="D709" t="str">
        <f>IF(F709&lt;&gt;0,COUNTIF($K$2:K709,K709),"")</f>
        <v/>
      </c>
      <c r="E709" t="str">
        <f t="shared" si="46"/>
        <v/>
      </c>
      <c r="G709" s="54"/>
      <c r="H709" t="str">
        <f>IFERROR(VLOOKUP(F709, Entries!$B:$F, 2, FALSE),"")</f>
        <v/>
      </c>
      <c r="I709" t="str">
        <f>IFERROR(VLOOKUP(F709, Entries!$B:$F, 3, FALSE),"")</f>
        <v/>
      </c>
      <c r="J709" t="str">
        <f>IFERROR(VLOOKUP(F709, Entries!$B:$F, 4, FALSE),"")</f>
        <v/>
      </c>
      <c r="K709" t="str">
        <f>IFERROR(VLOOKUP(F709, Entries!$B:$F, 5, FALSE),"")</f>
        <v/>
      </c>
      <c r="L709" t="str">
        <f>LEFT(Table22[[#This Row],[Category]],2)</f>
        <v/>
      </c>
      <c r="M709" t="str">
        <f>IF(F709&lt;&gt;0,COUNTIF($L$2:L709,L709),"")</f>
        <v/>
      </c>
      <c r="N709" t="str">
        <f t="shared" si="47"/>
        <v/>
      </c>
    </row>
    <row r="710" spans="1:14" x14ac:dyDescent="0.2">
      <c r="A710">
        <v>709</v>
      </c>
      <c r="B710" t="str">
        <f>IF(F710&lt;&gt;"",COUNTIF($J$2:J710,J710),"")</f>
        <v/>
      </c>
      <c r="C710" t="str">
        <f t="shared" si="45"/>
        <v/>
      </c>
      <c r="D710" t="str">
        <f>IF(F710&lt;&gt;0,COUNTIF($K$2:K710,K710),"")</f>
        <v/>
      </c>
      <c r="E710" t="str">
        <f t="shared" si="46"/>
        <v/>
      </c>
      <c r="G710" s="54"/>
      <c r="H710" t="str">
        <f>IFERROR(VLOOKUP(F710, Entries!$B:$F, 2, FALSE),"")</f>
        <v/>
      </c>
      <c r="I710" t="str">
        <f>IFERROR(VLOOKUP(F710, Entries!$B:$F, 3, FALSE),"")</f>
        <v/>
      </c>
      <c r="J710" t="str">
        <f>IFERROR(VLOOKUP(F710, Entries!$B:$F, 4, FALSE),"")</f>
        <v/>
      </c>
      <c r="K710" t="str">
        <f>IFERROR(VLOOKUP(F710, Entries!$B:$F, 5, FALSE),"")</f>
        <v/>
      </c>
      <c r="L710" t="str">
        <f>LEFT(Table22[[#This Row],[Category]],2)</f>
        <v/>
      </c>
      <c r="M710" t="str">
        <f>IF(F710&lt;&gt;0,COUNTIF($L$2:L710,L710),"")</f>
        <v/>
      </c>
      <c r="N710" t="str">
        <f t="shared" si="47"/>
        <v/>
      </c>
    </row>
    <row r="711" spans="1:14" x14ac:dyDescent="0.2">
      <c r="A711">
        <v>710</v>
      </c>
      <c r="B711" t="str">
        <f>IF(F711&lt;&gt;"",COUNTIF($J$2:J711,J711),"")</f>
        <v/>
      </c>
      <c r="C711" t="str">
        <f t="shared" si="45"/>
        <v/>
      </c>
      <c r="D711" t="str">
        <f>IF(F711&lt;&gt;0,COUNTIF($K$2:K711,K711),"")</f>
        <v/>
      </c>
      <c r="E711" t="str">
        <f t="shared" si="46"/>
        <v/>
      </c>
      <c r="G711" s="54"/>
      <c r="H711" t="str">
        <f>IFERROR(VLOOKUP(F711, Entries!$B:$F, 2, FALSE),"")</f>
        <v/>
      </c>
      <c r="I711" t="str">
        <f>IFERROR(VLOOKUP(F711, Entries!$B:$F, 3, FALSE),"")</f>
        <v/>
      </c>
      <c r="J711" t="str">
        <f>IFERROR(VLOOKUP(F711, Entries!$B:$F, 4, FALSE),"")</f>
        <v/>
      </c>
      <c r="K711" t="str">
        <f>IFERROR(VLOOKUP(F711, Entries!$B:$F, 5, FALSE),"")</f>
        <v/>
      </c>
      <c r="L711" t="str">
        <f>LEFT(Table22[[#This Row],[Category]],2)</f>
        <v/>
      </c>
      <c r="M711" t="str">
        <f>IF(F711&lt;&gt;0,COUNTIF($L$2:L711,L711),"")</f>
        <v/>
      </c>
      <c r="N711" t="str">
        <f t="shared" si="47"/>
        <v/>
      </c>
    </row>
    <row r="712" spans="1:14" x14ac:dyDescent="0.2">
      <c r="A712">
        <v>711</v>
      </c>
      <c r="B712" t="str">
        <f>IF(F712&lt;&gt;"",COUNTIF($J$2:J712,J712),"")</f>
        <v/>
      </c>
      <c r="C712" t="str">
        <f t="shared" si="45"/>
        <v/>
      </c>
      <c r="D712" t="str">
        <f>IF(F712&lt;&gt;0,COUNTIF($K$2:K712,K712),"")</f>
        <v/>
      </c>
      <c r="E712" t="str">
        <f t="shared" si="46"/>
        <v/>
      </c>
      <c r="G712" s="54"/>
      <c r="H712" t="str">
        <f>IFERROR(VLOOKUP(F712, Entries!$B:$F, 2, FALSE),"")</f>
        <v/>
      </c>
      <c r="I712" t="str">
        <f>IFERROR(VLOOKUP(F712, Entries!$B:$F, 3, FALSE),"")</f>
        <v/>
      </c>
      <c r="J712" t="str">
        <f>IFERROR(VLOOKUP(F712, Entries!$B:$F, 4, FALSE),"")</f>
        <v/>
      </c>
      <c r="K712" t="str">
        <f>IFERROR(VLOOKUP(F712, Entries!$B:$F, 5, FALSE),"")</f>
        <v/>
      </c>
      <c r="L712" t="str">
        <f>LEFT(Table22[[#This Row],[Category]],2)</f>
        <v/>
      </c>
      <c r="M712" t="str">
        <f>IF(F712&lt;&gt;0,COUNTIF($L$2:L712,L712),"")</f>
        <v/>
      </c>
      <c r="N712" t="str">
        <f t="shared" si="47"/>
        <v/>
      </c>
    </row>
    <row r="713" spans="1:14" x14ac:dyDescent="0.2">
      <c r="A713">
        <v>712</v>
      </c>
      <c r="B713" t="str">
        <f>IF(F713&lt;&gt;"",COUNTIF($J$2:J713,J713),"")</f>
        <v/>
      </c>
      <c r="C713" t="str">
        <f t="shared" si="45"/>
        <v/>
      </c>
      <c r="D713" t="str">
        <f>IF(F713&lt;&gt;0,COUNTIF($K$2:K713,K713),"")</f>
        <v/>
      </c>
      <c r="E713" t="str">
        <f t="shared" si="46"/>
        <v/>
      </c>
      <c r="G713" s="54"/>
      <c r="H713" t="str">
        <f>IFERROR(VLOOKUP(F713, Entries!$B:$F, 2, FALSE),"")</f>
        <v/>
      </c>
      <c r="I713" t="str">
        <f>IFERROR(VLOOKUP(F713, Entries!$B:$F, 3, FALSE),"")</f>
        <v/>
      </c>
      <c r="J713" t="str">
        <f>IFERROR(VLOOKUP(F713, Entries!$B:$F, 4, FALSE),"")</f>
        <v/>
      </c>
      <c r="K713" t="str">
        <f>IFERROR(VLOOKUP(F713, Entries!$B:$F, 5, FALSE),"")</f>
        <v/>
      </c>
      <c r="L713" t="str">
        <f>LEFT(Table22[[#This Row],[Category]],2)</f>
        <v/>
      </c>
      <c r="M713" t="str">
        <f>IF(F713&lt;&gt;0,COUNTIF($L$2:L713,L713),"")</f>
        <v/>
      </c>
      <c r="N713" t="str">
        <f t="shared" si="47"/>
        <v/>
      </c>
    </row>
    <row r="714" spans="1:14" x14ac:dyDescent="0.2">
      <c r="A714">
        <v>713</v>
      </c>
      <c r="B714" t="str">
        <f>IF(F714&lt;&gt;"",COUNTIF($J$2:J714,J714),"")</f>
        <v/>
      </c>
      <c r="C714" t="str">
        <f t="shared" si="45"/>
        <v/>
      </c>
      <c r="D714" t="str">
        <f>IF(F714&lt;&gt;0,COUNTIF($K$2:K714,K714),"")</f>
        <v/>
      </c>
      <c r="E714" t="str">
        <f t="shared" si="46"/>
        <v/>
      </c>
      <c r="G714" s="54"/>
      <c r="H714" t="str">
        <f>IFERROR(VLOOKUP(F714, Entries!$B:$F, 2, FALSE),"")</f>
        <v/>
      </c>
      <c r="I714" t="str">
        <f>IFERROR(VLOOKUP(F714, Entries!$B:$F, 3, FALSE),"")</f>
        <v/>
      </c>
      <c r="J714" t="str">
        <f>IFERROR(VLOOKUP(F714, Entries!$B:$F, 4, FALSE),"")</f>
        <v/>
      </c>
      <c r="K714" t="str">
        <f>IFERROR(VLOOKUP(F714, Entries!$B:$F, 5, FALSE),"")</f>
        <v/>
      </c>
      <c r="L714" t="str">
        <f>LEFT(Table22[[#This Row],[Category]],2)</f>
        <v/>
      </c>
      <c r="M714" t="str">
        <f>IF(F714&lt;&gt;0,COUNTIF($L$2:L714,L714),"")</f>
        <v/>
      </c>
      <c r="N714" t="str">
        <f t="shared" si="47"/>
        <v/>
      </c>
    </row>
    <row r="715" spans="1:14" x14ac:dyDescent="0.2">
      <c r="A715">
        <v>714</v>
      </c>
      <c r="B715" t="str">
        <f>IF(F715&lt;&gt;"",COUNTIF($J$2:J715,J715),"")</f>
        <v/>
      </c>
      <c r="C715" t="str">
        <f t="shared" si="45"/>
        <v/>
      </c>
      <c r="D715" t="str">
        <f>IF(F715&lt;&gt;0,COUNTIF($K$2:K715,K715),"")</f>
        <v/>
      </c>
      <c r="E715" t="str">
        <f t="shared" si="46"/>
        <v/>
      </c>
      <c r="G715" s="54"/>
      <c r="H715" t="str">
        <f>IFERROR(VLOOKUP(F715, Entries!$B:$F, 2, FALSE),"")</f>
        <v/>
      </c>
      <c r="I715" t="str">
        <f>IFERROR(VLOOKUP(F715, Entries!$B:$F, 3, FALSE),"")</f>
        <v/>
      </c>
      <c r="J715" t="str">
        <f>IFERROR(VLOOKUP(F715, Entries!$B:$F, 4, FALSE),"")</f>
        <v/>
      </c>
      <c r="K715" t="str">
        <f>IFERROR(VLOOKUP(F715, Entries!$B:$F, 5, FALSE),"")</f>
        <v/>
      </c>
      <c r="L715" t="str">
        <f>LEFT(Table22[[#This Row],[Category]],2)</f>
        <v/>
      </c>
      <c r="M715" t="str">
        <f>IF(F715&lt;&gt;0,COUNTIF($L$2:L715,L715),"")</f>
        <v/>
      </c>
      <c r="N715" t="str">
        <f t="shared" si="47"/>
        <v/>
      </c>
    </row>
    <row r="716" spans="1:14" x14ac:dyDescent="0.2">
      <c r="A716">
        <v>715</v>
      </c>
      <c r="B716" t="str">
        <f>IF(F716&lt;&gt;"",COUNTIF($J$2:J716,J716),"")</f>
        <v/>
      </c>
      <c r="C716" t="str">
        <f t="shared" si="45"/>
        <v/>
      </c>
      <c r="D716" t="str">
        <f>IF(F716&lt;&gt;0,COUNTIF($K$2:K716,K716),"")</f>
        <v/>
      </c>
      <c r="E716" t="str">
        <f t="shared" si="46"/>
        <v/>
      </c>
      <c r="G716" s="54"/>
      <c r="H716" t="str">
        <f>IFERROR(VLOOKUP(F716, Entries!$B:$F, 2, FALSE),"")</f>
        <v/>
      </c>
      <c r="I716" t="str">
        <f>IFERROR(VLOOKUP(F716, Entries!$B:$F, 3, FALSE),"")</f>
        <v/>
      </c>
      <c r="J716" t="str">
        <f>IFERROR(VLOOKUP(F716, Entries!$B:$F, 4, FALSE),"")</f>
        <v/>
      </c>
      <c r="K716" t="str">
        <f>IFERROR(VLOOKUP(F716, Entries!$B:$F, 5, FALSE),"")</f>
        <v/>
      </c>
      <c r="L716" t="str">
        <f>LEFT(Table22[[#This Row],[Category]],2)</f>
        <v/>
      </c>
      <c r="M716" t="str">
        <f>IF(F716&lt;&gt;0,COUNTIF($L$2:L716,L716),"")</f>
        <v/>
      </c>
      <c r="N716" t="str">
        <f t="shared" si="47"/>
        <v/>
      </c>
    </row>
    <row r="717" spans="1:14" x14ac:dyDescent="0.2">
      <c r="A717">
        <v>716</v>
      </c>
      <c r="B717" t="str">
        <f>IF(F717&lt;&gt;"",COUNTIF($J$2:J717,J717),"")</f>
        <v/>
      </c>
      <c r="C717" t="str">
        <f t="shared" si="45"/>
        <v/>
      </c>
      <c r="D717" t="str">
        <f>IF(F717&lt;&gt;0,COUNTIF($K$2:K717,K717),"")</f>
        <v/>
      </c>
      <c r="E717" t="str">
        <f t="shared" si="46"/>
        <v/>
      </c>
      <c r="G717" s="54"/>
      <c r="H717" t="str">
        <f>IFERROR(VLOOKUP(F717, Entries!$B:$F, 2, FALSE),"")</f>
        <v/>
      </c>
      <c r="I717" t="str">
        <f>IFERROR(VLOOKUP(F717, Entries!$B:$F, 3, FALSE),"")</f>
        <v/>
      </c>
      <c r="J717" t="str">
        <f>IFERROR(VLOOKUP(F717, Entries!$B:$F, 4, FALSE),"")</f>
        <v/>
      </c>
      <c r="K717" t="str">
        <f>IFERROR(VLOOKUP(F717, Entries!$B:$F, 5, FALSE),"")</f>
        <v/>
      </c>
      <c r="L717" t="str">
        <f>LEFT(Table22[[#This Row],[Category]],2)</f>
        <v/>
      </c>
      <c r="M717" t="str">
        <f>IF(F717&lt;&gt;0,COUNTIF($L$2:L717,L717),"")</f>
        <v/>
      </c>
      <c r="N717" t="str">
        <f t="shared" si="47"/>
        <v/>
      </c>
    </row>
    <row r="718" spans="1:14" x14ac:dyDescent="0.2">
      <c r="A718">
        <v>717</v>
      </c>
      <c r="B718" t="str">
        <f>IF(F718&lt;&gt;"",COUNTIF($J$2:J718,J718),"")</f>
        <v/>
      </c>
      <c r="C718" t="str">
        <f t="shared" si="45"/>
        <v/>
      </c>
      <c r="D718" t="str">
        <f>IF(F718&lt;&gt;0,COUNTIF($K$2:K718,K718),"")</f>
        <v/>
      </c>
      <c r="E718" t="str">
        <f t="shared" si="46"/>
        <v/>
      </c>
      <c r="G718" s="54"/>
      <c r="H718" t="str">
        <f>IFERROR(VLOOKUP(F718, Entries!$B:$F, 2, FALSE),"")</f>
        <v/>
      </c>
      <c r="I718" t="str">
        <f>IFERROR(VLOOKUP(F718, Entries!$B:$F, 3, FALSE),"")</f>
        <v/>
      </c>
      <c r="J718" t="str">
        <f>IFERROR(VLOOKUP(F718, Entries!$B:$F, 4, FALSE),"")</f>
        <v/>
      </c>
      <c r="K718" t="str">
        <f>IFERROR(VLOOKUP(F718, Entries!$B:$F, 5, FALSE),"")</f>
        <v/>
      </c>
      <c r="L718" t="str">
        <f>LEFT(Table22[[#This Row],[Category]],2)</f>
        <v/>
      </c>
      <c r="M718" t="str">
        <f>IF(F718&lt;&gt;0,COUNTIF($L$2:L718,L718),"")</f>
        <v/>
      </c>
      <c r="N718" t="str">
        <f t="shared" si="47"/>
        <v/>
      </c>
    </row>
    <row r="719" spans="1:14" x14ac:dyDescent="0.2">
      <c r="A719">
        <v>718</v>
      </c>
      <c r="B719" t="str">
        <f>IF(F719&lt;&gt;"",COUNTIF($J$2:J719,J719),"")</f>
        <v/>
      </c>
      <c r="C719" t="str">
        <f t="shared" si="45"/>
        <v/>
      </c>
      <c r="D719" t="str">
        <f>IF(F719&lt;&gt;0,COUNTIF($K$2:K719,K719),"")</f>
        <v/>
      </c>
      <c r="E719" t="str">
        <f t="shared" si="46"/>
        <v/>
      </c>
      <c r="G719" s="54"/>
      <c r="H719" t="str">
        <f>IFERROR(VLOOKUP(F719, Entries!$B:$F, 2, FALSE),"")</f>
        <v/>
      </c>
      <c r="I719" t="str">
        <f>IFERROR(VLOOKUP(F719, Entries!$B:$F, 3, FALSE),"")</f>
        <v/>
      </c>
      <c r="J719" t="str">
        <f>IFERROR(VLOOKUP(F719, Entries!$B:$F, 4, FALSE),"")</f>
        <v/>
      </c>
      <c r="K719" t="str">
        <f>IFERROR(VLOOKUP(F719, Entries!$B:$F, 5, FALSE),"")</f>
        <v/>
      </c>
      <c r="L719" t="str">
        <f>LEFT(Table22[[#This Row],[Category]],2)</f>
        <v/>
      </c>
      <c r="M719" t="str">
        <f>IF(F719&lt;&gt;0,COUNTIF($L$2:L719,L719),"")</f>
        <v/>
      </c>
      <c r="N719" t="str">
        <f t="shared" si="47"/>
        <v/>
      </c>
    </row>
    <row r="720" spans="1:14" x14ac:dyDescent="0.2">
      <c r="A720">
        <v>719</v>
      </c>
      <c r="B720" t="str">
        <f>IF(F720&lt;&gt;"",COUNTIF($J$2:J720,J720),"")</f>
        <v/>
      </c>
      <c r="C720" t="str">
        <f t="shared" si="45"/>
        <v/>
      </c>
      <c r="D720" t="str">
        <f>IF(F720&lt;&gt;0,COUNTIF($K$2:K720,K720),"")</f>
        <v/>
      </c>
      <c r="E720" t="str">
        <f t="shared" si="46"/>
        <v/>
      </c>
      <c r="G720" s="54"/>
      <c r="H720" t="str">
        <f>IFERROR(VLOOKUP(F720, Entries!$B:$F, 2, FALSE),"")</f>
        <v/>
      </c>
      <c r="I720" t="str">
        <f>IFERROR(VLOOKUP(F720, Entries!$B:$F, 3, FALSE),"")</f>
        <v/>
      </c>
      <c r="J720" t="str">
        <f>IFERROR(VLOOKUP(F720, Entries!$B:$F, 4, FALSE),"")</f>
        <v/>
      </c>
      <c r="K720" t="str">
        <f>IFERROR(VLOOKUP(F720, Entries!$B:$F, 5, FALSE),"")</f>
        <v/>
      </c>
      <c r="L720" t="str">
        <f>LEFT(Table22[[#This Row],[Category]],2)</f>
        <v/>
      </c>
      <c r="M720" t="str">
        <f>IF(F720&lt;&gt;0,COUNTIF($L$2:L720,L720),"")</f>
        <v/>
      </c>
      <c r="N720" t="str">
        <f t="shared" si="47"/>
        <v/>
      </c>
    </row>
    <row r="721" spans="1:14" x14ac:dyDescent="0.2">
      <c r="A721">
        <v>720</v>
      </c>
      <c r="B721" t="str">
        <f>IF(F721&lt;&gt;"",COUNTIF($J$2:J721,J721),"")</f>
        <v/>
      </c>
      <c r="C721" t="str">
        <f t="shared" si="45"/>
        <v/>
      </c>
      <c r="D721" t="str">
        <f>IF(F721&lt;&gt;0,COUNTIF($K$2:K721,K721),"")</f>
        <v/>
      </c>
      <c r="E721" t="str">
        <f t="shared" si="46"/>
        <v/>
      </c>
      <c r="G721" s="54"/>
      <c r="H721" t="str">
        <f>IFERROR(VLOOKUP(F721, Entries!$B:$F, 2, FALSE),"")</f>
        <v/>
      </c>
      <c r="I721" t="str">
        <f>IFERROR(VLOOKUP(F721, Entries!$B:$F, 3, FALSE),"")</f>
        <v/>
      </c>
      <c r="J721" t="str">
        <f>IFERROR(VLOOKUP(F721, Entries!$B:$F, 4, FALSE),"")</f>
        <v/>
      </c>
      <c r="K721" t="str">
        <f>IFERROR(VLOOKUP(F721, Entries!$B:$F, 5, FALSE),"")</f>
        <v/>
      </c>
      <c r="L721" t="str">
        <f>LEFT(Table22[[#This Row],[Category]],2)</f>
        <v/>
      </c>
      <c r="M721" t="str">
        <f>IF(F721&lt;&gt;0,COUNTIF($L$2:L721,L721),"")</f>
        <v/>
      </c>
      <c r="N721" t="str">
        <f t="shared" si="47"/>
        <v/>
      </c>
    </row>
    <row r="722" spans="1:14" x14ac:dyDescent="0.2">
      <c r="A722">
        <v>721</v>
      </c>
      <c r="B722" t="str">
        <f>IF(F722&lt;&gt;"",COUNTIF($J$2:J722,J722),"")</f>
        <v/>
      </c>
      <c r="C722" t="str">
        <f t="shared" si="45"/>
        <v/>
      </c>
      <c r="D722" t="str">
        <f>IF(F722&lt;&gt;0,COUNTIF($K$2:K722,K722),"")</f>
        <v/>
      </c>
      <c r="E722" t="str">
        <f t="shared" si="46"/>
        <v/>
      </c>
      <c r="G722" s="54"/>
      <c r="H722" t="str">
        <f>IFERROR(VLOOKUP(F722, Entries!$B:$F, 2, FALSE),"")</f>
        <v/>
      </c>
      <c r="I722" t="str">
        <f>IFERROR(VLOOKUP(F722, Entries!$B:$F, 3, FALSE),"")</f>
        <v/>
      </c>
      <c r="J722" t="str">
        <f>IFERROR(VLOOKUP(F722, Entries!$B:$F, 4, FALSE),"")</f>
        <v/>
      </c>
      <c r="K722" t="str">
        <f>IFERROR(VLOOKUP(F722, Entries!$B:$F, 5, FALSE),"")</f>
        <v/>
      </c>
      <c r="L722" t="str">
        <f>LEFT(Table22[[#This Row],[Category]],2)</f>
        <v/>
      </c>
      <c r="M722" t="str">
        <f>IF(F722&lt;&gt;0,COUNTIF($L$2:L722,L722),"")</f>
        <v/>
      </c>
      <c r="N722" t="str">
        <f t="shared" si="47"/>
        <v/>
      </c>
    </row>
    <row r="723" spans="1:14" x14ac:dyDescent="0.2">
      <c r="A723">
        <v>722</v>
      </c>
      <c r="B723" t="str">
        <f>IF(F723&lt;&gt;"",COUNTIF($J$2:J723,J723),"")</f>
        <v/>
      </c>
      <c r="C723" t="str">
        <f t="shared" si="45"/>
        <v/>
      </c>
      <c r="D723" t="str">
        <f>IF(F723&lt;&gt;0,COUNTIF($K$2:K723,K723),"")</f>
        <v/>
      </c>
      <c r="E723" t="str">
        <f t="shared" si="46"/>
        <v/>
      </c>
      <c r="G723" s="54"/>
      <c r="H723" t="str">
        <f>IFERROR(VLOOKUP(F723, Entries!$B:$F, 2, FALSE),"")</f>
        <v/>
      </c>
      <c r="I723" t="str">
        <f>IFERROR(VLOOKUP(F723, Entries!$B:$F, 3, FALSE),"")</f>
        <v/>
      </c>
      <c r="J723" t="str">
        <f>IFERROR(VLOOKUP(F723, Entries!$B:$F, 4, FALSE),"")</f>
        <v/>
      </c>
      <c r="K723" t="str">
        <f>IFERROR(VLOOKUP(F723, Entries!$B:$F, 5, FALSE),"")</f>
        <v/>
      </c>
      <c r="L723" t="str">
        <f>LEFT(Table22[[#This Row],[Category]],2)</f>
        <v/>
      </c>
      <c r="M723" t="str">
        <f>IF(F723&lt;&gt;0,COUNTIF($L$2:L723,L723),"")</f>
        <v/>
      </c>
      <c r="N723" t="str">
        <f t="shared" si="47"/>
        <v/>
      </c>
    </row>
    <row r="724" spans="1:14" x14ac:dyDescent="0.2">
      <c r="A724">
        <v>723</v>
      </c>
      <c r="B724" t="str">
        <f>IF(F724&lt;&gt;"",COUNTIF($J$2:J724,J724),"")</f>
        <v/>
      </c>
      <c r="C724" t="str">
        <f t="shared" si="45"/>
        <v/>
      </c>
      <c r="D724" t="str">
        <f>IF(F724&lt;&gt;0,COUNTIF($K$2:K724,K724),"")</f>
        <v/>
      </c>
      <c r="E724" t="str">
        <f t="shared" si="46"/>
        <v/>
      </c>
      <c r="G724" s="54"/>
      <c r="H724" t="str">
        <f>IFERROR(VLOOKUP(F724, Entries!$B:$F, 2, FALSE),"")</f>
        <v/>
      </c>
      <c r="I724" t="str">
        <f>IFERROR(VLOOKUP(F724, Entries!$B:$F, 3, FALSE),"")</f>
        <v/>
      </c>
      <c r="J724" t="str">
        <f>IFERROR(VLOOKUP(F724, Entries!$B:$F, 4, FALSE),"")</f>
        <v/>
      </c>
      <c r="K724" t="str">
        <f>IFERROR(VLOOKUP(F724, Entries!$B:$F, 5, FALSE),"")</f>
        <v/>
      </c>
      <c r="L724" t="str">
        <f>LEFT(Table22[[#This Row],[Category]],2)</f>
        <v/>
      </c>
      <c r="M724" t="str">
        <f>IF(F724&lt;&gt;0,COUNTIF($L$2:L724,L724),"")</f>
        <v/>
      </c>
      <c r="N724" t="str">
        <f t="shared" si="47"/>
        <v/>
      </c>
    </row>
    <row r="725" spans="1:14" x14ac:dyDescent="0.2">
      <c r="A725">
        <v>724</v>
      </c>
      <c r="B725" t="str">
        <f>IF(F725&lt;&gt;"",COUNTIF($J$2:J725,J725),"")</f>
        <v/>
      </c>
      <c r="C725" t="str">
        <f t="shared" si="45"/>
        <v/>
      </c>
      <c r="D725" t="str">
        <f>IF(F725&lt;&gt;0,COUNTIF($K$2:K725,K725),"")</f>
        <v/>
      </c>
      <c r="E725" t="str">
        <f t="shared" si="46"/>
        <v/>
      </c>
      <c r="G725" s="54"/>
      <c r="H725" t="str">
        <f>IFERROR(VLOOKUP(F725, Entries!$B:$F, 2, FALSE),"")</f>
        <v/>
      </c>
      <c r="I725" t="str">
        <f>IFERROR(VLOOKUP(F725, Entries!$B:$F, 3, FALSE),"")</f>
        <v/>
      </c>
      <c r="J725" t="str">
        <f>IFERROR(VLOOKUP(F725, Entries!$B:$F, 4, FALSE),"")</f>
        <v/>
      </c>
      <c r="K725" t="str">
        <f>IFERROR(VLOOKUP(F725, Entries!$B:$F, 5, FALSE),"")</f>
        <v/>
      </c>
      <c r="L725" t="str">
        <f>LEFT(Table22[[#This Row],[Category]],2)</f>
        <v/>
      </c>
      <c r="M725" t="str">
        <f>IF(F725&lt;&gt;0,COUNTIF($L$2:L725,L725),"")</f>
        <v/>
      </c>
      <c r="N725" t="str">
        <f t="shared" si="47"/>
        <v/>
      </c>
    </row>
    <row r="726" spans="1:14" x14ac:dyDescent="0.2">
      <c r="A726">
        <v>725</v>
      </c>
      <c r="B726" t="str">
        <f>IF(F726&lt;&gt;"",COUNTIF($J$2:J726,J726),"")</f>
        <v/>
      </c>
      <c r="C726" t="str">
        <f t="shared" si="45"/>
        <v/>
      </c>
      <c r="D726" t="str">
        <f>IF(F726&lt;&gt;0,COUNTIF($K$2:K726,K726),"")</f>
        <v/>
      </c>
      <c r="E726" t="str">
        <f t="shared" si="46"/>
        <v/>
      </c>
      <c r="G726" s="54"/>
      <c r="H726" t="str">
        <f>IFERROR(VLOOKUP(F726, Entries!$B:$F, 2, FALSE),"")</f>
        <v/>
      </c>
      <c r="I726" t="str">
        <f>IFERROR(VLOOKUP(F726, Entries!$B:$F, 3, FALSE),"")</f>
        <v/>
      </c>
      <c r="J726" t="str">
        <f>IFERROR(VLOOKUP(F726, Entries!$B:$F, 4, FALSE),"")</f>
        <v/>
      </c>
      <c r="K726" t="str">
        <f>IFERROR(VLOOKUP(F726, Entries!$B:$F, 5, FALSE),"")</f>
        <v/>
      </c>
      <c r="L726" t="str">
        <f>LEFT(Table22[[#This Row],[Category]],2)</f>
        <v/>
      </c>
      <c r="M726" t="str">
        <f>IF(F726&lt;&gt;0,COUNTIF($L$2:L726,L726),"")</f>
        <v/>
      </c>
      <c r="N726" t="str">
        <f t="shared" si="47"/>
        <v/>
      </c>
    </row>
    <row r="727" spans="1:14" x14ac:dyDescent="0.2">
      <c r="A727">
        <v>726</v>
      </c>
      <c r="B727" t="str">
        <f>IF(F727&lt;&gt;"",COUNTIF($J$2:J727,J727),"")</f>
        <v/>
      </c>
      <c r="C727" t="str">
        <f t="shared" si="45"/>
        <v/>
      </c>
      <c r="D727" t="str">
        <f>IF(F727&lt;&gt;0,COUNTIF($K$2:K727,K727),"")</f>
        <v/>
      </c>
      <c r="E727" t="str">
        <f t="shared" si="46"/>
        <v/>
      </c>
      <c r="G727" s="54"/>
      <c r="H727" t="str">
        <f>IFERROR(VLOOKUP(F727, Entries!$B:$F, 2, FALSE),"")</f>
        <v/>
      </c>
      <c r="I727" t="str">
        <f>IFERROR(VLOOKUP(F727, Entries!$B:$F, 3, FALSE),"")</f>
        <v/>
      </c>
      <c r="J727" t="str">
        <f>IFERROR(VLOOKUP(F727, Entries!$B:$F, 4, FALSE),"")</f>
        <v/>
      </c>
      <c r="K727" t="str">
        <f>IFERROR(VLOOKUP(F727, Entries!$B:$F, 5, FALSE),"")</f>
        <v/>
      </c>
      <c r="L727" t="str">
        <f>LEFT(Table22[[#This Row],[Category]],2)</f>
        <v/>
      </c>
      <c r="M727" t="str">
        <f>IF(F727&lt;&gt;0,COUNTIF($L$2:L727,L727),"")</f>
        <v/>
      </c>
      <c r="N727" t="str">
        <f t="shared" si="47"/>
        <v/>
      </c>
    </row>
    <row r="728" spans="1:14" x14ac:dyDescent="0.2">
      <c r="A728">
        <v>727</v>
      </c>
      <c r="B728" t="str">
        <f>IF(F728&lt;&gt;"",COUNTIF($J$2:J728,J728),"")</f>
        <v/>
      </c>
      <c r="C728" t="str">
        <f t="shared" si="45"/>
        <v/>
      </c>
      <c r="D728" t="str">
        <f>IF(F728&lt;&gt;0,COUNTIF($K$2:K728,K728),"")</f>
        <v/>
      </c>
      <c r="E728" t="str">
        <f t="shared" si="46"/>
        <v/>
      </c>
      <c r="G728" s="54"/>
      <c r="H728" t="str">
        <f>IFERROR(VLOOKUP(F728, Entries!$B:$F, 2, FALSE),"")</f>
        <v/>
      </c>
      <c r="I728" t="str">
        <f>IFERROR(VLOOKUP(F728, Entries!$B:$F, 3, FALSE),"")</f>
        <v/>
      </c>
      <c r="J728" t="str">
        <f>IFERROR(VLOOKUP(F728, Entries!$B:$F, 4, FALSE),"")</f>
        <v/>
      </c>
      <c r="K728" t="str">
        <f>IFERROR(VLOOKUP(F728, Entries!$B:$F, 5, FALSE),"")</f>
        <v/>
      </c>
      <c r="L728" t="str">
        <f>LEFT(Table22[[#This Row],[Category]],2)</f>
        <v/>
      </c>
      <c r="M728" t="str">
        <f>IF(F728&lt;&gt;0,COUNTIF($L$2:L728,L728),"")</f>
        <v/>
      </c>
      <c r="N728" t="str">
        <f t="shared" si="47"/>
        <v/>
      </c>
    </row>
    <row r="729" spans="1:14" x14ac:dyDescent="0.2">
      <c r="A729">
        <v>728</v>
      </c>
      <c r="B729" t="str">
        <f>IF(F729&lt;&gt;"",COUNTIF($J$2:J729,J729),"")</f>
        <v/>
      </c>
      <c r="C729" t="str">
        <f t="shared" si="45"/>
        <v/>
      </c>
      <c r="D729" t="str">
        <f>IF(F729&lt;&gt;0,COUNTIF($K$2:K729,K729),"")</f>
        <v/>
      </c>
      <c r="E729" t="str">
        <f t="shared" si="46"/>
        <v/>
      </c>
      <c r="G729" s="54"/>
      <c r="H729" t="str">
        <f>IFERROR(VLOOKUP(F729, Entries!$B:$F, 2, FALSE),"")</f>
        <v/>
      </c>
      <c r="I729" t="str">
        <f>IFERROR(VLOOKUP(F729, Entries!$B:$F, 3, FALSE),"")</f>
        <v/>
      </c>
      <c r="J729" t="str">
        <f>IFERROR(VLOOKUP(F729, Entries!$B:$F, 4, FALSE),"")</f>
        <v/>
      </c>
      <c r="K729" t="str">
        <f>IFERROR(VLOOKUP(F729, Entries!$B:$F, 5, FALSE),"")</f>
        <v/>
      </c>
      <c r="L729" t="str">
        <f>LEFT(Table22[[#This Row],[Category]],2)</f>
        <v/>
      </c>
      <c r="M729" t="str">
        <f>IF(F729&lt;&gt;0,COUNTIF($L$2:L729,L729),"")</f>
        <v/>
      </c>
      <c r="N729" t="str">
        <f t="shared" si="47"/>
        <v/>
      </c>
    </row>
    <row r="730" spans="1:14" x14ac:dyDescent="0.2">
      <c r="A730">
        <v>729</v>
      </c>
      <c r="B730" t="str">
        <f>IF(F730&lt;&gt;"",COUNTIF($J$2:J730,J730),"")</f>
        <v/>
      </c>
      <c r="C730" t="str">
        <f t="shared" si="45"/>
        <v/>
      </c>
      <c r="D730" t="str">
        <f>IF(F730&lt;&gt;0,COUNTIF($K$2:K730,K730),"")</f>
        <v/>
      </c>
      <c r="E730" t="str">
        <f t="shared" si="46"/>
        <v/>
      </c>
      <c r="G730" s="54"/>
      <c r="H730" t="str">
        <f>IFERROR(VLOOKUP(F730, Entries!$B:$F, 2, FALSE),"")</f>
        <v/>
      </c>
      <c r="I730" t="str">
        <f>IFERROR(VLOOKUP(F730, Entries!$B:$F, 3, FALSE),"")</f>
        <v/>
      </c>
      <c r="J730" t="str">
        <f>IFERROR(VLOOKUP(F730, Entries!$B:$F, 4, FALSE),"")</f>
        <v/>
      </c>
      <c r="K730" t="str">
        <f>IFERROR(VLOOKUP(F730, Entries!$B:$F, 5, FALSE),"")</f>
        <v/>
      </c>
      <c r="L730" t="str">
        <f>LEFT(Table22[[#This Row],[Category]],2)</f>
        <v/>
      </c>
      <c r="M730" t="str">
        <f>IF(F730&lt;&gt;0,COUNTIF($L$2:L730,L730),"")</f>
        <v/>
      </c>
      <c r="N730" t="str">
        <f t="shared" si="47"/>
        <v/>
      </c>
    </row>
    <row r="731" spans="1:14" x14ac:dyDescent="0.2">
      <c r="A731">
        <v>730</v>
      </c>
      <c r="B731" t="str">
        <f>IF(F731&lt;&gt;"",COUNTIF($J$2:J731,J731),"")</f>
        <v/>
      </c>
      <c r="C731" t="str">
        <f t="shared" si="45"/>
        <v/>
      </c>
      <c r="D731" t="str">
        <f>IF(F731&lt;&gt;0,COUNTIF($K$2:K731,K731),"")</f>
        <v/>
      </c>
      <c r="E731" t="str">
        <f t="shared" si="46"/>
        <v/>
      </c>
      <c r="G731" s="54"/>
      <c r="H731" t="str">
        <f>IFERROR(VLOOKUP(F731, Entries!$B:$F, 2, FALSE),"")</f>
        <v/>
      </c>
      <c r="I731" t="str">
        <f>IFERROR(VLOOKUP(F731, Entries!$B:$F, 3, FALSE),"")</f>
        <v/>
      </c>
      <c r="J731" t="str">
        <f>IFERROR(VLOOKUP(F731, Entries!$B:$F, 4, FALSE),"")</f>
        <v/>
      </c>
      <c r="K731" t="str">
        <f>IFERROR(VLOOKUP(F731, Entries!$B:$F, 5, FALSE),"")</f>
        <v/>
      </c>
      <c r="L731" t="str">
        <f>LEFT(Table22[[#This Row],[Category]],2)</f>
        <v/>
      </c>
      <c r="M731" t="str">
        <f>IF(F731&lt;&gt;0,COUNTIF($L$2:L731,L731),"")</f>
        <v/>
      </c>
      <c r="N731" t="str">
        <f t="shared" si="47"/>
        <v/>
      </c>
    </row>
    <row r="732" spans="1:14" x14ac:dyDescent="0.2">
      <c r="A732">
        <v>731</v>
      </c>
      <c r="B732" t="str">
        <f>IF(F732&lt;&gt;"",COUNTIF($J$2:J732,J732),"")</f>
        <v/>
      </c>
      <c r="C732" t="str">
        <f t="shared" si="45"/>
        <v/>
      </c>
      <c r="D732" t="str">
        <f>IF(F732&lt;&gt;0,COUNTIF($K$2:K732,K732),"")</f>
        <v/>
      </c>
      <c r="E732" t="str">
        <f t="shared" si="46"/>
        <v/>
      </c>
      <c r="G732" s="54"/>
      <c r="H732" t="str">
        <f>IFERROR(VLOOKUP(F732, Entries!$B:$F, 2, FALSE),"")</f>
        <v/>
      </c>
      <c r="I732" t="str">
        <f>IFERROR(VLOOKUP(F732, Entries!$B:$F, 3, FALSE),"")</f>
        <v/>
      </c>
      <c r="J732" t="str">
        <f>IFERROR(VLOOKUP(F732, Entries!$B:$F, 4, FALSE),"")</f>
        <v/>
      </c>
      <c r="K732" t="str">
        <f>IFERROR(VLOOKUP(F732, Entries!$B:$F, 5, FALSE),"")</f>
        <v/>
      </c>
      <c r="L732" t="str">
        <f>LEFT(Table22[[#This Row],[Category]],2)</f>
        <v/>
      </c>
      <c r="M732" t="str">
        <f>IF(F732&lt;&gt;0,COUNTIF($L$2:L732,L732),"")</f>
        <v/>
      </c>
      <c r="N732" t="str">
        <f t="shared" si="47"/>
        <v/>
      </c>
    </row>
    <row r="733" spans="1:14" x14ac:dyDescent="0.2">
      <c r="A733">
        <v>732</v>
      </c>
      <c r="B733" t="str">
        <f>IF(F733&lt;&gt;"",COUNTIF($J$2:J733,J733),"")</f>
        <v/>
      </c>
      <c r="C733" t="str">
        <f t="shared" si="45"/>
        <v/>
      </c>
      <c r="D733" t="str">
        <f>IF(F733&lt;&gt;0,COUNTIF($K$2:K733,K733),"")</f>
        <v/>
      </c>
      <c r="E733" t="str">
        <f t="shared" si="46"/>
        <v/>
      </c>
      <c r="G733" s="54"/>
      <c r="H733" t="str">
        <f>IFERROR(VLOOKUP(F733, Entries!$B:$F, 2, FALSE),"")</f>
        <v/>
      </c>
      <c r="I733" t="str">
        <f>IFERROR(VLOOKUP(F733, Entries!$B:$F, 3, FALSE),"")</f>
        <v/>
      </c>
      <c r="J733" t="str">
        <f>IFERROR(VLOOKUP(F733, Entries!$B:$F, 4, FALSE),"")</f>
        <v/>
      </c>
      <c r="K733" t="str">
        <f>IFERROR(VLOOKUP(F733, Entries!$B:$F, 5, FALSE),"")</f>
        <v/>
      </c>
      <c r="L733" t="str">
        <f>LEFT(Table22[[#This Row],[Category]],2)</f>
        <v/>
      </c>
      <c r="M733" t="str">
        <f>IF(F733&lt;&gt;0,COUNTIF($L$2:L733,L733),"")</f>
        <v/>
      </c>
      <c r="N733" t="str">
        <f t="shared" si="47"/>
        <v/>
      </c>
    </row>
    <row r="734" spans="1:14" x14ac:dyDescent="0.2">
      <c r="A734">
        <v>733</v>
      </c>
      <c r="B734" t="str">
        <f>IF(F734&lt;&gt;"",COUNTIF($J$2:J734,J734),"")</f>
        <v/>
      </c>
      <c r="C734" t="str">
        <f t="shared" si="45"/>
        <v/>
      </c>
      <c r="D734" t="str">
        <f>IF(F734&lt;&gt;0,COUNTIF($K$2:K734,K734),"")</f>
        <v/>
      </c>
      <c r="E734" t="str">
        <f t="shared" si="46"/>
        <v/>
      </c>
      <c r="G734" s="54"/>
      <c r="H734" t="str">
        <f>IFERROR(VLOOKUP(F734, Entries!$B:$F, 2, FALSE),"")</f>
        <v/>
      </c>
      <c r="I734" t="str">
        <f>IFERROR(VLOOKUP(F734, Entries!$B:$F, 3, FALSE),"")</f>
        <v/>
      </c>
      <c r="J734" t="str">
        <f>IFERROR(VLOOKUP(F734, Entries!$B:$F, 4, FALSE),"")</f>
        <v/>
      </c>
      <c r="K734" t="str">
        <f>IFERROR(VLOOKUP(F734, Entries!$B:$F, 5, FALSE),"")</f>
        <v/>
      </c>
      <c r="L734" t="str">
        <f>LEFT(Table22[[#This Row],[Category]],2)</f>
        <v/>
      </c>
      <c r="M734" t="str">
        <f>IF(F734&lt;&gt;0,COUNTIF($L$2:L734,L734),"")</f>
        <v/>
      </c>
      <c r="N734" t="str">
        <f t="shared" si="47"/>
        <v/>
      </c>
    </row>
    <row r="735" spans="1:14" x14ac:dyDescent="0.2">
      <c r="A735">
        <v>734</v>
      </c>
      <c r="B735" t="str">
        <f>IF(F735&lt;&gt;"",COUNTIF($J$2:J735,J735),"")</f>
        <v/>
      </c>
      <c r="C735" t="str">
        <f t="shared" si="45"/>
        <v/>
      </c>
      <c r="D735" t="str">
        <f>IF(F735&lt;&gt;0,COUNTIF($K$2:K735,K735),"")</f>
        <v/>
      </c>
      <c r="E735" t="str">
        <f t="shared" si="46"/>
        <v/>
      </c>
      <c r="G735" s="54"/>
      <c r="H735" t="str">
        <f>IFERROR(VLOOKUP(F735, Entries!$B:$F, 2, FALSE),"")</f>
        <v/>
      </c>
      <c r="I735" t="str">
        <f>IFERROR(VLOOKUP(F735, Entries!$B:$F, 3, FALSE),"")</f>
        <v/>
      </c>
      <c r="J735" t="str">
        <f>IFERROR(VLOOKUP(F735, Entries!$B:$F, 4, FALSE),"")</f>
        <v/>
      </c>
      <c r="K735" t="str">
        <f>IFERROR(VLOOKUP(F735, Entries!$B:$F, 5, FALSE),"")</f>
        <v/>
      </c>
      <c r="L735" t="str">
        <f>LEFT(Table22[[#This Row],[Category]],2)</f>
        <v/>
      </c>
      <c r="M735" t="str">
        <f>IF(F735&lt;&gt;0,COUNTIF($L$2:L735,L735),"")</f>
        <v/>
      </c>
      <c r="N735" t="str">
        <f t="shared" si="47"/>
        <v/>
      </c>
    </row>
    <row r="736" spans="1:14" x14ac:dyDescent="0.2">
      <c r="A736">
        <v>735</v>
      </c>
      <c r="B736" t="str">
        <f>IF(F736&lt;&gt;"",COUNTIF($J$2:J736,J736),"")</f>
        <v/>
      </c>
      <c r="C736" t="str">
        <f t="shared" si="45"/>
        <v/>
      </c>
      <c r="D736" t="str">
        <f>IF(F736&lt;&gt;0,COUNTIF($K$2:K736,K736),"")</f>
        <v/>
      </c>
      <c r="E736" t="str">
        <f t="shared" si="46"/>
        <v/>
      </c>
      <c r="G736" s="54"/>
      <c r="H736" t="str">
        <f>IFERROR(VLOOKUP(F736, Entries!$B:$F, 2, FALSE),"")</f>
        <v/>
      </c>
      <c r="I736" t="str">
        <f>IFERROR(VLOOKUP(F736, Entries!$B:$F, 3, FALSE),"")</f>
        <v/>
      </c>
      <c r="J736" t="str">
        <f>IFERROR(VLOOKUP(F736, Entries!$B:$F, 4, FALSE),"")</f>
        <v/>
      </c>
      <c r="K736" t="str">
        <f>IFERROR(VLOOKUP(F736, Entries!$B:$F, 5, FALSE),"")</f>
        <v/>
      </c>
      <c r="L736" t="str">
        <f>LEFT(Table22[[#This Row],[Category]],2)</f>
        <v/>
      </c>
      <c r="M736" t="str">
        <f>IF(F736&lt;&gt;0,COUNTIF($L$2:L736,L736),"")</f>
        <v/>
      </c>
      <c r="N736" t="str">
        <f t="shared" si="47"/>
        <v/>
      </c>
    </row>
    <row r="737" spans="1:14" x14ac:dyDescent="0.2">
      <c r="A737">
        <v>736</v>
      </c>
      <c r="B737" t="str">
        <f>IF(F737&lt;&gt;"",COUNTIF($J$2:J737,J737),"")</f>
        <v/>
      </c>
      <c r="C737" t="str">
        <f t="shared" si="45"/>
        <v/>
      </c>
      <c r="D737" t="str">
        <f>IF(F737&lt;&gt;0,COUNTIF($K$2:K737,K737),"")</f>
        <v/>
      </c>
      <c r="E737" t="str">
        <f t="shared" si="46"/>
        <v/>
      </c>
      <c r="G737" s="54"/>
      <c r="H737" t="str">
        <f>IFERROR(VLOOKUP(F737, Entries!$B:$F, 2, FALSE),"")</f>
        <v/>
      </c>
      <c r="I737" t="str">
        <f>IFERROR(VLOOKUP(F737, Entries!$B:$F, 3, FALSE),"")</f>
        <v/>
      </c>
      <c r="J737" t="str">
        <f>IFERROR(VLOOKUP(F737, Entries!$B:$F, 4, FALSE),"")</f>
        <v/>
      </c>
      <c r="K737" t="str">
        <f>IFERROR(VLOOKUP(F737, Entries!$B:$F, 5, FALSE),"")</f>
        <v/>
      </c>
      <c r="L737" t="str">
        <f>LEFT(Table22[[#This Row],[Category]],2)</f>
        <v/>
      </c>
      <c r="M737" t="str">
        <f>IF(F737&lt;&gt;0,COUNTIF($L$2:L737,L737),"")</f>
        <v/>
      </c>
      <c r="N737" t="str">
        <f t="shared" si="47"/>
        <v/>
      </c>
    </row>
    <row r="738" spans="1:14" x14ac:dyDescent="0.2">
      <c r="A738">
        <v>737</v>
      </c>
      <c r="B738" t="str">
        <f>IF(F738&lt;&gt;"",COUNTIF($J$2:J738,J738),"")</f>
        <v/>
      </c>
      <c r="C738" t="str">
        <f t="shared" si="45"/>
        <v/>
      </c>
      <c r="D738" t="str">
        <f>IF(F738&lt;&gt;0,COUNTIF($K$2:K738,K738),"")</f>
        <v/>
      </c>
      <c r="E738" t="str">
        <f t="shared" si="46"/>
        <v/>
      </c>
      <c r="G738" s="54"/>
      <c r="H738" t="str">
        <f>IFERROR(VLOOKUP(F738, Entries!$B:$F, 2, FALSE),"")</f>
        <v/>
      </c>
      <c r="I738" t="str">
        <f>IFERROR(VLOOKUP(F738, Entries!$B:$F, 3, FALSE),"")</f>
        <v/>
      </c>
      <c r="J738" t="str">
        <f>IFERROR(VLOOKUP(F738, Entries!$B:$F, 4, FALSE),"")</f>
        <v/>
      </c>
      <c r="K738" t="str">
        <f>IFERROR(VLOOKUP(F738, Entries!$B:$F, 5, FALSE),"")</f>
        <v/>
      </c>
      <c r="L738" t="str">
        <f>LEFT(Table22[[#This Row],[Category]],2)</f>
        <v/>
      </c>
      <c r="M738" t="str">
        <f>IF(F738&lt;&gt;0,COUNTIF($L$2:L738,L738),"")</f>
        <v/>
      </c>
      <c r="N738" t="str">
        <f t="shared" si="47"/>
        <v/>
      </c>
    </row>
    <row r="739" spans="1:14" x14ac:dyDescent="0.2">
      <c r="A739">
        <v>738</v>
      </c>
      <c r="B739" t="str">
        <f>IF(F739&lt;&gt;"",COUNTIF($J$2:J739,J739),"")</f>
        <v/>
      </c>
      <c r="C739" t="str">
        <f t="shared" si="45"/>
        <v/>
      </c>
      <c r="D739" t="str">
        <f>IF(F739&lt;&gt;0,COUNTIF($K$2:K739,K739),"")</f>
        <v/>
      </c>
      <c r="E739" t="str">
        <f t="shared" si="46"/>
        <v/>
      </c>
      <c r="G739" s="54"/>
      <c r="H739" t="str">
        <f>IFERROR(VLOOKUP(F739, Entries!$B:$F, 2, FALSE),"")</f>
        <v/>
      </c>
      <c r="I739" t="str">
        <f>IFERROR(VLOOKUP(F739, Entries!$B:$F, 3, FALSE),"")</f>
        <v/>
      </c>
      <c r="J739" t="str">
        <f>IFERROR(VLOOKUP(F739, Entries!$B:$F, 4, FALSE),"")</f>
        <v/>
      </c>
      <c r="K739" t="str">
        <f>IFERROR(VLOOKUP(F739, Entries!$B:$F, 5, FALSE),"")</f>
        <v/>
      </c>
      <c r="L739" t="str">
        <f>LEFT(Table22[[#This Row],[Category]],2)</f>
        <v/>
      </c>
      <c r="M739" t="str">
        <f>IF(F739&lt;&gt;0,COUNTIF($L$2:L739,L739),"")</f>
        <v/>
      </c>
      <c r="N739" t="str">
        <f t="shared" si="47"/>
        <v/>
      </c>
    </row>
    <row r="740" spans="1:14" x14ac:dyDescent="0.2">
      <c r="A740">
        <v>739</v>
      </c>
      <c r="B740" t="str">
        <f>IF(F740&lt;&gt;"",COUNTIF($J$2:J740,J740),"")</f>
        <v/>
      </c>
      <c r="C740" t="str">
        <f t="shared" si="45"/>
        <v/>
      </c>
      <c r="D740" t="str">
        <f>IF(F740&lt;&gt;0,COUNTIF($K$2:K740,K740),"")</f>
        <v/>
      </c>
      <c r="E740" t="str">
        <f t="shared" si="46"/>
        <v/>
      </c>
      <c r="G740" s="54"/>
      <c r="H740" t="str">
        <f>IFERROR(VLOOKUP(F740, Entries!$B:$F, 2, FALSE),"")</f>
        <v/>
      </c>
      <c r="I740" t="str">
        <f>IFERROR(VLOOKUP(F740, Entries!$B:$F, 3, FALSE),"")</f>
        <v/>
      </c>
      <c r="J740" t="str">
        <f>IFERROR(VLOOKUP(F740, Entries!$B:$F, 4, FALSE),"")</f>
        <v/>
      </c>
      <c r="K740" t="str">
        <f>IFERROR(VLOOKUP(F740, Entries!$B:$F, 5, FALSE),"")</f>
        <v/>
      </c>
      <c r="L740" t="str">
        <f>LEFT(Table22[[#This Row],[Category]],2)</f>
        <v/>
      </c>
      <c r="M740" t="str">
        <f>IF(F740&lt;&gt;0,COUNTIF($L$2:L740,L740),"")</f>
        <v/>
      </c>
      <c r="N740" t="str">
        <f t="shared" si="47"/>
        <v/>
      </c>
    </row>
    <row r="741" spans="1:14" x14ac:dyDescent="0.2">
      <c r="A741">
        <v>740</v>
      </c>
      <c r="B741" t="str">
        <f>IF(F741&lt;&gt;"",COUNTIF($J$2:J741,J741),"")</f>
        <v/>
      </c>
      <c r="C741" t="str">
        <f t="shared" si="45"/>
        <v/>
      </c>
      <c r="D741" t="str">
        <f>IF(F741&lt;&gt;0,COUNTIF($K$2:K741,K741),"")</f>
        <v/>
      </c>
      <c r="E741" t="str">
        <f t="shared" si="46"/>
        <v/>
      </c>
      <c r="G741" s="54"/>
      <c r="H741" t="str">
        <f>IFERROR(VLOOKUP(F741, Entries!$B:$F, 2, FALSE),"")</f>
        <v/>
      </c>
      <c r="I741" t="str">
        <f>IFERROR(VLOOKUP(F741, Entries!$B:$F, 3, FALSE),"")</f>
        <v/>
      </c>
      <c r="J741" t="str">
        <f>IFERROR(VLOOKUP(F741, Entries!$B:$F, 4, FALSE),"")</f>
        <v/>
      </c>
      <c r="K741" t="str">
        <f>IFERROR(VLOOKUP(F741, Entries!$B:$F, 5, FALSE),"")</f>
        <v/>
      </c>
      <c r="L741" t="str">
        <f>LEFT(Table22[[#This Row],[Category]],2)</f>
        <v/>
      </c>
      <c r="M741" t="str">
        <f>IF(F741&lt;&gt;0,COUNTIF($L$2:L741,L741),"")</f>
        <v/>
      </c>
      <c r="N741" t="str">
        <f t="shared" si="47"/>
        <v/>
      </c>
    </row>
    <row r="742" spans="1:14" x14ac:dyDescent="0.2">
      <c r="A742">
        <v>741</v>
      </c>
      <c r="B742" t="str">
        <f>IF(F742&lt;&gt;"",COUNTIF($J$2:J742,J742),"")</f>
        <v/>
      </c>
      <c r="C742" t="str">
        <f t="shared" si="45"/>
        <v/>
      </c>
      <c r="D742" t="str">
        <f>IF(F742&lt;&gt;0,COUNTIF($K$2:K742,K742),"")</f>
        <v/>
      </c>
      <c r="E742" t="str">
        <f t="shared" si="46"/>
        <v/>
      </c>
      <c r="G742" s="54"/>
      <c r="H742" t="str">
        <f>IFERROR(VLOOKUP(F742, Entries!$B:$F, 2, FALSE),"")</f>
        <v/>
      </c>
      <c r="I742" t="str">
        <f>IFERROR(VLOOKUP(F742, Entries!$B:$F, 3, FALSE),"")</f>
        <v/>
      </c>
      <c r="J742" t="str">
        <f>IFERROR(VLOOKUP(F742, Entries!$B:$F, 4, FALSE),"")</f>
        <v/>
      </c>
      <c r="K742" t="str">
        <f>IFERROR(VLOOKUP(F742, Entries!$B:$F, 5, FALSE),"")</f>
        <v/>
      </c>
      <c r="L742" t="str">
        <f>LEFT(Table22[[#This Row],[Category]],2)</f>
        <v/>
      </c>
      <c r="M742" t="str">
        <f>IF(F742&lt;&gt;0,COUNTIF($L$2:L742,L742),"")</f>
        <v/>
      </c>
      <c r="N742" t="str">
        <f t="shared" si="47"/>
        <v/>
      </c>
    </row>
    <row r="743" spans="1:14" x14ac:dyDescent="0.2">
      <c r="A743">
        <v>742</v>
      </c>
      <c r="B743" t="str">
        <f>IF(F743&lt;&gt;"",COUNTIF($J$2:J743,J743),"")</f>
        <v/>
      </c>
      <c r="C743" t="str">
        <f t="shared" si="45"/>
        <v/>
      </c>
      <c r="D743" t="str">
        <f>IF(F743&lt;&gt;0,COUNTIF($K$2:K743,K743),"")</f>
        <v/>
      </c>
      <c r="E743" t="str">
        <f t="shared" si="46"/>
        <v/>
      </c>
      <c r="G743" s="54"/>
      <c r="H743" t="str">
        <f>IFERROR(VLOOKUP(F743, Entries!$B:$F, 2, FALSE),"")</f>
        <v/>
      </c>
      <c r="I743" t="str">
        <f>IFERROR(VLOOKUP(F743, Entries!$B:$F, 3, FALSE),"")</f>
        <v/>
      </c>
      <c r="J743" t="str">
        <f>IFERROR(VLOOKUP(F743, Entries!$B:$F, 4, FALSE),"")</f>
        <v/>
      </c>
      <c r="K743" t="str">
        <f>IFERROR(VLOOKUP(F743, Entries!$B:$F, 5, FALSE),"")</f>
        <v/>
      </c>
      <c r="L743" t="str">
        <f>LEFT(Table22[[#This Row],[Category]],2)</f>
        <v/>
      </c>
      <c r="M743" t="str">
        <f>IF(F743&lt;&gt;0,COUNTIF($L$2:L743,L743),"")</f>
        <v/>
      </c>
      <c r="N743" t="str">
        <f t="shared" si="47"/>
        <v/>
      </c>
    </row>
    <row r="744" spans="1:14" x14ac:dyDescent="0.2">
      <c r="A744">
        <v>743</v>
      </c>
      <c r="B744" t="str">
        <f>IF(F744&lt;&gt;"",COUNTIF($J$2:J744,J744),"")</f>
        <v/>
      </c>
      <c r="C744" t="str">
        <f t="shared" si="45"/>
        <v/>
      </c>
      <c r="D744" t="str">
        <f>IF(F744&lt;&gt;0,COUNTIF($K$2:K744,K744),"")</f>
        <v/>
      </c>
      <c r="E744" t="str">
        <f t="shared" si="46"/>
        <v/>
      </c>
      <c r="G744" s="54"/>
      <c r="H744" t="str">
        <f>IFERROR(VLOOKUP(F744, Entries!$B:$F, 2, FALSE),"")</f>
        <v/>
      </c>
      <c r="I744" t="str">
        <f>IFERROR(VLOOKUP(F744, Entries!$B:$F, 3, FALSE),"")</f>
        <v/>
      </c>
      <c r="J744" t="str">
        <f>IFERROR(VLOOKUP(F744, Entries!$B:$F, 4, FALSE),"")</f>
        <v/>
      </c>
      <c r="K744" t="str">
        <f>IFERROR(VLOOKUP(F744, Entries!$B:$F, 5, FALSE),"")</f>
        <v/>
      </c>
      <c r="L744" t="str">
        <f>LEFT(Table22[[#This Row],[Category]],2)</f>
        <v/>
      </c>
      <c r="M744" t="str">
        <f>IF(F744&lt;&gt;0,COUNTIF($L$2:L744,L744),"")</f>
        <v/>
      </c>
      <c r="N744" t="str">
        <f t="shared" si="47"/>
        <v/>
      </c>
    </row>
    <row r="745" spans="1:14" x14ac:dyDescent="0.2">
      <c r="A745">
        <v>744</v>
      </c>
      <c r="B745" t="str">
        <f>IF(F745&lt;&gt;"",COUNTIF($J$2:J745,J745),"")</f>
        <v/>
      </c>
      <c r="C745" t="str">
        <f t="shared" si="45"/>
        <v/>
      </c>
      <c r="D745" t="str">
        <f>IF(F745&lt;&gt;0,COUNTIF($K$2:K745,K745),"")</f>
        <v/>
      </c>
      <c r="E745" t="str">
        <f t="shared" si="46"/>
        <v/>
      </c>
      <c r="G745" s="54"/>
      <c r="H745" t="str">
        <f>IFERROR(VLOOKUP(F745, Entries!$B:$F, 2, FALSE),"")</f>
        <v/>
      </c>
      <c r="I745" t="str">
        <f>IFERROR(VLOOKUP(F745, Entries!$B:$F, 3, FALSE),"")</f>
        <v/>
      </c>
      <c r="J745" t="str">
        <f>IFERROR(VLOOKUP(F745, Entries!$B:$F, 4, FALSE),"")</f>
        <v/>
      </c>
      <c r="K745" t="str">
        <f>IFERROR(VLOOKUP(F745, Entries!$B:$F, 5, FALSE),"")</f>
        <v/>
      </c>
      <c r="L745" t="str">
        <f>LEFT(Table22[[#This Row],[Category]],2)</f>
        <v/>
      </c>
      <c r="M745" t="str">
        <f>IF(F745&lt;&gt;0,COUNTIF($L$2:L745,L745),"")</f>
        <v/>
      </c>
      <c r="N745" t="str">
        <f t="shared" si="47"/>
        <v/>
      </c>
    </row>
    <row r="746" spans="1:14" x14ac:dyDescent="0.2">
      <c r="A746">
        <v>745</v>
      </c>
      <c r="B746" t="str">
        <f>IF(F746&lt;&gt;"",COUNTIF($J$2:J746,J746),"")</f>
        <v/>
      </c>
      <c r="C746" t="str">
        <f t="shared" si="45"/>
        <v/>
      </c>
      <c r="D746" t="str">
        <f>IF(F746&lt;&gt;0,COUNTIF($K$2:K746,K746),"")</f>
        <v/>
      </c>
      <c r="E746" t="str">
        <f t="shared" si="46"/>
        <v/>
      </c>
      <c r="G746" s="54"/>
      <c r="H746" t="str">
        <f>IFERROR(VLOOKUP(F746, Entries!$B:$F, 2, FALSE),"")</f>
        <v/>
      </c>
      <c r="I746" t="str">
        <f>IFERROR(VLOOKUP(F746, Entries!$B:$F, 3, FALSE),"")</f>
        <v/>
      </c>
      <c r="J746" t="str">
        <f>IFERROR(VLOOKUP(F746, Entries!$B:$F, 4, FALSE),"")</f>
        <v/>
      </c>
      <c r="K746" t="str">
        <f>IFERROR(VLOOKUP(F746, Entries!$B:$F, 5, FALSE),"")</f>
        <v/>
      </c>
      <c r="L746" t="str">
        <f>LEFT(Table22[[#This Row],[Category]],2)</f>
        <v/>
      </c>
      <c r="M746" t="str">
        <f>IF(F746&lt;&gt;0,COUNTIF($L$2:L746,L746),"")</f>
        <v/>
      </c>
      <c r="N746" t="str">
        <f t="shared" si="47"/>
        <v/>
      </c>
    </row>
    <row r="747" spans="1:14" x14ac:dyDescent="0.2">
      <c r="A747">
        <v>746</v>
      </c>
      <c r="B747" t="str">
        <f>IF(F747&lt;&gt;"",COUNTIF($J$2:J747,J747),"")</f>
        <v/>
      </c>
      <c r="C747" t="str">
        <f t="shared" si="45"/>
        <v/>
      </c>
      <c r="D747" t="str">
        <f>IF(F747&lt;&gt;0,COUNTIF($K$2:K747,K747),"")</f>
        <v/>
      </c>
      <c r="E747" t="str">
        <f t="shared" si="46"/>
        <v/>
      </c>
      <c r="G747" s="54"/>
      <c r="H747" t="str">
        <f>IFERROR(VLOOKUP(F747, Entries!$B:$F, 2, FALSE),"")</f>
        <v/>
      </c>
      <c r="I747" t="str">
        <f>IFERROR(VLOOKUP(F747, Entries!$B:$F, 3, FALSE),"")</f>
        <v/>
      </c>
      <c r="J747" t="str">
        <f>IFERROR(VLOOKUP(F747, Entries!$B:$F, 4, FALSE),"")</f>
        <v/>
      </c>
      <c r="K747" t="str">
        <f>IFERROR(VLOOKUP(F747, Entries!$B:$F, 5, FALSE),"")</f>
        <v/>
      </c>
      <c r="L747" t="str">
        <f>LEFT(Table22[[#This Row],[Category]],2)</f>
        <v/>
      </c>
      <c r="M747" t="str">
        <f>IF(F747&lt;&gt;0,COUNTIF($L$2:L747,L747),"")</f>
        <v/>
      </c>
      <c r="N747" t="str">
        <f t="shared" si="47"/>
        <v/>
      </c>
    </row>
    <row r="748" spans="1:14" x14ac:dyDescent="0.2">
      <c r="A748">
        <v>747</v>
      </c>
      <c r="B748" t="str">
        <f>IF(F748&lt;&gt;"",COUNTIF($J$2:J748,J748),"")</f>
        <v/>
      </c>
      <c r="C748" t="str">
        <f t="shared" si="45"/>
        <v/>
      </c>
      <c r="D748" t="str">
        <f>IF(F748&lt;&gt;0,COUNTIF($K$2:K748,K748),"")</f>
        <v/>
      </c>
      <c r="E748" t="str">
        <f t="shared" si="46"/>
        <v/>
      </c>
      <c r="G748" s="54"/>
      <c r="H748" t="str">
        <f>IFERROR(VLOOKUP(F748, Entries!$B:$F, 2, FALSE),"")</f>
        <v/>
      </c>
      <c r="I748" t="str">
        <f>IFERROR(VLOOKUP(F748, Entries!$B:$F, 3, FALSE),"")</f>
        <v/>
      </c>
      <c r="J748" t="str">
        <f>IFERROR(VLOOKUP(F748, Entries!$B:$F, 4, FALSE),"")</f>
        <v/>
      </c>
      <c r="K748" t="str">
        <f>IFERROR(VLOOKUP(F748, Entries!$B:$F, 5, FALSE),"")</f>
        <v/>
      </c>
      <c r="L748" t="str">
        <f>LEFT(Table22[[#This Row],[Category]],2)</f>
        <v/>
      </c>
      <c r="M748" t="str">
        <f>IF(F748&lt;&gt;0,COUNTIF($L$2:L748,L748),"")</f>
        <v/>
      </c>
      <c r="N748" t="str">
        <f t="shared" si="47"/>
        <v/>
      </c>
    </row>
    <row r="749" spans="1:14" x14ac:dyDescent="0.2">
      <c r="A749">
        <v>748</v>
      </c>
      <c r="B749" t="str">
        <f>IF(F749&lt;&gt;"",COUNTIF($J$2:J749,J749),"")</f>
        <v/>
      </c>
      <c r="C749" t="str">
        <f t="shared" si="45"/>
        <v/>
      </c>
      <c r="D749" t="str">
        <f>IF(F749&lt;&gt;0,COUNTIF($K$2:K749,K749),"")</f>
        <v/>
      </c>
      <c r="E749" t="str">
        <f t="shared" si="46"/>
        <v/>
      </c>
      <c r="G749" s="54"/>
      <c r="H749" t="str">
        <f>IFERROR(VLOOKUP(F749, Entries!$B:$F, 2, FALSE),"")</f>
        <v/>
      </c>
      <c r="I749" t="str">
        <f>IFERROR(VLOOKUP(F749, Entries!$B:$F, 3, FALSE),"")</f>
        <v/>
      </c>
      <c r="J749" t="str">
        <f>IFERROR(VLOOKUP(F749, Entries!$B:$F, 4, FALSE),"")</f>
        <v/>
      </c>
      <c r="K749" t="str">
        <f>IFERROR(VLOOKUP(F749, Entries!$B:$F, 5, FALSE),"")</f>
        <v/>
      </c>
      <c r="L749" t="str">
        <f>LEFT(Table22[[#This Row],[Category]],2)</f>
        <v/>
      </c>
      <c r="M749" t="str">
        <f>IF(F749&lt;&gt;0,COUNTIF($L$2:L749,L749),"")</f>
        <v/>
      </c>
      <c r="N749" t="str">
        <f t="shared" si="47"/>
        <v/>
      </c>
    </row>
    <row r="750" spans="1:14" x14ac:dyDescent="0.2">
      <c r="A750">
        <v>749</v>
      </c>
      <c r="B750" t="str">
        <f>IF(F750&lt;&gt;"",COUNTIF($J$2:J750,J750),"")</f>
        <v/>
      </c>
      <c r="C750" t="str">
        <f t="shared" si="45"/>
        <v/>
      </c>
      <c r="D750" t="str">
        <f>IF(F750&lt;&gt;0,COUNTIF($K$2:K750,K750),"")</f>
        <v/>
      </c>
      <c r="E750" t="str">
        <f t="shared" si="46"/>
        <v/>
      </c>
      <c r="G750" s="54"/>
      <c r="H750" t="str">
        <f>IFERROR(VLOOKUP(F750, Entries!$B:$F, 2, FALSE),"")</f>
        <v/>
      </c>
      <c r="I750" t="str">
        <f>IFERROR(VLOOKUP(F750, Entries!$B:$F, 3, FALSE),"")</f>
        <v/>
      </c>
      <c r="J750" t="str">
        <f>IFERROR(VLOOKUP(F750, Entries!$B:$F, 4, FALSE),"")</f>
        <v/>
      </c>
      <c r="K750" t="str">
        <f>IFERROR(VLOOKUP(F750, Entries!$B:$F, 5, FALSE),"")</f>
        <v/>
      </c>
      <c r="L750" t="str">
        <f>LEFT(Table22[[#This Row],[Category]],2)</f>
        <v/>
      </c>
      <c r="M750" t="str">
        <f>IF(F750&lt;&gt;0,COUNTIF($L$2:L750,L750),"")</f>
        <v/>
      </c>
      <c r="N750" t="str">
        <f t="shared" si="47"/>
        <v/>
      </c>
    </row>
    <row r="751" spans="1:14" x14ac:dyDescent="0.2">
      <c r="A751">
        <v>750</v>
      </c>
      <c r="B751" t="str">
        <f>IF(F751&lt;&gt;"",COUNTIF($J$2:J751,J751),"")</f>
        <v/>
      </c>
      <c r="C751" t="str">
        <f t="shared" si="45"/>
        <v/>
      </c>
      <c r="D751" t="str">
        <f>IF(F751&lt;&gt;0,COUNTIF($K$2:K751,K751),"")</f>
        <v/>
      </c>
      <c r="E751" t="str">
        <f t="shared" si="46"/>
        <v/>
      </c>
      <c r="G751" s="54"/>
      <c r="H751" t="str">
        <f>IFERROR(VLOOKUP(F751, Entries!$B:$F, 2, FALSE),"")</f>
        <v/>
      </c>
      <c r="I751" t="str">
        <f>IFERROR(VLOOKUP(F751, Entries!$B:$F, 3, FALSE),"")</f>
        <v/>
      </c>
      <c r="J751" t="str">
        <f>IFERROR(VLOOKUP(F751, Entries!$B:$F, 4, FALSE),"")</f>
        <v/>
      </c>
      <c r="K751" t="str">
        <f>IFERROR(VLOOKUP(F751, Entries!$B:$F, 5, FALSE),"")</f>
        <v/>
      </c>
      <c r="L751" t="str">
        <f>LEFT(Table22[[#This Row],[Category]],2)</f>
        <v/>
      </c>
      <c r="M751" t="str">
        <f>IF(F751&lt;&gt;0,COUNTIF($L$2:L751,L751),"")</f>
        <v/>
      </c>
      <c r="N751" t="str">
        <f t="shared" si="47"/>
        <v/>
      </c>
    </row>
    <row r="752" spans="1:14" x14ac:dyDescent="0.2">
      <c r="A752">
        <v>751</v>
      </c>
      <c r="B752" t="str">
        <f>IF(F752&lt;&gt;"",COUNTIF($J$2:J752,J752),"")</f>
        <v/>
      </c>
      <c r="C752" t="str">
        <f t="shared" si="45"/>
        <v/>
      </c>
      <c r="D752" t="str">
        <f>IF(F752&lt;&gt;0,COUNTIF($K$2:K752,K752),"")</f>
        <v/>
      </c>
      <c r="E752" t="str">
        <f t="shared" si="46"/>
        <v/>
      </c>
      <c r="G752" s="54"/>
      <c r="H752" t="str">
        <f>IFERROR(VLOOKUP(F752, Entries!$B:$F, 2, FALSE),"")</f>
        <v/>
      </c>
      <c r="I752" t="str">
        <f>IFERROR(VLOOKUP(F752, Entries!$B:$F, 3, FALSE),"")</f>
        <v/>
      </c>
      <c r="J752" t="str">
        <f>IFERROR(VLOOKUP(F752, Entries!$B:$F, 4, FALSE),"")</f>
        <v/>
      </c>
      <c r="K752" t="str">
        <f>IFERROR(VLOOKUP(F752, Entries!$B:$F, 5, FALSE),"")</f>
        <v/>
      </c>
      <c r="L752" t="str">
        <f>LEFT(Table22[[#This Row],[Category]],2)</f>
        <v/>
      </c>
      <c r="M752" t="str">
        <f>IF(F752&lt;&gt;0,COUNTIF($L$2:L752,L752),"")</f>
        <v/>
      </c>
      <c r="N752" t="str">
        <f t="shared" si="47"/>
        <v/>
      </c>
    </row>
    <row r="753" spans="1:14" x14ac:dyDescent="0.2">
      <c r="A753">
        <v>752</v>
      </c>
      <c r="B753" t="str">
        <f>IF(F753&lt;&gt;"",COUNTIF($J$2:J753,J753),"")</f>
        <v/>
      </c>
      <c r="C753" t="str">
        <f t="shared" si="45"/>
        <v/>
      </c>
      <c r="D753" t="str">
        <f>IF(F753&lt;&gt;0,COUNTIF($K$2:K753,K753),"")</f>
        <v/>
      </c>
      <c r="E753" t="str">
        <f t="shared" si="46"/>
        <v/>
      </c>
      <c r="G753" s="54"/>
      <c r="H753" t="str">
        <f>IFERROR(VLOOKUP(F753, Entries!$B:$F, 2, FALSE),"")</f>
        <v/>
      </c>
      <c r="I753" t="str">
        <f>IFERROR(VLOOKUP(F753, Entries!$B:$F, 3, FALSE),"")</f>
        <v/>
      </c>
      <c r="J753" t="str">
        <f>IFERROR(VLOOKUP(F753, Entries!$B:$F, 4, FALSE),"")</f>
        <v/>
      </c>
      <c r="K753" t="str">
        <f>IFERROR(VLOOKUP(F753, Entries!$B:$F, 5, FALSE),"")</f>
        <v/>
      </c>
      <c r="L753" t="str">
        <f>LEFT(Table22[[#This Row],[Category]],2)</f>
        <v/>
      </c>
      <c r="M753" t="str">
        <f>IF(F753&lt;&gt;0,COUNTIF($L$2:L753,L753),"")</f>
        <v/>
      </c>
      <c r="N753" t="str">
        <f t="shared" si="47"/>
        <v/>
      </c>
    </row>
    <row r="754" spans="1:14" x14ac:dyDescent="0.2">
      <c r="A754">
        <v>753</v>
      </c>
      <c r="B754" t="str">
        <f>IF(F754&lt;&gt;"",COUNTIF($J$2:J754,J754),"")</f>
        <v/>
      </c>
      <c r="C754" t="str">
        <f t="shared" si="45"/>
        <v/>
      </c>
      <c r="D754" t="str">
        <f>IF(F754&lt;&gt;0,COUNTIF($K$2:K754,K754),"")</f>
        <v/>
      </c>
      <c r="E754" t="str">
        <f t="shared" si="46"/>
        <v/>
      </c>
      <c r="G754" s="54"/>
      <c r="H754" t="str">
        <f>IFERROR(VLOOKUP(F754, Entries!$B:$F, 2, FALSE),"")</f>
        <v/>
      </c>
      <c r="I754" t="str">
        <f>IFERROR(VLOOKUP(F754, Entries!$B:$F, 3, FALSE),"")</f>
        <v/>
      </c>
      <c r="J754" t="str">
        <f>IFERROR(VLOOKUP(F754, Entries!$B:$F, 4, FALSE),"")</f>
        <v/>
      </c>
      <c r="K754" t="str">
        <f>IFERROR(VLOOKUP(F754, Entries!$B:$F, 5, FALSE),"")</f>
        <v/>
      </c>
      <c r="L754" t="str">
        <f>LEFT(Table22[[#This Row],[Category]],2)</f>
        <v/>
      </c>
      <c r="M754" t="str">
        <f>IF(F754&lt;&gt;0,COUNTIF($L$2:L754,L754),"")</f>
        <v/>
      </c>
      <c r="N754" t="str">
        <f t="shared" si="47"/>
        <v/>
      </c>
    </row>
    <row r="755" spans="1:14" x14ac:dyDescent="0.2">
      <c r="A755">
        <v>754</v>
      </c>
      <c r="B755" t="str">
        <f>IF(F755&lt;&gt;"",COUNTIF($J$2:J755,J755),"")</f>
        <v/>
      </c>
      <c r="C755" t="str">
        <f t="shared" si="45"/>
        <v/>
      </c>
      <c r="D755" t="str">
        <f>IF(F755&lt;&gt;0,COUNTIF($K$2:K755,K755),"")</f>
        <v/>
      </c>
      <c r="E755" t="str">
        <f t="shared" si="46"/>
        <v/>
      </c>
      <c r="G755" s="54"/>
      <c r="H755" t="str">
        <f>IFERROR(VLOOKUP(F755, Entries!$B:$F, 2, FALSE),"")</f>
        <v/>
      </c>
      <c r="I755" t="str">
        <f>IFERROR(VLOOKUP(F755, Entries!$B:$F, 3, FALSE),"")</f>
        <v/>
      </c>
      <c r="J755" t="str">
        <f>IFERROR(VLOOKUP(F755, Entries!$B:$F, 4, FALSE),"")</f>
        <v/>
      </c>
      <c r="K755" t="str">
        <f>IFERROR(VLOOKUP(F755, Entries!$B:$F, 5, FALSE),"")</f>
        <v/>
      </c>
      <c r="L755" t="str">
        <f>LEFT(Table22[[#This Row],[Category]],2)</f>
        <v/>
      </c>
      <c r="M755" t="str">
        <f>IF(F755&lt;&gt;0,COUNTIF($L$2:L755,L755),"")</f>
        <v/>
      </c>
      <c r="N755" t="str">
        <f t="shared" si="47"/>
        <v/>
      </c>
    </row>
    <row r="756" spans="1:14" x14ac:dyDescent="0.2">
      <c r="A756">
        <v>755</v>
      </c>
      <c r="B756" t="str">
        <f>IF(F756&lt;&gt;"",COUNTIF($J$2:J756,J756),"")</f>
        <v/>
      </c>
      <c r="C756" t="str">
        <f t="shared" si="45"/>
        <v/>
      </c>
      <c r="D756" t="str">
        <f>IF(F756&lt;&gt;0,COUNTIF($K$2:K756,K756),"")</f>
        <v/>
      </c>
      <c r="E756" t="str">
        <f t="shared" si="46"/>
        <v/>
      </c>
      <c r="G756" s="54"/>
      <c r="H756" t="str">
        <f>IFERROR(VLOOKUP(F756, Entries!$B:$F, 2, FALSE),"")</f>
        <v/>
      </c>
      <c r="I756" t="str">
        <f>IFERROR(VLOOKUP(F756, Entries!$B:$F, 3, FALSE),"")</f>
        <v/>
      </c>
      <c r="J756" t="str">
        <f>IFERROR(VLOOKUP(F756, Entries!$B:$F, 4, FALSE),"")</f>
        <v/>
      </c>
      <c r="K756" t="str">
        <f>IFERROR(VLOOKUP(F756, Entries!$B:$F, 5, FALSE),"")</f>
        <v/>
      </c>
      <c r="L756" t="str">
        <f>LEFT(Table22[[#This Row],[Category]],2)</f>
        <v/>
      </c>
      <c r="M756" t="str">
        <f>IF(F756&lt;&gt;0,COUNTIF($L$2:L756,L756),"")</f>
        <v/>
      </c>
      <c r="N756" t="str">
        <f t="shared" si="47"/>
        <v/>
      </c>
    </row>
    <row r="757" spans="1:14" x14ac:dyDescent="0.2">
      <c r="A757">
        <v>756</v>
      </c>
      <c r="B757" t="str">
        <f>IF(F757&lt;&gt;"",COUNTIF($J$2:J757,J757),"")</f>
        <v/>
      </c>
      <c r="C757" t="str">
        <f t="shared" si="45"/>
        <v/>
      </c>
      <c r="D757" t="str">
        <f>IF(F757&lt;&gt;0,COUNTIF($K$2:K757,K757),"")</f>
        <v/>
      </c>
      <c r="E757" t="str">
        <f t="shared" si="46"/>
        <v/>
      </c>
      <c r="G757" s="54"/>
      <c r="H757" t="str">
        <f>IFERROR(VLOOKUP(F757, Entries!$B:$F, 2, FALSE),"")</f>
        <v/>
      </c>
      <c r="I757" t="str">
        <f>IFERROR(VLOOKUP(F757, Entries!$B:$F, 3, FALSE),"")</f>
        <v/>
      </c>
      <c r="J757" t="str">
        <f>IFERROR(VLOOKUP(F757, Entries!$B:$F, 4, FALSE),"")</f>
        <v/>
      </c>
      <c r="K757" t="str">
        <f>IFERROR(VLOOKUP(F757, Entries!$B:$F, 5, FALSE),"")</f>
        <v/>
      </c>
      <c r="L757" t="str">
        <f>LEFT(Table22[[#This Row],[Category]],2)</f>
        <v/>
      </c>
      <c r="M757" t="str">
        <f>IF(F757&lt;&gt;0,COUNTIF($L$2:L757,L757),"")</f>
        <v/>
      </c>
      <c r="N757" t="str">
        <f t="shared" si="47"/>
        <v/>
      </c>
    </row>
    <row r="758" spans="1:14" x14ac:dyDescent="0.2">
      <c r="A758">
        <v>757</v>
      </c>
      <c r="B758" t="str">
        <f>IF(F758&lt;&gt;"",COUNTIF($J$2:J758,J758),"")</f>
        <v/>
      </c>
      <c r="C758" t="str">
        <f t="shared" ref="C758:C821" si="48">IF(F758&lt;&gt;0,J758&amp;":"&amp;B758,"")</f>
        <v/>
      </c>
      <c r="D758" t="str">
        <f>IF(F758&lt;&gt;0,COUNTIF($K$2:K758,K758),"")</f>
        <v/>
      </c>
      <c r="E758" t="str">
        <f t="shared" ref="E758:E821" si="49">IF(F758&lt;&gt;0,K758&amp;":"&amp;D758,"")</f>
        <v/>
      </c>
      <c r="G758" s="54"/>
      <c r="H758" t="str">
        <f>IFERROR(VLOOKUP(F758, Entries!$B:$F, 2, FALSE),"")</f>
        <v/>
      </c>
      <c r="I758" t="str">
        <f>IFERROR(VLOOKUP(F758, Entries!$B:$F, 3, FALSE),"")</f>
        <v/>
      </c>
      <c r="J758" t="str">
        <f>IFERROR(VLOOKUP(F758, Entries!$B:$F, 4, FALSE),"")</f>
        <v/>
      </c>
      <c r="K758" t="str">
        <f>IFERROR(VLOOKUP(F758, Entries!$B:$F, 5, FALSE),"")</f>
        <v/>
      </c>
      <c r="L758" t="str">
        <f>LEFT(Table22[[#This Row],[Category]],2)</f>
        <v/>
      </c>
      <c r="M758" t="str">
        <f>IF(F758&lt;&gt;0,COUNTIF($L$2:L758,L758),"")</f>
        <v/>
      </c>
      <c r="N758" t="str">
        <f t="shared" ref="N758:N821" si="50">IF(F758&lt;&gt;0,L758&amp;":"&amp;M758,"")</f>
        <v/>
      </c>
    </row>
    <row r="759" spans="1:14" x14ac:dyDescent="0.2">
      <c r="A759">
        <v>758</v>
      </c>
      <c r="B759" t="str">
        <f>IF(F759&lt;&gt;"",COUNTIF($J$2:J759,J759),"")</f>
        <v/>
      </c>
      <c r="C759" t="str">
        <f t="shared" si="48"/>
        <v/>
      </c>
      <c r="D759" t="str">
        <f>IF(F759&lt;&gt;0,COUNTIF($K$2:K759,K759),"")</f>
        <v/>
      </c>
      <c r="E759" t="str">
        <f t="shared" si="49"/>
        <v/>
      </c>
      <c r="G759" s="54"/>
      <c r="H759" t="str">
        <f>IFERROR(VLOOKUP(F759, Entries!$B:$F, 2, FALSE),"")</f>
        <v/>
      </c>
      <c r="I759" t="str">
        <f>IFERROR(VLOOKUP(F759, Entries!$B:$F, 3, FALSE),"")</f>
        <v/>
      </c>
      <c r="J759" t="str">
        <f>IFERROR(VLOOKUP(F759, Entries!$B:$F, 4, FALSE),"")</f>
        <v/>
      </c>
      <c r="K759" t="str">
        <f>IFERROR(VLOOKUP(F759, Entries!$B:$F, 5, FALSE),"")</f>
        <v/>
      </c>
      <c r="L759" t="str">
        <f>LEFT(Table22[[#This Row],[Category]],2)</f>
        <v/>
      </c>
      <c r="M759" t="str">
        <f>IF(F759&lt;&gt;0,COUNTIF($L$2:L759,L759),"")</f>
        <v/>
      </c>
      <c r="N759" t="str">
        <f t="shared" si="50"/>
        <v/>
      </c>
    </row>
    <row r="760" spans="1:14" x14ac:dyDescent="0.2">
      <c r="A760">
        <v>759</v>
      </c>
      <c r="B760" t="str">
        <f>IF(F760&lt;&gt;"",COUNTIF($J$2:J760,J760),"")</f>
        <v/>
      </c>
      <c r="C760" t="str">
        <f t="shared" si="48"/>
        <v/>
      </c>
      <c r="D760" t="str">
        <f>IF(F760&lt;&gt;0,COUNTIF($K$2:K760,K760),"")</f>
        <v/>
      </c>
      <c r="E760" t="str">
        <f t="shared" si="49"/>
        <v/>
      </c>
      <c r="G760" s="54"/>
      <c r="H760" t="str">
        <f>IFERROR(VLOOKUP(F760, Entries!$B:$F, 2, FALSE),"")</f>
        <v/>
      </c>
      <c r="I760" t="str">
        <f>IFERROR(VLOOKUP(F760, Entries!$B:$F, 3, FALSE),"")</f>
        <v/>
      </c>
      <c r="J760" t="str">
        <f>IFERROR(VLOOKUP(F760, Entries!$B:$F, 4, FALSE),"")</f>
        <v/>
      </c>
      <c r="K760" t="str">
        <f>IFERROR(VLOOKUP(F760, Entries!$B:$F, 5, FALSE),"")</f>
        <v/>
      </c>
      <c r="L760" t="str">
        <f>LEFT(Table22[[#This Row],[Category]],2)</f>
        <v/>
      </c>
      <c r="M760" t="str">
        <f>IF(F760&lt;&gt;0,COUNTIF($L$2:L760,L760),"")</f>
        <v/>
      </c>
      <c r="N760" t="str">
        <f t="shared" si="50"/>
        <v/>
      </c>
    </row>
    <row r="761" spans="1:14" x14ac:dyDescent="0.2">
      <c r="A761">
        <v>760</v>
      </c>
      <c r="B761" t="str">
        <f>IF(F761&lt;&gt;"",COUNTIF($J$2:J761,J761),"")</f>
        <v/>
      </c>
      <c r="C761" t="str">
        <f t="shared" si="48"/>
        <v/>
      </c>
      <c r="D761" t="str">
        <f>IF(F761&lt;&gt;0,COUNTIF($K$2:K761,K761),"")</f>
        <v/>
      </c>
      <c r="E761" t="str">
        <f t="shared" si="49"/>
        <v/>
      </c>
      <c r="G761" s="54"/>
      <c r="H761" t="str">
        <f>IFERROR(VLOOKUP(F761, Entries!$B:$F, 2, FALSE),"")</f>
        <v/>
      </c>
      <c r="I761" t="str">
        <f>IFERROR(VLOOKUP(F761, Entries!$B:$F, 3, FALSE),"")</f>
        <v/>
      </c>
      <c r="J761" t="str">
        <f>IFERROR(VLOOKUP(F761, Entries!$B:$F, 4, FALSE),"")</f>
        <v/>
      </c>
      <c r="K761" t="str">
        <f>IFERROR(VLOOKUP(F761, Entries!$B:$F, 5, FALSE),"")</f>
        <v/>
      </c>
      <c r="L761" t="str">
        <f>LEFT(Table22[[#This Row],[Category]],2)</f>
        <v/>
      </c>
      <c r="M761" t="str">
        <f>IF(F761&lt;&gt;0,COUNTIF($L$2:L761,L761),"")</f>
        <v/>
      </c>
      <c r="N761" t="str">
        <f t="shared" si="50"/>
        <v/>
      </c>
    </row>
    <row r="762" spans="1:14" x14ac:dyDescent="0.2">
      <c r="A762">
        <v>761</v>
      </c>
      <c r="B762" t="str">
        <f>IF(F762&lt;&gt;"",COUNTIF($J$2:J762,J762),"")</f>
        <v/>
      </c>
      <c r="C762" t="str">
        <f t="shared" si="48"/>
        <v/>
      </c>
      <c r="D762" t="str">
        <f>IF(F762&lt;&gt;0,COUNTIF($K$2:K762,K762),"")</f>
        <v/>
      </c>
      <c r="E762" t="str">
        <f t="shared" si="49"/>
        <v/>
      </c>
      <c r="G762" s="54"/>
      <c r="H762" t="str">
        <f>IFERROR(VLOOKUP(F762, Entries!$B:$F, 2, FALSE),"")</f>
        <v/>
      </c>
      <c r="I762" t="str">
        <f>IFERROR(VLOOKUP(F762, Entries!$B:$F, 3, FALSE),"")</f>
        <v/>
      </c>
      <c r="J762" t="str">
        <f>IFERROR(VLOOKUP(F762, Entries!$B:$F, 4, FALSE),"")</f>
        <v/>
      </c>
      <c r="K762" t="str">
        <f>IFERROR(VLOOKUP(F762, Entries!$B:$F, 5, FALSE),"")</f>
        <v/>
      </c>
      <c r="L762" t="str">
        <f>LEFT(Table22[[#This Row],[Category]],2)</f>
        <v/>
      </c>
      <c r="M762" t="str">
        <f>IF(F762&lt;&gt;0,COUNTIF($L$2:L762,L762),"")</f>
        <v/>
      </c>
      <c r="N762" t="str">
        <f t="shared" si="50"/>
        <v/>
      </c>
    </row>
    <row r="763" spans="1:14" x14ac:dyDescent="0.2">
      <c r="A763">
        <v>762</v>
      </c>
      <c r="B763" t="str">
        <f>IF(F763&lt;&gt;"",COUNTIF($J$2:J763,J763),"")</f>
        <v/>
      </c>
      <c r="C763" t="str">
        <f t="shared" si="48"/>
        <v/>
      </c>
      <c r="D763" t="str">
        <f>IF(F763&lt;&gt;0,COUNTIF($K$2:K763,K763),"")</f>
        <v/>
      </c>
      <c r="E763" t="str">
        <f t="shared" si="49"/>
        <v/>
      </c>
      <c r="G763" s="54"/>
      <c r="H763" t="str">
        <f>IFERROR(VLOOKUP(F763, Entries!$B:$F, 2, FALSE),"")</f>
        <v/>
      </c>
      <c r="I763" t="str">
        <f>IFERROR(VLOOKUP(F763, Entries!$B:$F, 3, FALSE),"")</f>
        <v/>
      </c>
      <c r="J763" t="str">
        <f>IFERROR(VLOOKUP(F763, Entries!$B:$F, 4, FALSE),"")</f>
        <v/>
      </c>
      <c r="K763" t="str">
        <f>IFERROR(VLOOKUP(F763, Entries!$B:$F, 5, FALSE),"")</f>
        <v/>
      </c>
      <c r="L763" t="str">
        <f>LEFT(Table22[[#This Row],[Category]],2)</f>
        <v/>
      </c>
      <c r="M763" t="str">
        <f>IF(F763&lt;&gt;0,COUNTIF($L$2:L763,L763),"")</f>
        <v/>
      </c>
      <c r="N763" t="str">
        <f t="shared" si="50"/>
        <v/>
      </c>
    </row>
    <row r="764" spans="1:14" x14ac:dyDescent="0.2">
      <c r="A764">
        <v>763</v>
      </c>
      <c r="B764" t="str">
        <f>IF(F764&lt;&gt;"",COUNTIF($J$2:J764,J764),"")</f>
        <v/>
      </c>
      <c r="C764" t="str">
        <f t="shared" si="48"/>
        <v/>
      </c>
      <c r="D764" t="str">
        <f>IF(F764&lt;&gt;0,COUNTIF($K$2:K764,K764),"")</f>
        <v/>
      </c>
      <c r="E764" t="str">
        <f t="shared" si="49"/>
        <v/>
      </c>
      <c r="G764" s="54"/>
      <c r="H764" t="str">
        <f>IFERROR(VLOOKUP(F764, Entries!$B:$F, 2, FALSE),"")</f>
        <v/>
      </c>
      <c r="I764" t="str">
        <f>IFERROR(VLOOKUP(F764, Entries!$B:$F, 3, FALSE),"")</f>
        <v/>
      </c>
      <c r="J764" t="str">
        <f>IFERROR(VLOOKUP(F764, Entries!$B:$F, 4, FALSE),"")</f>
        <v/>
      </c>
      <c r="K764" t="str">
        <f>IFERROR(VLOOKUP(F764, Entries!$B:$F, 5, FALSE),"")</f>
        <v/>
      </c>
      <c r="L764" t="str">
        <f>LEFT(Table22[[#This Row],[Category]],2)</f>
        <v/>
      </c>
      <c r="M764" t="str">
        <f>IF(F764&lt;&gt;0,COUNTIF($L$2:L764,L764),"")</f>
        <v/>
      </c>
      <c r="N764" t="str">
        <f t="shared" si="50"/>
        <v/>
      </c>
    </row>
    <row r="765" spans="1:14" x14ac:dyDescent="0.2">
      <c r="A765">
        <v>764</v>
      </c>
      <c r="B765" t="str">
        <f>IF(F765&lt;&gt;"",COUNTIF($J$2:J765,J765),"")</f>
        <v/>
      </c>
      <c r="C765" t="str">
        <f t="shared" si="48"/>
        <v/>
      </c>
      <c r="D765" t="str">
        <f>IF(F765&lt;&gt;0,COUNTIF($K$2:K765,K765),"")</f>
        <v/>
      </c>
      <c r="E765" t="str">
        <f t="shared" si="49"/>
        <v/>
      </c>
      <c r="G765" s="54"/>
      <c r="H765" t="str">
        <f>IFERROR(VLOOKUP(F765, Entries!$B:$F, 2, FALSE),"")</f>
        <v/>
      </c>
      <c r="I765" t="str">
        <f>IFERROR(VLOOKUP(F765, Entries!$B:$F, 3, FALSE),"")</f>
        <v/>
      </c>
      <c r="J765" t="str">
        <f>IFERROR(VLOOKUP(F765, Entries!$B:$F, 4, FALSE),"")</f>
        <v/>
      </c>
      <c r="K765" t="str">
        <f>IFERROR(VLOOKUP(F765, Entries!$B:$F, 5, FALSE),"")</f>
        <v/>
      </c>
      <c r="L765" t="str">
        <f>LEFT(Table22[[#This Row],[Category]],2)</f>
        <v/>
      </c>
      <c r="M765" t="str">
        <f>IF(F765&lt;&gt;0,COUNTIF($L$2:L765,L765),"")</f>
        <v/>
      </c>
      <c r="N765" t="str">
        <f t="shared" si="50"/>
        <v/>
      </c>
    </row>
    <row r="766" spans="1:14" x14ac:dyDescent="0.2">
      <c r="A766">
        <v>765</v>
      </c>
      <c r="B766" t="str">
        <f>IF(F766&lt;&gt;"",COUNTIF($J$2:J766,J766),"")</f>
        <v/>
      </c>
      <c r="C766" t="str">
        <f t="shared" si="48"/>
        <v/>
      </c>
      <c r="D766" t="str">
        <f>IF(F766&lt;&gt;0,COUNTIF($K$2:K766,K766),"")</f>
        <v/>
      </c>
      <c r="E766" t="str">
        <f t="shared" si="49"/>
        <v/>
      </c>
      <c r="G766" s="54"/>
      <c r="H766" t="str">
        <f>IFERROR(VLOOKUP(F766, Entries!$B:$F, 2, FALSE),"")</f>
        <v/>
      </c>
      <c r="I766" t="str">
        <f>IFERROR(VLOOKUP(F766, Entries!$B:$F, 3, FALSE),"")</f>
        <v/>
      </c>
      <c r="J766" t="str">
        <f>IFERROR(VLOOKUP(F766, Entries!$B:$F, 4, FALSE),"")</f>
        <v/>
      </c>
      <c r="K766" t="str">
        <f>IFERROR(VLOOKUP(F766, Entries!$B:$F, 5, FALSE),"")</f>
        <v/>
      </c>
      <c r="L766" t="str">
        <f>LEFT(Table22[[#This Row],[Category]],2)</f>
        <v/>
      </c>
      <c r="M766" t="str">
        <f>IF(F766&lt;&gt;0,COUNTIF($L$2:L766,L766),"")</f>
        <v/>
      </c>
      <c r="N766" t="str">
        <f t="shared" si="50"/>
        <v/>
      </c>
    </row>
    <row r="767" spans="1:14" x14ac:dyDescent="0.2">
      <c r="A767">
        <v>766</v>
      </c>
      <c r="B767" t="str">
        <f>IF(F767&lt;&gt;"",COUNTIF($J$2:J767,J767),"")</f>
        <v/>
      </c>
      <c r="C767" t="str">
        <f t="shared" si="48"/>
        <v/>
      </c>
      <c r="D767" t="str">
        <f>IF(F767&lt;&gt;0,COUNTIF($K$2:K767,K767),"")</f>
        <v/>
      </c>
      <c r="E767" t="str">
        <f t="shared" si="49"/>
        <v/>
      </c>
      <c r="G767" s="54"/>
      <c r="H767" t="str">
        <f>IFERROR(VLOOKUP(F767, Entries!$B:$F, 2, FALSE),"")</f>
        <v/>
      </c>
      <c r="I767" t="str">
        <f>IFERROR(VLOOKUP(F767, Entries!$B:$F, 3, FALSE),"")</f>
        <v/>
      </c>
      <c r="J767" t="str">
        <f>IFERROR(VLOOKUP(F767, Entries!$B:$F, 4, FALSE),"")</f>
        <v/>
      </c>
      <c r="K767" t="str">
        <f>IFERROR(VLOOKUP(F767, Entries!$B:$F, 5, FALSE),"")</f>
        <v/>
      </c>
      <c r="L767" t="str">
        <f>LEFT(Table22[[#This Row],[Category]],2)</f>
        <v/>
      </c>
      <c r="M767" t="str">
        <f>IF(F767&lt;&gt;0,COUNTIF($L$2:L767,L767),"")</f>
        <v/>
      </c>
      <c r="N767" t="str">
        <f t="shared" si="50"/>
        <v/>
      </c>
    </row>
    <row r="768" spans="1:14" x14ac:dyDescent="0.2">
      <c r="A768">
        <v>767</v>
      </c>
      <c r="B768" t="str">
        <f>IF(F768&lt;&gt;"",COUNTIF($J$2:J768,J768),"")</f>
        <v/>
      </c>
      <c r="C768" t="str">
        <f t="shared" si="48"/>
        <v/>
      </c>
      <c r="D768" t="str">
        <f>IF(F768&lt;&gt;0,COUNTIF($K$2:K768,K768),"")</f>
        <v/>
      </c>
      <c r="E768" t="str">
        <f t="shared" si="49"/>
        <v/>
      </c>
      <c r="G768" s="54"/>
      <c r="H768" t="str">
        <f>IFERROR(VLOOKUP(F768, Entries!$B:$F, 2, FALSE),"")</f>
        <v/>
      </c>
      <c r="I768" t="str">
        <f>IFERROR(VLOOKUP(F768, Entries!$B:$F, 3, FALSE),"")</f>
        <v/>
      </c>
      <c r="J768" t="str">
        <f>IFERROR(VLOOKUP(F768, Entries!$B:$F, 4, FALSE),"")</f>
        <v/>
      </c>
      <c r="K768" t="str">
        <f>IFERROR(VLOOKUP(F768, Entries!$B:$F, 5, FALSE),"")</f>
        <v/>
      </c>
      <c r="L768" t="str">
        <f>LEFT(Table22[[#This Row],[Category]],2)</f>
        <v/>
      </c>
      <c r="M768" t="str">
        <f>IF(F768&lt;&gt;0,COUNTIF($L$2:L768,L768),"")</f>
        <v/>
      </c>
      <c r="N768" t="str">
        <f t="shared" si="50"/>
        <v/>
      </c>
    </row>
    <row r="769" spans="1:14" x14ac:dyDescent="0.2">
      <c r="A769">
        <v>768</v>
      </c>
      <c r="B769" t="str">
        <f>IF(F769&lt;&gt;"",COUNTIF($J$2:J769,J769),"")</f>
        <v/>
      </c>
      <c r="C769" t="str">
        <f t="shared" si="48"/>
        <v/>
      </c>
      <c r="D769" t="str">
        <f>IF(F769&lt;&gt;0,COUNTIF($K$2:K769,K769),"")</f>
        <v/>
      </c>
      <c r="E769" t="str">
        <f t="shared" si="49"/>
        <v/>
      </c>
      <c r="G769" s="54"/>
      <c r="H769" t="str">
        <f>IFERROR(VLOOKUP(F769, Entries!$B:$F, 2, FALSE),"")</f>
        <v/>
      </c>
      <c r="I769" t="str">
        <f>IFERROR(VLOOKUP(F769, Entries!$B:$F, 3, FALSE),"")</f>
        <v/>
      </c>
      <c r="J769" t="str">
        <f>IFERROR(VLOOKUP(F769, Entries!$B:$F, 4, FALSE),"")</f>
        <v/>
      </c>
      <c r="K769" t="str">
        <f>IFERROR(VLOOKUP(F769, Entries!$B:$F, 5, FALSE),"")</f>
        <v/>
      </c>
      <c r="L769" t="str">
        <f>LEFT(Table22[[#This Row],[Category]],2)</f>
        <v/>
      </c>
      <c r="M769" t="str">
        <f>IF(F769&lt;&gt;0,COUNTIF($L$2:L769,L769),"")</f>
        <v/>
      </c>
      <c r="N769" t="str">
        <f t="shared" si="50"/>
        <v/>
      </c>
    </row>
    <row r="770" spans="1:14" x14ac:dyDescent="0.2">
      <c r="A770">
        <v>769</v>
      </c>
      <c r="B770" t="str">
        <f>IF(F770&lt;&gt;"",COUNTIF($J$2:J770,J770),"")</f>
        <v/>
      </c>
      <c r="C770" t="str">
        <f t="shared" si="48"/>
        <v/>
      </c>
      <c r="D770" t="str">
        <f>IF(F770&lt;&gt;0,COUNTIF($K$2:K770,K770),"")</f>
        <v/>
      </c>
      <c r="E770" t="str">
        <f t="shared" si="49"/>
        <v/>
      </c>
      <c r="G770" s="54"/>
      <c r="H770" t="str">
        <f>IFERROR(VLOOKUP(F770, Entries!$B:$F, 2, FALSE),"")</f>
        <v/>
      </c>
      <c r="I770" t="str">
        <f>IFERROR(VLOOKUP(F770, Entries!$B:$F, 3, FALSE),"")</f>
        <v/>
      </c>
      <c r="J770" t="str">
        <f>IFERROR(VLOOKUP(F770, Entries!$B:$F, 4, FALSE),"")</f>
        <v/>
      </c>
      <c r="K770" t="str">
        <f>IFERROR(VLOOKUP(F770, Entries!$B:$F, 5, FALSE),"")</f>
        <v/>
      </c>
      <c r="L770" t="str">
        <f>LEFT(Table22[[#This Row],[Category]],2)</f>
        <v/>
      </c>
      <c r="M770" t="str">
        <f>IF(F770&lt;&gt;0,COUNTIF($L$2:L770,L770),"")</f>
        <v/>
      </c>
      <c r="N770" t="str">
        <f t="shared" si="50"/>
        <v/>
      </c>
    </row>
    <row r="771" spans="1:14" x14ac:dyDescent="0.2">
      <c r="A771">
        <v>770</v>
      </c>
      <c r="B771" t="str">
        <f>IF(F771&lt;&gt;"",COUNTIF($J$2:J771,J771),"")</f>
        <v/>
      </c>
      <c r="C771" t="str">
        <f t="shared" si="48"/>
        <v/>
      </c>
      <c r="D771" t="str">
        <f>IF(F771&lt;&gt;0,COUNTIF($K$2:K771,K771),"")</f>
        <v/>
      </c>
      <c r="E771" t="str">
        <f t="shared" si="49"/>
        <v/>
      </c>
      <c r="G771" s="54"/>
      <c r="H771" t="str">
        <f>IFERROR(VLOOKUP(F771, Entries!$B:$F, 2, FALSE),"")</f>
        <v/>
      </c>
      <c r="I771" t="str">
        <f>IFERROR(VLOOKUP(F771, Entries!$B:$F, 3, FALSE),"")</f>
        <v/>
      </c>
      <c r="J771" t="str">
        <f>IFERROR(VLOOKUP(F771, Entries!$B:$F, 4, FALSE),"")</f>
        <v/>
      </c>
      <c r="K771" t="str">
        <f>IFERROR(VLOOKUP(F771, Entries!$B:$F, 5, FALSE),"")</f>
        <v/>
      </c>
      <c r="L771" t="str">
        <f>LEFT(Table22[[#This Row],[Category]],2)</f>
        <v/>
      </c>
      <c r="M771" t="str">
        <f>IF(F771&lt;&gt;0,COUNTIF($L$2:L771,L771),"")</f>
        <v/>
      </c>
      <c r="N771" t="str">
        <f t="shared" si="50"/>
        <v/>
      </c>
    </row>
    <row r="772" spans="1:14" x14ac:dyDescent="0.2">
      <c r="A772">
        <v>771</v>
      </c>
      <c r="B772" t="str">
        <f>IF(F772&lt;&gt;"",COUNTIF($J$2:J772,J772),"")</f>
        <v/>
      </c>
      <c r="C772" t="str">
        <f t="shared" si="48"/>
        <v/>
      </c>
      <c r="D772" t="str">
        <f>IF(F772&lt;&gt;0,COUNTIF($K$2:K772,K772),"")</f>
        <v/>
      </c>
      <c r="E772" t="str">
        <f t="shared" si="49"/>
        <v/>
      </c>
      <c r="G772" s="54"/>
      <c r="H772" t="str">
        <f>IFERROR(VLOOKUP(F772, Entries!$B:$F, 2, FALSE),"")</f>
        <v/>
      </c>
      <c r="I772" t="str">
        <f>IFERROR(VLOOKUP(F772, Entries!$B:$F, 3, FALSE),"")</f>
        <v/>
      </c>
      <c r="J772" t="str">
        <f>IFERROR(VLOOKUP(F772, Entries!$B:$F, 4, FALSE),"")</f>
        <v/>
      </c>
      <c r="K772" t="str">
        <f>IFERROR(VLOOKUP(F772, Entries!$B:$F, 5, FALSE),"")</f>
        <v/>
      </c>
      <c r="L772" t="str">
        <f>LEFT(Table22[[#This Row],[Category]],2)</f>
        <v/>
      </c>
      <c r="M772" t="str">
        <f>IF(F772&lt;&gt;0,COUNTIF($L$2:L772,L772),"")</f>
        <v/>
      </c>
      <c r="N772" t="str">
        <f t="shared" si="50"/>
        <v/>
      </c>
    </row>
    <row r="773" spans="1:14" x14ac:dyDescent="0.2">
      <c r="A773">
        <v>772</v>
      </c>
      <c r="B773" t="str">
        <f>IF(F773&lt;&gt;"",COUNTIF($J$2:J773,J773),"")</f>
        <v/>
      </c>
      <c r="C773" t="str">
        <f t="shared" si="48"/>
        <v/>
      </c>
      <c r="D773" t="str">
        <f>IF(F773&lt;&gt;0,COUNTIF($K$2:K773,K773),"")</f>
        <v/>
      </c>
      <c r="E773" t="str">
        <f t="shared" si="49"/>
        <v/>
      </c>
      <c r="G773" s="54"/>
      <c r="H773" t="str">
        <f>IFERROR(VLOOKUP(F773, Entries!$B:$F, 2, FALSE),"")</f>
        <v/>
      </c>
      <c r="I773" t="str">
        <f>IFERROR(VLOOKUP(F773, Entries!$B:$F, 3, FALSE),"")</f>
        <v/>
      </c>
      <c r="J773" t="str">
        <f>IFERROR(VLOOKUP(F773, Entries!$B:$F, 4, FALSE),"")</f>
        <v/>
      </c>
      <c r="K773" t="str">
        <f>IFERROR(VLOOKUP(F773, Entries!$B:$F, 5, FALSE),"")</f>
        <v/>
      </c>
      <c r="L773" t="str">
        <f>LEFT(Table22[[#This Row],[Category]],2)</f>
        <v/>
      </c>
      <c r="M773" t="str">
        <f>IF(F773&lt;&gt;0,COUNTIF($L$2:L773,L773),"")</f>
        <v/>
      </c>
      <c r="N773" t="str">
        <f t="shared" si="50"/>
        <v/>
      </c>
    </row>
    <row r="774" spans="1:14" x14ac:dyDescent="0.2">
      <c r="A774">
        <v>773</v>
      </c>
      <c r="B774" t="str">
        <f>IF(F774&lt;&gt;"",COUNTIF($J$2:J774,J774),"")</f>
        <v/>
      </c>
      <c r="C774" t="str">
        <f t="shared" si="48"/>
        <v/>
      </c>
      <c r="D774" t="str">
        <f>IF(F774&lt;&gt;0,COUNTIF($K$2:K774,K774),"")</f>
        <v/>
      </c>
      <c r="E774" t="str">
        <f t="shared" si="49"/>
        <v/>
      </c>
      <c r="G774" s="54"/>
      <c r="H774" t="str">
        <f>IFERROR(VLOOKUP(F774, Entries!$B:$F, 2, FALSE),"")</f>
        <v/>
      </c>
      <c r="I774" t="str">
        <f>IFERROR(VLOOKUP(F774, Entries!$B:$F, 3, FALSE),"")</f>
        <v/>
      </c>
      <c r="J774" t="str">
        <f>IFERROR(VLOOKUP(F774, Entries!$B:$F, 4, FALSE),"")</f>
        <v/>
      </c>
      <c r="K774" t="str">
        <f>IFERROR(VLOOKUP(F774, Entries!$B:$F, 5, FALSE),"")</f>
        <v/>
      </c>
      <c r="L774" t="str">
        <f>LEFT(Table22[[#This Row],[Category]],2)</f>
        <v/>
      </c>
      <c r="M774" t="str">
        <f>IF(F774&lt;&gt;0,COUNTIF($L$2:L774,L774),"")</f>
        <v/>
      </c>
      <c r="N774" t="str">
        <f t="shared" si="50"/>
        <v/>
      </c>
    </row>
    <row r="775" spans="1:14" x14ac:dyDescent="0.2">
      <c r="A775">
        <v>774</v>
      </c>
      <c r="B775" t="str">
        <f>IF(F775&lt;&gt;"",COUNTIF($J$2:J775,J775),"")</f>
        <v/>
      </c>
      <c r="C775" t="str">
        <f t="shared" si="48"/>
        <v/>
      </c>
      <c r="D775" t="str">
        <f>IF(F775&lt;&gt;0,COUNTIF($K$2:K775,K775),"")</f>
        <v/>
      </c>
      <c r="E775" t="str">
        <f t="shared" si="49"/>
        <v/>
      </c>
      <c r="G775" s="54"/>
      <c r="H775" t="str">
        <f>IFERROR(VLOOKUP(F775, Entries!$B:$F, 2, FALSE),"")</f>
        <v/>
      </c>
      <c r="I775" t="str">
        <f>IFERROR(VLOOKUP(F775, Entries!$B:$F, 3, FALSE),"")</f>
        <v/>
      </c>
      <c r="J775" t="str">
        <f>IFERROR(VLOOKUP(F775, Entries!$B:$F, 4, FALSE),"")</f>
        <v/>
      </c>
      <c r="K775" t="str">
        <f>IFERROR(VLOOKUP(F775, Entries!$B:$F, 5, FALSE),"")</f>
        <v/>
      </c>
      <c r="L775" t="str">
        <f>LEFT(Table22[[#This Row],[Category]],2)</f>
        <v/>
      </c>
      <c r="M775" t="str">
        <f>IF(F775&lt;&gt;0,COUNTIF($L$2:L775,L775),"")</f>
        <v/>
      </c>
      <c r="N775" t="str">
        <f t="shared" si="50"/>
        <v/>
      </c>
    </row>
    <row r="776" spans="1:14" x14ac:dyDescent="0.2">
      <c r="A776">
        <v>775</v>
      </c>
      <c r="B776" t="str">
        <f>IF(F776&lt;&gt;"",COUNTIF($J$2:J776,J776),"")</f>
        <v/>
      </c>
      <c r="C776" t="str">
        <f t="shared" si="48"/>
        <v/>
      </c>
      <c r="D776" t="str">
        <f>IF(F776&lt;&gt;0,COUNTIF($K$2:K776,K776),"")</f>
        <v/>
      </c>
      <c r="E776" t="str">
        <f t="shared" si="49"/>
        <v/>
      </c>
      <c r="G776" s="54"/>
      <c r="H776" t="str">
        <f>IFERROR(VLOOKUP(F776, Entries!$B:$F, 2, FALSE),"")</f>
        <v/>
      </c>
      <c r="I776" t="str">
        <f>IFERROR(VLOOKUP(F776, Entries!$B:$F, 3, FALSE),"")</f>
        <v/>
      </c>
      <c r="J776" t="str">
        <f>IFERROR(VLOOKUP(F776, Entries!$B:$F, 4, FALSE),"")</f>
        <v/>
      </c>
      <c r="K776" t="str">
        <f>IFERROR(VLOOKUP(F776, Entries!$B:$F, 5, FALSE),"")</f>
        <v/>
      </c>
      <c r="L776" t="str">
        <f>LEFT(Table22[[#This Row],[Category]],2)</f>
        <v/>
      </c>
      <c r="M776" t="str">
        <f>IF(F776&lt;&gt;0,COUNTIF($L$2:L776,L776),"")</f>
        <v/>
      </c>
      <c r="N776" t="str">
        <f t="shared" si="50"/>
        <v/>
      </c>
    </row>
    <row r="777" spans="1:14" x14ac:dyDescent="0.2">
      <c r="A777">
        <v>776</v>
      </c>
      <c r="B777" t="str">
        <f>IF(F777&lt;&gt;"",COUNTIF($J$2:J777,J777),"")</f>
        <v/>
      </c>
      <c r="C777" t="str">
        <f t="shared" si="48"/>
        <v/>
      </c>
      <c r="D777" t="str">
        <f>IF(F777&lt;&gt;0,COUNTIF($K$2:K777,K777),"")</f>
        <v/>
      </c>
      <c r="E777" t="str">
        <f t="shared" si="49"/>
        <v/>
      </c>
      <c r="G777" s="54"/>
      <c r="H777" t="str">
        <f>IFERROR(VLOOKUP(F777, Entries!$B:$F, 2, FALSE),"")</f>
        <v/>
      </c>
      <c r="I777" t="str">
        <f>IFERROR(VLOOKUP(F777, Entries!$B:$F, 3, FALSE),"")</f>
        <v/>
      </c>
      <c r="J777" t="str">
        <f>IFERROR(VLOOKUP(F777, Entries!$B:$F, 4, FALSE),"")</f>
        <v/>
      </c>
      <c r="K777" t="str">
        <f>IFERROR(VLOOKUP(F777, Entries!$B:$F, 5, FALSE),"")</f>
        <v/>
      </c>
      <c r="L777" t="str">
        <f>LEFT(Table22[[#This Row],[Category]],2)</f>
        <v/>
      </c>
      <c r="M777" t="str">
        <f>IF(F777&lt;&gt;0,COUNTIF($L$2:L777,L777),"")</f>
        <v/>
      </c>
      <c r="N777" t="str">
        <f t="shared" si="50"/>
        <v/>
      </c>
    </row>
    <row r="778" spans="1:14" x14ac:dyDescent="0.2">
      <c r="A778">
        <v>777</v>
      </c>
      <c r="B778" t="str">
        <f>IF(F778&lt;&gt;"",COUNTIF($J$2:J778,J778),"")</f>
        <v/>
      </c>
      <c r="C778" t="str">
        <f t="shared" si="48"/>
        <v/>
      </c>
      <c r="D778" t="str">
        <f>IF(F778&lt;&gt;0,COUNTIF($K$2:K778,K778),"")</f>
        <v/>
      </c>
      <c r="E778" t="str">
        <f t="shared" si="49"/>
        <v/>
      </c>
      <c r="G778" s="54"/>
      <c r="H778" t="str">
        <f>IFERROR(VLOOKUP(F778, Entries!$B:$F, 2, FALSE),"")</f>
        <v/>
      </c>
      <c r="I778" t="str">
        <f>IFERROR(VLOOKUP(F778, Entries!$B:$F, 3, FALSE),"")</f>
        <v/>
      </c>
      <c r="J778" t="str">
        <f>IFERROR(VLOOKUP(F778, Entries!$B:$F, 4, FALSE),"")</f>
        <v/>
      </c>
      <c r="K778" t="str">
        <f>IFERROR(VLOOKUP(F778, Entries!$B:$F, 5, FALSE),"")</f>
        <v/>
      </c>
      <c r="L778" t="str">
        <f>LEFT(Table22[[#This Row],[Category]],2)</f>
        <v/>
      </c>
      <c r="M778" t="str">
        <f>IF(F778&lt;&gt;0,COUNTIF($L$2:L778,L778),"")</f>
        <v/>
      </c>
      <c r="N778" t="str">
        <f t="shared" si="50"/>
        <v/>
      </c>
    </row>
    <row r="779" spans="1:14" x14ac:dyDescent="0.2">
      <c r="A779">
        <v>778</v>
      </c>
      <c r="B779" t="str">
        <f>IF(F779&lt;&gt;"",COUNTIF($J$2:J779,J779),"")</f>
        <v/>
      </c>
      <c r="C779" t="str">
        <f t="shared" si="48"/>
        <v/>
      </c>
      <c r="D779" t="str">
        <f>IF(F779&lt;&gt;0,COUNTIF($K$2:K779,K779),"")</f>
        <v/>
      </c>
      <c r="E779" t="str">
        <f t="shared" si="49"/>
        <v/>
      </c>
      <c r="G779" s="54"/>
      <c r="H779" t="str">
        <f>IFERROR(VLOOKUP(F779, Entries!$B:$F, 2, FALSE),"")</f>
        <v/>
      </c>
      <c r="I779" t="str">
        <f>IFERROR(VLOOKUP(F779, Entries!$B:$F, 3, FALSE),"")</f>
        <v/>
      </c>
      <c r="J779" t="str">
        <f>IFERROR(VLOOKUP(F779, Entries!$B:$F, 4, FALSE),"")</f>
        <v/>
      </c>
      <c r="K779" t="str">
        <f>IFERROR(VLOOKUP(F779, Entries!$B:$F, 5, FALSE),"")</f>
        <v/>
      </c>
      <c r="L779" t="str">
        <f>LEFT(Table22[[#This Row],[Category]],2)</f>
        <v/>
      </c>
      <c r="M779" t="str">
        <f>IF(F779&lt;&gt;0,COUNTIF($L$2:L779,L779),"")</f>
        <v/>
      </c>
      <c r="N779" t="str">
        <f t="shared" si="50"/>
        <v/>
      </c>
    </row>
    <row r="780" spans="1:14" x14ac:dyDescent="0.2">
      <c r="A780">
        <v>779</v>
      </c>
      <c r="B780" t="str">
        <f>IF(F780&lt;&gt;"",COUNTIF($J$2:J780,J780),"")</f>
        <v/>
      </c>
      <c r="C780" t="str">
        <f t="shared" si="48"/>
        <v/>
      </c>
      <c r="D780" t="str">
        <f>IF(F780&lt;&gt;0,COUNTIF($K$2:K780,K780),"")</f>
        <v/>
      </c>
      <c r="E780" t="str">
        <f t="shared" si="49"/>
        <v/>
      </c>
      <c r="G780" s="54"/>
      <c r="H780" t="str">
        <f>IFERROR(VLOOKUP(F780, Entries!$B:$F, 2, FALSE),"")</f>
        <v/>
      </c>
      <c r="I780" t="str">
        <f>IFERROR(VLOOKUP(F780, Entries!$B:$F, 3, FALSE),"")</f>
        <v/>
      </c>
      <c r="J780" t="str">
        <f>IFERROR(VLOOKUP(F780, Entries!$B:$F, 4, FALSE),"")</f>
        <v/>
      </c>
      <c r="K780" t="str">
        <f>IFERROR(VLOOKUP(F780, Entries!$B:$F, 5, FALSE),"")</f>
        <v/>
      </c>
      <c r="L780" t="str">
        <f>LEFT(Table22[[#This Row],[Category]],2)</f>
        <v/>
      </c>
      <c r="M780" t="str">
        <f>IF(F780&lt;&gt;0,COUNTIF($L$2:L780,L780),"")</f>
        <v/>
      </c>
      <c r="N780" t="str">
        <f t="shared" si="50"/>
        <v/>
      </c>
    </row>
    <row r="781" spans="1:14" x14ac:dyDescent="0.2">
      <c r="A781">
        <v>780</v>
      </c>
      <c r="B781" t="str">
        <f>IF(F781&lt;&gt;"",COUNTIF($J$2:J781,J781),"")</f>
        <v/>
      </c>
      <c r="C781" t="str">
        <f t="shared" si="48"/>
        <v/>
      </c>
      <c r="D781" t="str">
        <f>IF(F781&lt;&gt;0,COUNTIF($K$2:K781,K781),"")</f>
        <v/>
      </c>
      <c r="E781" t="str">
        <f t="shared" si="49"/>
        <v/>
      </c>
      <c r="G781" s="54"/>
      <c r="H781" t="str">
        <f>IFERROR(VLOOKUP(F781, Entries!$B:$F, 2, FALSE),"")</f>
        <v/>
      </c>
      <c r="I781" t="str">
        <f>IFERROR(VLOOKUP(F781, Entries!$B:$F, 3, FALSE),"")</f>
        <v/>
      </c>
      <c r="J781" t="str">
        <f>IFERROR(VLOOKUP(F781, Entries!$B:$F, 4, FALSE),"")</f>
        <v/>
      </c>
      <c r="K781" t="str">
        <f>IFERROR(VLOOKUP(F781, Entries!$B:$F, 5, FALSE),"")</f>
        <v/>
      </c>
      <c r="L781" t="str">
        <f>LEFT(Table22[[#This Row],[Category]],2)</f>
        <v/>
      </c>
      <c r="M781" t="str">
        <f>IF(F781&lt;&gt;0,COUNTIF($L$2:L781,L781),"")</f>
        <v/>
      </c>
      <c r="N781" t="str">
        <f t="shared" si="50"/>
        <v/>
      </c>
    </row>
    <row r="782" spans="1:14" x14ac:dyDescent="0.2">
      <c r="A782">
        <v>781</v>
      </c>
      <c r="B782" t="str">
        <f>IF(F782&lt;&gt;"",COUNTIF($J$2:J782,J782),"")</f>
        <v/>
      </c>
      <c r="C782" t="str">
        <f t="shared" si="48"/>
        <v/>
      </c>
      <c r="D782" t="str">
        <f>IF(F782&lt;&gt;0,COUNTIF($K$2:K782,K782),"")</f>
        <v/>
      </c>
      <c r="E782" t="str">
        <f t="shared" si="49"/>
        <v/>
      </c>
      <c r="G782" s="54"/>
      <c r="H782" t="str">
        <f>IFERROR(VLOOKUP(F782, Entries!$B:$F, 2, FALSE),"")</f>
        <v/>
      </c>
      <c r="I782" t="str">
        <f>IFERROR(VLOOKUP(F782, Entries!$B:$F, 3, FALSE),"")</f>
        <v/>
      </c>
      <c r="J782" t="str">
        <f>IFERROR(VLOOKUP(F782, Entries!$B:$F, 4, FALSE),"")</f>
        <v/>
      </c>
      <c r="K782" t="str">
        <f>IFERROR(VLOOKUP(F782, Entries!$B:$F, 5, FALSE),"")</f>
        <v/>
      </c>
      <c r="L782" t="str">
        <f>LEFT(Table22[[#This Row],[Category]],2)</f>
        <v/>
      </c>
      <c r="M782" t="str">
        <f>IF(F782&lt;&gt;0,COUNTIF($L$2:L782,L782),"")</f>
        <v/>
      </c>
      <c r="N782" t="str">
        <f t="shared" si="50"/>
        <v/>
      </c>
    </row>
    <row r="783" spans="1:14" x14ac:dyDescent="0.2">
      <c r="A783">
        <v>782</v>
      </c>
      <c r="B783" t="str">
        <f>IF(F783&lt;&gt;"",COUNTIF($J$2:J783,J783),"")</f>
        <v/>
      </c>
      <c r="C783" t="str">
        <f t="shared" si="48"/>
        <v/>
      </c>
      <c r="D783" t="str">
        <f>IF(F783&lt;&gt;0,COUNTIF($K$2:K783,K783),"")</f>
        <v/>
      </c>
      <c r="E783" t="str">
        <f t="shared" si="49"/>
        <v/>
      </c>
      <c r="G783" s="54"/>
      <c r="H783" t="str">
        <f>IFERROR(VLOOKUP(F783, Entries!$B:$F, 2, FALSE),"")</f>
        <v/>
      </c>
      <c r="I783" t="str">
        <f>IFERROR(VLOOKUP(F783, Entries!$B:$F, 3, FALSE),"")</f>
        <v/>
      </c>
      <c r="J783" t="str">
        <f>IFERROR(VLOOKUP(F783, Entries!$B:$F, 4, FALSE),"")</f>
        <v/>
      </c>
      <c r="K783" t="str">
        <f>IFERROR(VLOOKUP(F783, Entries!$B:$F, 5, FALSE),"")</f>
        <v/>
      </c>
      <c r="L783" t="str">
        <f>LEFT(Table22[[#This Row],[Category]],2)</f>
        <v/>
      </c>
      <c r="M783" t="str">
        <f>IF(F783&lt;&gt;0,COUNTIF($L$2:L783,L783),"")</f>
        <v/>
      </c>
      <c r="N783" t="str">
        <f t="shared" si="50"/>
        <v/>
      </c>
    </row>
    <row r="784" spans="1:14" x14ac:dyDescent="0.2">
      <c r="A784">
        <v>783</v>
      </c>
      <c r="B784" t="str">
        <f>IF(F784&lt;&gt;"",COUNTIF($J$2:J784,J784),"")</f>
        <v/>
      </c>
      <c r="C784" t="str">
        <f t="shared" si="48"/>
        <v/>
      </c>
      <c r="D784" t="str">
        <f>IF(F784&lt;&gt;0,COUNTIF($K$2:K784,K784),"")</f>
        <v/>
      </c>
      <c r="E784" t="str">
        <f t="shared" si="49"/>
        <v/>
      </c>
      <c r="G784" s="54"/>
      <c r="H784" t="str">
        <f>IFERROR(VLOOKUP(F784, Entries!$B:$F, 2, FALSE),"")</f>
        <v/>
      </c>
      <c r="I784" t="str">
        <f>IFERROR(VLOOKUP(F784, Entries!$B:$F, 3, FALSE),"")</f>
        <v/>
      </c>
      <c r="J784" t="str">
        <f>IFERROR(VLOOKUP(F784, Entries!$B:$F, 4, FALSE),"")</f>
        <v/>
      </c>
      <c r="K784" t="str">
        <f>IFERROR(VLOOKUP(F784, Entries!$B:$F, 5, FALSE),"")</f>
        <v/>
      </c>
      <c r="L784" t="str">
        <f>LEFT(Table22[[#This Row],[Category]],2)</f>
        <v/>
      </c>
      <c r="M784" t="str">
        <f>IF(F784&lt;&gt;0,COUNTIF($L$2:L784,L784),"")</f>
        <v/>
      </c>
      <c r="N784" t="str">
        <f t="shared" si="50"/>
        <v/>
      </c>
    </row>
    <row r="785" spans="1:14" x14ac:dyDescent="0.2">
      <c r="A785">
        <v>784</v>
      </c>
      <c r="B785" t="str">
        <f>IF(F785&lt;&gt;"",COUNTIF($J$2:J785,J785),"")</f>
        <v/>
      </c>
      <c r="C785" t="str">
        <f t="shared" si="48"/>
        <v/>
      </c>
      <c r="D785" t="str">
        <f>IF(F785&lt;&gt;0,COUNTIF($K$2:K785,K785),"")</f>
        <v/>
      </c>
      <c r="E785" t="str">
        <f t="shared" si="49"/>
        <v/>
      </c>
      <c r="G785" s="54"/>
      <c r="H785" t="str">
        <f>IFERROR(VLOOKUP(F785, Entries!$B:$F, 2, FALSE),"")</f>
        <v/>
      </c>
      <c r="I785" t="str">
        <f>IFERROR(VLOOKUP(F785, Entries!$B:$F, 3, FALSE),"")</f>
        <v/>
      </c>
      <c r="J785" t="str">
        <f>IFERROR(VLOOKUP(F785, Entries!$B:$F, 4, FALSE),"")</f>
        <v/>
      </c>
      <c r="K785" t="str">
        <f>IFERROR(VLOOKUP(F785, Entries!$B:$F, 5, FALSE),"")</f>
        <v/>
      </c>
      <c r="L785" t="str">
        <f>LEFT(Table22[[#This Row],[Category]],2)</f>
        <v/>
      </c>
      <c r="M785" t="str">
        <f>IF(F785&lt;&gt;0,COUNTIF($L$2:L785,L785),"")</f>
        <v/>
      </c>
      <c r="N785" t="str">
        <f t="shared" si="50"/>
        <v/>
      </c>
    </row>
    <row r="786" spans="1:14" x14ac:dyDescent="0.2">
      <c r="A786">
        <v>785</v>
      </c>
      <c r="B786" t="str">
        <f>IF(F786&lt;&gt;"",COUNTIF($J$2:J786,J786),"")</f>
        <v/>
      </c>
      <c r="C786" t="str">
        <f t="shared" si="48"/>
        <v/>
      </c>
      <c r="D786" t="str">
        <f>IF(F786&lt;&gt;0,COUNTIF($K$2:K786,K786),"")</f>
        <v/>
      </c>
      <c r="E786" t="str">
        <f t="shared" si="49"/>
        <v/>
      </c>
      <c r="G786" s="54"/>
      <c r="H786" t="str">
        <f>IFERROR(VLOOKUP(F786, Entries!$B:$F, 2, FALSE),"")</f>
        <v/>
      </c>
      <c r="I786" t="str">
        <f>IFERROR(VLOOKUP(F786, Entries!$B:$F, 3, FALSE),"")</f>
        <v/>
      </c>
      <c r="J786" t="str">
        <f>IFERROR(VLOOKUP(F786, Entries!$B:$F, 4, FALSE),"")</f>
        <v/>
      </c>
      <c r="K786" t="str">
        <f>IFERROR(VLOOKUP(F786, Entries!$B:$F, 5, FALSE),"")</f>
        <v/>
      </c>
      <c r="L786" t="str">
        <f>LEFT(Table22[[#This Row],[Category]],2)</f>
        <v/>
      </c>
      <c r="M786" t="str">
        <f>IF(F786&lt;&gt;0,COUNTIF($L$2:L786,L786),"")</f>
        <v/>
      </c>
      <c r="N786" t="str">
        <f t="shared" si="50"/>
        <v/>
      </c>
    </row>
    <row r="787" spans="1:14" x14ac:dyDescent="0.2">
      <c r="A787">
        <v>786</v>
      </c>
      <c r="B787" t="str">
        <f>IF(F787&lt;&gt;"",COUNTIF($J$2:J787,J787),"")</f>
        <v/>
      </c>
      <c r="C787" t="str">
        <f t="shared" si="48"/>
        <v/>
      </c>
      <c r="D787" t="str">
        <f>IF(F787&lt;&gt;0,COUNTIF($K$2:K787,K787),"")</f>
        <v/>
      </c>
      <c r="E787" t="str">
        <f t="shared" si="49"/>
        <v/>
      </c>
      <c r="G787" s="54"/>
      <c r="H787" t="str">
        <f>IFERROR(VLOOKUP(F787, Entries!$B:$F, 2, FALSE),"")</f>
        <v/>
      </c>
      <c r="I787" t="str">
        <f>IFERROR(VLOOKUP(F787, Entries!$B:$F, 3, FALSE),"")</f>
        <v/>
      </c>
      <c r="J787" t="str">
        <f>IFERROR(VLOOKUP(F787, Entries!$B:$F, 4, FALSE),"")</f>
        <v/>
      </c>
      <c r="K787" t="str">
        <f>IFERROR(VLOOKUP(F787, Entries!$B:$F, 5, FALSE),"")</f>
        <v/>
      </c>
      <c r="L787" t="str">
        <f>LEFT(Table22[[#This Row],[Category]],2)</f>
        <v/>
      </c>
      <c r="M787" t="str">
        <f>IF(F787&lt;&gt;0,COUNTIF($L$2:L787,L787),"")</f>
        <v/>
      </c>
      <c r="N787" t="str">
        <f t="shared" si="50"/>
        <v/>
      </c>
    </row>
    <row r="788" spans="1:14" x14ac:dyDescent="0.2">
      <c r="A788">
        <v>787</v>
      </c>
      <c r="B788" t="str">
        <f>IF(F788&lt;&gt;"",COUNTIF($J$2:J788,J788),"")</f>
        <v/>
      </c>
      <c r="C788" t="str">
        <f t="shared" si="48"/>
        <v/>
      </c>
      <c r="D788" t="str">
        <f>IF(F788&lt;&gt;0,COUNTIF($K$2:K788,K788),"")</f>
        <v/>
      </c>
      <c r="E788" t="str">
        <f t="shared" si="49"/>
        <v/>
      </c>
      <c r="G788" s="54"/>
      <c r="H788" t="str">
        <f>IFERROR(VLOOKUP(F788, Entries!$B:$F, 2, FALSE),"")</f>
        <v/>
      </c>
      <c r="I788" t="str">
        <f>IFERROR(VLOOKUP(F788, Entries!$B:$F, 3, FALSE),"")</f>
        <v/>
      </c>
      <c r="J788" t="str">
        <f>IFERROR(VLOOKUP(F788, Entries!$B:$F, 4, FALSE),"")</f>
        <v/>
      </c>
      <c r="K788" t="str">
        <f>IFERROR(VLOOKUP(F788, Entries!$B:$F, 5, FALSE),"")</f>
        <v/>
      </c>
      <c r="L788" t="str">
        <f>LEFT(Table22[[#This Row],[Category]],2)</f>
        <v/>
      </c>
      <c r="M788" t="str">
        <f>IF(F788&lt;&gt;0,COUNTIF($L$2:L788,L788),"")</f>
        <v/>
      </c>
      <c r="N788" t="str">
        <f t="shared" si="50"/>
        <v/>
      </c>
    </row>
    <row r="789" spans="1:14" x14ac:dyDescent="0.2">
      <c r="A789">
        <v>788</v>
      </c>
      <c r="B789" t="str">
        <f>IF(F789&lt;&gt;"",COUNTIF($J$2:J789,J789),"")</f>
        <v/>
      </c>
      <c r="C789" t="str">
        <f t="shared" si="48"/>
        <v/>
      </c>
      <c r="D789" t="str">
        <f>IF(F789&lt;&gt;0,COUNTIF($K$2:K789,K789),"")</f>
        <v/>
      </c>
      <c r="E789" t="str">
        <f t="shared" si="49"/>
        <v/>
      </c>
      <c r="G789" s="54"/>
      <c r="H789" t="str">
        <f>IFERROR(VLOOKUP(F789, Entries!$B:$F, 2, FALSE),"")</f>
        <v/>
      </c>
      <c r="I789" t="str">
        <f>IFERROR(VLOOKUP(F789, Entries!$B:$F, 3, FALSE),"")</f>
        <v/>
      </c>
      <c r="J789" t="str">
        <f>IFERROR(VLOOKUP(F789, Entries!$B:$F, 4, FALSE),"")</f>
        <v/>
      </c>
      <c r="K789" t="str">
        <f>IFERROR(VLOOKUP(F789, Entries!$B:$F, 5, FALSE),"")</f>
        <v/>
      </c>
      <c r="L789" t="str">
        <f>LEFT(Table22[[#This Row],[Category]],2)</f>
        <v/>
      </c>
      <c r="M789" t="str">
        <f>IF(F789&lt;&gt;0,COUNTIF($L$2:L789,L789),"")</f>
        <v/>
      </c>
      <c r="N789" t="str">
        <f t="shared" si="50"/>
        <v/>
      </c>
    </row>
    <row r="790" spans="1:14" x14ac:dyDescent="0.2">
      <c r="A790">
        <v>789</v>
      </c>
      <c r="B790" t="str">
        <f>IF(F790&lt;&gt;"",COUNTIF($J$2:J790,J790),"")</f>
        <v/>
      </c>
      <c r="C790" t="str">
        <f t="shared" si="48"/>
        <v/>
      </c>
      <c r="D790" t="str">
        <f>IF(F790&lt;&gt;0,COUNTIF($K$2:K790,K790),"")</f>
        <v/>
      </c>
      <c r="E790" t="str">
        <f t="shared" si="49"/>
        <v/>
      </c>
      <c r="G790" s="54"/>
      <c r="H790" t="str">
        <f>IFERROR(VLOOKUP(F790, Entries!$B:$F, 2, FALSE),"")</f>
        <v/>
      </c>
      <c r="I790" t="str">
        <f>IFERROR(VLOOKUP(F790, Entries!$B:$F, 3, FALSE),"")</f>
        <v/>
      </c>
      <c r="J790" t="str">
        <f>IFERROR(VLOOKUP(F790, Entries!$B:$F, 4, FALSE),"")</f>
        <v/>
      </c>
      <c r="K790" t="str">
        <f>IFERROR(VLOOKUP(F790, Entries!$B:$F, 5, FALSE),"")</f>
        <v/>
      </c>
      <c r="L790" t="str">
        <f>LEFT(Table22[[#This Row],[Category]],2)</f>
        <v/>
      </c>
      <c r="M790" t="str">
        <f>IF(F790&lt;&gt;0,COUNTIF($L$2:L790,L790),"")</f>
        <v/>
      </c>
      <c r="N790" t="str">
        <f t="shared" si="50"/>
        <v/>
      </c>
    </row>
    <row r="791" spans="1:14" x14ac:dyDescent="0.2">
      <c r="A791">
        <v>790</v>
      </c>
      <c r="B791" t="str">
        <f>IF(F791&lt;&gt;"",COUNTIF($J$2:J791,J791),"")</f>
        <v/>
      </c>
      <c r="C791" t="str">
        <f t="shared" si="48"/>
        <v/>
      </c>
      <c r="D791" t="str">
        <f>IF(F791&lt;&gt;0,COUNTIF($K$2:K791,K791),"")</f>
        <v/>
      </c>
      <c r="E791" t="str">
        <f t="shared" si="49"/>
        <v/>
      </c>
      <c r="G791" s="54"/>
      <c r="H791" t="str">
        <f>IFERROR(VLOOKUP(F791, Entries!$B:$F, 2, FALSE),"")</f>
        <v/>
      </c>
      <c r="I791" t="str">
        <f>IFERROR(VLOOKUP(F791, Entries!$B:$F, 3, FALSE),"")</f>
        <v/>
      </c>
      <c r="J791" t="str">
        <f>IFERROR(VLOOKUP(F791, Entries!$B:$F, 4, FALSE),"")</f>
        <v/>
      </c>
      <c r="K791" t="str">
        <f>IFERROR(VLOOKUP(F791, Entries!$B:$F, 5, FALSE),"")</f>
        <v/>
      </c>
      <c r="L791" t="str">
        <f>LEFT(Table22[[#This Row],[Category]],2)</f>
        <v/>
      </c>
      <c r="M791" t="str">
        <f>IF(F791&lt;&gt;0,COUNTIF($L$2:L791,L791),"")</f>
        <v/>
      </c>
      <c r="N791" t="str">
        <f t="shared" si="50"/>
        <v/>
      </c>
    </row>
    <row r="792" spans="1:14" x14ac:dyDescent="0.2">
      <c r="A792">
        <v>791</v>
      </c>
      <c r="B792" t="str">
        <f>IF(F792&lt;&gt;"",COUNTIF($J$2:J792,J792),"")</f>
        <v/>
      </c>
      <c r="C792" t="str">
        <f t="shared" si="48"/>
        <v/>
      </c>
      <c r="D792" t="str">
        <f>IF(F792&lt;&gt;0,COUNTIF($K$2:K792,K792),"")</f>
        <v/>
      </c>
      <c r="E792" t="str">
        <f t="shared" si="49"/>
        <v/>
      </c>
      <c r="G792" s="54"/>
      <c r="H792" t="str">
        <f>IFERROR(VLOOKUP(F792, Entries!$B:$F, 2, FALSE),"")</f>
        <v/>
      </c>
      <c r="I792" t="str">
        <f>IFERROR(VLOOKUP(F792, Entries!$B:$F, 3, FALSE),"")</f>
        <v/>
      </c>
      <c r="J792" t="str">
        <f>IFERROR(VLOOKUP(F792, Entries!$B:$F, 4, FALSE),"")</f>
        <v/>
      </c>
      <c r="K792" t="str">
        <f>IFERROR(VLOOKUP(F792, Entries!$B:$F, 5, FALSE),"")</f>
        <v/>
      </c>
      <c r="L792" t="str">
        <f>LEFT(Table22[[#This Row],[Category]],2)</f>
        <v/>
      </c>
      <c r="M792" t="str">
        <f>IF(F792&lt;&gt;0,COUNTIF($L$2:L792,L792),"")</f>
        <v/>
      </c>
      <c r="N792" t="str">
        <f t="shared" si="50"/>
        <v/>
      </c>
    </row>
    <row r="793" spans="1:14" x14ac:dyDescent="0.2">
      <c r="A793">
        <v>792</v>
      </c>
      <c r="B793" t="str">
        <f>IF(F793&lt;&gt;"",COUNTIF($J$2:J793,J793),"")</f>
        <v/>
      </c>
      <c r="C793" t="str">
        <f t="shared" si="48"/>
        <v/>
      </c>
      <c r="D793" t="str">
        <f>IF(F793&lt;&gt;0,COUNTIF($K$2:K793,K793),"")</f>
        <v/>
      </c>
      <c r="E793" t="str">
        <f t="shared" si="49"/>
        <v/>
      </c>
      <c r="G793" s="54"/>
      <c r="H793" t="str">
        <f>IFERROR(VLOOKUP(F793, Entries!$B:$F, 2, FALSE),"")</f>
        <v/>
      </c>
      <c r="I793" t="str">
        <f>IFERROR(VLOOKUP(F793, Entries!$B:$F, 3, FALSE),"")</f>
        <v/>
      </c>
      <c r="J793" t="str">
        <f>IFERROR(VLOOKUP(F793, Entries!$B:$F, 4, FALSE),"")</f>
        <v/>
      </c>
      <c r="K793" t="str">
        <f>IFERROR(VLOOKUP(F793, Entries!$B:$F, 5, FALSE),"")</f>
        <v/>
      </c>
      <c r="L793" t="str">
        <f>LEFT(Table22[[#This Row],[Category]],2)</f>
        <v/>
      </c>
      <c r="M793" t="str">
        <f>IF(F793&lt;&gt;0,COUNTIF($L$2:L793,L793),"")</f>
        <v/>
      </c>
      <c r="N793" t="str">
        <f t="shared" si="50"/>
        <v/>
      </c>
    </row>
    <row r="794" spans="1:14" x14ac:dyDescent="0.2">
      <c r="A794">
        <v>793</v>
      </c>
      <c r="B794" t="str">
        <f>IF(F794&lt;&gt;"",COUNTIF($J$2:J794,J794),"")</f>
        <v/>
      </c>
      <c r="C794" t="str">
        <f t="shared" si="48"/>
        <v/>
      </c>
      <c r="D794" t="str">
        <f>IF(F794&lt;&gt;0,COUNTIF($K$2:K794,K794),"")</f>
        <v/>
      </c>
      <c r="E794" t="str">
        <f t="shared" si="49"/>
        <v/>
      </c>
      <c r="G794" s="54"/>
      <c r="H794" t="str">
        <f>IFERROR(VLOOKUP(F794, Entries!$B:$F, 2, FALSE),"")</f>
        <v/>
      </c>
      <c r="I794" t="str">
        <f>IFERROR(VLOOKUP(F794, Entries!$B:$F, 3, FALSE),"")</f>
        <v/>
      </c>
      <c r="J794" t="str">
        <f>IFERROR(VLOOKUP(F794, Entries!$B:$F, 4, FALSE),"")</f>
        <v/>
      </c>
      <c r="K794" t="str">
        <f>IFERROR(VLOOKUP(F794, Entries!$B:$F, 5, FALSE),"")</f>
        <v/>
      </c>
      <c r="L794" t="str">
        <f>LEFT(Table22[[#This Row],[Category]],2)</f>
        <v/>
      </c>
      <c r="M794" t="str">
        <f>IF(F794&lt;&gt;0,COUNTIF($L$2:L794,L794),"")</f>
        <v/>
      </c>
      <c r="N794" t="str">
        <f t="shared" si="50"/>
        <v/>
      </c>
    </row>
    <row r="795" spans="1:14" x14ac:dyDescent="0.2">
      <c r="A795">
        <v>794</v>
      </c>
      <c r="B795" t="str">
        <f>IF(F795&lt;&gt;"",COUNTIF($J$2:J795,J795),"")</f>
        <v/>
      </c>
      <c r="C795" t="str">
        <f t="shared" si="48"/>
        <v/>
      </c>
      <c r="D795" t="str">
        <f>IF(F795&lt;&gt;0,COUNTIF($K$2:K795,K795),"")</f>
        <v/>
      </c>
      <c r="E795" t="str">
        <f t="shared" si="49"/>
        <v/>
      </c>
      <c r="G795" s="54"/>
      <c r="H795" t="str">
        <f>IFERROR(VLOOKUP(F795, Entries!$B:$F, 2, FALSE),"")</f>
        <v/>
      </c>
      <c r="I795" t="str">
        <f>IFERROR(VLOOKUP(F795, Entries!$B:$F, 3, FALSE),"")</f>
        <v/>
      </c>
      <c r="J795" t="str">
        <f>IFERROR(VLOOKUP(F795, Entries!$B:$F, 4, FALSE),"")</f>
        <v/>
      </c>
      <c r="K795" t="str">
        <f>IFERROR(VLOOKUP(F795, Entries!$B:$F, 5, FALSE),"")</f>
        <v/>
      </c>
      <c r="L795" t="str">
        <f>LEFT(Table22[[#This Row],[Category]],2)</f>
        <v/>
      </c>
      <c r="M795" t="str">
        <f>IF(F795&lt;&gt;0,COUNTIF($L$2:L795,L795),"")</f>
        <v/>
      </c>
      <c r="N795" t="str">
        <f t="shared" si="50"/>
        <v/>
      </c>
    </row>
    <row r="796" spans="1:14" x14ac:dyDescent="0.2">
      <c r="A796">
        <v>795</v>
      </c>
      <c r="B796" t="str">
        <f>IF(F796&lt;&gt;"",COUNTIF($J$2:J796,J796),"")</f>
        <v/>
      </c>
      <c r="C796" t="str">
        <f t="shared" si="48"/>
        <v/>
      </c>
      <c r="D796" t="str">
        <f>IF(F796&lt;&gt;0,COUNTIF($K$2:K796,K796),"")</f>
        <v/>
      </c>
      <c r="E796" t="str">
        <f t="shared" si="49"/>
        <v/>
      </c>
      <c r="G796" s="54"/>
      <c r="H796" t="str">
        <f>IFERROR(VLOOKUP(F796, Entries!$B:$F, 2, FALSE),"")</f>
        <v/>
      </c>
      <c r="I796" t="str">
        <f>IFERROR(VLOOKUP(F796, Entries!$B:$F, 3, FALSE),"")</f>
        <v/>
      </c>
      <c r="J796" t="str">
        <f>IFERROR(VLOOKUP(F796, Entries!$B:$F, 4, FALSE),"")</f>
        <v/>
      </c>
      <c r="K796" t="str">
        <f>IFERROR(VLOOKUP(F796, Entries!$B:$F, 5, FALSE),"")</f>
        <v/>
      </c>
      <c r="L796" t="str">
        <f>LEFT(Table22[[#This Row],[Category]],2)</f>
        <v/>
      </c>
      <c r="M796" t="str">
        <f>IF(F796&lt;&gt;0,COUNTIF($L$2:L796,L796),"")</f>
        <v/>
      </c>
      <c r="N796" t="str">
        <f t="shared" si="50"/>
        <v/>
      </c>
    </row>
    <row r="797" spans="1:14" x14ac:dyDescent="0.2">
      <c r="A797">
        <v>796</v>
      </c>
      <c r="B797" t="str">
        <f>IF(F797&lt;&gt;"",COUNTIF($J$2:J797,J797),"")</f>
        <v/>
      </c>
      <c r="C797" t="str">
        <f t="shared" si="48"/>
        <v/>
      </c>
      <c r="D797" t="str">
        <f>IF(F797&lt;&gt;0,COUNTIF($K$2:K797,K797),"")</f>
        <v/>
      </c>
      <c r="E797" t="str">
        <f t="shared" si="49"/>
        <v/>
      </c>
      <c r="G797" s="54"/>
      <c r="H797" t="str">
        <f>IFERROR(VLOOKUP(F797, Entries!$B:$F, 2, FALSE),"")</f>
        <v/>
      </c>
      <c r="I797" t="str">
        <f>IFERROR(VLOOKUP(F797, Entries!$B:$F, 3, FALSE),"")</f>
        <v/>
      </c>
      <c r="J797" t="str">
        <f>IFERROR(VLOOKUP(F797, Entries!$B:$F, 4, FALSE),"")</f>
        <v/>
      </c>
      <c r="K797" t="str">
        <f>IFERROR(VLOOKUP(F797, Entries!$B:$F, 5, FALSE),"")</f>
        <v/>
      </c>
      <c r="L797" t="str">
        <f>LEFT(Table22[[#This Row],[Category]],2)</f>
        <v/>
      </c>
      <c r="M797" t="str">
        <f>IF(F797&lt;&gt;0,COUNTIF($L$2:L797,L797),"")</f>
        <v/>
      </c>
      <c r="N797" t="str">
        <f t="shared" si="50"/>
        <v/>
      </c>
    </row>
    <row r="798" spans="1:14" x14ac:dyDescent="0.2">
      <c r="A798">
        <v>797</v>
      </c>
      <c r="B798" t="str">
        <f>IF(F798&lt;&gt;"",COUNTIF($J$2:J798,J798),"")</f>
        <v/>
      </c>
      <c r="C798" t="str">
        <f t="shared" si="48"/>
        <v/>
      </c>
      <c r="D798" t="str">
        <f>IF(F798&lt;&gt;0,COUNTIF($K$2:K798,K798),"")</f>
        <v/>
      </c>
      <c r="E798" t="str">
        <f t="shared" si="49"/>
        <v/>
      </c>
      <c r="G798" s="54"/>
      <c r="H798" t="str">
        <f>IFERROR(VLOOKUP(F798, Entries!$B:$F, 2, FALSE),"")</f>
        <v/>
      </c>
      <c r="I798" t="str">
        <f>IFERROR(VLOOKUP(F798, Entries!$B:$F, 3, FALSE),"")</f>
        <v/>
      </c>
      <c r="J798" t="str">
        <f>IFERROR(VLOOKUP(F798, Entries!$B:$F, 4, FALSE),"")</f>
        <v/>
      </c>
      <c r="K798" t="str">
        <f>IFERROR(VLOOKUP(F798, Entries!$B:$F, 5, FALSE),"")</f>
        <v/>
      </c>
      <c r="L798" t="str">
        <f>LEFT(Table22[[#This Row],[Category]],2)</f>
        <v/>
      </c>
      <c r="M798" t="str">
        <f>IF(F798&lt;&gt;0,COUNTIF($L$2:L798,L798),"")</f>
        <v/>
      </c>
      <c r="N798" t="str">
        <f t="shared" si="50"/>
        <v/>
      </c>
    </row>
    <row r="799" spans="1:14" x14ac:dyDescent="0.2">
      <c r="A799">
        <v>798</v>
      </c>
      <c r="B799" t="str">
        <f>IF(F799&lt;&gt;"",COUNTIF($J$2:J799,J799),"")</f>
        <v/>
      </c>
      <c r="C799" t="str">
        <f t="shared" si="48"/>
        <v/>
      </c>
      <c r="D799" t="str">
        <f>IF(F799&lt;&gt;0,COUNTIF($K$2:K799,K799),"")</f>
        <v/>
      </c>
      <c r="E799" t="str">
        <f t="shared" si="49"/>
        <v/>
      </c>
      <c r="G799" s="54"/>
      <c r="H799" t="str">
        <f>IFERROR(VLOOKUP(F799, Entries!$B:$F, 2, FALSE),"")</f>
        <v/>
      </c>
      <c r="I799" t="str">
        <f>IFERROR(VLOOKUP(F799, Entries!$B:$F, 3, FALSE),"")</f>
        <v/>
      </c>
      <c r="J799" t="str">
        <f>IFERROR(VLOOKUP(F799, Entries!$B:$F, 4, FALSE),"")</f>
        <v/>
      </c>
      <c r="K799" t="str">
        <f>IFERROR(VLOOKUP(F799, Entries!$B:$F, 5, FALSE),"")</f>
        <v/>
      </c>
      <c r="L799" t="str">
        <f>LEFT(Table22[[#This Row],[Category]],2)</f>
        <v/>
      </c>
      <c r="M799" t="str">
        <f>IF(F799&lt;&gt;0,COUNTIF($L$2:L799,L799),"")</f>
        <v/>
      </c>
      <c r="N799" t="str">
        <f t="shared" si="50"/>
        <v/>
      </c>
    </row>
    <row r="800" spans="1:14" x14ac:dyDescent="0.2">
      <c r="A800">
        <v>799</v>
      </c>
      <c r="B800" t="str">
        <f>IF(F800&lt;&gt;"",COUNTIF($J$2:J800,J800),"")</f>
        <v/>
      </c>
      <c r="C800" t="str">
        <f t="shared" si="48"/>
        <v/>
      </c>
      <c r="D800" t="str">
        <f>IF(F800&lt;&gt;0,COUNTIF($K$2:K800,K800),"")</f>
        <v/>
      </c>
      <c r="E800" t="str">
        <f t="shared" si="49"/>
        <v/>
      </c>
      <c r="G800" s="54"/>
      <c r="H800" t="str">
        <f>IFERROR(VLOOKUP(F800, Entries!$B:$F, 2, FALSE),"")</f>
        <v/>
      </c>
      <c r="I800" t="str">
        <f>IFERROR(VLOOKUP(F800, Entries!$B:$F, 3, FALSE),"")</f>
        <v/>
      </c>
      <c r="J800" t="str">
        <f>IFERROR(VLOOKUP(F800, Entries!$B:$F, 4, FALSE),"")</f>
        <v/>
      </c>
      <c r="K800" t="str">
        <f>IFERROR(VLOOKUP(F800, Entries!$B:$F, 5, FALSE),"")</f>
        <v/>
      </c>
      <c r="L800" t="str">
        <f>LEFT(Table22[[#This Row],[Category]],2)</f>
        <v/>
      </c>
      <c r="M800" t="str">
        <f>IF(F800&lt;&gt;0,COUNTIF($L$2:L800,L800),"")</f>
        <v/>
      </c>
      <c r="N800" t="str">
        <f t="shared" si="50"/>
        <v/>
      </c>
    </row>
    <row r="801" spans="1:14" x14ac:dyDescent="0.2">
      <c r="A801">
        <v>800</v>
      </c>
      <c r="B801" t="str">
        <f>IF(F801&lt;&gt;"",COUNTIF($J$2:J801,J801),"")</f>
        <v/>
      </c>
      <c r="C801" t="str">
        <f t="shared" si="48"/>
        <v/>
      </c>
      <c r="D801" t="str">
        <f>IF(F801&lt;&gt;0,COUNTIF($K$2:K801,K801),"")</f>
        <v/>
      </c>
      <c r="E801" t="str">
        <f t="shared" si="49"/>
        <v/>
      </c>
      <c r="G801" s="54"/>
      <c r="H801" t="str">
        <f>IFERROR(VLOOKUP(F801, Entries!$B:$F, 2, FALSE),"")</f>
        <v/>
      </c>
      <c r="I801" t="str">
        <f>IFERROR(VLOOKUP(F801, Entries!$B:$F, 3, FALSE),"")</f>
        <v/>
      </c>
      <c r="J801" t="str">
        <f>IFERROR(VLOOKUP(F801, Entries!$B:$F, 4, FALSE),"")</f>
        <v/>
      </c>
      <c r="K801" t="str">
        <f>IFERROR(VLOOKUP(F801, Entries!$B:$F, 5, FALSE),"")</f>
        <v/>
      </c>
      <c r="L801" t="str">
        <f>LEFT(Table22[[#This Row],[Category]],2)</f>
        <v/>
      </c>
      <c r="M801" t="str">
        <f>IF(F801&lt;&gt;0,COUNTIF($L$2:L801,L801),"")</f>
        <v/>
      </c>
      <c r="N801" t="str">
        <f t="shared" si="50"/>
        <v/>
      </c>
    </row>
    <row r="802" spans="1:14" x14ac:dyDescent="0.2">
      <c r="A802">
        <v>801</v>
      </c>
      <c r="B802" t="str">
        <f>IF(F802&lt;&gt;"",COUNTIF($J$2:J802,J802),"")</f>
        <v/>
      </c>
      <c r="C802" t="str">
        <f t="shared" si="48"/>
        <v/>
      </c>
      <c r="D802" t="str">
        <f>IF(F802&lt;&gt;0,COUNTIF($K$2:K802,K802),"")</f>
        <v/>
      </c>
      <c r="E802" t="str">
        <f t="shared" si="49"/>
        <v/>
      </c>
      <c r="G802" s="54"/>
      <c r="H802" t="str">
        <f>IFERROR(VLOOKUP(F802, Entries!$B:$F, 2, FALSE),"")</f>
        <v/>
      </c>
      <c r="I802" t="str">
        <f>IFERROR(VLOOKUP(F802, Entries!$B:$F, 3, FALSE),"")</f>
        <v/>
      </c>
      <c r="J802" t="str">
        <f>IFERROR(VLOOKUP(F802, Entries!$B:$F, 4, FALSE),"")</f>
        <v/>
      </c>
      <c r="K802" t="str">
        <f>IFERROR(VLOOKUP(F802, Entries!$B:$F, 5, FALSE),"")</f>
        <v/>
      </c>
      <c r="L802" t="str">
        <f>LEFT(Table22[[#This Row],[Category]],2)</f>
        <v/>
      </c>
      <c r="M802" t="str">
        <f>IF(F802&lt;&gt;0,COUNTIF($L$2:L802,L802),"")</f>
        <v/>
      </c>
      <c r="N802" t="str">
        <f t="shared" si="50"/>
        <v/>
      </c>
    </row>
    <row r="803" spans="1:14" x14ac:dyDescent="0.2">
      <c r="A803">
        <v>802</v>
      </c>
      <c r="B803" t="str">
        <f>IF(F803&lt;&gt;"",COUNTIF($J$2:J803,J803),"")</f>
        <v/>
      </c>
      <c r="C803" t="str">
        <f t="shared" si="48"/>
        <v/>
      </c>
      <c r="D803" t="str">
        <f>IF(F803&lt;&gt;0,COUNTIF($K$2:K803,K803),"")</f>
        <v/>
      </c>
      <c r="E803" t="str">
        <f t="shared" si="49"/>
        <v/>
      </c>
      <c r="G803" s="54"/>
      <c r="H803" t="str">
        <f>IFERROR(VLOOKUP(F803, Entries!$B:$F, 2, FALSE),"")</f>
        <v/>
      </c>
      <c r="I803" t="str">
        <f>IFERROR(VLOOKUP(F803, Entries!$B:$F, 3, FALSE),"")</f>
        <v/>
      </c>
      <c r="J803" t="str">
        <f>IFERROR(VLOOKUP(F803, Entries!$B:$F, 4, FALSE),"")</f>
        <v/>
      </c>
      <c r="K803" t="str">
        <f>IFERROR(VLOOKUP(F803, Entries!$B:$F, 5, FALSE),"")</f>
        <v/>
      </c>
      <c r="L803" t="str">
        <f>LEFT(Table22[[#This Row],[Category]],2)</f>
        <v/>
      </c>
      <c r="M803" t="str">
        <f>IF(F803&lt;&gt;0,COUNTIF($L$2:L803,L803),"")</f>
        <v/>
      </c>
      <c r="N803" t="str">
        <f t="shared" si="50"/>
        <v/>
      </c>
    </row>
    <row r="804" spans="1:14" x14ac:dyDescent="0.2">
      <c r="A804">
        <v>803</v>
      </c>
      <c r="B804" t="str">
        <f>IF(F804&lt;&gt;"",COUNTIF($J$2:J804,J804),"")</f>
        <v/>
      </c>
      <c r="C804" t="str">
        <f t="shared" si="48"/>
        <v/>
      </c>
      <c r="D804" t="str">
        <f>IF(F804&lt;&gt;0,COUNTIF($K$2:K804,K804),"")</f>
        <v/>
      </c>
      <c r="E804" t="str">
        <f t="shared" si="49"/>
        <v/>
      </c>
      <c r="G804" s="54"/>
      <c r="H804" t="str">
        <f>IFERROR(VLOOKUP(F804, Entries!$B:$F, 2, FALSE),"")</f>
        <v/>
      </c>
      <c r="I804" t="str">
        <f>IFERROR(VLOOKUP(F804, Entries!$B:$F, 3, FALSE),"")</f>
        <v/>
      </c>
      <c r="J804" t="str">
        <f>IFERROR(VLOOKUP(F804, Entries!$B:$F, 4, FALSE),"")</f>
        <v/>
      </c>
      <c r="K804" t="str">
        <f>IFERROR(VLOOKUP(F804, Entries!$B:$F, 5, FALSE),"")</f>
        <v/>
      </c>
      <c r="L804" t="str">
        <f>LEFT(Table22[[#This Row],[Category]],2)</f>
        <v/>
      </c>
      <c r="M804" t="str">
        <f>IF(F804&lt;&gt;0,COUNTIF($L$2:L804,L804),"")</f>
        <v/>
      </c>
      <c r="N804" t="str">
        <f t="shared" si="50"/>
        <v/>
      </c>
    </row>
    <row r="805" spans="1:14" x14ac:dyDescent="0.2">
      <c r="A805">
        <v>804</v>
      </c>
      <c r="B805" t="str">
        <f>IF(F805&lt;&gt;"",COUNTIF($J$2:J805,J805),"")</f>
        <v/>
      </c>
      <c r="C805" t="str">
        <f t="shared" si="48"/>
        <v/>
      </c>
      <c r="D805" t="str">
        <f>IF(F805&lt;&gt;0,COUNTIF($K$2:K805,K805),"")</f>
        <v/>
      </c>
      <c r="E805" t="str">
        <f t="shared" si="49"/>
        <v/>
      </c>
      <c r="G805" s="54"/>
      <c r="H805" t="str">
        <f>IFERROR(VLOOKUP(F805, Entries!$B:$F, 2, FALSE),"")</f>
        <v/>
      </c>
      <c r="I805" t="str">
        <f>IFERROR(VLOOKUP(F805, Entries!$B:$F, 3, FALSE),"")</f>
        <v/>
      </c>
      <c r="J805" t="str">
        <f>IFERROR(VLOOKUP(F805, Entries!$B:$F, 4, FALSE),"")</f>
        <v/>
      </c>
      <c r="K805" t="str">
        <f>IFERROR(VLOOKUP(F805, Entries!$B:$F, 5, FALSE),"")</f>
        <v/>
      </c>
      <c r="L805" t="str">
        <f>LEFT(Table22[[#This Row],[Category]],2)</f>
        <v/>
      </c>
      <c r="M805" t="str">
        <f>IF(F805&lt;&gt;0,COUNTIF($L$2:L805,L805),"")</f>
        <v/>
      </c>
      <c r="N805" t="str">
        <f t="shared" si="50"/>
        <v/>
      </c>
    </row>
    <row r="806" spans="1:14" x14ac:dyDescent="0.2">
      <c r="A806">
        <v>805</v>
      </c>
      <c r="B806" t="str">
        <f>IF(F806&lt;&gt;"",COUNTIF($J$2:J806,J806),"")</f>
        <v/>
      </c>
      <c r="C806" t="str">
        <f t="shared" si="48"/>
        <v/>
      </c>
      <c r="D806" t="str">
        <f>IF(F806&lt;&gt;0,COUNTIF($K$2:K806,K806),"")</f>
        <v/>
      </c>
      <c r="E806" t="str">
        <f t="shared" si="49"/>
        <v/>
      </c>
      <c r="G806" s="54"/>
      <c r="H806" t="str">
        <f>IFERROR(VLOOKUP(F806, Entries!$B:$F, 2, FALSE),"")</f>
        <v/>
      </c>
      <c r="I806" t="str">
        <f>IFERROR(VLOOKUP(F806, Entries!$B:$F, 3, FALSE),"")</f>
        <v/>
      </c>
      <c r="J806" t="str">
        <f>IFERROR(VLOOKUP(F806, Entries!$B:$F, 4, FALSE),"")</f>
        <v/>
      </c>
      <c r="K806" t="str">
        <f>IFERROR(VLOOKUP(F806, Entries!$B:$F, 5, FALSE),"")</f>
        <v/>
      </c>
      <c r="L806" t="str">
        <f>LEFT(Table22[[#This Row],[Category]],2)</f>
        <v/>
      </c>
      <c r="M806" t="str">
        <f>IF(F806&lt;&gt;0,COUNTIF($L$2:L806,L806),"")</f>
        <v/>
      </c>
      <c r="N806" t="str">
        <f t="shared" si="50"/>
        <v/>
      </c>
    </row>
    <row r="807" spans="1:14" x14ac:dyDescent="0.2">
      <c r="A807">
        <v>806</v>
      </c>
      <c r="B807" t="str">
        <f>IF(F807&lt;&gt;"",COUNTIF($J$2:J807,J807),"")</f>
        <v/>
      </c>
      <c r="C807" t="str">
        <f t="shared" si="48"/>
        <v/>
      </c>
      <c r="D807" t="str">
        <f>IF(F807&lt;&gt;0,COUNTIF($K$2:K807,K807),"")</f>
        <v/>
      </c>
      <c r="E807" t="str">
        <f t="shared" si="49"/>
        <v/>
      </c>
      <c r="G807" s="54"/>
      <c r="H807" t="str">
        <f>IFERROR(VLOOKUP(F807, Entries!$B:$F, 2, FALSE),"")</f>
        <v/>
      </c>
      <c r="I807" t="str">
        <f>IFERROR(VLOOKUP(F807, Entries!$B:$F, 3, FALSE),"")</f>
        <v/>
      </c>
      <c r="J807" t="str">
        <f>IFERROR(VLOOKUP(F807, Entries!$B:$F, 4, FALSE),"")</f>
        <v/>
      </c>
      <c r="K807" t="str">
        <f>IFERROR(VLOOKUP(F807, Entries!$B:$F, 5, FALSE),"")</f>
        <v/>
      </c>
      <c r="L807" t="str">
        <f>LEFT(Table22[[#This Row],[Category]],2)</f>
        <v/>
      </c>
      <c r="M807" t="str">
        <f>IF(F807&lt;&gt;0,COUNTIF($L$2:L807,L807),"")</f>
        <v/>
      </c>
      <c r="N807" t="str">
        <f t="shared" si="50"/>
        <v/>
      </c>
    </row>
    <row r="808" spans="1:14" x14ac:dyDescent="0.2">
      <c r="A808">
        <v>807</v>
      </c>
      <c r="B808" t="str">
        <f>IF(F808&lt;&gt;"",COUNTIF($J$2:J808,J808),"")</f>
        <v/>
      </c>
      <c r="C808" t="str">
        <f t="shared" si="48"/>
        <v/>
      </c>
      <c r="D808" t="str">
        <f>IF(F808&lt;&gt;0,COUNTIF($K$2:K808,K808),"")</f>
        <v/>
      </c>
      <c r="E808" t="str">
        <f t="shared" si="49"/>
        <v/>
      </c>
      <c r="G808" s="54"/>
      <c r="H808" t="str">
        <f>IFERROR(VLOOKUP(F808, Entries!$B:$F, 2, FALSE),"")</f>
        <v/>
      </c>
      <c r="I808" t="str">
        <f>IFERROR(VLOOKUP(F808, Entries!$B:$F, 3, FALSE),"")</f>
        <v/>
      </c>
      <c r="J808" t="str">
        <f>IFERROR(VLOOKUP(F808, Entries!$B:$F, 4, FALSE),"")</f>
        <v/>
      </c>
      <c r="K808" t="str">
        <f>IFERROR(VLOOKUP(F808, Entries!$B:$F, 5, FALSE),"")</f>
        <v/>
      </c>
      <c r="L808" t="str">
        <f>LEFT(Table22[[#This Row],[Category]],2)</f>
        <v/>
      </c>
      <c r="M808" t="str">
        <f>IF(F808&lt;&gt;0,COUNTIF($L$2:L808,L808),"")</f>
        <v/>
      </c>
      <c r="N808" t="str">
        <f t="shared" si="50"/>
        <v/>
      </c>
    </row>
    <row r="809" spans="1:14" x14ac:dyDescent="0.2">
      <c r="A809">
        <v>808</v>
      </c>
      <c r="B809" t="str">
        <f>IF(F809&lt;&gt;"",COUNTIF($J$2:J809,J809),"")</f>
        <v/>
      </c>
      <c r="C809" t="str">
        <f t="shared" si="48"/>
        <v/>
      </c>
      <c r="D809" t="str">
        <f>IF(F809&lt;&gt;0,COUNTIF($K$2:K809,K809),"")</f>
        <v/>
      </c>
      <c r="E809" t="str">
        <f t="shared" si="49"/>
        <v/>
      </c>
      <c r="G809" s="54"/>
      <c r="H809" t="str">
        <f>IFERROR(VLOOKUP(F809, Entries!$B:$F, 2, FALSE),"")</f>
        <v/>
      </c>
      <c r="I809" t="str">
        <f>IFERROR(VLOOKUP(F809, Entries!$B:$F, 3, FALSE),"")</f>
        <v/>
      </c>
      <c r="J809" t="str">
        <f>IFERROR(VLOOKUP(F809, Entries!$B:$F, 4, FALSE),"")</f>
        <v/>
      </c>
      <c r="K809" t="str">
        <f>IFERROR(VLOOKUP(F809, Entries!$B:$F, 5, FALSE),"")</f>
        <v/>
      </c>
      <c r="L809" t="str">
        <f>LEFT(Table22[[#This Row],[Category]],2)</f>
        <v/>
      </c>
      <c r="M809" t="str">
        <f>IF(F809&lt;&gt;0,COUNTIF($L$2:L809,L809),"")</f>
        <v/>
      </c>
      <c r="N809" t="str">
        <f t="shared" si="50"/>
        <v/>
      </c>
    </row>
    <row r="810" spans="1:14" x14ac:dyDescent="0.2">
      <c r="A810">
        <v>809</v>
      </c>
      <c r="B810" t="str">
        <f>IF(F810&lt;&gt;"",COUNTIF($J$2:J810,J810),"")</f>
        <v/>
      </c>
      <c r="C810" t="str">
        <f t="shared" si="48"/>
        <v/>
      </c>
      <c r="D810" t="str">
        <f>IF(F810&lt;&gt;0,COUNTIF($K$2:K810,K810),"")</f>
        <v/>
      </c>
      <c r="E810" t="str">
        <f t="shared" si="49"/>
        <v/>
      </c>
      <c r="G810" s="54"/>
      <c r="H810" t="str">
        <f>IFERROR(VLOOKUP(F810, Entries!$B:$F, 2, FALSE),"")</f>
        <v/>
      </c>
      <c r="I810" t="str">
        <f>IFERROR(VLOOKUP(F810, Entries!$B:$F, 3, FALSE),"")</f>
        <v/>
      </c>
      <c r="J810" t="str">
        <f>IFERROR(VLOOKUP(F810, Entries!$B:$F, 4, FALSE),"")</f>
        <v/>
      </c>
      <c r="K810" t="str">
        <f>IFERROR(VLOOKUP(F810, Entries!$B:$F, 5, FALSE),"")</f>
        <v/>
      </c>
      <c r="L810" t="str">
        <f>LEFT(Table22[[#This Row],[Category]],2)</f>
        <v/>
      </c>
      <c r="M810" t="str">
        <f>IF(F810&lt;&gt;0,COUNTIF($L$2:L810,L810),"")</f>
        <v/>
      </c>
      <c r="N810" t="str">
        <f t="shared" si="50"/>
        <v/>
      </c>
    </row>
    <row r="811" spans="1:14" x14ac:dyDescent="0.2">
      <c r="A811">
        <v>810</v>
      </c>
      <c r="B811" t="str">
        <f>IF(F811&lt;&gt;"",COUNTIF($J$2:J811,J811),"")</f>
        <v/>
      </c>
      <c r="C811" t="str">
        <f t="shared" si="48"/>
        <v/>
      </c>
      <c r="D811" t="str">
        <f>IF(F811&lt;&gt;0,COUNTIF($K$2:K811,K811),"")</f>
        <v/>
      </c>
      <c r="E811" t="str">
        <f t="shared" si="49"/>
        <v/>
      </c>
      <c r="G811" s="54"/>
      <c r="H811" t="str">
        <f>IFERROR(VLOOKUP(F811, Entries!$B:$F, 2, FALSE),"")</f>
        <v/>
      </c>
      <c r="I811" t="str">
        <f>IFERROR(VLOOKUP(F811, Entries!$B:$F, 3, FALSE),"")</f>
        <v/>
      </c>
      <c r="J811" t="str">
        <f>IFERROR(VLOOKUP(F811, Entries!$B:$F, 4, FALSE),"")</f>
        <v/>
      </c>
      <c r="K811" t="str">
        <f>IFERROR(VLOOKUP(F811, Entries!$B:$F, 5, FALSE),"")</f>
        <v/>
      </c>
      <c r="L811" t="str">
        <f>LEFT(Table22[[#This Row],[Category]],2)</f>
        <v/>
      </c>
      <c r="M811" t="str">
        <f>IF(F811&lt;&gt;0,COUNTIF($L$2:L811,L811),"")</f>
        <v/>
      </c>
      <c r="N811" t="str">
        <f t="shared" si="50"/>
        <v/>
      </c>
    </row>
    <row r="812" spans="1:14" x14ac:dyDescent="0.2">
      <c r="A812">
        <v>811</v>
      </c>
      <c r="B812" t="str">
        <f>IF(F812&lt;&gt;"",COUNTIF($J$2:J812,J812),"")</f>
        <v/>
      </c>
      <c r="C812" t="str">
        <f t="shared" si="48"/>
        <v/>
      </c>
      <c r="D812" t="str">
        <f>IF(F812&lt;&gt;0,COUNTIF($K$2:K812,K812),"")</f>
        <v/>
      </c>
      <c r="E812" t="str">
        <f t="shared" si="49"/>
        <v/>
      </c>
      <c r="G812" s="54"/>
      <c r="H812" t="str">
        <f>IFERROR(VLOOKUP(F812, Entries!$B:$F, 2, FALSE),"")</f>
        <v/>
      </c>
      <c r="I812" t="str">
        <f>IFERROR(VLOOKUP(F812, Entries!$B:$F, 3, FALSE),"")</f>
        <v/>
      </c>
      <c r="J812" t="str">
        <f>IFERROR(VLOOKUP(F812, Entries!$B:$F, 4, FALSE),"")</f>
        <v/>
      </c>
      <c r="K812" t="str">
        <f>IFERROR(VLOOKUP(F812, Entries!$B:$F, 5, FALSE),"")</f>
        <v/>
      </c>
      <c r="L812" t="str">
        <f>LEFT(Table22[[#This Row],[Category]],2)</f>
        <v/>
      </c>
      <c r="M812" t="str">
        <f>IF(F812&lt;&gt;0,COUNTIF($L$2:L812,L812),"")</f>
        <v/>
      </c>
      <c r="N812" t="str">
        <f t="shared" si="50"/>
        <v/>
      </c>
    </row>
    <row r="813" spans="1:14" x14ac:dyDescent="0.2">
      <c r="A813">
        <v>812</v>
      </c>
      <c r="B813" t="str">
        <f>IF(F813&lt;&gt;"",COUNTIF($J$2:J813,J813),"")</f>
        <v/>
      </c>
      <c r="C813" t="str">
        <f t="shared" si="48"/>
        <v/>
      </c>
      <c r="D813" t="str">
        <f>IF(F813&lt;&gt;0,COUNTIF($K$2:K813,K813),"")</f>
        <v/>
      </c>
      <c r="E813" t="str">
        <f t="shared" si="49"/>
        <v/>
      </c>
      <c r="G813" s="54"/>
      <c r="H813" t="str">
        <f>IFERROR(VLOOKUP(F813, Entries!$B:$F, 2, FALSE),"")</f>
        <v/>
      </c>
      <c r="I813" t="str">
        <f>IFERROR(VLOOKUP(F813, Entries!$B:$F, 3, FALSE),"")</f>
        <v/>
      </c>
      <c r="J813" t="str">
        <f>IFERROR(VLOOKUP(F813, Entries!$B:$F, 4, FALSE),"")</f>
        <v/>
      </c>
      <c r="K813" t="str">
        <f>IFERROR(VLOOKUP(F813, Entries!$B:$F, 5, FALSE),"")</f>
        <v/>
      </c>
      <c r="L813" t="str">
        <f>LEFT(Table22[[#This Row],[Category]],2)</f>
        <v/>
      </c>
      <c r="M813" t="str">
        <f>IF(F813&lt;&gt;0,COUNTIF($L$2:L813,L813),"")</f>
        <v/>
      </c>
      <c r="N813" t="str">
        <f t="shared" si="50"/>
        <v/>
      </c>
    </row>
    <row r="814" spans="1:14" x14ac:dyDescent="0.2">
      <c r="A814">
        <v>813</v>
      </c>
      <c r="B814" t="str">
        <f>IF(F814&lt;&gt;"",COUNTIF($J$2:J814,J814),"")</f>
        <v/>
      </c>
      <c r="C814" t="str">
        <f t="shared" si="48"/>
        <v/>
      </c>
      <c r="D814" t="str">
        <f>IF(F814&lt;&gt;0,COUNTIF($K$2:K814,K814),"")</f>
        <v/>
      </c>
      <c r="E814" t="str">
        <f t="shared" si="49"/>
        <v/>
      </c>
      <c r="G814" s="54"/>
      <c r="H814" t="str">
        <f>IFERROR(VLOOKUP(F814, Entries!$B:$F, 2, FALSE),"")</f>
        <v/>
      </c>
      <c r="I814" t="str">
        <f>IFERROR(VLOOKUP(F814, Entries!$B:$F, 3, FALSE),"")</f>
        <v/>
      </c>
      <c r="J814" t="str">
        <f>IFERROR(VLOOKUP(F814, Entries!$B:$F, 4, FALSE),"")</f>
        <v/>
      </c>
      <c r="K814" t="str">
        <f>IFERROR(VLOOKUP(F814, Entries!$B:$F, 5, FALSE),"")</f>
        <v/>
      </c>
      <c r="L814" t="str">
        <f>LEFT(Table22[[#This Row],[Category]],2)</f>
        <v/>
      </c>
      <c r="M814" t="str">
        <f>IF(F814&lt;&gt;0,COUNTIF($L$2:L814,L814),"")</f>
        <v/>
      </c>
      <c r="N814" t="str">
        <f t="shared" si="50"/>
        <v/>
      </c>
    </row>
    <row r="815" spans="1:14" x14ac:dyDescent="0.2">
      <c r="A815">
        <v>814</v>
      </c>
      <c r="B815" t="str">
        <f>IF(F815&lt;&gt;"",COUNTIF($J$2:J815,J815),"")</f>
        <v/>
      </c>
      <c r="C815" t="str">
        <f t="shared" si="48"/>
        <v/>
      </c>
      <c r="D815" t="str">
        <f>IF(F815&lt;&gt;0,COUNTIF($K$2:K815,K815),"")</f>
        <v/>
      </c>
      <c r="E815" t="str">
        <f t="shared" si="49"/>
        <v/>
      </c>
      <c r="G815" s="54"/>
      <c r="H815" t="str">
        <f>IFERROR(VLOOKUP(F815, Entries!$B:$F, 2, FALSE),"")</f>
        <v/>
      </c>
      <c r="I815" t="str">
        <f>IFERROR(VLOOKUP(F815, Entries!$B:$F, 3, FALSE),"")</f>
        <v/>
      </c>
      <c r="J815" t="str">
        <f>IFERROR(VLOOKUP(F815, Entries!$B:$F, 4, FALSE),"")</f>
        <v/>
      </c>
      <c r="K815" t="str">
        <f>IFERROR(VLOOKUP(F815, Entries!$B:$F, 5, FALSE),"")</f>
        <v/>
      </c>
      <c r="L815" t="str">
        <f>LEFT(Table22[[#This Row],[Category]],2)</f>
        <v/>
      </c>
      <c r="M815" t="str">
        <f>IF(F815&lt;&gt;0,COUNTIF($L$2:L815,L815),"")</f>
        <v/>
      </c>
      <c r="N815" t="str">
        <f t="shared" si="50"/>
        <v/>
      </c>
    </row>
    <row r="816" spans="1:14" x14ac:dyDescent="0.2">
      <c r="A816">
        <v>815</v>
      </c>
      <c r="B816" t="str">
        <f>IF(F816&lt;&gt;"",COUNTIF($J$2:J816,J816),"")</f>
        <v/>
      </c>
      <c r="C816" t="str">
        <f t="shared" si="48"/>
        <v/>
      </c>
      <c r="D816" t="str">
        <f>IF(F816&lt;&gt;0,COUNTIF($K$2:K816,K816),"")</f>
        <v/>
      </c>
      <c r="E816" t="str">
        <f t="shared" si="49"/>
        <v/>
      </c>
      <c r="G816" s="54"/>
      <c r="H816" t="str">
        <f>IFERROR(VLOOKUP(F816, Entries!$B:$F, 2, FALSE),"")</f>
        <v/>
      </c>
      <c r="I816" t="str">
        <f>IFERROR(VLOOKUP(F816, Entries!$B:$F, 3, FALSE),"")</f>
        <v/>
      </c>
      <c r="J816" t="str">
        <f>IFERROR(VLOOKUP(F816, Entries!$B:$F, 4, FALSE),"")</f>
        <v/>
      </c>
      <c r="K816" t="str">
        <f>IFERROR(VLOOKUP(F816, Entries!$B:$F, 5, FALSE),"")</f>
        <v/>
      </c>
      <c r="L816" t="str">
        <f>LEFT(Table22[[#This Row],[Category]],2)</f>
        <v/>
      </c>
      <c r="M816" t="str">
        <f>IF(F816&lt;&gt;0,COUNTIF($L$2:L816,L816),"")</f>
        <v/>
      </c>
      <c r="N816" t="str">
        <f t="shared" si="50"/>
        <v/>
      </c>
    </row>
    <row r="817" spans="1:14" x14ac:dyDescent="0.2">
      <c r="A817">
        <v>816</v>
      </c>
      <c r="B817" t="str">
        <f>IF(F817&lt;&gt;"",COUNTIF($J$2:J817,J817),"")</f>
        <v/>
      </c>
      <c r="C817" t="str">
        <f t="shared" si="48"/>
        <v/>
      </c>
      <c r="D817" t="str">
        <f>IF(F817&lt;&gt;0,COUNTIF($K$2:K817,K817),"")</f>
        <v/>
      </c>
      <c r="E817" t="str">
        <f t="shared" si="49"/>
        <v/>
      </c>
      <c r="G817" s="54"/>
      <c r="H817" t="str">
        <f>IFERROR(VLOOKUP(F817, Entries!$B:$F, 2, FALSE),"")</f>
        <v/>
      </c>
      <c r="I817" t="str">
        <f>IFERROR(VLOOKUP(F817, Entries!$B:$F, 3, FALSE),"")</f>
        <v/>
      </c>
      <c r="J817" t="str">
        <f>IFERROR(VLOOKUP(F817, Entries!$B:$F, 4, FALSE),"")</f>
        <v/>
      </c>
      <c r="K817" t="str">
        <f>IFERROR(VLOOKUP(F817, Entries!$B:$F, 5, FALSE),"")</f>
        <v/>
      </c>
      <c r="L817" t="str">
        <f>LEFT(Table22[[#This Row],[Category]],2)</f>
        <v/>
      </c>
      <c r="M817" t="str">
        <f>IF(F817&lt;&gt;0,COUNTIF($L$2:L817,L817),"")</f>
        <v/>
      </c>
      <c r="N817" t="str">
        <f t="shared" si="50"/>
        <v/>
      </c>
    </row>
    <row r="818" spans="1:14" x14ac:dyDescent="0.2">
      <c r="A818">
        <v>817</v>
      </c>
      <c r="B818" t="str">
        <f>IF(F818&lt;&gt;"",COUNTIF($J$2:J818,J818),"")</f>
        <v/>
      </c>
      <c r="C818" t="str">
        <f t="shared" si="48"/>
        <v/>
      </c>
      <c r="D818" t="str">
        <f>IF(F818&lt;&gt;0,COUNTIF($K$2:K818,K818),"")</f>
        <v/>
      </c>
      <c r="E818" t="str">
        <f t="shared" si="49"/>
        <v/>
      </c>
      <c r="G818" s="54"/>
      <c r="H818" t="str">
        <f>IFERROR(VLOOKUP(F818, Entries!$B:$F, 2, FALSE),"")</f>
        <v/>
      </c>
      <c r="I818" t="str">
        <f>IFERROR(VLOOKUP(F818, Entries!$B:$F, 3, FALSE),"")</f>
        <v/>
      </c>
      <c r="J818" t="str">
        <f>IFERROR(VLOOKUP(F818, Entries!$B:$F, 4, FALSE),"")</f>
        <v/>
      </c>
      <c r="K818" t="str">
        <f>IFERROR(VLOOKUP(F818, Entries!$B:$F, 5, FALSE),"")</f>
        <v/>
      </c>
      <c r="L818" t="str">
        <f>LEFT(Table22[[#This Row],[Category]],2)</f>
        <v/>
      </c>
      <c r="M818" t="str">
        <f>IF(F818&lt;&gt;0,COUNTIF($L$2:L818,L818),"")</f>
        <v/>
      </c>
      <c r="N818" t="str">
        <f t="shared" si="50"/>
        <v/>
      </c>
    </row>
    <row r="819" spans="1:14" x14ac:dyDescent="0.2">
      <c r="A819">
        <v>818</v>
      </c>
      <c r="B819" t="str">
        <f>IF(F819&lt;&gt;"",COUNTIF($J$2:J819,J819),"")</f>
        <v/>
      </c>
      <c r="C819" t="str">
        <f t="shared" si="48"/>
        <v/>
      </c>
      <c r="D819" t="str">
        <f>IF(F819&lt;&gt;0,COUNTIF($K$2:K819,K819),"")</f>
        <v/>
      </c>
      <c r="E819" t="str">
        <f t="shared" si="49"/>
        <v/>
      </c>
      <c r="G819" s="54"/>
      <c r="H819" t="str">
        <f>IFERROR(VLOOKUP(F819, Entries!$B:$F, 2, FALSE),"")</f>
        <v/>
      </c>
      <c r="I819" t="str">
        <f>IFERROR(VLOOKUP(F819, Entries!$B:$F, 3, FALSE),"")</f>
        <v/>
      </c>
      <c r="J819" t="str">
        <f>IFERROR(VLOOKUP(F819, Entries!$B:$F, 4, FALSE),"")</f>
        <v/>
      </c>
      <c r="K819" t="str">
        <f>IFERROR(VLOOKUP(F819, Entries!$B:$F, 5, FALSE),"")</f>
        <v/>
      </c>
      <c r="L819" t="str">
        <f>LEFT(Table22[[#This Row],[Category]],2)</f>
        <v/>
      </c>
      <c r="M819" t="str">
        <f>IF(F819&lt;&gt;0,COUNTIF($L$2:L819,L819),"")</f>
        <v/>
      </c>
      <c r="N819" t="str">
        <f t="shared" si="50"/>
        <v/>
      </c>
    </row>
    <row r="820" spans="1:14" x14ac:dyDescent="0.2">
      <c r="A820">
        <v>819</v>
      </c>
      <c r="B820" t="str">
        <f>IF(F820&lt;&gt;"",COUNTIF($J$2:J820,J820),"")</f>
        <v/>
      </c>
      <c r="C820" t="str">
        <f t="shared" si="48"/>
        <v/>
      </c>
      <c r="D820" t="str">
        <f>IF(F820&lt;&gt;0,COUNTIF($K$2:K820,K820),"")</f>
        <v/>
      </c>
      <c r="E820" t="str">
        <f t="shared" si="49"/>
        <v/>
      </c>
      <c r="G820" s="54"/>
      <c r="H820" t="str">
        <f>IFERROR(VLOOKUP(F820, Entries!$B:$F, 2, FALSE),"")</f>
        <v/>
      </c>
      <c r="I820" t="str">
        <f>IFERROR(VLOOKUP(F820, Entries!$B:$F, 3, FALSE),"")</f>
        <v/>
      </c>
      <c r="J820" t="str">
        <f>IFERROR(VLOOKUP(F820, Entries!$B:$F, 4, FALSE),"")</f>
        <v/>
      </c>
      <c r="K820" t="str">
        <f>IFERROR(VLOOKUP(F820, Entries!$B:$F, 5, FALSE),"")</f>
        <v/>
      </c>
      <c r="L820" t="str">
        <f>LEFT(Table22[[#This Row],[Category]],2)</f>
        <v/>
      </c>
      <c r="M820" t="str">
        <f>IF(F820&lt;&gt;0,COUNTIF($L$2:L820,L820),"")</f>
        <v/>
      </c>
      <c r="N820" t="str">
        <f t="shared" si="50"/>
        <v/>
      </c>
    </row>
    <row r="821" spans="1:14" x14ac:dyDescent="0.2">
      <c r="A821">
        <v>820</v>
      </c>
      <c r="B821" t="str">
        <f>IF(F821&lt;&gt;"",COUNTIF($J$2:J821,J821),"")</f>
        <v/>
      </c>
      <c r="C821" t="str">
        <f t="shared" si="48"/>
        <v/>
      </c>
      <c r="D821" t="str">
        <f>IF(F821&lt;&gt;0,COUNTIF($K$2:K821,K821),"")</f>
        <v/>
      </c>
      <c r="E821" t="str">
        <f t="shared" si="49"/>
        <v/>
      </c>
      <c r="G821" s="54"/>
      <c r="H821" t="str">
        <f>IFERROR(VLOOKUP(F821, Entries!$B:$F, 2, FALSE),"")</f>
        <v/>
      </c>
      <c r="I821" t="str">
        <f>IFERROR(VLOOKUP(F821, Entries!$B:$F, 3, FALSE),"")</f>
        <v/>
      </c>
      <c r="J821" t="str">
        <f>IFERROR(VLOOKUP(F821, Entries!$B:$F, 4, FALSE),"")</f>
        <v/>
      </c>
      <c r="K821" t="str">
        <f>IFERROR(VLOOKUP(F821, Entries!$B:$F, 5, FALSE),"")</f>
        <v/>
      </c>
      <c r="L821" t="str">
        <f>LEFT(Table22[[#This Row],[Category]],2)</f>
        <v/>
      </c>
      <c r="M821" t="str">
        <f>IF(F821&lt;&gt;0,COUNTIF($L$2:L821,L821),"")</f>
        <v/>
      </c>
      <c r="N821" t="str">
        <f t="shared" si="50"/>
        <v/>
      </c>
    </row>
    <row r="822" spans="1:14" x14ac:dyDescent="0.2">
      <c r="A822">
        <v>821</v>
      </c>
      <c r="B822" t="str">
        <f>IF(F822&lt;&gt;"",COUNTIF($J$2:J822,J822),"")</f>
        <v/>
      </c>
      <c r="C822" t="str">
        <f t="shared" ref="C822:C885" si="51">IF(F822&lt;&gt;0,J822&amp;":"&amp;B822,"")</f>
        <v/>
      </c>
      <c r="D822" t="str">
        <f>IF(F822&lt;&gt;0,COUNTIF($K$2:K822,K822),"")</f>
        <v/>
      </c>
      <c r="E822" t="str">
        <f t="shared" ref="E822:E885" si="52">IF(F822&lt;&gt;0,K822&amp;":"&amp;D822,"")</f>
        <v/>
      </c>
      <c r="G822" s="54"/>
      <c r="H822" t="str">
        <f>IFERROR(VLOOKUP(F822, Entries!$B:$F, 2, FALSE),"")</f>
        <v/>
      </c>
      <c r="I822" t="str">
        <f>IFERROR(VLOOKUP(F822, Entries!$B:$F, 3, FALSE),"")</f>
        <v/>
      </c>
      <c r="J822" t="str">
        <f>IFERROR(VLOOKUP(F822, Entries!$B:$F, 4, FALSE),"")</f>
        <v/>
      </c>
      <c r="K822" t="str">
        <f>IFERROR(VLOOKUP(F822, Entries!$B:$F, 5, FALSE),"")</f>
        <v/>
      </c>
      <c r="L822" t="str">
        <f>LEFT(Table22[[#This Row],[Category]],2)</f>
        <v/>
      </c>
      <c r="M822" t="str">
        <f>IF(F822&lt;&gt;0,COUNTIF($L$2:L822,L822),"")</f>
        <v/>
      </c>
      <c r="N822" t="str">
        <f t="shared" ref="N822:N885" si="53">IF(F822&lt;&gt;0,L822&amp;":"&amp;M822,"")</f>
        <v/>
      </c>
    </row>
    <row r="823" spans="1:14" x14ac:dyDescent="0.2">
      <c r="A823">
        <v>822</v>
      </c>
      <c r="B823" t="str">
        <f>IF(F823&lt;&gt;"",COUNTIF($J$2:J823,J823),"")</f>
        <v/>
      </c>
      <c r="C823" t="str">
        <f t="shared" si="51"/>
        <v/>
      </c>
      <c r="D823" t="str">
        <f>IF(F823&lt;&gt;0,COUNTIF($K$2:K823,K823),"")</f>
        <v/>
      </c>
      <c r="E823" t="str">
        <f t="shared" si="52"/>
        <v/>
      </c>
      <c r="G823" s="54"/>
      <c r="H823" t="str">
        <f>IFERROR(VLOOKUP(F823, Entries!$B:$F, 2, FALSE),"")</f>
        <v/>
      </c>
      <c r="I823" t="str">
        <f>IFERROR(VLOOKUP(F823, Entries!$B:$F, 3, FALSE),"")</f>
        <v/>
      </c>
      <c r="J823" t="str">
        <f>IFERROR(VLOOKUP(F823, Entries!$B:$F, 4, FALSE),"")</f>
        <v/>
      </c>
      <c r="K823" t="str">
        <f>IFERROR(VLOOKUP(F823, Entries!$B:$F, 5, FALSE),"")</f>
        <v/>
      </c>
      <c r="L823" t="str">
        <f>LEFT(Table22[[#This Row],[Category]],2)</f>
        <v/>
      </c>
      <c r="M823" t="str">
        <f>IF(F823&lt;&gt;0,COUNTIF($L$2:L823,L823),"")</f>
        <v/>
      </c>
      <c r="N823" t="str">
        <f t="shared" si="53"/>
        <v/>
      </c>
    </row>
    <row r="824" spans="1:14" x14ac:dyDescent="0.2">
      <c r="A824">
        <v>823</v>
      </c>
      <c r="B824" t="str">
        <f>IF(F824&lt;&gt;"",COUNTIF($J$2:J824,J824),"")</f>
        <v/>
      </c>
      <c r="C824" t="str">
        <f t="shared" si="51"/>
        <v/>
      </c>
      <c r="D824" t="str">
        <f>IF(F824&lt;&gt;0,COUNTIF($K$2:K824,K824),"")</f>
        <v/>
      </c>
      <c r="E824" t="str">
        <f t="shared" si="52"/>
        <v/>
      </c>
      <c r="G824" s="54"/>
      <c r="H824" t="str">
        <f>IFERROR(VLOOKUP(F824, Entries!$B:$F, 2, FALSE),"")</f>
        <v/>
      </c>
      <c r="I824" t="str">
        <f>IFERROR(VLOOKUP(F824, Entries!$B:$F, 3, FALSE),"")</f>
        <v/>
      </c>
      <c r="J824" t="str">
        <f>IFERROR(VLOOKUP(F824, Entries!$B:$F, 4, FALSE),"")</f>
        <v/>
      </c>
      <c r="K824" t="str">
        <f>IFERROR(VLOOKUP(F824, Entries!$B:$F, 5, FALSE),"")</f>
        <v/>
      </c>
      <c r="L824" t="str">
        <f>LEFT(Table22[[#This Row],[Category]],2)</f>
        <v/>
      </c>
      <c r="M824" t="str">
        <f>IF(F824&lt;&gt;0,COUNTIF($L$2:L824,L824),"")</f>
        <v/>
      </c>
      <c r="N824" t="str">
        <f t="shared" si="53"/>
        <v/>
      </c>
    </row>
    <row r="825" spans="1:14" x14ac:dyDescent="0.2">
      <c r="A825">
        <v>824</v>
      </c>
      <c r="B825" t="str">
        <f>IF(F825&lt;&gt;"",COUNTIF($J$2:J825,J825),"")</f>
        <v/>
      </c>
      <c r="C825" t="str">
        <f t="shared" si="51"/>
        <v/>
      </c>
      <c r="D825" t="str">
        <f>IF(F825&lt;&gt;0,COUNTIF($K$2:K825,K825),"")</f>
        <v/>
      </c>
      <c r="E825" t="str">
        <f t="shared" si="52"/>
        <v/>
      </c>
      <c r="G825" s="54"/>
      <c r="H825" t="str">
        <f>IFERROR(VLOOKUP(F825, Entries!$B:$F, 2, FALSE),"")</f>
        <v/>
      </c>
      <c r="I825" t="str">
        <f>IFERROR(VLOOKUP(F825, Entries!$B:$F, 3, FALSE),"")</f>
        <v/>
      </c>
      <c r="J825" t="str">
        <f>IFERROR(VLOOKUP(F825, Entries!$B:$F, 4, FALSE),"")</f>
        <v/>
      </c>
      <c r="K825" t="str">
        <f>IFERROR(VLOOKUP(F825, Entries!$B:$F, 5, FALSE),"")</f>
        <v/>
      </c>
      <c r="L825" t="str">
        <f>LEFT(Table22[[#This Row],[Category]],2)</f>
        <v/>
      </c>
      <c r="M825" t="str">
        <f>IF(F825&lt;&gt;0,COUNTIF($L$2:L825,L825),"")</f>
        <v/>
      </c>
      <c r="N825" t="str">
        <f t="shared" si="53"/>
        <v/>
      </c>
    </row>
    <row r="826" spans="1:14" x14ac:dyDescent="0.2">
      <c r="A826">
        <v>825</v>
      </c>
      <c r="B826" t="str">
        <f>IF(F826&lt;&gt;"",COUNTIF($J$2:J826,J826),"")</f>
        <v/>
      </c>
      <c r="C826" t="str">
        <f t="shared" si="51"/>
        <v/>
      </c>
      <c r="D826" t="str">
        <f>IF(F826&lt;&gt;0,COUNTIF($K$2:K826,K826),"")</f>
        <v/>
      </c>
      <c r="E826" t="str">
        <f t="shared" si="52"/>
        <v/>
      </c>
      <c r="G826" s="54"/>
      <c r="H826" t="str">
        <f>IFERROR(VLOOKUP(F826, Entries!$B:$F, 2, FALSE),"")</f>
        <v/>
      </c>
      <c r="I826" t="str">
        <f>IFERROR(VLOOKUP(F826, Entries!$B:$F, 3, FALSE),"")</f>
        <v/>
      </c>
      <c r="J826" t="str">
        <f>IFERROR(VLOOKUP(F826, Entries!$B:$F, 4, FALSE),"")</f>
        <v/>
      </c>
      <c r="K826" t="str">
        <f>IFERROR(VLOOKUP(F826, Entries!$B:$F, 5, FALSE),"")</f>
        <v/>
      </c>
      <c r="L826" t="str">
        <f>LEFT(Table22[[#This Row],[Category]],2)</f>
        <v/>
      </c>
      <c r="M826" t="str">
        <f>IF(F826&lt;&gt;0,COUNTIF($L$2:L826,L826),"")</f>
        <v/>
      </c>
      <c r="N826" t="str">
        <f t="shared" si="53"/>
        <v/>
      </c>
    </row>
    <row r="827" spans="1:14" x14ac:dyDescent="0.2">
      <c r="A827">
        <v>826</v>
      </c>
      <c r="B827" t="str">
        <f>IF(F827&lt;&gt;"",COUNTIF($J$2:J827,J827),"")</f>
        <v/>
      </c>
      <c r="C827" t="str">
        <f t="shared" si="51"/>
        <v/>
      </c>
      <c r="D827" t="str">
        <f>IF(F827&lt;&gt;0,COUNTIF($K$2:K827,K827),"")</f>
        <v/>
      </c>
      <c r="E827" t="str">
        <f t="shared" si="52"/>
        <v/>
      </c>
      <c r="G827" s="54"/>
      <c r="H827" t="str">
        <f>IFERROR(VLOOKUP(F827, Entries!$B:$F, 2, FALSE),"")</f>
        <v/>
      </c>
      <c r="I827" t="str">
        <f>IFERROR(VLOOKUP(F827, Entries!$B:$F, 3, FALSE),"")</f>
        <v/>
      </c>
      <c r="J827" t="str">
        <f>IFERROR(VLOOKUP(F827, Entries!$B:$F, 4, FALSE),"")</f>
        <v/>
      </c>
      <c r="K827" t="str">
        <f>IFERROR(VLOOKUP(F827, Entries!$B:$F, 5, FALSE),"")</f>
        <v/>
      </c>
      <c r="L827" t="str">
        <f>LEFT(Table22[[#This Row],[Category]],2)</f>
        <v/>
      </c>
      <c r="M827" t="str">
        <f>IF(F827&lt;&gt;0,COUNTIF($L$2:L827,L827),"")</f>
        <v/>
      </c>
      <c r="N827" t="str">
        <f t="shared" si="53"/>
        <v/>
      </c>
    </row>
    <row r="828" spans="1:14" x14ac:dyDescent="0.2">
      <c r="A828">
        <v>827</v>
      </c>
      <c r="B828" t="str">
        <f>IF(F828&lt;&gt;"",COUNTIF($J$2:J828,J828),"")</f>
        <v/>
      </c>
      <c r="C828" t="str">
        <f t="shared" si="51"/>
        <v/>
      </c>
      <c r="D828" t="str">
        <f>IF(F828&lt;&gt;0,COUNTIF($K$2:K828,K828),"")</f>
        <v/>
      </c>
      <c r="E828" t="str">
        <f t="shared" si="52"/>
        <v/>
      </c>
      <c r="G828" s="54"/>
      <c r="H828" t="str">
        <f>IFERROR(VLOOKUP(F828, Entries!$B:$F, 2, FALSE),"")</f>
        <v/>
      </c>
      <c r="I828" t="str">
        <f>IFERROR(VLOOKUP(F828, Entries!$B:$F, 3, FALSE),"")</f>
        <v/>
      </c>
      <c r="J828" t="str">
        <f>IFERROR(VLOOKUP(F828, Entries!$B:$F, 4, FALSE),"")</f>
        <v/>
      </c>
      <c r="K828" t="str">
        <f>IFERROR(VLOOKUP(F828, Entries!$B:$F, 5, FALSE),"")</f>
        <v/>
      </c>
      <c r="L828" t="str">
        <f>LEFT(Table22[[#This Row],[Category]],2)</f>
        <v/>
      </c>
      <c r="M828" t="str">
        <f>IF(F828&lt;&gt;0,COUNTIF($L$2:L828,L828),"")</f>
        <v/>
      </c>
      <c r="N828" t="str">
        <f t="shared" si="53"/>
        <v/>
      </c>
    </row>
    <row r="829" spans="1:14" x14ac:dyDescent="0.2">
      <c r="A829">
        <v>828</v>
      </c>
      <c r="B829" t="str">
        <f>IF(F829&lt;&gt;"",COUNTIF($J$2:J829,J829),"")</f>
        <v/>
      </c>
      <c r="C829" t="str">
        <f t="shared" si="51"/>
        <v/>
      </c>
      <c r="D829" t="str">
        <f>IF(F829&lt;&gt;0,COUNTIF($K$2:K829,K829),"")</f>
        <v/>
      </c>
      <c r="E829" t="str">
        <f t="shared" si="52"/>
        <v/>
      </c>
      <c r="G829" s="54"/>
      <c r="H829" t="str">
        <f>IFERROR(VLOOKUP(F829, Entries!$B:$F, 2, FALSE),"")</f>
        <v/>
      </c>
      <c r="I829" t="str">
        <f>IFERROR(VLOOKUP(F829, Entries!$B:$F, 3, FALSE),"")</f>
        <v/>
      </c>
      <c r="J829" t="str">
        <f>IFERROR(VLOOKUP(F829, Entries!$B:$F, 4, FALSE),"")</f>
        <v/>
      </c>
      <c r="K829" t="str">
        <f>IFERROR(VLOOKUP(F829, Entries!$B:$F, 5, FALSE),"")</f>
        <v/>
      </c>
      <c r="L829" t="str">
        <f>LEFT(Table22[[#This Row],[Category]],2)</f>
        <v/>
      </c>
      <c r="M829" t="str">
        <f>IF(F829&lt;&gt;0,COUNTIF($L$2:L829,L829),"")</f>
        <v/>
      </c>
      <c r="N829" t="str">
        <f t="shared" si="53"/>
        <v/>
      </c>
    </row>
    <row r="830" spans="1:14" x14ac:dyDescent="0.2">
      <c r="A830">
        <v>829</v>
      </c>
      <c r="B830" t="str">
        <f>IF(F830&lt;&gt;"",COUNTIF($J$2:J830,J830),"")</f>
        <v/>
      </c>
      <c r="C830" t="str">
        <f t="shared" si="51"/>
        <v/>
      </c>
      <c r="D830" t="str">
        <f>IF(F830&lt;&gt;0,COUNTIF($K$2:K830,K830),"")</f>
        <v/>
      </c>
      <c r="E830" t="str">
        <f t="shared" si="52"/>
        <v/>
      </c>
      <c r="G830" s="54"/>
      <c r="H830" t="str">
        <f>IFERROR(VLOOKUP(F830, Entries!$B:$F, 2, FALSE),"")</f>
        <v/>
      </c>
      <c r="I830" t="str">
        <f>IFERROR(VLOOKUP(F830, Entries!$B:$F, 3, FALSE),"")</f>
        <v/>
      </c>
      <c r="J830" t="str">
        <f>IFERROR(VLOOKUP(F830, Entries!$B:$F, 4, FALSE),"")</f>
        <v/>
      </c>
      <c r="K830" t="str">
        <f>IFERROR(VLOOKUP(F830, Entries!$B:$F, 5, FALSE),"")</f>
        <v/>
      </c>
      <c r="L830" t="str">
        <f>LEFT(Table22[[#This Row],[Category]],2)</f>
        <v/>
      </c>
      <c r="M830" t="str">
        <f>IF(F830&lt;&gt;0,COUNTIF($L$2:L830,L830),"")</f>
        <v/>
      </c>
      <c r="N830" t="str">
        <f t="shared" si="53"/>
        <v/>
      </c>
    </row>
    <row r="831" spans="1:14" x14ac:dyDescent="0.2">
      <c r="A831">
        <v>830</v>
      </c>
      <c r="B831" t="str">
        <f>IF(F831&lt;&gt;"",COUNTIF($J$2:J831,J831),"")</f>
        <v/>
      </c>
      <c r="C831" t="str">
        <f t="shared" si="51"/>
        <v/>
      </c>
      <c r="D831" t="str">
        <f>IF(F831&lt;&gt;0,COUNTIF($K$2:K831,K831),"")</f>
        <v/>
      </c>
      <c r="E831" t="str">
        <f t="shared" si="52"/>
        <v/>
      </c>
      <c r="G831" s="54"/>
      <c r="H831" t="str">
        <f>IFERROR(VLOOKUP(F831, Entries!$B:$F, 2, FALSE),"")</f>
        <v/>
      </c>
      <c r="I831" t="str">
        <f>IFERROR(VLOOKUP(F831, Entries!$B:$F, 3, FALSE),"")</f>
        <v/>
      </c>
      <c r="J831" t="str">
        <f>IFERROR(VLOOKUP(F831, Entries!$B:$F, 4, FALSE),"")</f>
        <v/>
      </c>
      <c r="K831" t="str">
        <f>IFERROR(VLOOKUP(F831, Entries!$B:$F, 5, FALSE),"")</f>
        <v/>
      </c>
      <c r="L831" t="str">
        <f>LEFT(Table22[[#This Row],[Category]],2)</f>
        <v/>
      </c>
      <c r="M831" t="str">
        <f>IF(F831&lt;&gt;0,COUNTIF($L$2:L831,L831),"")</f>
        <v/>
      </c>
      <c r="N831" t="str">
        <f t="shared" si="53"/>
        <v/>
      </c>
    </row>
    <row r="832" spans="1:14" x14ac:dyDescent="0.2">
      <c r="A832">
        <v>831</v>
      </c>
      <c r="B832" t="str">
        <f>IF(F832&lt;&gt;"",COUNTIF($J$2:J832,J832),"")</f>
        <v/>
      </c>
      <c r="C832" t="str">
        <f t="shared" si="51"/>
        <v/>
      </c>
      <c r="D832" t="str">
        <f>IF(F832&lt;&gt;0,COUNTIF($K$2:K832,K832),"")</f>
        <v/>
      </c>
      <c r="E832" t="str">
        <f t="shared" si="52"/>
        <v/>
      </c>
      <c r="G832" s="54"/>
      <c r="H832" t="str">
        <f>IFERROR(VLOOKUP(F832, Entries!$B:$F, 2, FALSE),"")</f>
        <v/>
      </c>
      <c r="I832" t="str">
        <f>IFERROR(VLOOKUP(F832, Entries!$B:$F, 3, FALSE),"")</f>
        <v/>
      </c>
      <c r="J832" t="str">
        <f>IFERROR(VLOOKUP(F832, Entries!$B:$F, 4, FALSE),"")</f>
        <v/>
      </c>
      <c r="K832" t="str">
        <f>IFERROR(VLOOKUP(F832, Entries!$B:$F, 5, FALSE),"")</f>
        <v/>
      </c>
      <c r="L832" t="str">
        <f>LEFT(Table22[[#This Row],[Category]],2)</f>
        <v/>
      </c>
      <c r="M832" t="str">
        <f>IF(F832&lt;&gt;0,COUNTIF($L$2:L832,L832),"")</f>
        <v/>
      </c>
      <c r="N832" t="str">
        <f t="shared" si="53"/>
        <v/>
      </c>
    </row>
    <row r="833" spans="1:14" x14ac:dyDescent="0.2">
      <c r="A833">
        <v>832</v>
      </c>
      <c r="B833" t="str">
        <f>IF(F833&lt;&gt;"",COUNTIF($J$2:J833,J833),"")</f>
        <v/>
      </c>
      <c r="C833" t="str">
        <f t="shared" si="51"/>
        <v/>
      </c>
      <c r="D833" t="str">
        <f>IF(F833&lt;&gt;0,COUNTIF($K$2:K833,K833),"")</f>
        <v/>
      </c>
      <c r="E833" t="str">
        <f t="shared" si="52"/>
        <v/>
      </c>
      <c r="G833" s="54"/>
      <c r="H833" t="str">
        <f>IFERROR(VLOOKUP(F833, Entries!$B:$F, 2, FALSE),"")</f>
        <v/>
      </c>
      <c r="I833" t="str">
        <f>IFERROR(VLOOKUP(F833, Entries!$B:$F, 3, FALSE),"")</f>
        <v/>
      </c>
      <c r="J833" t="str">
        <f>IFERROR(VLOOKUP(F833, Entries!$B:$F, 4, FALSE),"")</f>
        <v/>
      </c>
      <c r="K833" t="str">
        <f>IFERROR(VLOOKUP(F833, Entries!$B:$F, 5, FALSE),"")</f>
        <v/>
      </c>
      <c r="L833" t="str">
        <f>LEFT(Table22[[#This Row],[Category]],2)</f>
        <v/>
      </c>
      <c r="M833" t="str">
        <f>IF(F833&lt;&gt;0,COUNTIF($L$2:L833,L833),"")</f>
        <v/>
      </c>
      <c r="N833" t="str">
        <f t="shared" si="53"/>
        <v/>
      </c>
    </row>
    <row r="834" spans="1:14" x14ac:dyDescent="0.2">
      <c r="A834">
        <v>833</v>
      </c>
      <c r="B834" t="str">
        <f>IF(F834&lt;&gt;"",COUNTIF($J$2:J834,J834),"")</f>
        <v/>
      </c>
      <c r="C834" t="str">
        <f t="shared" si="51"/>
        <v/>
      </c>
      <c r="D834" t="str">
        <f>IF(F834&lt;&gt;0,COUNTIF($K$2:K834,K834),"")</f>
        <v/>
      </c>
      <c r="E834" t="str">
        <f t="shared" si="52"/>
        <v/>
      </c>
      <c r="G834" s="54"/>
      <c r="H834" t="str">
        <f>IFERROR(VLOOKUP(F834, Entries!$B:$F, 2, FALSE),"")</f>
        <v/>
      </c>
      <c r="I834" t="str">
        <f>IFERROR(VLOOKUP(F834, Entries!$B:$F, 3, FALSE),"")</f>
        <v/>
      </c>
      <c r="J834" t="str">
        <f>IFERROR(VLOOKUP(F834, Entries!$B:$F, 4, FALSE),"")</f>
        <v/>
      </c>
      <c r="K834" t="str">
        <f>IFERROR(VLOOKUP(F834, Entries!$B:$F, 5, FALSE),"")</f>
        <v/>
      </c>
      <c r="L834" t="str">
        <f>LEFT(Table22[[#This Row],[Category]],2)</f>
        <v/>
      </c>
      <c r="M834" t="str">
        <f>IF(F834&lt;&gt;0,COUNTIF($L$2:L834,L834),"")</f>
        <v/>
      </c>
      <c r="N834" t="str">
        <f t="shared" si="53"/>
        <v/>
      </c>
    </row>
    <row r="835" spans="1:14" x14ac:dyDescent="0.2">
      <c r="A835">
        <v>834</v>
      </c>
      <c r="B835" t="str">
        <f>IF(F835&lt;&gt;"",COUNTIF($J$2:J835,J835),"")</f>
        <v/>
      </c>
      <c r="C835" t="str">
        <f t="shared" si="51"/>
        <v/>
      </c>
      <c r="D835" t="str">
        <f>IF(F835&lt;&gt;0,COUNTIF($K$2:K835,K835),"")</f>
        <v/>
      </c>
      <c r="E835" t="str">
        <f t="shared" si="52"/>
        <v/>
      </c>
      <c r="G835" s="54"/>
      <c r="H835" t="str">
        <f>IFERROR(VLOOKUP(F835, Entries!$B:$F, 2, FALSE),"")</f>
        <v/>
      </c>
      <c r="I835" t="str">
        <f>IFERROR(VLOOKUP(F835, Entries!$B:$F, 3, FALSE),"")</f>
        <v/>
      </c>
      <c r="J835" t="str">
        <f>IFERROR(VLOOKUP(F835, Entries!$B:$F, 4, FALSE),"")</f>
        <v/>
      </c>
      <c r="K835" t="str">
        <f>IFERROR(VLOOKUP(F835, Entries!$B:$F, 5, FALSE),"")</f>
        <v/>
      </c>
      <c r="L835" t="str">
        <f>LEFT(Table22[[#This Row],[Category]],2)</f>
        <v/>
      </c>
      <c r="M835" t="str">
        <f>IF(F835&lt;&gt;0,COUNTIF($L$2:L835,L835),"")</f>
        <v/>
      </c>
      <c r="N835" t="str">
        <f t="shared" si="53"/>
        <v/>
      </c>
    </row>
    <row r="836" spans="1:14" x14ac:dyDescent="0.2">
      <c r="A836">
        <v>835</v>
      </c>
      <c r="B836" t="str">
        <f>IF(F836&lt;&gt;"",COUNTIF($J$2:J836,J836),"")</f>
        <v/>
      </c>
      <c r="C836" t="str">
        <f t="shared" si="51"/>
        <v/>
      </c>
      <c r="D836" t="str">
        <f>IF(F836&lt;&gt;0,COUNTIF($K$2:K836,K836),"")</f>
        <v/>
      </c>
      <c r="E836" t="str">
        <f t="shared" si="52"/>
        <v/>
      </c>
      <c r="G836" s="54"/>
      <c r="H836" t="str">
        <f>IFERROR(VLOOKUP(F836, Entries!$B:$F, 2, FALSE),"")</f>
        <v/>
      </c>
      <c r="I836" t="str">
        <f>IFERROR(VLOOKUP(F836, Entries!$B:$F, 3, FALSE),"")</f>
        <v/>
      </c>
      <c r="J836" t="str">
        <f>IFERROR(VLOOKUP(F836, Entries!$B:$F, 4, FALSE),"")</f>
        <v/>
      </c>
      <c r="K836" t="str">
        <f>IFERROR(VLOOKUP(F836, Entries!$B:$F, 5, FALSE),"")</f>
        <v/>
      </c>
      <c r="L836" t="str">
        <f>LEFT(Table22[[#This Row],[Category]],2)</f>
        <v/>
      </c>
      <c r="M836" t="str">
        <f>IF(F836&lt;&gt;0,COUNTIF($L$2:L836,L836),"")</f>
        <v/>
      </c>
      <c r="N836" t="str">
        <f t="shared" si="53"/>
        <v/>
      </c>
    </row>
    <row r="837" spans="1:14" x14ac:dyDescent="0.2">
      <c r="A837">
        <v>836</v>
      </c>
      <c r="B837" t="str">
        <f>IF(F837&lt;&gt;"",COUNTIF($J$2:J837,J837),"")</f>
        <v/>
      </c>
      <c r="C837" t="str">
        <f t="shared" si="51"/>
        <v/>
      </c>
      <c r="D837" t="str">
        <f>IF(F837&lt;&gt;0,COUNTIF($K$2:K837,K837),"")</f>
        <v/>
      </c>
      <c r="E837" t="str">
        <f t="shared" si="52"/>
        <v/>
      </c>
      <c r="G837" s="54"/>
      <c r="H837" t="str">
        <f>IFERROR(VLOOKUP(F837, Entries!$B:$F, 2, FALSE),"")</f>
        <v/>
      </c>
      <c r="I837" t="str">
        <f>IFERROR(VLOOKUP(F837, Entries!$B:$F, 3, FALSE),"")</f>
        <v/>
      </c>
      <c r="J837" t="str">
        <f>IFERROR(VLOOKUP(F837, Entries!$B:$F, 4, FALSE),"")</f>
        <v/>
      </c>
      <c r="K837" t="str">
        <f>IFERROR(VLOOKUP(F837, Entries!$B:$F, 5, FALSE),"")</f>
        <v/>
      </c>
      <c r="L837" t="str">
        <f>LEFT(Table22[[#This Row],[Category]],2)</f>
        <v/>
      </c>
      <c r="M837" t="str">
        <f>IF(F837&lt;&gt;0,COUNTIF($L$2:L837,L837),"")</f>
        <v/>
      </c>
      <c r="N837" t="str">
        <f t="shared" si="53"/>
        <v/>
      </c>
    </row>
    <row r="838" spans="1:14" x14ac:dyDescent="0.2">
      <c r="A838">
        <v>837</v>
      </c>
      <c r="B838" t="str">
        <f>IF(F838&lt;&gt;"",COUNTIF($J$2:J838,J838),"")</f>
        <v/>
      </c>
      <c r="C838" t="str">
        <f t="shared" si="51"/>
        <v/>
      </c>
      <c r="D838" t="str">
        <f>IF(F838&lt;&gt;0,COUNTIF($K$2:K838,K838),"")</f>
        <v/>
      </c>
      <c r="E838" t="str">
        <f t="shared" si="52"/>
        <v/>
      </c>
      <c r="G838" s="54"/>
      <c r="H838" t="str">
        <f>IFERROR(VLOOKUP(F838, Entries!$B:$F, 2, FALSE),"")</f>
        <v/>
      </c>
      <c r="I838" t="str">
        <f>IFERROR(VLOOKUP(F838, Entries!$B:$F, 3, FALSE),"")</f>
        <v/>
      </c>
      <c r="J838" t="str">
        <f>IFERROR(VLOOKUP(F838, Entries!$B:$F, 4, FALSE),"")</f>
        <v/>
      </c>
      <c r="K838" t="str">
        <f>IFERROR(VLOOKUP(F838, Entries!$B:$F, 5, FALSE),"")</f>
        <v/>
      </c>
      <c r="L838" t="str">
        <f>LEFT(Table22[[#This Row],[Category]],2)</f>
        <v/>
      </c>
      <c r="M838" t="str">
        <f>IF(F838&lt;&gt;0,COUNTIF($L$2:L838,L838),"")</f>
        <v/>
      </c>
      <c r="N838" t="str">
        <f t="shared" si="53"/>
        <v/>
      </c>
    </row>
    <row r="839" spans="1:14" x14ac:dyDescent="0.2">
      <c r="A839">
        <v>838</v>
      </c>
      <c r="B839" t="str">
        <f>IF(F839&lt;&gt;"",COUNTIF($J$2:J839,J839),"")</f>
        <v/>
      </c>
      <c r="C839" t="str">
        <f t="shared" si="51"/>
        <v/>
      </c>
      <c r="D839" t="str">
        <f>IF(F839&lt;&gt;0,COUNTIF($K$2:K839,K839),"")</f>
        <v/>
      </c>
      <c r="E839" t="str">
        <f t="shared" si="52"/>
        <v/>
      </c>
      <c r="G839" s="54"/>
      <c r="H839" t="str">
        <f>IFERROR(VLOOKUP(F839, Entries!$B:$F, 2, FALSE),"")</f>
        <v/>
      </c>
      <c r="I839" t="str">
        <f>IFERROR(VLOOKUP(F839, Entries!$B:$F, 3, FALSE),"")</f>
        <v/>
      </c>
      <c r="J839" t="str">
        <f>IFERROR(VLOOKUP(F839, Entries!$B:$F, 4, FALSE),"")</f>
        <v/>
      </c>
      <c r="K839" t="str">
        <f>IFERROR(VLOOKUP(F839, Entries!$B:$F, 5, FALSE),"")</f>
        <v/>
      </c>
      <c r="L839" t="str">
        <f>LEFT(Table22[[#This Row],[Category]],2)</f>
        <v/>
      </c>
      <c r="M839" t="str">
        <f>IF(F839&lt;&gt;0,COUNTIF($L$2:L839,L839),"")</f>
        <v/>
      </c>
      <c r="N839" t="str">
        <f t="shared" si="53"/>
        <v/>
      </c>
    </row>
    <row r="840" spans="1:14" x14ac:dyDescent="0.2">
      <c r="A840">
        <v>839</v>
      </c>
      <c r="B840" t="str">
        <f>IF(F840&lt;&gt;"",COUNTIF($J$2:J840,J840),"")</f>
        <v/>
      </c>
      <c r="C840" t="str">
        <f t="shared" si="51"/>
        <v/>
      </c>
      <c r="D840" t="str">
        <f>IF(F840&lt;&gt;0,COUNTIF($K$2:K840,K840),"")</f>
        <v/>
      </c>
      <c r="E840" t="str">
        <f t="shared" si="52"/>
        <v/>
      </c>
      <c r="G840" s="54"/>
      <c r="H840" t="str">
        <f>IFERROR(VLOOKUP(F840, Entries!$B:$F, 2, FALSE),"")</f>
        <v/>
      </c>
      <c r="I840" t="str">
        <f>IFERROR(VLOOKUP(F840, Entries!$B:$F, 3, FALSE),"")</f>
        <v/>
      </c>
      <c r="J840" t="str">
        <f>IFERROR(VLOOKUP(F840, Entries!$B:$F, 4, FALSE),"")</f>
        <v/>
      </c>
      <c r="K840" t="str">
        <f>IFERROR(VLOOKUP(F840, Entries!$B:$F, 5, FALSE),"")</f>
        <v/>
      </c>
      <c r="L840" t="str">
        <f>LEFT(Table22[[#This Row],[Category]],2)</f>
        <v/>
      </c>
      <c r="M840" t="str">
        <f>IF(F840&lt;&gt;0,COUNTIF($L$2:L840,L840),"")</f>
        <v/>
      </c>
      <c r="N840" t="str">
        <f t="shared" si="53"/>
        <v/>
      </c>
    </row>
    <row r="841" spans="1:14" x14ac:dyDescent="0.2">
      <c r="A841">
        <v>840</v>
      </c>
      <c r="B841" t="str">
        <f>IF(F841&lt;&gt;"",COUNTIF($J$2:J841,J841),"")</f>
        <v/>
      </c>
      <c r="C841" t="str">
        <f t="shared" si="51"/>
        <v/>
      </c>
      <c r="D841" t="str">
        <f>IF(F841&lt;&gt;0,COUNTIF($K$2:K841,K841),"")</f>
        <v/>
      </c>
      <c r="E841" t="str">
        <f t="shared" si="52"/>
        <v/>
      </c>
      <c r="G841" s="54"/>
      <c r="H841" t="str">
        <f>IFERROR(VLOOKUP(F841, Entries!$B:$F, 2, FALSE),"")</f>
        <v/>
      </c>
      <c r="I841" t="str">
        <f>IFERROR(VLOOKUP(F841, Entries!$B:$F, 3, FALSE),"")</f>
        <v/>
      </c>
      <c r="J841" t="str">
        <f>IFERROR(VLOOKUP(F841, Entries!$B:$F, 4, FALSE),"")</f>
        <v/>
      </c>
      <c r="K841" t="str">
        <f>IFERROR(VLOOKUP(F841, Entries!$B:$F, 5, FALSE),"")</f>
        <v/>
      </c>
      <c r="L841" t="str">
        <f>LEFT(Table22[[#This Row],[Category]],2)</f>
        <v/>
      </c>
      <c r="M841" t="str">
        <f>IF(F841&lt;&gt;0,COUNTIF($L$2:L841,L841),"")</f>
        <v/>
      </c>
      <c r="N841" t="str">
        <f t="shared" si="53"/>
        <v/>
      </c>
    </row>
    <row r="842" spans="1:14" x14ac:dyDescent="0.2">
      <c r="A842">
        <v>841</v>
      </c>
      <c r="B842" t="str">
        <f>IF(F842&lt;&gt;"",COUNTIF($J$2:J842,J842),"")</f>
        <v/>
      </c>
      <c r="C842" t="str">
        <f t="shared" si="51"/>
        <v/>
      </c>
      <c r="D842" t="str">
        <f>IF(F842&lt;&gt;0,COUNTIF($K$2:K842,K842),"")</f>
        <v/>
      </c>
      <c r="E842" t="str">
        <f t="shared" si="52"/>
        <v/>
      </c>
      <c r="G842" s="54"/>
      <c r="H842" t="str">
        <f>IFERROR(VLOOKUP(F842, Entries!$B:$F, 2, FALSE),"")</f>
        <v/>
      </c>
      <c r="I842" t="str">
        <f>IFERROR(VLOOKUP(F842, Entries!$B:$F, 3, FALSE),"")</f>
        <v/>
      </c>
      <c r="J842" t="str">
        <f>IFERROR(VLOOKUP(F842, Entries!$B:$F, 4, FALSE),"")</f>
        <v/>
      </c>
      <c r="K842" t="str">
        <f>IFERROR(VLOOKUP(F842, Entries!$B:$F, 5, FALSE),"")</f>
        <v/>
      </c>
      <c r="L842" t="str">
        <f>LEFT(Table22[[#This Row],[Category]],2)</f>
        <v/>
      </c>
      <c r="M842" t="str">
        <f>IF(F842&lt;&gt;0,COUNTIF($L$2:L842,L842),"")</f>
        <v/>
      </c>
      <c r="N842" t="str">
        <f t="shared" si="53"/>
        <v/>
      </c>
    </row>
    <row r="843" spans="1:14" x14ac:dyDescent="0.2">
      <c r="A843">
        <v>842</v>
      </c>
      <c r="B843" t="str">
        <f>IF(F843&lt;&gt;"",COUNTIF($J$2:J843,J843),"")</f>
        <v/>
      </c>
      <c r="C843" t="str">
        <f t="shared" si="51"/>
        <v/>
      </c>
      <c r="D843" t="str">
        <f>IF(F843&lt;&gt;0,COUNTIF($K$2:K843,K843),"")</f>
        <v/>
      </c>
      <c r="E843" t="str">
        <f t="shared" si="52"/>
        <v/>
      </c>
      <c r="G843" s="54"/>
      <c r="H843" t="str">
        <f>IFERROR(VLOOKUP(F843, Entries!$B:$F, 2, FALSE),"")</f>
        <v/>
      </c>
      <c r="I843" t="str">
        <f>IFERROR(VLOOKUP(F843, Entries!$B:$F, 3, FALSE),"")</f>
        <v/>
      </c>
      <c r="J843" t="str">
        <f>IFERROR(VLOOKUP(F843, Entries!$B:$F, 4, FALSE),"")</f>
        <v/>
      </c>
      <c r="K843" t="str">
        <f>IFERROR(VLOOKUP(F843, Entries!$B:$F, 5, FALSE),"")</f>
        <v/>
      </c>
      <c r="L843" t="str">
        <f>LEFT(Table22[[#This Row],[Category]],2)</f>
        <v/>
      </c>
      <c r="M843" t="str">
        <f>IF(F843&lt;&gt;0,COUNTIF($L$2:L843,L843),"")</f>
        <v/>
      </c>
      <c r="N843" t="str">
        <f t="shared" si="53"/>
        <v/>
      </c>
    </row>
    <row r="844" spans="1:14" x14ac:dyDescent="0.2">
      <c r="A844">
        <v>843</v>
      </c>
      <c r="B844" t="str">
        <f>IF(F844&lt;&gt;"",COUNTIF($J$2:J844,J844),"")</f>
        <v/>
      </c>
      <c r="C844" t="str">
        <f t="shared" si="51"/>
        <v/>
      </c>
      <c r="D844" t="str">
        <f>IF(F844&lt;&gt;0,COUNTIF($K$2:K844,K844),"")</f>
        <v/>
      </c>
      <c r="E844" t="str">
        <f t="shared" si="52"/>
        <v/>
      </c>
      <c r="G844" s="54"/>
      <c r="H844" t="str">
        <f>IFERROR(VLOOKUP(F844, Entries!$B:$F, 2, FALSE),"")</f>
        <v/>
      </c>
      <c r="I844" t="str">
        <f>IFERROR(VLOOKUP(F844, Entries!$B:$F, 3, FALSE),"")</f>
        <v/>
      </c>
      <c r="J844" t="str">
        <f>IFERROR(VLOOKUP(F844, Entries!$B:$F, 4, FALSE),"")</f>
        <v/>
      </c>
      <c r="K844" t="str">
        <f>IFERROR(VLOOKUP(F844, Entries!$B:$F, 5, FALSE),"")</f>
        <v/>
      </c>
      <c r="L844" t="str">
        <f>LEFT(Table22[[#This Row],[Category]],2)</f>
        <v/>
      </c>
      <c r="M844" t="str">
        <f>IF(F844&lt;&gt;0,COUNTIF($L$2:L844,L844),"")</f>
        <v/>
      </c>
      <c r="N844" t="str">
        <f t="shared" si="53"/>
        <v/>
      </c>
    </row>
    <row r="845" spans="1:14" x14ac:dyDescent="0.2">
      <c r="A845">
        <v>844</v>
      </c>
      <c r="B845" t="str">
        <f>IF(F845&lt;&gt;"",COUNTIF($J$2:J845,J845),"")</f>
        <v/>
      </c>
      <c r="C845" t="str">
        <f t="shared" si="51"/>
        <v/>
      </c>
      <c r="D845" t="str">
        <f>IF(F845&lt;&gt;0,COUNTIF($K$2:K845,K845),"")</f>
        <v/>
      </c>
      <c r="E845" t="str">
        <f t="shared" si="52"/>
        <v/>
      </c>
      <c r="G845" s="54"/>
      <c r="H845" t="str">
        <f>IFERROR(VLOOKUP(F845, Entries!$B:$F, 2, FALSE),"")</f>
        <v/>
      </c>
      <c r="I845" t="str">
        <f>IFERROR(VLOOKUP(F845, Entries!$B:$F, 3, FALSE),"")</f>
        <v/>
      </c>
      <c r="J845" t="str">
        <f>IFERROR(VLOOKUP(F845, Entries!$B:$F, 4, FALSE),"")</f>
        <v/>
      </c>
      <c r="K845" t="str">
        <f>IFERROR(VLOOKUP(F845, Entries!$B:$F, 5, FALSE),"")</f>
        <v/>
      </c>
      <c r="L845" t="str">
        <f>LEFT(Table22[[#This Row],[Category]],2)</f>
        <v/>
      </c>
      <c r="M845" t="str">
        <f>IF(F845&lt;&gt;0,COUNTIF($L$2:L845,L845),"")</f>
        <v/>
      </c>
      <c r="N845" t="str">
        <f t="shared" si="53"/>
        <v/>
      </c>
    </row>
    <row r="846" spans="1:14" x14ac:dyDescent="0.2">
      <c r="A846">
        <v>845</v>
      </c>
      <c r="B846" t="str">
        <f>IF(F846&lt;&gt;"",COUNTIF($J$2:J846,J846),"")</f>
        <v/>
      </c>
      <c r="C846" t="str">
        <f t="shared" si="51"/>
        <v/>
      </c>
      <c r="D846" t="str">
        <f>IF(F846&lt;&gt;0,COUNTIF($K$2:K846,K846),"")</f>
        <v/>
      </c>
      <c r="E846" t="str">
        <f t="shared" si="52"/>
        <v/>
      </c>
      <c r="G846" s="54"/>
      <c r="H846" t="str">
        <f>IFERROR(VLOOKUP(F846, Entries!$B:$F, 2, FALSE),"")</f>
        <v/>
      </c>
      <c r="I846" t="str">
        <f>IFERROR(VLOOKUP(F846, Entries!$B:$F, 3, FALSE),"")</f>
        <v/>
      </c>
      <c r="J846" t="str">
        <f>IFERROR(VLOOKUP(F846, Entries!$B:$F, 4, FALSE),"")</f>
        <v/>
      </c>
      <c r="K846" t="str">
        <f>IFERROR(VLOOKUP(F846, Entries!$B:$F, 5, FALSE),"")</f>
        <v/>
      </c>
      <c r="L846" t="str">
        <f>LEFT(Table22[[#This Row],[Category]],2)</f>
        <v/>
      </c>
      <c r="M846" t="str">
        <f>IF(F846&lt;&gt;0,COUNTIF($L$2:L846,L846),"")</f>
        <v/>
      </c>
      <c r="N846" t="str">
        <f t="shared" si="53"/>
        <v/>
      </c>
    </row>
    <row r="847" spans="1:14" x14ac:dyDescent="0.2">
      <c r="A847">
        <v>846</v>
      </c>
      <c r="B847" t="str">
        <f>IF(F847&lt;&gt;"",COUNTIF($J$2:J847,J847),"")</f>
        <v/>
      </c>
      <c r="C847" t="str">
        <f t="shared" si="51"/>
        <v/>
      </c>
      <c r="D847" t="str">
        <f>IF(F847&lt;&gt;0,COUNTIF($K$2:K847,K847),"")</f>
        <v/>
      </c>
      <c r="E847" t="str">
        <f t="shared" si="52"/>
        <v/>
      </c>
      <c r="G847" s="54"/>
      <c r="H847" t="str">
        <f>IFERROR(VLOOKUP(F847, Entries!$B:$F, 2, FALSE),"")</f>
        <v/>
      </c>
      <c r="I847" t="str">
        <f>IFERROR(VLOOKUP(F847, Entries!$B:$F, 3, FALSE),"")</f>
        <v/>
      </c>
      <c r="J847" t="str">
        <f>IFERROR(VLOOKUP(F847, Entries!$B:$F, 4, FALSE),"")</f>
        <v/>
      </c>
      <c r="K847" t="str">
        <f>IFERROR(VLOOKUP(F847, Entries!$B:$F, 5, FALSE),"")</f>
        <v/>
      </c>
      <c r="L847" t="str">
        <f>LEFT(Table22[[#This Row],[Category]],2)</f>
        <v/>
      </c>
      <c r="M847" t="str">
        <f>IF(F847&lt;&gt;0,COUNTIF($L$2:L847,L847),"")</f>
        <v/>
      </c>
      <c r="N847" t="str">
        <f t="shared" si="53"/>
        <v/>
      </c>
    </row>
    <row r="848" spans="1:14" x14ac:dyDescent="0.2">
      <c r="A848">
        <v>847</v>
      </c>
      <c r="B848" t="str">
        <f>IF(F848&lt;&gt;"",COUNTIF($J$2:J848,J848),"")</f>
        <v/>
      </c>
      <c r="C848" t="str">
        <f t="shared" si="51"/>
        <v/>
      </c>
      <c r="D848" t="str">
        <f>IF(F848&lt;&gt;0,COUNTIF($K$2:K848,K848),"")</f>
        <v/>
      </c>
      <c r="E848" t="str">
        <f t="shared" si="52"/>
        <v/>
      </c>
      <c r="G848" s="54"/>
      <c r="H848" t="str">
        <f>IFERROR(VLOOKUP(F848, Entries!$B:$F, 2, FALSE),"")</f>
        <v/>
      </c>
      <c r="I848" t="str">
        <f>IFERROR(VLOOKUP(F848, Entries!$B:$F, 3, FALSE),"")</f>
        <v/>
      </c>
      <c r="J848" t="str">
        <f>IFERROR(VLOOKUP(F848, Entries!$B:$F, 4, FALSE),"")</f>
        <v/>
      </c>
      <c r="K848" t="str">
        <f>IFERROR(VLOOKUP(F848, Entries!$B:$F, 5, FALSE),"")</f>
        <v/>
      </c>
      <c r="L848" t="str">
        <f>LEFT(Table22[[#This Row],[Category]],2)</f>
        <v/>
      </c>
      <c r="M848" t="str">
        <f>IF(F848&lt;&gt;0,COUNTIF($L$2:L848,L848),"")</f>
        <v/>
      </c>
      <c r="N848" t="str">
        <f t="shared" si="53"/>
        <v/>
      </c>
    </row>
    <row r="849" spans="1:14" x14ac:dyDescent="0.2">
      <c r="A849">
        <v>848</v>
      </c>
      <c r="B849" t="str">
        <f>IF(F849&lt;&gt;"",COUNTIF($J$2:J849,J849),"")</f>
        <v/>
      </c>
      <c r="C849" t="str">
        <f t="shared" si="51"/>
        <v/>
      </c>
      <c r="D849" t="str">
        <f>IF(F849&lt;&gt;0,COUNTIF($K$2:K849,K849),"")</f>
        <v/>
      </c>
      <c r="E849" t="str">
        <f t="shared" si="52"/>
        <v/>
      </c>
      <c r="G849" s="54"/>
      <c r="H849" t="str">
        <f>IFERROR(VLOOKUP(F849, Entries!$B:$F, 2, FALSE),"")</f>
        <v/>
      </c>
      <c r="I849" t="str">
        <f>IFERROR(VLOOKUP(F849, Entries!$B:$F, 3, FALSE),"")</f>
        <v/>
      </c>
      <c r="J849" t="str">
        <f>IFERROR(VLOOKUP(F849, Entries!$B:$F, 4, FALSE),"")</f>
        <v/>
      </c>
      <c r="K849" t="str">
        <f>IFERROR(VLOOKUP(F849, Entries!$B:$F, 5, FALSE),"")</f>
        <v/>
      </c>
      <c r="L849" t="str">
        <f>LEFT(Table22[[#This Row],[Category]],2)</f>
        <v/>
      </c>
      <c r="M849" t="str">
        <f>IF(F849&lt;&gt;0,COUNTIF($L$2:L849,L849),"")</f>
        <v/>
      </c>
      <c r="N849" t="str">
        <f t="shared" si="53"/>
        <v/>
      </c>
    </row>
    <row r="850" spans="1:14" x14ac:dyDescent="0.2">
      <c r="A850">
        <v>849</v>
      </c>
      <c r="B850" t="str">
        <f>IF(F850&lt;&gt;"",COUNTIF($J$2:J850,J850),"")</f>
        <v/>
      </c>
      <c r="C850" t="str">
        <f t="shared" si="51"/>
        <v/>
      </c>
      <c r="D850" t="str">
        <f>IF(F850&lt;&gt;0,COUNTIF($K$2:K850,K850),"")</f>
        <v/>
      </c>
      <c r="E850" t="str">
        <f t="shared" si="52"/>
        <v/>
      </c>
      <c r="G850" s="54"/>
      <c r="H850" t="str">
        <f>IFERROR(VLOOKUP(F850, Entries!$B:$F, 2, FALSE),"")</f>
        <v/>
      </c>
      <c r="I850" t="str">
        <f>IFERROR(VLOOKUP(F850, Entries!$B:$F, 3, FALSE),"")</f>
        <v/>
      </c>
      <c r="J850" t="str">
        <f>IFERROR(VLOOKUP(F850, Entries!$B:$F, 4, FALSE),"")</f>
        <v/>
      </c>
      <c r="K850" t="str">
        <f>IFERROR(VLOOKUP(F850, Entries!$B:$F, 5, FALSE),"")</f>
        <v/>
      </c>
      <c r="L850" t="str">
        <f>LEFT(Table22[[#This Row],[Category]],2)</f>
        <v/>
      </c>
      <c r="M850" t="str">
        <f>IF(F850&lt;&gt;0,COUNTIF($L$2:L850,L850),"")</f>
        <v/>
      </c>
      <c r="N850" t="str">
        <f t="shared" si="53"/>
        <v/>
      </c>
    </row>
    <row r="851" spans="1:14" x14ac:dyDescent="0.2">
      <c r="A851">
        <v>850</v>
      </c>
      <c r="B851" t="str">
        <f>IF(F851&lt;&gt;"",COUNTIF($J$2:J851,J851),"")</f>
        <v/>
      </c>
      <c r="C851" t="str">
        <f t="shared" si="51"/>
        <v/>
      </c>
      <c r="D851" t="str">
        <f>IF(F851&lt;&gt;0,COUNTIF($K$2:K851,K851),"")</f>
        <v/>
      </c>
      <c r="E851" t="str">
        <f t="shared" si="52"/>
        <v/>
      </c>
      <c r="G851" s="54"/>
      <c r="H851" t="str">
        <f>IFERROR(VLOOKUP(F851, Entries!$B:$F, 2, FALSE),"")</f>
        <v/>
      </c>
      <c r="I851" t="str">
        <f>IFERROR(VLOOKUP(F851, Entries!$B:$F, 3, FALSE),"")</f>
        <v/>
      </c>
      <c r="J851" t="str">
        <f>IFERROR(VLOOKUP(F851, Entries!$B:$F, 4, FALSE),"")</f>
        <v/>
      </c>
      <c r="K851" t="str">
        <f>IFERROR(VLOOKUP(F851, Entries!$B:$F, 5, FALSE),"")</f>
        <v/>
      </c>
      <c r="L851" t="str">
        <f>LEFT(Table22[[#This Row],[Category]],2)</f>
        <v/>
      </c>
      <c r="M851" t="str">
        <f>IF(F851&lt;&gt;0,COUNTIF($L$2:L851,L851),"")</f>
        <v/>
      </c>
      <c r="N851" t="str">
        <f t="shared" si="53"/>
        <v/>
      </c>
    </row>
    <row r="852" spans="1:14" x14ac:dyDescent="0.2">
      <c r="A852">
        <v>851</v>
      </c>
      <c r="B852" t="str">
        <f>IF(F852&lt;&gt;"",COUNTIF($J$2:J852,J852),"")</f>
        <v/>
      </c>
      <c r="C852" t="str">
        <f t="shared" si="51"/>
        <v/>
      </c>
      <c r="D852" t="str">
        <f>IF(F852&lt;&gt;0,COUNTIF($K$2:K852,K852),"")</f>
        <v/>
      </c>
      <c r="E852" t="str">
        <f t="shared" si="52"/>
        <v/>
      </c>
      <c r="G852" s="54"/>
      <c r="H852" t="str">
        <f>IFERROR(VLOOKUP(F852, Entries!$B:$F, 2, FALSE),"")</f>
        <v/>
      </c>
      <c r="I852" t="str">
        <f>IFERROR(VLOOKUP(F852, Entries!$B:$F, 3, FALSE),"")</f>
        <v/>
      </c>
      <c r="J852" t="str">
        <f>IFERROR(VLOOKUP(F852, Entries!$B:$F, 4, FALSE),"")</f>
        <v/>
      </c>
      <c r="K852" t="str">
        <f>IFERROR(VLOOKUP(F852, Entries!$B:$F, 5, FALSE),"")</f>
        <v/>
      </c>
      <c r="L852" t="str">
        <f>LEFT(Table22[[#This Row],[Category]],2)</f>
        <v/>
      </c>
      <c r="M852" t="str">
        <f>IF(F852&lt;&gt;0,COUNTIF($L$2:L852,L852),"")</f>
        <v/>
      </c>
      <c r="N852" t="str">
        <f t="shared" si="53"/>
        <v/>
      </c>
    </row>
    <row r="853" spans="1:14" x14ac:dyDescent="0.2">
      <c r="A853">
        <v>852</v>
      </c>
      <c r="B853" t="str">
        <f>IF(F853&lt;&gt;"",COUNTIF($J$2:J853,J853),"")</f>
        <v/>
      </c>
      <c r="C853" t="str">
        <f t="shared" si="51"/>
        <v/>
      </c>
      <c r="D853" t="str">
        <f>IF(F853&lt;&gt;0,COUNTIF($K$2:K853,K853),"")</f>
        <v/>
      </c>
      <c r="E853" t="str">
        <f t="shared" si="52"/>
        <v/>
      </c>
      <c r="G853" s="54"/>
      <c r="H853" t="str">
        <f>IFERROR(VLOOKUP(F853, Entries!$B:$F, 2, FALSE),"")</f>
        <v/>
      </c>
      <c r="I853" t="str">
        <f>IFERROR(VLOOKUP(F853, Entries!$B:$F, 3, FALSE),"")</f>
        <v/>
      </c>
      <c r="J853" t="str">
        <f>IFERROR(VLOOKUP(F853, Entries!$B:$F, 4, FALSE),"")</f>
        <v/>
      </c>
      <c r="K853" t="str">
        <f>IFERROR(VLOOKUP(F853, Entries!$B:$F, 5, FALSE),"")</f>
        <v/>
      </c>
      <c r="L853" t="str">
        <f>LEFT(Table22[[#This Row],[Category]],2)</f>
        <v/>
      </c>
      <c r="M853" t="str">
        <f>IF(F853&lt;&gt;0,COUNTIF($L$2:L853,L853),"")</f>
        <v/>
      </c>
      <c r="N853" t="str">
        <f t="shared" si="53"/>
        <v/>
      </c>
    </row>
    <row r="854" spans="1:14" x14ac:dyDescent="0.2">
      <c r="A854">
        <v>853</v>
      </c>
      <c r="B854" t="str">
        <f>IF(F854&lt;&gt;"",COUNTIF($J$2:J854,J854),"")</f>
        <v/>
      </c>
      <c r="C854" t="str">
        <f t="shared" si="51"/>
        <v/>
      </c>
      <c r="D854" t="str">
        <f>IF(F854&lt;&gt;0,COUNTIF($K$2:K854,K854),"")</f>
        <v/>
      </c>
      <c r="E854" t="str">
        <f t="shared" si="52"/>
        <v/>
      </c>
      <c r="G854" s="54"/>
      <c r="H854" t="str">
        <f>IFERROR(VLOOKUP(F854, Entries!$B:$F, 2, FALSE),"")</f>
        <v/>
      </c>
      <c r="I854" t="str">
        <f>IFERROR(VLOOKUP(F854, Entries!$B:$F, 3, FALSE),"")</f>
        <v/>
      </c>
      <c r="J854" t="str">
        <f>IFERROR(VLOOKUP(F854, Entries!$B:$F, 4, FALSE),"")</f>
        <v/>
      </c>
      <c r="K854" t="str">
        <f>IFERROR(VLOOKUP(F854, Entries!$B:$F, 5, FALSE),"")</f>
        <v/>
      </c>
      <c r="L854" t="str">
        <f>LEFT(Table22[[#This Row],[Category]],2)</f>
        <v/>
      </c>
      <c r="M854" t="str">
        <f>IF(F854&lt;&gt;0,COUNTIF($L$2:L854,L854),"")</f>
        <v/>
      </c>
      <c r="N854" t="str">
        <f t="shared" si="53"/>
        <v/>
      </c>
    </row>
    <row r="855" spans="1:14" x14ac:dyDescent="0.2">
      <c r="A855">
        <v>854</v>
      </c>
      <c r="B855" t="str">
        <f>IF(F855&lt;&gt;"",COUNTIF($J$2:J855,J855),"")</f>
        <v/>
      </c>
      <c r="C855" t="str">
        <f t="shared" si="51"/>
        <v/>
      </c>
      <c r="D855" t="str">
        <f>IF(F855&lt;&gt;0,COUNTIF($K$2:K855,K855),"")</f>
        <v/>
      </c>
      <c r="E855" t="str">
        <f t="shared" si="52"/>
        <v/>
      </c>
      <c r="G855" s="54"/>
      <c r="H855" t="str">
        <f>IFERROR(VLOOKUP(F855, Entries!$B:$F, 2, FALSE),"")</f>
        <v/>
      </c>
      <c r="I855" t="str">
        <f>IFERROR(VLOOKUP(F855, Entries!$B:$F, 3, FALSE),"")</f>
        <v/>
      </c>
      <c r="J855" t="str">
        <f>IFERROR(VLOOKUP(F855, Entries!$B:$F, 4, FALSE),"")</f>
        <v/>
      </c>
      <c r="K855" t="str">
        <f>IFERROR(VLOOKUP(F855, Entries!$B:$F, 5, FALSE),"")</f>
        <v/>
      </c>
      <c r="L855" t="str">
        <f>LEFT(Table22[[#This Row],[Category]],2)</f>
        <v/>
      </c>
      <c r="M855" t="str">
        <f>IF(F855&lt;&gt;0,COUNTIF($L$2:L855,L855),"")</f>
        <v/>
      </c>
      <c r="N855" t="str">
        <f t="shared" si="53"/>
        <v/>
      </c>
    </row>
    <row r="856" spans="1:14" x14ac:dyDescent="0.2">
      <c r="A856">
        <v>855</v>
      </c>
      <c r="B856" t="str">
        <f>IF(F856&lt;&gt;"",COUNTIF($J$2:J856,J856),"")</f>
        <v/>
      </c>
      <c r="C856" t="str">
        <f t="shared" si="51"/>
        <v/>
      </c>
      <c r="D856" t="str">
        <f>IF(F856&lt;&gt;0,COUNTIF($K$2:K856,K856),"")</f>
        <v/>
      </c>
      <c r="E856" t="str">
        <f t="shared" si="52"/>
        <v/>
      </c>
      <c r="G856" s="54"/>
      <c r="H856" t="str">
        <f>IFERROR(VLOOKUP(F856, Entries!$B:$F, 2, FALSE),"")</f>
        <v/>
      </c>
      <c r="I856" t="str">
        <f>IFERROR(VLOOKUP(F856, Entries!$B:$F, 3, FALSE),"")</f>
        <v/>
      </c>
      <c r="J856" t="str">
        <f>IFERROR(VLOOKUP(F856, Entries!$B:$F, 4, FALSE),"")</f>
        <v/>
      </c>
      <c r="K856" t="str">
        <f>IFERROR(VLOOKUP(F856, Entries!$B:$F, 5, FALSE),"")</f>
        <v/>
      </c>
      <c r="L856" t="str">
        <f>LEFT(Table22[[#This Row],[Category]],2)</f>
        <v/>
      </c>
      <c r="M856" t="str">
        <f>IF(F856&lt;&gt;0,COUNTIF($L$2:L856,L856),"")</f>
        <v/>
      </c>
      <c r="N856" t="str">
        <f t="shared" si="53"/>
        <v/>
      </c>
    </row>
    <row r="857" spans="1:14" x14ac:dyDescent="0.2">
      <c r="A857">
        <v>856</v>
      </c>
      <c r="B857" t="str">
        <f>IF(F857&lt;&gt;"",COUNTIF($J$2:J857,J857),"")</f>
        <v/>
      </c>
      <c r="C857" t="str">
        <f t="shared" si="51"/>
        <v/>
      </c>
      <c r="D857" t="str">
        <f>IF(F857&lt;&gt;0,COUNTIF($K$2:K857,K857),"")</f>
        <v/>
      </c>
      <c r="E857" t="str">
        <f t="shared" si="52"/>
        <v/>
      </c>
      <c r="G857" s="54"/>
      <c r="H857" t="str">
        <f>IFERROR(VLOOKUP(F857, Entries!$B:$F, 2, FALSE),"")</f>
        <v/>
      </c>
      <c r="I857" t="str">
        <f>IFERROR(VLOOKUP(F857, Entries!$B:$F, 3, FALSE),"")</f>
        <v/>
      </c>
      <c r="J857" t="str">
        <f>IFERROR(VLOOKUP(F857, Entries!$B:$F, 4, FALSE),"")</f>
        <v/>
      </c>
      <c r="K857" t="str">
        <f>IFERROR(VLOOKUP(F857, Entries!$B:$F, 5, FALSE),"")</f>
        <v/>
      </c>
      <c r="L857" t="str">
        <f>LEFT(Table22[[#This Row],[Category]],2)</f>
        <v/>
      </c>
      <c r="M857" t="str">
        <f>IF(F857&lt;&gt;0,COUNTIF($L$2:L857,L857),"")</f>
        <v/>
      </c>
      <c r="N857" t="str">
        <f t="shared" si="53"/>
        <v/>
      </c>
    </row>
    <row r="858" spans="1:14" x14ac:dyDescent="0.2">
      <c r="A858">
        <v>857</v>
      </c>
      <c r="B858" t="str">
        <f>IF(F858&lt;&gt;"",COUNTIF($J$2:J858,J858),"")</f>
        <v/>
      </c>
      <c r="C858" t="str">
        <f t="shared" si="51"/>
        <v/>
      </c>
      <c r="D858" t="str">
        <f>IF(F858&lt;&gt;0,COUNTIF($K$2:K858,K858),"")</f>
        <v/>
      </c>
      <c r="E858" t="str">
        <f t="shared" si="52"/>
        <v/>
      </c>
      <c r="G858" s="54"/>
      <c r="H858" t="str">
        <f>IFERROR(VLOOKUP(F858, Entries!$B:$F, 2, FALSE),"")</f>
        <v/>
      </c>
      <c r="I858" t="str">
        <f>IFERROR(VLOOKUP(F858, Entries!$B:$F, 3, FALSE),"")</f>
        <v/>
      </c>
      <c r="J858" t="str">
        <f>IFERROR(VLOOKUP(F858, Entries!$B:$F, 4, FALSE),"")</f>
        <v/>
      </c>
      <c r="K858" t="str">
        <f>IFERROR(VLOOKUP(F858, Entries!$B:$F, 5, FALSE),"")</f>
        <v/>
      </c>
      <c r="L858" t="str">
        <f>LEFT(Table22[[#This Row],[Category]],2)</f>
        <v/>
      </c>
      <c r="M858" t="str">
        <f>IF(F858&lt;&gt;0,COUNTIF($L$2:L858,L858),"")</f>
        <v/>
      </c>
      <c r="N858" t="str">
        <f t="shared" si="53"/>
        <v/>
      </c>
    </row>
    <row r="859" spans="1:14" x14ac:dyDescent="0.2">
      <c r="A859">
        <v>858</v>
      </c>
      <c r="B859" t="str">
        <f>IF(F859&lt;&gt;"",COUNTIF($J$2:J859,J859),"")</f>
        <v/>
      </c>
      <c r="C859" t="str">
        <f t="shared" si="51"/>
        <v/>
      </c>
      <c r="D859" t="str">
        <f>IF(F859&lt;&gt;0,COUNTIF($K$2:K859,K859),"")</f>
        <v/>
      </c>
      <c r="E859" t="str">
        <f t="shared" si="52"/>
        <v/>
      </c>
      <c r="G859" s="54"/>
      <c r="H859" t="str">
        <f>IFERROR(VLOOKUP(F859, Entries!$B:$F, 2, FALSE),"")</f>
        <v/>
      </c>
      <c r="I859" t="str">
        <f>IFERROR(VLOOKUP(F859, Entries!$B:$F, 3, FALSE),"")</f>
        <v/>
      </c>
      <c r="J859" t="str">
        <f>IFERROR(VLOOKUP(F859, Entries!$B:$F, 4, FALSE),"")</f>
        <v/>
      </c>
      <c r="K859" t="str">
        <f>IFERROR(VLOOKUP(F859, Entries!$B:$F, 5, FALSE),"")</f>
        <v/>
      </c>
      <c r="L859" t="str">
        <f>LEFT(Table22[[#This Row],[Category]],2)</f>
        <v/>
      </c>
      <c r="M859" t="str">
        <f>IF(F859&lt;&gt;0,COUNTIF($L$2:L859,L859),"")</f>
        <v/>
      </c>
      <c r="N859" t="str">
        <f t="shared" si="53"/>
        <v/>
      </c>
    </row>
    <row r="860" spans="1:14" x14ac:dyDescent="0.2">
      <c r="A860">
        <v>859</v>
      </c>
      <c r="B860" t="str">
        <f>IF(F860&lt;&gt;"",COUNTIF($J$2:J860,J860),"")</f>
        <v/>
      </c>
      <c r="C860" t="str">
        <f t="shared" si="51"/>
        <v/>
      </c>
      <c r="D860" t="str">
        <f>IF(F860&lt;&gt;0,COUNTIF($K$2:K860,K860),"")</f>
        <v/>
      </c>
      <c r="E860" t="str">
        <f t="shared" si="52"/>
        <v/>
      </c>
      <c r="G860" s="54"/>
      <c r="H860" t="str">
        <f>IFERROR(VLOOKUP(F860, Entries!$B:$F, 2, FALSE),"")</f>
        <v/>
      </c>
      <c r="I860" t="str">
        <f>IFERROR(VLOOKUP(F860, Entries!$B:$F, 3, FALSE),"")</f>
        <v/>
      </c>
      <c r="J860" t="str">
        <f>IFERROR(VLOOKUP(F860, Entries!$B:$F, 4, FALSE),"")</f>
        <v/>
      </c>
      <c r="K860" t="str">
        <f>IFERROR(VLOOKUP(F860, Entries!$B:$F, 5, FALSE),"")</f>
        <v/>
      </c>
      <c r="L860" t="str">
        <f>LEFT(Table22[[#This Row],[Category]],2)</f>
        <v/>
      </c>
      <c r="M860" t="str">
        <f>IF(F860&lt;&gt;0,COUNTIF($L$2:L860,L860),"")</f>
        <v/>
      </c>
      <c r="N860" t="str">
        <f t="shared" si="53"/>
        <v/>
      </c>
    </row>
    <row r="861" spans="1:14" x14ac:dyDescent="0.2">
      <c r="A861">
        <v>860</v>
      </c>
      <c r="B861" t="str">
        <f>IF(F861&lt;&gt;"",COUNTIF($J$2:J861,J861),"")</f>
        <v/>
      </c>
      <c r="C861" t="str">
        <f t="shared" si="51"/>
        <v/>
      </c>
      <c r="D861" t="str">
        <f>IF(F861&lt;&gt;0,COUNTIF($K$2:K861,K861),"")</f>
        <v/>
      </c>
      <c r="E861" t="str">
        <f t="shared" si="52"/>
        <v/>
      </c>
      <c r="G861" s="54"/>
      <c r="H861" t="str">
        <f>IFERROR(VLOOKUP(F861, Entries!$B:$F, 2, FALSE),"")</f>
        <v/>
      </c>
      <c r="I861" t="str">
        <f>IFERROR(VLOOKUP(F861, Entries!$B:$F, 3, FALSE),"")</f>
        <v/>
      </c>
      <c r="J861" t="str">
        <f>IFERROR(VLOOKUP(F861, Entries!$B:$F, 4, FALSE),"")</f>
        <v/>
      </c>
      <c r="K861" t="str">
        <f>IFERROR(VLOOKUP(F861, Entries!$B:$F, 5, FALSE),"")</f>
        <v/>
      </c>
      <c r="L861" t="str">
        <f>LEFT(Table22[[#This Row],[Category]],2)</f>
        <v/>
      </c>
      <c r="M861" t="str">
        <f>IF(F861&lt;&gt;0,COUNTIF($L$2:L861,L861),"")</f>
        <v/>
      </c>
      <c r="N861" t="str">
        <f t="shared" si="53"/>
        <v/>
      </c>
    </row>
    <row r="862" spans="1:14" x14ac:dyDescent="0.2">
      <c r="A862">
        <v>861</v>
      </c>
      <c r="B862" t="str">
        <f>IF(F862&lt;&gt;"",COUNTIF($J$2:J862,J862),"")</f>
        <v/>
      </c>
      <c r="C862" t="str">
        <f t="shared" si="51"/>
        <v/>
      </c>
      <c r="D862" t="str">
        <f>IF(F862&lt;&gt;0,COUNTIF($K$2:K862,K862),"")</f>
        <v/>
      </c>
      <c r="E862" t="str">
        <f t="shared" si="52"/>
        <v/>
      </c>
      <c r="G862" s="54"/>
      <c r="H862" t="str">
        <f>IFERROR(VLOOKUP(F862, Entries!$B:$F, 2, FALSE),"")</f>
        <v/>
      </c>
      <c r="I862" t="str">
        <f>IFERROR(VLOOKUP(F862, Entries!$B:$F, 3, FALSE),"")</f>
        <v/>
      </c>
      <c r="J862" t="str">
        <f>IFERROR(VLOOKUP(F862, Entries!$B:$F, 4, FALSE),"")</f>
        <v/>
      </c>
      <c r="K862" t="str">
        <f>IFERROR(VLOOKUP(F862, Entries!$B:$F, 5, FALSE),"")</f>
        <v/>
      </c>
      <c r="L862" t="str">
        <f>LEFT(Table22[[#This Row],[Category]],2)</f>
        <v/>
      </c>
      <c r="M862" t="str">
        <f>IF(F862&lt;&gt;0,COUNTIF($L$2:L862,L862),"")</f>
        <v/>
      </c>
      <c r="N862" t="str">
        <f t="shared" si="53"/>
        <v/>
      </c>
    </row>
    <row r="863" spans="1:14" x14ac:dyDescent="0.2">
      <c r="A863">
        <v>862</v>
      </c>
      <c r="B863" t="str">
        <f>IF(F863&lt;&gt;"",COUNTIF($J$2:J863,J863),"")</f>
        <v/>
      </c>
      <c r="C863" t="str">
        <f t="shared" si="51"/>
        <v/>
      </c>
      <c r="D863" t="str">
        <f>IF(F863&lt;&gt;0,COUNTIF($K$2:K863,K863),"")</f>
        <v/>
      </c>
      <c r="E863" t="str">
        <f t="shared" si="52"/>
        <v/>
      </c>
      <c r="G863" s="54"/>
      <c r="H863" t="str">
        <f>IFERROR(VLOOKUP(F863, Entries!$B:$F, 2, FALSE),"")</f>
        <v/>
      </c>
      <c r="I863" t="str">
        <f>IFERROR(VLOOKUP(F863, Entries!$B:$F, 3, FALSE),"")</f>
        <v/>
      </c>
      <c r="J863" t="str">
        <f>IFERROR(VLOOKUP(F863, Entries!$B:$F, 4, FALSE),"")</f>
        <v/>
      </c>
      <c r="K863" t="str">
        <f>IFERROR(VLOOKUP(F863, Entries!$B:$F, 5, FALSE),"")</f>
        <v/>
      </c>
      <c r="L863" t="str">
        <f>LEFT(Table22[[#This Row],[Category]],2)</f>
        <v/>
      </c>
      <c r="M863" t="str">
        <f>IF(F863&lt;&gt;0,COUNTIF($L$2:L863,L863),"")</f>
        <v/>
      </c>
      <c r="N863" t="str">
        <f t="shared" si="53"/>
        <v/>
      </c>
    </row>
    <row r="864" spans="1:14" x14ac:dyDescent="0.2">
      <c r="A864">
        <v>863</v>
      </c>
      <c r="B864" t="str">
        <f>IF(F864&lt;&gt;"",COUNTIF($J$2:J864,J864),"")</f>
        <v/>
      </c>
      <c r="C864" t="str">
        <f t="shared" si="51"/>
        <v/>
      </c>
      <c r="D864" t="str">
        <f>IF(F864&lt;&gt;0,COUNTIF($K$2:K864,K864),"")</f>
        <v/>
      </c>
      <c r="E864" t="str">
        <f t="shared" si="52"/>
        <v/>
      </c>
      <c r="G864" s="54"/>
      <c r="H864" t="str">
        <f>IFERROR(VLOOKUP(F864, Entries!$B:$F, 2, FALSE),"")</f>
        <v/>
      </c>
      <c r="I864" t="str">
        <f>IFERROR(VLOOKUP(F864, Entries!$B:$F, 3, FALSE),"")</f>
        <v/>
      </c>
      <c r="J864" t="str">
        <f>IFERROR(VLOOKUP(F864, Entries!$B:$F, 4, FALSE),"")</f>
        <v/>
      </c>
      <c r="K864" t="str">
        <f>IFERROR(VLOOKUP(F864, Entries!$B:$F, 5, FALSE),"")</f>
        <v/>
      </c>
      <c r="L864" t="str">
        <f>LEFT(Table22[[#This Row],[Category]],2)</f>
        <v/>
      </c>
      <c r="M864" t="str">
        <f>IF(F864&lt;&gt;0,COUNTIF($L$2:L864,L864),"")</f>
        <v/>
      </c>
      <c r="N864" t="str">
        <f t="shared" si="53"/>
        <v/>
      </c>
    </row>
    <row r="865" spans="1:14" x14ac:dyDescent="0.2">
      <c r="A865">
        <v>864</v>
      </c>
      <c r="B865" t="str">
        <f>IF(F865&lt;&gt;"",COUNTIF($J$2:J865,J865),"")</f>
        <v/>
      </c>
      <c r="C865" t="str">
        <f t="shared" si="51"/>
        <v/>
      </c>
      <c r="D865" t="str">
        <f>IF(F865&lt;&gt;0,COUNTIF($K$2:K865,K865),"")</f>
        <v/>
      </c>
      <c r="E865" t="str">
        <f t="shared" si="52"/>
        <v/>
      </c>
      <c r="G865" s="54"/>
      <c r="H865" t="str">
        <f>IFERROR(VLOOKUP(F865, Entries!$B:$F, 2, FALSE),"")</f>
        <v/>
      </c>
      <c r="I865" t="str">
        <f>IFERROR(VLOOKUP(F865, Entries!$B:$F, 3, FALSE),"")</f>
        <v/>
      </c>
      <c r="J865" t="str">
        <f>IFERROR(VLOOKUP(F865, Entries!$B:$F, 4, FALSE),"")</f>
        <v/>
      </c>
      <c r="K865" t="str">
        <f>IFERROR(VLOOKUP(F865, Entries!$B:$F, 5, FALSE),"")</f>
        <v/>
      </c>
      <c r="L865" t="str">
        <f>LEFT(Table22[[#This Row],[Category]],2)</f>
        <v/>
      </c>
      <c r="M865" t="str">
        <f>IF(F865&lt;&gt;0,COUNTIF($L$2:L865,L865),"")</f>
        <v/>
      </c>
      <c r="N865" t="str">
        <f t="shared" si="53"/>
        <v/>
      </c>
    </row>
    <row r="866" spans="1:14" x14ac:dyDescent="0.2">
      <c r="A866">
        <v>865</v>
      </c>
      <c r="B866" t="str">
        <f>IF(F866&lt;&gt;"",COUNTIF($J$2:J866,J866),"")</f>
        <v/>
      </c>
      <c r="C866" t="str">
        <f t="shared" si="51"/>
        <v/>
      </c>
      <c r="D866" t="str">
        <f>IF(F866&lt;&gt;0,COUNTIF($K$2:K866,K866),"")</f>
        <v/>
      </c>
      <c r="E866" t="str">
        <f t="shared" si="52"/>
        <v/>
      </c>
      <c r="G866" s="54"/>
      <c r="H866" t="str">
        <f>IFERROR(VLOOKUP(F866, Entries!$B:$F, 2, FALSE),"")</f>
        <v/>
      </c>
      <c r="I866" t="str">
        <f>IFERROR(VLOOKUP(F866, Entries!$B:$F, 3, FALSE),"")</f>
        <v/>
      </c>
      <c r="J866" t="str">
        <f>IFERROR(VLOOKUP(F866, Entries!$B:$F, 4, FALSE),"")</f>
        <v/>
      </c>
      <c r="K866" t="str">
        <f>IFERROR(VLOOKUP(F866, Entries!$B:$F, 5, FALSE),"")</f>
        <v/>
      </c>
      <c r="L866" t="str">
        <f>LEFT(Table22[[#This Row],[Category]],2)</f>
        <v/>
      </c>
      <c r="M866" t="str">
        <f>IF(F866&lt;&gt;0,COUNTIF($L$2:L866,L866),"")</f>
        <v/>
      </c>
      <c r="N866" t="str">
        <f t="shared" si="53"/>
        <v/>
      </c>
    </row>
    <row r="867" spans="1:14" x14ac:dyDescent="0.2">
      <c r="A867">
        <v>866</v>
      </c>
      <c r="B867" t="str">
        <f>IF(F867&lt;&gt;"",COUNTIF($J$2:J867,J867),"")</f>
        <v/>
      </c>
      <c r="C867" t="str">
        <f t="shared" si="51"/>
        <v/>
      </c>
      <c r="D867" t="str">
        <f>IF(F867&lt;&gt;0,COUNTIF($K$2:K867,K867),"")</f>
        <v/>
      </c>
      <c r="E867" t="str">
        <f t="shared" si="52"/>
        <v/>
      </c>
      <c r="G867" s="54"/>
      <c r="H867" t="str">
        <f>IFERROR(VLOOKUP(F867, Entries!$B:$F, 2, FALSE),"")</f>
        <v/>
      </c>
      <c r="I867" t="str">
        <f>IFERROR(VLOOKUP(F867, Entries!$B:$F, 3, FALSE),"")</f>
        <v/>
      </c>
      <c r="J867" t="str">
        <f>IFERROR(VLOOKUP(F867, Entries!$B:$F, 4, FALSE),"")</f>
        <v/>
      </c>
      <c r="K867" t="str">
        <f>IFERROR(VLOOKUP(F867, Entries!$B:$F, 5, FALSE),"")</f>
        <v/>
      </c>
      <c r="L867" t="str">
        <f>LEFT(Table22[[#This Row],[Category]],2)</f>
        <v/>
      </c>
      <c r="M867" t="str">
        <f>IF(F867&lt;&gt;0,COUNTIF($L$2:L867,L867),"")</f>
        <v/>
      </c>
      <c r="N867" t="str">
        <f t="shared" si="53"/>
        <v/>
      </c>
    </row>
    <row r="868" spans="1:14" x14ac:dyDescent="0.2">
      <c r="A868">
        <v>867</v>
      </c>
      <c r="B868" t="str">
        <f>IF(F868&lt;&gt;"",COUNTIF($J$2:J868,J868),"")</f>
        <v/>
      </c>
      <c r="C868" t="str">
        <f t="shared" si="51"/>
        <v/>
      </c>
      <c r="D868" t="str">
        <f>IF(F868&lt;&gt;0,COUNTIF($K$2:K868,K868),"")</f>
        <v/>
      </c>
      <c r="E868" t="str">
        <f t="shared" si="52"/>
        <v/>
      </c>
      <c r="G868" s="54"/>
      <c r="H868" t="str">
        <f>IFERROR(VLOOKUP(F868, Entries!$B:$F, 2, FALSE),"")</f>
        <v/>
      </c>
      <c r="I868" t="str">
        <f>IFERROR(VLOOKUP(F868, Entries!$B:$F, 3, FALSE),"")</f>
        <v/>
      </c>
      <c r="J868" t="str">
        <f>IFERROR(VLOOKUP(F868, Entries!$B:$F, 4, FALSE),"")</f>
        <v/>
      </c>
      <c r="K868" t="str">
        <f>IFERROR(VLOOKUP(F868, Entries!$B:$F, 5, FALSE),"")</f>
        <v/>
      </c>
      <c r="L868" t="str">
        <f>LEFT(Table22[[#This Row],[Category]],2)</f>
        <v/>
      </c>
      <c r="M868" t="str">
        <f>IF(F868&lt;&gt;0,COUNTIF($L$2:L868,L868),"")</f>
        <v/>
      </c>
      <c r="N868" t="str">
        <f t="shared" si="53"/>
        <v/>
      </c>
    </row>
    <row r="869" spans="1:14" x14ac:dyDescent="0.2">
      <c r="A869">
        <v>868</v>
      </c>
      <c r="B869" t="str">
        <f>IF(F869&lt;&gt;"",COUNTIF($J$2:J869,J869),"")</f>
        <v/>
      </c>
      <c r="C869" t="str">
        <f t="shared" si="51"/>
        <v/>
      </c>
      <c r="D869" t="str">
        <f>IF(F869&lt;&gt;0,COUNTIF($K$2:K869,K869),"")</f>
        <v/>
      </c>
      <c r="E869" t="str">
        <f t="shared" si="52"/>
        <v/>
      </c>
      <c r="G869" s="54"/>
      <c r="H869" t="str">
        <f>IFERROR(VLOOKUP(F869, Entries!$B:$F, 2, FALSE),"")</f>
        <v/>
      </c>
      <c r="I869" t="str">
        <f>IFERROR(VLOOKUP(F869, Entries!$B:$F, 3, FALSE),"")</f>
        <v/>
      </c>
      <c r="J869" t="str">
        <f>IFERROR(VLOOKUP(F869, Entries!$B:$F, 4, FALSE),"")</f>
        <v/>
      </c>
      <c r="K869" t="str">
        <f>IFERROR(VLOOKUP(F869, Entries!$B:$F, 5, FALSE),"")</f>
        <v/>
      </c>
      <c r="L869" t="str">
        <f>LEFT(Table22[[#This Row],[Category]],2)</f>
        <v/>
      </c>
      <c r="M869" t="str">
        <f>IF(F869&lt;&gt;0,COUNTIF($L$2:L869,L869),"")</f>
        <v/>
      </c>
      <c r="N869" t="str">
        <f t="shared" si="53"/>
        <v/>
      </c>
    </row>
    <row r="870" spans="1:14" x14ac:dyDescent="0.2">
      <c r="A870">
        <v>869</v>
      </c>
      <c r="B870" t="str">
        <f>IF(F870&lt;&gt;"",COUNTIF($J$2:J870,J870),"")</f>
        <v/>
      </c>
      <c r="C870" t="str">
        <f t="shared" si="51"/>
        <v/>
      </c>
      <c r="D870" t="str">
        <f>IF(F870&lt;&gt;0,COUNTIF($K$2:K870,K870),"")</f>
        <v/>
      </c>
      <c r="E870" t="str">
        <f t="shared" si="52"/>
        <v/>
      </c>
      <c r="G870" s="54"/>
      <c r="H870" t="str">
        <f>IFERROR(VLOOKUP(F870, Entries!$B:$F, 2, FALSE),"")</f>
        <v/>
      </c>
      <c r="I870" t="str">
        <f>IFERROR(VLOOKUP(F870, Entries!$B:$F, 3, FALSE),"")</f>
        <v/>
      </c>
      <c r="J870" t="str">
        <f>IFERROR(VLOOKUP(F870, Entries!$B:$F, 4, FALSE),"")</f>
        <v/>
      </c>
      <c r="K870" t="str">
        <f>IFERROR(VLOOKUP(F870, Entries!$B:$F, 5, FALSE),"")</f>
        <v/>
      </c>
      <c r="L870" t="str">
        <f>LEFT(Table22[[#This Row],[Category]],2)</f>
        <v/>
      </c>
      <c r="M870" t="str">
        <f>IF(F870&lt;&gt;0,COUNTIF($L$2:L870,L870),"")</f>
        <v/>
      </c>
      <c r="N870" t="str">
        <f t="shared" si="53"/>
        <v/>
      </c>
    </row>
    <row r="871" spans="1:14" x14ac:dyDescent="0.2">
      <c r="A871">
        <v>870</v>
      </c>
      <c r="B871" t="str">
        <f>IF(F871&lt;&gt;"",COUNTIF($J$2:J871,J871),"")</f>
        <v/>
      </c>
      <c r="C871" t="str">
        <f t="shared" si="51"/>
        <v/>
      </c>
      <c r="D871" t="str">
        <f>IF(F871&lt;&gt;0,COUNTIF($K$2:K871,K871),"")</f>
        <v/>
      </c>
      <c r="E871" t="str">
        <f t="shared" si="52"/>
        <v/>
      </c>
      <c r="G871" s="54"/>
      <c r="H871" t="str">
        <f>IFERROR(VLOOKUP(F871, Entries!$B:$F, 2, FALSE),"")</f>
        <v/>
      </c>
      <c r="I871" t="str">
        <f>IFERROR(VLOOKUP(F871, Entries!$B:$F, 3, FALSE),"")</f>
        <v/>
      </c>
      <c r="J871" t="str">
        <f>IFERROR(VLOOKUP(F871, Entries!$B:$F, 4, FALSE),"")</f>
        <v/>
      </c>
      <c r="K871" t="str">
        <f>IFERROR(VLOOKUP(F871, Entries!$B:$F, 5, FALSE),"")</f>
        <v/>
      </c>
      <c r="L871" t="str">
        <f>LEFT(Table22[[#This Row],[Category]],2)</f>
        <v/>
      </c>
      <c r="M871" t="str">
        <f>IF(F871&lt;&gt;0,COUNTIF($L$2:L871,L871),"")</f>
        <v/>
      </c>
      <c r="N871" t="str">
        <f t="shared" si="53"/>
        <v/>
      </c>
    </row>
    <row r="872" spans="1:14" x14ac:dyDescent="0.2">
      <c r="A872">
        <v>871</v>
      </c>
      <c r="B872" t="str">
        <f>IF(F872&lt;&gt;"",COUNTIF($J$2:J872,J872),"")</f>
        <v/>
      </c>
      <c r="C872" t="str">
        <f t="shared" si="51"/>
        <v/>
      </c>
      <c r="D872" t="str">
        <f>IF(F872&lt;&gt;0,COUNTIF($K$2:K872,K872),"")</f>
        <v/>
      </c>
      <c r="E872" t="str">
        <f t="shared" si="52"/>
        <v/>
      </c>
      <c r="G872" s="54"/>
      <c r="H872" t="str">
        <f>IFERROR(VLOOKUP(F872, Entries!$B:$F, 2, FALSE),"")</f>
        <v/>
      </c>
      <c r="I872" t="str">
        <f>IFERROR(VLOOKUP(F872, Entries!$B:$F, 3, FALSE),"")</f>
        <v/>
      </c>
      <c r="J872" t="str">
        <f>IFERROR(VLOOKUP(F872, Entries!$B:$F, 4, FALSE),"")</f>
        <v/>
      </c>
      <c r="K872" t="str">
        <f>IFERROR(VLOOKUP(F872, Entries!$B:$F, 5, FALSE),"")</f>
        <v/>
      </c>
      <c r="L872" t="str">
        <f>LEFT(Table22[[#This Row],[Category]],2)</f>
        <v/>
      </c>
      <c r="M872" t="str">
        <f>IF(F872&lt;&gt;0,COUNTIF($L$2:L872,L872),"")</f>
        <v/>
      </c>
      <c r="N872" t="str">
        <f t="shared" si="53"/>
        <v/>
      </c>
    </row>
    <row r="873" spans="1:14" x14ac:dyDescent="0.2">
      <c r="A873">
        <v>872</v>
      </c>
      <c r="B873" t="str">
        <f>IF(F873&lt;&gt;"",COUNTIF($J$2:J873,J873),"")</f>
        <v/>
      </c>
      <c r="C873" t="str">
        <f t="shared" si="51"/>
        <v/>
      </c>
      <c r="D873" t="str">
        <f>IF(F873&lt;&gt;0,COUNTIF($K$2:K873,K873),"")</f>
        <v/>
      </c>
      <c r="E873" t="str">
        <f t="shared" si="52"/>
        <v/>
      </c>
      <c r="G873" s="54"/>
      <c r="H873" t="str">
        <f>IFERROR(VLOOKUP(F873, Entries!$B:$F, 2, FALSE),"")</f>
        <v/>
      </c>
      <c r="I873" t="str">
        <f>IFERROR(VLOOKUP(F873, Entries!$B:$F, 3, FALSE),"")</f>
        <v/>
      </c>
      <c r="J873" t="str">
        <f>IFERROR(VLOOKUP(F873, Entries!$B:$F, 4, FALSE),"")</f>
        <v/>
      </c>
      <c r="K873" t="str">
        <f>IFERROR(VLOOKUP(F873, Entries!$B:$F, 5, FALSE),"")</f>
        <v/>
      </c>
      <c r="L873" t="str">
        <f>LEFT(Table22[[#This Row],[Category]],2)</f>
        <v/>
      </c>
      <c r="M873" t="str">
        <f>IF(F873&lt;&gt;0,COUNTIF($L$2:L873,L873),"")</f>
        <v/>
      </c>
      <c r="N873" t="str">
        <f t="shared" si="53"/>
        <v/>
      </c>
    </row>
    <row r="874" spans="1:14" x14ac:dyDescent="0.2">
      <c r="A874">
        <v>873</v>
      </c>
      <c r="B874" t="str">
        <f>IF(F874&lt;&gt;"",COUNTIF($J$2:J874,J874),"")</f>
        <v/>
      </c>
      <c r="C874" t="str">
        <f t="shared" si="51"/>
        <v/>
      </c>
      <c r="D874" t="str">
        <f>IF(F874&lt;&gt;0,COUNTIF($K$2:K874,K874),"")</f>
        <v/>
      </c>
      <c r="E874" t="str">
        <f t="shared" si="52"/>
        <v/>
      </c>
      <c r="G874" s="54"/>
      <c r="H874" t="str">
        <f>IFERROR(VLOOKUP(F874, Entries!$B:$F, 2, FALSE),"")</f>
        <v/>
      </c>
      <c r="I874" t="str">
        <f>IFERROR(VLOOKUP(F874, Entries!$B:$F, 3, FALSE),"")</f>
        <v/>
      </c>
      <c r="J874" t="str">
        <f>IFERROR(VLOOKUP(F874, Entries!$B:$F, 4, FALSE),"")</f>
        <v/>
      </c>
      <c r="K874" t="str">
        <f>IFERROR(VLOOKUP(F874, Entries!$B:$F, 5, FALSE),"")</f>
        <v/>
      </c>
      <c r="L874" t="str">
        <f>LEFT(Table22[[#This Row],[Category]],2)</f>
        <v/>
      </c>
      <c r="M874" t="str">
        <f>IF(F874&lt;&gt;0,COUNTIF($L$2:L874,L874),"")</f>
        <v/>
      </c>
      <c r="N874" t="str">
        <f t="shared" si="53"/>
        <v/>
      </c>
    </row>
    <row r="875" spans="1:14" x14ac:dyDescent="0.2">
      <c r="A875">
        <v>874</v>
      </c>
      <c r="B875" t="str">
        <f>IF(F875&lt;&gt;"",COUNTIF($J$2:J875,J875),"")</f>
        <v/>
      </c>
      <c r="C875" t="str">
        <f t="shared" si="51"/>
        <v/>
      </c>
      <c r="D875" t="str">
        <f>IF(F875&lt;&gt;0,COUNTIF($K$2:K875,K875),"")</f>
        <v/>
      </c>
      <c r="E875" t="str">
        <f t="shared" si="52"/>
        <v/>
      </c>
      <c r="G875" s="54"/>
      <c r="H875" t="str">
        <f>IFERROR(VLOOKUP(F875, Entries!$B:$F, 2, FALSE),"")</f>
        <v/>
      </c>
      <c r="I875" t="str">
        <f>IFERROR(VLOOKUP(F875, Entries!$B:$F, 3, FALSE),"")</f>
        <v/>
      </c>
      <c r="J875" t="str">
        <f>IFERROR(VLOOKUP(F875, Entries!$B:$F, 4, FALSE),"")</f>
        <v/>
      </c>
      <c r="K875" t="str">
        <f>IFERROR(VLOOKUP(F875, Entries!$B:$F, 5, FALSE),"")</f>
        <v/>
      </c>
      <c r="L875" t="str">
        <f>LEFT(Table22[[#This Row],[Category]],2)</f>
        <v/>
      </c>
      <c r="M875" t="str">
        <f>IF(F875&lt;&gt;0,COUNTIF($L$2:L875,L875),"")</f>
        <v/>
      </c>
      <c r="N875" t="str">
        <f t="shared" si="53"/>
        <v/>
      </c>
    </row>
    <row r="876" spans="1:14" x14ac:dyDescent="0.2">
      <c r="A876">
        <v>875</v>
      </c>
      <c r="B876" t="str">
        <f>IF(F876&lt;&gt;"",COUNTIF($J$2:J876,J876),"")</f>
        <v/>
      </c>
      <c r="C876" t="str">
        <f t="shared" si="51"/>
        <v/>
      </c>
      <c r="D876" t="str">
        <f>IF(F876&lt;&gt;0,COUNTIF($K$2:K876,K876),"")</f>
        <v/>
      </c>
      <c r="E876" t="str">
        <f t="shared" si="52"/>
        <v/>
      </c>
      <c r="G876" s="54"/>
      <c r="H876" t="str">
        <f>IFERROR(VLOOKUP(F876, Entries!$B:$F, 2, FALSE),"")</f>
        <v/>
      </c>
      <c r="I876" t="str">
        <f>IFERROR(VLOOKUP(F876, Entries!$B:$F, 3, FALSE),"")</f>
        <v/>
      </c>
      <c r="J876" t="str">
        <f>IFERROR(VLOOKUP(F876, Entries!$B:$F, 4, FALSE),"")</f>
        <v/>
      </c>
      <c r="K876" t="str">
        <f>IFERROR(VLOOKUP(F876, Entries!$B:$F, 5, FALSE),"")</f>
        <v/>
      </c>
      <c r="L876" t="str">
        <f>LEFT(Table22[[#This Row],[Category]],2)</f>
        <v/>
      </c>
      <c r="M876" t="str">
        <f>IF(F876&lt;&gt;0,COUNTIF($L$2:L876,L876),"")</f>
        <v/>
      </c>
      <c r="N876" t="str">
        <f t="shared" si="53"/>
        <v/>
      </c>
    </row>
    <row r="877" spans="1:14" x14ac:dyDescent="0.2">
      <c r="A877">
        <v>876</v>
      </c>
      <c r="B877" t="str">
        <f>IF(F877&lt;&gt;"",COUNTIF($J$2:J877,J877),"")</f>
        <v/>
      </c>
      <c r="C877" t="str">
        <f t="shared" si="51"/>
        <v/>
      </c>
      <c r="D877" t="str">
        <f>IF(F877&lt;&gt;0,COUNTIF($K$2:K877,K877),"")</f>
        <v/>
      </c>
      <c r="E877" t="str">
        <f t="shared" si="52"/>
        <v/>
      </c>
      <c r="G877" s="54"/>
      <c r="H877" t="str">
        <f>IFERROR(VLOOKUP(F877, Entries!$B:$F, 2, FALSE),"")</f>
        <v/>
      </c>
      <c r="I877" t="str">
        <f>IFERROR(VLOOKUP(F877, Entries!$B:$F, 3, FALSE),"")</f>
        <v/>
      </c>
      <c r="J877" t="str">
        <f>IFERROR(VLOOKUP(F877, Entries!$B:$F, 4, FALSE),"")</f>
        <v/>
      </c>
      <c r="K877" t="str">
        <f>IFERROR(VLOOKUP(F877, Entries!$B:$F, 5, FALSE),"")</f>
        <v/>
      </c>
      <c r="L877" t="str">
        <f>LEFT(Table22[[#This Row],[Category]],2)</f>
        <v/>
      </c>
      <c r="M877" t="str">
        <f>IF(F877&lt;&gt;0,COUNTIF($L$2:L877,L877),"")</f>
        <v/>
      </c>
      <c r="N877" t="str">
        <f t="shared" si="53"/>
        <v/>
      </c>
    </row>
    <row r="878" spans="1:14" x14ac:dyDescent="0.2">
      <c r="A878">
        <v>877</v>
      </c>
      <c r="B878" t="str">
        <f>IF(F878&lt;&gt;"",COUNTIF($J$2:J878,J878),"")</f>
        <v/>
      </c>
      <c r="C878" t="str">
        <f t="shared" si="51"/>
        <v/>
      </c>
      <c r="D878" t="str">
        <f>IF(F878&lt;&gt;0,COUNTIF($K$2:K878,K878),"")</f>
        <v/>
      </c>
      <c r="E878" t="str">
        <f t="shared" si="52"/>
        <v/>
      </c>
      <c r="G878" s="54"/>
      <c r="H878" t="str">
        <f>IFERROR(VLOOKUP(F878, Entries!$B:$F, 2, FALSE),"")</f>
        <v/>
      </c>
      <c r="I878" t="str">
        <f>IFERROR(VLOOKUP(F878, Entries!$B:$F, 3, FALSE),"")</f>
        <v/>
      </c>
      <c r="J878" t="str">
        <f>IFERROR(VLOOKUP(F878, Entries!$B:$F, 4, FALSE),"")</f>
        <v/>
      </c>
      <c r="K878" t="str">
        <f>IFERROR(VLOOKUP(F878, Entries!$B:$F, 5, FALSE),"")</f>
        <v/>
      </c>
      <c r="L878" t="str">
        <f>LEFT(Table22[[#This Row],[Category]],2)</f>
        <v/>
      </c>
      <c r="M878" t="str">
        <f>IF(F878&lt;&gt;0,COUNTIF($L$2:L878,L878),"")</f>
        <v/>
      </c>
      <c r="N878" t="str">
        <f t="shared" si="53"/>
        <v/>
      </c>
    </row>
    <row r="879" spans="1:14" x14ac:dyDescent="0.2">
      <c r="A879">
        <v>878</v>
      </c>
      <c r="B879" t="str">
        <f>IF(F879&lt;&gt;"",COUNTIF($J$2:J879,J879),"")</f>
        <v/>
      </c>
      <c r="C879" t="str">
        <f t="shared" si="51"/>
        <v/>
      </c>
      <c r="D879" t="str">
        <f>IF(F879&lt;&gt;0,COUNTIF($K$2:K879,K879),"")</f>
        <v/>
      </c>
      <c r="E879" t="str">
        <f t="shared" si="52"/>
        <v/>
      </c>
      <c r="G879" s="54"/>
      <c r="H879" t="str">
        <f>IFERROR(VLOOKUP(F879, Entries!$B:$F, 2, FALSE),"")</f>
        <v/>
      </c>
      <c r="I879" t="str">
        <f>IFERROR(VLOOKUP(F879, Entries!$B:$F, 3, FALSE),"")</f>
        <v/>
      </c>
      <c r="J879" t="str">
        <f>IFERROR(VLOOKUP(F879, Entries!$B:$F, 4, FALSE),"")</f>
        <v/>
      </c>
      <c r="K879" t="str">
        <f>IFERROR(VLOOKUP(F879, Entries!$B:$F, 5, FALSE),"")</f>
        <v/>
      </c>
      <c r="L879" t="str">
        <f>LEFT(Table22[[#This Row],[Category]],2)</f>
        <v/>
      </c>
      <c r="M879" t="str">
        <f>IF(F879&lt;&gt;0,COUNTIF($L$2:L879,L879),"")</f>
        <v/>
      </c>
      <c r="N879" t="str">
        <f t="shared" si="53"/>
        <v/>
      </c>
    </row>
    <row r="880" spans="1:14" x14ac:dyDescent="0.2">
      <c r="A880">
        <v>879</v>
      </c>
      <c r="B880" t="str">
        <f>IF(F880&lt;&gt;"",COUNTIF($J$2:J880,J880),"")</f>
        <v/>
      </c>
      <c r="C880" t="str">
        <f t="shared" si="51"/>
        <v/>
      </c>
      <c r="D880" t="str">
        <f>IF(F880&lt;&gt;0,COUNTIF($K$2:K880,K880),"")</f>
        <v/>
      </c>
      <c r="E880" t="str">
        <f t="shared" si="52"/>
        <v/>
      </c>
      <c r="G880" s="54"/>
      <c r="H880" t="str">
        <f>IFERROR(VLOOKUP(F880, Entries!$B:$F, 2, FALSE),"")</f>
        <v/>
      </c>
      <c r="I880" t="str">
        <f>IFERROR(VLOOKUP(F880, Entries!$B:$F, 3, FALSE),"")</f>
        <v/>
      </c>
      <c r="J880" t="str">
        <f>IFERROR(VLOOKUP(F880, Entries!$B:$F, 4, FALSE),"")</f>
        <v/>
      </c>
      <c r="K880" t="str">
        <f>IFERROR(VLOOKUP(F880, Entries!$B:$F, 5, FALSE),"")</f>
        <v/>
      </c>
      <c r="L880" t="str">
        <f>LEFT(Table22[[#This Row],[Category]],2)</f>
        <v/>
      </c>
      <c r="M880" t="str">
        <f>IF(F880&lt;&gt;0,COUNTIF($L$2:L880,L880),"")</f>
        <v/>
      </c>
      <c r="N880" t="str">
        <f t="shared" si="53"/>
        <v/>
      </c>
    </row>
    <row r="881" spans="1:14" x14ac:dyDescent="0.2">
      <c r="A881">
        <v>880</v>
      </c>
      <c r="B881" t="str">
        <f>IF(F881&lt;&gt;"",COUNTIF($J$2:J881,J881),"")</f>
        <v/>
      </c>
      <c r="C881" t="str">
        <f t="shared" si="51"/>
        <v/>
      </c>
      <c r="D881" t="str">
        <f>IF(F881&lt;&gt;0,COUNTIF($K$2:K881,K881),"")</f>
        <v/>
      </c>
      <c r="E881" t="str">
        <f t="shared" si="52"/>
        <v/>
      </c>
      <c r="G881" s="54"/>
      <c r="H881" t="str">
        <f>IFERROR(VLOOKUP(F881, Entries!$B:$F, 2, FALSE),"")</f>
        <v/>
      </c>
      <c r="I881" t="str">
        <f>IFERROR(VLOOKUP(F881, Entries!$B:$F, 3, FALSE),"")</f>
        <v/>
      </c>
      <c r="J881" t="str">
        <f>IFERROR(VLOOKUP(F881, Entries!$B:$F, 4, FALSE),"")</f>
        <v/>
      </c>
      <c r="K881" t="str">
        <f>IFERROR(VLOOKUP(F881, Entries!$B:$F, 5, FALSE),"")</f>
        <v/>
      </c>
      <c r="L881" t="str">
        <f>LEFT(Table22[[#This Row],[Category]],2)</f>
        <v/>
      </c>
      <c r="M881" t="str">
        <f>IF(F881&lt;&gt;0,COUNTIF($L$2:L881,L881),"")</f>
        <v/>
      </c>
      <c r="N881" t="str">
        <f t="shared" si="53"/>
        <v/>
      </c>
    </row>
    <row r="882" spans="1:14" x14ac:dyDescent="0.2">
      <c r="A882">
        <v>881</v>
      </c>
      <c r="B882" t="str">
        <f>IF(F882&lt;&gt;"",COUNTIF($J$2:J882,J882),"")</f>
        <v/>
      </c>
      <c r="C882" t="str">
        <f t="shared" si="51"/>
        <v/>
      </c>
      <c r="D882" t="str">
        <f>IF(F882&lt;&gt;0,COUNTIF($K$2:K882,K882),"")</f>
        <v/>
      </c>
      <c r="E882" t="str">
        <f t="shared" si="52"/>
        <v/>
      </c>
      <c r="G882" s="54"/>
      <c r="H882" t="str">
        <f>IFERROR(VLOOKUP(F882, Entries!$B:$F, 2, FALSE),"")</f>
        <v/>
      </c>
      <c r="I882" t="str">
        <f>IFERROR(VLOOKUP(F882, Entries!$B:$F, 3, FALSE),"")</f>
        <v/>
      </c>
      <c r="J882" t="str">
        <f>IFERROR(VLOOKUP(F882, Entries!$B:$F, 4, FALSE),"")</f>
        <v/>
      </c>
      <c r="K882" t="str">
        <f>IFERROR(VLOOKUP(F882, Entries!$B:$F, 5, FALSE),"")</f>
        <v/>
      </c>
      <c r="L882" t="str">
        <f>LEFT(Table22[[#This Row],[Category]],2)</f>
        <v/>
      </c>
      <c r="M882" t="str">
        <f>IF(F882&lt;&gt;0,COUNTIF($L$2:L882,L882),"")</f>
        <v/>
      </c>
      <c r="N882" t="str">
        <f t="shared" si="53"/>
        <v/>
      </c>
    </row>
    <row r="883" spans="1:14" x14ac:dyDescent="0.2">
      <c r="A883">
        <v>882</v>
      </c>
      <c r="B883" t="str">
        <f>IF(F883&lt;&gt;"",COUNTIF($J$2:J883,J883),"")</f>
        <v/>
      </c>
      <c r="C883" t="str">
        <f t="shared" si="51"/>
        <v/>
      </c>
      <c r="D883" t="str">
        <f>IF(F883&lt;&gt;0,COUNTIF($K$2:K883,K883),"")</f>
        <v/>
      </c>
      <c r="E883" t="str">
        <f t="shared" si="52"/>
        <v/>
      </c>
      <c r="G883" s="54"/>
      <c r="H883" t="str">
        <f>IFERROR(VLOOKUP(F883, Entries!$B:$F, 2, FALSE),"")</f>
        <v/>
      </c>
      <c r="I883" t="str">
        <f>IFERROR(VLOOKUP(F883, Entries!$B:$F, 3, FALSE),"")</f>
        <v/>
      </c>
      <c r="J883" t="str">
        <f>IFERROR(VLOOKUP(F883, Entries!$B:$F, 4, FALSE),"")</f>
        <v/>
      </c>
      <c r="K883" t="str">
        <f>IFERROR(VLOOKUP(F883, Entries!$B:$F, 5, FALSE),"")</f>
        <v/>
      </c>
      <c r="L883" t="str">
        <f>LEFT(Table22[[#This Row],[Category]],2)</f>
        <v/>
      </c>
      <c r="M883" t="str">
        <f>IF(F883&lt;&gt;0,COUNTIF($L$2:L883,L883),"")</f>
        <v/>
      </c>
      <c r="N883" t="str">
        <f t="shared" si="53"/>
        <v/>
      </c>
    </row>
    <row r="884" spans="1:14" x14ac:dyDescent="0.2">
      <c r="A884">
        <v>883</v>
      </c>
      <c r="B884" t="str">
        <f>IF(F884&lt;&gt;"",COUNTIF($J$2:J884,J884),"")</f>
        <v/>
      </c>
      <c r="C884" t="str">
        <f t="shared" si="51"/>
        <v/>
      </c>
      <c r="D884" t="str">
        <f>IF(F884&lt;&gt;0,COUNTIF($K$2:K884,K884),"")</f>
        <v/>
      </c>
      <c r="E884" t="str">
        <f t="shared" si="52"/>
        <v/>
      </c>
      <c r="G884" s="54"/>
      <c r="H884" t="str">
        <f>IFERROR(VLOOKUP(F884, Entries!$B:$F, 2, FALSE),"")</f>
        <v/>
      </c>
      <c r="I884" t="str">
        <f>IFERROR(VLOOKUP(F884, Entries!$B:$F, 3, FALSE),"")</f>
        <v/>
      </c>
      <c r="J884" t="str">
        <f>IFERROR(VLOOKUP(F884, Entries!$B:$F, 4, FALSE),"")</f>
        <v/>
      </c>
      <c r="K884" t="str">
        <f>IFERROR(VLOOKUP(F884, Entries!$B:$F, 5, FALSE),"")</f>
        <v/>
      </c>
      <c r="L884" t="str">
        <f>LEFT(Table22[[#This Row],[Category]],2)</f>
        <v/>
      </c>
      <c r="M884" t="str">
        <f>IF(F884&lt;&gt;0,COUNTIF($L$2:L884,L884),"")</f>
        <v/>
      </c>
      <c r="N884" t="str">
        <f t="shared" si="53"/>
        <v/>
      </c>
    </row>
    <row r="885" spans="1:14" x14ac:dyDescent="0.2">
      <c r="A885">
        <v>884</v>
      </c>
      <c r="B885" t="str">
        <f>IF(F885&lt;&gt;"",COUNTIF($J$2:J885,J885),"")</f>
        <v/>
      </c>
      <c r="C885" t="str">
        <f t="shared" si="51"/>
        <v/>
      </c>
      <c r="D885" t="str">
        <f>IF(F885&lt;&gt;0,COUNTIF($K$2:K885,K885),"")</f>
        <v/>
      </c>
      <c r="E885" t="str">
        <f t="shared" si="52"/>
        <v/>
      </c>
      <c r="G885" s="54"/>
      <c r="H885" t="str">
        <f>IFERROR(VLOOKUP(F885, Entries!$B:$F, 2, FALSE),"")</f>
        <v/>
      </c>
      <c r="I885" t="str">
        <f>IFERROR(VLOOKUP(F885, Entries!$B:$F, 3, FALSE),"")</f>
        <v/>
      </c>
      <c r="J885" t="str">
        <f>IFERROR(VLOOKUP(F885, Entries!$B:$F, 4, FALSE),"")</f>
        <v/>
      </c>
      <c r="K885" t="str">
        <f>IFERROR(VLOOKUP(F885, Entries!$B:$F, 5, FALSE),"")</f>
        <v/>
      </c>
      <c r="L885" t="str">
        <f>LEFT(Table22[[#This Row],[Category]],2)</f>
        <v/>
      </c>
      <c r="M885" t="str">
        <f>IF(F885&lt;&gt;0,COUNTIF($L$2:L885,L885),"")</f>
        <v/>
      </c>
      <c r="N885" t="str">
        <f t="shared" si="53"/>
        <v/>
      </c>
    </row>
    <row r="886" spans="1:14" x14ac:dyDescent="0.2">
      <c r="A886">
        <v>885</v>
      </c>
      <c r="B886" t="str">
        <f>IF(F886&lt;&gt;"",COUNTIF($J$2:J886,J886),"")</f>
        <v/>
      </c>
      <c r="C886" t="str">
        <f t="shared" ref="C886:C949" si="54">IF(F886&lt;&gt;0,J886&amp;":"&amp;B886,"")</f>
        <v/>
      </c>
      <c r="D886" t="str">
        <f>IF(F886&lt;&gt;0,COUNTIF($K$2:K886,K886),"")</f>
        <v/>
      </c>
      <c r="E886" t="str">
        <f t="shared" ref="E886:E949" si="55">IF(F886&lt;&gt;0,K886&amp;":"&amp;D886,"")</f>
        <v/>
      </c>
      <c r="G886" s="54"/>
      <c r="H886" t="str">
        <f>IFERROR(VLOOKUP(F886, Entries!$B:$F, 2, FALSE),"")</f>
        <v/>
      </c>
      <c r="I886" t="str">
        <f>IFERROR(VLOOKUP(F886, Entries!$B:$F, 3, FALSE),"")</f>
        <v/>
      </c>
      <c r="J886" t="str">
        <f>IFERROR(VLOOKUP(F886, Entries!$B:$F, 4, FALSE),"")</f>
        <v/>
      </c>
      <c r="K886" t="str">
        <f>IFERROR(VLOOKUP(F886, Entries!$B:$F, 5, FALSE),"")</f>
        <v/>
      </c>
      <c r="L886" t="str">
        <f>LEFT(Table22[[#This Row],[Category]],2)</f>
        <v/>
      </c>
      <c r="M886" t="str">
        <f>IF(F886&lt;&gt;0,COUNTIF($L$2:L886,L886),"")</f>
        <v/>
      </c>
      <c r="N886" t="str">
        <f t="shared" ref="N886:N949" si="56">IF(F886&lt;&gt;0,L886&amp;":"&amp;M886,"")</f>
        <v/>
      </c>
    </row>
    <row r="887" spans="1:14" x14ac:dyDescent="0.2">
      <c r="A887">
        <v>886</v>
      </c>
      <c r="B887" t="str">
        <f>IF(F887&lt;&gt;"",COUNTIF($J$2:J887,J887),"")</f>
        <v/>
      </c>
      <c r="C887" t="str">
        <f t="shared" si="54"/>
        <v/>
      </c>
      <c r="D887" t="str">
        <f>IF(F887&lt;&gt;0,COUNTIF($K$2:K887,K887),"")</f>
        <v/>
      </c>
      <c r="E887" t="str">
        <f t="shared" si="55"/>
        <v/>
      </c>
      <c r="G887" s="54"/>
      <c r="H887" t="str">
        <f>IFERROR(VLOOKUP(F887, Entries!$B:$F, 2, FALSE),"")</f>
        <v/>
      </c>
      <c r="I887" t="str">
        <f>IFERROR(VLOOKUP(F887, Entries!$B:$F, 3, FALSE),"")</f>
        <v/>
      </c>
      <c r="J887" t="str">
        <f>IFERROR(VLOOKUP(F887, Entries!$B:$F, 4, FALSE),"")</f>
        <v/>
      </c>
      <c r="K887" t="str">
        <f>IFERROR(VLOOKUP(F887, Entries!$B:$F, 5, FALSE),"")</f>
        <v/>
      </c>
      <c r="L887" t="str">
        <f>LEFT(Table22[[#This Row],[Category]],2)</f>
        <v/>
      </c>
      <c r="M887" t="str">
        <f>IF(F887&lt;&gt;0,COUNTIF($L$2:L887,L887),"")</f>
        <v/>
      </c>
      <c r="N887" t="str">
        <f t="shared" si="56"/>
        <v/>
      </c>
    </row>
    <row r="888" spans="1:14" x14ac:dyDescent="0.2">
      <c r="A888">
        <v>887</v>
      </c>
      <c r="B888" t="str">
        <f>IF(F888&lt;&gt;"",COUNTIF($J$2:J888,J888),"")</f>
        <v/>
      </c>
      <c r="C888" t="str">
        <f t="shared" si="54"/>
        <v/>
      </c>
      <c r="D888" t="str">
        <f>IF(F888&lt;&gt;0,COUNTIF($K$2:K888,K888),"")</f>
        <v/>
      </c>
      <c r="E888" t="str">
        <f t="shared" si="55"/>
        <v/>
      </c>
      <c r="G888" s="54"/>
      <c r="H888" t="str">
        <f>IFERROR(VLOOKUP(F888, Entries!$B:$F, 2, FALSE),"")</f>
        <v/>
      </c>
      <c r="I888" t="str">
        <f>IFERROR(VLOOKUP(F888, Entries!$B:$F, 3, FALSE),"")</f>
        <v/>
      </c>
      <c r="J888" t="str">
        <f>IFERROR(VLOOKUP(F888, Entries!$B:$F, 4, FALSE),"")</f>
        <v/>
      </c>
      <c r="K888" t="str">
        <f>IFERROR(VLOOKUP(F888, Entries!$B:$F, 5, FALSE),"")</f>
        <v/>
      </c>
      <c r="L888" t="str">
        <f>LEFT(Table22[[#This Row],[Category]],2)</f>
        <v/>
      </c>
      <c r="M888" t="str">
        <f>IF(F888&lt;&gt;0,COUNTIF($L$2:L888,L888),"")</f>
        <v/>
      </c>
      <c r="N888" t="str">
        <f t="shared" si="56"/>
        <v/>
      </c>
    </row>
    <row r="889" spans="1:14" x14ac:dyDescent="0.2">
      <c r="A889">
        <v>888</v>
      </c>
      <c r="B889" t="str">
        <f>IF(F889&lt;&gt;"",COUNTIF($J$2:J889,J889),"")</f>
        <v/>
      </c>
      <c r="C889" t="str">
        <f t="shared" si="54"/>
        <v/>
      </c>
      <c r="D889" t="str">
        <f>IF(F889&lt;&gt;0,COUNTIF($K$2:K889,K889),"")</f>
        <v/>
      </c>
      <c r="E889" t="str">
        <f t="shared" si="55"/>
        <v/>
      </c>
      <c r="G889" s="54"/>
      <c r="H889" t="str">
        <f>IFERROR(VLOOKUP(F889, Entries!$B:$F, 2, FALSE),"")</f>
        <v/>
      </c>
      <c r="I889" t="str">
        <f>IFERROR(VLOOKUP(F889, Entries!$B:$F, 3, FALSE),"")</f>
        <v/>
      </c>
      <c r="J889" t="str">
        <f>IFERROR(VLOOKUP(F889, Entries!$B:$F, 4, FALSE),"")</f>
        <v/>
      </c>
      <c r="K889" t="str">
        <f>IFERROR(VLOOKUP(F889, Entries!$B:$F, 5, FALSE),"")</f>
        <v/>
      </c>
      <c r="L889" t="str">
        <f>LEFT(Table22[[#This Row],[Category]],2)</f>
        <v/>
      </c>
      <c r="M889" t="str">
        <f>IF(F889&lt;&gt;0,COUNTIF($L$2:L889,L889),"")</f>
        <v/>
      </c>
      <c r="N889" t="str">
        <f t="shared" si="56"/>
        <v/>
      </c>
    </row>
    <row r="890" spans="1:14" x14ac:dyDescent="0.2">
      <c r="A890">
        <v>889</v>
      </c>
      <c r="B890" t="str">
        <f>IF(F890&lt;&gt;"",COUNTIF($J$2:J890,J890),"")</f>
        <v/>
      </c>
      <c r="C890" t="str">
        <f t="shared" si="54"/>
        <v/>
      </c>
      <c r="D890" t="str">
        <f>IF(F890&lt;&gt;0,COUNTIF($K$2:K890,K890),"")</f>
        <v/>
      </c>
      <c r="E890" t="str">
        <f t="shared" si="55"/>
        <v/>
      </c>
      <c r="G890" s="54"/>
      <c r="H890" t="str">
        <f>IFERROR(VLOOKUP(F890, Entries!$B:$F, 2, FALSE),"")</f>
        <v/>
      </c>
      <c r="I890" t="str">
        <f>IFERROR(VLOOKUP(F890, Entries!$B:$F, 3, FALSE),"")</f>
        <v/>
      </c>
      <c r="J890" t="str">
        <f>IFERROR(VLOOKUP(F890, Entries!$B:$F, 4, FALSE),"")</f>
        <v/>
      </c>
      <c r="K890" t="str">
        <f>IFERROR(VLOOKUP(F890, Entries!$B:$F, 5, FALSE),"")</f>
        <v/>
      </c>
      <c r="L890" t="str">
        <f>LEFT(Table22[[#This Row],[Category]],2)</f>
        <v/>
      </c>
      <c r="M890" t="str">
        <f>IF(F890&lt;&gt;0,COUNTIF($L$2:L890,L890),"")</f>
        <v/>
      </c>
      <c r="N890" t="str">
        <f t="shared" si="56"/>
        <v/>
      </c>
    </row>
    <row r="891" spans="1:14" x14ac:dyDescent="0.2">
      <c r="A891">
        <v>890</v>
      </c>
      <c r="B891" t="str">
        <f>IF(F891&lt;&gt;"",COUNTIF($J$2:J891,J891),"")</f>
        <v/>
      </c>
      <c r="C891" t="str">
        <f t="shared" si="54"/>
        <v/>
      </c>
      <c r="D891" t="str">
        <f>IF(F891&lt;&gt;0,COUNTIF($K$2:K891,K891),"")</f>
        <v/>
      </c>
      <c r="E891" t="str">
        <f t="shared" si="55"/>
        <v/>
      </c>
      <c r="G891" s="54"/>
      <c r="H891" t="str">
        <f>IFERROR(VLOOKUP(F891, Entries!$B:$F, 2, FALSE),"")</f>
        <v/>
      </c>
      <c r="I891" t="str">
        <f>IFERROR(VLOOKUP(F891, Entries!$B:$F, 3, FALSE),"")</f>
        <v/>
      </c>
      <c r="J891" t="str">
        <f>IFERROR(VLOOKUP(F891, Entries!$B:$F, 4, FALSE),"")</f>
        <v/>
      </c>
      <c r="K891" t="str">
        <f>IFERROR(VLOOKUP(F891, Entries!$B:$F, 5, FALSE),"")</f>
        <v/>
      </c>
      <c r="L891" t="str">
        <f>LEFT(Table22[[#This Row],[Category]],2)</f>
        <v/>
      </c>
      <c r="M891" t="str">
        <f>IF(F891&lt;&gt;0,COUNTIF($L$2:L891,L891),"")</f>
        <v/>
      </c>
      <c r="N891" t="str">
        <f t="shared" si="56"/>
        <v/>
      </c>
    </row>
    <row r="892" spans="1:14" x14ac:dyDescent="0.2">
      <c r="A892">
        <v>891</v>
      </c>
      <c r="B892" t="str">
        <f>IF(F892&lt;&gt;"",COUNTIF($J$2:J892,J892),"")</f>
        <v/>
      </c>
      <c r="C892" t="str">
        <f t="shared" si="54"/>
        <v/>
      </c>
      <c r="D892" t="str">
        <f>IF(F892&lt;&gt;0,COUNTIF($K$2:K892,K892),"")</f>
        <v/>
      </c>
      <c r="E892" t="str">
        <f t="shared" si="55"/>
        <v/>
      </c>
      <c r="G892" s="54"/>
      <c r="H892" t="str">
        <f>IFERROR(VLOOKUP(F892, Entries!$B:$F, 2, FALSE),"")</f>
        <v/>
      </c>
      <c r="I892" t="str">
        <f>IFERROR(VLOOKUP(F892, Entries!$B:$F, 3, FALSE),"")</f>
        <v/>
      </c>
      <c r="J892" t="str">
        <f>IFERROR(VLOOKUP(F892, Entries!$B:$F, 4, FALSE),"")</f>
        <v/>
      </c>
      <c r="K892" t="str">
        <f>IFERROR(VLOOKUP(F892, Entries!$B:$F, 5, FALSE),"")</f>
        <v/>
      </c>
      <c r="L892" t="str">
        <f>LEFT(Table22[[#This Row],[Category]],2)</f>
        <v/>
      </c>
      <c r="M892" t="str">
        <f>IF(F892&lt;&gt;0,COUNTIF($L$2:L892,L892),"")</f>
        <v/>
      </c>
      <c r="N892" t="str">
        <f t="shared" si="56"/>
        <v/>
      </c>
    </row>
    <row r="893" spans="1:14" x14ac:dyDescent="0.2">
      <c r="A893">
        <v>892</v>
      </c>
      <c r="B893" t="str">
        <f>IF(F893&lt;&gt;"",COUNTIF($J$2:J893,J893),"")</f>
        <v/>
      </c>
      <c r="C893" t="str">
        <f t="shared" si="54"/>
        <v/>
      </c>
      <c r="D893" t="str">
        <f>IF(F893&lt;&gt;0,COUNTIF($K$2:K893,K893),"")</f>
        <v/>
      </c>
      <c r="E893" t="str">
        <f t="shared" si="55"/>
        <v/>
      </c>
      <c r="G893" s="54"/>
      <c r="H893" t="str">
        <f>IFERROR(VLOOKUP(F893, Entries!$B:$F, 2, FALSE),"")</f>
        <v/>
      </c>
      <c r="I893" t="str">
        <f>IFERROR(VLOOKUP(F893, Entries!$B:$F, 3, FALSE),"")</f>
        <v/>
      </c>
      <c r="J893" t="str">
        <f>IFERROR(VLOOKUP(F893, Entries!$B:$F, 4, FALSE),"")</f>
        <v/>
      </c>
      <c r="K893" t="str">
        <f>IFERROR(VLOOKUP(F893, Entries!$B:$F, 5, FALSE),"")</f>
        <v/>
      </c>
      <c r="L893" t="str">
        <f>LEFT(Table22[[#This Row],[Category]],2)</f>
        <v/>
      </c>
      <c r="M893" t="str">
        <f>IF(F893&lt;&gt;0,COUNTIF($L$2:L893,L893),"")</f>
        <v/>
      </c>
      <c r="N893" t="str">
        <f t="shared" si="56"/>
        <v/>
      </c>
    </row>
    <row r="894" spans="1:14" x14ac:dyDescent="0.2">
      <c r="A894">
        <v>893</v>
      </c>
      <c r="B894" t="str">
        <f>IF(F894&lt;&gt;"",COUNTIF($J$2:J894,J894),"")</f>
        <v/>
      </c>
      <c r="C894" t="str">
        <f t="shared" si="54"/>
        <v/>
      </c>
      <c r="D894" t="str">
        <f>IF(F894&lt;&gt;0,COUNTIF($K$2:K894,K894),"")</f>
        <v/>
      </c>
      <c r="E894" t="str">
        <f t="shared" si="55"/>
        <v/>
      </c>
      <c r="G894" s="54"/>
      <c r="H894" t="str">
        <f>IFERROR(VLOOKUP(F894, Entries!$B:$F, 2, FALSE),"")</f>
        <v/>
      </c>
      <c r="I894" t="str">
        <f>IFERROR(VLOOKUP(F894, Entries!$B:$F, 3, FALSE),"")</f>
        <v/>
      </c>
      <c r="J894" t="str">
        <f>IFERROR(VLOOKUP(F894, Entries!$B:$F, 4, FALSE),"")</f>
        <v/>
      </c>
      <c r="K894" t="str">
        <f>IFERROR(VLOOKUP(F894, Entries!$B:$F, 5, FALSE),"")</f>
        <v/>
      </c>
      <c r="L894" t="str">
        <f>LEFT(Table22[[#This Row],[Category]],2)</f>
        <v/>
      </c>
      <c r="M894" t="str">
        <f>IF(F894&lt;&gt;0,COUNTIF($L$2:L894,L894),"")</f>
        <v/>
      </c>
      <c r="N894" t="str">
        <f t="shared" si="56"/>
        <v/>
      </c>
    </row>
    <row r="895" spans="1:14" x14ac:dyDescent="0.2">
      <c r="A895">
        <v>894</v>
      </c>
      <c r="B895" t="str">
        <f>IF(F895&lt;&gt;"",COUNTIF($J$2:J895,J895),"")</f>
        <v/>
      </c>
      <c r="C895" t="str">
        <f t="shared" si="54"/>
        <v/>
      </c>
      <c r="D895" t="str">
        <f>IF(F895&lt;&gt;0,COUNTIF($K$2:K895,K895),"")</f>
        <v/>
      </c>
      <c r="E895" t="str">
        <f t="shared" si="55"/>
        <v/>
      </c>
      <c r="G895" s="54"/>
      <c r="H895" t="str">
        <f>IFERROR(VLOOKUP(F895, Entries!$B:$F, 2, FALSE),"")</f>
        <v/>
      </c>
      <c r="I895" t="str">
        <f>IFERROR(VLOOKUP(F895, Entries!$B:$F, 3, FALSE),"")</f>
        <v/>
      </c>
      <c r="J895" t="str">
        <f>IFERROR(VLOOKUP(F895, Entries!$B:$F, 4, FALSE),"")</f>
        <v/>
      </c>
      <c r="K895" t="str">
        <f>IFERROR(VLOOKUP(F895, Entries!$B:$F, 5, FALSE),"")</f>
        <v/>
      </c>
      <c r="L895" t="str">
        <f>LEFT(Table22[[#This Row],[Category]],2)</f>
        <v/>
      </c>
      <c r="M895" t="str">
        <f>IF(F895&lt;&gt;0,COUNTIF($L$2:L895,L895),"")</f>
        <v/>
      </c>
      <c r="N895" t="str">
        <f t="shared" si="56"/>
        <v/>
      </c>
    </row>
    <row r="896" spans="1:14" x14ac:dyDescent="0.2">
      <c r="A896">
        <v>895</v>
      </c>
      <c r="B896" t="str">
        <f>IF(F896&lt;&gt;"",COUNTIF($J$2:J896,J896),"")</f>
        <v/>
      </c>
      <c r="C896" t="str">
        <f t="shared" si="54"/>
        <v/>
      </c>
      <c r="D896" t="str">
        <f>IF(F896&lt;&gt;0,COUNTIF($K$2:K896,K896),"")</f>
        <v/>
      </c>
      <c r="E896" t="str">
        <f t="shared" si="55"/>
        <v/>
      </c>
      <c r="G896" s="54"/>
      <c r="H896" t="str">
        <f>IFERROR(VLOOKUP(F896, Entries!$B:$F, 2, FALSE),"")</f>
        <v/>
      </c>
      <c r="I896" t="str">
        <f>IFERROR(VLOOKUP(F896, Entries!$B:$F, 3, FALSE),"")</f>
        <v/>
      </c>
      <c r="J896" t="str">
        <f>IFERROR(VLOOKUP(F896, Entries!$B:$F, 4, FALSE),"")</f>
        <v/>
      </c>
      <c r="K896" t="str">
        <f>IFERROR(VLOOKUP(F896, Entries!$B:$F, 5, FALSE),"")</f>
        <v/>
      </c>
      <c r="L896" t="str">
        <f>LEFT(Table22[[#This Row],[Category]],2)</f>
        <v/>
      </c>
      <c r="M896" t="str">
        <f>IF(F896&lt;&gt;0,COUNTIF($L$2:L896,L896),"")</f>
        <v/>
      </c>
      <c r="N896" t="str">
        <f t="shared" si="56"/>
        <v/>
      </c>
    </row>
    <row r="897" spans="1:14" x14ac:dyDescent="0.2">
      <c r="A897">
        <v>896</v>
      </c>
      <c r="B897" t="str">
        <f>IF(F897&lt;&gt;"",COUNTIF($J$2:J897,J897),"")</f>
        <v/>
      </c>
      <c r="C897" t="str">
        <f t="shared" si="54"/>
        <v/>
      </c>
      <c r="D897" t="str">
        <f>IF(F897&lt;&gt;0,COUNTIF($K$2:K897,K897),"")</f>
        <v/>
      </c>
      <c r="E897" t="str">
        <f t="shared" si="55"/>
        <v/>
      </c>
      <c r="G897" s="54"/>
      <c r="H897" t="str">
        <f>IFERROR(VLOOKUP(F897, Entries!$B:$F, 2, FALSE),"")</f>
        <v/>
      </c>
      <c r="I897" t="str">
        <f>IFERROR(VLOOKUP(F897, Entries!$B:$F, 3, FALSE),"")</f>
        <v/>
      </c>
      <c r="J897" t="str">
        <f>IFERROR(VLOOKUP(F897, Entries!$B:$F, 4, FALSE),"")</f>
        <v/>
      </c>
      <c r="K897" t="str">
        <f>IFERROR(VLOOKUP(F897, Entries!$B:$F, 5, FALSE),"")</f>
        <v/>
      </c>
      <c r="L897" t="str">
        <f>LEFT(Table22[[#This Row],[Category]],2)</f>
        <v/>
      </c>
      <c r="M897" t="str">
        <f>IF(F897&lt;&gt;0,COUNTIF($L$2:L897,L897),"")</f>
        <v/>
      </c>
      <c r="N897" t="str">
        <f t="shared" si="56"/>
        <v/>
      </c>
    </row>
    <row r="898" spans="1:14" x14ac:dyDescent="0.2">
      <c r="A898">
        <v>897</v>
      </c>
      <c r="B898" t="str">
        <f>IF(F898&lt;&gt;"",COUNTIF($J$2:J898,J898),"")</f>
        <v/>
      </c>
      <c r="C898" t="str">
        <f t="shared" si="54"/>
        <v/>
      </c>
      <c r="D898" t="str">
        <f>IF(F898&lt;&gt;0,COUNTIF($K$2:K898,K898),"")</f>
        <v/>
      </c>
      <c r="E898" t="str">
        <f t="shared" si="55"/>
        <v/>
      </c>
      <c r="G898" s="54"/>
      <c r="H898" t="str">
        <f>IFERROR(VLOOKUP(F898, Entries!$B:$F, 2, FALSE),"")</f>
        <v/>
      </c>
      <c r="I898" t="str">
        <f>IFERROR(VLOOKUP(F898, Entries!$B:$F, 3, FALSE),"")</f>
        <v/>
      </c>
      <c r="J898" t="str">
        <f>IFERROR(VLOOKUP(F898, Entries!$B:$F, 4, FALSE),"")</f>
        <v/>
      </c>
      <c r="K898" t="str">
        <f>IFERROR(VLOOKUP(F898, Entries!$B:$F, 5, FALSE),"")</f>
        <v/>
      </c>
      <c r="L898" t="str">
        <f>LEFT(Table22[[#This Row],[Category]],2)</f>
        <v/>
      </c>
      <c r="M898" t="str">
        <f>IF(F898&lt;&gt;0,COUNTIF($L$2:L898,L898),"")</f>
        <v/>
      </c>
      <c r="N898" t="str">
        <f t="shared" si="56"/>
        <v/>
      </c>
    </row>
    <row r="899" spans="1:14" x14ac:dyDescent="0.2">
      <c r="A899">
        <v>898</v>
      </c>
      <c r="B899" t="str">
        <f>IF(F899&lt;&gt;"",COUNTIF($J$2:J899,J899),"")</f>
        <v/>
      </c>
      <c r="C899" t="str">
        <f t="shared" si="54"/>
        <v/>
      </c>
      <c r="D899" t="str">
        <f>IF(F899&lt;&gt;0,COUNTIF($K$2:K899,K899),"")</f>
        <v/>
      </c>
      <c r="E899" t="str">
        <f t="shared" si="55"/>
        <v/>
      </c>
      <c r="G899" s="54"/>
      <c r="H899" t="str">
        <f>IFERROR(VLOOKUP(F899, Entries!$B:$F, 2, FALSE),"")</f>
        <v/>
      </c>
      <c r="I899" t="str">
        <f>IFERROR(VLOOKUP(F899, Entries!$B:$F, 3, FALSE),"")</f>
        <v/>
      </c>
      <c r="J899" t="str">
        <f>IFERROR(VLOOKUP(F899, Entries!$B:$F, 4, FALSE),"")</f>
        <v/>
      </c>
      <c r="K899" t="str">
        <f>IFERROR(VLOOKUP(F899, Entries!$B:$F, 5, FALSE),"")</f>
        <v/>
      </c>
      <c r="L899" t="str">
        <f>LEFT(Table22[[#This Row],[Category]],2)</f>
        <v/>
      </c>
      <c r="M899" t="str">
        <f>IF(F899&lt;&gt;0,COUNTIF($L$2:L899,L899),"")</f>
        <v/>
      </c>
      <c r="N899" t="str">
        <f t="shared" si="56"/>
        <v/>
      </c>
    </row>
    <row r="900" spans="1:14" x14ac:dyDescent="0.2">
      <c r="A900">
        <v>899</v>
      </c>
      <c r="B900" t="str">
        <f>IF(F900&lt;&gt;"",COUNTIF($J$2:J900,J900),"")</f>
        <v/>
      </c>
      <c r="C900" t="str">
        <f t="shared" si="54"/>
        <v/>
      </c>
      <c r="D900" t="str">
        <f>IF(F900&lt;&gt;0,COUNTIF($K$2:K900,K900),"")</f>
        <v/>
      </c>
      <c r="E900" t="str">
        <f t="shared" si="55"/>
        <v/>
      </c>
      <c r="G900" s="54"/>
      <c r="H900" t="str">
        <f>IFERROR(VLOOKUP(F900, Entries!$B:$F, 2, FALSE),"")</f>
        <v/>
      </c>
      <c r="I900" t="str">
        <f>IFERROR(VLOOKUP(F900, Entries!$B:$F, 3, FALSE),"")</f>
        <v/>
      </c>
      <c r="J900" t="str">
        <f>IFERROR(VLOOKUP(F900, Entries!$B:$F, 4, FALSE),"")</f>
        <v/>
      </c>
      <c r="K900" t="str">
        <f>IFERROR(VLOOKUP(F900, Entries!$B:$F, 5, FALSE),"")</f>
        <v/>
      </c>
      <c r="L900" t="str">
        <f>LEFT(Table22[[#This Row],[Category]],2)</f>
        <v/>
      </c>
      <c r="M900" t="str">
        <f>IF(F900&lt;&gt;0,COUNTIF($L$2:L900,L900),"")</f>
        <v/>
      </c>
      <c r="N900" t="str">
        <f t="shared" si="56"/>
        <v/>
      </c>
    </row>
    <row r="901" spans="1:14" x14ac:dyDescent="0.2">
      <c r="A901">
        <v>900</v>
      </c>
      <c r="B901" t="str">
        <f>IF(F901&lt;&gt;"",COUNTIF($J$2:J901,J901),"")</f>
        <v/>
      </c>
      <c r="C901" t="str">
        <f t="shared" si="54"/>
        <v/>
      </c>
      <c r="D901" t="str">
        <f>IF(F901&lt;&gt;0,COUNTIF($K$2:K901,K901),"")</f>
        <v/>
      </c>
      <c r="E901" t="str">
        <f t="shared" si="55"/>
        <v/>
      </c>
      <c r="G901" s="54"/>
      <c r="H901" t="str">
        <f>IFERROR(VLOOKUP(F901, Entries!$B:$F, 2, FALSE),"")</f>
        <v/>
      </c>
      <c r="I901" t="str">
        <f>IFERROR(VLOOKUP(F901, Entries!$B:$F, 3, FALSE),"")</f>
        <v/>
      </c>
      <c r="J901" t="str">
        <f>IFERROR(VLOOKUP(F901, Entries!$B:$F, 4, FALSE),"")</f>
        <v/>
      </c>
      <c r="K901" t="str">
        <f>IFERROR(VLOOKUP(F901, Entries!$B:$F, 5, FALSE),"")</f>
        <v/>
      </c>
      <c r="L901" t="str">
        <f>LEFT(Table22[[#This Row],[Category]],2)</f>
        <v/>
      </c>
      <c r="M901" t="str">
        <f>IF(F901&lt;&gt;0,COUNTIF($L$2:L901,L901),"")</f>
        <v/>
      </c>
      <c r="N901" t="str">
        <f t="shared" si="56"/>
        <v/>
      </c>
    </row>
    <row r="902" spans="1:14" x14ac:dyDescent="0.2">
      <c r="A902">
        <v>901</v>
      </c>
      <c r="B902" t="str">
        <f>IF(F902&lt;&gt;"",COUNTIF($J$2:J902,J902),"")</f>
        <v/>
      </c>
      <c r="C902" t="str">
        <f t="shared" si="54"/>
        <v/>
      </c>
      <c r="D902" t="str">
        <f>IF(F902&lt;&gt;0,COUNTIF($K$2:K902,K902),"")</f>
        <v/>
      </c>
      <c r="E902" t="str">
        <f t="shared" si="55"/>
        <v/>
      </c>
      <c r="G902" s="54"/>
      <c r="H902" t="str">
        <f>IFERROR(VLOOKUP(F902, Entries!$B:$F, 2, FALSE),"")</f>
        <v/>
      </c>
      <c r="I902" t="str">
        <f>IFERROR(VLOOKUP(F902, Entries!$B:$F, 3, FALSE),"")</f>
        <v/>
      </c>
      <c r="J902" t="str">
        <f>IFERROR(VLOOKUP(F902, Entries!$B:$F, 4, FALSE),"")</f>
        <v/>
      </c>
      <c r="K902" t="str">
        <f>IFERROR(VLOOKUP(F902, Entries!$B:$F, 5, FALSE),"")</f>
        <v/>
      </c>
      <c r="L902" t="str">
        <f>LEFT(Table22[[#This Row],[Category]],2)</f>
        <v/>
      </c>
      <c r="M902" t="str">
        <f>IF(F902&lt;&gt;0,COUNTIF($L$2:L902,L902),"")</f>
        <v/>
      </c>
      <c r="N902" t="str">
        <f t="shared" si="56"/>
        <v/>
      </c>
    </row>
    <row r="903" spans="1:14" x14ac:dyDescent="0.2">
      <c r="A903">
        <v>902</v>
      </c>
      <c r="B903" t="str">
        <f>IF(F903&lt;&gt;"",COUNTIF($J$2:J903,J903),"")</f>
        <v/>
      </c>
      <c r="C903" t="str">
        <f t="shared" si="54"/>
        <v/>
      </c>
      <c r="D903" t="str">
        <f>IF(F903&lt;&gt;0,COUNTIF($K$2:K903,K903),"")</f>
        <v/>
      </c>
      <c r="E903" t="str">
        <f t="shared" si="55"/>
        <v/>
      </c>
      <c r="G903" s="54"/>
      <c r="H903" t="str">
        <f>IFERROR(VLOOKUP(F903, Entries!$B:$F, 2, FALSE),"")</f>
        <v/>
      </c>
      <c r="I903" t="str">
        <f>IFERROR(VLOOKUP(F903, Entries!$B:$F, 3, FALSE),"")</f>
        <v/>
      </c>
      <c r="J903" t="str">
        <f>IFERROR(VLOOKUP(F903, Entries!$B:$F, 4, FALSE),"")</f>
        <v/>
      </c>
      <c r="K903" t="str">
        <f>IFERROR(VLOOKUP(F903, Entries!$B:$F, 5, FALSE),"")</f>
        <v/>
      </c>
      <c r="L903" t="str">
        <f>LEFT(Table22[[#This Row],[Category]],2)</f>
        <v/>
      </c>
      <c r="M903" t="str">
        <f>IF(F903&lt;&gt;0,COUNTIF($L$2:L903,L903),"")</f>
        <v/>
      </c>
      <c r="N903" t="str">
        <f t="shared" si="56"/>
        <v/>
      </c>
    </row>
    <row r="904" spans="1:14" x14ac:dyDescent="0.2">
      <c r="A904">
        <v>903</v>
      </c>
      <c r="B904" t="str">
        <f>IF(F904&lt;&gt;"",COUNTIF($J$2:J904,J904),"")</f>
        <v/>
      </c>
      <c r="C904" t="str">
        <f t="shared" si="54"/>
        <v/>
      </c>
      <c r="D904" t="str">
        <f>IF(F904&lt;&gt;0,COUNTIF($K$2:K904,K904),"")</f>
        <v/>
      </c>
      <c r="E904" t="str">
        <f t="shared" si="55"/>
        <v/>
      </c>
      <c r="G904" s="54"/>
      <c r="H904" t="str">
        <f>IFERROR(VLOOKUP(F904, Entries!$B:$F, 2, FALSE),"")</f>
        <v/>
      </c>
      <c r="I904" t="str">
        <f>IFERROR(VLOOKUP(F904, Entries!$B:$F, 3, FALSE),"")</f>
        <v/>
      </c>
      <c r="J904" t="str">
        <f>IFERROR(VLOOKUP(F904, Entries!$B:$F, 4, FALSE),"")</f>
        <v/>
      </c>
      <c r="K904" t="str">
        <f>IFERROR(VLOOKUP(F904, Entries!$B:$F, 5, FALSE),"")</f>
        <v/>
      </c>
      <c r="L904" t="str">
        <f>LEFT(Table22[[#This Row],[Category]],2)</f>
        <v/>
      </c>
      <c r="M904" t="str">
        <f>IF(F904&lt;&gt;0,COUNTIF($L$2:L904,L904),"")</f>
        <v/>
      </c>
      <c r="N904" t="str">
        <f t="shared" si="56"/>
        <v/>
      </c>
    </row>
    <row r="905" spans="1:14" x14ac:dyDescent="0.2">
      <c r="A905">
        <v>904</v>
      </c>
      <c r="B905" t="str">
        <f>IF(F905&lt;&gt;"",COUNTIF($J$2:J905,J905),"")</f>
        <v/>
      </c>
      <c r="C905" t="str">
        <f t="shared" si="54"/>
        <v/>
      </c>
      <c r="D905" t="str">
        <f>IF(F905&lt;&gt;0,COUNTIF($K$2:K905,K905),"")</f>
        <v/>
      </c>
      <c r="E905" t="str">
        <f t="shared" si="55"/>
        <v/>
      </c>
      <c r="G905" s="54"/>
      <c r="H905" t="str">
        <f>IFERROR(VLOOKUP(F905, Entries!$B:$F, 2, FALSE),"")</f>
        <v/>
      </c>
      <c r="I905" t="str">
        <f>IFERROR(VLOOKUP(F905, Entries!$B:$F, 3, FALSE),"")</f>
        <v/>
      </c>
      <c r="J905" t="str">
        <f>IFERROR(VLOOKUP(F905, Entries!$B:$F, 4, FALSE),"")</f>
        <v/>
      </c>
      <c r="K905" t="str">
        <f>IFERROR(VLOOKUP(F905, Entries!$B:$F, 5, FALSE),"")</f>
        <v/>
      </c>
      <c r="L905" t="str">
        <f>LEFT(Table22[[#This Row],[Category]],2)</f>
        <v/>
      </c>
      <c r="M905" t="str">
        <f>IF(F905&lt;&gt;0,COUNTIF($L$2:L905,L905),"")</f>
        <v/>
      </c>
      <c r="N905" t="str">
        <f t="shared" si="56"/>
        <v/>
      </c>
    </row>
    <row r="906" spans="1:14" x14ac:dyDescent="0.2">
      <c r="A906">
        <v>905</v>
      </c>
      <c r="B906" t="str">
        <f>IF(F906&lt;&gt;"",COUNTIF($J$2:J906,J906),"")</f>
        <v/>
      </c>
      <c r="C906" t="str">
        <f t="shared" si="54"/>
        <v/>
      </c>
      <c r="D906" t="str">
        <f>IF(F906&lt;&gt;0,COUNTIF($K$2:K906,K906),"")</f>
        <v/>
      </c>
      <c r="E906" t="str">
        <f t="shared" si="55"/>
        <v/>
      </c>
      <c r="G906" s="54"/>
      <c r="H906" t="str">
        <f>IFERROR(VLOOKUP(F906, Entries!$B:$F, 2, FALSE),"")</f>
        <v/>
      </c>
      <c r="I906" t="str">
        <f>IFERROR(VLOOKUP(F906, Entries!$B:$F, 3, FALSE),"")</f>
        <v/>
      </c>
      <c r="J906" t="str">
        <f>IFERROR(VLOOKUP(F906, Entries!$B:$F, 4, FALSE),"")</f>
        <v/>
      </c>
      <c r="K906" t="str">
        <f>IFERROR(VLOOKUP(F906, Entries!$B:$F, 5, FALSE),"")</f>
        <v/>
      </c>
      <c r="L906" t="str">
        <f>LEFT(Table22[[#This Row],[Category]],2)</f>
        <v/>
      </c>
      <c r="M906" t="str">
        <f>IF(F906&lt;&gt;0,COUNTIF($L$2:L906,L906),"")</f>
        <v/>
      </c>
      <c r="N906" t="str">
        <f t="shared" si="56"/>
        <v/>
      </c>
    </row>
    <row r="907" spans="1:14" x14ac:dyDescent="0.2">
      <c r="A907">
        <v>906</v>
      </c>
      <c r="B907" t="str">
        <f>IF(F907&lt;&gt;"",COUNTIF($J$2:J907,J907),"")</f>
        <v/>
      </c>
      <c r="C907" t="str">
        <f t="shared" si="54"/>
        <v/>
      </c>
      <c r="D907" t="str">
        <f>IF(F907&lt;&gt;0,COUNTIF($K$2:K907,K907),"")</f>
        <v/>
      </c>
      <c r="E907" t="str">
        <f t="shared" si="55"/>
        <v/>
      </c>
      <c r="G907" s="54"/>
      <c r="H907" t="str">
        <f>IFERROR(VLOOKUP(F907, Entries!$B:$F, 2, FALSE),"")</f>
        <v/>
      </c>
      <c r="I907" t="str">
        <f>IFERROR(VLOOKUP(F907, Entries!$B:$F, 3, FALSE),"")</f>
        <v/>
      </c>
      <c r="J907" t="str">
        <f>IFERROR(VLOOKUP(F907, Entries!$B:$F, 4, FALSE),"")</f>
        <v/>
      </c>
      <c r="K907" t="str">
        <f>IFERROR(VLOOKUP(F907, Entries!$B:$F, 5, FALSE),"")</f>
        <v/>
      </c>
      <c r="L907" t="str">
        <f>LEFT(Table22[[#This Row],[Category]],2)</f>
        <v/>
      </c>
      <c r="M907" t="str">
        <f>IF(F907&lt;&gt;0,COUNTIF($L$2:L907,L907),"")</f>
        <v/>
      </c>
      <c r="N907" t="str">
        <f t="shared" si="56"/>
        <v/>
      </c>
    </row>
    <row r="908" spans="1:14" x14ac:dyDescent="0.2">
      <c r="A908">
        <v>907</v>
      </c>
      <c r="B908" t="str">
        <f>IF(F908&lt;&gt;"",COUNTIF($J$2:J908,J908),"")</f>
        <v/>
      </c>
      <c r="C908" t="str">
        <f t="shared" si="54"/>
        <v/>
      </c>
      <c r="D908" t="str">
        <f>IF(F908&lt;&gt;0,COUNTIF($K$2:K908,K908),"")</f>
        <v/>
      </c>
      <c r="E908" t="str">
        <f t="shared" si="55"/>
        <v/>
      </c>
      <c r="G908" s="54"/>
      <c r="H908" t="str">
        <f>IFERROR(VLOOKUP(F908, Entries!$B:$F, 2, FALSE),"")</f>
        <v/>
      </c>
      <c r="I908" t="str">
        <f>IFERROR(VLOOKUP(F908, Entries!$B:$F, 3, FALSE),"")</f>
        <v/>
      </c>
      <c r="J908" t="str">
        <f>IFERROR(VLOOKUP(F908, Entries!$B:$F, 4, FALSE),"")</f>
        <v/>
      </c>
      <c r="K908" t="str">
        <f>IFERROR(VLOOKUP(F908, Entries!$B:$F, 5, FALSE),"")</f>
        <v/>
      </c>
      <c r="L908" t="str">
        <f>LEFT(Table22[[#This Row],[Category]],2)</f>
        <v/>
      </c>
      <c r="M908" t="str">
        <f>IF(F908&lt;&gt;0,COUNTIF($L$2:L908,L908),"")</f>
        <v/>
      </c>
      <c r="N908" t="str">
        <f t="shared" si="56"/>
        <v/>
      </c>
    </row>
    <row r="909" spans="1:14" x14ac:dyDescent="0.2">
      <c r="A909">
        <v>908</v>
      </c>
      <c r="B909" t="str">
        <f>IF(F909&lt;&gt;"",COUNTIF($J$2:J909,J909),"")</f>
        <v/>
      </c>
      <c r="C909" t="str">
        <f t="shared" si="54"/>
        <v/>
      </c>
      <c r="D909" t="str">
        <f>IF(F909&lt;&gt;0,COUNTIF($K$2:K909,K909),"")</f>
        <v/>
      </c>
      <c r="E909" t="str">
        <f t="shared" si="55"/>
        <v/>
      </c>
      <c r="G909" s="54"/>
      <c r="H909" t="str">
        <f>IFERROR(VLOOKUP(F909, Entries!$B:$F, 2, FALSE),"")</f>
        <v/>
      </c>
      <c r="I909" t="str">
        <f>IFERROR(VLOOKUP(F909, Entries!$B:$F, 3, FALSE),"")</f>
        <v/>
      </c>
      <c r="J909" t="str">
        <f>IFERROR(VLOOKUP(F909, Entries!$B:$F, 4, FALSE),"")</f>
        <v/>
      </c>
      <c r="K909" t="str">
        <f>IFERROR(VLOOKUP(F909, Entries!$B:$F, 5, FALSE),"")</f>
        <v/>
      </c>
      <c r="L909" t="str">
        <f>LEFT(Table22[[#This Row],[Category]],2)</f>
        <v/>
      </c>
      <c r="M909" t="str">
        <f>IF(F909&lt;&gt;0,COUNTIF($L$2:L909,L909),"")</f>
        <v/>
      </c>
      <c r="N909" t="str">
        <f t="shared" si="56"/>
        <v/>
      </c>
    </row>
    <row r="910" spans="1:14" x14ac:dyDescent="0.2">
      <c r="A910">
        <v>909</v>
      </c>
      <c r="B910" t="str">
        <f>IF(F910&lt;&gt;"",COUNTIF($J$2:J910,J910),"")</f>
        <v/>
      </c>
      <c r="C910" t="str">
        <f t="shared" si="54"/>
        <v/>
      </c>
      <c r="D910" t="str">
        <f>IF(F910&lt;&gt;0,COUNTIF($K$2:K910,K910),"")</f>
        <v/>
      </c>
      <c r="E910" t="str">
        <f t="shared" si="55"/>
        <v/>
      </c>
      <c r="G910" s="54"/>
      <c r="H910" t="str">
        <f>IFERROR(VLOOKUP(F910, Entries!$B:$F, 2, FALSE),"")</f>
        <v/>
      </c>
      <c r="I910" t="str">
        <f>IFERROR(VLOOKUP(F910, Entries!$B:$F, 3, FALSE),"")</f>
        <v/>
      </c>
      <c r="J910" t="str">
        <f>IFERROR(VLOOKUP(F910, Entries!$B:$F, 4, FALSE),"")</f>
        <v/>
      </c>
      <c r="K910" t="str">
        <f>IFERROR(VLOOKUP(F910, Entries!$B:$F, 5, FALSE),"")</f>
        <v/>
      </c>
      <c r="L910" t="str">
        <f>LEFT(Table22[[#This Row],[Category]],2)</f>
        <v/>
      </c>
      <c r="M910" t="str">
        <f>IF(F910&lt;&gt;0,COUNTIF($L$2:L910,L910),"")</f>
        <v/>
      </c>
      <c r="N910" t="str">
        <f t="shared" si="56"/>
        <v/>
      </c>
    </row>
    <row r="911" spans="1:14" x14ac:dyDescent="0.2">
      <c r="A911">
        <v>910</v>
      </c>
      <c r="B911" t="str">
        <f>IF(F911&lt;&gt;"",COUNTIF($J$2:J911,J911),"")</f>
        <v/>
      </c>
      <c r="C911" t="str">
        <f t="shared" si="54"/>
        <v/>
      </c>
      <c r="D911" t="str">
        <f>IF(F911&lt;&gt;0,COUNTIF($K$2:K911,K911),"")</f>
        <v/>
      </c>
      <c r="E911" t="str">
        <f t="shared" si="55"/>
        <v/>
      </c>
      <c r="G911" s="54"/>
      <c r="H911" t="str">
        <f>IFERROR(VLOOKUP(F911, Entries!$B:$F, 2, FALSE),"")</f>
        <v/>
      </c>
      <c r="I911" t="str">
        <f>IFERROR(VLOOKUP(F911, Entries!$B:$F, 3, FALSE),"")</f>
        <v/>
      </c>
      <c r="J911" t="str">
        <f>IFERROR(VLOOKUP(F911, Entries!$B:$F, 4, FALSE),"")</f>
        <v/>
      </c>
      <c r="K911" t="str">
        <f>IFERROR(VLOOKUP(F911, Entries!$B:$F, 5, FALSE),"")</f>
        <v/>
      </c>
      <c r="L911" t="str">
        <f>LEFT(Table22[[#This Row],[Category]],2)</f>
        <v/>
      </c>
      <c r="M911" t="str">
        <f>IF(F911&lt;&gt;0,COUNTIF($L$2:L911,L911),"")</f>
        <v/>
      </c>
      <c r="N911" t="str">
        <f t="shared" si="56"/>
        <v/>
      </c>
    </row>
    <row r="912" spans="1:14" x14ac:dyDescent="0.2">
      <c r="A912">
        <v>911</v>
      </c>
      <c r="B912" t="str">
        <f>IF(F912&lt;&gt;"",COUNTIF($J$2:J912,J912),"")</f>
        <v/>
      </c>
      <c r="C912" t="str">
        <f t="shared" si="54"/>
        <v/>
      </c>
      <c r="D912" t="str">
        <f>IF(F912&lt;&gt;0,COUNTIF($K$2:K912,K912),"")</f>
        <v/>
      </c>
      <c r="E912" t="str">
        <f t="shared" si="55"/>
        <v/>
      </c>
      <c r="G912" s="54"/>
      <c r="H912" t="str">
        <f>IFERROR(VLOOKUP(F912, Entries!$B:$F, 2, FALSE),"")</f>
        <v/>
      </c>
      <c r="I912" t="str">
        <f>IFERROR(VLOOKUP(F912, Entries!$B:$F, 3, FALSE),"")</f>
        <v/>
      </c>
      <c r="J912" t="str">
        <f>IFERROR(VLOOKUP(F912, Entries!$B:$F, 4, FALSE),"")</f>
        <v/>
      </c>
      <c r="K912" t="str">
        <f>IFERROR(VLOOKUP(F912, Entries!$B:$F, 5, FALSE),"")</f>
        <v/>
      </c>
      <c r="L912" t="str">
        <f>LEFT(Table22[[#This Row],[Category]],2)</f>
        <v/>
      </c>
      <c r="M912" t="str">
        <f>IF(F912&lt;&gt;0,COUNTIF($L$2:L912,L912),"")</f>
        <v/>
      </c>
      <c r="N912" t="str">
        <f t="shared" si="56"/>
        <v/>
      </c>
    </row>
    <row r="913" spans="1:14" x14ac:dyDescent="0.2">
      <c r="A913">
        <v>912</v>
      </c>
      <c r="B913" t="str">
        <f>IF(F913&lt;&gt;"",COUNTIF($J$2:J913,J913),"")</f>
        <v/>
      </c>
      <c r="C913" t="str">
        <f t="shared" si="54"/>
        <v/>
      </c>
      <c r="D913" t="str">
        <f>IF(F913&lt;&gt;0,COUNTIF($K$2:K913,K913),"")</f>
        <v/>
      </c>
      <c r="E913" t="str">
        <f t="shared" si="55"/>
        <v/>
      </c>
      <c r="G913" s="54"/>
      <c r="H913" t="str">
        <f>IFERROR(VLOOKUP(F913, Entries!$B:$F, 2, FALSE),"")</f>
        <v/>
      </c>
      <c r="I913" t="str">
        <f>IFERROR(VLOOKUP(F913, Entries!$B:$F, 3, FALSE),"")</f>
        <v/>
      </c>
      <c r="J913" t="str">
        <f>IFERROR(VLOOKUP(F913, Entries!$B:$F, 4, FALSE),"")</f>
        <v/>
      </c>
      <c r="K913" t="str">
        <f>IFERROR(VLOOKUP(F913, Entries!$B:$F, 5, FALSE),"")</f>
        <v/>
      </c>
      <c r="L913" t="str">
        <f>LEFT(Table22[[#This Row],[Category]],2)</f>
        <v/>
      </c>
      <c r="M913" t="str">
        <f>IF(F913&lt;&gt;0,COUNTIF($L$2:L913,L913),"")</f>
        <v/>
      </c>
      <c r="N913" t="str">
        <f t="shared" si="56"/>
        <v/>
      </c>
    </row>
    <row r="914" spans="1:14" x14ac:dyDescent="0.2">
      <c r="A914">
        <v>913</v>
      </c>
      <c r="B914" t="str">
        <f>IF(F914&lt;&gt;"",COUNTIF($J$2:J914,J914),"")</f>
        <v/>
      </c>
      <c r="C914" t="str">
        <f t="shared" si="54"/>
        <v/>
      </c>
      <c r="D914" t="str">
        <f>IF(F914&lt;&gt;0,COUNTIF($K$2:K914,K914),"")</f>
        <v/>
      </c>
      <c r="E914" t="str">
        <f t="shared" si="55"/>
        <v/>
      </c>
      <c r="G914" s="54"/>
      <c r="H914" t="str">
        <f>IFERROR(VLOOKUP(F914, Entries!$B:$F, 2, FALSE),"")</f>
        <v/>
      </c>
      <c r="I914" t="str">
        <f>IFERROR(VLOOKUP(F914, Entries!$B:$F, 3, FALSE),"")</f>
        <v/>
      </c>
      <c r="J914" t="str">
        <f>IFERROR(VLOOKUP(F914, Entries!$B:$F, 4, FALSE),"")</f>
        <v/>
      </c>
      <c r="K914" t="str">
        <f>IFERROR(VLOOKUP(F914, Entries!$B:$F, 5, FALSE),"")</f>
        <v/>
      </c>
      <c r="L914" t="str">
        <f>LEFT(Table22[[#This Row],[Category]],2)</f>
        <v/>
      </c>
      <c r="M914" t="str">
        <f>IF(F914&lt;&gt;0,COUNTIF($L$2:L914,L914),"")</f>
        <v/>
      </c>
      <c r="N914" t="str">
        <f t="shared" si="56"/>
        <v/>
      </c>
    </row>
    <row r="915" spans="1:14" x14ac:dyDescent="0.2">
      <c r="A915">
        <v>914</v>
      </c>
      <c r="B915" t="str">
        <f>IF(F915&lt;&gt;"",COUNTIF($J$2:J915,J915),"")</f>
        <v/>
      </c>
      <c r="C915" t="str">
        <f t="shared" si="54"/>
        <v/>
      </c>
      <c r="D915" t="str">
        <f>IF(F915&lt;&gt;0,COUNTIF($K$2:K915,K915),"")</f>
        <v/>
      </c>
      <c r="E915" t="str">
        <f t="shared" si="55"/>
        <v/>
      </c>
      <c r="G915" s="54"/>
      <c r="H915" t="str">
        <f>IFERROR(VLOOKUP(F915, Entries!$B:$F, 2, FALSE),"")</f>
        <v/>
      </c>
      <c r="I915" t="str">
        <f>IFERROR(VLOOKUP(F915, Entries!$B:$F, 3, FALSE),"")</f>
        <v/>
      </c>
      <c r="J915" t="str">
        <f>IFERROR(VLOOKUP(F915, Entries!$B:$F, 4, FALSE),"")</f>
        <v/>
      </c>
      <c r="K915" t="str">
        <f>IFERROR(VLOOKUP(F915, Entries!$B:$F, 5, FALSE),"")</f>
        <v/>
      </c>
      <c r="L915" t="str">
        <f>LEFT(Table22[[#This Row],[Category]],2)</f>
        <v/>
      </c>
      <c r="M915" t="str">
        <f>IF(F915&lt;&gt;0,COUNTIF($L$2:L915,L915),"")</f>
        <v/>
      </c>
      <c r="N915" t="str">
        <f t="shared" si="56"/>
        <v/>
      </c>
    </row>
    <row r="916" spans="1:14" x14ac:dyDescent="0.2">
      <c r="A916">
        <v>915</v>
      </c>
      <c r="B916" t="str">
        <f>IF(F916&lt;&gt;"",COUNTIF($J$2:J916,J916),"")</f>
        <v/>
      </c>
      <c r="C916" t="str">
        <f t="shared" si="54"/>
        <v/>
      </c>
      <c r="D916" t="str">
        <f>IF(F916&lt;&gt;0,COUNTIF($K$2:K916,K916),"")</f>
        <v/>
      </c>
      <c r="E916" t="str">
        <f t="shared" si="55"/>
        <v/>
      </c>
      <c r="G916" s="54"/>
      <c r="H916" t="str">
        <f>IFERROR(VLOOKUP(F916, Entries!$B:$F, 2, FALSE),"")</f>
        <v/>
      </c>
      <c r="I916" t="str">
        <f>IFERROR(VLOOKUP(F916, Entries!$B:$F, 3, FALSE),"")</f>
        <v/>
      </c>
      <c r="J916" t="str">
        <f>IFERROR(VLOOKUP(F916, Entries!$B:$F, 4, FALSE),"")</f>
        <v/>
      </c>
      <c r="K916" t="str">
        <f>IFERROR(VLOOKUP(F916, Entries!$B:$F, 5, FALSE),"")</f>
        <v/>
      </c>
      <c r="L916" t="str">
        <f>LEFT(Table22[[#This Row],[Category]],2)</f>
        <v/>
      </c>
      <c r="M916" t="str">
        <f>IF(F916&lt;&gt;0,COUNTIF($L$2:L916,L916),"")</f>
        <v/>
      </c>
      <c r="N916" t="str">
        <f t="shared" si="56"/>
        <v/>
      </c>
    </row>
    <row r="917" spans="1:14" x14ac:dyDescent="0.2">
      <c r="A917">
        <v>916</v>
      </c>
      <c r="B917" t="str">
        <f>IF(F917&lt;&gt;"",COUNTIF($J$2:J917,J917),"")</f>
        <v/>
      </c>
      <c r="C917" t="str">
        <f t="shared" si="54"/>
        <v/>
      </c>
      <c r="D917" t="str">
        <f>IF(F917&lt;&gt;0,COUNTIF($K$2:K917,K917),"")</f>
        <v/>
      </c>
      <c r="E917" t="str">
        <f t="shared" si="55"/>
        <v/>
      </c>
      <c r="G917" s="54"/>
      <c r="H917" t="str">
        <f>IFERROR(VLOOKUP(F917, Entries!$B:$F, 2, FALSE),"")</f>
        <v/>
      </c>
      <c r="I917" t="str">
        <f>IFERROR(VLOOKUP(F917, Entries!$B:$F, 3, FALSE),"")</f>
        <v/>
      </c>
      <c r="J917" t="str">
        <f>IFERROR(VLOOKUP(F917, Entries!$B:$F, 4, FALSE),"")</f>
        <v/>
      </c>
      <c r="K917" t="str">
        <f>IFERROR(VLOOKUP(F917, Entries!$B:$F, 5, FALSE),"")</f>
        <v/>
      </c>
      <c r="L917" t="str">
        <f>LEFT(Table22[[#This Row],[Category]],2)</f>
        <v/>
      </c>
      <c r="M917" t="str">
        <f>IF(F917&lt;&gt;0,COUNTIF($L$2:L917,L917),"")</f>
        <v/>
      </c>
      <c r="N917" t="str">
        <f t="shared" si="56"/>
        <v/>
      </c>
    </row>
    <row r="918" spans="1:14" x14ac:dyDescent="0.2">
      <c r="A918">
        <v>917</v>
      </c>
      <c r="B918" t="str">
        <f>IF(F918&lt;&gt;"",COUNTIF($J$2:J918,J918),"")</f>
        <v/>
      </c>
      <c r="C918" t="str">
        <f t="shared" si="54"/>
        <v/>
      </c>
      <c r="D918" t="str">
        <f>IF(F918&lt;&gt;0,COUNTIF($K$2:K918,K918),"")</f>
        <v/>
      </c>
      <c r="E918" t="str">
        <f t="shared" si="55"/>
        <v/>
      </c>
      <c r="G918" s="54"/>
      <c r="H918" t="str">
        <f>IFERROR(VLOOKUP(F918, Entries!$B:$F, 2, FALSE),"")</f>
        <v/>
      </c>
      <c r="I918" t="str">
        <f>IFERROR(VLOOKUP(F918, Entries!$B:$F, 3, FALSE),"")</f>
        <v/>
      </c>
      <c r="J918" t="str">
        <f>IFERROR(VLOOKUP(F918, Entries!$B:$F, 4, FALSE),"")</f>
        <v/>
      </c>
      <c r="K918" t="str">
        <f>IFERROR(VLOOKUP(F918, Entries!$B:$F, 5, FALSE),"")</f>
        <v/>
      </c>
      <c r="L918" t="str">
        <f>LEFT(Table22[[#This Row],[Category]],2)</f>
        <v/>
      </c>
      <c r="M918" t="str">
        <f>IF(F918&lt;&gt;0,COUNTIF($L$2:L918,L918),"")</f>
        <v/>
      </c>
      <c r="N918" t="str">
        <f t="shared" si="56"/>
        <v/>
      </c>
    </row>
    <row r="919" spans="1:14" x14ac:dyDescent="0.2">
      <c r="A919">
        <v>918</v>
      </c>
      <c r="B919" t="str">
        <f>IF(F919&lt;&gt;"",COUNTIF($J$2:J919,J919),"")</f>
        <v/>
      </c>
      <c r="C919" t="str">
        <f t="shared" si="54"/>
        <v/>
      </c>
      <c r="D919" t="str">
        <f>IF(F919&lt;&gt;0,COUNTIF($K$2:K919,K919),"")</f>
        <v/>
      </c>
      <c r="E919" t="str">
        <f t="shared" si="55"/>
        <v/>
      </c>
      <c r="G919" s="54"/>
      <c r="H919" t="str">
        <f>IFERROR(VLOOKUP(F919, Entries!$B:$F, 2, FALSE),"")</f>
        <v/>
      </c>
      <c r="I919" t="str">
        <f>IFERROR(VLOOKUP(F919, Entries!$B:$F, 3, FALSE),"")</f>
        <v/>
      </c>
      <c r="J919" t="str">
        <f>IFERROR(VLOOKUP(F919, Entries!$B:$F, 4, FALSE),"")</f>
        <v/>
      </c>
      <c r="K919" t="str">
        <f>IFERROR(VLOOKUP(F919, Entries!$B:$F, 5, FALSE),"")</f>
        <v/>
      </c>
      <c r="L919" t="str">
        <f>LEFT(Table22[[#This Row],[Category]],2)</f>
        <v/>
      </c>
      <c r="M919" t="str">
        <f>IF(F919&lt;&gt;0,COUNTIF($L$2:L919,L919),"")</f>
        <v/>
      </c>
      <c r="N919" t="str">
        <f t="shared" si="56"/>
        <v/>
      </c>
    </row>
    <row r="920" spans="1:14" x14ac:dyDescent="0.2">
      <c r="A920">
        <v>919</v>
      </c>
      <c r="B920" t="str">
        <f>IF(F920&lt;&gt;"",COUNTIF($J$2:J920,J920),"")</f>
        <v/>
      </c>
      <c r="C920" t="str">
        <f t="shared" si="54"/>
        <v/>
      </c>
      <c r="D920" t="str">
        <f>IF(F920&lt;&gt;0,COUNTIF($K$2:K920,K920),"")</f>
        <v/>
      </c>
      <c r="E920" t="str">
        <f t="shared" si="55"/>
        <v/>
      </c>
      <c r="G920" s="54"/>
      <c r="H920" t="str">
        <f>IFERROR(VLOOKUP(F920, Entries!$B:$F, 2, FALSE),"")</f>
        <v/>
      </c>
      <c r="I920" t="str">
        <f>IFERROR(VLOOKUP(F920, Entries!$B:$F, 3, FALSE),"")</f>
        <v/>
      </c>
      <c r="J920" t="str">
        <f>IFERROR(VLOOKUP(F920, Entries!$B:$F, 4, FALSE),"")</f>
        <v/>
      </c>
      <c r="K920" t="str">
        <f>IFERROR(VLOOKUP(F920, Entries!$B:$F, 5, FALSE),"")</f>
        <v/>
      </c>
      <c r="L920" t="str">
        <f>LEFT(Table22[[#This Row],[Category]],2)</f>
        <v/>
      </c>
      <c r="M920" t="str">
        <f>IF(F920&lt;&gt;0,COUNTIF($L$2:L920,L920),"")</f>
        <v/>
      </c>
      <c r="N920" t="str">
        <f t="shared" si="56"/>
        <v/>
      </c>
    </row>
    <row r="921" spans="1:14" x14ac:dyDescent="0.2">
      <c r="A921">
        <v>920</v>
      </c>
      <c r="B921" t="str">
        <f>IF(F921&lt;&gt;"",COUNTIF($J$2:J921,J921),"")</f>
        <v/>
      </c>
      <c r="C921" t="str">
        <f t="shared" si="54"/>
        <v/>
      </c>
      <c r="D921" t="str">
        <f>IF(F921&lt;&gt;0,COUNTIF($K$2:K921,K921),"")</f>
        <v/>
      </c>
      <c r="E921" t="str">
        <f t="shared" si="55"/>
        <v/>
      </c>
      <c r="G921" s="54"/>
      <c r="H921" t="str">
        <f>IFERROR(VLOOKUP(F921, Entries!$B:$F, 2, FALSE),"")</f>
        <v/>
      </c>
      <c r="I921" t="str">
        <f>IFERROR(VLOOKUP(F921, Entries!$B:$F, 3, FALSE),"")</f>
        <v/>
      </c>
      <c r="J921" t="str">
        <f>IFERROR(VLOOKUP(F921, Entries!$B:$F, 4, FALSE),"")</f>
        <v/>
      </c>
      <c r="K921" t="str">
        <f>IFERROR(VLOOKUP(F921, Entries!$B:$F, 5, FALSE),"")</f>
        <v/>
      </c>
      <c r="L921" t="str">
        <f>LEFT(Table22[[#This Row],[Category]],2)</f>
        <v/>
      </c>
      <c r="M921" t="str">
        <f>IF(F921&lt;&gt;0,COUNTIF($L$2:L921,L921),"")</f>
        <v/>
      </c>
      <c r="N921" t="str">
        <f t="shared" si="56"/>
        <v/>
      </c>
    </row>
    <row r="922" spans="1:14" x14ac:dyDescent="0.2">
      <c r="A922">
        <v>921</v>
      </c>
      <c r="B922" t="str">
        <f>IF(F922&lt;&gt;"",COUNTIF($J$2:J922,J922),"")</f>
        <v/>
      </c>
      <c r="C922" t="str">
        <f t="shared" si="54"/>
        <v/>
      </c>
      <c r="D922" t="str">
        <f>IF(F922&lt;&gt;0,COUNTIF($K$2:K922,K922),"")</f>
        <v/>
      </c>
      <c r="E922" t="str">
        <f t="shared" si="55"/>
        <v/>
      </c>
      <c r="G922" s="54"/>
      <c r="H922" t="str">
        <f>IFERROR(VLOOKUP(F922, Entries!$B:$F, 2, FALSE),"")</f>
        <v/>
      </c>
      <c r="I922" t="str">
        <f>IFERROR(VLOOKUP(F922, Entries!$B:$F, 3, FALSE),"")</f>
        <v/>
      </c>
      <c r="J922" t="str">
        <f>IFERROR(VLOOKUP(F922, Entries!$B:$F, 4, FALSE),"")</f>
        <v/>
      </c>
      <c r="K922" t="str">
        <f>IFERROR(VLOOKUP(F922, Entries!$B:$F, 5, FALSE),"")</f>
        <v/>
      </c>
      <c r="L922" t="str">
        <f>LEFT(Table22[[#This Row],[Category]],2)</f>
        <v/>
      </c>
      <c r="M922" t="str">
        <f>IF(F922&lt;&gt;0,COUNTIF($L$2:L922,L922),"")</f>
        <v/>
      </c>
      <c r="N922" t="str">
        <f t="shared" si="56"/>
        <v/>
      </c>
    </row>
    <row r="923" spans="1:14" x14ac:dyDescent="0.2">
      <c r="A923">
        <v>922</v>
      </c>
      <c r="B923" t="str">
        <f>IF(F923&lt;&gt;"",COUNTIF($J$2:J923,J923),"")</f>
        <v/>
      </c>
      <c r="C923" t="str">
        <f t="shared" si="54"/>
        <v/>
      </c>
      <c r="D923" t="str">
        <f>IF(F923&lt;&gt;0,COUNTIF($K$2:K923,K923),"")</f>
        <v/>
      </c>
      <c r="E923" t="str">
        <f t="shared" si="55"/>
        <v/>
      </c>
      <c r="G923" s="54"/>
      <c r="H923" t="str">
        <f>IFERROR(VLOOKUP(F923, Entries!$B:$F, 2, FALSE),"")</f>
        <v/>
      </c>
      <c r="I923" t="str">
        <f>IFERROR(VLOOKUP(F923, Entries!$B:$F, 3, FALSE),"")</f>
        <v/>
      </c>
      <c r="J923" t="str">
        <f>IFERROR(VLOOKUP(F923, Entries!$B:$F, 4, FALSE),"")</f>
        <v/>
      </c>
      <c r="K923" t="str">
        <f>IFERROR(VLOOKUP(F923, Entries!$B:$F, 5, FALSE),"")</f>
        <v/>
      </c>
      <c r="L923" t="str">
        <f>LEFT(Table22[[#This Row],[Category]],2)</f>
        <v/>
      </c>
      <c r="M923" t="str">
        <f>IF(F923&lt;&gt;0,COUNTIF($L$2:L923,L923),"")</f>
        <v/>
      </c>
      <c r="N923" t="str">
        <f t="shared" si="56"/>
        <v/>
      </c>
    </row>
    <row r="924" spans="1:14" x14ac:dyDescent="0.2">
      <c r="A924">
        <v>923</v>
      </c>
      <c r="B924" t="str">
        <f>IF(F924&lt;&gt;"",COUNTIF($J$2:J924,J924),"")</f>
        <v/>
      </c>
      <c r="C924" t="str">
        <f t="shared" si="54"/>
        <v/>
      </c>
      <c r="D924" t="str">
        <f>IF(F924&lt;&gt;0,COUNTIF($K$2:K924,K924),"")</f>
        <v/>
      </c>
      <c r="E924" t="str">
        <f t="shared" si="55"/>
        <v/>
      </c>
      <c r="G924" s="54"/>
      <c r="H924" t="str">
        <f>IFERROR(VLOOKUP(F924, Entries!$B:$F, 2, FALSE),"")</f>
        <v/>
      </c>
      <c r="I924" t="str">
        <f>IFERROR(VLOOKUP(F924, Entries!$B:$F, 3, FALSE),"")</f>
        <v/>
      </c>
      <c r="J924" t="str">
        <f>IFERROR(VLOOKUP(F924, Entries!$B:$F, 4, FALSE),"")</f>
        <v/>
      </c>
      <c r="K924" t="str">
        <f>IFERROR(VLOOKUP(F924, Entries!$B:$F, 5, FALSE),"")</f>
        <v/>
      </c>
      <c r="L924" t="str">
        <f>LEFT(Table22[[#This Row],[Category]],2)</f>
        <v/>
      </c>
      <c r="M924" t="str">
        <f>IF(F924&lt;&gt;0,COUNTIF($L$2:L924,L924),"")</f>
        <v/>
      </c>
      <c r="N924" t="str">
        <f t="shared" si="56"/>
        <v/>
      </c>
    </row>
    <row r="925" spans="1:14" x14ac:dyDescent="0.2">
      <c r="A925">
        <v>924</v>
      </c>
      <c r="B925" t="str">
        <f>IF(F925&lt;&gt;"",COUNTIF($J$2:J925,J925),"")</f>
        <v/>
      </c>
      <c r="C925" t="str">
        <f t="shared" si="54"/>
        <v/>
      </c>
      <c r="D925" t="str">
        <f>IF(F925&lt;&gt;0,COUNTIF($K$2:K925,K925),"")</f>
        <v/>
      </c>
      <c r="E925" t="str">
        <f t="shared" si="55"/>
        <v/>
      </c>
      <c r="G925" s="54"/>
      <c r="H925" t="str">
        <f>IFERROR(VLOOKUP(F925, Entries!$B:$F, 2, FALSE),"")</f>
        <v/>
      </c>
      <c r="I925" t="str">
        <f>IFERROR(VLOOKUP(F925, Entries!$B:$F, 3, FALSE),"")</f>
        <v/>
      </c>
      <c r="J925" t="str">
        <f>IFERROR(VLOOKUP(F925, Entries!$B:$F, 4, FALSE),"")</f>
        <v/>
      </c>
      <c r="K925" t="str">
        <f>IFERROR(VLOOKUP(F925, Entries!$B:$F, 5, FALSE),"")</f>
        <v/>
      </c>
      <c r="L925" t="str">
        <f>LEFT(Table22[[#This Row],[Category]],2)</f>
        <v/>
      </c>
      <c r="M925" t="str">
        <f>IF(F925&lt;&gt;0,COUNTIF($L$2:L925,L925),"")</f>
        <v/>
      </c>
      <c r="N925" t="str">
        <f t="shared" si="56"/>
        <v/>
      </c>
    </row>
    <row r="926" spans="1:14" x14ac:dyDescent="0.2">
      <c r="A926">
        <v>925</v>
      </c>
      <c r="B926" t="str">
        <f>IF(F926&lt;&gt;"",COUNTIF($J$2:J926,J926),"")</f>
        <v/>
      </c>
      <c r="C926" t="str">
        <f t="shared" si="54"/>
        <v/>
      </c>
      <c r="D926" t="str">
        <f>IF(F926&lt;&gt;0,COUNTIF($K$2:K926,K926),"")</f>
        <v/>
      </c>
      <c r="E926" t="str">
        <f t="shared" si="55"/>
        <v/>
      </c>
      <c r="G926" s="54"/>
      <c r="H926" t="str">
        <f>IFERROR(VLOOKUP(F926, Entries!$B:$F, 2, FALSE),"")</f>
        <v/>
      </c>
      <c r="I926" t="str">
        <f>IFERROR(VLOOKUP(F926, Entries!$B:$F, 3, FALSE),"")</f>
        <v/>
      </c>
      <c r="J926" t="str">
        <f>IFERROR(VLOOKUP(F926, Entries!$B:$F, 4, FALSE),"")</f>
        <v/>
      </c>
      <c r="K926" t="str">
        <f>IFERROR(VLOOKUP(F926, Entries!$B:$F, 5, FALSE),"")</f>
        <v/>
      </c>
      <c r="L926" t="str">
        <f>LEFT(Table22[[#This Row],[Category]],2)</f>
        <v/>
      </c>
      <c r="M926" t="str">
        <f>IF(F926&lt;&gt;0,COUNTIF($L$2:L926,L926),"")</f>
        <v/>
      </c>
      <c r="N926" t="str">
        <f t="shared" si="56"/>
        <v/>
      </c>
    </row>
    <row r="927" spans="1:14" x14ac:dyDescent="0.2">
      <c r="A927">
        <v>926</v>
      </c>
      <c r="B927" t="str">
        <f>IF(F927&lt;&gt;"",COUNTIF($J$2:J927,J927),"")</f>
        <v/>
      </c>
      <c r="C927" t="str">
        <f t="shared" si="54"/>
        <v/>
      </c>
      <c r="D927" t="str">
        <f>IF(F927&lt;&gt;0,COUNTIF($K$2:K927,K927),"")</f>
        <v/>
      </c>
      <c r="E927" t="str">
        <f t="shared" si="55"/>
        <v/>
      </c>
      <c r="G927" s="54"/>
      <c r="H927" t="str">
        <f>IFERROR(VLOOKUP(F927, Entries!$B:$F, 2, FALSE),"")</f>
        <v/>
      </c>
      <c r="I927" t="str">
        <f>IFERROR(VLOOKUP(F927, Entries!$B:$F, 3, FALSE),"")</f>
        <v/>
      </c>
      <c r="J927" t="str">
        <f>IFERROR(VLOOKUP(F927, Entries!$B:$F, 4, FALSE),"")</f>
        <v/>
      </c>
      <c r="K927" t="str">
        <f>IFERROR(VLOOKUP(F927, Entries!$B:$F, 5, FALSE),"")</f>
        <v/>
      </c>
      <c r="L927" t="str">
        <f>LEFT(Table22[[#This Row],[Category]],2)</f>
        <v/>
      </c>
      <c r="M927" t="str">
        <f>IF(F927&lt;&gt;0,COUNTIF($L$2:L927,L927),"")</f>
        <v/>
      </c>
      <c r="N927" t="str">
        <f t="shared" si="56"/>
        <v/>
      </c>
    </row>
    <row r="928" spans="1:14" x14ac:dyDescent="0.2">
      <c r="A928">
        <v>927</v>
      </c>
      <c r="B928" t="str">
        <f>IF(F928&lt;&gt;"",COUNTIF($J$2:J928,J928),"")</f>
        <v/>
      </c>
      <c r="C928" t="str">
        <f t="shared" si="54"/>
        <v/>
      </c>
      <c r="D928" t="str">
        <f>IF(F928&lt;&gt;0,COUNTIF($K$2:K928,K928),"")</f>
        <v/>
      </c>
      <c r="E928" t="str">
        <f t="shared" si="55"/>
        <v/>
      </c>
      <c r="G928" s="54"/>
      <c r="H928" t="str">
        <f>IFERROR(VLOOKUP(F928, Entries!$B:$F, 2, FALSE),"")</f>
        <v/>
      </c>
      <c r="I928" t="str">
        <f>IFERROR(VLOOKUP(F928, Entries!$B:$F, 3, FALSE),"")</f>
        <v/>
      </c>
      <c r="J928" t="str">
        <f>IFERROR(VLOOKUP(F928, Entries!$B:$F, 4, FALSE),"")</f>
        <v/>
      </c>
      <c r="K928" t="str">
        <f>IFERROR(VLOOKUP(F928, Entries!$B:$F, 5, FALSE),"")</f>
        <v/>
      </c>
      <c r="L928" t="str">
        <f>LEFT(Table22[[#This Row],[Category]],2)</f>
        <v/>
      </c>
      <c r="M928" t="str">
        <f>IF(F928&lt;&gt;0,COUNTIF($L$2:L928,L928),"")</f>
        <v/>
      </c>
      <c r="N928" t="str">
        <f t="shared" si="56"/>
        <v/>
      </c>
    </row>
    <row r="929" spans="1:14" x14ac:dyDescent="0.2">
      <c r="A929">
        <v>928</v>
      </c>
      <c r="B929" t="str">
        <f>IF(F929&lt;&gt;"",COUNTIF($J$2:J929,J929),"")</f>
        <v/>
      </c>
      <c r="C929" t="str">
        <f t="shared" si="54"/>
        <v/>
      </c>
      <c r="D929" t="str">
        <f>IF(F929&lt;&gt;0,COUNTIF($K$2:K929,K929),"")</f>
        <v/>
      </c>
      <c r="E929" t="str">
        <f t="shared" si="55"/>
        <v/>
      </c>
      <c r="G929" s="54"/>
      <c r="H929" t="str">
        <f>IFERROR(VLOOKUP(F929, Entries!$B:$F, 2, FALSE),"")</f>
        <v/>
      </c>
      <c r="I929" t="str">
        <f>IFERROR(VLOOKUP(F929, Entries!$B:$F, 3, FALSE),"")</f>
        <v/>
      </c>
      <c r="J929" t="str">
        <f>IFERROR(VLOOKUP(F929, Entries!$B:$F, 4, FALSE),"")</f>
        <v/>
      </c>
      <c r="K929" t="str">
        <f>IFERROR(VLOOKUP(F929, Entries!$B:$F, 5, FALSE),"")</f>
        <v/>
      </c>
      <c r="L929" t="str">
        <f>LEFT(Table22[[#This Row],[Category]],2)</f>
        <v/>
      </c>
      <c r="M929" t="str">
        <f>IF(F929&lt;&gt;0,COUNTIF($L$2:L929,L929),"")</f>
        <v/>
      </c>
      <c r="N929" t="str">
        <f t="shared" si="56"/>
        <v/>
      </c>
    </row>
    <row r="930" spans="1:14" x14ac:dyDescent="0.2">
      <c r="A930">
        <v>929</v>
      </c>
      <c r="B930" t="str">
        <f>IF(F930&lt;&gt;"",COUNTIF($J$2:J930,J930),"")</f>
        <v/>
      </c>
      <c r="C930" t="str">
        <f t="shared" si="54"/>
        <v/>
      </c>
      <c r="D930" t="str">
        <f>IF(F930&lt;&gt;0,COUNTIF($K$2:K930,K930),"")</f>
        <v/>
      </c>
      <c r="E930" t="str">
        <f t="shared" si="55"/>
        <v/>
      </c>
      <c r="G930" s="54"/>
      <c r="H930" t="str">
        <f>IFERROR(VLOOKUP(F930, Entries!$B:$F, 2, FALSE),"")</f>
        <v/>
      </c>
      <c r="I930" t="str">
        <f>IFERROR(VLOOKUP(F930, Entries!$B:$F, 3, FALSE),"")</f>
        <v/>
      </c>
      <c r="J930" t="str">
        <f>IFERROR(VLOOKUP(F930, Entries!$B:$F, 4, FALSE),"")</f>
        <v/>
      </c>
      <c r="K930" t="str">
        <f>IFERROR(VLOOKUP(F930, Entries!$B:$F, 5, FALSE),"")</f>
        <v/>
      </c>
      <c r="L930" t="str">
        <f>LEFT(Table22[[#This Row],[Category]],2)</f>
        <v/>
      </c>
      <c r="M930" t="str">
        <f>IF(F930&lt;&gt;0,COUNTIF($L$2:L930,L930),"")</f>
        <v/>
      </c>
      <c r="N930" t="str">
        <f t="shared" si="56"/>
        <v/>
      </c>
    </row>
    <row r="931" spans="1:14" x14ac:dyDescent="0.2">
      <c r="A931">
        <v>930</v>
      </c>
      <c r="B931" t="str">
        <f>IF(F931&lt;&gt;"",COUNTIF($J$2:J931,J931),"")</f>
        <v/>
      </c>
      <c r="C931" t="str">
        <f t="shared" si="54"/>
        <v/>
      </c>
      <c r="D931" t="str">
        <f>IF(F931&lt;&gt;0,COUNTIF($K$2:K931,K931),"")</f>
        <v/>
      </c>
      <c r="E931" t="str">
        <f t="shared" si="55"/>
        <v/>
      </c>
      <c r="G931" s="54"/>
      <c r="H931" t="str">
        <f>IFERROR(VLOOKUP(F931, Entries!$B:$F, 2, FALSE),"")</f>
        <v/>
      </c>
      <c r="I931" t="str">
        <f>IFERROR(VLOOKUP(F931, Entries!$B:$F, 3, FALSE),"")</f>
        <v/>
      </c>
      <c r="J931" t="str">
        <f>IFERROR(VLOOKUP(F931, Entries!$B:$F, 4, FALSE),"")</f>
        <v/>
      </c>
      <c r="K931" t="str">
        <f>IFERROR(VLOOKUP(F931, Entries!$B:$F, 5, FALSE),"")</f>
        <v/>
      </c>
      <c r="L931" t="str">
        <f>LEFT(Table22[[#This Row],[Category]],2)</f>
        <v/>
      </c>
      <c r="M931" t="str">
        <f>IF(F931&lt;&gt;0,COUNTIF($L$2:L931,L931),"")</f>
        <v/>
      </c>
      <c r="N931" t="str">
        <f t="shared" si="56"/>
        <v/>
      </c>
    </row>
    <row r="932" spans="1:14" x14ac:dyDescent="0.2">
      <c r="A932">
        <v>931</v>
      </c>
      <c r="B932" t="str">
        <f>IF(F932&lt;&gt;"",COUNTIF($J$2:J932,J932),"")</f>
        <v/>
      </c>
      <c r="C932" t="str">
        <f t="shared" si="54"/>
        <v/>
      </c>
      <c r="D932" t="str">
        <f>IF(F932&lt;&gt;0,COUNTIF($K$2:K932,K932),"")</f>
        <v/>
      </c>
      <c r="E932" t="str">
        <f t="shared" si="55"/>
        <v/>
      </c>
      <c r="G932" s="54"/>
      <c r="H932" t="str">
        <f>IFERROR(VLOOKUP(F932, Entries!$B:$F, 2, FALSE),"")</f>
        <v/>
      </c>
      <c r="I932" t="str">
        <f>IFERROR(VLOOKUP(F932, Entries!$B:$F, 3, FALSE),"")</f>
        <v/>
      </c>
      <c r="J932" t="str">
        <f>IFERROR(VLOOKUP(F932, Entries!$B:$F, 4, FALSE),"")</f>
        <v/>
      </c>
      <c r="K932" t="str">
        <f>IFERROR(VLOOKUP(F932, Entries!$B:$F, 5, FALSE),"")</f>
        <v/>
      </c>
      <c r="L932" t="str">
        <f>LEFT(Table22[[#This Row],[Category]],2)</f>
        <v/>
      </c>
      <c r="M932" t="str">
        <f>IF(F932&lt;&gt;0,COUNTIF($L$2:L932,L932),"")</f>
        <v/>
      </c>
      <c r="N932" t="str">
        <f t="shared" si="56"/>
        <v/>
      </c>
    </row>
    <row r="933" spans="1:14" x14ac:dyDescent="0.2">
      <c r="A933">
        <v>932</v>
      </c>
      <c r="B933" t="str">
        <f>IF(F933&lt;&gt;"",COUNTIF($J$2:J933,J933),"")</f>
        <v/>
      </c>
      <c r="C933" t="str">
        <f t="shared" si="54"/>
        <v/>
      </c>
      <c r="D933" t="str">
        <f>IF(F933&lt;&gt;0,COUNTIF($K$2:K933,K933),"")</f>
        <v/>
      </c>
      <c r="E933" t="str">
        <f t="shared" si="55"/>
        <v/>
      </c>
      <c r="G933" s="54"/>
      <c r="H933" t="str">
        <f>IFERROR(VLOOKUP(F933, Entries!$B:$F, 2, FALSE),"")</f>
        <v/>
      </c>
      <c r="I933" t="str">
        <f>IFERROR(VLOOKUP(F933, Entries!$B:$F, 3, FALSE),"")</f>
        <v/>
      </c>
      <c r="J933" t="str">
        <f>IFERROR(VLOOKUP(F933, Entries!$B:$F, 4, FALSE),"")</f>
        <v/>
      </c>
      <c r="K933" t="str">
        <f>IFERROR(VLOOKUP(F933, Entries!$B:$F, 5, FALSE),"")</f>
        <v/>
      </c>
      <c r="L933" t="str">
        <f>LEFT(Table22[[#This Row],[Category]],2)</f>
        <v/>
      </c>
      <c r="M933" t="str">
        <f>IF(F933&lt;&gt;0,COUNTIF($L$2:L933,L933),"")</f>
        <v/>
      </c>
      <c r="N933" t="str">
        <f t="shared" si="56"/>
        <v/>
      </c>
    </row>
    <row r="934" spans="1:14" x14ac:dyDescent="0.2">
      <c r="A934">
        <v>933</v>
      </c>
      <c r="B934" t="str">
        <f>IF(F934&lt;&gt;"",COUNTIF($J$2:J934,J934),"")</f>
        <v/>
      </c>
      <c r="C934" t="str">
        <f t="shared" si="54"/>
        <v/>
      </c>
      <c r="D934" t="str">
        <f>IF(F934&lt;&gt;0,COUNTIF($K$2:K934,K934),"")</f>
        <v/>
      </c>
      <c r="E934" t="str">
        <f t="shared" si="55"/>
        <v/>
      </c>
      <c r="G934" s="54"/>
      <c r="H934" t="str">
        <f>IFERROR(VLOOKUP(F934, Entries!$B:$F, 2, FALSE),"")</f>
        <v/>
      </c>
      <c r="I934" t="str">
        <f>IFERROR(VLOOKUP(F934, Entries!$B:$F, 3, FALSE),"")</f>
        <v/>
      </c>
      <c r="J934" t="str">
        <f>IFERROR(VLOOKUP(F934, Entries!$B:$F, 4, FALSE),"")</f>
        <v/>
      </c>
      <c r="K934" t="str">
        <f>IFERROR(VLOOKUP(F934, Entries!$B:$F, 5, FALSE),"")</f>
        <v/>
      </c>
      <c r="L934" t="str">
        <f>LEFT(Table22[[#This Row],[Category]],2)</f>
        <v/>
      </c>
      <c r="M934" t="str">
        <f>IF(F934&lt;&gt;0,COUNTIF($L$2:L934,L934),"")</f>
        <v/>
      </c>
      <c r="N934" t="str">
        <f t="shared" si="56"/>
        <v/>
      </c>
    </row>
    <row r="935" spans="1:14" x14ac:dyDescent="0.2">
      <c r="A935">
        <v>934</v>
      </c>
      <c r="B935" t="str">
        <f>IF(F935&lt;&gt;"",COUNTIF($J$2:J935,J935),"")</f>
        <v/>
      </c>
      <c r="C935" t="str">
        <f t="shared" si="54"/>
        <v/>
      </c>
      <c r="D935" t="str">
        <f>IF(F935&lt;&gt;0,COUNTIF($K$2:K935,K935),"")</f>
        <v/>
      </c>
      <c r="E935" t="str">
        <f t="shared" si="55"/>
        <v/>
      </c>
      <c r="G935" s="54"/>
      <c r="H935" t="str">
        <f>IFERROR(VLOOKUP(F935, Entries!$B:$F, 2, FALSE),"")</f>
        <v/>
      </c>
      <c r="I935" t="str">
        <f>IFERROR(VLOOKUP(F935, Entries!$B:$F, 3, FALSE),"")</f>
        <v/>
      </c>
      <c r="J935" t="str">
        <f>IFERROR(VLOOKUP(F935, Entries!$B:$F, 4, FALSE),"")</f>
        <v/>
      </c>
      <c r="K935" t="str">
        <f>IFERROR(VLOOKUP(F935, Entries!$B:$F, 5, FALSE),"")</f>
        <v/>
      </c>
      <c r="L935" t="str">
        <f>LEFT(Table22[[#This Row],[Category]],2)</f>
        <v/>
      </c>
      <c r="M935" t="str">
        <f>IF(F935&lt;&gt;0,COUNTIF($L$2:L935,L935),"")</f>
        <v/>
      </c>
      <c r="N935" t="str">
        <f t="shared" si="56"/>
        <v/>
      </c>
    </row>
    <row r="936" spans="1:14" x14ac:dyDescent="0.2">
      <c r="A936">
        <v>935</v>
      </c>
      <c r="B936" t="str">
        <f>IF(F936&lt;&gt;"",COUNTIF($J$2:J936,J936),"")</f>
        <v/>
      </c>
      <c r="C936" t="str">
        <f t="shared" si="54"/>
        <v/>
      </c>
      <c r="D936" t="str">
        <f>IF(F936&lt;&gt;0,COUNTIF($K$2:K936,K936),"")</f>
        <v/>
      </c>
      <c r="E936" t="str">
        <f t="shared" si="55"/>
        <v/>
      </c>
      <c r="G936" s="54"/>
      <c r="H936" t="str">
        <f>IFERROR(VLOOKUP(F936, Entries!$B:$F, 2, FALSE),"")</f>
        <v/>
      </c>
      <c r="I936" t="str">
        <f>IFERROR(VLOOKUP(F936, Entries!$B:$F, 3, FALSE),"")</f>
        <v/>
      </c>
      <c r="J936" t="str">
        <f>IFERROR(VLOOKUP(F936, Entries!$B:$F, 4, FALSE),"")</f>
        <v/>
      </c>
      <c r="K936" t="str">
        <f>IFERROR(VLOOKUP(F936, Entries!$B:$F, 5, FALSE),"")</f>
        <v/>
      </c>
      <c r="L936" t="str">
        <f>LEFT(Table22[[#This Row],[Category]],2)</f>
        <v/>
      </c>
      <c r="M936" t="str">
        <f>IF(F936&lt;&gt;0,COUNTIF($L$2:L936,L936),"")</f>
        <v/>
      </c>
      <c r="N936" t="str">
        <f t="shared" si="56"/>
        <v/>
      </c>
    </row>
    <row r="937" spans="1:14" x14ac:dyDescent="0.2">
      <c r="A937">
        <v>936</v>
      </c>
      <c r="B937" t="str">
        <f>IF(F937&lt;&gt;"",COUNTIF($J$2:J937,J937),"")</f>
        <v/>
      </c>
      <c r="C937" t="str">
        <f t="shared" si="54"/>
        <v/>
      </c>
      <c r="D937" t="str">
        <f>IF(F937&lt;&gt;0,COUNTIF($K$2:K937,K937),"")</f>
        <v/>
      </c>
      <c r="E937" t="str">
        <f t="shared" si="55"/>
        <v/>
      </c>
      <c r="G937" s="54"/>
      <c r="H937" t="str">
        <f>IFERROR(VLOOKUP(F937, Entries!$B:$F, 2, FALSE),"")</f>
        <v/>
      </c>
      <c r="I937" t="str">
        <f>IFERROR(VLOOKUP(F937, Entries!$B:$F, 3, FALSE),"")</f>
        <v/>
      </c>
      <c r="J937" t="str">
        <f>IFERROR(VLOOKUP(F937, Entries!$B:$F, 4, FALSE),"")</f>
        <v/>
      </c>
      <c r="K937" t="str">
        <f>IFERROR(VLOOKUP(F937, Entries!$B:$F, 5, FALSE),"")</f>
        <v/>
      </c>
      <c r="L937" t="str">
        <f>LEFT(Table22[[#This Row],[Category]],2)</f>
        <v/>
      </c>
      <c r="M937" t="str">
        <f>IF(F937&lt;&gt;0,COUNTIF($L$2:L937,L937),"")</f>
        <v/>
      </c>
      <c r="N937" t="str">
        <f t="shared" si="56"/>
        <v/>
      </c>
    </row>
    <row r="938" spans="1:14" x14ac:dyDescent="0.2">
      <c r="A938">
        <v>937</v>
      </c>
      <c r="B938" t="str">
        <f>IF(F938&lt;&gt;"",COUNTIF($J$2:J938,J938),"")</f>
        <v/>
      </c>
      <c r="C938" t="str">
        <f t="shared" si="54"/>
        <v/>
      </c>
      <c r="D938" t="str">
        <f>IF(F938&lt;&gt;0,COUNTIF($K$2:K938,K938),"")</f>
        <v/>
      </c>
      <c r="E938" t="str">
        <f t="shared" si="55"/>
        <v/>
      </c>
      <c r="G938" s="54"/>
      <c r="H938" t="str">
        <f>IFERROR(VLOOKUP(F938, Entries!$B:$F, 2, FALSE),"")</f>
        <v/>
      </c>
      <c r="I938" t="str">
        <f>IFERROR(VLOOKUP(F938, Entries!$B:$F, 3, FALSE),"")</f>
        <v/>
      </c>
      <c r="J938" t="str">
        <f>IFERROR(VLOOKUP(F938, Entries!$B:$F, 4, FALSE),"")</f>
        <v/>
      </c>
      <c r="K938" t="str">
        <f>IFERROR(VLOOKUP(F938, Entries!$B:$F, 5, FALSE),"")</f>
        <v/>
      </c>
      <c r="L938" t="str">
        <f>LEFT(Table22[[#This Row],[Category]],2)</f>
        <v/>
      </c>
      <c r="M938" t="str">
        <f>IF(F938&lt;&gt;0,COUNTIF($L$2:L938,L938),"")</f>
        <v/>
      </c>
      <c r="N938" t="str">
        <f t="shared" si="56"/>
        <v/>
      </c>
    </row>
    <row r="939" spans="1:14" x14ac:dyDescent="0.2">
      <c r="A939">
        <v>938</v>
      </c>
      <c r="B939" t="str">
        <f>IF(F939&lt;&gt;"",COUNTIF($J$2:J939,J939),"")</f>
        <v/>
      </c>
      <c r="C939" t="str">
        <f t="shared" si="54"/>
        <v/>
      </c>
      <c r="D939" t="str">
        <f>IF(F939&lt;&gt;0,COUNTIF($K$2:K939,K939),"")</f>
        <v/>
      </c>
      <c r="E939" t="str">
        <f t="shared" si="55"/>
        <v/>
      </c>
      <c r="G939" s="54"/>
      <c r="H939" t="str">
        <f>IFERROR(VLOOKUP(F939, Entries!$B:$F, 2, FALSE),"")</f>
        <v/>
      </c>
      <c r="I939" t="str">
        <f>IFERROR(VLOOKUP(F939, Entries!$B:$F, 3, FALSE),"")</f>
        <v/>
      </c>
      <c r="J939" t="str">
        <f>IFERROR(VLOOKUP(F939, Entries!$B:$F, 4, FALSE),"")</f>
        <v/>
      </c>
      <c r="K939" t="str">
        <f>IFERROR(VLOOKUP(F939, Entries!$B:$F, 5, FALSE),"")</f>
        <v/>
      </c>
      <c r="L939" t="str">
        <f>LEFT(Table22[[#This Row],[Category]],2)</f>
        <v/>
      </c>
      <c r="M939" t="str">
        <f>IF(F939&lt;&gt;0,COUNTIF($L$2:L939,L939),"")</f>
        <v/>
      </c>
      <c r="N939" t="str">
        <f t="shared" si="56"/>
        <v/>
      </c>
    </row>
    <row r="940" spans="1:14" x14ac:dyDescent="0.2">
      <c r="A940">
        <v>939</v>
      </c>
      <c r="B940" t="str">
        <f>IF(F940&lt;&gt;"",COUNTIF($J$2:J940,J940),"")</f>
        <v/>
      </c>
      <c r="C940" t="str">
        <f t="shared" si="54"/>
        <v/>
      </c>
      <c r="D940" t="str">
        <f>IF(F940&lt;&gt;0,COUNTIF($K$2:K940,K940),"")</f>
        <v/>
      </c>
      <c r="E940" t="str">
        <f t="shared" si="55"/>
        <v/>
      </c>
      <c r="G940" s="54"/>
      <c r="H940" t="str">
        <f>IFERROR(VLOOKUP(F940, Entries!$B:$F, 2, FALSE),"")</f>
        <v/>
      </c>
      <c r="I940" t="str">
        <f>IFERROR(VLOOKUP(F940, Entries!$B:$F, 3, FALSE),"")</f>
        <v/>
      </c>
      <c r="J940" t="str">
        <f>IFERROR(VLOOKUP(F940, Entries!$B:$F, 4, FALSE),"")</f>
        <v/>
      </c>
      <c r="K940" t="str">
        <f>IFERROR(VLOOKUP(F940, Entries!$B:$F, 5, FALSE),"")</f>
        <v/>
      </c>
      <c r="L940" t="str">
        <f>LEFT(Table22[[#This Row],[Category]],2)</f>
        <v/>
      </c>
      <c r="M940" t="str">
        <f>IF(F940&lt;&gt;0,COUNTIF($L$2:L940,L940),"")</f>
        <v/>
      </c>
      <c r="N940" t="str">
        <f t="shared" si="56"/>
        <v/>
      </c>
    </row>
    <row r="941" spans="1:14" x14ac:dyDescent="0.2">
      <c r="A941">
        <v>940</v>
      </c>
      <c r="B941" t="str">
        <f>IF(F941&lt;&gt;"",COUNTIF($J$2:J941,J941),"")</f>
        <v/>
      </c>
      <c r="C941" t="str">
        <f t="shared" si="54"/>
        <v/>
      </c>
      <c r="D941" t="str">
        <f>IF(F941&lt;&gt;0,COUNTIF($K$2:K941,K941),"")</f>
        <v/>
      </c>
      <c r="E941" t="str">
        <f t="shared" si="55"/>
        <v/>
      </c>
      <c r="G941" s="54"/>
      <c r="H941" t="str">
        <f>IFERROR(VLOOKUP(F941, Entries!$B:$F, 2, FALSE),"")</f>
        <v/>
      </c>
      <c r="I941" t="str">
        <f>IFERROR(VLOOKUP(F941, Entries!$B:$F, 3, FALSE),"")</f>
        <v/>
      </c>
      <c r="J941" t="str">
        <f>IFERROR(VLOOKUP(F941, Entries!$B:$F, 4, FALSE),"")</f>
        <v/>
      </c>
      <c r="K941" t="str">
        <f>IFERROR(VLOOKUP(F941, Entries!$B:$F, 5, FALSE),"")</f>
        <v/>
      </c>
      <c r="L941" t="str">
        <f>LEFT(Table22[[#This Row],[Category]],2)</f>
        <v/>
      </c>
      <c r="M941" t="str">
        <f>IF(F941&lt;&gt;0,COUNTIF($L$2:L941,L941),"")</f>
        <v/>
      </c>
      <c r="N941" t="str">
        <f t="shared" si="56"/>
        <v/>
      </c>
    </row>
    <row r="942" spans="1:14" x14ac:dyDescent="0.2">
      <c r="A942">
        <v>941</v>
      </c>
      <c r="B942" t="str">
        <f>IF(F942&lt;&gt;"",COUNTIF($J$2:J942,J942),"")</f>
        <v/>
      </c>
      <c r="C942" t="str">
        <f t="shared" si="54"/>
        <v/>
      </c>
      <c r="D942" t="str">
        <f>IF(F942&lt;&gt;0,COUNTIF($K$2:K942,K942),"")</f>
        <v/>
      </c>
      <c r="E942" t="str">
        <f t="shared" si="55"/>
        <v/>
      </c>
      <c r="G942" s="54"/>
      <c r="H942" t="str">
        <f>IFERROR(VLOOKUP(F942, Entries!$B:$F, 2, FALSE),"")</f>
        <v/>
      </c>
      <c r="I942" t="str">
        <f>IFERROR(VLOOKUP(F942, Entries!$B:$F, 3, FALSE),"")</f>
        <v/>
      </c>
      <c r="J942" t="str">
        <f>IFERROR(VLOOKUP(F942, Entries!$B:$F, 4, FALSE),"")</f>
        <v/>
      </c>
      <c r="K942" t="str">
        <f>IFERROR(VLOOKUP(F942, Entries!$B:$F, 5, FALSE),"")</f>
        <v/>
      </c>
      <c r="L942" t="str">
        <f>LEFT(Table22[[#This Row],[Category]],2)</f>
        <v/>
      </c>
      <c r="M942" t="str">
        <f>IF(F942&lt;&gt;0,COUNTIF($L$2:L942,L942),"")</f>
        <v/>
      </c>
      <c r="N942" t="str">
        <f t="shared" si="56"/>
        <v/>
      </c>
    </row>
    <row r="943" spans="1:14" x14ac:dyDescent="0.2">
      <c r="A943">
        <v>942</v>
      </c>
      <c r="B943" t="str">
        <f>IF(F943&lt;&gt;"",COUNTIF($J$2:J943,J943),"")</f>
        <v/>
      </c>
      <c r="C943" t="str">
        <f t="shared" si="54"/>
        <v/>
      </c>
      <c r="D943" t="str">
        <f>IF(F943&lt;&gt;0,COUNTIF($K$2:K943,K943),"")</f>
        <v/>
      </c>
      <c r="E943" t="str">
        <f t="shared" si="55"/>
        <v/>
      </c>
      <c r="G943" s="54"/>
      <c r="H943" t="str">
        <f>IFERROR(VLOOKUP(F943, Entries!$B:$F, 2, FALSE),"")</f>
        <v/>
      </c>
      <c r="I943" t="str">
        <f>IFERROR(VLOOKUP(F943, Entries!$B:$F, 3, FALSE),"")</f>
        <v/>
      </c>
      <c r="J943" t="str">
        <f>IFERROR(VLOOKUP(F943, Entries!$B:$F, 4, FALSE),"")</f>
        <v/>
      </c>
      <c r="K943" t="str">
        <f>IFERROR(VLOOKUP(F943, Entries!$B:$F, 5, FALSE),"")</f>
        <v/>
      </c>
      <c r="L943" t="str">
        <f>LEFT(Table22[[#This Row],[Category]],2)</f>
        <v/>
      </c>
      <c r="M943" t="str">
        <f>IF(F943&lt;&gt;0,COUNTIF($L$2:L943,L943),"")</f>
        <v/>
      </c>
      <c r="N943" t="str">
        <f t="shared" si="56"/>
        <v/>
      </c>
    </row>
    <row r="944" spans="1:14" x14ac:dyDescent="0.2">
      <c r="A944">
        <v>943</v>
      </c>
      <c r="B944" t="str">
        <f>IF(F944&lt;&gt;"",COUNTIF($J$2:J944,J944),"")</f>
        <v/>
      </c>
      <c r="C944" t="str">
        <f t="shared" si="54"/>
        <v/>
      </c>
      <c r="D944" t="str">
        <f>IF(F944&lt;&gt;0,COUNTIF($K$2:K944,K944),"")</f>
        <v/>
      </c>
      <c r="E944" t="str">
        <f t="shared" si="55"/>
        <v/>
      </c>
      <c r="G944" s="54"/>
      <c r="H944" t="str">
        <f>IFERROR(VLOOKUP(F944, Entries!$B:$F, 2, FALSE),"")</f>
        <v/>
      </c>
      <c r="I944" t="str">
        <f>IFERROR(VLOOKUP(F944, Entries!$B:$F, 3, FALSE),"")</f>
        <v/>
      </c>
      <c r="J944" t="str">
        <f>IFERROR(VLOOKUP(F944, Entries!$B:$F, 4, FALSE),"")</f>
        <v/>
      </c>
      <c r="K944" t="str">
        <f>IFERROR(VLOOKUP(F944, Entries!$B:$F, 5, FALSE),"")</f>
        <v/>
      </c>
      <c r="L944" t="str">
        <f>LEFT(Table22[[#This Row],[Category]],2)</f>
        <v/>
      </c>
      <c r="M944" t="str">
        <f>IF(F944&lt;&gt;0,COUNTIF($L$2:L944,L944),"")</f>
        <v/>
      </c>
      <c r="N944" t="str">
        <f t="shared" si="56"/>
        <v/>
      </c>
    </row>
    <row r="945" spans="1:14" x14ac:dyDescent="0.2">
      <c r="A945">
        <v>944</v>
      </c>
      <c r="B945" t="str">
        <f>IF(F945&lt;&gt;"",COUNTIF($J$2:J945,J945),"")</f>
        <v/>
      </c>
      <c r="C945" t="str">
        <f t="shared" si="54"/>
        <v/>
      </c>
      <c r="D945" t="str">
        <f>IF(F945&lt;&gt;0,COUNTIF($K$2:K945,K945),"")</f>
        <v/>
      </c>
      <c r="E945" t="str">
        <f t="shared" si="55"/>
        <v/>
      </c>
      <c r="G945" s="54"/>
      <c r="H945" t="str">
        <f>IFERROR(VLOOKUP(F945, Entries!$B:$F, 2, FALSE),"")</f>
        <v/>
      </c>
      <c r="I945" t="str">
        <f>IFERROR(VLOOKUP(F945, Entries!$B:$F, 3, FALSE),"")</f>
        <v/>
      </c>
      <c r="J945" t="str">
        <f>IFERROR(VLOOKUP(F945, Entries!$B:$F, 4, FALSE),"")</f>
        <v/>
      </c>
      <c r="K945" t="str">
        <f>IFERROR(VLOOKUP(F945, Entries!$B:$F, 5, FALSE),"")</f>
        <v/>
      </c>
      <c r="L945" t="str">
        <f>LEFT(Table22[[#This Row],[Category]],2)</f>
        <v/>
      </c>
      <c r="M945" t="str">
        <f>IF(F945&lt;&gt;0,COUNTIF($L$2:L945,L945),"")</f>
        <v/>
      </c>
      <c r="N945" t="str">
        <f t="shared" si="56"/>
        <v/>
      </c>
    </row>
    <row r="946" spans="1:14" x14ac:dyDescent="0.2">
      <c r="A946">
        <v>945</v>
      </c>
      <c r="B946" t="str">
        <f>IF(F946&lt;&gt;"",COUNTIF($J$2:J946,J946),"")</f>
        <v/>
      </c>
      <c r="C946" t="str">
        <f t="shared" si="54"/>
        <v/>
      </c>
      <c r="D946" t="str">
        <f>IF(F946&lt;&gt;0,COUNTIF($K$2:K946,K946),"")</f>
        <v/>
      </c>
      <c r="E946" t="str">
        <f t="shared" si="55"/>
        <v/>
      </c>
      <c r="G946" s="54"/>
      <c r="H946" t="str">
        <f>IFERROR(VLOOKUP(F946, Entries!$B:$F, 2, FALSE),"")</f>
        <v/>
      </c>
      <c r="I946" t="str">
        <f>IFERROR(VLOOKUP(F946, Entries!$B:$F, 3, FALSE),"")</f>
        <v/>
      </c>
      <c r="J946" t="str">
        <f>IFERROR(VLOOKUP(F946, Entries!$B:$F, 4, FALSE),"")</f>
        <v/>
      </c>
      <c r="K946" t="str">
        <f>IFERROR(VLOOKUP(F946, Entries!$B:$F, 5, FALSE),"")</f>
        <v/>
      </c>
      <c r="L946" t="str">
        <f>LEFT(Table22[[#This Row],[Category]],2)</f>
        <v/>
      </c>
      <c r="M946" t="str">
        <f>IF(F946&lt;&gt;0,COUNTIF($L$2:L946,L946),"")</f>
        <v/>
      </c>
      <c r="N946" t="str">
        <f t="shared" si="56"/>
        <v/>
      </c>
    </row>
    <row r="947" spans="1:14" x14ac:dyDescent="0.2">
      <c r="A947">
        <v>946</v>
      </c>
      <c r="B947" t="str">
        <f>IF(F947&lt;&gt;"",COUNTIF($J$2:J947,J947),"")</f>
        <v/>
      </c>
      <c r="C947" t="str">
        <f t="shared" si="54"/>
        <v/>
      </c>
      <c r="D947" t="str">
        <f>IF(F947&lt;&gt;0,COUNTIF($K$2:K947,K947),"")</f>
        <v/>
      </c>
      <c r="E947" t="str">
        <f t="shared" si="55"/>
        <v/>
      </c>
      <c r="G947" s="54"/>
      <c r="H947" t="str">
        <f>IFERROR(VLOOKUP(F947, Entries!$B:$F, 2, FALSE),"")</f>
        <v/>
      </c>
      <c r="I947" t="str">
        <f>IFERROR(VLOOKUP(F947, Entries!$B:$F, 3, FALSE),"")</f>
        <v/>
      </c>
      <c r="J947" t="str">
        <f>IFERROR(VLOOKUP(F947, Entries!$B:$F, 4, FALSE),"")</f>
        <v/>
      </c>
      <c r="K947" t="str">
        <f>IFERROR(VLOOKUP(F947, Entries!$B:$F, 5, FALSE),"")</f>
        <v/>
      </c>
      <c r="L947" t="str">
        <f>LEFT(Table22[[#This Row],[Category]],2)</f>
        <v/>
      </c>
      <c r="M947" t="str">
        <f>IF(F947&lt;&gt;0,COUNTIF($L$2:L947,L947),"")</f>
        <v/>
      </c>
      <c r="N947" t="str">
        <f t="shared" si="56"/>
        <v/>
      </c>
    </row>
    <row r="948" spans="1:14" x14ac:dyDescent="0.2">
      <c r="A948">
        <v>947</v>
      </c>
      <c r="B948" t="str">
        <f>IF(F948&lt;&gt;"",COUNTIF($J$2:J948,J948),"")</f>
        <v/>
      </c>
      <c r="C948" t="str">
        <f t="shared" si="54"/>
        <v/>
      </c>
      <c r="D948" t="str">
        <f>IF(F948&lt;&gt;0,COUNTIF($K$2:K948,K948),"")</f>
        <v/>
      </c>
      <c r="E948" t="str">
        <f t="shared" si="55"/>
        <v/>
      </c>
      <c r="G948" s="54"/>
      <c r="H948" t="str">
        <f>IFERROR(VLOOKUP(F948, Entries!$B:$F, 2, FALSE),"")</f>
        <v/>
      </c>
      <c r="I948" t="str">
        <f>IFERROR(VLOOKUP(F948, Entries!$B:$F, 3, FALSE),"")</f>
        <v/>
      </c>
      <c r="J948" t="str">
        <f>IFERROR(VLOOKUP(F948, Entries!$B:$F, 4, FALSE),"")</f>
        <v/>
      </c>
      <c r="K948" t="str">
        <f>IFERROR(VLOOKUP(F948, Entries!$B:$F, 5, FALSE),"")</f>
        <v/>
      </c>
      <c r="L948" t="str">
        <f>LEFT(Table22[[#This Row],[Category]],2)</f>
        <v/>
      </c>
      <c r="M948" t="str">
        <f>IF(F948&lt;&gt;0,COUNTIF($L$2:L948,L948),"")</f>
        <v/>
      </c>
      <c r="N948" t="str">
        <f t="shared" si="56"/>
        <v/>
      </c>
    </row>
    <row r="949" spans="1:14" x14ac:dyDescent="0.2">
      <c r="A949">
        <v>948</v>
      </c>
      <c r="B949" t="str">
        <f>IF(F949&lt;&gt;"",COUNTIF($J$2:J949,J949),"")</f>
        <v/>
      </c>
      <c r="C949" t="str">
        <f t="shared" si="54"/>
        <v/>
      </c>
      <c r="D949" t="str">
        <f>IF(F949&lt;&gt;0,COUNTIF($K$2:K949,K949),"")</f>
        <v/>
      </c>
      <c r="E949" t="str">
        <f t="shared" si="55"/>
        <v/>
      </c>
      <c r="G949" s="54"/>
      <c r="H949" t="str">
        <f>IFERROR(VLOOKUP(F949, Entries!$B:$F, 2, FALSE),"")</f>
        <v/>
      </c>
      <c r="I949" t="str">
        <f>IFERROR(VLOOKUP(F949, Entries!$B:$F, 3, FALSE),"")</f>
        <v/>
      </c>
      <c r="J949" t="str">
        <f>IFERROR(VLOOKUP(F949, Entries!$B:$F, 4, FALSE),"")</f>
        <v/>
      </c>
      <c r="K949" t="str">
        <f>IFERROR(VLOOKUP(F949, Entries!$B:$F, 5, FALSE),"")</f>
        <v/>
      </c>
      <c r="L949" t="str">
        <f>LEFT(Table22[[#This Row],[Category]],2)</f>
        <v/>
      </c>
      <c r="M949" t="str">
        <f>IF(F949&lt;&gt;0,COUNTIF($L$2:L949,L949),"")</f>
        <v/>
      </c>
      <c r="N949" t="str">
        <f t="shared" si="56"/>
        <v/>
      </c>
    </row>
    <row r="950" spans="1:14" x14ac:dyDescent="0.2">
      <c r="A950">
        <v>949</v>
      </c>
      <c r="B950" t="str">
        <f>IF(F950&lt;&gt;"",COUNTIF($J$2:J950,J950),"")</f>
        <v/>
      </c>
      <c r="C950" t="str">
        <f t="shared" ref="C950:C1013" si="57">IF(F950&lt;&gt;0,J950&amp;":"&amp;B950,"")</f>
        <v/>
      </c>
      <c r="D950" t="str">
        <f>IF(F950&lt;&gt;0,COUNTIF($K$2:K950,K950),"")</f>
        <v/>
      </c>
      <c r="E950" t="str">
        <f t="shared" ref="E950:E1013" si="58">IF(F950&lt;&gt;0,K950&amp;":"&amp;D950,"")</f>
        <v/>
      </c>
      <c r="G950" s="54"/>
      <c r="H950" t="str">
        <f>IFERROR(VLOOKUP(F950, Entries!$B:$F, 2, FALSE),"")</f>
        <v/>
      </c>
      <c r="I950" t="str">
        <f>IFERROR(VLOOKUP(F950, Entries!$B:$F, 3, FALSE),"")</f>
        <v/>
      </c>
      <c r="J950" t="str">
        <f>IFERROR(VLOOKUP(F950, Entries!$B:$F, 4, FALSE),"")</f>
        <v/>
      </c>
      <c r="K950" t="str">
        <f>IFERROR(VLOOKUP(F950, Entries!$B:$F, 5, FALSE),"")</f>
        <v/>
      </c>
      <c r="L950" t="str">
        <f>LEFT(Table22[[#This Row],[Category]],2)</f>
        <v/>
      </c>
      <c r="M950" t="str">
        <f>IF(F950&lt;&gt;0,COUNTIF($L$2:L950,L950),"")</f>
        <v/>
      </c>
      <c r="N950" t="str">
        <f t="shared" ref="N950:N1013" si="59">IF(F950&lt;&gt;0,L950&amp;":"&amp;M950,"")</f>
        <v/>
      </c>
    </row>
    <row r="951" spans="1:14" x14ac:dyDescent="0.2">
      <c r="A951">
        <v>950</v>
      </c>
      <c r="B951" t="str">
        <f>IF(F951&lt;&gt;"",COUNTIF($J$2:J951,J951),"")</f>
        <v/>
      </c>
      <c r="C951" t="str">
        <f t="shared" si="57"/>
        <v/>
      </c>
      <c r="D951" t="str">
        <f>IF(F951&lt;&gt;0,COUNTIF($K$2:K951,K951),"")</f>
        <v/>
      </c>
      <c r="E951" t="str">
        <f t="shared" si="58"/>
        <v/>
      </c>
      <c r="G951" s="54"/>
      <c r="H951" t="str">
        <f>IFERROR(VLOOKUP(F951, Entries!$B:$F, 2, FALSE),"")</f>
        <v/>
      </c>
      <c r="I951" t="str">
        <f>IFERROR(VLOOKUP(F951, Entries!$B:$F, 3, FALSE),"")</f>
        <v/>
      </c>
      <c r="J951" t="str">
        <f>IFERROR(VLOOKUP(F951, Entries!$B:$F, 4, FALSE),"")</f>
        <v/>
      </c>
      <c r="K951" t="str">
        <f>IFERROR(VLOOKUP(F951, Entries!$B:$F, 5, FALSE),"")</f>
        <v/>
      </c>
      <c r="L951" t="str">
        <f>LEFT(Table22[[#This Row],[Category]],2)</f>
        <v/>
      </c>
      <c r="M951" t="str">
        <f>IF(F951&lt;&gt;0,COUNTIF($L$2:L951,L951),"")</f>
        <v/>
      </c>
      <c r="N951" t="str">
        <f t="shared" si="59"/>
        <v/>
      </c>
    </row>
    <row r="952" spans="1:14" x14ac:dyDescent="0.2">
      <c r="A952">
        <v>951</v>
      </c>
      <c r="B952" t="str">
        <f>IF(F952&lt;&gt;"",COUNTIF($J$2:J952,J952),"")</f>
        <v/>
      </c>
      <c r="C952" t="str">
        <f t="shared" si="57"/>
        <v/>
      </c>
      <c r="D952" t="str">
        <f>IF(F952&lt;&gt;0,COUNTIF($K$2:K952,K952),"")</f>
        <v/>
      </c>
      <c r="E952" t="str">
        <f t="shared" si="58"/>
        <v/>
      </c>
      <c r="G952" s="54"/>
      <c r="H952" t="str">
        <f>IFERROR(VLOOKUP(F952, Entries!$B:$F, 2, FALSE),"")</f>
        <v/>
      </c>
      <c r="I952" t="str">
        <f>IFERROR(VLOOKUP(F952, Entries!$B:$F, 3, FALSE),"")</f>
        <v/>
      </c>
      <c r="J952" t="str">
        <f>IFERROR(VLOOKUP(F952, Entries!$B:$F, 4, FALSE),"")</f>
        <v/>
      </c>
      <c r="K952" t="str">
        <f>IFERROR(VLOOKUP(F952, Entries!$B:$F, 5, FALSE),"")</f>
        <v/>
      </c>
      <c r="L952" t="str">
        <f>LEFT(Table22[[#This Row],[Category]],2)</f>
        <v/>
      </c>
      <c r="M952" t="str">
        <f>IF(F952&lt;&gt;0,COUNTIF($L$2:L952,L952),"")</f>
        <v/>
      </c>
      <c r="N952" t="str">
        <f t="shared" si="59"/>
        <v/>
      </c>
    </row>
    <row r="953" spans="1:14" x14ac:dyDescent="0.2">
      <c r="A953">
        <v>952</v>
      </c>
      <c r="B953" t="str">
        <f>IF(F953&lt;&gt;"",COUNTIF($J$2:J953,J953),"")</f>
        <v/>
      </c>
      <c r="C953" t="str">
        <f t="shared" si="57"/>
        <v/>
      </c>
      <c r="D953" t="str">
        <f>IF(F953&lt;&gt;0,COUNTIF($K$2:K953,K953),"")</f>
        <v/>
      </c>
      <c r="E953" t="str">
        <f t="shared" si="58"/>
        <v/>
      </c>
      <c r="G953" s="54"/>
      <c r="H953" t="str">
        <f>IFERROR(VLOOKUP(F953, Entries!$B:$F, 2, FALSE),"")</f>
        <v/>
      </c>
      <c r="I953" t="str">
        <f>IFERROR(VLOOKUP(F953, Entries!$B:$F, 3, FALSE),"")</f>
        <v/>
      </c>
      <c r="J953" t="str">
        <f>IFERROR(VLOOKUP(F953, Entries!$B:$F, 4, FALSE),"")</f>
        <v/>
      </c>
      <c r="K953" t="str">
        <f>IFERROR(VLOOKUP(F953, Entries!$B:$F, 5, FALSE),"")</f>
        <v/>
      </c>
      <c r="L953" t="str">
        <f>LEFT(Table22[[#This Row],[Category]],2)</f>
        <v/>
      </c>
      <c r="M953" t="str">
        <f>IF(F953&lt;&gt;0,COUNTIF($L$2:L953,L953),"")</f>
        <v/>
      </c>
      <c r="N953" t="str">
        <f t="shared" si="59"/>
        <v/>
      </c>
    </row>
    <row r="954" spans="1:14" x14ac:dyDescent="0.2">
      <c r="A954">
        <v>953</v>
      </c>
      <c r="B954" t="str">
        <f>IF(F954&lt;&gt;"",COUNTIF($J$2:J954,J954),"")</f>
        <v/>
      </c>
      <c r="C954" t="str">
        <f t="shared" si="57"/>
        <v/>
      </c>
      <c r="D954" t="str">
        <f>IF(F954&lt;&gt;0,COUNTIF($K$2:K954,K954),"")</f>
        <v/>
      </c>
      <c r="E954" t="str">
        <f t="shared" si="58"/>
        <v/>
      </c>
      <c r="G954" s="54"/>
      <c r="H954" t="str">
        <f>IFERROR(VLOOKUP(F954, Entries!$B:$F, 2, FALSE),"")</f>
        <v/>
      </c>
      <c r="I954" t="str">
        <f>IFERROR(VLOOKUP(F954, Entries!$B:$F, 3, FALSE),"")</f>
        <v/>
      </c>
      <c r="J954" t="str">
        <f>IFERROR(VLOOKUP(F954, Entries!$B:$F, 4, FALSE),"")</f>
        <v/>
      </c>
      <c r="K954" t="str">
        <f>IFERROR(VLOOKUP(F954, Entries!$B:$F, 5, FALSE),"")</f>
        <v/>
      </c>
      <c r="L954" t="str">
        <f>LEFT(Table22[[#This Row],[Category]],2)</f>
        <v/>
      </c>
      <c r="M954" t="str">
        <f>IF(F954&lt;&gt;0,COUNTIF($L$2:L954,L954),"")</f>
        <v/>
      </c>
      <c r="N954" t="str">
        <f t="shared" si="59"/>
        <v/>
      </c>
    </row>
    <row r="955" spans="1:14" x14ac:dyDescent="0.2">
      <c r="A955">
        <v>954</v>
      </c>
      <c r="B955" t="str">
        <f>IF(F955&lt;&gt;"",COUNTIF($J$2:J955,J955),"")</f>
        <v/>
      </c>
      <c r="C955" t="str">
        <f t="shared" si="57"/>
        <v/>
      </c>
      <c r="D955" t="str">
        <f>IF(F955&lt;&gt;0,COUNTIF($K$2:K955,K955),"")</f>
        <v/>
      </c>
      <c r="E955" t="str">
        <f t="shared" si="58"/>
        <v/>
      </c>
      <c r="G955" s="54"/>
      <c r="H955" t="str">
        <f>IFERROR(VLOOKUP(F955, Entries!$B:$F, 2, FALSE),"")</f>
        <v/>
      </c>
      <c r="I955" t="str">
        <f>IFERROR(VLOOKUP(F955, Entries!$B:$F, 3, FALSE),"")</f>
        <v/>
      </c>
      <c r="J955" t="str">
        <f>IFERROR(VLOOKUP(F955, Entries!$B:$F, 4, FALSE),"")</f>
        <v/>
      </c>
      <c r="K955" t="str">
        <f>IFERROR(VLOOKUP(F955, Entries!$B:$F, 5, FALSE),"")</f>
        <v/>
      </c>
      <c r="L955" t="str">
        <f>LEFT(Table22[[#This Row],[Category]],2)</f>
        <v/>
      </c>
      <c r="M955" t="str">
        <f>IF(F955&lt;&gt;0,COUNTIF($L$2:L955,L955),"")</f>
        <v/>
      </c>
      <c r="N955" t="str">
        <f t="shared" si="59"/>
        <v/>
      </c>
    </row>
    <row r="956" spans="1:14" x14ac:dyDescent="0.2">
      <c r="A956">
        <v>955</v>
      </c>
      <c r="B956" t="str">
        <f>IF(F956&lt;&gt;"",COUNTIF($J$2:J956,J956),"")</f>
        <v/>
      </c>
      <c r="C956" t="str">
        <f t="shared" si="57"/>
        <v/>
      </c>
      <c r="D956" t="str">
        <f>IF(F956&lt;&gt;0,COUNTIF($K$2:K956,K956),"")</f>
        <v/>
      </c>
      <c r="E956" t="str">
        <f t="shared" si="58"/>
        <v/>
      </c>
      <c r="G956" s="54"/>
      <c r="H956" t="str">
        <f>IFERROR(VLOOKUP(F956, Entries!$B:$F, 2, FALSE),"")</f>
        <v/>
      </c>
      <c r="I956" t="str">
        <f>IFERROR(VLOOKUP(F956, Entries!$B:$F, 3, FALSE),"")</f>
        <v/>
      </c>
      <c r="J956" t="str">
        <f>IFERROR(VLOOKUP(F956, Entries!$B:$F, 4, FALSE),"")</f>
        <v/>
      </c>
      <c r="K956" t="str">
        <f>IFERROR(VLOOKUP(F956, Entries!$B:$F, 5, FALSE),"")</f>
        <v/>
      </c>
      <c r="L956" t="str">
        <f>LEFT(Table22[[#This Row],[Category]],2)</f>
        <v/>
      </c>
      <c r="M956" t="str">
        <f>IF(F956&lt;&gt;0,COUNTIF($L$2:L956,L956),"")</f>
        <v/>
      </c>
      <c r="N956" t="str">
        <f t="shared" si="59"/>
        <v/>
      </c>
    </row>
    <row r="957" spans="1:14" x14ac:dyDescent="0.2">
      <c r="A957">
        <v>956</v>
      </c>
      <c r="B957" t="str">
        <f>IF(F957&lt;&gt;"",COUNTIF($J$2:J957,J957),"")</f>
        <v/>
      </c>
      <c r="C957" t="str">
        <f t="shared" si="57"/>
        <v/>
      </c>
      <c r="D957" t="str">
        <f>IF(F957&lt;&gt;0,COUNTIF($K$2:K957,K957),"")</f>
        <v/>
      </c>
      <c r="E957" t="str">
        <f t="shared" si="58"/>
        <v/>
      </c>
      <c r="G957" s="54"/>
      <c r="H957" t="str">
        <f>IFERROR(VLOOKUP(F957, Entries!$B:$F, 2, FALSE),"")</f>
        <v/>
      </c>
      <c r="I957" t="str">
        <f>IFERROR(VLOOKUP(F957, Entries!$B:$F, 3, FALSE),"")</f>
        <v/>
      </c>
      <c r="J957" t="str">
        <f>IFERROR(VLOOKUP(F957, Entries!$B:$F, 4, FALSE),"")</f>
        <v/>
      </c>
      <c r="K957" t="str">
        <f>IFERROR(VLOOKUP(F957, Entries!$B:$F, 5, FALSE),"")</f>
        <v/>
      </c>
      <c r="L957" t="str">
        <f>LEFT(Table22[[#This Row],[Category]],2)</f>
        <v/>
      </c>
      <c r="M957" t="str">
        <f>IF(F957&lt;&gt;0,COUNTIF($L$2:L957,L957),"")</f>
        <v/>
      </c>
      <c r="N957" t="str">
        <f t="shared" si="59"/>
        <v/>
      </c>
    </row>
    <row r="958" spans="1:14" x14ac:dyDescent="0.2">
      <c r="A958">
        <v>957</v>
      </c>
      <c r="B958" t="str">
        <f>IF(F958&lt;&gt;"",COUNTIF($J$2:J958,J958),"")</f>
        <v/>
      </c>
      <c r="C958" t="str">
        <f t="shared" si="57"/>
        <v/>
      </c>
      <c r="D958" t="str">
        <f>IF(F958&lt;&gt;0,COUNTIF($K$2:K958,K958),"")</f>
        <v/>
      </c>
      <c r="E958" t="str">
        <f t="shared" si="58"/>
        <v/>
      </c>
      <c r="G958" s="54"/>
      <c r="H958" t="str">
        <f>IFERROR(VLOOKUP(F958, Entries!$B:$F, 2, FALSE),"")</f>
        <v/>
      </c>
      <c r="I958" t="str">
        <f>IFERROR(VLOOKUP(F958, Entries!$B:$F, 3, FALSE),"")</f>
        <v/>
      </c>
      <c r="J958" t="str">
        <f>IFERROR(VLOOKUP(F958, Entries!$B:$F, 4, FALSE),"")</f>
        <v/>
      </c>
      <c r="K958" t="str">
        <f>IFERROR(VLOOKUP(F958, Entries!$B:$F, 5, FALSE),"")</f>
        <v/>
      </c>
      <c r="L958" t="str">
        <f>LEFT(Table22[[#This Row],[Category]],2)</f>
        <v/>
      </c>
      <c r="M958" t="str">
        <f>IF(F958&lt;&gt;0,COUNTIF($L$2:L958,L958),"")</f>
        <v/>
      </c>
      <c r="N958" t="str">
        <f t="shared" si="59"/>
        <v/>
      </c>
    </row>
    <row r="959" spans="1:14" x14ac:dyDescent="0.2">
      <c r="A959">
        <v>958</v>
      </c>
      <c r="B959" t="str">
        <f>IF(F959&lt;&gt;"",COUNTIF($J$2:J959,J959),"")</f>
        <v/>
      </c>
      <c r="C959" t="str">
        <f t="shared" si="57"/>
        <v/>
      </c>
      <c r="D959" t="str">
        <f>IF(F959&lt;&gt;0,COUNTIF($K$2:K959,K959),"")</f>
        <v/>
      </c>
      <c r="E959" t="str">
        <f t="shared" si="58"/>
        <v/>
      </c>
      <c r="G959" s="54"/>
      <c r="H959" t="str">
        <f>IFERROR(VLOOKUP(F959, Entries!$B:$F, 2, FALSE),"")</f>
        <v/>
      </c>
      <c r="I959" t="str">
        <f>IFERROR(VLOOKUP(F959, Entries!$B:$F, 3, FALSE),"")</f>
        <v/>
      </c>
      <c r="J959" t="str">
        <f>IFERROR(VLOOKUP(F959, Entries!$B:$F, 4, FALSE),"")</f>
        <v/>
      </c>
      <c r="K959" t="str">
        <f>IFERROR(VLOOKUP(F959, Entries!$B:$F, 5, FALSE),"")</f>
        <v/>
      </c>
      <c r="L959" t="str">
        <f>LEFT(Table22[[#This Row],[Category]],2)</f>
        <v/>
      </c>
      <c r="M959" t="str">
        <f>IF(F959&lt;&gt;0,COUNTIF($L$2:L959,L959),"")</f>
        <v/>
      </c>
      <c r="N959" t="str">
        <f t="shared" si="59"/>
        <v/>
      </c>
    </row>
    <row r="960" spans="1:14" x14ac:dyDescent="0.2">
      <c r="A960">
        <v>959</v>
      </c>
      <c r="B960" t="str">
        <f>IF(F960&lt;&gt;"",COUNTIF($J$2:J960,J960),"")</f>
        <v/>
      </c>
      <c r="C960" t="str">
        <f t="shared" si="57"/>
        <v/>
      </c>
      <c r="D960" t="str">
        <f>IF(F960&lt;&gt;0,COUNTIF($K$2:K960,K960),"")</f>
        <v/>
      </c>
      <c r="E960" t="str">
        <f t="shared" si="58"/>
        <v/>
      </c>
      <c r="G960" s="54"/>
      <c r="H960" t="str">
        <f>IFERROR(VLOOKUP(F960, Entries!$B:$F, 2, FALSE),"")</f>
        <v/>
      </c>
      <c r="I960" t="str">
        <f>IFERROR(VLOOKUP(F960, Entries!$B:$F, 3, FALSE),"")</f>
        <v/>
      </c>
      <c r="J960" t="str">
        <f>IFERROR(VLOOKUP(F960, Entries!$B:$F, 4, FALSE),"")</f>
        <v/>
      </c>
      <c r="K960" t="str">
        <f>IFERROR(VLOOKUP(F960, Entries!$B:$F, 5, FALSE),"")</f>
        <v/>
      </c>
      <c r="L960" t="str">
        <f>LEFT(Table22[[#This Row],[Category]],2)</f>
        <v/>
      </c>
      <c r="M960" t="str">
        <f>IF(F960&lt;&gt;0,COUNTIF($L$2:L960,L960),"")</f>
        <v/>
      </c>
      <c r="N960" t="str">
        <f t="shared" si="59"/>
        <v/>
      </c>
    </row>
    <row r="961" spans="1:14" x14ac:dyDescent="0.2">
      <c r="A961">
        <v>960</v>
      </c>
      <c r="B961" t="str">
        <f>IF(F961&lt;&gt;"",COUNTIF($J$2:J961,J961),"")</f>
        <v/>
      </c>
      <c r="C961" t="str">
        <f t="shared" si="57"/>
        <v/>
      </c>
      <c r="D961" t="str">
        <f>IF(F961&lt;&gt;0,COUNTIF($K$2:K961,K961),"")</f>
        <v/>
      </c>
      <c r="E961" t="str">
        <f t="shared" si="58"/>
        <v/>
      </c>
      <c r="G961" s="54"/>
      <c r="H961" t="str">
        <f>IFERROR(VLOOKUP(F961, Entries!$B:$F, 2, FALSE),"")</f>
        <v/>
      </c>
      <c r="I961" t="str">
        <f>IFERROR(VLOOKUP(F961, Entries!$B:$F, 3, FALSE),"")</f>
        <v/>
      </c>
      <c r="J961" t="str">
        <f>IFERROR(VLOOKUP(F961, Entries!$B:$F, 4, FALSE),"")</f>
        <v/>
      </c>
      <c r="K961" t="str">
        <f>IFERROR(VLOOKUP(F961, Entries!$B:$F, 5, FALSE),"")</f>
        <v/>
      </c>
      <c r="L961" t="str">
        <f>LEFT(Table22[[#This Row],[Category]],2)</f>
        <v/>
      </c>
      <c r="M961" t="str">
        <f>IF(F961&lt;&gt;0,COUNTIF($L$2:L961,L961),"")</f>
        <v/>
      </c>
      <c r="N961" t="str">
        <f t="shared" si="59"/>
        <v/>
      </c>
    </row>
    <row r="962" spans="1:14" x14ac:dyDescent="0.2">
      <c r="A962">
        <v>961</v>
      </c>
      <c r="B962" t="str">
        <f>IF(F962&lt;&gt;"",COUNTIF($J$2:J962,J962),"")</f>
        <v/>
      </c>
      <c r="C962" t="str">
        <f t="shared" si="57"/>
        <v/>
      </c>
      <c r="D962" t="str">
        <f>IF(F962&lt;&gt;0,COUNTIF($K$2:K962,K962),"")</f>
        <v/>
      </c>
      <c r="E962" t="str">
        <f t="shared" si="58"/>
        <v/>
      </c>
      <c r="G962" s="54"/>
      <c r="H962" t="str">
        <f>IFERROR(VLOOKUP(F962, Entries!$B:$F, 2, FALSE),"")</f>
        <v/>
      </c>
      <c r="I962" t="str">
        <f>IFERROR(VLOOKUP(F962, Entries!$B:$F, 3, FALSE),"")</f>
        <v/>
      </c>
      <c r="J962" t="str">
        <f>IFERROR(VLOOKUP(F962, Entries!$B:$F, 4, FALSE),"")</f>
        <v/>
      </c>
      <c r="K962" t="str">
        <f>IFERROR(VLOOKUP(F962, Entries!$B:$F, 5, FALSE),"")</f>
        <v/>
      </c>
      <c r="L962" t="str">
        <f>LEFT(Table22[[#This Row],[Category]],2)</f>
        <v/>
      </c>
      <c r="M962" t="str">
        <f>IF(F962&lt;&gt;0,COUNTIF($L$2:L962,L962),"")</f>
        <v/>
      </c>
      <c r="N962" t="str">
        <f t="shared" si="59"/>
        <v/>
      </c>
    </row>
    <row r="963" spans="1:14" x14ac:dyDescent="0.2">
      <c r="A963">
        <v>962</v>
      </c>
      <c r="B963" t="str">
        <f>IF(F963&lt;&gt;"",COUNTIF($J$2:J963,J963),"")</f>
        <v/>
      </c>
      <c r="C963" t="str">
        <f t="shared" si="57"/>
        <v/>
      </c>
      <c r="D963" t="str">
        <f>IF(F963&lt;&gt;0,COUNTIF($K$2:K963,K963),"")</f>
        <v/>
      </c>
      <c r="E963" t="str">
        <f t="shared" si="58"/>
        <v/>
      </c>
      <c r="G963" s="54"/>
      <c r="H963" t="str">
        <f>IFERROR(VLOOKUP(F963, Entries!$B:$F, 2, FALSE),"")</f>
        <v/>
      </c>
      <c r="I963" t="str">
        <f>IFERROR(VLOOKUP(F963, Entries!$B:$F, 3, FALSE),"")</f>
        <v/>
      </c>
      <c r="J963" t="str">
        <f>IFERROR(VLOOKUP(F963, Entries!$B:$F, 4, FALSE),"")</f>
        <v/>
      </c>
      <c r="K963" t="str">
        <f>IFERROR(VLOOKUP(F963, Entries!$B:$F, 5, FALSE),"")</f>
        <v/>
      </c>
      <c r="L963" t="str">
        <f>LEFT(Table22[[#This Row],[Category]],2)</f>
        <v/>
      </c>
      <c r="M963" t="str">
        <f>IF(F963&lt;&gt;0,COUNTIF($L$2:L963,L963),"")</f>
        <v/>
      </c>
      <c r="N963" t="str">
        <f t="shared" si="59"/>
        <v/>
      </c>
    </row>
    <row r="964" spans="1:14" x14ac:dyDescent="0.2">
      <c r="A964">
        <v>963</v>
      </c>
      <c r="B964" t="str">
        <f>IF(F964&lt;&gt;"",COUNTIF($J$2:J964,J964),"")</f>
        <v/>
      </c>
      <c r="C964" t="str">
        <f t="shared" si="57"/>
        <v/>
      </c>
      <c r="D964" t="str">
        <f>IF(F964&lt;&gt;0,COUNTIF($K$2:K964,K964),"")</f>
        <v/>
      </c>
      <c r="E964" t="str">
        <f t="shared" si="58"/>
        <v/>
      </c>
      <c r="G964" s="54"/>
      <c r="H964" t="str">
        <f>IFERROR(VLOOKUP(F964, Entries!$B:$F, 2, FALSE),"")</f>
        <v/>
      </c>
      <c r="I964" t="str">
        <f>IFERROR(VLOOKUP(F964, Entries!$B:$F, 3, FALSE),"")</f>
        <v/>
      </c>
      <c r="J964" t="str">
        <f>IFERROR(VLOOKUP(F964, Entries!$B:$F, 4, FALSE),"")</f>
        <v/>
      </c>
      <c r="K964" t="str">
        <f>IFERROR(VLOOKUP(F964, Entries!$B:$F, 5, FALSE),"")</f>
        <v/>
      </c>
      <c r="L964" t="str">
        <f>LEFT(Table22[[#This Row],[Category]],2)</f>
        <v/>
      </c>
      <c r="M964" t="str">
        <f>IF(F964&lt;&gt;0,COUNTIF($L$2:L964,L964),"")</f>
        <v/>
      </c>
      <c r="N964" t="str">
        <f t="shared" si="59"/>
        <v/>
      </c>
    </row>
    <row r="965" spans="1:14" x14ac:dyDescent="0.2">
      <c r="A965">
        <v>964</v>
      </c>
      <c r="B965" t="str">
        <f>IF(F965&lt;&gt;"",COUNTIF($J$2:J965,J965),"")</f>
        <v/>
      </c>
      <c r="C965" t="str">
        <f t="shared" si="57"/>
        <v/>
      </c>
      <c r="D965" t="str">
        <f>IF(F965&lt;&gt;0,COUNTIF($K$2:K965,K965),"")</f>
        <v/>
      </c>
      <c r="E965" t="str">
        <f t="shared" si="58"/>
        <v/>
      </c>
      <c r="G965" s="54"/>
      <c r="H965" t="str">
        <f>IFERROR(VLOOKUP(F965, Entries!$B:$F, 2, FALSE),"")</f>
        <v/>
      </c>
      <c r="I965" t="str">
        <f>IFERROR(VLOOKUP(F965, Entries!$B:$F, 3, FALSE),"")</f>
        <v/>
      </c>
      <c r="J965" t="str">
        <f>IFERROR(VLOOKUP(F965, Entries!$B:$F, 4, FALSE),"")</f>
        <v/>
      </c>
      <c r="K965" t="str">
        <f>IFERROR(VLOOKUP(F965, Entries!$B:$F, 5, FALSE),"")</f>
        <v/>
      </c>
      <c r="L965" t="str">
        <f>LEFT(Table22[[#This Row],[Category]],2)</f>
        <v/>
      </c>
      <c r="M965" t="str">
        <f>IF(F965&lt;&gt;0,COUNTIF($L$2:L965,L965),"")</f>
        <v/>
      </c>
      <c r="N965" t="str">
        <f t="shared" si="59"/>
        <v/>
      </c>
    </row>
    <row r="966" spans="1:14" x14ac:dyDescent="0.2">
      <c r="A966">
        <v>965</v>
      </c>
      <c r="B966" t="str">
        <f>IF(F966&lt;&gt;"",COUNTIF($J$2:J966,J966),"")</f>
        <v/>
      </c>
      <c r="C966" t="str">
        <f t="shared" si="57"/>
        <v/>
      </c>
      <c r="D966" t="str">
        <f>IF(F966&lt;&gt;0,COUNTIF($K$2:K966,K966),"")</f>
        <v/>
      </c>
      <c r="E966" t="str">
        <f t="shared" si="58"/>
        <v/>
      </c>
      <c r="G966" s="54"/>
      <c r="H966" t="str">
        <f>IFERROR(VLOOKUP(F966, Entries!$B:$F, 2, FALSE),"")</f>
        <v/>
      </c>
      <c r="I966" t="str">
        <f>IFERROR(VLOOKUP(F966, Entries!$B:$F, 3, FALSE),"")</f>
        <v/>
      </c>
      <c r="J966" t="str">
        <f>IFERROR(VLOOKUP(F966, Entries!$B:$F, 4, FALSE),"")</f>
        <v/>
      </c>
      <c r="K966" t="str">
        <f>IFERROR(VLOOKUP(F966, Entries!$B:$F, 5, FALSE),"")</f>
        <v/>
      </c>
      <c r="L966" t="str">
        <f>LEFT(Table22[[#This Row],[Category]],2)</f>
        <v/>
      </c>
      <c r="M966" t="str">
        <f>IF(F966&lt;&gt;0,COUNTIF($L$2:L966,L966),"")</f>
        <v/>
      </c>
      <c r="N966" t="str">
        <f t="shared" si="59"/>
        <v/>
      </c>
    </row>
    <row r="967" spans="1:14" x14ac:dyDescent="0.2">
      <c r="A967">
        <v>966</v>
      </c>
      <c r="B967" t="str">
        <f>IF(F967&lt;&gt;"",COUNTIF($J$2:J967,J967),"")</f>
        <v/>
      </c>
      <c r="C967" t="str">
        <f t="shared" si="57"/>
        <v/>
      </c>
      <c r="D967" t="str">
        <f>IF(F967&lt;&gt;0,COUNTIF($K$2:K967,K967),"")</f>
        <v/>
      </c>
      <c r="E967" t="str">
        <f t="shared" si="58"/>
        <v/>
      </c>
      <c r="G967" s="54"/>
      <c r="H967" t="str">
        <f>IFERROR(VLOOKUP(F967, Entries!$B:$F, 2, FALSE),"")</f>
        <v/>
      </c>
      <c r="I967" t="str">
        <f>IFERROR(VLOOKUP(F967, Entries!$B:$F, 3, FALSE),"")</f>
        <v/>
      </c>
      <c r="J967" t="str">
        <f>IFERROR(VLOOKUP(F967, Entries!$B:$F, 4, FALSE),"")</f>
        <v/>
      </c>
      <c r="K967" t="str">
        <f>IFERROR(VLOOKUP(F967, Entries!$B:$F, 5, FALSE),"")</f>
        <v/>
      </c>
      <c r="L967" t="str">
        <f>LEFT(Table22[[#This Row],[Category]],2)</f>
        <v/>
      </c>
      <c r="M967" t="str">
        <f>IF(F967&lt;&gt;0,COUNTIF($L$2:L967,L967),"")</f>
        <v/>
      </c>
      <c r="N967" t="str">
        <f t="shared" si="59"/>
        <v/>
      </c>
    </row>
    <row r="968" spans="1:14" x14ac:dyDescent="0.2">
      <c r="A968">
        <v>967</v>
      </c>
      <c r="B968" t="str">
        <f>IF(F968&lt;&gt;"",COUNTIF($J$2:J968,J968),"")</f>
        <v/>
      </c>
      <c r="C968" t="str">
        <f t="shared" si="57"/>
        <v/>
      </c>
      <c r="D968" t="str">
        <f>IF(F968&lt;&gt;0,COUNTIF($K$2:K968,K968),"")</f>
        <v/>
      </c>
      <c r="E968" t="str">
        <f t="shared" si="58"/>
        <v/>
      </c>
      <c r="G968" s="54"/>
      <c r="H968" t="str">
        <f>IFERROR(VLOOKUP(F968, Entries!$B:$F, 2, FALSE),"")</f>
        <v/>
      </c>
      <c r="I968" t="str">
        <f>IFERROR(VLOOKUP(F968, Entries!$B:$F, 3, FALSE),"")</f>
        <v/>
      </c>
      <c r="J968" t="str">
        <f>IFERROR(VLOOKUP(F968, Entries!$B:$F, 4, FALSE),"")</f>
        <v/>
      </c>
      <c r="K968" t="str">
        <f>IFERROR(VLOOKUP(F968, Entries!$B:$F, 5, FALSE),"")</f>
        <v/>
      </c>
      <c r="L968" t="str">
        <f>LEFT(Table22[[#This Row],[Category]],2)</f>
        <v/>
      </c>
      <c r="M968" t="str">
        <f>IF(F968&lt;&gt;0,COUNTIF($L$2:L968,L968),"")</f>
        <v/>
      </c>
      <c r="N968" t="str">
        <f t="shared" si="59"/>
        <v/>
      </c>
    </row>
    <row r="969" spans="1:14" x14ac:dyDescent="0.2">
      <c r="A969">
        <v>968</v>
      </c>
      <c r="B969" t="str">
        <f>IF(F969&lt;&gt;"",COUNTIF($J$2:J969,J969),"")</f>
        <v/>
      </c>
      <c r="C969" t="str">
        <f t="shared" si="57"/>
        <v/>
      </c>
      <c r="D969" t="str">
        <f>IF(F969&lt;&gt;0,COUNTIF($K$2:K969,K969),"")</f>
        <v/>
      </c>
      <c r="E969" t="str">
        <f t="shared" si="58"/>
        <v/>
      </c>
      <c r="G969" s="54"/>
      <c r="H969" t="str">
        <f>IFERROR(VLOOKUP(F969, Entries!$B:$F, 2, FALSE),"")</f>
        <v/>
      </c>
      <c r="I969" t="str">
        <f>IFERROR(VLOOKUP(F969, Entries!$B:$F, 3, FALSE),"")</f>
        <v/>
      </c>
      <c r="J969" t="str">
        <f>IFERROR(VLOOKUP(F969, Entries!$B:$F, 4, FALSE),"")</f>
        <v/>
      </c>
      <c r="K969" t="str">
        <f>IFERROR(VLOOKUP(F969, Entries!$B:$F, 5, FALSE),"")</f>
        <v/>
      </c>
      <c r="L969" t="str">
        <f>LEFT(Table22[[#This Row],[Category]],2)</f>
        <v/>
      </c>
      <c r="M969" t="str">
        <f>IF(F969&lt;&gt;0,COUNTIF($L$2:L969,L969),"")</f>
        <v/>
      </c>
      <c r="N969" t="str">
        <f t="shared" si="59"/>
        <v/>
      </c>
    </row>
    <row r="970" spans="1:14" x14ac:dyDescent="0.2">
      <c r="A970">
        <v>969</v>
      </c>
      <c r="B970" t="str">
        <f>IF(F970&lt;&gt;"",COUNTIF($J$2:J970,J970),"")</f>
        <v/>
      </c>
      <c r="C970" t="str">
        <f t="shared" si="57"/>
        <v/>
      </c>
      <c r="D970" t="str">
        <f>IF(F970&lt;&gt;0,COUNTIF($K$2:K970,K970),"")</f>
        <v/>
      </c>
      <c r="E970" t="str">
        <f t="shared" si="58"/>
        <v/>
      </c>
      <c r="G970" s="54"/>
      <c r="H970" t="str">
        <f>IFERROR(VLOOKUP(F970, Entries!$B:$F, 2, FALSE),"")</f>
        <v/>
      </c>
      <c r="I970" t="str">
        <f>IFERROR(VLOOKUP(F970, Entries!$B:$F, 3, FALSE),"")</f>
        <v/>
      </c>
      <c r="J970" t="str">
        <f>IFERROR(VLOOKUP(F970, Entries!$B:$F, 4, FALSE),"")</f>
        <v/>
      </c>
      <c r="K970" t="str">
        <f>IFERROR(VLOOKUP(F970, Entries!$B:$F, 5, FALSE),"")</f>
        <v/>
      </c>
      <c r="L970" t="str">
        <f>LEFT(Table22[[#This Row],[Category]],2)</f>
        <v/>
      </c>
      <c r="M970" t="str">
        <f>IF(F970&lt;&gt;0,COUNTIF($L$2:L970,L970),"")</f>
        <v/>
      </c>
      <c r="N970" t="str">
        <f t="shared" si="59"/>
        <v/>
      </c>
    </row>
    <row r="971" spans="1:14" x14ac:dyDescent="0.2">
      <c r="A971">
        <v>970</v>
      </c>
      <c r="B971" t="str">
        <f>IF(F971&lt;&gt;"",COUNTIF($J$2:J971,J971),"")</f>
        <v/>
      </c>
      <c r="C971" t="str">
        <f t="shared" si="57"/>
        <v/>
      </c>
      <c r="D971" t="str">
        <f>IF(F971&lt;&gt;0,COUNTIF($K$2:K971,K971),"")</f>
        <v/>
      </c>
      <c r="E971" t="str">
        <f t="shared" si="58"/>
        <v/>
      </c>
      <c r="G971" s="54"/>
      <c r="H971" t="str">
        <f>IFERROR(VLOOKUP(F971, Entries!$B:$F, 2, FALSE),"")</f>
        <v/>
      </c>
      <c r="I971" t="str">
        <f>IFERROR(VLOOKUP(F971, Entries!$B:$F, 3, FALSE),"")</f>
        <v/>
      </c>
      <c r="J971" t="str">
        <f>IFERROR(VLOOKUP(F971, Entries!$B:$F, 4, FALSE),"")</f>
        <v/>
      </c>
      <c r="K971" t="str">
        <f>IFERROR(VLOOKUP(F971, Entries!$B:$F, 5, FALSE),"")</f>
        <v/>
      </c>
      <c r="L971" t="str">
        <f>LEFT(Table22[[#This Row],[Category]],2)</f>
        <v/>
      </c>
      <c r="M971" t="str">
        <f>IF(F971&lt;&gt;0,COUNTIF($L$2:L971,L971),"")</f>
        <v/>
      </c>
      <c r="N971" t="str">
        <f t="shared" si="59"/>
        <v/>
      </c>
    </row>
    <row r="972" spans="1:14" x14ac:dyDescent="0.2">
      <c r="A972">
        <v>971</v>
      </c>
      <c r="B972" t="str">
        <f>IF(F972&lt;&gt;"",COUNTIF($J$2:J972,J972),"")</f>
        <v/>
      </c>
      <c r="C972" t="str">
        <f t="shared" si="57"/>
        <v/>
      </c>
      <c r="D972" t="str">
        <f>IF(F972&lt;&gt;0,COUNTIF($K$2:K972,K972),"")</f>
        <v/>
      </c>
      <c r="E972" t="str">
        <f t="shared" si="58"/>
        <v/>
      </c>
      <c r="G972" s="54"/>
      <c r="H972" t="str">
        <f>IFERROR(VLOOKUP(F972, Entries!$B:$F, 2, FALSE),"")</f>
        <v/>
      </c>
      <c r="I972" t="str">
        <f>IFERROR(VLOOKUP(F972, Entries!$B:$F, 3, FALSE),"")</f>
        <v/>
      </c>
      <c r="J972" t="str">
        <f>IFERROR(VLOOKUP(F972, Entries!$B:$F, 4, FALSE),"")</f>
        <v/>
      </c>
      <c r="K972" t="str">
        <f>IFERROR(VLOOKUP(F972, Entries!$B:$F, 5, FALSE),"")</f>
        <v/>
      </c>
      <c r="L972" t="str">
        <f>LEFT(Table22[[#This Row],[Category]],2)</f>
        <v/>
      </c>
      <c r="M972" t="str">
        <f>IF(F972&lt;&gt;0,COUNTIF($L$2:L972,L972),"")</f>
        <v/>
      </c>
      <c r="N972" t="str">
        <f t="shared" si="59"/>
        <v/>
      </c>
    </row>
    <row r="973" spans="1:14" x14ac:dyDescent="0.2">
      <c r="A973">
        <v>972</v>
      </c>
      <c r="B973" t="str">
        <f>IF(F973&lt;&gt;"",COUNTIF($J$2:J973,J973),"")</f>
        <v/>
      </c>
      <c r="C973" t="str">
        <f t="shared" si="57"/>
        <v/>
      </c>
      <c r="D973" t="str">
        <f>IF(F973&lt;&gt;0,COUNTIF($K$2:K973,K973),"")</f>
        <v/>
      </c>
      <c r="E973" t="str">
        <f t="shared" si="58"/>
        <v/>
      </c>
      <c r="G973" s="54"/>
      <c r="H973" t="str">
        <f>IFERROR(VLOOKUP(F973, Entries!$B:$F, 2, FALSE),"")</f>
        <v/>
      </c>
      <c r="I973" t="str">
        <f>IFERROR(VLOOKUP(F973, Entries!$B:$F, 3, FALSE),"")</f>
        <v/>
      </c>
      <c r="J973" t="str">
        <f>IFERROR(VLOOKUP(F973, Entries!$B:$F, 4, FALSE),"")</f>
        <v/>
      </c>
      <c r="K973" t="str">
        <f>IFERROR(VLOOKUP(F973, Entries!$B:$F, 5, FALSE),"")</f>
        <v/>
      </c>
      <c r="L973" t="str">
        <f>LEFT(Table22[[#This Row],[Category]],2)</f>
        <v/>
      </c>
      <c r="M973" t="str">
        <f>IF(F973&lt;&gt;0,COUNTIF($L$2:L973,L973),"")</f>
        <v/>
      </c>
      <c r="N973" t="str">
        <f t="shared" si="59"/>
        <v/>
      </c>
    </row>
    <row r="974" spans="1:14" x14ac:dyDescent="0.2">
      <c r="A974">
        <v>973</v>
      </c>
      <c r="B974" t="str">
        <f>IF(F974&lt;&gt;"",COUNTIF($J$2:J974,J974),"")</f>
        <v/>
      </c>
      <c r="C974" t="str">
        <f t="shared" si="57"/>
        <v/>
      </c>
      <c r="D974" t="str">
        <f>IF(F974&lt;&gt;0,COUNTIF($K$2:K974,K974),"")</f>
        <v/>
      </c>
      <c r="E974" t="str">
        <f t="shared" si="58"/>
        <v/>
      </c>
      <c r="G974" s="54"/>
      <c r="H974" t="str">
        <f>IFERROR(VLOOKUP(F974, Entries!$B:$F, 2, FALSE),"")</f>
        <v/>
      </c>
      <c r="I974" t="str">
        <f>IFERROR(VLOOKUP(F974, Entries!$B:$F, 3, FALSE),"")</f>
        <v/>
      </c>
      <c r="J974" t="str">
        <f>IFERROR(VLOOKUP(F974, Entries!$B:$F, 4, FALSE),"")</f>
        <v/>
      </c>
      <c r="K974" t="str">
        <f>IFERROR(VLOOKUP(F974, Entries!$B:$F, 5, FALSE),"")</f>
        <v/>
      </c>
      <c r="L974" t="str">
        <f>LEFT(Table22[[#This Row],[Category]],2)</f>
        <v/>
      </c>
      <c r="M974" t="str">
        <f>IF(F974&lt;&gt;0,COUNTIF($L$2:L974,L974),"")</f>
        <v/>
      </c>
      <c r="N974" t="str">
        <f t="shared" si="59"/>
        <v/>
      </c>
    </row>
    <row r="975" spans="1:14" x14ac:dyDescent="0.2">
      <c r="A975">
        <v>974</v>
      </c>
      <c r="B975" t="str">
        <f>IF(F975&lt;&gt;"",COUNTIF($J$2:J975,J975),"")</f>
        <v/>
      </c>
      <c r="C975" t="str">
        <f t="shared" si="57"/>
        <v/>
      </c>
      <c r="D975" t="str">
        <f>IF(F975&lt;&gt;0,COUNTIF($K$2:K975,K975),"")</f>
        <v/>
      </c>
      <c r="E975" t="str">
        <f t="shared" si="58"/>
        <v/>
      </c>
      <c r="G975" s="54"/>
      <c r="H975" t="str">
        <f>IFERROR(VLOOKUP(F975, Entries!$B:$F, 2, FALSE),"")</f>
        <v/>
      </c>
      <c r="I975" t="str">
        <f>IFERROR(VLOOKUP(F975, Entries!$B:$F, 3, FALSE),"")</f>
        <v/>
      </c>
      <c r="J975" t="str">
        <f>IFERROR(VLOOKUP(F975, Entries!$B:$F, 4, FALSE),"")</f>
        <v/>
      </c>
      <c r="K975" t="str">
        <f>IFERROR(VLOOKUP(F975, Entries!$B:$F, 5, FALSE),"")</f>
        <v/>
      </c>
      <c r="L975" t="str">
        <f>LEFT(Table22[[#This Row],[Category]],2)</f>
        <v/>
      </c>
      <c r="M975" t="str">
        <f>IF(F975&lt;&gt;0,COUNTIF($L$2:L975,L975),"")</f>
        <v/>
      </c>
      <c r="N975" t="str">
        <f t="shared" si="59"/>
        <v/>
      </c>
    </row>
    <row r="976" spans="1:14" x14ac:dyDescent="0.2">
      <c r="A976">
        <v>975</v>
      </c>
      <c r="B976" t="str">
        <f>IF(F976&lt;&gt;"",COUNTIF($J$2:J976,J976),"")</f>
        <v/>
      </c>
      <c r="C976" t="str">
        <f t="shared" si="57"/>
        <v/>
      </c>
      <c r="D976" t="str">
        <f>IF(F976&lt;&gt;0,COUNTIF($K$2:K976,K976),"")</f>
        <v/>
      </c>
      <c r="E976" t="str">
        <f t="shared" si="58"/>
        <v/>
      </c>
      <c r="G976" s="54"/>
      <c r="H976" t="str">
        <f>IFERROR(VLOOKUP(F976, Entries!$B:$F, 2, FALSE),"")</f>
        <v/>
      </c>
      <c r="I976" t="str">
        <f>IFERROR(VLOOKUP(F976, Entries!$B:$F, 3, FALSE),"")</f>
        <v/>
      </c>
      <c r="J976" t="str">
        <f>IFERROR(VLOOKUP(F976, Entries!$B:$F, 4, FALSE),"")</f>
        <v/>
      </c>
      <c r="K976" t="str">
        <f>IFERROR(VLOOKUP(F976, Entries!$B:$F, 5, FALSE),"")</f>
        <v/>
      </c>
      <c r="L976" t="str">
        <f>LEFT(Table22[[#This Row],[Category]],2)</f>
        <v/>
      </c>
      <c r="M976" t="str">
        <f>IF(F976&lt;&gt;0,COUNTIF($L$2:L976,L976),"")</f>
        <v/>
      </c>
      <c r="N976" t="str">
        <f t="shared" si="59"/>
        <v/>
      </c>
    </row>
    <row r="977" spans="1:14" x14ac:dyDescent="0.2">
      <c r="A977">
        <v>976</v>
      </c>
      <c r="B977" t="str">
        <f>IF(F977&lt;&gt;"",COUNTIF($J$2:J977,J977),"")</f>
        <v/>
      </c>
      <c r="C977" t="str">
        <f t="shared" si="57"/>
        <v/>
      </c>
      <c r="D977" t="str">
        <f>IF(F977&lt;&gt;0,COUNTIF($K$2:K977,K977),"")</f>
        <v/>
      </c>
      <c r="E977" t="str">
        <f t="shared" si="58"/>
        <v/>
      </c>
      <c r="G977" s="54"/>
      <c r="H977" t="str">
        <f>IFERROR(VLOOKUP(F977, Entries!$B:$F, 2, FALSE),"")</f>
        <v/>
      </c>
      <c r="I977" t="str">
        <f>IFERROR(VLOOKUP(F977, Entries!$B:$F, 3, FALSE),"")</f>
        <v/>
      </c>
      <c r="J977" t="str">
        <f>IFERROR(VLOOKUP(F977, Entries!$B:$F, 4, FALSE),"")</f>
        <v/>
      </c>
      <c r="K977" t="str">
        <f>IFERROR(VLOOKUP(F977, Entries!$B:$F, 5, FALSE),"")</f>
        <v/>
      </c>
      <c r="L977" t="str">
        <f>LEFT(Table22[[#This Row],[Category]],2)</f>
        <v/>
      </c>
      <c r="M977" t="str">
        <f>IF(F977&lt;&gt;0,COUNTIF($L$2:L977,L977),"")</f>
        <v/>
      </c>
      <c r="N977" t="str">
        <f t="shared" si="59"/>
        <v/>
      </c>
    </row>
    <row r="978" spans="1:14" x14ac:dyDescent="0.2">
      <c r="A978">
        <v>977</v>
      </c>
      <c r="B978" t="str">
        <f>IF(F978&lt;&gt;"",COUNTIF($J$2:J978,J978),"")</f>
        <v/>
      </c>
      <c r="C978" t="str">
        <f t="shared" si="57"/>
        <v/>
      </c>
      <c r="D978" t="str">
        <f>IF(F978&lt;&gt;0,COUNTIF($K$2:K978,K978),"")</f>
        <v/>
      </c>
      <c r="E978" t="str">
        <f t="shared" si="58"/>
        <v/>
      </c>
      <c r="G978" s="54"/>
      <c r="H978" t="str">
        <f>IFERROR(VLOOKUP(F978, Entries!$B:$F, 2, FALSE),"")</f>
        <v/>
      </c>
      <c r="I978" t="str">
        <f>IFERROR(VLOOKUP(F978, Entries!$B:$F, 3, FALSE),"")</f>
        <v/>
      </c>
      <c r="J978" t="str">
        <f>IFERROR(VLOOKUP(F978, Entries!$B:$F, 4, FALSE),"")</f>
        <v/>
      </c>
      <c r="K978" t="str">
        <f>IFERROR(VLOOKUP(F978, Entries!$B:$F, 5, FALSE),"")</f>
        <v/>
      </c>
      <c r="L978" t="str">
        <f>LEFT(Table22[[#This Row],[Category]],2)</f>
        <v/>
      </c>
      <c r="M978" t="str">
        <f>IF(F978&lt;&gt;0,COUNTIF($L$2:L978,L978),"")</f>
        <v/>
      </c>
      <c r="N978" t="str">
        <f t="shared" si="59"/>
        <v/>
      </c>
    </row>
    <row r="979" spans="1:14" x14ac:dyDescent="0.2">
      <c r="A979">
        <v>978</v>
      </c>
      <c r="B979" t="str">
        <f>IF(F979&lt;&gt;"",COUNTIF($J$2:J979,J979),"")</f>
        <v/>
      </c>
      <c r="C979" t="str">
        <f t="shared" si="57"/>
        <v/>
      </c>
      <c r="D979" t="str">
        <f>IF(F979&lt;&gt;0,COUNTIF($K$2:K979,K979),"")</f>
        <v/>
      </c>
      <c r="E979" t="str">
        <f t="shared" si="58"/>
        <v/>
      </c>
      <c r="G979" s="54"/>
      <c r="H979" t="str">
        <f>IFERROR(VLOOKUP(F979, Entries!$B:$F, 2, FALSE),"")</f>
        <v/>
      </c>
      <c r="I979" t="str">
        <f>IFERROR(VLOOKUP(F979, Entries!$B:$F, 3, FALSE),"")</f>
        <v/>
      </c>
      <c r="J979" t="str">
        <f>IFERROR(VLOOKUP(F979, Entries!$B:$F, 4, FALSE),"")</f>
        <v/>
      </c>
      <c r="K979" t="str">
        <f>IFERROR(VLOOKUP(F979, Entries!$B:$F, 5, FALSE),"")</f>
        <v/>
      </c>
      <c r="L979" t="str">
        <f>LEFT(Table22[[#This Row],[Category]],2)</f>
        <v/>
      </c>
      <c r="M979" t="str">
        <f>IF(F979&lt;&gt;0,COUNTIF($L$2:L979,L979),"")</f>
        <v/>
      </c>
      <c r="N979" t="str">
        <f t="shared" si="59"/>
        <v/>
      </c>
    </row>
    <row r="980" spans="1:14" x14ac:dyDescent="0.2">
      <c r="A980">
        <v>979</v>
      </c>
      <c r="B980" t="str">
        <f>IF(F980&lt;&gt;"",COUNTIF($J$2:J980,J980),"")</f>
        <v/>
      </c>
      <c r="C980" t="str">
        <f t="shared" si="57"/>
        <v/>
      </c>
      <c r="D980" t="str">
        <f>IF(F980&lt;&gt;0,COUNTIF($K$2:K980,K980),"")</f>
        <v/>
      </c>
      <c r="E980" t="str">
        <f t="shared" si="58"/>
        <v/>
      </c>
      <c r="G980" s="54"/>
      <c r="H980" t="str">
        <f>IFERROR(VLOOKUP(F980, Entries!$B:$F, 2, FALSE),"")</f>
        <v/>
      </c>
      <c r="I980" t="str">
        <f>IFERROR(VLOOKUP(F980, Entries!$B:$F, 3, FALSE),"")</f>
        <v/>
      </c>
      <c r="J980" t="str">
        <f>IFERROR(VLOOKUP(F980, Entries!$B:$F, 4, FALSE),"")</f>
        <v/>
      </c>
      <c r="K980" t="str">
        <f>IFERROR(VLOOKUP(F980, Entries!$B:$F, 5, FALSE),"")</f>
        <v/>
      </c>
      <c r="L980" t="str">
        <f>LEFT(Table22[[#This Row],[Category]],2)</f>
        <v/>
      </c>
      <c r="M980" t="str">
        <f>IF(F980&lt;&gt;0,COUNTIF($L$2:L980,L980),"")</f>
        <v/>
      </c>
      <c r="N980" t="str">
        <f t="shared" si="59"/>
        <v/>
      </c>
    </row>
    <row r="981" spans="1:14" x14ac:dyDescent="0.2">
      <c r="A981">
        <v>980</v>
      </c>
      <c r="B981" t="str">
        <f>IF(F981&lt;&gt;"",COUNTIF($J$2:J981,J981),"")</f>
        <v/>
      </c>
      <c r="C981" t="str">
        <f t="shared" si="57"/>
        <v/>
      </c>
      <c r="D981" t="str">
        <f>IF(F981&lt;&gt;0,COUNTIF($K$2:K981,K981),"")</f>
        <v/>
      </c>
      <c r="E981" t="str">
        <f t="shared" si="58"/>
        <v/>
      </c>
      <c r="G981" s="54"/>
      <c r="H981" t="str">
        <f>IFERROR(VLOOKUP(F981, Entries!$B:$F, 2, FALSE),"")</f>
        <v/>
      </c>
      <c r="I981" t="str">
        <f>IFERROR(VLOOKUP(F981, Entries!$B:$F, 3, FALSE),"")</f>
        <v/>
      </c>
      <c r="J981" t="str">
        <f>IFERROR(VLOOKUP(F981, Entries!$B:$F, 4, FALSE),"")</f>
        <v/>
      </c>
      <c r="K981" t="str">
        <f>IFERROR(VLOOKUP(F981, Entries!$B:$F, 5, FALSE),"")</f>
        <v/>
      </c>
      <c r="L981" t="str">
        <f>LEFT(Table22[[#This Row],[Category]],2)</f>
        <v/>
      </c>
      <c r="M981" t="str">
        <f>IF(F981&lt;&gt;0,COUNTIF($L$2:L981,L981),"")</f>
        <v/>
      </c>
      <c r="N981" t="str">
        <f t="shared" si="59"/>
        <v/>
      </c>
    </row>
    <row r="982" spans="1:14" x14ac:dyDescent="0.2">
      <c r="A982">
        <v>981</v>
      </c>
      <c r="B982" t="str">
        <f>IF(F982&lt;&gt;"",COUNTIF($J$2:J982,J982),"")</f>
        <v/>
      </c>
      <c r="C982" t="str">
        <f t="shared" si="57"/>
        <v/>
      </c>
      <c r="D982" t="str">
        <f>IF(F982&lt;&gt;0,COUNTIF($K$2:K982,K982),"")</f>
        <v/>
      </c>
      <c r="E982" t="str">
        <f t="shared" si="58"/>
        <v/>
      </c>
      <c r="G982" s="54"/>
      <c r="H982" t="str">
        <f>IFERROR(VLOOKUP(F982, Entries!$B:$F, 2, FALSE),"")</f>
        <v/>
      </c>
      <c r="I982" t="str">
        <f>IFERROR(VLOOKUP(F982, Entries!$B:$F, 3, FALSE),"")</f>
        <v/>
      </c>
      <c r="J982" t="str">
        <f>IFERROR(VLOOKUP(F982, Entries!$B:$F, 4, FALSE),"")</f>
        <v/>
      </c>
      <c r="K982" t="str">
        <f>IFERROR(VLOOKUP(F982, Entries!$B:$F, 5, FALSE),"")</f>
        <v/>
      </c>
      <c r="L982" t="str">
        <f>LEFT(Table22[[#This Row],[Category]],2)</f>
        <v/>
      </c>
      <c r="M982" t="str">
        <f>IF(F982&lt;&gt;0,COUNTIF($L$2:L982,L982),"")</f>
        <v/>
      </c>
      <c r="N982" t="str">
        <f t="shared" si="59"/>
        <v/>
      </c>
    </row>
    <row r="983" spans="1:14" x14ac:dyDescent="0.2">
      <c r="A983">
        <v>982</v>
      </c>
      <c r="B983" t="str">
        <f>IF(F983&lt;&gt;"",COUNTIF($J$2:J983,J983),"")</f>
        <v/>
      </c>
      <c r="C983" t="str">
        <f t="shared" si="57"/>
        <v/>
      </c>
      <c r="D983" t="str">
        <f>IF(F983&lt;&gt;0,COUNTIF($K$2:K983,K983),"")</f>
        <v/>
      </c>
      <c r="E983" t="str">
        <f t="shared" si="58"/>
        <v/>
      </c>
      <c r="G983" s="54"/>
      <c r="H983" t="str">
        <f>IFERROR(VLOOKUP(F983, Entries!$B:$F, 2, FALSE),"")</f>
        <v/>
      </c>
      <c r="I983" t="str">
        <f>IFERROR(VLOOKUP(F983, Entries!$B:$F, 3, FALSE),"")</f>
        <v/>
      </c>
      <c r="J983" t="str">
        <f>IFERROR(VLOOKUP(F983, Entries!$B:$F, 4, FALSE),"")</f>
        <v/>
      </c>
      <c r="K983" t="str">
        <f>IFERROR(VLOOKUP(F983, Entries!$B:$F, 5, FALSE),"")</f>
        <v/>
      </c>
      <c r="L983" t="str">
        <f>LEFT(Table22[[#This Row],[Category]],2)</f>
        <v/>
      </c>
      <c r="M983" t="str">
        <f>IF(F983&lt;&gt;0,COUNTIF($L$2:L983,L983),"")</f>
        <v/>
      </c>
      <c r="N983" t="str">
        <f t="shared" si="59"/>
        <v/>
      </c>
    </row>
    <row r="984" spans="1:14" x14ac:dyDescent="0.2">
      <c r="A984">
        <v>983</v>
      </c>
      <c r="B984" t="str">
        <f>IF(F984&lt;&gt;"",COUNTIF($J$2:J984,J984),"")</f>
        <v/>
      </c>
      <c r="C984" t="str">
        <f t="shared" si="57"/>
        <v/>
      </c>
      <c r="D984" t="str">
        <f>IF(F984&lt;&gt;0,COUNTIF($K$2:K984,K984),"")</f>
        <v/>
      </c>
      <c r="E984" t="str">
        <f t="shared" si="58"/>
        <v/>
      </c>
      <c r="G984" s="54"/>
      <c r="H984" t="str">
        <f>IFERROR(VLOOKUP(F984, Entries!$B:$F, 2, FALSE),"")</f>
        <v/>
      </c>
      <c r="I984" t="str">
        <f>IFERROR(VLOOKUP(F984, Entries!$B:$F, 3, FALSE),"")</f>
        <v/>
      </c>
      <c r="J984" t="str">
        <f>IFERROR(VLOOKUP(F984, Entries!$B:$F, 4, FALSE),"")</f>
        <v/>
      </c>
      <c r="K984" t="str">
        <f>IFERROR(VLOOKUP(F984, Entries!$B:$F, 5, FALSE),"")</f>
        <v/>
      </c>
      <c r="L984" t="str">
        <f>LEFT(Table22[[#This Row],[Category]],2)</f>
        <v/>
      </c>
      <c r="M984" t="str">
        <f>IF(F984&lt;&gt;0,COUNTIF($L$2:L984,L984),"")</f>
        <v/>
      </c>
      <c r="N984" t="str">
        <f t="shared" si="59"/>
        <v/>
      </c>
    </row>
    <row r="985" spans="1:14" x14ac:dyDescent="0.2">
      <c r="A985">
        <v>984</v>
      </c>
      <c r="B985" t="str">
        <f>IF(F985&lt;&gt;"",COUNTIF($J$2:J985,J985),"")</f>
        <v/>
      </c>
      <c r="C985" t="str">
        <f t="shared" si="57"/>
        <v/>
      </c>
      <c r="D985" t="str">
        <f>IF(F985&lt;&gt;0,COUNTIF($K$2:K985,K985),"")</f>
        <v/>
      </c>
      <c r="E985" t="str">
        <f t="shared" si="58"/>
        <v/>
      </c>
      <c r="G985" s="54"/>
      <c r="H985" t="str">
        <f>IFERROR(VLOOKUP(F985, Entries!$B:$F, 2, FALSE),"")</f>
        <v/>
      </c>
      <c r="I985" t="str">
        <f>IFERROR(VLOOKUP(F985, Entries!$B:$F, 3, FALSE),"")</f>
        <v/>
      </c>
      <c r="J985" t="str">
        <f>IFERROR(VLOOKUP(F985, Entries!$B:$F, 4, FALSE),"")</f>
        <v/>
      </c>
      <c r="K985" t="str">
        <f>IFERROR(VLOOKUP(F985, Entries!$B:$F, 5, FALSE),"")</f>
        <v/>
      </c>
      <c r="L985" t="str">
        <f>LEFT(Table22[[#This Row],[Category]],2)</f>
        <v/>
      </c>
      <c r="M985" t="str">
        <f>IF(F985&lt;&gt;0,COUNTIF($L$2:L985,L985),"")</f>
        <v/>
      </c>
      <c r="N985" t="str">
        <f t="shared" si="59"/>
        <v/>
      </c>
    </row>
    <row r="986" spans="1:14" x14ac:dyDescent="0.2">
      <c r="A986">
        <v>985</v>
      </c>
      <c r="B986" t="str">
        <f>IF(F986&lt;&gt;"",COUNTIF($J$2:J986,J986),"")</f>
        <v/>
      </c>
      <c r="C986" t="str">
        <f t="shared" si="57"/>
        <v/>
      </c>
      <c r="D986" t="str">
        <f>IF(F986&lt;&gt;0,COUNTIF($K$2:K986,K986),"")</f>
        <v/>
      </c>
      <c r="E986" t="str">
        <f t="shared" si="58"/>
        <v/>
      </c>
      <c r="G986" s="54"/>
      <c r="H986" t="str">
        <f>IFERROR(VLOOKUP(F986, Entries!$B:$F, 2, FALSE),"")</f>
        <v/>
      </c>
      <c r="I986" t="str">
        <f>IFERROR(VLOOKUP(F986, Entries!$B:$F, 3, FALSE),"")</f>
        <v/>
      </c>
      <c r="J986" t="str">
        <f>IFERROR(VLOOKUP(F986, Entries!$B:$F, 4, FALSE),"")</f>
        <v/>
      </c>
      <c r="K986" t="str">
        <f>IFERROR(VLOOKUP(F986, Entries!$B:$F, 5, FALSE),"")</f>
        <v/>
      </c>
      <c r="L986" t="str">
        <f>LEFT(Table22[[#This Row],[Category]],2)</f>
        <v/>
      </c>
      <c r="M986" t="str">
        <f>IF(F986&lt;&gt;0,COUNTIF($L$2:L986,L986),"")</f>
        <v/>
      </c>
      <c r="N986" t="str">
        <f t="shared" si="59"/>
        <v/>
      </c>
    </row>
    <row r="987" spans="1:14" x14ac:dyDescent="0.2">
      <c r="A987">
        <v>986</v>
      </c>
      <c r="B987" t="str">
        <f>IF(F987&lt;&gt;"",COUNTIF($J$2:J987,J987),"")</f>
        <v/>
      </c>
      <c r="C987" t="str">
        <f t="shared" si="57"/>
        <v/>
      </c>
      <c r="D987" t="str">
        <f>IF(F987&lt;&gt;0,COUNTIF($K$2:K987,K987),"")</f>
        <v/>
      </c>
      <c r="E987" t="str">
        <f t="shared" si="58"/>
        <v/>
      </c>
      <c r="G987" s="54"/>
      <c r="H987" t="str">
        <f>IFERROR(VLOOKUP(F987, Entries!$B:$F, 2, FALSE),"")</f>
        <v/>
      </c>
      <c r="I987" t="str">
        <f>IFERROR(VLOOKUP(F987, Entries!$B:$F, 3, FALSE),"")</f>
        <v/>
      </c>
      <c r="J987" t="str">
        <f>IFERROR(VLOOKUP(F987, Entries!$B:$F, 4, FALSE),"")</f>
        <v/>
      </c>
      <c r="K987" t="str">
        <f>IFERROR(VLOOKUP(F987, Entries!$B:$F, 5, FALSE),"")</f>
        <v/>
      </c>
      <c r="L987" t="str">
        <f>LEFT(Table22[[#This Row],[Category]],2)</f>
        <v/>
      </c>
      <c r="M987" t="str">
        <f>IF(F987&lt;&gt;0,COUNTIF($L$2:L987,L987),"")</f>
        <v/>
      </c>
      <c r="N987" t="str">
        <f t="shared" si="59"/>
        <v/>
      </c>
    </row>
    <row r="988" spans="1:14" x14ac:dyDescent="0.2">
      <c r="A988">
        <v>987</v>
      </c>
      <c r="B988" t="str">
        <f>IF(F988&lt;&gt;"",COUNTIF($J$2:J988,J988),"")</f>
        <v/>
      </c>
      <c r="C988" t="str">
        <f t="shared" si="57"/>
        <v/>
      </c>
      <c r="D988" t="str">
        <f>IF(F988&lt;&gt;0,COUNTIF($K$2:K988,K988),"")</f>
        <v/>
      </c>
      <c r="E988" t="str">
        <f t="shared" si="58"/>
        <v/>
      </c>
      <c r="G988" s="54"/>
      <c r="H988" t="str">
        <f>IFERROR(VLOOKUP(F988, Entries!$B:$F, 2, FALSE),"")</f>
        <v/>
      </c>
      <c r="I988" t="str">
        <f>IFERROR(VLOOKUP(F988, Entries!$B:$F, 3, FALSE),"")</f>
        <v/>
      </c>
      <c r="J988" t="str">
        <f>IFERROR(VLOOKUP(F988, Entries!$B:$F, 4, FALSE),"")</f>
        <v/>
      </c>
      <c r="K988" t="str">
        <f>IFERROR(VLOOKUP(F988, Entries!$B:$F, 5, FALSE),"")</f>
        <v/>
      </c>
      <c r="L988" t="str">
        <f>LEFT(Table22[[#This Row],[Category]],2)</f>
        <v/>
      </c>
      <c r="M988" t="str">
        <f>IF(F988&lt;&gt;0,COUNTIF($L$2:L988,L988),"")</f>
        <v/>
      </c>
      <c r="N988" t="str">
        <f t="shared" si="59"/>
        <v/>
      </c>
    </row>
    <row r="989" spans="1:14" x14ac:dyDescent="0.2">
      <c r="A989">
        <v>988</v>
      </c>
      <c r="B989" t="str">
        <f>IF(F989&lt;&gt;"",COUNTIF($J$2:J989,J989),"")</f>
        <v/>
      </c>
      <c r="C989" t="str">
        <f t="shared" si="57"/>
        <v/>
      </c>
      <c r="D989" t="str">
        <f>IF(F989&lt;&gt;0,COUNTIF($K$2:K989,K989),"")</f>
        <v/>
      </c>
      <c r="E989" t="str">
        <f t="shared" si="58"/>
        <v/>
      </c>
      <c r="G989" s="54"/>
      <c r="H989" t="str">
        <f>IFERROR(VLOOKUP(F989, Entries!$B:$F, 2, FALSE),"")</f>
        <v/>
      </c>
      <c r="I989" t="str">
        <f>IFERROR(VLOOKUP(F989, Entries!$B:$F, 3, FALSE),"")</f>
        <v/>
      </c>
      <c r="J989" t="str">
        <f>IFERROR(VLOOKUP(F989, Entries!$B:$F, 4, FALSE),"")</f>
        <v/>
      </c>
      <c r="K989" t="str">
        <f>IFERROR(VLOOKUP(F989, Entries!$B:$F, 5, FALSE),"")</f>
        <v/>
      </c>
      <c r="L989" t="str">
        <f>LEFT(Table22[[#This Row],[Category]],2)</f>
        <v/>
      </c>
      <c r="M989" t="str">
        <f>IF(F989&lt;&gt;0,COUNTIF($L$2:L989,L989),"")</f>
        <v/>
      </c>
      <c r="N989" t="str">
        <f t="shared" si="59"/>
        <v/>
      </c>
    </row>
    <row r="990" spans="1:14" x14ac:dyDescent="0.2">
      <c r="A990">
        <v>989</v>
      </c>
      <c r="B990" t="str">
        <f>IF(F990&lt;&gt;"",COUNTIF($J$2:J990,J990),"")</f>
        <v/>
      </c>
      <c r="C990" t="str">
        <f t="shared" si="57"/>
        <v/>
      </c>
      <c r="D990" t="str">
        <f>IF(F990&lt;&gt;0,COUNTIF($K$2:K990,K990),"")</f>
        <v/>
      </c>
      <c r="E990" t="str">
        <f t="shared" si="58"/>
        <v/>
      </c>
      <c r="G990" s="54"/>
      <c r="H990" t="str">
        <f>IFERROR(VLOOKUP(F990, Entries!$B:$F, 2, FALSE),"")</f>
        <v/>
      </c>
      <c r="I990" t="str">
        <f>IFERROR(VLOOKUP(F990, Entries!$B:$F, 3, FALSE),"")</f>
        <v/>
      </c>
      <c r="J990" t="str">
        <f>IFERROR(VLOOKUP(F990, Entries!$B:$F, 4, FALSE),"")</f>
        <v/>
      </c>
      <c r="K990" t="str">
        <f>IFERROR(VLOOKUP(F990, Entries!$B:$F, 5, FALSE),"")</f>
        <v/>
      </c>
      <c r="L990" t="str">
        <f>LEFT(Table22[[#This Row],[Category]],2)</f>
        <v/>
      </c>
      <c r="M990" t="str">
        <f>IF(F990&lt;&gt;0,COUNTIF($L$2:L990,L990),"")</f>
        <v/>
      </c>
      <c r="N990" t="str">
        <f t="shared" si="59"/>
        <v/>
      </c>
    </row>
    <row r="991" spans="1:14" x14ac:dyDescent="0.2">
      <c r="A991">
        <v>990</v>
      </c>
      <c r="B991" t="str">
        <f>IF(F991&lt;&gt;"",COUNTIF($J$2:J991,J991),"")</f>
        <v/>
      </c>
      <c r="C991" t="str">
        <f t="shared" si="57"/>
        <v/>
      </c>
      <c r="D991" t="str">
        <f>IF(F991&lt;&gt;0,COUNTIF($K$2:K991,K991),"")</f>
        <v/>
      </c>
      <c r="E991" t="str">
        <f t="shared" si="58"/>
        <v/>
      </c>
      <c r="G991" s="54"/>
      <c r="H991" t="str">
        <f>IFERROR(VLOOKUP(F991, Entries!$B:$F, 2, FALSE),"")</f>
        <v/>
      </c>
      <c r="I991" t="str">
        <f>IFERROR(VLOOKUP(F991, Entries!$B:$F, 3, FALSE),"")</f>
        <v/>
      </c>
      <c r="J991" t="str">
        <f>IFERROR(VLOOKUP(F991, Entries!$B:$F, 4, FALSE),"")</f>
        <v/>
      </c>
      <c r="K991" t="str">
        <f>IFERROR(VLOOKUP(F991, Entries!$B:$F, 5, FALSE),"")</f>
        <v/>
      </c>
      <c r="L991" t="str">
        <f>LEFT(Table22[[#This Row],[Category]],2)</f>
        <v/>
      </c>
      <c r="M991" t="str">
        <f>IF(F991&lt;&gt;0,COUNTIF($L$2:L991,L991),"")</f>
        <v/>
      </c>
      <c r="N991" t="str">
        <f t="shared" si="59"/>
        <v/>
      </c>
    </row>
    <row r="992" spans="1:14" x14ac:dyDescent="0.2">
      <c r="A992">
        <v>991</v>
      </c>
      <c r="B992" t="str">
        <f>IF(F992&lt;&gt;"",COUNTIF($J$2:J992,J992),"")</f>
        <v/>
      </c>
      <c r="C992" t="str">
        <f t="shared" si="57"/>
        <v/>
      </c>
      <c r="D992" t="str">
        <f>IF(F992&lt;&gt;0,COUNTIF($K$2:K992,K992),"")</f>
        <v/>
      </c>
      <c r="E992" t="str">
        <f t="shared" si="58"/>
        <v/>
      </c>
      <c r="G992" s="54"/>
      <c r="H992" t="str">
        <f>IFERROR(VLOOKUP(F992, Entries!$B:$F, 2, FALSE),"")</f>
        <v/>
      </c>
      <c r="I992" t="str">
        <f>IFERROR(VLOOKUP(F992, Entries!$B:$F, 3, FALSE),"")</f>
        <v/>
      </c>
      <c r="J992" t="str">
        <f>IFERROR(VLOOKUP(F992, Entries!$B:$F, 4, FALSE),"")</f>
        <v/>
      </c>
      <c r="K992" t="str">
        <f>IFERROR(VLOOKUP(F992, Entries!$B:$F, 5, FALSE),"")</f>
        <v/>
      </c>
      <c r="L992" t="str">
        <f>LEFT(Table22[[#This Row],[Category]],2)</f>
        <v/>
      </c>
      <c r="M992" t="str">
        <f>IF(F992&lt;&gt;0,COUNTIF($L$2:L992,L992),"")</f>
        <v/>
      </c>
      <c r="N992" t="str">
        <f t="shared" si="59"/>
        <v/>
      </c>
    </row>
    <row r="993" spans="1:14" x14ac:dyDescent="0.2">
      <c r="A993">
        <v>992</v>
      </c>
      <c r="B993" t="str">
        <f>IF(F993&lt;&gt;"",COUNTIF($J$2:J993,J993),"")</f>
        <v/>
      </c>
      <c r="C993" t="str">
        <f t="shared" si="57"/>
        <v/>
      </c>
      <c r="D993" t="str">
        <f>IF(F993&lt;&gt;0,COUNTIF($K$2:K993,K993),"")</f>
        <v/>
      </c>
      <c r="E993" t="str">
        <f t="shared" si="58"/>
        <v/>
      </c>
      <c r="G993" s="54"/>
      <c r="H993" t="str">
        <f>IFERROR(VLOOKUP(F993, Entries!$B:$F, 2, FALSE),"")</f>
        <v/>
      </c>
      <c r="I993" t="str">
        <f>IFERROR(VLOOKUP(F993, Entries!$B:$F, 3, FALSE),"")</f>
        <v/>
      </c>
      <c r="J993" t="str">
        <f>IFERROR(VLOOKUP(F993, Entries!$B:$F, 4, FALSE),"")</f>
        <v/>
      </c>
      <c r="K993" t="str">
        <f>IFERROR(VLOOKUP(F993, Entries!$B:$F, 5, FALSE),"")</f>
        <v/>
      </c>
      <c r="L993" t="str">
        <f>LEFT(Table22[[#This Row],[Category]],2)</f>
        <v/>
      </c>
      <c r="M993" t="str">
        <f>IF(F993&lt;&gt;0,COUNTIF($L$2:L993,L993),"")</f>
        <v/>
      </c>
      <c r="N993" t="str">
        <f t="shared" si="59"/>
        <v/>
      </c>
    </row>
    <row r="994" spans="1:14" x14ac:dyDescent="0.2">
      <c r="A994">
        <v>993</v>
      </c>
      <c r="B994" t="str">
        <f>IF(F994&lt;&gt;"",COUNTIF($J$2:J994,J994),"")</f>
        <v/>
      </c>
      <c r="C994" t="str">
        <f t="shared" si="57"/>
        <v/>
      </c>
      <c r="D994" t="str">
        <f>IF(F994&lt;&gt;0,COUNTIF($K$2:K994,K994),"")</f>
        <v/>
      </c>
      <c r="E994" t="str">
        <f t="shared" si="58"/>
        <v/>
      </c>
      <c r="G994" s="54"/>
      <c r="H994" t="str">
        <f>IFERROR(VLOOKUP(F994, Entries!$B:$F, 2, FALSE),"")</f>
        <v/>
      </c>
      <c r="I994" t="str">
        <f>IFERROR(VLOOKUP(F994, Entries!$B:$F, 3, FALSE),"")</f>
        <v/>
      </c>
      <c r="J994" t="str">
        <f>IFERROR(VLOOKUP(F994, Entries!$B:$F, 4, FALSE),"")</f>
        <v/>
      </c>
      <c r="K994" t="str">
        <f>IFERROR(VLOOKUP(F994, Entries!$B:$F, 5, FALSE),"")</f>
        <v/>
      </c>
      <c r="L994" t="str">
        <f>LEFT(Table22[[#This Row],[Category]],2)</f>
        <v/>
      </c>
      <c r="M994" t="str">
        <f>IF(F994&lt;&gt;0,COUNTIF($L$2:L994,L994),"")</f>
        <v/>
      </c>
      <c r="N994" t="str">
        <f t="shared" si="59"/>
        <v/>
      </c>
    </row>
    <row r="995" spans="1:14" x14ac:dyDescent="0.2">
      <c r="A995">
        <v>994</v>
      </c>
      <c r="B995" t="str">
        <f>IF(F995&lt;&gt;"",COUNTIF($J$2:J995,J995),"")</f>
        <v/>
      </c>
      <c r="C995" t="str">
        <f t="shared" si="57"/>
        <v/>
      </c>
      <c r="D995" t="str">
        <f>IF(F995&lt;&gt;0,COUNTIF($K$2:K995,K995),"")</f>
        <v/>
      </c>
      <c r="E995" t="str">
        <f t="shared" si="58"/>
        <v/>
      </c>
      <c r="G995" s="54"/>
      <c r="H995" t="str">
        <f>IFERROR(VLOOKUP(F995, Entries!$B:$F, 2, FALSE),"")</f>
        <v/>
      </c>
      <c r="I995" t="str">
        <f>IFERROR(VLOOKUP(F995, Entries!$B:$F, 3, FALSE),"")</f>
        <v/>
      </c>
      <c r="J995" t="str">
        <f>IFERROR(VLOOKUP(F995, Entries!$B:$F, 4, FALSE),"")</f>
        <v/>
      </c>
      <c r="K995" t="str">
        <f>IFERROR(VLOOKUP(F995, Entries!$B:$F, 5, FALSE),"")</f>
        <v/>
      </c>
      <c r="L995" t="str">
        <f>LEFT(Table22[[#This Row],[Category]],2)</f>
        <v/>
      </c>
      <c r="M995" t="str">
        <f>IF(F995&lt;&gt;0,COUNTIF($L$2:L995,L995),"")</f>
        <v/>
      </c>
      <c r="N995" t="str">
        <f t="shared" si="59"/>
        <v/>
      </c>
    </row>
    <row r="996" spans="1:14" x14ac:dyDescent="0.2">
      <c r="A996">
        <v>995</v>
      </c>
      <c r="B996" t="str">
        <f>IF(F996&lt;&gt;"",COUNTIF($J$2:J996,J996),"")</f>
        <v/>
      </c>
      <c r="C996" t="str">
        <f t="shared" si="57"/>
        <v/>
      </c>
      <c r="D996" t="str">
        <f>IF(F996&lt;&gt;0,COUNTIF($K$2:K996,K996),"")</f>
        <v/>
      </c>
      <c r="E996" t="str">
        <f t="shared" si="58"/>
        <v/>
      </c>
      <c r="G996" s="54"/>
      <c r="H996" t="str">
        <f>IFERROR(VLOOKUP(F996, Entries!$B:$F, 2, FALSE),"")</f>
        <v/>
      </c>
      <c r="I996" t="str">
        <f>IFERROR(VLOOKUP(F996, Entries!$B:$F, 3, FALSE),"")</f>
        <v/>
      </c>
      <c r="J996" t="str">
        <f>IFERROR(VLOOKUP(F996, Entries!$B:$F, 4, FALSE),"")</f>
        <v/>
      </c>
      <c r="K996" t="str">
        <f>IFERROR(VLOOKUP(F996, Entries!$B:$F, 5, FALSE),"")</f>
        <v/>
      </c>
      <c r="L996" t="str">
        <f>LEFT(Table22[[#This Row],[Category]],2)</f>
        <v/>
      </c>
      <c r="M996" t="str">
        <f>IF(F996&lt;&gt;0,COUNTIF($L$2:L996,L996),"")</f>
        <v/>
      </c>
      <c r="N996" t="str">
        <f t="shared" si="59"/>
        <v/>
      </c>
    </row>
    <row r="997" spans="1:14" x14ac:dyDescent="0.2">
      <c r="A997">
        <v>996</v>
      </c>
      <c r="B997" t="str">
        <f>IF(F997&lt;&gt;"",COUNTIF($J$2:J997,J997),"")</f>
        <v/>
      </c>
      <c r="C997" t="str">
        <f t="shared" si="57"/>
        <v/>
      </c>
      <c r="D997" t="str">
        <f>IF(F997&lt;&gt;0,COUNTIF($K$2:K997,K997),"")</f>
        <v/>
      </c>
      <c r="E997" t="str">
        <f t="shared" si="58"/>
        <v/>
      </c>
      <c r="G997" s="54"/>
      <c r="H997" t="str">
        <f>IFERROR(VLOOKUP(F997, Entries!$B:$F, 2, FALSE),"")</f>
        <v/>
      </c>
      <c r="I997" t="str">
        <f>IFERROR(VLOOKUP(F997, Entries!$B:$F, 3, FALSE),"")</f>
        <v/>
      </c>
      <c r="J997" t="str">
        <f>IFERROR(VLOOKUP(F997, Entries!$B:$F, 4, FALSE),"")</f>
        <v/>
      </c>
      <c r="K997" t="str">
        <f>IFERROR(VLOOKUP(F997, Entries!$B:$F, 5, FALSE),"")</f>
        <v/>
      </c>
      <c r="L997" t="str">
        <f>LEFT(Table22[[#This Row],[Category]],2)</f>
        <v/>
      </c>
      <c r="M997" t="str">
        <f>IF(F997&lt;&gt;0,COUNTIF($L$2:L997,L997),"")</f>
        <v/>
      </c>
      <c r="N997" t="str">
        <f t="shared" si="59"/>
        <v/>
      </c>
    </row>
    <row r="998" spans="1:14" x14ac:dyDescent="0.2">
      <c r="A998">
        <v>997</v>
      </c>
      <c r="B998" t="str">
        <f>IF(F998&lt;&gt;"",COUNTIF($J$2:J998,J998),"")</f>
        <v/>
      </c>
      <c r="C998" t="str">
        <f t="shared" si="57"/>
        <v/>
      </c>
      <c r="D998" t="str">
        <f>IF(F998&lt;&gt;0,COUNTIF($K$2:K998,K998),"")</f>
        <v/>
      </c>
      <c r="E998" t="str">
        <f t="shared" si="58"/>
        <v/>
      </c>
      <c r="G998" s="54"/>
      <c r="H998" t="str">
        <f>IFERROR(VLOOKUP(F998, Entries!$B:$F, 2, FALSE),"")</f>
        <v/>
      </c>
      <c r="I998" t="str">
        <f>IFERROR(VLOOKUP(F998, Entries!$B:$F, 3, FALSE),"")</f>
        <v/>
      </c>
      <c r="J998" t="str">
        <f>IFERROR(VLOOKUP(F998, Entries!$B:$F, 4, FALSE),"")</f>
        <v/>
      </c>
      <c r="K998" t="str">
        <f>IFERROR(VLOOKUP(F998, Entries!$B:$F, 5, FALSE),"")</f>
        <v/>
      </c>
      <c r="L998" t="str">
        <f>LEFT(Table22[[#This Row],[Category]],2)</f>
        <v/>
      </c>
      <c r="M998" t="str">
        <f>IF(F998&lt;&gt;0,COUNTIF($L$2:L998,L998),"")</f>
        <v/>
      </c>
      <c r="N998" t="str">
        <f t="shared" si="59"/>
        <v/>
      </c>
    </row>
    <row r="999" spans="1:14" x14ac:dyDescent="0.2">
      <c r="A999">
        <v>998</v>
      </c>
      <c r="B999" t="str">
        <f>IF(F999&lt;&gt;"",COUNTIF($J$2:J999,J999),"")</f>
        <v/>
      </c>
      <c r="C999" t="str">
        <f t="shared" si="57"/>
        <v/>
      </c>
      <c r="D999" t="str">
        <f>IF(F999&lt;&gt;0,COUNTIF($K$2:K999,K999),"")</f>
        <v/>
      </c>
      <c r="E999" t="str">
        <f t="shared" si="58"/>
        <v/>
      </c>
      <c r="G999" s="54"/>
      <c r="H999" t="str">
        <f>IFERROR(VLOOKUP(F999, Entries!$B:$F, 2, FALSE),"")</f>
        <v/>
      </c>
      <c r="I999" t="str">
        <f>IFERROR(VLOOKUP(F999, Entries!$B:$F, 3, FALSE),"")</f>
        <v/>
      </c>
      <c r="J999" t="str">
        <f>IFERROR(VLOOKUP(F999, Entries!$B:$F, 4, FALSE),"")</f>
        <v/>
      </c>
      <c r="K999" t="str">
        <f>IFERROR(VLOOKUP(F999, Entries!$B:$F, 5, FALSE),"")</f>
        <v/>
      </c>
      <c r="L999" t="str">
        <f>LEFT(Table22[[#This Row],[Category]],2)</f>
        <v/>
      </c>
      <c r="M999" t="str">
        <f>IF(F999&lt;&gt;0,COUNTIF($L$2:L999,L999),"")</f>
        <v/>
      </c>
      <c r="N999" t="str">
        <f t="shared" si="59"/>
        <v/>
      </c>
    </row>
    <row r="1000" spans="1:14" x14ac:dyDescent="0.2">
      <c r="A1000">
        <v>999</v>
      </c>
      <c r="B1000" t="str">
        <f>IF(F1000&lt;&gt;"",COUNTIF($J$2:J1000,J1000),"")</f>
        <v/>
      </c>
      <c r="C1000" t="str">
        <f t="shared" si="57"/>
        <v/>
      </c>
      <c r="D1000" t="str">
        <f>IF(F1000&lt;&gt;0,COUNTIF($K$2:K1000,K1000),"")</f>
        <v/>
      </c>
      <c r="E1000" t="str">
        <f t="shared" si="58"/>
        <v/>
      </c>
      <c r="G1000" s="54"/>
      <c r="H1000" t="str">
        <f>IFERROR(VLOOKUP(F1000, Entries!$B:$F, 2, FALSE),"")</f>
        <v/>
      </c>
      <c r="I1000" t="str">
        <f>IFERROR(VLOOKUP(F1000, Entries!$B:$F, 3, FALSE),"")</f>
        <v/>
      </c>
      <c r="J1000" t="str">
        <f>IFERROR(VLOOKUP(F1000, Entries!$B:$F, 4, FALSE),"")</f>
        <v/>
      </c>
      <c r="K1000" t="str">
        <f>IFERROR(VLOOKUP(F1000, Entries!$B:$F, 5, FALSE),"")</f>
        <v/>
      </c>
      <c r="L1000" t="str">
        <f>LEFT(Table22[[#This Row],[Category]],2)</f>
        <v/>
      </c>
      <c r="M1000" t="str">
        <f>IF(F1000&lt;&gt;0,COUNTIF($L$2:L1000,L1000),"")</f>
        <v/>
      </c>
      <c r="N1000" t="str">
        <f t="shared" si="59"/>
        <v/>
      </c>
    </row>
    <row r="1001" spans="1:14" x14ac:dyDescent="0.2">
      <c r="A1001">
        <v>1000</v>
      </c>
      <c r="B1001" t="str">
        <f>IF(F1001&lt;&gt;"",COUNTIF($J$2:J1001,J1001),"")</f>
        <v/>
      </c>
      <c r="C1001" t="str">
        <f t="shared" si="57"/>
        <v/>
      </c>
      <c r="D1001" t="str">
        <f>IF(F1001&lt;&gt;0,COUNTIF($K$2:K1001,K1001),"")</f>
        <v/>
      </c>
      <c r="E1001" t="str">
        <f t="shared" si="58"/>
        <v/>
      </c>
      <c r="G1001" s="54"/>
      <c r="H1001" t="str">
        <f>IFERROR(VLOOKUP(F1001, Entries!$B:$F, 2, FALSE),"")</f>
        <v/>
      </c>
      <c r="I1001" t="str">
        <f>IFERROR(VLOOKUP(F1001, Entries!$B:$F, 3, FALSE),"")</f>
        <v/>
      </c>
      <c r="J1001" t="str">
        <f>IFERROR(VLOOKUP(F1001, Entries!$B:$F, 4, FALSE),"")</f>
        <v/>
      </c>
      <c r="K1001" t="str">
        <f>IFERROR(VLOOKUP(F1001, Entries!$B:$F, 5, FALSE),"")</f>
        <v/>
      </c>
      <c r="L1001" t="str">
        <f>LEFT(Table22[[#This Row],[Category]],2)</f>
        <v/>
      </c>
      <c r="M1001" t="str">
        <f>IF(F1001&lt;&gt;0,COUNTIF($L$2:L1001,L1001),"")</f>
        <v/>
      </c>
      <c r="N1001" t="str">
        <f t="shared" si="59"/>
        <v/>
      </c>
    </row>
    <row r="1002" spans="1:14" x14ac:dyDescent="0.2">
      <c r="A1002">
        <v>1001</v>
      </c>
      <c r="B1002" t="str">
        <f>IF(F1002&lt;&gt;"",COUNTIF($J$2:J1002,J1002),"")</f>
        <v/>
      </c>
      <c r="C1002" t="str">
        <f t="shared" si="57"/>
        <v/>
      </c>
      <c r="D1002" t="str">
        <f>IF(F1002&lt;&gt;0,COUNTIF($K$2:K1002,K1002),"")</f>
        <v/>
      </c>
      <c r="E1002" t="str">
        <f t="shared" si="58"/>
        <v/>
      </c>
      <c r="G1002" s="54"/>
      <c r="H1002" t="str">
        <f>IFERROR(VLOOKUP(F1002, Entries!$B:$F, 2, FALSE),"")</f>
        <v/>
      </c>
      <c r="I1002" t="str">
        <f>IFERROR(VLOOKUP(F1002, Entries!$B:$F, 3, FALSE),"")</f>
        <v/>
      </c>
      <c r="J1002" t="str">
        <f>IFERROR(VLOOKUP(F1002, Entries!$B:$F, 4, FALSE),"")</f>
        <v/>
      </c>
      <c r="K1002" t="str">
        <f>IFERROR(VLOOKUP(F1002, Entries!$B:$F, 5, FALSE),"")</f>
        <v/>
      </c>
      <c r="L1002" t="str">
        <f>LEFT(Table22[[#This Row],[Category]],2)</f>
        <v/>
      </c>
      <c r="M1002" t="str">
        <f>IF(F1002&lt;&gt;0,COUNTIF($L$2:L1002,L1002),"")</f>
        <v/>
      </c>
      <c r="N1002" t="str">
        <f t="shared" si="59"/>
        <v/>
      </c>
    </row>
    <row r="1003" spans="1:14" x14ac:dyDescent="0.2">
      <c r="A1003">
        <v>1002</v>
      </c>
      <c r="B1003" t="str">
        <f>IF(F1003&lt;&gt;"",COUNTIF($J$2:J1003,J1003),"")</f>
        <v/>
      </c>
      <c r="C1003" t="str">
        <f t="shared" si="57"/>
        <v/>
      </c>
      <c r="D1003" t="str">
        <f>IF(F1003&lt;&gt;0,COUNTIF($K$2:K1003,K1003),"")</f>
        <v/>
      </c>
      <c r="E1003" t="str">
        <f t="shared" si="58"/>
        <v/>
      </c>
      <c r="G1003" s="54"/>
      <c r="H1003" t="str">
        <f>IFERROR(VLOOKUP(F1003, Entries!$B:$F, 2, FALSE),"")</f>
        <v/>
      </c>
      <c r="I1003" t="str">
        <f>IFERROR(VLOOKUP(F1003, Entries!$B:$F, 3, FALSE),"")</f>
        <v/>
      </c>
      <c r="J1003" t="str">
        <f>IFERROR(VLOOKUP(F1003, Entries!$B:$F, 4, FALSE),"")</f>
        <v/>
      </c>
      <c r="K1003" t="str">
        <f>IFERROR(VLOOKUP(F1003, Entries!$B:$F, 5, FALSE),"")</f>
        <v/>
      </c>
      <c r="L1003" t="str">
        <f>LEFT(Table22[[#This Row],[Category]],2)</f>
        <v/>
      </c>
      <c r="M1003" t="str">
        <f>IF(F1003&lt;&gt;0,COUNTIF($L$2:L1003,L1003),"")</f>
        <v/>
      </c>
      <c r="N1003" t="str">
        <f t="shared" si="59"/>
        <v/>
      </c>
    </row>
    <row r="1004" spans="1:14" x14ac:dyDescent="0.2">
      <c r="A1004">
        <v>1003</v>
      </c>
      <c r="B1004" t="str">
        <f>IF(F1004&lt;&gt;"",COUNTIF($J$2:J1004,J1004),"")</f>
        <v/>
      </c>
      <c r="C1004" t="str">
        <f t="shared" si="57"/>
        <v/>
      </c>
      <c r="D1004" t="str">
        <f>IF(F1004&lt;&gt;0,COUNTIF($K$2:K1004,K1004),"")</f>
        <v/>
      </c>
      <c r="E1004" t="str">
        <f t="shared" si="58"/>
        <v/>
      </c>
      <c r="G1004" s="54"/>
      <c r="H1004" t="str">
        <f>IFERROR(VLOOKUP(F1004, Entries!$B:$F, 2, FALSE),"")</f>
        <v/>
      </c>
      <c r="I1004" t="str">
        <f>IFERROR(VLOOKUP(F1004, Entries!$B:$F, 3, FALSE),"")</f>
        <v/>
      </c>
      <c r="J1004" t="str">
        <f>IFERROR(VLOOKUP(F1004, Entries!$B:$F, 4, FALSE),"")</f>
        <v/>
      </c>
      <c r="K1004" t="str">
        <f>IFERROR(VLOOKUP(F1004, Entries!$B:$F, 5, FALSE),"")</f>
        <v/>
      </c>
      <c r="L1004" t="str">
        <f>LEFT(Table22[[#This Row],[Category]],2)</f>
        <v/>
      </c>
      <c r="M1004" t="str">
        <f>IF(F1004&lt;&gt;0,COUNTIF($L$2:L1004,L1004),"")</f>
        <v/>
      </c>
      <c r="N1004" t="str">
        <f t="shared" si="59"/>
        <v/>
      </c>
    </row>
    <row r="1005" spans="1:14" x14ac:dyDescent="0.2">
      <c r="A1005">
        <v>1004</v>
      </c>
      <c r="B1005" t="str">
        <f>IF(F1005&lt;&gt;"",COUNTIF($J$2:J1005,J1005),"")</f>
        <v/>
      </c>
      <c r="C1005" t="str">
        <f t="shared" si="57"/>
        <v/>
      </c>
      <c r="D1005" t="str">
        <f>IF(F1005&lt;&gt;0,COUNTIF($K$2:K1005,K1005),"")</f>
        <v/>
      </c>
      <c r="E1005" t="str">
        <f t="shared" si="58"/>
        <v/>
      </c>
      <c r="G1005" s="54"/>
      <c r="H1005" t="str">
        <f>IFERROR(VLOOKUP(F1005, Entries!$B:$F, 2, FALSE),"")</f>
        <v/>
      </c>
      <c r="I1005" t="str">
        <f>IFERROR(VLOOKUP(F1005, Entries!$B:$F, 3, FALSE),"")</f>
        <v/>
      </c>
      <c r="J1005" t="str">
        <f>IFERROR(VLOOKUP(F1005, Entries!$B:$F, 4, FALSE),"")</f>
        <v/>
      </c>
      <c r="K1005" t="str">
        <f>IFERROR(VLOOKUP(F1005, Entries!$B:$F, 5, FALSE),"")</f>
        <v/>
      </c>
      <c r="L1005" t="str">
        <f>LEFT(Table22[[#This Row],[Category]],2)</f>
        <v/>
      </c>
      <c r="M1005" t="str">
        <f>IF(F1005&lt;&gt;0,COUNTIF($L$2:L1005,L1005),"")</f>
        <v/>
      </c>
      <c r="N1005" t="str">
        <f t="shared" si="59"/>
        <v/>
      </c>
    </row>
    <row r="1006" spans="1:14" x14ac:dyDescent="0.2">
      <c r="A1006">
        <v>1005</v>
      </c>
      <c r="B1006" t="str">
        <f>IF(F1006&lt;&gt;"",COUNTIF($J$2:J1006,J1006),"")</f>
        <v/>
      </c>
      <c r="C1006" t="str">
        <f t="shared" si="57"/>
        <v/>
      </c>
      <c r="D1006" t="str">
        <f>IF(F1006&lt;&gt;0,COUNTIF($K$2:K1006,K1006),"")</f>
        <v/>
      </c>
      <c r="E1006" t="str">
        <f t="shared" si="58"/>
        <v/>
      </c>
      <c r="G1006" s="54"/>
      <c r="H1006" t="str">
        <f>IFERROR(VLOOKUP(F1006, Entries!$B:$F, 2, FALSE),"")</f>
        <v/>
      </c>
      <c r="I1006" t="str">
        <f>IFERROR(VLOOKUP(F1006, Entries!$B:$F, 3, FALSE),"")</f>
        <v/>
      </c>
      <c r="J1006" t="str">
        <f>IFERROR(VLOOKUP(F1006, Entries!$B:$F, 4, FALSE),"")</f>
        <v/>
      </c>
      <c r="K1006" t="str">
        <f>IFERROR(VLOOKUP(F1006, Entries!$B:$F, 5, FALSE),"")</f>
        <v/>
      </c>
      <c r="L1006" t="str">
        <f>LEFT(Table22[[#This Row],[Category]],2)</f>
        <v/>
      </c>
      <c r="M1006" t="str">
        <f>IF(F1006&lt;&gt;0,COUNTIF($L$2:L1006,L1006),"")</f>
        <v/>
      </c>
      <c r="N1006" t="str">
        <f t="shared" si="59"/>
        <v/>
      </c>
    </row>
    <row r="1007" spans="1:14" x14ac:dyDescent="0.2">
      <c r="A1007">
        <v>1006</v>
      </c>
      <c r="B1007" t="str">
        <f>IF(F1007&lt;&gt;"",COUNTIF($J$2:J1007,J1007),"")</f>
        <v/>
      </c>
      <c r="C1007" t="str">
        <f t="shared" si="57"/>
        <v/>
      </c>
      <c r="D1007" t="str">
        <f>IF(F1007&lt;&gt;0,COUNTIF($K$2:K1007,K1007),"")</f>
        <v/>
      </c>
      <c r="E1007" t="str">
        <f t="shared" si="58"/>
        <v/>
      </c>
      <c r="G1007" s="54"/>
      <c r="H1007" t="str">
        <f>IFERROR(VLOOKUP(F1007, Entries!$B:$F, 2, FALSE),"")</f>
        <v/>
      </c>
      <c r="I1007" t="str">
        <f>IFERROR(VLOOKUP(F1007, Entries!$B:$F, 3, FALSE),"")</f>
        <v/>
      </c>
      <c r="J1007" t="str">
        <f>IFERROR(VLOOKUP(F1007, Entries!$B:$F, 4, FALSE),"")</f>
        <v/>
      </c>
      <c r="K1007" t="str">
        <f>IFERROR(VLOOKUP(F1007, Entries!$B:$F, 5, FALSE),"")</f>
        <v/>
      </c>
      <c r="L1007" t="str">
        <f>LEFT(Table22[[#This Row],[Category]],2)</f>
        <v/>
      </c>
      <c r="M1007" t="str">
        <f>IF(F1007&lt;&gt;0,COUNTIF($L$2:L1007,L1007),"")</f>
        <v/>
      </c>
      <c r="N1007" t="str">
        <f t="shared" si="59"/>
        <v/>
      </c>
    </row>
    <row r="1008" spans="1:14" x14ac:dyDescent="0.2">
      <c r="A1008">
        <v>1007</v>
      </c>
      <c r="B1008" t="str">
        <f>IF(F1008&lt;&gt;"",COUNTIF($J$2:J1008,J1008),"")</f>
        <v/>
      </c>
      <c r="C1008" t="str">
        <f t="shared" si="57"/>
        <v/>
      </c>
      <c r="D1008" t="str">
        <f>IF(F1008&lt;&gt;0,COUNTIF($K$2:K1008,K1008),"")</f>
        <v/>
      </c>
      <c r="E1008" t="str">
        <f t="shared" si="58"/>
        <v/>
      </c>
      <c r="G1008" s="54"/>
      <c r="H1008" t="str">
        <f>IFERROR(VLOOKUP(F1008, Entries!$B:$F, 2, FALSE),"")</f>
        <v/>
      </c>
      <c r="I1008" t="str">
        <f>IFERROR(VLOOKUP(F1008, Entries!$B:$F, 3, FALSE),"")</f>
        <v/>
      </c>
      <c r="J1008" t="str">
        <f>IFERROR(VLOOKUP(F1008, Entries!$B:$F, 4, FALSE),"")</f>
        <v/>
      </c>
      <c r="K1008" t="str">
        <f>IFERROR(VLOOKUP(F1008, Entries!$B:$F, 5, FALSE),"")</f>
        <v/>
      </c>
      <c r="L1008" t="str">
        <f>LEFT(Table22[[#This Row],[Category]],2)</f>
        <v/>
      </c>
      <c r="M1008" t="str">
        <f>IF(F1008&lt;&gt;0,COUNTIF($L$2:L1008,L1008),"")</f>
        <v/>
      </c>
      <c r="N1008" t="str">
        <f t="shared" si="59"/>
        <v/>
      </c>
    </row>
    <row r="1009" spans="1:14" x14ac:dyDescent="0.2">
      <c r="A1009">
        <v>1008</v>
      </c>
      <c r="B1009" t="str">
        <f>IF(F1009&lt;&gt;"",COUNTIF($J$2:J1009,J1009),"")</f>
        <v/>
      </c>
      <c r="C1009" t="str">
        <f t="shared" si="57"/>
        <v/>
      </c>
      <c r="D1009" t="str">
        <f>IF(F1009&lt;&gt;0,COUNTIF($K$2:K1009,K1009),"")</f>
        <v/>
      </c>
      <c r="E1009" t="str">
        <f t="shared" si="58"/>
        <v/>
      </c>
      <c r="G1009" s="54"/>
      <c r="H1009" t="str">
        <f>IFERROR(VLOOKUP(F1009, Entries!$B:$F, 2, FALSE),"")</f>
        <v/>
      </c>
      <c r="I1009" t="str">
        <f>IFERROR(VLOOKUP(F1009, Entries!$B:$F, 3, FALSE),"")</f>
        <v/>
      </c>
      <c r="J1009" t="str">
        <f>IFERROR(VLOOKUP(F1009, Entries!$B:$F, 4, FALSE),"")</f>
        <v/>
      </c>
      <c r="K1009" t="str">
        <f>IFERROR(VLOOKUP(F1009, Entries!$B:$F, 5, FALSE),"")</f>
        <v/>
      </c>
      <c r="L1009" t="str">
        <f>LEFT(Table22[[#This Row],[Category]],2)</f>
        <v/>
      </c>
      <c r="M1009" t="str">
        <f>IF(F1009&lt;&gt;0,COUNTIF($L$2:L1009,L1009),"")</f>
        <v/>
      </c>
      <c r="N1009" t="str">
        <f t="shared" si="59"/>
        <v/>
      </c>
    </row>
    <row r="1010" spans="1:14" x14ac:dyDescent="0.2">
      <c r="A1010">
        <v>1009</v>
      </c>
      <c r="B1010" t="str">
        <f>IF(F1010&lt;&gt;"",COUNTIF($J$2:J1010,J1010),"")</f>
        <v/>
      </c>
      <c r="C1010" t="str">
        <f t="shared" si="57"/>
        <v/>
      </c>
      <c r="D1010" t="str">
        <f>IF(F1010&lt;&gt;0,COUNTIF($K$2:K1010,K1010),"")</f>
        <v/>
      </c>
      <c r="E1010" t="str">
        <f t="shared" si="58"/>
        <v/>
      </c>
      <c r="G1010" s="54"/>
      <c r="H1010" t="str">
        <f>IFERROR(VLOOKUP(F1010, Entries!$B:$F, 2, FALSE),"")</f>
        <v/>
      </c>
      <c r="I1010" t="str">
        <f>IFERROR(VLOOKUP(F1010, Entries!$B:$F, 3, FALSE),"")</f>
        <v/>
      </c>
      <c r="J1010" t="str">
        <f>IFERROR(VLOOKUP(F1010, Entries!$B:$F, 4, FALSE),"")</f>
        <v/>
      </c>
      <c r="K1010" t="str">
        <f>IFERROR(VLOOKUP(F1010, Entries!$B:$F, 5, FALSE),"")</f>
        <v/>
      </c>
      <c r="L1010" t="str">
        <f>LEFT(Table22[[#This Row],[Category]],2)</f>
        <v/>
      </c>
      <c r="M1010" t="str">
        <f>IF(F1010&lt;&gt;0,COUNTIF($L$2:L1010,L1010),"")</f>
        <v/>
      </c>
      <c r="N1010" t="str">
        <f t="shared" si="59"/>
        <v/>
      </c>
    </row>
    <row r="1011" spans="1:14" x14ac:dyDescent="0.2">
      <c r="A1011">
        <v>1010</v>
      </c>
      <c r="B1011" t="str">
        <f>IF(F1011&lt;&gt;"",COUNTIF($J$2:J1011,J1011),"")</f>
        <v/>
      </c>
      <c r="C1011" t="str">
        <f t="shared" si="57"/>
        <v/>
      </c>
      <c r="D1011" t="str">
        <f>IF(F1011&lt;&gt;0,COUNTIF($K$2:K1011,K1011),"")</f>
        <v/>
      </c>
      <c r="E1011" t="str">
        <f t="shared" si="58"/>
        <v/>
      </c>
      <c r="G1011" s="54"/>
      <c r="H1011" t="str">
        <f>IFERROR(VLOOKUP(F1011, Entries!$B:$F, 2, FALSE),"")</f>
        <v/>
      </c>
      <c r="I1011" t="str">
        <f>IFERROR(VLOOKUP(F1011, Entries!$B:$F, 3, FALSE),"")</f>
        <v/>
      </c>
      <c r="J1011" t="str">
        <f>IFERROR(VLOOKUP(F1011, Entries!$B:$F, 4, FALSE),"")</f>
        <v/>
      </c>
      <c r="K1011" t="str">
        <f>IFERROR(VLOOKUP(F1011, Entries!$B:$F, 5, FALSE),"")</f>
        <v/>
      </c>
      <c r="L1011" t="str">
        <f>LEFT(Table22[[#This Row],[Category]],2)</f>
        <v/>
      </c>
      <c r="M1011" t="str">
        <f>IF(F1011&lt;&gt;0,COUNTIF($L$2:L1011,L1011),"")</f>
        <v/>
      </c>
      <c r="N1011" t="str">
        <f t="shared" si="59"/>
        <v/>
      </c>
    </row>
    <row r="1012" spans="1:14" x14ac:dyDescent="0.2">
      <c r="A1012">
        <v>1011</v>
      </c>
      <c r="B1012" t="str">
        <f>IF(F1012&lt;&gt;"",COUNTIF($J$2:J1012,J1012),"")</f>
        <v/>
      </c>
      <c r="C1012" t="str">
        <f t="shared" si="57"/>
        <v/>
      </c>
      <c r="D1012" t="str">
        <f>IF(F1012&lt;&gt;0,COUNTIF($K$2:K1012,K1012),"")</f>
        <v/>
      </c>
      <c r="E1012" t="str">
        <f t="shared" si="58"/>
        <v/>
      </c>
      <c r="G1012" s="54"/>
      <c r="H1012" t="str">
        <f>IFERROR(VLOOKUP(F1012, Entries!$B:$F, 2, FALSE),"")</f>
        <v/>
      </c>
      <c r="I1012" t="str">
        <f>IFERROR(VLOOKUP(F1012, Entries!$B:$F, 3, FALSE),"")</f>
        <v/>
      </c>
      <c r="J1012" t="str">
        <f>IFERROR(VLOOKUP(F1012, Entries!$B:$F, 4, FALSE),"")</f>
        <v/>
      </c>
      <c r="K1012" t="str">
        <f>IFERROR(VLOOKUP(F1012, Entries!$B:$F, 5, FALSE),"")</f>
        <v/>
      </c>
      <c r="L1012" t="str">
        <f>LEFT(Table22[[#This Row],[Category]],2)</f>
        <v/>
      </c>
      <c r="M1012" t="str">
        <f>IF(F1012&lt;&gt;0,COUNTIF($L$2:L1012,L1012),"")</f>
        <v/>
      </c>
      <c r="N1012" t="str">
        <f t="shared" si="59"/>
        <v/>
      </c>
    </row>
    <row r="1013" spans="1:14" x14ac:dyDescent="0.2">
      <c r="A1013">
        <v>1012</v>
      </c>
      <c r="B1013" t="str">
        <f>IF(F1013&lt;&gt;"",COUNTIF($J$2:J1013,J1013),"")</f>
        <v/>
      </c>
      <c r="C1013" t="str">
        <f t="shared" si="57"/>
        <v/>
      </c>
      <c r="D1013" t="str">
        <f>IF(F1013&lt;&gt;0,COUNTIF($K$2:K1013,K1013),"")</f>
        <v/>
      </c>
      <c r="E1013" t="str">
        <f t="shared" si="58"/>
        <v/>
      </c>
      <c r="G1013" s="54"/>
      <c r="H1013" t="str">
        <f>IFERROR(VLOOKUP(F1013, Entries!$B:$F, 2, FALSE),"")</f>
        <v/>
      </c>
      <c r="I1013" t="str">
        <f>IFERROR(VLOOKUP(F1013, Entries!$B:$F, 3, FALSE),"")</f>
        <v/>
      </c>
      <c r="J1013" t="str">
        <f>IFERROR(VLOOKUP(F1013, Entries!$B:$F, 4, FALSE),"")</f>
        <v/>
      </c>
      <c r="K1013" t="str">
        <f>IFERROR(VLOOKUP(F1013, Entries!$B:$F, 5, FALSE),"")</f>
        <v/>
      </c>
      <c r="L1013" t="str">
        <f>LEFT(Table22[[#This Row],[Category]],2)</f>
        <v/>
      </c>
      <c r="M1013" t="str">
        <f>IF(F1013&lt;&gt;0,COUNTIF($L$2:L1013,L1013),"")</f>
        <v/>
      </c>
      <c r="N1013" t="str">
        <f t="shared" si="59"/>
        <v/>
      </c>
    </row>
    <row r="1014" spans="1:14" x14ac:dyDescent="0.2">
      <c r="A1014">
        <v>1013</v>
      </c>
      <c r="B1014" t="str">
        <f>IF(F1014&lt;&gt;"",COUNTIF($J$2:J1014,J1014),"")</f>
        <v/>
      </c>
      <c r="C1014" t="str">
        <f t="shared" ref="C1014:C1077" si="60">IF(F1014&lt;&gt;0,J1014&amp;":"&amp;B1014,"")</f>
        <v/>
      </c>
      <c r="D1014" t="str">
        <f>IF(F1014&lt;&gt;0,COUNTIF($K$2:K1014,K1014),"")</f>
        <v/>
      </c>
      <c r="E1014" t="str">
        <f t="shared" ref="E1014:E1077" si="61">IF(F1014&lt;&gt;0,K1014&amp;":"&amp;D1014,"")</f>
        <v/>
      </c>
      <c r="G1014" s="54"/>
      <c r="H1014" t="str">
        <f>IFERROR(VLOOKUP(F1014, Entries!$B:$F, 2, FALSE),"")</f>
        <v/>
      </c>
      <c r="I1014" t="str">
        <f>IFERROR(VLOOKUP(F1014, Entries!$B:$F, 3, FALSE),"")</f>
        <v/>
      </c>
      <c r="J1014" t="str">
        <f>IFERROR(VLOOKUP(F1014, Entries!$B:$F, 4, FALSE),"")</f>
        <v/>
      </c>
      <c r="K1014" t="str">
        <f>IFERROR(VLOOKUP(F1014, Entries!$B:$F, 5, FALSE),"")</f>
        <v/>
      </c>
      <c r="L1014" t="str">
        <f>LEFT(Table22[[#This Row],[Category]],2)</f>
        <v/>
      </c>
      <c r="M1014" t="str">
        <f>IF(F1014&lt;&gt;0,COUNTIF($L$2:L1014,L1014),"")</f>
        <v/>
      </c>
      <c r="N1014" t="str">
        <f t="shared" ref="N1014:N1077" si="62">IF(F1014&lt;&gt;0,L1014&amp;":"&amp;M1014,"")</f>
        <v/>
      </c>
    </row>
    <row r="1015" spans="1:14" x14ac:dyDescent="0.2">
      <c r="A1015">
        <v>1014</v>
      </c>
      <c r="B1015" t="str">
        <f>IF(F1015&lt;&gt;"",COUNTIF($J$2:J1015,J1015),"")</f>
        <v/>
      </c>
      <c r="C1015" t="str">
        <f t="shared" si="60"/>
        <v/>
      </c>
      <c r="D1015" t="str">
        <f>IF(F1015&lt;&gt;0,COUNTIF($K$2:K1015,K1015),"")</f>
        <v/>
      </c>
      <c r="E1015" t="str">
        <f t="shared" si="61"/>
        <v/>
      </c>
      <c r="G1015" s="54"/>
      <c r="H1015" t="str">
        <f>IFERROR(VLOOKUP(F1015, Entries!$B:$F, 2, FALSE),"")</f>
        <v/>
      </c>
      <c r="I1015" t="str">
        <f>IFERROR(VLOOKUP(F1015, Entries!$B:$F, 3, FALSE),"")</f>
        <v/>
      </c>
      <c r="J1015" t="str">
        <f>IFERROR(VLOOKUP(F1015, Entries!$B:$F, 4, FALSE),"")</f>
        <v/>
      </c>
      <c r="K1015" t="str">
        <f>IFERROR(VLOOKUP(F1015, Entries!$B:$F, 5, FALSE),"")</f>
        <v/>
      </c>
      <c r="L1015" t="str">
        <f>LEFT(Table22[[#This Row],[Category]],2)</f>
        <v/>
      </c>
      <c r="M1015" t="str">
        <f>IF(F1015&lt;&gt;0,COUNTIF($L$2:L1015,L1015),"")</f>
        <v/>
      </c>
      <c r="N1015" t="str">
        <f t="shared" si="62"/>
        <v/>
      </c>
    </row>
    <row r="1016" spans="1:14" x14ac:dyDescent="0.2">
      <c r="A1016">
        <v>1015</v>
      </c>
      <c r="B1016" t="str">
        <f>IF(F1016&lt;&gt;"",COUNTIF($J$2:J1016,J1016),"")</f>
        <v/>
      </c>
      <c r="C1016" t="str">
        <f t="shared" si="60"/>
        <v/>
      </c>
      <c r="D1016" t="str">
        <f>IF(F1016&lt;&gt;0,COUNTIF($K$2:K1016,K1016),"")</f>
        <v/>
      </c>
      <c r="E1016" t="str">
        <f t="shared" si="61"/>
        <v/>
      </c>
      <c r="G1016" s="54"/>
      <c r="H1016" t="str">
        <f>IFERROR(VLOOKUP(F1016, Entries!$B:$F, 2, FALSE),"")</f>
        <v/>
      </c>
      <c r="I1016" t="str">
        <f>IFERROR(VLOOKUP(F1016, Entries!$B:$F, 3, FALSE),"")</f>
        <v/>
      </c>
      <c r="J1016" t="str">
        <f>IFERROR(VLOOKUP(F1016, Entries!$B:$F, 4, FALSE),"")</f>
        <v/>
      </c>
      <c r="K1016" t="str">
        <f>IFERROR(VLOOKUP(F1016, Entries!$B:$F, 5, FALSE),"")</f>
        <v/>
      </c>
      <c r="L1016" t="str">
        <f>LEFT(Table22[[#This Row],[Category]],2)</f>
        <v/>
      </c>
      <c r="M1016" t="str">
        <f>IF(F1016&lt;&gt;0,COUNTIF($L$2:L1016,L1016),"")</f>
        <v/>
      </c>
      <c r="N1016" t="str">
        <f t="shared" si="62"/>
        <v/>
      </c>
    </row>
    <row r="1017" spans="1:14" x14ac:dyDescent="0.2">
      <c r="A1017">
        <v>1016</v>
      </c>
      <c r="B1017" t="str">
        <f>IF(F1017&lt;&gt;"",COUNTIF($J$2:J1017,J1017),"")</f>
        <v/>
      </c>
      <c r="C1017" t="str">
        <f t="shared" si="60"/>
        <v/>
      </c>
      <c r="D1017" t="str">
        <f>IF(F1017&lt;&gt;0,COUNTIF($K$2:K1017,K1017),"")</f>
        <v/>
      </c>
      <c r="E1017" t="str">
        <f t="shared" si="61"/>
        <v/>
      </c>
      <c r="G1017" s="54"/>
      <c r="H1017" t="str">
        <f>IFERROR(VLOOKUP(F1017, Entries!$B:$F, 2, FALSE),"")</f>
        <v/>
      </c>
      <c r="I1017" t="str">
        <f>IFERROR(VLOOKUP(F1017, Entries!$B:$F, 3, FALSE),"")</f>
        <v/>
      </c>
      <c r="J1017" t="str">
        <f>IFERROR(VLOOKUP(F1017, Entries!$B:$F, 4, FALSE),"")</f>
        <v/>
      </c>
      <c r="K1017" t="str">
        <f>IFERROR(VLOOKUP(F1017, Entries!$B:$F, 5, FALSE),"")</f>
        <v/>
      </c>
      <c r="L1017" t="str">
        <f>LEFT(Table22[[#This Row],[Category]],2)</f>
        <v/>
      </c>
      <c r="M1017" t="str">
        <f>IF(F1017&lt;&gt;0,COUNTIF($L$2:L1017,L1017),"")</f>
        <v/>
      </c>
      <c r="N1017" t="str">
        <f t="shared" si="62"/>
        <v/>
      </c>
    </row>
    <row r="1018" spans="1:14" x14ac:dyDescent="0.2">
      <c r="A1018">
        <v>1017</v>
      </c>
      <c r="B1018" t="str">
        <f>IF(F1018&lt;&gt;"",COUNTIF($J$2:J1018,J1018),"")</f>
        <v/>
      </c>
      <c r="C1018" t="str">
        <f t="shared" si="60"/>
        <v/>
      </c>
      <c r="D1018" t="str">
        <f>IF(F1018&lt;&gt;0,COUNTIF($K$2:K1018,K1018),"")</f>
        <v/>
      </c>
      <c r="E1018" t="str">
        <f t="shared" si="61"/>
        <v/>
      </c>
      <c r="G1018" s="54"/>
      <c r="H1018" t="str">
        <f>IFERROR(VLOOKUP(F1018, Entries!$B:$F, 2, FALSE),"")</f>
        <v/>
      </c>
      <c r="I1018" t="str">
        <f>IFERROR(VLOOKUP(F1018, Entries!$B:$F, 3, FALSE),"")</f>
        <v/>
      </c>
      <c r="J1018" t="str">
        <f>IFERROR(VLOOKUP(F1018, Entries!$B:$F, 4, FALSE),"")</f>
        <v/>
      </c>
      <c r="K1018" t="str">
        <f>IFERROR(VLOOKUP(F1018, Entries!$B:$F, 5, FALSE),"")</f>
        <v/>
      </c>
      <c r="L1018" t="str">
        <f>LEFT(Table22[[#This Row],[Category]],2)</f>
        <v/>
      </c>
      <c r="M1018" t="str">
        <f>IF(F1018&lt;&gt;0,COUNTIF($L$2:L1018,L1018),"")</f>
        <v/>
      </c>
      <c r="N1018" t="str">
        <f t="shared" si="62"/>
        <v/>
      </c>
    </row>
    <row r="1019" spans="1:14" x14ac:dyDescent="0.2">
      <c r="A1019">
        <v>1018</v>
      </c>
      <c r="B1019" t="str">
        <f>IF(F1019&lt;&gt;"",COUNTIF($J$2:J1019,J1019),"")</f>
        <v/>
      </c>
      <c r="C1019" t="str">
        <f t="shared" si="60"/>
        <v/>
      </c>
      <c r="D1019" t="str">
        <f>IF(F1019&lt;&gt;0,COUNTIF($K$2:K1019,K1019),"")</f>
        <v/>
      </c>
      <c r="E1019" t="str">
        <f t="shared" si="61"/>
        <v/>
      </c>
      <c r="G1019" s="54"/>
      <c r="H1019" t="str">
        <f>IFERROR(VLOOKUP(F1019, Entries!$B:$F, 2, FALSE),"")</f>
        <v/>
      </c>
      <c r="I1019" t="str">
        <f>IFERROR(VLOOKUP(F1019, Entries!$B:$F, 3, FALSE),"")</f>
        <v/>
      </c>
      <c r="J1019" t="str">
        <f>IFERROR(VLOOKUP(F1019, Entries!$B:$F, 4, FALSE),"")</f>
        <v/>
      </c>
      <c r="K1019" t="str">
        <f>IFERROR(VLOOKUP(F1019, Entries!$B:$F, 5, FALSE),"")</f>
        <v/>
      </c>
      <c r="L1019" t="str">
        <f>LEFT(Table22[[#This Row],[Category]],2)</f>
        <v/>
      </c>
      <c r="M1019" t="str">
        <f>IF(F1019&lt;&gt;0,COUNTIF($L$2:L1019,L1019),"")</f>
        <v/>
      </c>
      <c r="N1019" t="str">
        <f t="shared" si="62"/>
        <v/>
      </c>
    </row>
    <row r="1020" spans="1:14" x14ac:dyDescent="0.2">
      <c r="A1020">
        <v>1019</v>
      </c>
      <c r="B1020" t="str">
        <f>IF(F1020&lt;&gt;"",COUNTIF($J$2:J1020,J1020),"")</f>
        <v/>
      </c>
      <c r="C1020" t="str">
        <f t="shared" si="60"/>
        <v/>
      </c>
      <c r="D1020" t="str">
        <f>IF(F1020&lt;&gt;0,COUNTIF($K$2:K1020,K1020),"")</f>
        <v/>
      </c>
      <c r="E1020" t="str">
        <f t="shared" si="61"/>
        <v/>
      </c>
      <c r="G1020" s="54"/>
      <c r="H1020" t="str">
        <f>IFERROR(VLOOKUP(F1020, Entries!$B:$F, 2, FALSE),"")</f>
        <v/>
      </c>
      <c r="I1020" t="str">
        <f>IFERROR(VLOOKUP(F1020, Entries!$B:$F, 3, FALSE),"")</f>
        <v/>
      </c>
      <c r="J1020" t="str">
        <f>IFERROR(VLOOKUP(F1020, Entries!$B:$F, 4, FALSE),"")</f>
        <v/>
      </c>
      <c r="K1020" t="str">
        <f>IFERROR(VLOOKUP(F1020, Entries!$B:$F, 5, FALSE),"")</f>
        <v/>
      </c>
      <c r="L1020" t="str">
        <f>LEFT(Table22[[#This Row],[Category]],2)</f>
        <v/>
      </c>
      <c r="M1020" t="str">
        <f>IF(F1020&lt;&gt;0,COUNTIF($L$2:L1020,L1020),"")</f>
        <v/>
      </c>
      <c r="N1020" t="str">
        <f t="shared" si="62"/>
        <v/>
      </c>
    </row>
    <row r="1021" spans="1:14" x14ac:dyDescent="0.2">
      <c r="A1021">
        <v>1020</v>
      </c>
      <c r="B1021" t="str">
        <f>IF(F1021&lt;&gt;"",COUNTIF($J$2:J1021,J1021),"")</f>
        <v/>
      </c>
      <c r="C1021" t="str">
        <f t="shared" si="60"/>
        <v/>
      </c>
      <c r="D1021" t="str">
        <f>IF(F1021&lt;&gt;0,COUNTIF($K$2:K1021,K1021),"")</f>
        <v/>
      </c>
      <c r="E1021" t="str">
        <f t="shared" si="61"/>
        <v/>
      </c>
      <c r="G1021" s="54"/>
      <c r="H1021" t="str">
        <f>IFERROR(VLOOKUP(F1021, Entries!$B:$F, 2, FALSE),"")</f>
        <v/>
      </c>
      <c r="I1021" t="str">
        <f>IFERROR(VLOOKUP(F1021, Entries!$B:$F, 3, FALSE),"")</f>
        <v/>
      </c>
      <c r="J1021" t="str">
        <f>IFERROR(VLOOKUP(F1021, Entries!$B:$F, 4, FALSE),"")</f>
        <v/>
      </c>
      <c r="K1021" t="str">
        <f>IFERROR(VLOOKUP(F1021, Entries!$B:$F, 5, FALSE),"")</f>
        <v/>
      </c>
      <c r="L1021" t="str">
        <f>LEFT(Table22[[#This Row],[Category]],2)</f>
        <v/>
      </c>
      <c r="M1021" t="str">
        <f>IF(F1021&lt;&gt;0,COUNTIF($L$2:L1021,L1021),"")</f>
        <v/>
      </c>
      <c r="N1021" t="str">
        <f t="shared" si="62"/>
        <v/>
      </c>
    </row>
    <row r="1022" spans="1:14" x14ac:dyDescent="0.2">
      <c r="A1022">
        <v>1021</v>
      </c>
      <c r="B1022" t="str">
        <f>IF(F1022&lt;&gt;"",COUNTIF($J$2:J1022,J1022),"")</f>
        <v/>
      </c>
      <c r="C1022" t="str">
        <f t="shared" si="60"/>
        <v/>
      </c>
      <c r="D1022" t="str">
        <f>IF(F1022&lt;&gt;0,COUNTIF($K$2:K1022,K1022),"")</f>
        <v/>
      </c>
      <c r="E1022" t="str">
        <f t="shared" si="61"/>
        <v/>
      </c>
      <c r="G1022" s="54"/>
      <c r="H1022" t="str">
        <f>IFERROR(VLOOKUP(F1022, Entries!$B:$F, 2, FALSE),"")</f>
        <v/>
      </c>
      <c r="I1022" t="str">
        <f>IFERROR(VLOOKUP(F1022, Entries!$B:$F, 3, FALSE),"")</f>
        <v/>
      </c>
      <c r="J1022" t="str">
        <f>IFERROR(VLOOKUP(F1022, Entries!$B:$F, 4, FALSE),"")</f>
        <v/>
      </c>
      <c r="K1022" t="str">
        <f>IFERROR(VLOOKUP(F1022, Entries!$B:$F, 5, FALSE),"")</f>
        <v/>
      </c>
      <c r="L1022" t="str">
        <f>LEFT(Table22[[#This Row],[Category]],2)</f>
        <v/>
      </c>
      <c r="M1022" t="str">
        <f>IF(F1022&lt;&gt;0,COUNTIF($L$2:L1022,L1022),"")</f>
        <v/>
      </c>
      <c r="N1022" t="str">
        <f t="shared" si="62"/>
        <v/>
      </c>
    </row>
    <row r="1023" spans="1:14" x14ac:dyDescent="0.2">
      <c r="A1023">
        <v>1022</v>
      </c>
      <c r="B1023" t="str">
        <f>IF(F1023&lt;&gt;"",COUNTIF($J$2:J1023,J1023),"")</f>
        <v/>
      </c>
      <c r="C1023" t="str">
        <f t="shared" si="60"/>
        <v/>
      </c>
      <c r="D1023" t="str">
        <f>IF(F1023&lt;&gt;0,COUNTIF($K$2:K1023,K1023),"")</f>
        <v/>
      </c>
      <c r="E1023" t="str">
        <f t="shared" si="61"/>
        <v/>
      </c>
      <c r="G1023" s="54"/>
      <c r="H1023" t="str">
        <f>IFERROR(VLOOKUP(F1023, Entries!$B:$F, 2, FALSE),"")</f>
        <v/>
      </c>
      <c r="I1023" t="str">
        <f>IFERROR(VLOOKUP(F1023, Entries!$B:$F, 3, FALSE),"")</f>
        <v/>
      </c>
      <c r="J1023" t="str">
        <f>IFERROR(VLOOKUP(F1023, Entries!$B:$F, 4, FALSE),"")</f>
        <v/>
      </c>
      <c r="K1023" t="str">
        <f>IFERROR(VLOOKUP(F1023, Entries!$B:$F, 5, FALSE),"")</f>
        <v/>
      </c>
      <c r="L1023" t="str">
        <f>LEFT(Table22[[#This Row],[Category]],2)</f>
        <v/>
      </c>
      <c r="M1023" t="str">
        <f>IF(F1023&lt;&gt;0,COUNTIF($L$2:L1023,L1023),"")</f>
        <v/>
      </c>
      <c r="N1023" t="str">
        <f t="shared" si="62"/>
        <v/>
      </c>
    </row>
    <row r="1024" spans="1:14" x14ac:dyDescent="0.2">
      <c r="A1024">
        <v>1023</v>
      </c>
      <c r="B1024" t="str">
        <f>IF(F1024&lt;&gt;"",COUNTIF($J$2:J1024,J1024),"")</f>
        <v/>
      </c>
      <c r="C1024" t="str">
        <f t="shared" si="60"/>
        <v/>
      </c>
      <c r="D1024" t="str">
        <f>IF(F1024&lt;&gt;0,COUNTIF($K$2:K1024,K1024),"")</f>
        <v/>
      </c>
      <c r="E1024" t="str">
        <f t="shared" si="61"/>
        <v/>
      </c>
      <c r="G1024" s="54"/>
      <c r="H1024" t="str">
        <f>IFERROR(VLOOKUP(F1024, Entries!$B:$F, 2, FALSE),"")</f>
        <v/>
      </c>
      <c r="I1024" t="str">
        <f>IFERROR(VLOOKUP(F1024, Entries!$B:$F, 3, FALSE),"")</f>
        <v/>
      </c>
      <c r="J1024" t="str">
        <f>IFERROR(VLOOKUP(F1024, Entries!$B:$F, 4, FALSE),"")</f>
        <v/>
      </c>
      <c r="K1024" t="str">
        <f>IFERROR(VLOOKUP(F1024, Entries!$B:$F, 5, FALSE),"")</f>
        <v/>
      </c>
      <c r="L1024" t="str">
        <f>LEFT(Table22[[#This Row],[Category]],2)</f>
        <v/>
      </c>
      <c r="M1024" t="str">
        <f>IF(F1024&lt;&gt;0,COUNTIF($L$2:L1024,L1024),"")</f>
        <v/>
      </c>
      <c r="N1024" t="str">
        <f t="shared" si="62"/>
        <v/>
      </c>
    </row>
    <row r="1025" spans="1:14" x14ac:dyDescent="0.2">
      <c r="A1025">
        <v>1024</v>
      </c>
      <c r="B1025" t="str">
        <f>IF(F1025&lt;&gt;"",COUNTIF($J$2:J1025,J1025),"")</f>
        <v/>
      </c>
      <c r="C1025" t="str">
        <f t="shared" si="60"/>
        <v/>
      </c>
      <c r="D1025" t="str">
        <f>IF(F1025&lt;&gt;0,COUNTIF($K$2:K1025,K1025),"")</f>
        <v/>
      </c>
      <c r="E1025" t="str">
        <f t="shared" si="61"/>
        <v/>
      </c>
      <c r="G1025" s="54"/>
      <c r="H1025" t="str">
        <f>IFERROR(VLOOKUP(F1025, Entries!$B:$F, 2, FALSE),"")</f>
        <v/>
      </c>
      <c r="I1025" t="str">
        <f>IFERROR(VLOOKUP(F1025, Entries!$B:$F, 3, FALSE),"")</f>
        <v/>
      </c>
      <c r="J1025" t="str">
        <f>IFERROR(VLOOKUP(F1025, Entries!$B:$F, 4, FALSE),"")</f>
        <v/>
      </c>
      <c r="K1025" t="str">
        <f>IFERROR(VLOOKUP(F1025, Entries!$B:$F, 5, FALSE),"")</f>
        <v/>
      </c>
      <c r="L1025" t="str">
        <f>LEFT(Table22[[#This Row],[Category]],2)</f>
        <v/>
      </c>
      <c r="M1025" t="str">
        <f>IF(F1025&lt;&gt;0,COUNTIF($L$2:L1025,L1025),"")</f>
        <v/>
      </c>
      <c r="N1025" t="str">
        <f t="shared" si="62"/>
        <v/>
      </c>
    </row>
    <row r="1026" spans="1:14" x14ac:dyDescent="0.2">
      <c r="A1026">
        <v>1025</v>
      </c>
      <c r="B1026" t="str">
        <f>IF(F1026&lt;&gt;"",COUNTIF($J$2:J1026,J1026),"")</f>
        <v/>
      </c>
      <c r="C1026" t="str">
        <f t="shared" si="60"/>
        <v/>
      </c>
      <c r="D1026" t="str">
        <f>IF(F1026&lt;&gt;0,COUNTIF($K$2:K1026,K1026),"")</f>
        <v/>
      </c>
      <c r="E1026" t="str">
        <f t="shared" si="61"/>
        <v/>
      </c>
      <c r="G1026" s="54"/>
      <c r="H1026" t="str">
        <f>IFERROR(VLOOKUP(F1026, Entries!$B:$F, 2, FALSE),"")</f>
        <v/>
      </c>
      <c r="I1026" t="str">
        <f>IFERROR(VLOOKUP(F1026, Entries!$B:$F, 3, FALSE),"")</f>
        <v/>
      </c>
      <c r="J1026" t="str">
        <f>IFERROR(VLOOKUP(F1026, Entries!$B:$F, 4, FALSE),"")</f>
        <v/>
      </c>
      <c r="K1026" t="str">
        <f>IFERROR(VLOOKUP(F1026, Entries!$B:$F, 5, FALSE),"")</f>
        <v/>
      </c>
      <c r="L1026" t="str">
        <f>LEFT(Table22[[#This Row],[Category]],2)</f>
        <v/>
      </c>
      <c r="M1026" t="str">
        <f>IF(F1026&lt;&gt;0,COUNTIF($L$2:L1026,L1026),"")</f>
        <v/>
      </c>
      <c r="N1026" t="str">
        <f t="shared" si="62"/>
        <v/>
      </c>
    </row>
    <row r="1027" spans="1:14" x14ac:dyDescent="0.2">
      <c r="A1027">
        <v>1026</v>
      </c>
      <c r="B1027" t="str">
        <f>IF(F1027&lt;&gt;"",COUNTIF($J$2:J1027,J1027),"")</f>
        <v/>
      </c>
      <c r="C1027" t="str">
        <f t="shared" si="60"/>
        <v/>
      </c>
      <c r="D1027" t="str">
        <f>IF(F1027&lt;&gt;0,COUNTIF($K$2:K1027,K1027),"")</f>
        <v/>
      </c>
      <c r="E1027" t="str">
        <f t="shared" si="61"/>
        <v/>
      </c>
      <c r="G1027" s="54"/>
      <c r="H1027" t="str">
        <f>IFERROR(VLOOKUP(F1027, Entries!$B:$F, 2, FALSE),"")</f>
        <v/>
      </c>
      <c r="I1027" t="str">
        <f>IFERROR(VLOOKUP(F1027, Entries!$B:$F, 3, FALSE),"")</f>
        <v/>
      </c>
      <c r="J1027" t="str">
        <f>IFERROR(VLOOKUP(F1027, Entries!$B:$F, 4, FALSE),"")</f>
        <v/>
      </c>
      <c r="K1027" t="str">
        <f>IFERROR(VLOOKUP(F1027, Entries!$B:$F, 5, FALSE),"")</f>
        <v/>
      </c>
      <c r="L1027" t="str">
        <f>LEFT(Table22[[#This Row],[Category]],2)</f>
        <v/>
      </c>
      <c r="M1027" t="str">
        <f>IF(F1027&lt;&gt;0,COUNTIF($L$2:L1027,L1027),"")</f>
        <v/>
      </c>
      <c r="N1027" t="str">
        <f t="shared" si="62"/>
        <v/>
      </c>
    </row>
    <row r="1028" spans="1:14" x14ac:dyDescent="0.2">
      <c r="A1028">
        <v>1027</v>
      </c>
      <c r="B1028" t="str">
        <f>IF(F1028&lt;&gt;"",COUNTIF($J$2:J1028,J1028),"")</f>
        <v/>
      </c>
      <c r="C1028" t="str">
        <f t="shared" si="60"/>
        <v/>
      </c>
      <c r="D1028" t="str">
        <f>IF(F1028&lt;&gt;0,COUNTIF($K$2:K1028,K1028),"")</f>
        <v/>
      </c>
      <c r="E1028" t="str">
        <f t="shared" si="61"/>
        <v/>
      </c>
      <c r="G1028" s="54"/>
      <c r="H1028" t="str">
        <f>IFERROR(VLOOKUP(F1028, Entries!$B:$F, 2, FALSE),"")</f>
        <v/>
      </c>
      <c r="I1028" t="str">
        <f>IFERROR(VLOOKUP(F1028, Entries!$B:$F, 3, FALSE),"")</f>
        <v/>
      </c>
      <c r="J1028" t="str">
        <f>IFERROR(VLOOKUP(F1028, Entries!$B:$F, 4, FALSE),"")</f>
        <v/>
      </c>
      <c r="K1028" t="str">
        <f>IFERROR(VLOOKUP(F1028, Entries!$B:$F, 5, FALSE),"")</f>
        <v/>
      </c>
      <c r="L1028" t="str">
        <f>LEFT(Table22[[#This Row],[Category]],2)</f>
        <v/>
      </c>
      <c r="M1028" t="str">
        <f>IF(F1028&lt;&gt;0,COUNTIF($L$2:L1028,L1028),"")</f>
        <v/>
      </c>
      <c r="N1028" t="str">
        <f t="shared" si="62"/>
        <v/>
      </c>
    </row>
    <row r="1029" spans="1:14" x14ac:dyDescent="0.2">
      <c r="A1029">
        <v>1028</v>
      </c>
      <c r="B1029" t="str">
        <f>IF(F1029&lt;&gt;"",COUNTIF($J$2:J1029,J1029),"")</f>
        <v/>
      </c>
      <c r="C1029" t="str">
        <f t="shared" si="60"/>
        <v/>
      </c>
      <c r="D1029" t="str">
        <f>IF(F1029&lt;&gt;0,COUNTIF($K$2:K1029,K1029),"")</f>
        <v/>
      </c>
      <c r="E1029" t="str">
        <f t="shared" si="61"/>
        <v/>
      </c>
      <c r="G1029" s="54"/>
      <c r="H1029" t="str">
        <f>IFERROR(VLOOKUP(F1029, Entries!$B:$F, 2, FALSE),"")</f>
        <v/>
      </c>
      <c r="I1029" t="str">
        <f>IFERROR(VLOOKUP(F1029, Entries!$B:$F, 3, FALSE),"")</f>
        <v/>
      </c>
      <c r="J1029" t="str">
        <f>IFERROR(VLOOKUP(F1029, Entries!$B:$F, 4, FALSE),"")</f>
        <v/>
      </c>
      <c r="K1029" t="str">
        <f>IFERROR(VLOOKUP(F1029, Entries!$B:$F, 5, FALSE),"")</f>
        <v/>
      </c>
      <c r="L1029" t="str">
        <f>LEFT(Table22[[#This Row],[Category]],2)</f>
        <v/>
      </c>
      <c r="M1029" t="str">
        <f>IF(F1029&lt;&gt;0,COUNTIF($L$2:L1029,L1029),"")</f>
        <v/>
      </c>
      <c r="N1029" t="str">
        <f t="shared" si="62"/>
        <v/>
      </c>
    </row>
    <row r="1030" spans="1:14" x14ac:dyDescent="0.2">
      <c r="A1030">
        <v>1029</v>
      </c>
      <c r="B1030" t="str">
        <f>IF(F1030&lt;&gt;"",COUNTIF($J$2:J1030,J1030),"")</f>
        <v/>
      </c>
      <c r="C1030" t="str">
        <f t="shared" si="60"/>
        <v/>
      </c>
      <c r="D1030" t="str">
        <f>IF(F1030&lt;&gt;0,COUNTIF($K$2:K1030,K1030),"")</f>
        <v/>
      </c>
      <c r="E1030" t="str">
        <f t="shared" si="61"/>
        <v/>
      </c>
      <c r="G1030" s="54"/>
      <c r="H1030" t="str">
        <f>IFERROR(VLOOKUP(F1030, Entries!$B:$F, 2, FALSE),"")</f>
        <v/>
      </c>
      <c r="I1030" t="str">
        <f>IFERROR(VLOOKUP(F1030, Entries!$B:$F, 3, FALSE),"")</f>
        <v/>
      </c>
      <c r="J1030" t="str">
        <f>IFERROR(VLOOKUP(F1030, Entries!$B:$F, 4, FALSE),"")</f>
        <v/>
      </c>
      <c r="K1030" t="str">
        <f>IFERROR(VLOOKUP(F1030, Entries!$B:$F, 5, FALSE),"")</f>
        <v/>
      </c>
      <c r="L1030" t="str">
        <f>LEFT(Table22[[#This Row],[Category]],2)</f>
        <v/>
      </c>
      <c r="M1030" t="str">
        <f>IF(F1030&lt;&gt;0,COUNTIF($L$2:L1030,L1030),"")</f>
        <v/>
      </c>
      <c r="N1030" t="str">
        <f t="shared" si="62"/>
        <v/>
      </c>
    </row>
    <row r="1031" spans="1:14" x14ac:dyDescent="0.2">
      <c r="A1031">
        <v>1030</v>
      </c>
      <c r="B1031" t="str">
        <f>IF(F1031&lt;&gt;"",COUNTIF($J$2:J1031,J1031),"")</f>
        <v/>
      </c>
      <c r="C1031" t="str">
        <f t="shared" si="60"/>
        <v/>
      </c>
      <c r="D1031" t="str">
        <f>IF(F1031&lt;&gt;0,COUNTIF($K$2:K1031,K1031),"")</f>
        <v/>
      </c>
      <c r="E1031" t="str">
        <f t="shared" si="61"/>
        <v/>
      </c>
      <c r="G1031" s="54"/>
      <c r="H1031" t="str">
        <f>IFERROR(VLOOKUP(F1031, Entries!$B:$F, 2, FALSE),"")</f>
        <v/>
      </c>
      <c r="I1031" t="str">
        <f>IFERROR(VLOOKUP(F1031, Entries!$B:$F, 3, FALSE),"")</f>
        <v/>
      </c>
      <c r="J1031" t="str">
        <f>IFERROR(VLOOKUP(F1031, Entries!$B:$F, 4, FALSE),"")</f>
        <v/>
      </c>
      <c r="K1031" t="str">
        <f>IFERROR(VLOOKUP(F1031, Entries!$B:$F, 5, FALSE),"")</f>
        <v/>
      </c>
      <c r="L1031" t="str">
        <f>LEFT(Table22[[#This Row],[Category]],2)</f>
        <v/>
      </c>
      <c r="M1031" t="str">
        <f>IF(F1031&lt;&gt;0,COUNTIF($L$2:L1031,L1031),"")</f>
        <v/>
      </c>
      <c r="N1031" t="str">
        <f t="shared" si="62"/>
        <v/>
      </c>
    </row>
    <row r="1032" spans="1:14" x14ac:dyDescent="0.2">
      <c r="A1032">
        <v>1031</v>
      </c>
      <c r="B1032" t="str">
        <f>IF(F1032&lt;&gt;"",COUNTIF($J$2:J1032,J1032),"")</f>
        <v/>
      </c>
      <c r="C1032" t="str">
        <f t="shared" si="60"/>
        <v/>
      </c>
      <c r="D1032" t="str">
        <f>IF(F1032&lt;&gt;0,COUNTIF($K$2:K1032,K1032),"")</f>
        <v/>
      </c>
      <c r="E1032" t="str">
        <f t="shared" si="61"/>
        <v/>
      </c>
      <c r="G1032" s="54"/>
      <c r="H1032" t="str">
        <f>IFERROR(VLOOKUP(F1032, Entries!$B:$F, 2, FALSE),"")</f>
        <v/>
      </c>
      <c r="I1032" t="str">
        <f>IFERROR(VLOOKUP(F1032, Entries!$B:$F, 3, FALSE),"")</f>
        <v/>
      </c>
      <c r="J1032" t="str">
        <f>IFERROR(VLOOKUP(F1032, Entries!$B:$F, 4, FALSE),"")</f>
        <v/>
      </c>
      <c r="K1032" t="str">
        <f>IFERROR(VLOOKUP(F1032, Entries!$B:$F, 5, FALSE),"")</f>
        <v/>
      </c>
      <c r="L1032" t="str">
        <f>LEFT(Table22[[#This Row],[Category]],2)</f>
        <v/>
      </c>
      <c r="M1032" t="str">
        <f>IF(F1032&lt;&gt;0,COUNTIF($L$2:L1032,L1032),"")</f>
        <v/>
      </c>
      <c r="N1032" t="str">
        <f t="shared" si="62"/>
        <v/>
      </c>
    </row>
    <row r="1033" spans="1:14" x14ac:dyDescent="0.2">
      <c r="A1033">
        <v>1032</v>
      </c>
      <c r="B1033" t="str">
        <f>IF(F1033&lt;&gt;"",COUNTIF($J$2:J1033,J1033),"")</f>
        <v/>
      </c>
      <c r="C1033" t="str">
        <f t="shared" si="60"/>
        <v/>
      </c>
      <c r="D1033" t="str">
        <f>IF(F1033&lt;&gt;0,COUNTIF($K$2:K1033,K1033),"")</f>
        <v/>
      </c>
      <c r="E1033" t="str">
        <f t="shared" si="61"/>
        <v/>
      </c>
      <c r="G1033" s="54"/>
      <c r="H1033" t="str">
        <f>IFERROR(VLOOKUP(F1033, Entries!$B:$F, 2, FALSE),"")</f>
        <v/>
      </c>
      <c r="I1033" t="str">
        <f>IFERROR(VLOOKUP(F1033, Entries!$B:$F, 3, FALSE),"")</f>
        <v/>
      </c>
      <c r="J1033" t="str">
        <f>IFERROR(VLOOKUP(F1033, Entries!$B:$F, 4, FALSE),"")</f>
        <v/>
      </c>
      <c r="K1033" t="str">
        <f>IFERROR(VLOOKUP(F1033, Entries!$B:$F, 5, FALSE),"")</f>
        <v/>
      </c>
      <c r="L1033" t="str">
        <f>LEFT(Table22[[#This Row],[Category]],2)</f>
        <v/>
      </c>
      <c r="M1033" t="str">
        <f>IF(F1033&lt;&gt;0,COUNTIF($L$2:L1033,L1033),"")</f>
        <v/>
      </c>
      <c r="N1033" t="str">
        <f t="shared" si="62"/>
        <v/>
      </c>
    </row>
    <row r="1034" spans="1:14" x14ac:dyDescent="0.2">
      <c r="A1034">
        <v>1033</v>
      </c>
      <c r="B1034" t="str">
        <f>IF(F1034&lt;&gt;"",COUNTIF($J$2:J1034,J1034),"")</f>
        <v/>
      </c>
      <c r="C1034" t="str">
        <f t="shared" si="60"/>
        <v/>
      </c>
      <c r="D1034" t="str">
        <f>IF(F1034&lt;&gt;0,COUNTIF($K$2:K1034,K1034),"")</f>
        <v/>
      </c>
      <c r="E1034" t="str">
        <f t="shared" si="61"/>
        <v/>
      </c>
      <c r="G1034" s="54"/>
      <c r="H1034" t="str">
        <f>IFERROR(VLOOKUP(F1034, Entries!$B:$F, 2, FALSE),"")</f>
        <v/>
      </c>
      <c r="I1034" t="str">
        <f>IFERROR(VLOOKUP(F1034, Entries!$B:$F, 3, FALSE),"")</f>
        <v/>
      </c>
      <c r="J1034" t="str">
        <f>IFERROR(VLOOKUP(F1034, Entries!$B:$F, 4, FALSE),"")</f>
        <v/>
      </c>
      <c r="K1034" t="str">
        <f>IFERROR(VLOOKUP(F1034, Entries!$B:$F, 5, FALSE),"")</f>
        <v/>
      </c>
      <c r="L1034" t="str">
        <f>LEFT(Table22[[#This Row],[Category]],2)</f>
        <v/>
      </c>
      <c r="M1034" t="str">
        <f>IF(F1034&lt;&gt;0,COUNTIF($L$2:L1034,L1034),"")</f>
        <v/>
      </c>
      <c r="N1034" t="str">
        <f t="shared" si="62"/>
        <v/>
      </c>
    </row>
    <row r="1035" spans="1:14" x14ac:dyDescent="0.2">
      <c r="A1035">
        <v>1034</v>
      </c>
      <c r="B1035" t="str">
        <f>IF(F1035&lt;&gt;"",COUNTIF($J$2:J1035,J1035),"")</f>
        <v/>
      </c>
      <c r="C1035" t="str">
        <f t="shared" si="60"/>
        <v/>
      </c>
      <c r="D1035" t="str">
        <f>IF(F1035&lt;&gt;0,COUNTIF($K$2:K1035,K1035),"")</f>
        <v/>
      </c>
      <c r="E1035" t="str">
        <f t="shared" si="61"/>
        <v/>
      </c>
      <c r="G1035" s="54"/>
      <c r="H1035" t="str">
        <f>IFERROR(VLOOKUP(F1035, Entries!$B:$F, 2, FALSE),"")</f>
        <v/>
      </c>
      <c r="I1035" t="str">
        <f>IFERROR(VLOOKUP(F1035, Entries!$B:$F, 3, FALSE),"")</f>
        <v/>
      </c>
      <c r="J1035" t="str">
        <f>IFERROR(VLOOKUP(F1035, Entries!$B:$F, 4, FALSE),"")</f>
        <v/>
      </c>
      <c r="K1035" t="str">
        <f>IFERROR(VLOOKUP(F1035, Entries!$B:$F, 5, FALSE),"")</f>
        <v/>
      </c>
      <c r="L1035" t="str">
        <f>LEFT(Table22[[#This Row],[Category]],2)</f>
        <v/>
      </c>
      <c r="M1035" t="str">
        <f>IF(F1035&lt;&gt;0,COUNTIF($L$2:L1035,L1035),"")</f>
        <v/>
      </c>
      <c r="N1035" t="str">
        <f t="shared" si="62"/>
        <v/>
      </c>
    </row>
    <row r="1036" spans="1:14" x14ac:dyDescent="0.2">
      <c r="A1036">
        <v>1035</v>
      </c>
      <c r="B1036" t="str">
        <f>IF(F1036&lt;&gt;"",COUNTIF($J$2:J1036,J1036),"")</f>
        <v/>
      </c>
      <c r="C1036" t="str">
        <f t="shared" si="60"/>
        <v/>
      </c>
      <c r="D1036" t="str">
        <f>IF(F1036&lt;&gt;0,COUNTIF($K$2:K1036,K1036),"")</f>
        <v/>
      </c>
      <c r="E1036" t="str">
        <f t="shared" si="61"/>
        <v/>
      </c>
      <c r="G1036" s="54"/>
      <c r="H1036" t="str">
        <f>IFERROR(VLOOKUP(F1036, Entries!$B:$F, 2, FALSE),"")</f>
        <v/>
      </c>
      <c r="I1036" t="str">
        <f>IFERROR(VLOOKUP(F1036, Entries!$B:$F, 3, FALSE),"")</f>
        <v/>
      </c>
      <c r="J1036" t="str">
        <f>IFERROR(VLOOKUP(F1036, Entries!$B:$F, 4, FALSE),"")</f>
        <v/>
      </c>
      <c r="K1036" t="str">
        <f>IFERROR(VLOOKUP(F1036, Entries!$B:$F, 5, FALSE),"")</f>
        <v/>
      </c>
      <c r="L1036" t="str">
        <f>LEFT(Table22[[#This Row],[Category]],2)</f>
        <v/>
      </c>
      <c r="M1036" t="str">
        <f>IF(F1036&lt;&gt;0,COUNTIF($L$2:L1036,L1036),"")</f>
        <v/>
      </c>
      <c r="N1036" t="str">
        <f t="shared" si="62"/>
        <v/>
      </c>
    </row>
    <row r="1037" spans="1:14" x14ac:dyDescent="0.2">
      <c r="A1037">
        <v>1036</v>
      </c>
      <c r="B1037" t="str">
        <f>IF(F1037&lt;&gt;"",COUNTIF($J$2:J1037,J1037),"")</f>
        <v/>
      </c>
      <c r="C1037" t="str">
        <f t="shared" si="60"/>
        <v/>
      </c>
      <c r="D1037" t="str">
        <f>IF(F1037&lt;&gt;0,COUNTIF($K$2:K1037,K1037),"")</f>
        <v/>
      </c>
      <c r="E1037" t="str">
        <f t="shared" si="61"/>
        <v/>
      </c>
      <c r="G1037" s="54"/>
      <c r="H1037" t="str">
        <f>IFERROR(VLOOKUP(F1037, Entries!$B:$F, 2, FALSE),"")</f>
        <v/>
      </c>
      <c r="I1037" t="str">
        <f>IFERROR(VLOOKUP(F1037, Entries!$B:$F, 3, FALSE),"")</f>
        <v/>
      </c>
      <c r="J1037" t="str">
        <f>IFERROR(VLOOKUP(F1037, Entries!$B:$F, 4, FALSE),"")</f>
        <v/>
      </c>
      <c r="K1037" t="str">
        <f>IFERROR(VLOOKUP(F1037, Entries!$B:$F, 5, FALSE),"")</f>
        <v/>
      </c>
      <c r="L1037" t="str">
        <f>LEFT(Table22[[#This Row],[Category]],2)</f>
        <v/>
      </c>
      <c r="M1037" t="str">
        <f>IF(F1037&lt;&gt;0,COUNTIF($L$2:L1037,L1037),"")</f>
        <v/>
      </c>
      <c r="N1037" t="str">
        <f t="shared" si="62"/>
        <v/>
      </c>
    </row>
    <row r="1038" spans="1:14" x14ac:dyDescent="0.2">
      <c r="A1038">
        <v>1037</v>
      </c>
      <c r="B1038" t="str">
        <f>IF(F1038&lt;&gt;"",COUNTIF($J$2:J1038,J1038),"")</f>
        <v/>
      </c>
      <c r="C1038" t="str">
        <f t="shared" si="60"/>
        <v/>
      </c>
      <c r="D1038" t="str">
        <f>IF(F1038&lt;&gt;0,COUNTIF($K$2:K1038,K1038),"")</f>
        <v/>
      </c>
      <c r="E1038" t="str">
        <f t="shared" si="61"/>
        <v/>
      </c>
      <c r="G1038" s="54"/>
      <c r="H1038" t="str">
        <f>IFERROR(VLOOKUP(F1038, Entries!$B:$F, 2, FALSE),"")</f>
        <v/>
      </c>
      <c r="I1038" t="str">
        <f>IFERROR(VLOOKUP(F1038, Entries!$B:$F, 3, FALSE),"")</f>
        <v/>
      </c>
      <c r="J1038" t="str">
        <f>IFERROR(VLOOKUP(F1038, Entries!$B:$F, 4, FALSE),"")</f>
        <v/>
      </c>
      <c r="K1038" t="str">
        <f>IFERROR(VLOOKUP(F1038, Entries!$B:$F, 5, FALSE),"")</f>
        <v/>
      </c>
      <c r="L1038" t="str">
        <f>LEFT(Table22[[#This Row],[Category]],2)</f>
        <v/>
      </c>
      <c r="M1038" t="str">
        <f>IF(F1038&lt;&gt;0,COUNTIF($L$2:L1038,L1038),"")</f>
        <v/>
      </c>
      <c r="N1038" t="str">
        <f t="shared" si="62"/>
        <v/>
      </c>
    </row>
    <row r="1039" spans="1:14" x14ac:dyDescent="0.2">
      <c r="A1039">
        <v>1038</v>
      </c>
      <c r="B1039" t="str">
        <f>IF(F1039&lt;&gt;"",COUNTIF($J$2:J1039,J1039),"")</f>
        <v/>
      </c>
      <c r="C1039" t="str">
        <f t="shared" si="60"/>
        <v/>
      </c>
      <c r="D1039" t="str">
        <f>IF(F1039&lt;&gt;0,COUNTIF($K$2:K1039,K1039),"")</f>
        <v/>
      </c>
      <c r="E1039" t="str">
        <f t="shared" si="61"/>
        <v/>
      </c>
      <c r="G1039" s="54"/>
      <c r="H1039" t="str">
        <f>IFERROR(VLOOKUP(F1039, Entries!$B:$F, 2, FALSE),"")</f>
        <v/>
      </c>
      <c r="I1039" t="str">
        <f>IFERROR(VLOOKUP(F1039, Entries!$B:$F, 3, FALSE),"")</f>
        <v/>
      </c>
      <c r="J1039" t="str">
        <f>IFERROR(VLOOKUP(F1039, Entries!$B:$F, 4, FALSE),"")</f>
        <v/>
      </c>
      <c r="K1039" t="str">
        <f>IFERROR(VLOOKUP(F1039, Entries!$B:$F, 5, FALSE),"")</f>
        <v/>
      </c>
      <c r="L1039" t="str">
        <f>LEFT(Table22[[#This Row],[Category]],2)</f>
        <v/>
      </c>
      <c r="M1039" t="str">
        <f>IF(F1039&lt;&gt;0,COUNTIF($L$2:L1039,L1039),"")</f>
        <v/>
      </c>
      <c r="N1039" t="str">
        <f t="shared" si="62"/>
        <v/>
      </c>
    </row>
    <row r="1040" spans="1:14" x14ac:dyDescent="0.2">
      <c r="A1040">
        <v>1039</v>
      </c>
      <c r="B1040" t="str">
        <f>IF(F1040&lt;&gt;"",COUNTIF($J$2:J1040,J1040),"")</f>
        <v/>
      </c>
      <c r="C1040" t="str">
        <f t="shared" si="60"/>
        <v/>
      </c>
      <c r="D1040" t="str">
        <f>IF(F1040&lt;&gt;0,COUNTIF($K$2:K1040,K1040),"")</f>
        <v/>
      </c>
      <c r="E1040" t="str">
        <f t="shared" si="61"/>
        <v/>
      </c>
      <c r="G1040" s="54"/>
      <c r="H1040" t="str">
        <f>IFERROR(VLOOKUP(F1040, Entries!$B:$F, 2, FALSE),"")</f>
        <v/>
      </c>
      <c r="I1040" t="str">
        <f>IFERROR(VLOOKUP(F1040, Entries!$B:$F, 3, FALSE),"")</f>
        <v/>
      </c>
      <c r="J1040" t="str">
        <f>IFERROR(VLOOKUP(F1040, Entries!$B:$F, 4, FALSE),"")</f>
        <v/>
      </c>
      <c r="K1040" t="str">
        <f>IFERROR(VLOOKUP(F1040, Entries!$B:$F, 5, FALSE),"")</f>
        <v/>
      </c>
      <c r="L1040" t="str">
        <f>LEFT(Table22[[#This Row],[Category]],2)</f>
        <v/>
      </c>
      <c r="M1040" t="str">
        <f>IF(F1040&lt;&gt;0,COUNTIF($L$2:L1040,L1040),"")</f>
        <v/>
      </c>
      <c r="N1040" t="str">
        <f t="shared" si="62"/>
        <v/>
      </c>
    </row>
    <row r="1041" spans="1:14" x14ac:dyDescent="0.2">
      <c r="A1041">
        <v>1040</v>
      </c>
      <c r="B1041" t="str">
        <f>IF(F1041&lt;&gt;"",COUNTIF($J$2:J1041,J1041),"")</f>
        <v/>
      </c>
      <c r="C1041" t="str">
        <f t="shared" si="60"/>
        <v/>
      </c>
      <c r="D1041" t="str">
        <f>IF(F1041&lt;&gt;0,COUNTIF($K$2:K1041,K1041),"")</f>
        <v/>
      </c>
      <c r="E1041" t="str">
        <f t="shared" si="61"/>
        <v/>
      </c>
      <c r="G1041" s="54"/>
      <c r="H1041" t="str">
        <f>IFERROR(VLOOKUP(F1041, Entries!$B:$F, 2, FALSE),"")</f>
        <v/>
      </c>
      <c r="I1041" t="str">
        <f>IFERROR(VLOOKUP(F1041, Entries!$B:$F, 3, FALSE),"")</f>
        <v/>
      </c>
      <c r="J1041" t="str">
        <f>IFERROR(VLOOKUP(F1041, Entries!$B:$F, 4, FALSE),"")</f>
        <v/>
      </c>
      <c r="K1041" t="str">
        <f>IFERROR(VLOOKUP(F1041, Entries!$B:$F, 5, FALSE),"")</f>
        <v/>
      </c>
      <c r="L1041" t="str">
        <f>LEFT(Table22[[#This Row],[Category]],2)</f>
        <v/>
      </c>
      <c r="M1041" t="str">
        <f>IF(F1041&lt;&gt;0,COUNTIF($L$2:L1041,L1041),"")</f>
        <v/>
      </c>
      <c r="N1041" t="str">
        <f t="shared" si="62"/>
        <v/>
      </c>
    </row>
    <row r="1042" spans="1:14" x14ac:dyDescent="0.2">
      <c r="A1042">
        <v>1041</v>
      </c>
      <c r="B1042" t="str">
        <f>IF(F1042&lt;&gt;"",COUNTIF($J$2:J1042,J1042),"")</f>
        <v/>
      </c>
      <c r="C1042" t="str">
        <f t="shared" si="60"/>
        <v/>
      </c>
      <c r="D1042" t="str">
        <f>IF(F1042&lt;&gt;0,COUNTIF($K$2:K1042,K1042),"")</f>
        <v/>
      </c>
      <c r="E1042" t="str">
        <f t="shared" si="61"/>
        <v/>
      </c>
      <c r="G1042" s="54"/>
      <c r="H1042" t="str">
        <f>IFERROR(VLOOKUP(F1042, Entries!$B:$F, 2, FALSE),"")</f>
        <v/>
      </c>
      <c r="I1042" t="str">
        <f>IFERROR(VLOOKUP(F1042, Entries!$B:$F, 3, FALSE),"")</f>
        <v/>
      </c>
      <c r="J1042" t="str">
        <f>IFERROR(VLOOKUP(F1042, Entries!$B:$F, 4, FALSE),"")</f>
        <v/>
      </c>
      <c r="K1042" t="str">
        <f>IFERROR(VLOOKUP(F1042, Entries!$B:$F, 5, FALSE),"")</f>
        <v/>
      </c>
      <c r="L1042" t="str">
        <f>LEFT(Table22[[#This Row],[Category]],2)</f>
        <v/>
      </c>
      <c r="M1042" t="str">
        <f>IF(F1042&lt;&gt;0,COUNTIF($L$2:L1042,L1042),"")</f>
        <v/>
      </c>
      <c r="N1042" t="str">
        <f t="shared" si="62"/>
        <v/>
      </c>
    </row>
    <row r="1043" spans="1:14" x14ac:dyDescent="0.2">
      <c r="A1043">
        <v>1042</v>
      </c>
      <c r="B1043" t="str">
        <f>IF(F1043&lt;&gt;"",COUNTIF($J$2:J1043,J1043),"")</f>
        <v/>
      </c>
      <c r="C1043" t="str">
        <f t="shared" si="60"/>
        <v/>
      </c>
      <c r="D1043" t="str">
        <f>IF(F1043&lt;&gt;0,COUNTIF($K$2:K1043,K1043),"")</f>
        <v/>
      </c>
      <c r="E1043" t="str">
        <f t="shared" si="61"/>
        <v/>
      </c>
      <c r="G1043" s="54"/>
      <c r="H1043" t="str">
        <f>IFERROR(VLOOKUP(F1043, Entries!$B:$F, 2, FALSE),"")</f>
        <v/>
      </c>
      <c r="I1043" t="str">
        <f>IFERROR(VLOOKUP(F1043, Entries!$B:$F, 3, FALSE),"")</f>
        <v/>
      </c>
      <c r="J1043" t="str">
        <f>IFERROR(VLOOKUP(F1043, Entries!$B:$F, 4, FALSE),"")</f>
        <v/>
      </c>
      <c r="K1043" t="str">
        <f>IFERROR(VLOOKUP(F1043, Entries!$B:$F, 5, FALSE),"")</f>
        <v/>
      </c>
      <c r="L1043" t="str">
        <f>LEFT(Table22[[#This Row],[Category]],2)</f>
        <v/>
      </c>
      <c r="M1043" t="str">
        <f>IF(F1043&lt;&gt;0,COUNTIF($L$2:L1043,L1043),"")</f>
        <v/>
      </c>
      <c r="N1043" t="str">
        <f t="shared" si="62"/>
        <v/>
      </c>
    </row>
    <row r="1044" spans="1:14" x14ac:dyDescent="0.2">
      <c r="A1044">
        <v>1043</v>
      </c>
      <c r="B1044" t="str">
        <f>IF(F1044&lt;&gt;"",COUNTIF($J$2:J1044,J1044),"")</f>
        <v/>
      </c>
      <c r="C1044" t="str">
        <f t="shared" si="60"/>
        <v/>
      </c>
      <c r="D1044" t="str">
        <f>IF(F1044&lt;&gt;0,COUNTIF($K$2:K1044,K1044),"")</f>
        <v/>
      </c>
      <c r="E1044" t="str">
        <f t="shared" si="61"/>
        <v/>
      </c>
      <c r="G1044" s="54"/>
      <c r="H1044" t="str">
        <f>IFERROR(VLOOKUP(F1044, Entries!$B:$F, 2, FALSE),"")</f>
        <v/>
      </c>
      <c r="I1044" t="str">
        <f>IFERROR(VLOOKUP(F1044, Entries!$B:$F, 3, FALSE),"")</f>
        <v/>
      </c>
      <c r="J1044" t="str">
        <f>IFERROR(VLOOKUP(F1044, Entries!$B:$F, 4, FALSE),"")</f>
        <v/>
      </c>
      <c r="K1044" t="str">
        <f>IFERROR(VLOOKUP(F1044, Entries!$B:$F, 5, FALSE),"")</f>
        <v/>
      </c>
      <c r="L1044" t="str">
        <f>LEFT(Table22[[#This Row],[Category]],2)</f>
        <v/>
      </c>
      <c r="M1044" t="str">
        <f>IF(F1044&lt;&gt;0,COUNTIF($L$2:L1044,L1044),"")</f>
        <v/>
      </c>
      <c r="N1044" t="str">
        <f t="shared" si="62"/>
        <v/>
      </c>
    </row>
    <row r="1045" spans="1:14" x14ac:dyDescent="0.2">
      <c r="A1045">
        <v>1044</v>
      </c>
      <c r="B1045" t="str">
        <f>IF(F1045&lt;&gt;"",COUNTIF($J$2:J1045,J1045),"")</f>
        <v/>
      </c>
      <c r="C1045" t="str">
        <f t="shared" si="60"/>
        <v/>
      </c>
      <c r="D1045" t="str">
        <f>IF(F1045&lt;&gt;0,COUNTIF($K$2:K1045,K1045),"")</f>
        <v/>
      </c>
      <c r="E1045" t="str">
        <f t="shared" si="61"/>
        <v/>
      </c>
      <c r="G1045" s="54"/>
      <c r="H1045" t="str">
        <f>IFERROR(VLOOKUP(F1045, Entries!$B:$F, 2, FALSE),"")</f>
        <v/>
      </c>
      <c r="I1045" t="str">
        <f>IFERROR(VLOOKUP(F1045, Entries!$B:$F, 3, FALSE),"")</f>
        <v/>
      </c>
      <c r="J1045" t="str">
        <f>IFERROR(VLOOKUP(F1045, Entries!$B:$F, 4, FALSE),"")</f>
        <v/>
      </c>
      <c r="K1045" t="str">
        <f>IFERROR(VLOOKUP(F1045, Entries!$B:$F, 5, FALSE),"")</f>
        <v/>
      </c>
      <c r="L1045" t="str">
        <f>LEFT(Table22[[#This Row],[Category]],2)</f>
        <v/>
      </c>
      <c r="M1045" t="str">
        <f>IF(F1045&lt;&gt;0,COUNTIF($L$2:L1045,L1045),"")</f>
        <v/>
      </c>
      <c r="N1045" t="str">
        <f t="shared" si="62"/>
        <v/>
      </c>
    </row>
    <row r="1046" spans="1:14" x14ac:dyDescent="0.2">
      <c r="A1046">
        <v>1045</v>
      </c>
      <c r="B1046" t="str">
        <f>IF(F1046&lt;&gt;"",COUNTIF($J$2:J1046,J1046),"")</f>
        <v/>
      </c>
      <c r="C1046" t="str">
        <f t="shared" si="60"/>
        <v/>
      </c>
      <c r="D1046" t="str">
        <f>IF(F1046&lt;&gt;0,COUNTIF($K$2:K1046,K1046),"")</f>
        <v/>
      </c>
      <c r="E1046" t="str">
        <f t="shared" si="61"/>
        <v/>
      </c>
      <c r="G1046" s="54"/>
      <c r="H1046" t="str">
        <f>IFERROR(VLOOKUP(F1046, Entries!$B:$F, 2, FALSE),"")</f>
        <v/>
      </c>
      <c r="I1046" t="str">
        <f>IFERROR(VLOOKUP(F1046, Entries!$B:$F, 3, FALSE),"")</f>
        <v/>
      </c>
      <c r="J1046" t="str">
        <f>IFERROR(VLOOKUP(F1046, Entries!$B:$F, 4, FALSE),"")</f>
        <v/>
      </c>
      <c r="K1046" t="str">
        <f>IFERROR(VLOOKUP(F1046, Entries!$B:$F, 5, FALSE),"")</f>
        <v/>
      </c>
      <c r="L1046" t="str">
        <f>LEFT(Table22[[#This Row],[Category]],2)</f>
        <v/>
      </c>
      <c r="M1046" t="str">
        <f>IF(F1046&lt;&gt;0,COUNTIF($L$2:L1046,L1046),"")</f>
        <v/>
      </c>
      <c r="N1046" t="str">
        <f t="shared" si="62"/>
        <v/>
      </c>
    </row>
    <row r="1047" spans="1:14" x14ac:dyDescent="0.2">
      <c r="A1047">
        <v>1046</v>
      </c>
      <c r="B1047" t="str">
        <f>IF(F1047&lt;&gt;"",COUNTIF($J$2:J1047,J1047),"")</f>
        <v/>
      </c>
      <c r="C1047" t="str">
        <f t="shared" si="60"/>
        <v/>
      </c>
      <c r="D1047" t="str">
        <f>IF(F1047&lt;&gt;0,COUNTIF($K$2:K1047,K1047),"")</f>
        <v/>
      </c>
      <c r="E1047" t="str">
        <f t="shared" si="61"/>
        <v/>
      </c>
      <c r="G1047" s="54"/>
      <c r="H1047" t="str">
        <f>IFERROR(VLOOKUP(F1047, Entries!$B:$F, 2, FALSE),"")</f>
        <v/>
      </c>
      <c r="I1047" t="str">
        <f>IFERROR(VLOOKUP(F1047, Entries!$B:$F, 3, FALSE),"")</f>
        <v/>
      </c>
      <c r="J1047" t="str">
        <f>IFERROR(VLOOKUP(F1047, Entries!$B:$F, 4, FALSE),"")</f>
        <v/>
      </c>
      <c r="K1047" t="str">
        <f>IFERROR(VLOOKUP(F1047, Entries!$B:$F, 5, FALSE),"")</f>
        <v/>
      </c>
      <c r="L1047" t="str">
        <f>LEFT(Table22[[#This Row],[Category]],2)</f>
        <v/>
      </c>
      <c r="M1047" t="str">
        <f>IF(F1047&lt;&gt;0,COUNTIF($L$2:L1047,L1047),"")</f>
        <v/>
      </c>
      <c r="N1047" t="str">
        <f t="shared" si="62"/>
        <v/>
      </c>
    </row>
    <row r="1048" spans="1:14" x14ac:dyDescent="0.2">
      <c r="A1048">
        <v>1047</v>
      </c>
      <c r="B1048" t="str">
        <f>IF(F1048&lt;&gt;"",COUNTIF($J$2:J1048,J1048),"")</f>
        <v/>
      </c>
      <c r="C1048" t="str">
        <f t="shared" si="60"/>
        <v/>
      </c>
      <c r="D1048" t="str">
        <f>IF(F1048&lt;&gt;0,COUNTIF($K$2:K1048,K1048),"")</f>
        <v/>
      </c>
      <c r="E1048" t="str">
        <f t="shared" si="61"/>
        <v/>
      </c>
      <c r="G1048" s="54"/>
      <c r="H1048" t="str">
        <f>IFERROR(VLOOKUP(F1048, Entries!$B:$F, 2, FALSE),"")</f>
        <v/>
      </c>
      <c r="I1048" t="str">
        <f>IFERROR(VLOOKUP(F1048, Entries!$B:$F, 3, FALSE),"")</f>
        <v/>
      </c>
      <c r="J1048" t="str">
        <f>IFERROR(VLOOKUP(F1048, Entries!$B:$F, 4, FALSE),"")</f>
        <v/>
      </c>
      <c r="K1048" t="str">
        <f>IFERROR(VLOOKUP(F1048, Entries!$B:$F, 5, FALSE),"")</f>
        <v/>
      </c>
      <c r="L1048" t="str">
        <f>LEFT(Table22[[#This Row],[Category]],2)</f>
        <v/>
      </c>
      <c r="M1048" t="str">
        <f>IF(F1048&lt;&gt;0,COUNTIF($L$2:L1048,L1048),"")</f>
        <v/>
      </c>
      <c r="N1048" t="str">
        <f t="shared" si="62"/>
        <v/>
      </c>
    </row>
    <row r="1049" spans="1:14" x14ac:dyDescent="0.2">
      <c r="A1049">
        <v>1048</v>
      </c>
      <c r="B1049" t="str">
        <f>IF(F1049&lt;&gt;"",COUNTIF($J$2:J1049,J1049),"")</f>
        <v/>
      </c>
      <c r="C1049" t="str">
        <f t="shared" si="60"/>
        <v/>
      </c>
      <c r="D1049" t="str">
        <f>IF(F1049&lt;&gt;0,COUNTIF($K$2:K1049,K1049),"")</f>
        <v/>
      </c>
      <c r="E1049" t="str">
        <f t="shared" si="61"/>
        <v/>
      </c>
      <c r="G1049" s="54"/>
      <c r="H1049" t="str">
        <f>IFERROR(VLOOKUP(F1049, Entries!$B:$F, 2, FALSE),"")</f>
        <v/>
      </c>
      <c r="I1049" t="str">
        <f>IFERROR(VLOOKUP(F1049, Entries!$B:$F, 3, FALSE),"")</f>
        <v/>
      </c>
      <c r="J1049" t="str">
        <f>IFERROR(VLOOKUP(F1049, Entries!$B:$F, 4, FALSE),"")</f>
        <v/>
      </c>
      <c r="K1049" t="str">
        <f>IFERROR(VLOOKUP(F1049, Entries!$B:$F, 5, FALSE),"")</f>
        <v/>
      </c>
      <c r="L1049" t="str">
        <f>LEFT(Table22[[#This Row],[Category]],2)</f>
        <v/>
      </c>
      <c r="M1049" t="str">
        <f>IF(F1049&lt;&gt;0,COUNTIF($L$2:L1049,L1049),"")</f>
        <v/>
      </c>
      <c r="N1049" t="str">
        <f t="shared" si="62"/>
        <v/>
      </c>
    </row>
    <row r="1050" spans="1:14" x14ac:dyDescent="0.2">
      <c r="A1050">
        <v>1049</v>
      </c>
      <c r="B1050" t="str">
        <f>IF(F1050&lt;&gt;"",COUNTIF($J$2:J1050,J1050),"")</f>
        <v/>
      </c>
      <c r="C1050" t="str">
        <f t="shared" si="60"/>
        <v/>
      </c>
      <c r="D1050" t="str">
        <f>IF(F1050&lt;&gt;0,COUNTIF($K$2:K1050,K1050),"")</f>
        <v/>
      </c>
      <c r="E1050" t="str">
        <f t="shared" si="61"/>
        <v/>
      </c>
      <c r="G1050" s="54"/>
      <c r="H1050" t="str">
        <f>IFERROR(VLOOKUP(F1050, Entries!$B:$F, 2, FALSE),"")</f>
        <v/>
      </c>
      <c r="I1050" t="str">
        <f>IFERROR(VLOOKUP(F1050, Entries!$B:$F, 3, FALSE),"")</f>
        <v/>
      </c>
      <c r="J1050" t="str">
        <f>IFERROR(VLOOKUP(F1050, Entries!$B:$F, 4, FALSE),"")</f>
        <v/>
      </c>
      <c r="K1050" t="str">
        <f>IFERROR(VLOOKUP(F1050, Entries!$B:$F, 5, FALSE),"")</f>
        <v/>
      </c>
      <c r="L1050" t="str">
        <f>LEFT(Table22[[#This Row],[Category]],2)</f>
        <v/>
      </c>
      <c r="M1050" t="str">
        <f>IF(F1050&lt;&gt;0,COUNTIF($L$2:L1050,L1050),"")</f>
        <v/>
      </c>
      <c r="N1050" t="str">
        <f t="shared" si="62"/>
        <v/>
      </c>
    </row>
    <row r="1051" spans="1:14" x14ac:dyDescent="0.2">
      <c r="A1051">
        <v>1050</v>
      </c>
      <c r="B1051" t="str">
        <f>IF(F1051&lt;&gt;"",COUNTIF($J$2:J1051,J1051),"")</f>
        <v/>
      </c>
      <c r="C1051" t="str">
        <f t="shared" si="60"/>
        <v/>
      </c>
      <c r="D1051" t="str">
        <f>IF(F1051&lt;&gt;0,COUNTIF($K$2:K1051,K1051),"")</f>
        <v/>
      </c>
      <c r="E1051" t="str">
        <f t="shared" si="61"/>
        <v/>
      </c>
      <c r="G1051" s="54"/>
      <c r="H1051" t="str">
        <f>IFERROR(VLOOKUP(F1051, Entries!$B:$F, 2, FALSE),"")</f>
        <v/>
      </c>
      <c r="I1051" t="str">
        <f>IFERROR(VLOOKUP(F1051, Entries!$B:$F, 3, FALSE),"")</f>
        <v/>
      </c>
      <c r="J1051" t="str">
        <f>IFERROR(VLOOKUP(F1051, Entries!$B:$F, 4, FALSE),"")</f>
        <v/>
      </c>
      <c r="K1051" t="str">
        <f>IFERROR(VLOOKUP(F1051, Entries!$B:$F, 5, FALSE),"")</f>
        <v/>
      </c>
      <c r="L1051" t="str">
        <f>LEFT(Table22[[#This Row],[Category]],2)</f>
        <v/>
      </c>
      <c r="M1051" t="str">
        <f>IF(F1051&lt;&gt;0,COUNTIF($L$2:L1051,L1051),"")</f>
        <v/>
      </c>
      <c r="N1051" t="str">
        <f t="shared" si="62"/>
        <v/>
      </c>
    </row>
    <row r="1052" spans="1:14" x14ac:dyDescent="0.2">
      <c r="A1052">
        <v>1051</v>
      </c>
      <c r="B1052" t="str">
        <f>IF(F1052&lt;&gt;"",COUNTIF($J$2:J1052,J1052),"")</f>
        <v/>
      </c>
      <c r="C1052" t="str">
        <f t="shared" si="60"/>
        <v/>
      </c>
      <c r="D1052" t="str">
        <f>IF(F1052&lt;&gt;0,COUNTIF($K$2:K1052,K1052),"")</f>
        <v/>
      </c>
      <c r="E1052" t="str">
        <f t="shared" si="61"/>
        <v/>
      </c>
      <c r="G1052" s="54"/>
      <c r="H1052" t="str">
        <f>IFERROR(VLOOKUP(F1052, Entries!$B:$F, 2, FALSE),"")</f>
        <v/>
      </c>
      <c r="I1052" t="str">
        <f>IFERROR(VLOOKUP(F1052, Entries!$B:$F, 3, FALSE),"")</f>
        <v/>
      </c>
      <c r="J1052" t="str">
        <f>IFERROR(VLOOKUP(F1052, Entries!$B:$F, 4, FALSE),"")</f>
        <v/>
      </c>
      <c r="K1052" t="str">
        <f>IFERROR(VLOOKUP(F1052, Entries!$B:$F, 5, FALSE),"")</f>
        <v/>
      </c>
      <c r="L1052" t="str">
        <f>LEFT(Table22[[#This Row],[Category]],2)</f>
        <v/>
      </c>
      <c r="M1052" t="str">
        <f>IF(F1052&lt;&gt;0,COUNTIF($L$2:L1052,L1052),"")</f>
        <v/>
      </c>
      <c r="N1052" t="str">
        <f t="shared" si="62"/>
        <v/>
      </c>
    </row>
    <row r="1053" spans="1:14" x14ac:dyDescent="0.2">
      <c r="A1053">
        <v>1052</v>
      </c>
      <c r="B1053" t="str">
        <f>IF(F1053&lt;&gt;"",COUNTIF($J$2:J1053,J1053),"")</f>
        <v/>
      </c>
      <c r="C1053" t="str">
        <f t="shared" si="60"/>
        <v/>
      </c>
      <c r="D1053" t="str">
        <f>IF(F1053&lt;&gt;0,COUNTIF($K$2:K1053,K1053),"")</f>
        <v/>
      </c>
      <c r="E1053" t="str">
        <f t="shared" si="61"/>
        <v/>
      </c>
      <c r="G1053" s="54"/>
      <c r="H1053" t="str">
        <f>IFERROR(VLOOKUP(F1053, Entries!$B:$F, 2, FALSE),"")</f>
        <v/>
      </c>
      <c r="I1053" t="str">
        <f>IFERROR(VLOOKUP(F1053, Entries!$B:$F, 3, FALSE),"")</f>
        <v/>
      </c>
      <c r="J1053" t="str">
        <f>IFERROR(VLOOKUP(F1053, Entries!$B:$F, 4, FALSE),"")</f>
        <v/>
      </c>
      <c r="K1053" t="str">
        <f>IFERROR(VLOOKUP(F1053, Entries!$B:$F, 5, FALSE),"")</f>
        <v/>
      </c>
      <c r="L1053" t="str">
        <f>LEFT(Table22[[#This Row],[Category]],2)</f>
        <v/>
      </c>
      <c r="M1053" t="str">
        <f>IF(F1053&lt;&gt;0,COUNTIF($L$2:L1053,L1053),"")</f>
        <v/>
      </c>
      <c r="N1053" t="str">
        <f t="shared" si="62"/>
        <v/>
      </c>
    </row>
    <row r="1054" spans="1:14" x14ac:dyDescent="0.2">
      <c r="A1054">
        <v>1053</v>
      </c>
      <c r="B1054" t="str">
        <f>IF(F1054&lt;&gt;"",COUNTIF($J$2:J1054,J1054),"")</f>
        <v/>
      </c>
      <c r="C1054" t="str">
        <f t="shared" si="60"/>
        <v/>
      </c>
      <c r="D1054" t="str">
        <f>IF(F1054&lt;&gt;0,COUNTIF($K$2:K1054,K1054),"")</f>
        <v/>
      </c>
      <c r="E1054" t="str">
        <f t="shared" si="61"/>
        <v/>
      </c>
      <c r="G1054" s="54"/>
      <c r="H1054" t="str">
        <f>IFERROR(VLOOKUP(F1054, Entries!$B:$F, 2, FALSE),"")</f>
        <v/>
      </c>
      <c r="I1054" t="str">
        <f>IFERROR(VLOOKUP(F1054, Entries!$B:$F, 3, FALSE),"")</f>
        <v/>
      </c>
      <c r="J1054" t="str">
        <f>IFERROR(VLOOKUP(F1054, Entries!$B:$F, 4, FALSE),"")</f>
        <v/>
      </c>
      <c r="K1054" t="str">
        <f>IFERROR(VLOOKUP(F1054, Entries!$B:$F, 5, FALSE),"")</f>
        <v/>
      </c>
      <c r="L1054" t="str">
        <f>LEFT(Table22[[#This Row],[Category]],2)</f>
        <v/>
      </c>
      <c r="M1054" t="str">
        <f>IF(F1054&lt;&gt;0,COUNTIF($L$2:L1054,L1054),"")</f>
        <v/>
      </c>
      <c r="N1054" t="str">
        <f t="shared" si="62"/>
        <v/>
      </c>
    </row>
    <row r="1055" spans="1:14" x14ac:dyDescent="0.2">
      <c r="A1055">
        <v>1054</v>
      </c>
      <c r="B1055" t="str">
        <f>IF(F1055&lt;&gt;"",COUNTIF($J$2:J1055,J1055),"")</f>
        <v/>
      </c>
      <c r="C1055" t="str">
        <f t="shared" si="60"/>
        <v/>
      </c>
      <c r="D1055" t="str">
        <f>IF(F1055&lt;&gt;0,COUNTIF($K$2:K1055,K1055),"")</f>
        <v/>
      </c>
      <c r="E1055" t="str">
        <f t="shared" si="61"/>
        <v/>
      </c>
      <c r="G1055" s="54"/>
      <c r="H1055" t="str">
        <f>IFERROR(VLOOKUP(F1055, Entries!$B:$F, 2, FALSE),"")</f>
        <v/>
      </c>
      <c r="I1055" t="str">
        <f>IFERROR(VLOOKUP(F1055, Entries!$B:$F, 3, FALSE),"")</f>
        <v/>
      </c>
      <c r="J1055" t="str">
        <f>IFERROR(VLOOKUP(F1055, Entries!$B:$F, 4, FALSE),"")</f>
        <v/>
      </c>
      <c r="K1055" t="str">
        <f>IFERROR(VLOOKUP(F1055, Entries!$B:$F, 5, FALSE),"")</f>
        <v/>
      </c>
      <c r="L1055" t="str">
        <f>LEFT(Table22[[#This Row],[Category]],2)</f>
        <v/>
      </c>
      <c r="M1055" t="str">
        <f>IF(F1055&lt;&gt;0,COUNTIF($L$2:L1055,L1055),"")</f>
        <v/>
      </c>
      <c r="N1055" t="str">
        <f t="shared" si="62"/>
        <v/>
      </c>
    </row>
    <row r="1056" spans="1:14" x14ac:dyDescent="0.2">
      <c r="A1056">
        <v>1055</v>
      </c>
      <c r="B1056" t="str">
        <f>IF(F1056&lt;&gt;"",COUNTIF($J$2:J1056,J1056),"")</f>
        <v/>
      </c>
      <c r="C1056" t="str">
        <f t="shared" si="60"/>
        <v/>
      </c>
      <c r="D1056" t="str">
        <f>IF(F1056&lt;&gt;0,COUNTIF($K$2:K1056,K1056),"")</f>
        <v/>
      </c>
      <c r="E1056" t="str">
        <f t="shared" si="61"/>
        <v/>
      </c>
      <c r="G1056" s="54"/>
      <c r="H1056" t="str">
        <f>IFERROR(VLOOKUP(F1056, Entries!$B:$F, 2, FALSE),"")</f>
        <v/>
      </c>
      <c r="I1056" t="str">
        <f>IFERROR(VLOOKUP(F1056, Entries!$B:$F, 3, FALSE),"")</f>
        <v/>
      </c>
      <c r="J1056" t="str">
        <f>IFERROR(VLOOKUP(F1056, Entries!$B:$F, 4, FALSE),"")</f>
        <v/>
      </c>
      <c r="K1056" t="str">
        <f>IFERROR(VLOOKUP(F1056, Entries!$B:$F, 5, FALSE),"")</f>
        <v/>
      </c>
      <c r="L1056" t="str">
        <f>LEFT(Table22[[#This Row],[Category]],2)</f>
        <v/>
      </c>
      <c r="M1056" t="str">
        <f>IF(F1056&lt;&gt;0,COUNTIF($L$2:L1056,L1056),"")</f>
        <v/>
      </c>
      <c r="N1056" t="str">
        <f t="shared" si="62"/>
        <v/>
      </c>
    </row>
    <row r="1057" spans="1:14" x14ac:dyDescent="0.2">
      <c r="A1057">
        <v>1056</v>
      </c>
      <c r="B1057" t="str">
        <f>IF(F1057&lt;&gt;"",COUNTIF($J$2:J1057,J1057),"")</f>
        <v/>
      </c>
      <c r="C1057" t="str">
        <f t="shared" si="60"/>
        <v/>
      </c>
      <c r="D1057" t="str">
        <f>IF(F1057&lt;&gt;0,COUNTIF($K$2:K1057,K1057),"")</f>
        <v/>
      </c>
      <c r="E1057" t="str">
        <f t="shared" si="61"/>
        <v/>
      </c>
      <c r="G1057" s="54"/>
      <c r="H1057" t="str">
        <f>IFERROR(VLOOKUP(F1057, Entries!$B:$F, 2, FALSE),"")</f>
        <v/>
      </c>
      <c r="I1057" t="str">
        <f>IFERROR(VLOOKUP(F1057, Entries!$B:$F, 3, FALSE),"")</f>
        <v/>
      </c>
      <c r="J1057" t="str">
        <f>IFERROR(VLOOKUP(F1057, Entries!$B:$F, 4, FALSE),"")</f>
        <v/>
      </c>
      <c r="K1057" t="str">
        <f>IFERROR(VLOOKUP(F1057, Entries!$B:$F, 5, FALSE),"")</f>
        <v/>
      </c>
      <c r="L1057" t="str">
        <f>LEFT(Table22[[#This Row],[Category]],2)</f>
        <v/>
      </c>
      <c r="M1057" t="str">
        <f>IF(F1057&lt;&gt;0,COUNTIF($L$2:L1057,L1057),"")</f>
        <v/>
      </c>
      <c r="N1057" t="str">
        <f t="shared" si="62"/>
        <v/>
      </c>
    </row>
    <row r="1058" spans="1:14" x14ac:dyDescent="0.2">
      <c r="A1058">
        <v>1057</v>
      </c>
      <c r="B1058" t="str">
        <f>IF(F1058&lt;&gt;"",COUNTIF($J$2:J1058,J1058),"")</f>
        <v/>
      </c>
      <c r="C1058" t="str">
        <f t="shared" si="60"/>
        <v/>
      </c>
      <c r="D1058" t="str">
        <f>IF(F1058&lt;&gt;0,COUNTIF($K$2:K1058,K1058),"")</f>
        <v/>
      </c>
      <c r="E1058" t="str">
        <f t="shared" si="61"/>
        <v/>
      </c>
      <c r="G1058" s="54"/>
      <c r="H1058" t="str">
        <f>IFERROR(VLOOKUP(F1058, Entries!$B:$F, 2, FALSE),"")</f>
        <v/>
      </c>
      <c r="I1058" t="str">
        <f>IFERROR(VLOOKUP(F1058, Entries!$B:$F, 3, FALSE),"")</f>
        <v/>
      </c>
      <c r="J1058" t="str">
        <f>IFERROR(VLOOKUP(F1058, Entries!$B:$F, 4, FALSE),"")</f>
        <v/>
      </c>
      <c r="K1058" t="str">
        <f>IFERROR(VLOOKUP(F1058, Entries!$B:$F, 5, FALSE),"")</f>
        <v/>
      </c>
      <c r="L1058" t="str">
        <f>LEFT(Table22[[#This Row],[Category]],2)</f>
        <v/>
      </c>
      <c r="M1058" t="str">
        <f>IF(F1058&lt;&gt;0,COUNTIF($L$2:L1058,L1058),"")</f>
        <v/>
      </c>
      <c r="N1058" t="str">
        <f t="shared" si="62"/>
        <v/>
      </c>
    </row>
    <row r="1059" spans="1:14" x14ac:dyDescent="0.2">
      <c r="A1059">
        <v>1058</v>
      </c>
      <c r="B1059" t="str">
        <f>IF(F1059&lt;&gt;"",COUNTIF($J$2:J1059,J1059),"")</f>
        <v/>
      </c>
      <c r="C1059" t="str">
        <f t="shared" si="60"/>
        <v/>
      </c>
      <c r="D1059" t="str">
        <f>IF(F1059&lt;&gt;0,COUNTIF($K$2:K1059,K1059),"")</f>
        <v/>
      </c>
      <c r="E1059" t="str">
        <f t="shared" si="61"/>
        <v/>
      </c>
      <c r="G1059" s="54"/>
      <c r="H1059" t="str">
        <f>IFERROR(VLOOKUP(F1059, Entries!$B:$F, 2, FALSE),"")</f>
        <v/>
      </c>
      <c r="I1059" t="str">
        <f>IFERROR(VLOOKUP(F1059, Entries!$B:$F, 3, FALSE),"")</f>
        <v/>
      </c>
      <c r="J1059" t="str">
        <f>IFERROR(VLOOKUP(F1059, Entries!$B:$F, 4, FALSE),"")</f>
        <v/>
      </c>
      <c r="K1059" t="str">
        <f>IFERROR(VLOOKUP(F1059, Entries!$B:$F, 5, FALSE),"")</f>
        <v/>
      </c>
      <c r="L1059" t="str">
        <f>LEFT(Table22[[#This Row],[Category]],2)</f>
        <v/>
      </c>
      <c r="M1059" t="str">
        <f>IF(F1059&lt;&gt;0,COUNTIF($L$2:L1059,L1059),"")</f>
        <v/>
      </c>
      <c r="N1059" t="str">
        <f t="shared" si="62"/>
        <v/>
      </c>
    </row>
    <row r="1060" spans="1:14" x14ac:dyDescent="0.2">
      <c r="A1060">
        <v>1059</v>
      </c>
      <c r="B1060" t="str">
        <f>IF(F1060&lt;&gt;"",COUNTIF($J$2:J1060,J1060),"")</f>
        <v/>
      </c>
      <c r="C1060" t="str">
        <f t="shared" si="60"/>
        <v/>
      </c>
      <c r="D1060" t="str">
        <f>IF(F1060&lt;&gt;0,COUNTIF($K$2:K1060,K1060),"")</f>
        <v/>
      </c>
      <c r="E1060" t="str">
        <f t="shared" si="61"/>
        <v/>
      </c>
      <c r="G1060" s="54"/>
      <c r="H1060" t="str">
        <f>IFERROR(VLOOKUP(F1060, Entries!$B:$F, 2, FALSE),"")</f>
        <v/>
      </c>
      <c r="I1060" t="str">
        <f>IFERROR(VLOOKUP(F1060, Entries!$B:$F, 3, FALSE),"")</f>
        <v/>
      </c>
      <c r="J1060" t="str">
        <f>IFERROR(VLOOKUP(F1060, Entries!$B:$F, 4, FALSE),"")</f>
        <v/>
      </c>
      <c r="K1060" t="str">
        <f>IFERROR(VLOOKUP(F1060, Entries!$B:$F, 5, FALSE),"")</f>
        <v/>
      </c>
      <c r="L1060" t="str">
        <f>LEFT(Table22[[#This Row],[Category]],2)</f>
        <v/>
      </c>
      <c r="M1060" t="str">
        <f>IF(F1060&lt;&gt;0,COUNTIF($L$2:L1060,L1060),"")</f>
        <v/>
      </c>
      <c r="N1060" t="str">
        <f t="shared" si="62"/>
        <v/>
      </c>
    </row>
    <row r="1061" spans="1:14" x14ac:dyDescent="0.2">
      <c r="A1061">
        <v>1060</v>
      </c>
      <c r="B1061" t="str">
        <f>IF(F1061&lt;&gt;"",COUNTIF($J$2:J1061,J1061),"")</f>
        <v/>
      </c>
      <c r="C1061" t="str">
        <f t="shared" si="60"/>
        <v/>
      </c>
      <c r="D1061" t="str">
        <f>IF(F1061&lt;&gt;0,COUNTIF($K$2:K1061,K1061),"")</f>
        <v/>
      </c>
      <c r="E1061" t="str">
        <f t="shared" si="61"/>
        <v/>
      </c>
      <c r="G1061" s="54"/>
      <c r="H1061" t="str">
        <f>IFERROR(VLOOKUP(F1061, Entries!$B:$F, 2, FALSE),"")</f>
        <v/>
      </c>
      <c r="I1061" t="str">
        <f>IFERROR(VLOOKUP(F1061, Entries!$B:$F, 3, FALSE),"")</f>
        <v/>
      </c>
      <c r="J1061" t="str">
        <f>IFERROR(VLOOKUP(F1061, Entries!$B:$F, 4, FALSE),"")</f>
        <v/>
      </c>
      <c r="K1061" t="str">
        <f>IFERROR(VLOOKUP(F1061, Entries!$B:$F, 5, FALSE),"")</f>
        <v/>
      </c>
      <c r="L1061" t="str">
        <f>LEFT(Table22[[#This Row],[Category]],2)</f>
        <v/>
      </c>
      <c r="M1061" t="str">
        <f>IF(F1061&lt;&gt;0,COUNTIF($L$2:L1061,L1061),"")</f>
        <v/>
      </c>
      <c r="N1061" t="str">
        <f t="shared" si="62"/>
        <v/>
      </c>
    </row>
    <row r="1062" spans="1:14" x14ac:dyDescent="0.2">
      <c r="A1062">
        <v>1061</v>
      </c>
      <c r="B1062" t="str">
        <f>IF(F1062&lt;&gt;"",COUNTIF($J$2:J1062,J1062),"")</f>
        <v/>
      </c>
      <c r="C1062" t="str">
        <f t="shared" si="60"/>
        <v/>
      </c>
      <c r="D1062" t="str">
        <f>IF(F1062&lt;&gt;0,COUNTIF($K$2:K1062,K1062),"")</f>
        <v/>
      </c>
      <c r="E1062" t="str">
        <f t="shared" si="61"/>
        <v/>
      </c>
      <c r="G1062" s="54"/>
      <c r="H1062" t="str">
        <f>IFERROR(VLOOKUP(F1062, Entries!$B:$F, 2, FALSE),"")</f>
        <v/>
      </c>
      <c r="I1062" t="str">
        <f>IFERROR(VLOOKUP(F1062, Entries!$B:$F, 3, FALSE),"")</f>
        <v/>
      </c>
      <c r="J1062" t="str">
        <f>IFERROR(VLOOKUP(F1062, Entries!$B:$F, 4, FALSE),"")</f>
        <v/>
      </c>
      <c r="K1062" t="str">
        <f>IFERROR(VLOOKUP(F1062, Entries!$B:$F, 5, FALSE),"")</f>
        <v/>
      </c>
      <c r="L1062" t="str">
        <f>LEFT(Table22[[#This Row],[Category]],2)</f>
        <v/>
      </c>
      <c r="M1062" t="str">
        <f>IF(F1062&lt;&gt;0,COUNTIF($L$2:L1062,L1062),"")</f>
        <v/>
      </c>
      <c r="N1062" t="str">
        <f t="shared" si="62"/>
        <v/>
      </c>
    </row>
    <row r="1063" spans="1:14" x14ac:dyDescent="0.2">
      <c r="A1063">
        <v>1062</v>
      </c>
      <c r="B1063" t="str">
        <f>IF(F1063&lt;&gt;"",COUNTIF($J$2:J1063,J1063),"")</f>
        <v/>
      </c>
      <c r="C1063" t="str">
        <f t="shared" si="60"/>
        <v/>
      </c>
      <c r="D1063" t="str">
        <f>IF(F1063&lt;&gt;0,COUNTIF($K$2:K1063,K1063),"")</f>
        <v/>
      </c>
      <c r="E1063" t="str">
        <f t="shared" si="61"/>
        <v/>
      </c>
      <c r="G1063" s="54"/>
      <c r="H1063" t="str">
        <f>IFERROR(VLOOKUP(F1063, Entries!$B:$F, 2, FALSE),"")</f>
        <v/>
      </c>
      <c r="I1063" t="str">
        <f>IFERROR(VLOOKUP(F1063, Entries!$B:$F, 3, FALSE),"")</f>
        <v/>
      </c>
      <c r="J1063" t="str">
        <f>IFERROR(VLOOKUP(F1063, Entries!$B:$F, 4, FALSE),"")</f>
        <v/>
      </c>
      <c r="K1063" t="str">
        <f>IFERROR(VLOOKUP(F1063, Entries!$B:$F, 5, FALSE),"")</f>
        <v/>
      </c>
      <c r="L1063" t="str">
        <f>LEFT(Table22[[#This Row],[Category]],2)</f>
        <v/>
      </c>
      <c r="M1063" t="str">
        <f>IF(F1063&lt;&gt;0,COUNTIF($L$2:L1063,L1063),"")</f>
        <v/>
      </c>
      <c r="N1063" t="str">
        <f t="shared" si="62"/>
        <v/>
      </c>
    </row>
    <row r="1064" spans="1:14" x14ac:dyDescent="0.2">
      <c r="A1064">
        <v>1063</v>
      </c>
      <c r="B1064" t="str">
        <f>IF(F1064&lt;&gt;"",COUNTIF($J$2:J1064,J1064),"")</f>
        <v/>
      </c>
      <c r="C1064" t="str">
        <f t="shared" si="60"/>
        <v/>
      </c>
      <c r="D1064" t="str">
        <f>IF(F1064&lt;&gt;0,COUNTIF($K$2:K1064,K1064),"")</f>
        <v/>
      </c>
      <c r="E1064" t="str">
        <f t="shared" si="61"/>
        <v/>
      </c>
      <c r="G1064" s="54"/>
      <c r="H1064" t="str">
        <f>IFERROR(VLOOKUP(F1064, Entries!$B:$F, 2, FALSE),"")</f>
        <v/>
      </c>
      <c r="I1064" t="str">
        <f>IFERROR(VLOOKUP(F1064, Entries!$B:$F, 3, FALSE),"")</f>
        <v/>
      </c>
      <c r="J1064" t="str">
        <f>IFERROR(VLOOKUP(F1064, Entries!$B:$F, 4, FALSE),"")</f>
        <v/>
      </c>
      <c r="K1064" t="str">
        <f>IFERROR(VLOOKUP(F1064, Entries!$B:$F, 5, FALSE),"")</f>
        <v/>
      </c>
      <c r="L1064" t="str">
        <f>LEFT(Table22[[#This Row],[Category]],2)</f>
        <v/>
      </c>
      <c r="M1064" t="str">
        <f>IF(F1064&lt;&gt;0,COUNTIF($L$2:L1064,L1064),"")</f>
        <v/>
      </c>
      <c r="N1064" t="str">
        <f t="shared" si="62"/>
        <v/>
      </c>
    </row>
    <row r="1065" spans="1:14" x14ac:dyDescent="0.2">
      <c r="A1065">
        <v>1064</v>
      </c>
      <c r="B1065" t="str">
        <f>IF(F1065&lt;&gt;"",COUNTIF($J$2:J1065,J1065),"")</f>
        <v/>
      </c>
      <c r="C1065" t="str">
        <f t="shared" si="60"/>
        <v/>
      </c>
      <c r="D1065" t="str">
        <f>IF(F1065&lt;&gt;0,COUNTIF($K$2:K1065,K1065),"")</f>
        <v/>
      </c>
      <c r="E1065" t="str">
        <f t="shared" si="61"/>
        <v/>
      </c>
      <c r="G1065" s="54"/>
      <c r="H1065" t="str">
        <f>IFERROR(VLOOKUP(F1065, Entries!$B:$F, 2, FALSE),"")</f>
        <v/>
      </c>
      <c r="I1065" t="str">
        <f>IFERROR(VLOOKUP(F1065, Entries!$B:$F, 3, FALSE),"")</f>
        <v/>
      </c>
      <c r="J1065" t="str">
        <f>IFERROR(VLOOKUP(F1065, Entries!$B:$F, 4, FALSE),"")</f>
        <v/>
      </c>
      <c r="K1065" t="str">
        <f>IFERROR(VLOOKUP(F1065, Entries!$B:$F, 5, FALSE),"")</f>
        <v/>
      </c>
      <c r="L1065" t="str">
        <f>LEFT(Table22[[#This Row],[Category]],2)</f>
        <v/>
      </c>
      <c r="M1065" t="str">
        <f>IF(F1065&lt;&gt;0,COUNTIF($L$2:L1065,L1065),"")</f>
        <v/>
      </c>
      <c r="N1065" t="str">
        <f t="shared" si="62"/>
        <v/>
      </c>
    </row>
    <row r="1066" spans="1:14" x14ac:dyDescent="0.2">
      <c r="A1066">
        <v>1065</v>
      </c>
      <c r="B1066" t="str">
        <f>IF(F1066&lt;&gt;"",COUNTIF($J$2:J1066,J1066),"")</f>
        <v/>
      </c>
      <c r="C1066" t="str">
        <f t="shared" si="60"/>
        <v/>
      </c>
      <c r="D1066" t="str">
        <f>IF(F1066&lt;&gt;0,COUNTIF($K$2:K1066,K1066),"")</f>
        <v/>
      </c>
      <c r="E1066" t="str">
        <f t="shared" si="61"/>
        <v/>
      </c>
      <c r="G1066" s="54"/>
      <c r="H1066" t="str">
        <f>IFERROR(VLOOKUP(F1066, Entries!$B:$F, 2, FALSE),"")</f>
        <v/>
      </c>
      <c r="I1066" t="str">
        <f>IFERROR(VLOOKUP(F1066, Entries!$B:$F, 3, FALSE),"")</f>
        <v/>
      </c>
      <c r="J1066" t="str">
        <f>IFERROR(VLOOKUP(F1066, Entries!$B:$F, 4, FALSE),"")</f>
        <v/>
      </c>
      <c r="K1066" t="str">
        <f>IFERROR(VLOOKUP(F1066, Entries!$B:$F, 5, FALSE),"")</f>
        <v/>
      </c>
      <c r="L1066" t="str">
        <f>LEFT(Table22[[#This Row],[Category]],2)</f>
        <v/>
      </c>
      <c r="M1066" t="str">
        <f>IF(F1066&lt;&gt;0,COUNTIF($L$2:L1066,L1066),"")</f>
        <v/>
      </c>
      <c r="N1066" t="str">
        <f t="shared" si="62"/>
        <v/>
      </c>
    </row>
    <row r="1067" spans="1:14" x14ac:dyDescent="0.2">
      <c r="A1067">
        <v>1066</v>
      </c>
      <c r="B1067" t="str">
        <f>IF(F1067&lt;&gt;"",COUNTIF($J$2:J1067,J1067),"")</f>
        <v/>
      </c>
      <c r="C1067" t="str">
        <f t="shared" si="60"/>
        <v/>
      </c>
      <c r="D1067" t="str">
        <f>IF(F1067&lt;&gt;0,COUNTIF($K$2:K1067,K1067),"")</f>
        <v/>
      </c>
      <c r="E1067" t="str">
        <f t="shared" si="61"/>
        <v/>
      </c>
      <c r="G1067" s="54"/>
      <c r="H1067" t="str">
        <f>IFERROR(VLOOKUP(F1067, Entries!$B:$F, 2, FALSE),"")</f>
        <v/>
      </c>
      <c r="I1067" t="str">
        <f>IFERROR(VLOOKUP(F1067, Entries!$B:$F, 3, FALSE),"")</f>
        <v/>
      </c>
      <c r="J1067" t="str">
        <f>IFERROR(VLOOKUP(F1067, Entries!$B:$F, 4, FALSE),"")</f>
        <v/>
      </c>
      <c r="K1067" t="str">
        <f>IFERROR(VLOOKUP(F1067, Entries!$B:$F, 5, FALSE),"")</f>
        <v/>
      </c>
      <c r="L1067" t="str">
        <f>LEFT(Table22[[#This Row],[Category]],2)</f>
        <v/>
      </c>
      <c r="M1067" t="str">
        <f>IF(F1067&lt;&gt;0,COUNTIF($L$2:L1067,L1067),"")</f>
        <v/>
      </c>
      <c r="N1067" t="str">
        <f t="shared" si="62"/>
        <v/>
      </c>
    </row>
    <row r="1068" spans="1:14" x14ac:dyDescent="0.2">
      <c r="A1068">
        <v>1067</v>
      </c>
      <c r="B1068" t="str">
        <f>IF(F1068&lt;&gt;"",COUNTIF($J$2:J1068,J1068),"")</f>
        <v/>
      </c>
      <c r="C1068" t="str">
        <f t="shared" si="60"/>
        <v/>
      </c>
      <c r="D1068" t="str">
        <f>IF(F1068&lt;&gt;0,COUNTIF($K$2:K1068,K1068),"")</f>
        <v/>
      </c>
      <c r="E1068" t="str">
        <f t="shared" si="61"/>
        <v/>
      </c>
      <c r="G1068" s="54"/>
      <c r="H1068" t="str">
        <f>IFERROR(VLOOKUP(F1068, Entries!$B:$F, 2, FALSE),"")</f>
        <v/>
      </c>
      <c r="I1068" t="str">
        <f>IFERROR(VLOOKUP(F1068, Entries!$B:$F, 3, FALSE),"")</f>
        <v/>
      </c>
      <c r="J1068" t="str">
        <f>IFERROR(VLOOKUP(F1068, Entries!$B:$F, 4, FALSE),"")</f>
        <v/>
      </c>
      <c r="K1068" t="str">
        <f>IFERROR(VLOOKUP(F1068, Entries!$B:$F, 5, FALSE),"")</f>
        <v/>
      </c>
      <c r="L1068" t="str">
        <f>LEFT(Table22[[#This Row],[Category]],2)</f>
        <v/>
      </c>
      <c r="M1068" t="str">
        <f>IF(F1068&lt;&gt;0,COUNTIF($L$2:L1068,L1068),"")</f>
        <v/>
      </c>
      <c r="N1068" t="str">
        <f t="shared" si="62"/>
        <v/>
      </c>
    </row>
    <row r="1069" spans="1:14" x14ac:dyDescent="0.2">
      <c r="A1069">
        <v>1068</v>
      </c>
      <c r="B1069" t="str">
        <f>IF(F1069&lt;&gt;"",COUNTIF($J$2:J1069,J1069),"")</f>
        <v/>
      </c>
      <c r="C1069" t="str">
        <f t="shared" si="60"/>
        <v/>
      </c>
      <c r="D1069" t="str">
        <f>IF(F1069&lt;&gt;0,COUNTIF($K$2:K1069,K1069),"")</f>
        <v/>
      </c>
      <c r="E1069" t="str">
        <f t="shared" si="61"/>
        <v/>
      </c>
      <c r="G1069" s="54"/>
      <c r="H1069" t="str">
        <f>IFERROR(VLOOKUP(F1069, Entries!$B:$F, 2, FALSE),"")</f>
        <v/>
      </c>
      <c r="I1069" t="str">
        <f>IFERROR(VLOOKUP(F1069, Entries!$B:$F, 3, FALSE),"")</f>
        <v/>
      </c>
      <c r="J1069" t="str">
        <f>IFERROR(VLOOKUP(F1069, Entries!$B:$F, 4, FALSE),"")</f>
        <v/>
      </c>
      <c r="K1069" t="str">
        <f>IFERROR(VLOOKUP(F1069, Entries!$B:$F, 5, FALSE),"")</f>
        <v/>
      </c>
      <c r="L1069" t="str">
        <f>LEFT(Table22[[#This Row],[Category]],2)</f>
        <v/>
      </c>
      <c r="M1069" t="str">
        <f>IF(F1069&lt;&gt;0,COUNTIF($L$2:L1069,L1069),"")</f>
        <v/>
      </c>
      <c r="N1069" t="str">
        <f t="shared" si="62"/>
        <v/>
      </c>
    </row>
    <row r="1070" spans="1:14" x14ac:dyDescent="0.2">
      <c r="A1070">
        <v>1069</v>
      </c>
      <c r="B1070" t="str">
        <f>IF(F1070&lt;&gt;"",COUNTIF($J$2:J1070,J1070),"")</f>
        <v/>
      </c>
      <c r="C1070" t="str">
        <f t="shared" si="60"/>
        <v/>
      </c>
      <c r="D1070" t="str">
        <f>IF(F1070&lt;&gt;0,COUNTIF($K$2:K1070,K1070),"")</f>
        <v/>
      </c>
      <c r="E1070" t="str">
        <f t="shared" si="61"/>
        <v/>
      </c>
      <c r="G1070" s="54"/>
      <c r="H1070" t="str">
        <f>IFERROR(VLOOKUP(F1070, Entries!$B:$F, 2, FALSE),"")</f>
        <v/>
      </c>
      <c r="I1070" t="str">
        <f>IFERROR(VLOOKUP(F1070, Entries!$B:$F, 3, FALSE),"")</f>
        <v/>
      </c>
      <c r="J1070" t="str">
        <f>IFERROR(VLOOKUP(F1070, Entries!$B:$F, 4, FALSE),"")</f>
        <v/>
      </c>
      <c r="K1070" t="str">
        <f>IFERROR(VLOOKUP(F1070, Entries!$B:$F, 5, FALSE),"")</f>
        <v/>
      </c>
      <c r="L1070" t="str">
        <f>LEFT(Table22[[#This Row],[Category]],2)</f>
        <v/>
      </c>
      <c r="M1070" t="str">
        <f>IF(F1070&lt;&gt;0,COUNTIF($L$2:L1070,L1070),"")</f>
        <v/>
      </c>
      <c r="N1070" t="str">
        <f t="shared" si="62"/>
        <v/>
      </c>
    </row>
    <row r="1071" spans="1:14" x14ac:dyDescent="0.2">
      <c r="A1071">
        <v>1070</v>
      </c>
      <c r="B1071" t="str">
        <f>IF(F1071&lt;&gt;"",COUNTIF($J$2:J1071,J1071),"")</f>
        <v/>
      </c>
      <c r="C1071" t="str">
        <f t="shared" si="60"/>
        <v/>
      </c>
      <c r="D1071" t="str">
        <f>IF(F1071&lt;&gt;0,COUNTIF($K$2:K1071,K1071),"")</f>
        <v/>
      </c>
      <c r="E1071" t="str">
        <f t="shared" si="61"/>
        <v/>
      </c>
      <c r="G1071" s="54"/>
      <c r="H1071" t="str">
        <f>IFERROR(VLOOKUP(F1071, Entries!$B:$F, 2, FALSE),"")</f>
        <v/>
      </c>
      <c r="I1071" t="str">
        <f>IFERROR(VLOOKUP(F1071, Entries!$B:$F, 3, FALSE),"")</f>
        <v/>
      </c>
      <c r="J1071" t="str">
        <f>IFERROR(VLOOKUP(F1071, Entries!$B:$F, 4, FALSE),"")</f>
        <v/>
      </c>
      <c r="K1071" t="str">
        <f>IFERROR(VLOOKUP(F1071, Entries!$B:$F, 5, FALSE),"")</f>
        <v/>
      </c>
      <c r="L1071" t="str">
        <f>LEFT(Table22[[#This Row],[Category]],2)</f>
        <v/>
      </c>
      <c r="M1071" t="str">
        <f>IF(F1071&lt;&gt;0,COUNTIF($L$2:L1071,L1071),"")</f>
        <v/>
      </c>
      <c r="N1071" t="str">
        <f t="shared" si="62"/>
        <v/>
      </c>
    </row>
    <row r="1072" spans="1:14" x14ac:dyDescent="0.2">
      <c r="A1072">
        <v>1071</v>
      </c>
      <c r="B1072" t="str">
        <f>IF(F1072&lt;&gt;"",COUNTIF($J$2:J1072,J1072),"")</f>
        <v/>
      </c>
      <c r="C1072" t="str">
        <f t="shared" si="60"/>
        <v/>
      </c>
      <c r="D1072" t="str">
        <f>IF(F1072&lt;&gt;0,COUNTIF($K$2:K1072,K1072),"")</f>
        <v/>
      </c>
      <c r="E1072" t="str">
        <f t="shared" si="61"/>
        <v/>
      </c>
      <c r="G1072" s="54"/>
      <c r="H1072" t="str">
        <f>IFERROR(VLOOKUP(F1072, Entries!$B:$F, 2, FALSE),"")</f>
        <v/>
      </c>
      <c r="I1072" t="str">
        <f>IFERROR(VLOOKUP(F1072, Entries!$B:$F, 3, FALSE),"")</f>
        <v/>
      </c>
      <c r="J1072" t="str">
        <f>IFERROR(VLOOKUP(F1072, Entries!$B:$F, 4, FALSE),"")</f>
        <v/>
      </c>
      <c r="K1072" t="str">
        <f>IFERROR(VLOOKUP(F1072, Entries!$B:$F, 5, FALSE),"")</f>
        <v/>
      </c>
      <c r="L1072" t="str">
        <f>LEFT(Table22[[#This Row],[Category]],2)</f>
        <v/>
      </c>
      <c r="M1072" t="str">
        <f>IF(F1072&lt;&gt;0,COUNTIF($L$2:L1072,L1072),"")</f>
        <v/>
      </c>
      <c r="N1072" t="str">
        <f t="shared" si="62"/>
        <v/>
      </c>
    </row>
    <row r="1073" spans="1:14" x14ac:dyDescent="0.2">
      <c r="A1073">
        <v>1072</v>
      </c>
      <c r="B1073" t="str">
        <f>IF(F1073&lt;&gt;"",COUNTIF($J$2:J1073,J1073),"")</f>
        <v/>
      </c>
      <c r="C1073" t="str">
        <f t="shared" si="60"/>
        <v/>
      </c>
      <c r="D1073" t="str">
        <f>IF(F1073&lt;&gt;0,COUNTIF($K$2:K1073,K1073),"")</f>
        <v/>
      </c>
      <c r="E1073" t="str">
        <f t="shared" si="61"/>
        <v/>
      </c>
      <c r="G1073" s="54"/>
      <c r="H1073" t="str">
        <f>IFERROR(VLOOKUP(F1073, Entries!$B:$F, 2, FALSE),"")</f>
        <v/>
      </c>
      <c r="I1073" t="str">
        <f>IFERROR(VLOOKUP(F1073, Entries!$B:$F, 3, FALSE),"")</f>
        <v/>
      </c>
      <c r="J1073" t="str">
        <f>IFERROR(VLOOKUP(F1073, Entries!$B:$F, 4, FALSE),"")</f>
        <v/>
      </c>
      <c r="K1073" t="str">
        <f>IFERROR(VLOOKUP(F1073, Entries!$B:$F, 5, FALSE),"")</f>
        <v/>
      </c>
      <c r="L1073" t="str">
        <f>LEFT(Table22[[#This Row],[Category]],2)</f>
        <v/>
      </c>
      <c r="M1073" t="str">
        <f>IF(F1073&lt;&gt;0,COUNTIF($L$2:L1073,L1073),"")</f>
        <v/>
      </c>
      <c r="N1073" t="str">
        <f t="shared" si="62"/>
        <v/>
      </c>
    </row>
    <row r="1074" spans="1:14" x14ac:dyDescent="0.2">
      <c r="A1074">
        <v>1073</v>
      </c>
      <c r="B1074" t="str">
        <f>IF(F1074&lt;&gt;"",COUNTIF($J$2:J1074,J1074),"")</f>
        <v/>
      </c>
      <c r="C1074" t="str">
        <f t="shared" si="60"/>
        <v/>
      </c>
      <c r="D1074" t="str">
        <f>IF(F1074&lt;&gt;0,COUNTIF($K$2:K1074,K1074),"")</f>
        <v/>
      </c>
      <c r="E1074" t="str">
        <f t="shared" si="61"/>
        <v/>
      </c>
      <c r="G1074" s="54"/>
      <c r="H1074" t="str">
        <f>IFERROR(VLOOKUP(F1074, Entries!$B:$F, 2, FALSE),"")</f>
        <v/>
      </c>
      <c r="I1074" t="str">
        <f>IFERROR(VLOOKUP(F1074, Entries!$B:$F, 3, FALSE),"")</f>
        <v/>
      </c>
      <c r="J1074" t="str">
        <f>IFERROR(VLOOKUP(F1074, Entries!$B:$F, 4, FALSE),"")</f>
        <v/>
      </c>
      <c r="K1074" t="str">
        <f>IFERROR(VLOOKUP(F1074, Entries!$B:$F, 5, FALSE),"")</f>
        <v/>
      </c>
      <c r="L1074" t="str">
        <f>LEFT(Table22[[#This Row],[Category]],2)</f>
        <v/>
      </c>
      <c r="M1074" t="str">
        <f>IF(F1074&lt;&gt;0,COUNTIF($L$2:L1074,L1074),"")</f>
        <v/>
      </c>
      <c r="N1074" t="str">
        <f t="shared" si="62"/>
        <v/>
      </c>
    </row>
    <row r="1075" spans="1:14" x14ac:dyDescent="0.2">
      <c r="A1075">
        <v>1074</v>
      </c>
      <c r="B1075" t="str">
        <f>IF(F1075&lt;&gt;"",COUNTIF($J$2:J1075,J1075),"")</f>
        <v/>
      </c>
      <c r="C1075" t="str">
        <f t="shared" si="60"/>
        <v/>
      </c>
      <c r="D1075" t="str">
        <f>IF(F1075&lt;&gt;0,COUNTIF($K$2:K1075,K1075),"")</f>
        <v/>
      </c>
      <c r="E1075" t="str">
        <f t="shared" si="61"/>
        <v/>
      </c>
      <c r="G1075" s="54"/>
      <c r="H1075" t="str">
        <f>IFERROR(VLOOKUP(F1075, Entries!$B:$F, 2, FALSE),"")</f>
        <v/>
      </c>
      <c r="I1075" t="str">
        <f>IFERROR(VLOOKUP(F1075, Entries!$B:$F, 3, FALSE),"")</f>
        <v/>
      </c>
      <c r="J1075" t="str">
        <f>IFERROR(VLOOKUP(F1075, Entries!$B:$F, 4, FALSE),"")</f>
        <v/>
      </c>
      <c r="K1075" t="str">
        <f>IFERROR(VLOOKUP(F1075, Entries!$B:$F, 5, FALSE),"")</f>
        <v/>
      </c>
      <c r="L1075" t="str">
        <f>LEFT(Table22[[#This Row],[Category]],2)</f>
        <v/>
      </c>
      <c r="M1075" t="str">
        <f>IF(F1075&lt;&gt;0,COUNTIF($L$2:L1075,L1075),"")</f>
        <v/>
      </c>
      <c r="N1075" t="str">
        <f t="shared" si="62"/>
        <v/>
      </c>
    </row>
    <row r="1076" spans="1:14" x14ac:dyDescent="0.2">
      <c r="A1076">
        <v>1075</v>
      </c>
      <c r="B1076" t="str">
        <f>IF(F1076&lt;&gt;"",COUNTIF($J$2:J1076,J1076),"")</f>
        <v/>
      </c>
      <c r="C1076" t="str">
        <f t="shared" si="60"/>
        <v/>
      </c>
      <c r="D1076" t="str">
        <f>IF(F1076&lt;&gt;0,COUNTIF($K$2:K1076,K1076),"")</f>
        <v/>
      </c>
      <c r="E1076" t="str">
        <f t="shared" si="61"/>
        <v/>
      </c>
      <c r="G1076" s="54"/>
      <c r="H1076" t="str">
        <f>IFERROR(VLOOKUP(F1076, Entries!$B:$F, 2, FALSE),"")</f>
        <v/>
      </c>
      <c r="I1076" t="str">
        <f>IFERROR(VLOOKUP(F1076, Entries!$B:$F, 3, FALSE),"")</f>
        <v/>
      </c>
      <c r="J1076" t="str">
        <f>IFERROR(VLOOKUP(F1076, Entries!$B:$F, 4, FALSE),"")</f>
        <v/>
      </c>
      <c r="K1076" t="str">
        <f>IFERROR(VLOOKUP(F1076, Entries!$B:$F, 5, FALSE),"")</f>
        <v/>
      </c>
      <c r="L1076" t="str">
        <f>LEFT(Table22[[#This Row],[Category]],2)</f>
        <v/>
      </c>
      <c r="M1076" t="str">
        <f>IF(F1076&lt;&gt;0,COUNTIF($L$2:L1076,L1076),"")</f>
        <v/>
      </c>
      <c r="N1076" t="str">
        <f t="shared" si="62"/>
        <v/>
      </c>
    </row>
    <row r="1077" spans="1:14" x14ac:dyDescent="0.2">
      <c r="A1077">
        <v>1076</v>
      </c>
      <c r="B1077" t="str">
        <f>IF(F1077&lt;&gt;"",COUNTIF($J$2:J1077,J1077),"")</f>
        <v/>
      </c>
      <c r="C1077" t="str">
        <f t="shared" si="60"/>
        <v/>
      </c>
      <c r="D1077" t="str">
        <f>IF(F1077&lt;&gt;0,COUNTIF($K$2:K1077,K1077),"")</f>
        <v/>
      </c>
      <c r="E1077" t="str">
        <f t="shared" si="61"/>
        <v/>
      </c>
      <c r="G1077" s="54"/>
      <c r="H1077" t="str">
        <f>IFERROR(VLOOKUP(F1077, Entries!$B:$F, 2, FALSE),"")</f>
        <v/>
      </c>
      <c r="I1077" t="str">
        <f>IFERROR(VLOOKUP(F1077, Entries!$B:$F, 3, FALSE),"")</f>
        <v/>
      </c>
      <c r="J1077" t="str">
        <f>IFERROR(VLOOKUP(F1077, Entries!$B:$F, 4, FALSE),"")</f>
        <v/>
      </c>
      <c r="K1077" t="str">
        <f>IFERROR(VLOOKUP(F1077, Entries!$B:$F, 5, FALSE),"")</f>
        <v/>
      </c>
      <c r="L1077" t="str">
        <f>LEFT(Table22[[#This Row],[Category]],2)</f>
        <v/>
      </c>
      <c r="M1077" t="str">
        <f>IF(F1077&lt;&gt;0,COUNTIF($L$2:L1077,L1077),"")</f>
        <v/>
      </c>
      <c r="N1077" t="str">
        <f t="shared" si="62"/>
        <v/>
      </c>
    </row>
    <row r="1078" spans="1:14" x14ac:dyDescent="0.2">
      <c r="A1078">
        <v>1077</v>
      </c>
      <c r="B1078" t="str">
        <f>IF(F1078&lt;&gt;"",COUNTIF($J$2:J1078,J1078),"")</f>
        <v/>
      </c>
      <c r="C1078" t="str">
        <f t="shared" ref="C1078:C1141" si="63">IF(F1078&lt;&gt;0,J1078&amp;":"&amp;B1078,"")</f>
        <v/>
      </c>
      <c r="D1078" t="str">
        <f>IF(F1078&lt;&gt;0,COUNTIF($K$2:K1078,K1078),"")</f>
        <v/>
      </c>
      <c r="E1078" t="str">
        <f t="shared" ref="E1078:E1141" si="64">IF(F1078&lt;&gt;0,K1078&amp;":"&amp;D1078,"")</f>
        <v/>
      </c>
      <c r="G1078" s="54"/>
      <c r="H1078" t="str">
        <f>IFERROR(VLOOKUP(F1078, Entries!$B:$F, 2, FALSE),"")</f>
        <v/>
      </c>
      <c r="I1078" t="str">
        <f>IFERROR(VLOOKUP(F1078, Entries!$B:$F, 3, FALSE),"")</f>
        <v/>
      </c>
      <c r="J1078" t="str">
        <f>IFERROR(VLOOKUP(F1078, Entries!$B:$F, 4, FALSE),"")</f>
        <v/>
      </c>
      <c r="K1078" t="str">
        <f>IFERROR(VLOOKUP(F1078, Entries!$B:$F, 5, FALSE),"")</f>
        <v/>
      </c>
      <c r="L1078" t="str">
        <f>LEFT(Table22[[#This Row],[Category]],2)</f>
        <v/>
      </c>
      <c r="M1078" t="str">
        <f>IF(F1078&lt;&gt;0,COUNTIF($L$2:L1078,L1078),"")</f>
        <v/>
      </c>
      <c r="N1078" t="str">
        <f t="shared" ref="N1078:N1141" si="65">IF(F1078&lt;&gt;0,L1078&amp;":"&amp;M1078,"")</f>
        <v/>
      </c>
    </row>
    <row r="1079" spans="1:14" x14ac:dyDescent="0.2">
      <c r="A1079">
        <v>1078</v>
      </c>
      <c r="B1079" t="str">
        <f>IF(F1079&lt;&gt;"",COUNTIF($J$2:J1079,J1079),"")</f>
        <v/>
      </c>
      <c r="C1079" t="str">
        <f t="shared" si="63"/>
        <v/>
      </c>
      <c r="D1079" t="str">
        <f>IF(F1079&lt;&gt;0,COUNTIF($K$2:K1079,K1079),"")</f>
        <v/>
      </c>
      <c r="E1079" t="str">
        <f t="shared" si="64"/>
        <v/>
      </c>
      <c r="G1079" s="54"/>
      <c r="H1079" t="str">
        <f>IFERROR(VLOOKUP(F1079, Entries!$B:$F, 2, FALSE),"")</f>
        <v/>
      </c>
      <c r="I1079" t="str">
        <f>IFERROR(VLOOKUP(F1079, Entries!$B:$F, 3, FALSE),"")</f>
        <v/>
      </c>
      <c r="J1079" t="str">
        <f>IFERROR(VLOOKUP(F1079, Entries!$B:$F, 4, FALSE),"")</f>
        <v/>
      </c>
      <c r="K1079" t="str">
        <f>IFERROR(VLOOKUP(F1079, Entries!$B:$F, 5, FALSE),"")</f>
        <v/>
      </c>
      <c r="L1079" t="str">
        <f>LEFT(Table22[[#This Row],[Category]],2)</f>
        <v/>
      </c>
      <c r="M1079" t="str">
        <f>IF(F1079&lt;&gt;0,COUNTIF($L$2:L1079,L1079),"")</f>
        <v/>
      </c>
      <c r="N1079" t="str">
        <f t="shared" si="65"/>
        <v/>
      </c>
    </row>
    <row r="1080" spans="1:14" x14ac:dyDescent="0.2">
      <c r="A1080">
        <v>1079</v>
      </c>
      <c r="B1080" t="str">
        <f>IF(F1080&lt;&gt;"",COUNTIF($J$2:J1080,J1080),"")</f>
        <v/>
      </c>
      <c r="C1080" t="str">
        <f t="shared" si="63"/>
        <v/>
      </c>
      <c r="D1080" t="str">
        <f>IF(F1080&lt;&gt;0,COUNTIF($K$2:K1080,K1080),"")</f>
        <v/>
      </c>
      <c r="E1080" t="str">
        <f t="shared" si="64"/>
        <v/>
      </c>
      <c r="G1080" s="54"/>
      <c r="H1080" t="str">
        <f>IFERROR(VLOOKUP(F1080, Entries!$B:$F, 2, FALSE),"")</f>
        <v/>
      </c>
      <c r="I1080" t="str">
        <f>IFERROR(VLOOKUP(F1080, Entries!$B:$F, 3, FALSE),"")</f>
        <v/>
      </c>
      <c r="J1080" t="str">
        <f>IFERROR(VLOOKUP(F1080, Entries!$B:$F, 4, FALSE),"")</f>
        <v/>
      </c>
      <c r="K1080" t="str">
        <f>IFERROR(VLOOKUP(F1080, Entries!$B:$F, 5, FALSE),"")</f>
        <v/>
      </c>
      <c r="L1080" t="str">
        <f>LEFT(Table22[[#This Row],[Category]],2)</f>
        <v/>
      </c>
      <c r="M1080" t="str">
        <f>IF(F1080&lt;&gt;0,COUNTIF($L$2:L1080,L1080),"")</f>
        <v/>
      </c>
      <c r="N1080" t="str">
        <f t="shared" si="65"/>
        <v/>
      </c>
    </row>
    <row r="1081" spans="1:14" x14ac:dyDescent="0.2">
      <c r="A1081">
        <v>1080</v>
      </c>
      <c r="B1081" t="str">
        <f>IF(F1081&lt;&gt;"",COUNTIF($J$2:J1081,J1081),"")</f>
        <v/>
      </c>
      <c r="C1081" t="str">
        <f t="shared" si="63"/>
        <v/>
      </c>
      <c r="D1081" t="str">
        <f>IF(F1081&lt;&gt;0,COUNTIF($K$2:K1081,K1081),"")</f>
        <v/>
      </c>
      <c r="E1081" t="str">
        <f t="shared" si="64"/>
        <v/>
      </c>
      <c r="G1081" s="54"/>
      <c r="H1081" t="str">
        <f>IFERROR(VLOOKUP(F1081, Entries!$B:$F, 2, FALSE),"")</f>
        <v/>
      </c>
      <c r="I1081" t="str">
        <f>IFERROR(VLOOKUP(F1081, Entries!$B:$F, 3, FALSE),"")</f>
        <v/>
      </c>
      <c r="J1081" t="str">
        <f>IFERROR(VLOOKUP(F1081, Entries!$B:$F, 4, FALSE),"")</f>
        <v/>
      </c>
      <c r="K1081" t="str">
        <f>IFERROR(VLOOKUP(F1081, Entries!$B:$F, 5, FALSE),"")</f>
        <v/>
      </c>
      <c r="L1081" t="str">
        <f>LEFT(Table22[[#This Row],[Category]],2)</f>
        <v/>
      </c>
      <c r="M1081" t="str">
        <f>IF(F1081&lt;&gt;0,COUNTIF($L$2:L1081,L1081),"")</f>
        <v/>
      </c>
      <c r="N1081" t="str">
        <f t="shared" si="65"/>
        <v/>
      </c>
    </row>
    <row r="1082" spans="1:14" x14ac:dyDescent="0.2">
      <c r="A1082">
        <v>1081</v>
      </c>
      <c r="B1082" t="str">
        <f>IF(F1082&lt;&gt;"",COUNTIF($J$2:J1082,J1082),"")</f>
        <v/>
      </c>
      <c r="C1082" t="str">
        <f t="shared" si="63"/>
        <v/>
      </c>
      <c r="D1082" t="str">
        <f>IF(F1082&lt;&gt;0,COUNTIF($K$2:K1082,K1082),"")</f>
        <v/>
      </c>
      <c r="E1082" t="str">
        <f t="shared" si="64"/>
        <v/>
      </c>
      <c r="G1082" s="54"/>
      <c r="H1082" t="str">
        <f>IFERROR(VLOOKUP(F1082, Entries!$B:$F, 2, FALSE),"")</f>
        <v/>
      </c>
      <c r="I1082" t="str">
        <f>IFERROR(VLOOKUP(F1082, Entries!$B:$F, 3, FALSE),"")</f>
        <v/>
      </c>
      <c r="J1082" t="str">
        <f>IFERROR(VLOOKUP(F1082, Entries!$B:$F, 4, FALSE),"")</f>
        <v/>
      </c>
      <c r="K1082" t="str">
        <f>IFERROR(VLOOKUP(F1082, Entries!$B:$F, 5, FALSE),"")</f>
        <v/>
      </c>
      <c r="L1082" t="str">
        <f>LEFT(Table22[[#This Row],[Category]],2)</f>
        <v/>
      </c>
      <c r="M1082" t="str">
        <f>IF(F1082&lt;&gt;0,COUNTIF($L$2:L1082,L1082),"")</f>
        <v/>
      </c>
      <c r="N1082" t="str">
        <f t="shared" si="65"/>
        <v/>
      </c>
    </row>
    <row r="1083" spans="1:14" x14ac:dyDescent="0.2">
      <c r="A1083">
        <v>1082</v>
      </c>
      <c r="B1083" t="str">
        <f>IF(F1083&lt;&gt;"",COUNTIF($J$2:J1083,J1083),"")</f>
        <v/>
      </c>
      <c r="C1083" t="str">
        <f t="shared" si="63"/>
        <v/>
      </c>
      <c r="D1083" t="str">
        <f>IF(F1083&lt;&gt;0,COUNTIF($K$2:K1083,K1083),"")</f>
        <v/>
      </c>
      <c r="E1083" t="str">
        <f t="shared" si="64"/>
        <v/>
      </c>
      <c r="G1083" s="54"/>
      <c r="H1083" t="str">
        <f>IFERROR(VLOOKUP(F1083, Entries!$B:$F, 2, FALSE),"")</f>
        <v/>
      </c>
      <c r="I1083" t="str">
        <f>IFERROR(VLOOKUP(F1083, Entries!$B:$F, 3, FALSE),"")</f>
        <v/>
      </c>
      <c r="J1083" t="str">
        <f>IFERROR(VLOOKUP(F1083, Entries!$B:$F, 4, FALSE),"")</f>
        <v/>
      </c>
      <c r="K1083" t="str">
        <f>IFERROR(VLOOKUP(F1083, Entries!$B:$F, 5, FALSE),"")</f>
        <v/>
      </c>
      <c r="L1083" t="str">
        <f>LEFT(Table22[[#This Row],[Category]],2)</f>
        <v/>
      </c>
      <c r="M1083" t="str">
        <f>IF(F1083&lt;&gt;0,COUNTIF($L$2:L1083,L1083),"")</f>
        <v/>
      </c>
      <c r="N1083" t="str">
        <f t="shared" si="65"/>
        <v/>
      </c>
    </row>
    <row r="1084" spans="1:14" x14ac:dyDescent="0.2">
      <c r="A1084">
        <v>1083</v>
      </c>
      <c r="B1084" t="str">
        <f>IF(F1084&lt;&gt;"",COUNTIF($J$2:J1084,J1084),"")</f>
        <v/>
      </c>
      <c r="C1084" t="str">
        <f t="shared" si="63"/>
        <v/>
      </c>
      <c r="D1084" t="str">
        <f>IF(F1084&lt;&gt;0,COUNTIF($K$2:K1084,K1084),"")</f>
        <v/>
      </c>
      <c r="E1084" t="str">
        <f t="shared" si="64"/>
        <v/>
      </c>
      <c r="G1084" s="54"/>
      <c r="H1084" t="str">
        <f>IFERROR(VLOOKUP(F1084, Entries!$B:$F, 2, FALSE),"")</f>
        <v/>
      </c>
      <c r="I1084" t="str">
        <f>IFERROR(VLOOKUP(F1084, Entries!$B:$F, 3, FALSE),"")</f>
        <v/>
      </c>
      <c r="J1084" t="str">
        <f>IFERROR(VLOOKUP(F1084, Entries!$B:$F, 4, FALSE),"")</f>
        <v/>
      </c>
      <c r="K1084" t="str">
        <f>IFERROR(VLOOKUP(F1084, Entries!$B:$F, 5, FALSE),"")</f>
        <v/>
      </c>
      <c r="L1084" t="str">
        <f>LEFT(Table22[[#This Row],[Category]],2)</f>
        <v/>
      </c>
      <c r="M1084" t="str">
        <f>IF(F1084&lt;&gt;0,COUNTIF($L$2:L1084,L1084),"")</f>
        <v/>
      </c>
      <c r="N1084" t="str">
        <f t="shared" si="65"/>
        <v/>
      </c>
    </row>
    <row r="1085" spans="1:14" x14ac:dyDescent="0.2">
      <c r="A1085">
        <v>1084</v>
      </c>
      <c r="B1085" t="str">
        <f>IF(F1085&lt;&gt;"",COUNTIF($J$2:J1085,J1085),"")</f>
        <v/>
      </c>
      <c r="C1085" t="str">
        <f t="shared" si="63"/>
        <v/>
      </c>
      <c r="D1085" t="str">
        <f>IF(F1085&lt;&gt;0,COUNTIF($K$2:K1085,K1085),"")</f>
        <v/>
      </c>
      <c r="E1085" t="str">
        <f t="shared" si="64"/>
        <v/>
      </c>
      <c r="G1085" s="54"/>
      <c r="H1085" t="str">
        <f>IFERROR(VLOOKUP(F1085, Entries!$B:$F, 2, FALSE),"")</f>
        <v/>
      </c>
      <c r="I1085" t="str">
        <f>IFERROR(VLOOKUP(F1085, Entries!$B:$F, 3, FALSE),"")</f>
        <v/>
      </c>
      <c r="J1085" t="str">
        <f>IFERROR(VLOOKUP(F1085, Entries!$B:$F, 4, FALSE),"")</f>
        <v/>
      </c>
      <c r="K1085" t="str">
        <f>IFERROR(VLOOKUP(F1085, Entries!$B:$F, 5, FALSE),"")</f>
        <v/>
      </c>
      <c r="L1085" t="str">
        <f>LEFT(Table22[[#This Row],[Category]],2)</f>
        <v/>
      </c>
      <c r="M1085" t="str">
        <f>IF(F1085&lt;&gt;0,COUNTIF($L$2:L1085,L1085),"")</f>
        <v/>
      </c>
      <c r="N1085" t="str">
        <f t="shared" si="65"/>
        <v/>
      </c>
    </row>
    <row r="1086" spans="1:14" x14ac:dyDescent="0.2">
      <c r="A1086">
        <v>1085</v>
      </c>
      <c r="B1086" t="str">
        <f>IF(F1086&lt;&gt;"",COUNTIF($J$2:J1086,J1086),"")</f>
        <v/>
      </c>
      <c r="C1086" t="str">
        <f t="shared" si="63"/>
        <v/>
      </c>
      <c r="D1086" t="str">
        <f>IF(F1086&lt;&gt;0,COUNTIF($K$2:K1086,K1086),"")</f>
        <v/>
      </c>
      <c r="E1086" t="str">
        <f t="shared" si="64"/>
        <v/>
      </c>
      <c r="G1086" s="54"/>
      <c r="H1086" t="str">
        <f>IFERROR(VLOOKUP(F1086, Entries!$B:$F, 2, FALSE),"")</f>
        <v/>
      </c>
      <c r="I1086" t="str">
        <f>IFERROR(VLOOKUP(F1086, Entries!$B:$F, 3, FALSE),"")</f>
        <v/>
      </c>
      <c r="J1086" t="str">
        <f>IFERROR(VLOOKUP(F1086, Entries!$B:$F, 4, FALSE),"")</f>
        <v/>
      </c>
      <c r="K1086" t="str">
        <f>IFERROR(VLOOKUP(F1086, Entries!$B:$F, 5, FALSE),"")</f>
        <v/>
      </c>
      <c r="L1086" t="str">
        <f>LEFT(Table22[[#This Row],[Category]],2)</f>
        <v/>
      </c>
      <c r="M1086" t="str">
        <f>IF(F1086&lt;&gt;0,COUNTIF($L$2:L1086,L1086),"")</f>
        <v/>
      </c>
      <c r="N1086" t="str">
        <f t="shared" si="65"/>
        <v/>
      </c>
    </row>
    <row r="1087" spans="1:14" x14ac:dyDescent="0.2">
      <c r="A1087">
        <v>1086</v>
      </c>
      <c r="B1087" t="str">
        <f>IF(F1087&lt;&gt;"",COUNTIF($J$2:J1087,J1087),"")</f>
        <v/>
      </c>
      <c r="C1087" t="str">
        <f t="shared" si="63"/>
        <v/>
      </c>
      <c r="D1087" t="str">
        <f>IF(F1087&lt;&gt;0,COUNTIF($K$2:K1087,K1087),"")</f>
        <v/>
      </c>
      <c r="E1087" t="str">
        <f t="shared" si="64"/>
        <v/>
      </c>
      <c r="G1087" s="54"/>
      <c r="H1087" t="str">
        <f>IFERROR(VLOOKUP(F1087, Entries!$B:$F, 2, FALSE),"")</f>
        <v/>
      </c>
      <c r="I1087" t="str">
        <f>IFERROR(VLOOKUP(F1087, Entries!$B:$F, 3, FALSE),"")</f>
        <v/>
      </c>
      <c r="J1087" t="str">
        <f>IFERROR(VLOOKUP(F1087, Entries!$B:$F, 4, FALSE),"")</f>
        <v/>
      </c>
      <c r="K1087" t="str">
        <f>IFERROR(VLOOKUP(F1087, Entries!$B:$F, 5, FALSE),"")</f>
        <v/>
      </c>
      <c r="L1087" t="str">
        <f>LEFT(Table22[[#This Row],[Category]],2)</f>
        <v/>
      </c>
      <c r="M1087" t="str">
        <f>IF(F1087&lt;&gt;0,COUNTIF($L$2:L1087,L1087),"")</f>
        <v/>
      </c>
      <c r="N1087" t="str">
        <f t="shared" si="65"/>
        <v/>
      </c>
    </row>
    <row r="1088" spans="1:14" x14ac:dyDescent="0.2">
      <c r="A1088">
        <v>1087</v>
      </c>
      <c r="B1088" t="str">
        <f>IF(F1088&lt;&gt;"",COUNTIF($J$2:J1088,J1088),"")</f>
        <v/>
      </c>
      <c r="C1088" t="str">
        <f t="shared" si="63"/>
        <v/>
      </c>
      <c r="D1088" t="str">
        <f>IF(F1088&lt;&gt;0,COUNTIF($K$2:K1088,K1088),"")</f>
        <v/>
      </c>
      <c r="E1088" t="str">
        <f t="shared" si="64"/>
        <v/>
      </c>
      <c r="G1088" s="54"/>
      <c r="H1088" t="str">
        <f>IFERROR(VLOOKUP(F1088, Entries!$B:$F, 2, FALSE),"")</f>
        <v/>
      </c>
      <c r="I1088" t="str">
        <f>IFERROR(VLOOKUP(F1088, Entries!$B:$F, 3, FALSE),"")</f>
        <v/>
      </c>
      <c r="J1088" t="str">
        <f>IFERROR(VLOOKUP(F1088, Entries!$B:$F, 4, FALSE),"")</f>
        <v/>
      </c>
      <c r="K1088" t="str">
        <f>IFERROR(VLOOKUP(F1088, Entries!$B:$F, 5, FALSE),"")</f>
        <v/>
      </c>
      <c r="L1088" t="str">
        <f>LEFT(Table22[[#This Row],[Category]],2)</f>
        <v/>
      </c>
      <c r="M1088" t="str">
        <f>IF(F1088&lt;&gt;0,COUNTIF($L$2:L1088,L1088),"")</f>
        <v/>
      </c>
      <c r="N1088" t="str">
        <f t="shared" si="65"/>
        <v/>
      </c>
    </row>
    <row r="1089" spans="1:14" x14ac:dyDescent="0.2">
      <c r="A1089">
        <v>1088</v>
      </c>
      <c r="B1089" t="str">
        <f>IF(F1089&lt;&gt;"",COUNTIF($J$2:J1089,J1089),"")</f>
        <v/>
      </c>
      <c r="C1089" t="str">
        <f t="shared" si="63"/>
        <v/>
      </c>
      <c r="D1089" t="str">
        <f>IF(F1089&lt;&gt;0,COUNTIF($K$2:K1089,K1089),"")</f>
        <v/>
      </c>
      <c r="E1089" t="str">
        <f t="shared" si="64"/>
        <v/>
      </c>
      <c r="G1089" s="54"/>
      <c r="H1089" t="str">
        <f>IFERROR(VLOOKUP(F1089, Entries!$B:$F, 2, FALSE),"")</f>
        <v/>
      </c>
      <c r="I1089" t="str">
        <f>IFERROR(VLOOKUP(F1089, Entries!$B:$F, 3, FALSE),"")</f>
        <v/>
      </c>
      <c r="J1089" t="str">
        <f>IFERROR(VLOOKUP(F1089, Entries!$B:$F, 4, FALSE),"")</f>
        <v/>
      </c>
      <c r="K1089" t="str">
        <f>IFERROR(VLOOKUP(F1089, Entries!$B:$F, 5, FALSE),"")</f>
        <v/>
      </c>
      <c r="L1089" t="str">
        <f>LEFT(Table22[[#This Row],[Category]],2)</f>
        <v/>
      </c>
      <c r="M1089" t="str">
        <f>IF(F1089&lt;&gt;0,COUNTIF($L$2:L1089,L1089),"")</f>
        <v/>
      </c>
      <c r="N1089" t="str">
        <f t="shared" si="65"/>
        <v/>
      </c>
    </row>
    <row r="1090" spans="1:14" x14ac:dyDescent="0.2">
      <c r="A1090">
        <v>1089</v>
      </c>
      <c r="B1090" t="str">
        <f>IF(F1090&lt;&gt;"",COUNTIF($J$2:J1090,J1090),"")</f>
        <v/>
      </c>
      <c r="C1090" t="str">
        <f t="shared" si="63"/>
        <v/>
      </c>
      <c r="D1090" t="str">
        <f>IF(F1090&lt;&gt;0,COUNTIF($K$2:K1090,K1090),"")</f>
        <v/>
      </c>
      <c r="E1090" t="str">
        <f t="shared" si="64"/>
        <v/>
      </c>
      <c r="G1090" s="54"/>
      <c r="H1090" t="str">
        <f>IFERROR(VLOOKUP(F1090, Entries!$B:$F, 2, FALSE),"")</f>
        <v/>
      </c>
      <c r="I1090" t="str">
        <f>IFERROR(VLOOKUP(F1090, Entries!$B:$F, 3, FALSE),"")</f>
        <v/>
      </c>
      <c r="J1090" t="str">
        <f>IFERROR(VLOOKUP(F1090, Entries!$B:$F, 4, FALSE),"")</f>
        <v/>
      </c>
      <c r="K1090" t="str">
        <f>IFERROR(VLOOKUP(F1090, Entries!$B:$F, 5, FALSE),"")</f>
        <v/>
      </c>
      <c r="L1090" t="str">
        <f>LEFT(Table22[[#This Row],[Category]],2)</f>
        <v/>
      </c>
      <c r="M1090" t="str">
        <f>IF(F1090&lt;&gt;0,COUNTIF($L$2:L1090,L1090),"")</f>
        <v/>
      </c>
      <c r="N1090" t="str">
        <f t="shared" si="65"/>
        <v/>
      </c>
    </row>
    <row r="1091" spans="1:14" x14ac:dyDescent="0.2">
      <c r="A1091">
        <v>1090</v>
      </c>
      <c r="B1091" t="str">
        <f>IF(F1091&lt;&gt;"",COUNTIF($J$2:J1091,J1091),"")</f>
        <v/>
      </c>
      <c r="C1091" t="str">
        <f t="shared" si="63"/>
        <v/>
      </c>
      <c r="D1091" t="str">
        <f>IF(F1091&lt;&gt;0,COUNTIF($K$2:K1091,K1091),"")</f>
        <v/>
      </c>
      <c r="E1091" t="str">
        <f t="shared" si="64"/>
        <v/>
      </c>
      <c r="G1091" s="54"/>
      <c r="H1091" t="str">
        <f>IFERROR(VLOOKUP(F1091, Entries!$B:$F, 2, FALSE),"")</f>
        <v/>
      </c>
      <c r="I1091" t="str">
        <f>IFERROR(VLOOKUP(F1091, Entries!$B:$F, 3, FALSE),"")</f>
        <v/>
      </c>
      <c r="J1091" t="str">
        <f>IFERROR(VLOOKUP(F1091, Entries!$B:$F, 4, FALSE),"")</f>
        <v/>
      </c>
      <c r="K1091" t="str">
        <f>IFERROR(VLOOKUP(F1091, Entries!$B:$F, 5, FALSE),"")</f>
        <v/>
      </c>
      <c r="L1091" t="str">
        <f>LEFT(Table22[[#This Row],[Category]],2)</f>
        <v/>
      </c>
      <c r="M1091" t="str">
        <f>IF(F1091&lt;&gt;0,COUNTIF($L$2:L1091,L1091),"")</f>
        <v/>
      </c>
      <c r="N1091" t="str">
        <f t="shared" si="65"/>
        <v/>
      </c>
    </row>
    <row r="1092" spans="1:14" x14ac:dyDescent="0.2">
      <c r="A1092">
        <v>1091</v>
      </c>
      <c r="B1092" t="str">
        <f>IF(F1092&lt;&gt;"",COUNTIF($J$2:J1092,J1092),"")</f>
        <v/>
      </c>
      <c r="C1092" t="str">
        <f t="shared" si="63"/>
        <v/>
      </c>
      <c r="D1092" t="str">
        <f>IF(F1092&lt;&gt;0,COUNTIF($K$2:K1092,K1092),"")</f>
        <v/>
      </c>
      <c r="E1092" t="str">
        <f t="shared" si="64"/>
        <v/>
      </c>
      <c r="G1092" s="54"/>
      <c r="H1092" t="str">
        <f>IFERROR(VLOOKUP(F1092, Entries!$B:$F, 2, FALSE),"")</f>
        <v/>
      </c>
      <c r="I1092" t="str">
        <f>IFERROR(VLOOKUP(F1092, Entries!$B:$F, 3, FALSE),"")</f>
        <v/>
      </c>
      <c r="J1092" t="str">
        <f>IFERROR(VLOOKUP(F1092, Entries!$B:$F, 4, FALSE),"")</f>
        <v/>
      </c>
      <c r="K1092" t="str">
        <f>IFERROR(VLOOKUP(F1092, Entries!$B:$F, 5, FALSE),"")</f>
        <v/>
      </c>
      <c r="L1092" t="str">
        <f>LEFT(Table22[[#This Row],[Category]],2)</f>
        <v/>
      </c>
      <c r="M1092" t="str">
        <f>IF(F1092&lt;&gt;0,COUNTIF($L$2:L1092,L1092),"")</f>
        <v/>
      </c>
      <c r="N1092" t="str">
        <f t="shared" si="65"/>
        <v/>
      </c>
    </row>
    <row r="1093" spans="1:14" x14ac:dyDescent="0.2">
      <c r="A1093">
        <v>1092</v>
      </c>
      <c r="B1093" t="str">
        <f>IF(F1093&lt;&gt;"",COUNTIF($J$2:J1093,J1093),"")</f>
        <v/>
      </c>
      <c r="C1093" t="str">
        <f t="shared" si="63"/>
        <v/>
      </c>
      <c r="D1093" t="str">
        <f>IF(F1093&lt;&gt;0,COUNTIF($K$2:K1093,K1093),"")</f>
        <v/>
      </c>
      <c r="E1093" t="str">
        <f t="shared" si="64"/>
        <v/>
      </c>
      <c r="G1093" s="54"/>
      <c r="H1093" t="str">
        <f>IFERROR(VLOOKUP(F1093, Entries!$B:$F, 2, FALSE),"")</f>
        <v/>
      </c>
      <c r="I1093" t="str">
        <f>IFERROR(VLOOKUP(F1093, Entries!$B:$F, 3, FALSE),"")</f>
        <v/>
      </c>
      <c r="J1093" t="str">
        <f>IFERROR(VLOOKUP(F1093, Entries!$B:$F, 4, FALSE),"")</f>
        <v/>
      </c>
      <c r="K1093" t="str">
        <f>IFERROR(VLOOKUP(F1093, Entries!$B:$F, 5, FALSE),"")</f>
        <v/>
      </c>
      <c r="L1093" t="str">
        <f>LEFT(Table22[[#This Row],[Category]],2)</f>
        <v/>
      </c>
      <c r="M1093" t="str">
        <f>IF(F1093&lt;&gt;0,COUNTIF($L$2:L1093,L1093),"")</f>
        <v/>
      </c>
      <c r="N1093" t="str">
        <f t="shared" si="65"/>
        <v/>
      </c>
    </row>
    <row r="1094" spans="1:14" x14ac:dyDescent="0.2">
      <c r="A1094">
        <v>1093</v>
      </c>
      <c r="B1094" t="str">
        <f>IF(F1094&lt;&gt;"",COUNTIF($J$2:J1094,J1094),"")</f>
        <v/>
      </c>
      <c r="C1094" t="str">
        <f t="shared" si="63"/>
        <v/>
      </c>
      <c r="D1094" t="str">
        <f>IF(F1094&lt;&gt;0,COUNTIF($K$2:K1094,K1094),"")</f>
        <v/>
      </c>
      <c r="E1094" t="str">
        <f t="shared" si="64"/>
        <v/>
      </c>
      <c r="G1094" s="54"/>
      <c r="H1094" t="str">
        <f>IFERROR(VLOOKUP(F1094, Entries!$B:$F, 2, FALSE),"")</f>
        <v/>
      </c>
      <c r="I1094" t="str">
        <f>IFERROR(VLOOKUP(F1094, Entries!$B:$F, 3, FALSE),"")</f>
        <v/>
      </c>
      <c r="J1094" t="str">
        <f>IFERROR(VLOOKUP(F1094, Entries!$B:$F, 4, FALSE),"")</f>
        <v/>
      </c>
      <c r="K1094" t="str">
        <f>IFERROR(VLOOKUP(F1094, Entries!$B:$F, 5, FALSE),"")</f>
        <v/>
      </c>
      <c r="L1094" t="str">
        <f>LEFT(Table22[[#This Row],[Category]],2)</f>
        <v/>
      </c>
      <c r="M1094" t="str">
        <f>IF(F1094&lt;&gt;0,COUNTIF($L$2:L1094,L1094),"")</f>
        <v/>
      </c>
      <c r="N1094" t="str">
        <f t="shared" si="65"/>
        <v/>
      </c>
    </row>
    <row r="1095" spans="1:14" x14ac:dyDescent="0.2">
      <c r="A1095">
        <v>1094</v>
      </c>
      <c r="B1095" t="str">
        <f>IF(F1095&lt;&gt;"",COUNTIF($J$2:J1095,J1095),"")</f>
        <v/>
      </c>
      <c r="C1095" t="str">
        <f t="shared" si="63"/>
        <v/>
      </c>
      <c r="D1095" t="str">
        <f>IF(F1095&lt;&gt;0,COUNTIF($K$2:K1095,K1095),"")</f>
        <v/>
      </c>
      <c r="E1095" t="str">
        <f t="shared" si="64"/>
        <v/>
      </c>
      <c r="G1095" s="54"/>
      <c r="H1095" t="str">
        <f>IFERROR(VLOOKUP(F1095, Entries!$B:$F, 2, FALSE),"")</f>
        <v/>
      </c>
      <c r="I1095" t="str">
        <f>IFERROR(VLOOKUP(F1095, Entries!$B:$F, 3, FALSE),"")</f>
        <v/>
      </c>
      <c r="J1095" t="str">
        <f>IFERROR(VLOOKUP(F1095, Entries!$B:$F, 4, FALSE),"")</f>
        <v/>
      </c>
      <c r="K1095" t="str">
        <f>IFERROR(VLOOKUP(F1095, Entries!$B:$F, 5, FALSE),"")</f>
        <v/>
      </c>
      <c r="L1095" t="str">
        <f>LEFT(Table22[[#This Row],[Category]],2)</f>
        <v/>
      </c>
      <c r="M1095" t="str">
        <f>IF(F1095&lt;&gt;0,COUNTIF($L$2:L1095,L1095),"")</f>
        <v/>
      </c>
      <c r="N1095" t="str">
        <f t="shared" si="65"/>
        <v/>
      </c>
    </row>
    <row r="1096" spans="1:14" x14ac:dyDescent="0.2">
      <c r="A1096">
        <v>1095</v>
      </c>
      <c r="B1096" t="str">
        <f>IF(F1096&lt;&gt;"",COUNTIF($J$2:J1096,J1096),"")</f>
        <v/>
      </c>
      <c r="C1096" t="str">
        <f t="shared" si="63"/>
        <v/>
      </c>
      <c r="D1096" t="str">
        <f>IF(F1096&lt;&gt;0,COUNTIF($K$2:K1096,K1096),"")</f>
        <v/>
      </c>
      <c r="E1096" t="str">
        <f t="shared" si="64"/>
        <v/>
      </c>
      <c r="G1096" s="54"/>
      <c r="H1096" t="str">
        <f>IFERROR(VLOOKUP(F1096, Entries!$B:$F, 2, FALSE),"")</f>
        <v/>
      </c>
      <c r="I1096" t="str">
        <f>IFERROR(VLOOKUP(F1096, Entries!$B:$F, 3, FALSE),"")</f>
        <v/>
      </c>
      <c r="J1096" t="str">
        <f>IFERROR(VLOOKUP(F1096, Entries!$B:$F, 4, FALSE),"")</f>
        <v/>
      </c>
      <c r="K1096" t="str">
        <f>IFERROR(VLOOKUP(F1096, Entries!$B:$F, 5, FALSE),"")</f>
        <v/>
      </c>
      <c r="L1096" t="str">
        <f>LEFT(Table22[[#This Row],[Category]],2)</f>
        <v/>
      </c>
      <c r="M1096" t="str">
        <f>IF(F1096&lt;&gt;0,COUNTIF($L$2:L1096,L1096),"")</f>
        <v/>
      </c>
      <c r="N1096" t="str">
        <f t="shared" si="65"/>
        <v/>
      </c>
    </row>
    <row r="1097" spans="1:14" x14ac:dyDescent="0.2">
      <c r="A1097">
        <v>1096</v>
      </c>
      <c r="B1097" t="str">
        <f>IF(F1097&lt;&gt;"",COUNTIF($J$2:J1097,J1097),"")</f>
        <v/>
      </c>
      <c r="C1097" t="str">
        <f t="shared" si="63"/>
        <v/>
      </c>
      <c r="D1097" t="str">
        <f>IF(F1097&lt;&gt;0,COUNTIF($K$2:K1097,K1097),"")</f>
        <v/>
      </c>
      <c r="E1097" t="str">
        <f t="shared" si="64"/>
        <v/>
      </c>
      <c r="G1097" s="54"/>
      <c r="H1097" t="str">
        <f>IFERROR(VLOOKUP(F1097, Entries!$B:$F, 2, FALSE),"")</f>
        <v/>
      </c>
      <c r="I1097" t="str">
        <f>IFERROR(VLOOKUP(F1097, Entries!$B:$F, 3, FALSE),"")</f>
        <v/>
      </c>
      <c r="J1097" t="str">
        <f>IFERROR(VLOOKUP(F1097, Entries!$B:$F, 4, FALSE),"")</f>
        <v/>
      </c>
      <c r="K1097" t="str">
        <f>IFERROR(VLOOKUP(F1097, Entries!$B:$F, 5, FALSE),"")</f>
        <v/>
      </c>
      <c r="L1097" t="str">
        <f>LEFT(Table22[[#This Row],[Category]],2)</f>
        <v/>
      </c>
      <c r="M1097" t="str">
        <f>IF(F1097&lt;&gt;0,COUNTIF($L$2:L1097,L1097),"")</f>
        <v/>
      </c>
      <c r="N1097" t="str">
        <f t="shared" si="65"/>
        <v/>
      </c>
    </row>
    <row r="1098" spans="1:14" x14ac:dyDescent="0.2">
      <c r="A1098">
        <v>1097</v>
      </c>
      <c r="B1098" t="str">
        <f>IF(F1098&lt;&gt;"",COUNTIF($J$2:J1098,J1098),"")</f>
        <v/>
      </c>
      <c r="C1098" t="str">
        <f t="shared" si="63"/>
        <v/>
      </c>
      <c r="D1098" t="str">
        <f>IF(F1098&lt;&gt;0,COUNTIF($K$2:K1098,K1098),"")</f>
        <v/>
      </c>
      <c r="E1098" t="str">
        <f t="shared" si="64"/>
        <v/>
      </c>
      <c r="G1098" s="54"/>
      <c r="H1098" t="str">
        <f>IFERROR(VLOOKUP(F1098, Entries!$B:$F, 2, FALSE),"")</f>
        <v/>
      </c>
      <c r="I1098" t="str">
        <f>IFERROR(VLOOKUP(F1098, Entries!$B:$F, 3, FALSE),"")</f>
        <v/>
      </c>
      <c r="J1098" t="str">
        <f>IFERROR(VLOOKUP(F1098, Entries!$B:$F, 4, FALSE),"")</f>
        <v/>
      </c>
      <c r="K1098" t="str">
        <f>IFERROR(VLOOKUP(F1098, Entries!$B:$F, 5, FALSE),"")</f>
        <v/>
      </c>
      <c r="L1098" t="str">
        <f>LEFT(Table22[[#This Row],[Category]],2)</f>
        <v/>
      </c>
      <c r="M1098" t="str">
        <f>IF(F1098&lt;&gt;0,COUNTIF($L$2:L1098,L1098),"")</f>
        <v/>
      </c>
      <c r="N1098" t="str">
        <f t="shared" si="65"/>
        <v/>
      </c>
    </row>
    <row r="1099" spans="1:14" x14ac:dyDescent="0.2">
      <c r="A1099">
        <v>1098</v>
      </c>
      <c r="B1099" t="str">
        <f>IF(F1099&lt;&gt;"",COUNTIF($J$2:J1099,J1099),"")</f>
        <v/>
      </c>
      <c r="C1099" t="str">
        <f t="shared" si="63"/>
        <v/>
      </c>
      <c r="D1099" t="str">
        <f>IF(F1099&lt;&gt;0,COUNTIF($K$2:K1099,K1099),"")</f>
        <v/>
      </c>
      <c r="E1099" t="str">
        <f t="shared" si="64"/>
        <v/>
      </c>
      <c r="G1099" s="54"/>
      <c r="H1099" t="str">
        <f>IFERROR(VLOOKUP(F1099, Entries!$B:$F, 2, FALSE),"")</f>
        <v/>
      </c>
      <c r="I1099" t="str">
        <f>IFERROR(VLOOKUP(F1099, Entries!$B:$F, 3, FALSE),"")</f>
        <v/>
      </c>
      <c r="J1099" t="str">
        <f>IFERROR(VLOOKUP(F1099, Entries!$B:$F, 4, FALSE),"")</f>
        <v/>
      </c>
      <c r="K1099" t="str">
        <f>IFERROR(VLOOKUP(F1099, Entries!$B:$F, 5, FALSE),"")</f>
        <v/>
      </c>
      <c r="L1099" t="str">
        <f>LEFT(Table22[[#This Row],[Category]],2)</f>
        <v/>
      </c>
      <c r="M1099" t="str">
        <f>IF(F1099&lt;&gt;0,COUNTIF($L$2:L1099,L1099),"")</f>
        <v/>
      </c>
      <c r="N1099" t="str">
        <f t="shared" si="65"/>
        <v/>
      </c>
    </row>
    <row r="1100" spans="1:14" x14ac:dyDescent="0.2">
      <c r="A1100">
        <v>1099</v>
      </c>
      <c r="B1100" t="str">
        <f>IF(F1100&lt;&gt;"",COUNTIF($J$2:J1100,J1100),"")</f>
        <v/>
      </c>
      <c r="C1100" t="str">
        <f t="shared" si="63"/>
        <v/>
      </c>
      <c r="D1100" t="str">
        <f>IF(F1100&lt;&gt;0,COUNTIF($K$2:K1100,K1100),"")</f>
        <v/>
      </c>
      <c r="E1100" t="str">
        <f t="shared" si="64"/>
        <v/>
      </c>
      <c r="G1100" s="54"/>
      <c r="H1100" t="str">
        <f>IFERROR(VLOOKUP(F1100, Entries!$B:$F, 2, FALSE),"")</f>
        <v/>
      </c>
      <c r="I1100" t="str">
        <f>IFERROR(VLOOKUP(F1100, Entries!$B:$F, 3, FALSE),"")</f>
        <v/>
      </c>
      <c r="J1100" t="str">
        <f>IFERROR(VLOOKUP(F1100, Entries!$B:$F, 4, FALSE),"")</f>
        <v/>
      </c>
      <c r="K1100" t="str">
        <f>IFERROR(VLOOKUP(F1100, Entries!$B:$F, 5, FALSE),"")</f>
        <v/>
      </c>
      <c r="L1100" t="str">
        <f>LEFT(Table22[[#This Row],[Category]],2)</f>
        <v/>
      </c>
      <c r="M1100" t="str">
        <f>IF(F1100&lt;&gt;0,COUNTIF($L$2:L1100,L1100),"")</f>
        <v/>
      </c>
      <c r="N1100" t="str">
        <f t="shared" si="65"/>
        <v/>
      </c>
    </row>
    <row r="1101" spans="1:14" x14ac:dyDescent="0.2">
      <c r="A1101">
        <v>1100</v>
      </c>
      <c r="B1101" t="str">
        <f>IF(F1101&lt;&gt;"",COUNTIF($J$2:J1101,J1101),"")</f>
        <v/>
      </c>
      <c r="C1101" t="str">
        <f t="shared" si="63"/>
        <v/>
      </c>
      <c r="D1101" t="str">
        <f>IF(F1101&lt;&gt;0,COUNTIF($K$2:K1101,K1101),"")</f>
        <v/>
      </c>
      <c r="E1101" t="str">
        <f t="shared" si="64"/>
        <v/>
      </c>
      <c r="G1101" s="54"/>
      <c r="H1101" t="str">
        <f>IFERROR(VLOOKUP(F1101, Entries!$B:$F, 2, FALSE),"")</f>
        <v/>
      </c>
      <c r="I1101" t="str">
        <f>IFERROR(VLOOKUP(F1101, Entries!$B:$F, 3, FALSE),"")</f>
        <v/>
      </c>
      <c r="J1101" t="str">
        <f>IFERROR(VLOOKUP(F1101, Entries!$B:$F, 4, FALSE),"")</f>
        <v/>
      </c>
      <c r="K1101" t="str">
        <f>IFERROR(VLOOKUP(F1101, Entries!$B:$F, 5, FALSE),"")</f>
        <v/>
      </c>
      <c r="L1101" t="str">
        <f>LEFT(Table22[[#This Row],[Category]],2)</f>
        <v/>
      </c>
      <c r="M1101" t="str">
        <f>IF(F1101&lt;&gt;0,COUNTIF($L$2:L1101,L1101),"")</f>
        <v/>
      </c>
      <c r="N1101" t="str">
        <f t="shared" si="65"/>
        <v/>
      </c>
    </row>
    <row r="1102" spans="1:14" x14ac:dyDescent="0.2">
      <c r="A1102">
        <v>1101</v>
      </c>
      <c r="B1102" t="str">
        <f>IF(F1102&lt;&gt;"",COUNTIF($J$2:J1102,J1102),"")</f>
        <v/>
      </c>
      <c r="C1102" t="str">
        <f t="shared" si="63"/>
        <v/>
      </c>
      <c r="D1102" t="str">
        <f>IF(F1102&lt;&gt;0,COUNTIF($K$2:K1102,K1102),"")</f>
        <v/>
      </c>
      <c r="E1102" t="str">
        <f t="shared" si="64"/>
        <v/>
      </c>
      <c r="G1102" s="54"/>
      <c r="H1102" t="str">
        <f>IFERROR(VLOOKUP(F1102, Entries!$B:$F, 2, FALSE),"")</f>
        <v/>
      </c>
      <c r="I1102" t="str">
        <f>IFERROR(VLOOKUP(F1102, Entries!$B:$F, 3, FALSE),"")</f>
        <v/>
      </c>
      <c r="J1102" t="str">
        <f>IFERROR(VLOOKUP(F1102, Entries!$B:$F, 4, FALSE),"")</f>
        <v/>
      </c>
      <c r="K1102" t="str">
        <f>IFERROR(VLOOKUP(F1102, Entries!$B:$F, 5, FALSE),"")</f>
        <v/>
      </c>
      <c r="L1102" t="str">
        <f>LEFT(Table22[[#This Row],[Category]],2)</f>
        <v/>
      </c>
      <c r="M1102" t="str">
        <f>IF(F1102&lt;&gt;0,COUNTIF($L$2:L1102,L1102),"")</f>
        <v/>
      </c>
      <c r="N1102" t="str">
        <f t="shared" si="65"/>
        <v/>
      </c>
    </row>
    <row r="1103" spans="1:14" x14ac:dyDescent="0.2">
      <c r="A1103">
        <v>1102</v>
      </c>
      <c r="B1103" t="str">
        <f>IF(F1103&lt;&gt;"",COUNTIF($J$2:J1103,J1103),"")</f>
        <v/>
      </c>
      <c r="C1103" t="str">
        <f t="shared" si="63"/>
        <v/>
      </c>
      <c r="D1103" t="str">
        <f>IF(F1103&lt;&gt;0,COUNTIF($K$2:K1103,K1103),"")</f>
        <v/>
      </c>
      <c r="E1103" t="str">
        <f t="shared" si="64"/>
        <v/>
      </c>
      <c r="G1103" s="54"/>
      <c r="H1103" t="str">
        <f>IFERROR(VLOOKUP(F1103, Entries!$B:$F, 2, FALSE),"")</f>
        <v/>
      </c>
      <c r="I1103" t="str">
        <f>IFERROR(VLOOKUP(F1103, Entries!$B:$F, 3, FALSE),"")</f>
        <v/>
      </c>
      <c r="J1103" t="str">
        <f>IFERROR(VLOOKUP(F1103, Entries!$B:$F, 4, FALSE),"")</f>
        <v/>
      </c>
      <c r="K1103" t="str">
        <f>IFERROR(VLOOKUP(F1103, Entries!$B:$F, 5, FALSE),"")</f>
        <v/>
      </c>
      <c r="L1103" t="str">
        <f>LEFT(Table22[[#This Row],[Category]],2)</f>
        <v/>
      </c>
      <c r="M1103" t="str">
        <f>IF(F1103&lt;&gt;0,COUNTIF($L$2:L1103,L1103),"")</f>
        <v/>
      </c>
      <c r="N1103" t="str">
        <f t="shared" si="65"/>
        <v/>
      </c>
    </row>
    <row r="1104" spans="1:14" x14ac:dyDescent="0.2">
      <c r="A1104">
        <v>1103</v>
      </c>
      <c r="B1104" t="str">
        <f>IF(F1104&lt;&gt;"",COUNTIF($J$2:J1104,J1104),"")</f>
        <v/>
      </c>
      <c r="C1104" t="str">
        <f t="shared" si="63"/>
        <v/>
      </c>
      <c r="D1104" t="str">
        <f>IF(F1104&lt;&gt;0,COUNTIF($K$2:K1104,K1104),"")</f>
        <v/>
      </c>
      <c r="E1104" t="str">
        <f t="shared" si="64"/>
        <v/>
      </c>
      <c r="G1104" s="54"/>
      <c r="H1104" t="str">
        <f>IFERROR(VLOOKUP(F1104, Entries!$B:$F, 2, FALSE),"")</f>
        <v/>
      </c>
      <c r="I1104" t="str">
        <f>IFERROR(VLOOKUP(F1104, Entries!$B:$F, 3, FALSE),"")</f>
        <v/>
      </c>
      <c r="J1104" t="str">
        <f>IFERROR(VLOOKUP(F1104, Entries!$B:$F, 4, FALSE),"")</f>
        <v/>
      </c>
      <c r="K1104" t="str">
        <f>IFERROR(VLOOKUP(F1104, Entries!$B:$F, 5, FALSE),"")</f>
        <v/>
      </c>
      <c r="L1104" t="str">
        <f>LEFT(Table22[[#This Row],[Category]],2)</f>
        <v/>
      </c>
      <c r="M1104" t="str">
        <f>IF(F1104&lt;&gt;0,COUNTIF($L$2:L1104,L1104),"")</f>
        <v/>
      </c>
      <c r="N1104" t="str">
        <f t="shared" si="65"/>
        <v/>
      </c>
    </row>
    <row r="1105" spans="1:14" x14ac:dyDescent="0.2">
      <c r="A1105">
        <v>1104</v>
      </c>
      <c r="B1105" t="str">
        <f>IF(F1105&lt;&gt;"",COUNTIF($J$2:J1105,J1105),"")</f>
        <v/>
      </c>
      <c r="C1105" t="str">
        <f t="shared" si="63"/>
        <v/>
      </c>
      <c r="D1105" t="str">
        <f>IF(F1105&lt;&gt;0,COUNTIF($K$2:K1105,K1105),"")</f>
        <v/>
      </c>
      <c r="E1105" t="str">
        <f t="shared" si="64"/>
        <v/>
      </c>
      <c r="G1105" s="54"/>
      <c r="H1105" t="str">
        <f>IFERROR(VLOOKUP(F1105, Entries!$B:$F, 2, FALSE),"")</f>
        <v/>
      </c>
      <c r="I1105" t="str">
        <f>IFERROR(VLOOKUP(F1105, Entries!$B:$F, 3, FALSE),"")</f>
        <v/>
      </c>
      <c r="J1105" t="str">
        <f>IFERROR(VLOOKUP(F1105, Entries!$B:$F, 4, FALSE),"")</f>
        <v/>
      </c>
      <c r="K1105" t="str">
        <f>IFERROR(VLOOKUP(F1105, Entries!$B:$F, 5, FALSE),"")</f>
        <v/>
      </c>
      <c r="L1105" t="str">
        <f>LEFT(Table22[[#This Row],[Category]],2)</f>
        <v/>
      </c>
      <c r="M1105" t="str">
        <f>IF(F1105&lt;&gt;0,COUNTIF($L$2:L1105,L1105),"")</f>
        <v/>
      </c>
      <c r="N1105" t="str">
        <f t="shared" si="65"/>
        <v/>
      </c>
    </row>
    <row r="1106" spans="1:14" x14ac:dyDescent="0.2">
      <c r="A1106">
        <v>1105</v>
      </c>
      <c r="B1106" t="str">
        <f>IF(F1106&lt;&gt;"",COUNTIF($J$2:J1106,J1106),"")</f>
        <v/>
      </c>
      <c r="C1106" t="str">
        <f t="shared" si="63"/>
        <v/>
      </c>
      <c r="D1106" t="str">
        <f>IF(F1106&lt;&gt;0,COUNTIF($K$2:K1106,K1106),"")</f>
        <v/>
      </c>
      <c r="E1106" t="str">
        <f t="shared" si="64"/>
        <v/>
      </c>
      <c r="G1106" s="54"/>
      <c r="H1106" t="str">
        <f>IFERROR(VLOOKUP(F1106, Entries!$B:$F, 2, FALSE),"")</f>
        <v/>
      </c>
      <c r="I1106" t="str">
        <f>IFERROR(VLOOKUP(F1106, Entries!$B:$F, 3, FALSE),"")</f>
        <v/>
      </c>
      <c r="J1106" t="str">
        <f>IFERROR(VLOOKUP(F1106, Entries!$B:$F, 4, FALSE),"")</f>
        <v/>
      </c>
      <c r="K1106" t="str">
        <f>IFERROR(VLOOKUP(F1106, Entries!$B:$F, 5, FALSE),"")</f>
        <v/>
      </c>
      <c r="L1106" t="str">
        <f>LEFT(Table22[[#This Row],[Category]],2)</f>
        <v/>
      </c>
      <c r="M1106" t="str">
        <f>IF(F1106&lt;&gt;0,COUNTIF($L$2:L1106,L1106),"")</f>
        <v/>
      </c>
      <c r="N1106" t="str">
        <f t="shared" si="65"/>
        <v/>
      </c>
    </row>
    <row r="1107" spans="1:14" x14ac:dyDescent="0.2">
      <c r="A1107">
        <v>1106</v>
      </c>
      <c r="B1107" t="str">
        <f>IF(F1107&lt;&gt;"",COUNTIF($J$2:J1107,J1107),"")</f>
        <v/>
      </c>
      <c r="C1107" t="str">
        <f t="shared" si="63"/>
        <v/>
      </c>
      <c r="D1107" t="str">
        <f>IF(F1107&lt;&gt;0,COUNTIF($K$2:K1107,K1107),"")</f>
        <v/>
      </c>
      <c r="E1107" t="str">
        <f t="shared" si="64"/>
        <v/>
      </c>
      <c r="G1107" s="54"/>
      <c r="H1107" t="str">
        <f>IFERROR(VLOOKUP(F1107, Entries!$B:$F, 2, FALSE),"")</f>
        <v/>
      </c>
      <c r="I1107" t="str">
        <f>IFERROR(VLOOKUP(F1107, Entries!$B:$F, 3, FALSE),"")</f>
        <v/>
      </c>
      <c r="J1107" t="str">
        <f>IFERROR(VLOOKUP(F1107, Entries!$B:$F, 4, FALSE),"")</f>
        <v/>
      </c>
      <c r="K1107" t="str">
        <f>IFERROR(VLOOKUP(F1107, Entries!$B:$F, 5, FALSE),"")</f>
        <v/>
      </c>
      <c r="L1107" t="str">
        <f>LEFT(Table22[[#This Row],[Category]],2)</f>
        <v/>
      </c>
      <c r="M1107" t="str">
        <f>IF(F1107&lt;&gt;0,COUNTIF($L$2:L1107,L1107),"")</f>
        <v/>
      </c>
      <c r="N1107" t="str">
        <f t="shared" si="65"/>
        <v/>
      </c>
    </row>
    <row r="1108" spans="1:14" x14ac:dyDescent="0.2">
      <c r="A1108">
        <v>1107</v>
      </c>
      <c r="B1108" t="str">
        <f>IF(F1108&lt;&gt;"",COUNTIF($J$2:J1108,J1108),"")</f>
        <v/>
      </c>
      <c r="C1108" t="str">
        <f t="shared" si="63"/>
        <v/>
      </c>
      <c r="D1108" t="str">
        <f>IF(F1108&lt;&gt;0,COUNTIF($K$2:K1108,K1108),"")</f>
        <v/>
      </c>
      <c r="E1108" t="str">
        <f t="shared" si="64"/>
        <v/>
      </c>
      <c r="G1108" s="54"/>
      <c r="H1108" t="str">
        <f>IFERROR(VLOOKUP(F1108, Entries!$B:$F, 2, FALSE),"")</f>
        <v/>
      </c>
      <c r="I1108" t="str">
        <f>IFERROR(VLOOKUP(F1108, Entries!$B:$F, 3, FALSE),"")</f>
        <v/>
      </c>
      <c r="J1108" t="str">
        <f>IFERROR(VLOOKUP(F1108, Entries!$B:$F, 4, FALSE),"")</f>
        <v/>
      </c>
      <c r="K1108" t="str">
        <f>IFERROR(VLOOKUP(F1108, Entries!$B:$F, 5, FALSE),"")</f>
        <v/>
      </c>
      <c r="L1108" t="str">
        <f>LEFT(Table22[[#This Row],[Category]],2)</f>
        <v/>
      </c>
      <c r="M1108" t="str">
        <f>IF(F1108&lt;&gt;0,COUNTIF($L$2:L1108,L1108),"")</f>
        <v/>
      </c>
      <c r="N1108" t="str">
        <f t="shared" si="65"/>
        <v/>
      </c>
    </row>
    <row r="1109" spans="1:14" x14ac:dyDescent="0.2">
      <c r="A1109">
        <v>1108</v>
      </c>
      <c r="B1109" t="str">
        <f>IF(F1109&lt;&gt;"",COUNTIF($J$2:J1109,J1109),"")</f>
        <v/>
      </c>
      <c r="C1109" t="str">
        <f t="shared" si="63"/>
        <v/>
      </c>
      <c r="D1109" t="str">
        <f>IF(F1109&lt;&gt;0,COUNTIF($K$2:K1109,K1109),"")</f>
        <v/>
      </c>
      <c r="E1109" t="str">
        <f t="shared" si="64"/>
        <v/>
      </c>
      <c r="G1109" s="54"/>
      <c r="H1109" t="str">
        <f>IFERROR(VLOOKUP(F1109, Entries!$B:$F, 2, FALSE),"")</f>
        <v/>
      </c>
      <c r="I1109" t="str">
        <f>IFERROR(VLOOKUP(F1109, Entries!$B:$F, 3, FALSE),"")</f>
        <v/>
      </c>
      <c r="J1109" t="str">
        <f>IFERROR(VLOOKUP(F1109, Entries!$B:$F, 4, FALSE),"")</f>
        <v/>
      </c>
      <c r="K1109" t="str">
        <f>IFERROR(VLOOKUP(F1109, Entries!$B:$F, 5, FALSE),"")</f>
        <v/>
      </c>
      <c r="L1109" t="str">
        <f>LEFT(Table22[[#This Row],[Category]],2)</f>
        <v/>
      </c>
      <c r="M1109" t="str">
        <f>IF(F1109&lt;&gt;0,COUNTIF($L$2:L1109,L1109),"")</f>
        <v/>
      </c>
      <c r="N1109" t="str">
        <f t="shared" si="65"/>
        <v/>
      </c>
    </row>
    <row r="1110" spans="1:14" x14ac:dyDescent="0.2">
      <c r="A1110">
        <v>1109</v>
      </c>
      <c r="B1110" t="str">
        <f>IF(F1110&lt;&gt;"",COUNTIF($J$2:J1110,J1110),"")</f>
        <v/>
      </c>
      <c r="C1110" t="str">
        <f t="shared" si="63"/>
        <v/>
      </c>
      <c r="D1110" t="str">
        <f>IF(F1110&lt;&gt;0,COUNTIF($K$2:K1110,K1110),"")</f>
        <v/>
      </c>
      <c r="E1110" t="str">
        <f t="shared" si="64"/>
        <v/>
      </c>
      <c r="G1110" s="54"/>
      <c r="H1110" t="str">
        <f>IFERROR(VLOOKUP(F1110, Entries!$B:$F, 2, FALSE),"")</f>
        <v/>
      </c>
      <c r="I1110" t="str">
        <f>IFERROR(VLOOKUP(F1110, Entries!$B:$F, 3, FALSE),"")</f>
        <v/>
      </c>
      <c r="J1110" t="str">
        <f>IFERROR(VLOOKUP(F1110, Entries!$B:$F, 4, FALSE),"")</f>
        <v/>
      </c>
      <c r="K1110" t="str">
        <f>IFERROR(VLOOKUP(F1110, Entries!$B:$F, 5, FALSE),"")</f>
        <v/>
      </c>
      <c r="L1110" t="str">
        <f>LEFT(Table22[[#This Row],[Category]],2)</f>
        <v/>
      </c>
      <c r="M1110" t="str">
        <f>IF(F1110&lt;&gt;0,COUNTIF($L$2:L1110,L1110),"")</f>
        <v/>
      </c>
      <c r="N1110" t="str">
        <f t="shared" si="65"/>
        <v/>
      </c>
    </row>
    <row r="1111" spans="1:14" x14ac:dyDescent="0.2">
      <c r="A1111">
        <v>1110</v>
      </c>
      <c r="B1111" t="str">
        <f>IF(F1111&lt;&gt;"",COUNTIF($J$2:J1111,J1111),"")</f>
        <v/>
      </c>
      <c r="C1111" t="str">
        <f t="shared" si="63"/>
        <v/>
      </c>
      <c r="D1111" t="str">
        <f>IF(F1111&lt;&gt;0,COUNTIF($K$2:K1111,K1111),"")</f>
        <v/>
      </c>
      <c r="E1111" t="str">
        <f t="shared" si="64"/>
        <v/>
      </c>
      <c r="G1111" s="54"/>
      <c r="H1111" t="str">
        <f>IFERROR(VLOOKUP(F1111, Entries!$B:$F, 2, FALSE),"")</f>
        <v/>
      </c>
      <c r="I1111" t="str">
        <f>IFERROR(VLOOKUP(F1111, Entries!$B:$F, 3, FALSE),"")</f>
        <v/>
      </c>
      <c r="J1111" t="str">
        <f>IFERROR(VLOOKUP(F1111, Entries!$B:$F, 4, FALSE),"")</f>
        <v/>
      </c>
      <c r="K1111" t="str">
        <f>IFERROR(VLOOKUP(F1111, Entries!$B:$F, 5, FALSE),"")</f>
        <v/>
      </c>
      <c r="L1111" t="str">
        <f>LEFT(Table22[[#This Row],[Category]],2)</f>
        <v/>
      </c>
      <c r="M1111" t="str">
        <f>IF(F1111&lt;&gt;0,COUNTIF($L$2:L1111,L1111),"")</f>
        <v/>
      </c>
      <c r="N1111" t="str">
        <f t="shared" si="65"/>
        <v/>
      </c>
    </row>
    <row r="1112" spans="1:14" x14ac:dyDescent="0.2">
      <c r="A1112">
        <v>1111</v>
      </c>
      <c r="B1112" t="str">
        <f>IF(F1112&lt;&gt;"",COUNTIF($J$2:J1112,J1112),"")</f>
        <v/>
      </c>
      <c r="C1112" t="str">
        <f t="shared" si="63"/>
        <v/>
      </c>
      <c r="D1112" t="str">
        <f>IF(F1112&lt;&gt;0,COUNTIF($K$2:K1112,K1112),"")</f>
        <v/>
      </c>
      <c r="E1112" t="str">
        <f t="shared" si="64"/>
        <v/>
      </c>
      <c r="G1112" s="54"/>
      <c r="H1112" t="str">
        <f>IFERROR(VLOOKUP(F1112, Entries!$B:$F, 2, FALSE),"")</f>
        <v/>
      </c>
      <c r="I1112" t="str">
        <f>IFERROR(VLOOKUP(F1112, Entries!$B:$F, 3, FALSE),"")</f>
        <v/>
      </c>
      <c r="J1112" t="str">
        <f>IFERROR(VLOOKUP(F1112, Entries!$B:$F, 4, FALSE),"")</f>
        <v/>
      </c>
      <c r="K1112" t="str">
        <f>IFERROR(VLOOKUP(F1112, Entries!$B:$F, 5, FALSE),"")</f>
        <v/>
      </c>
      <c r="L1112" t="str">
        <f>LEFT(Table22[[#This Row],[Category]],2)</f>
        <v/>
      </c>
      <c r="M1112" t="str">
        <f>IF(F1112&lt;&gt;0,COUNTIF($L$2:L1112,L1112),"")</f>
        <v/>
      </c>
      <c r="N1112" t="str">
        <f t="shared" si="65"/>
        <v/>
      </c>
    </row>
    <row r="1113" spans="1:14" x14ac:dyDescent="0.2">
      <c r="A1113">
        <v>1112</v>
      </c>
      <c r="B1113" t="str">
        <f>IF(F1113&lt;&gt;"",COUNTIF($J$2:J1113,J1113),"")</f>
        <v/>
      </c>
      <c r="C1113" t="str">
        <f t="shared" si="63"/>
        <v/>
      </c>
      <c r="D1113" t="str">
        <f>IF(F1113&lt;&gt;0,COUNTIF($K$2:K1113,K1113),"")</f>
        <v/>
      </c>
      <c r="E1113" t="str">
        <f t="shared" si="64"/>
        <v/>
      </c>
      <c r="G1113" s="54"/>
      <c r="H1113" t="str">
        <f>IFERROR(VLOOKUP(F1113, Entries!$B:$F, 2, FALSE),"")</f>
        <v/>
      </c>
      <c r="I1113" t="str">
        <f>IFERROR(VLOOKUP(F1113, Entries!$B:$F, 3, FALSE),"")</f>
        <v/>
      </c>
      <c r="J1113" t="str">
        <f>IFERROR(VLOOKUP(F1113, Entries!$B:$F, 4, FALSE),"")</f>
        <v/>
      </c>
      <c r="K1113" t="str">
        <f>IFERROR(VLOOKUP(F1113, Entries!$B:$F, 5, FALSE),"")</f>
        <v/>
      </c>
      <c r="L1113" t="str">
        <f>LEFT(Table22[[#This Row],[Category]],2)</f>
        <v/>
      </c>
      <c r="M1113" t="str">
        <f>IF(F1113&lt;&gt;0,COUNTIF($L$2:L1113,L1113),"")</f>
        <v/>
      </c>
      <c r="N1113" t="str">
        <f t="shared" si="65"/>
        <v/>
      </c>
    </row>
    <row r="1114" spans="1:14" x14ac:dyDescent="0.2">
      <c r="A1114">
        <v>1113</v>
      </c>
      <c r="B1114" t="str">
        <f>IF(F1114&lt;&gt;"",COUNTIF($J$2:J1114,J1114),"")</f>
        <v/>
      </c>
      <c r="C1114" t="str">
        <f t="shared" si="63"/>
        <v/>
      </c>
      <c r="D1114" t="str">
        <f>IF(F1114&lt;&gt;0,COUNTIF($K$2:K1114,K1114),"")</f>
        <v/>
      </c>
      <c r="E1114" t="str">
        <f t="shared" si="64"/>
        <v/>
      </c>
      <c r="G1114" s="54"/>
      <c r="H1114" t="str">
        <f>IFERROR(VLOOKUP(F1114, Entries!$B:$F, 2, FALSE),"")</f>
        <v/>
      </c>
      <c r="I1114" t="str">
        <f>IFERROR(VLOOKUP(F1114, Entries!$B:$F, 3, FALSE),"")</f>
        <v/>
      </c>
      <c r="J1114" t="str">
        <f>IFERROR(VLOOKUP(F1114, Entries!$B:$F, 4, FALSE),"")</f>
        <v/>
      </c>
      <c r="K1114" t="str">
        <f>IFERROR(VLOOKUP(F1114, Entries!$B:$F, 5, FALSE),"")</f>
        <v/>
      </c>
      <c r="L1114" t="str">
        <f>LEFT(Table22[[#This Row],[Category]],2)</f>
        <v/>
      </c>
      <c r="M1114" t="str">
        <f>IF(F1114&lt;&gt;0,COUNTIF($L$2:L1114,L1114),"")</f>
        <v/>
      </c>
      <c r="N1114" t="str">
        <f t="shared" si="65"/>
        <v/>
      </c>
    </row>
    <row r="1115" spans="1:14" x14ac:dyDescent="0.2">
      <c r="A1115">
        <v>1114</v>
      </c>
      <c r="B1115" t="str">
        <f>IF(F1115&lt;&gt;"",COUNTIF($J$2:J1115,J1115),"")</f>
        <v/>
      </c>
      <c r="C1115" t="str">
        <f t="shared" si="63"/>
        <v/>
      </c>
      <c r="D1115" t="str">
        <f>IF(F1115&lt;&gt;0,COUNTIF($K$2:K1115,K1115),"")</f>
        <v/>
      </c>
      <c r="E1115" t="str">
        <f t="shared" si="64"/>
        <v/>
      </c>
      <c r="G1115" s="54"/>
      <c r="H1115" t="str">
        <f>IFERROR(VLOOKUP(F1115, Entries!$B:$F, 2, FALSE),"")</f>
        <v/>
      </c>
      <c r="I1115" t="str">
        <f>IFERROR(VLOOKUP(F1115, Entries!$B:$F, 3, FALSE),"")</f>
        <v/>
      </c>
      <c r="J1115" t="str">
        <f>IFERROR(VLOOKUP(F1115, Entries!$B:$F, 4, FALSE),"")</f>
        <v/>
      </c>
      <c r="K1115" t="str">
        <f>IFERROR(VLOOKUP(F1115, Entries!$B:$F, 5, FALSE),"")</f>
        <v/>
      </c>
      <c r="L1115" t="str">
        <f>LEFT(Table22[[#This Row],[Category]],2)</f>
        <v/>
      </c>
      <c r="M1115" t="str">
        <f>IF(F1115&lt;&gt;0,COUNTIF($L$2:L1115,L1115),"")</f>
        <v/>
      </c>
      <c r="N1115" t="str">
        <f t="shared" si="65"/>
        <v/>
      </c>
    </row>
    <row r="1116" spans="1:14" x14ac:dyDescent="0.2">
      <c r="A1116">
        <v>1115</v>
      </c>
      <c r="B1116" t="str">
        <f>IF(F1116&lt;&gt;"",COUNTIF($J$2:J1116,J1116),"")</f>
        <v/>
      </c>
      <c r="C1116" t="str">
        <f t="shared" si="63"/>
        <v/>
      </c>
      <c r="D1116" t="str">
        <f>IF(F1116&lt;&gt;0,COUNTIF($K$2:K1116,K1116),"")</f>
        <v/>
      </c>
      <c r="E1116" t="str">
        <f t="shared" si="64"/>
        <v/>
      </c>
      <c r="G1116" s="54"/>
      <c r="H1116" t="str">
        <f>IFERROR(VLOOKUP(F1116, Entries!$B:$F, 2, FALSE),"")</f>
        <v/>
      </c>
      <c r="I1116" t="str">
        <f>IFERROR(VLOOKUP(F1116, Entries!$B:$F, 3, FALSE),"")</f>
        <v/>
      </c>
      <c r="J1116" t="str">
        <f>IFERROR(VLOOKUP(F1116, Entries!$B:$F, 4, FALSE),"")</f>
        <v/>
      </c>
      <c r="K1116" t="str">
        <f>IFERROR(VLOOKUP(F1116, Entries!$B:$F, 5, FALSE),"")</f>
        <v/>
      </c>
      <c r="L1116" t="str">
        <f>LEFT(Table22[[#This Row],[Category]],2)</f>
        <v/>
      </c>
      <c r="M1116" t="str">
        <f>IF(F1116&lt;&gt;0,COUNTIF($L$2:L1116,L1116),"")</f>
        <v/>
      </c>
      <c r="N1116" t="str">
        <f t="shared" si="65"/>
        <v/>
      </c>
    </row>
    <row r="1117" spans="1:14" x14ac:dyDescent="0.2">
      <c r="A1117">
        <v>1116</v>
      </c>
      <c r="B1117" t="str">
        <f>IF(F1117&lt;&gt;"",COUNTIF($J$2:J1117,J1117),"")</f>
        <v/>
      </c>
      <c r="C1117" t="str">
        <f t="shared" si="63"/>
        <v/>
      </c>
      <c r="D1117" t="str">
        <f>IF(F1117&lt;&gt;0,COUNTIF($K$2:K1117,K1117),"")</f>
        <v/>
      </c>
      <c r="E1117" t="str">
        <f t="shared" si="64"/>
        <v/>
      </c>
      <c r="G1117" s="54"/>
      <c r="H1117" t="str">
        <f>IFERROR(VLOOKUP(F1117, Entries!$B:$F, 2, FALSE),"")</f>
        <v/>
      </c>
      <c r="I1117" t="str">
        <f>IFERROR(VLOOKUP(F1117, Entries!$B:$F, 3, FALSE),"")</f>
        <v/>
      </c>
      <c r="J1117" t="str">
        <f>IFERROR(VLOOKUP(F1117, Entries!$B:$F, 4, FALSE),"")</f>
        <v/>
      </c>
      <c r="K1117" t="str">
        <f>IFERROR(VLOOKUP(F1117, Entries!$B:$F, 5, FALSE),"")</f>
        <v/>
      </c>
      <c r="L1117" t="str">
        <f>LEFT(Table22[[#This Row],[Category]],2)</f>
        <v/>
      </c>
      <c r="M1117" t="str">
        <f>IF(F1117&lt;&gt;0,COUNTIF($L$2:L1117,L1117),"")</f>
        <v/>
      </c>
      <c r="N1117" t="str">
        <f t="shared" si="65"/>
        <v/>
      </c>
    </row>
    <row r="1118" spans="1:14" x14ac:dyDescent="0.2">
      <c r="A1118">
        <v>1117</v>
      </c>
      <c r="B1118" t="str">
        <f>IF(F1118&lt;&gt;"",COUNTIF($J$2:J1118,J1118),"")</f>
        <v/>
      </c>
      <c r="C1118" t="str">
        <f t="shared" si="63"/>
        <v/>
      </c>
      <c r="D1118" t="str">
        <f>IF(F1118&lt;&gt;0,COUNTIF($K$2:K1118,K1118),"")</f>
        <v/>
      </c>
      <c r="E1118" t="str">
        <f t="shared" si="64"/>
        <v/>
      </c>
      <c r="G1118" s="54"/>
      <c r="H1118" t="str">
        <f>IFERROR(VLOOKUP(F1118, Entries!$B:$F, 2, FALSE),"")</f>
        <v/>
      </c>
      <c r="I1118" t="str">
        <f>IFERROR(VLOOKUP(F1118, Entries!$B:$F, 3, FALSE),"")</f>
        <v/>
      </c>
      <c r="J1118" t="str">
        <f>IFERROR(VLOOKUP(F1118, Entries!$B:$F, 4, FALSE),"")</f>
        <v/>
      </c>
      <c r="K1118" t="str">
        <f>IFERROR(VLOOKUP(F1118, Entries!$B:$F, 5, FALSE),"")</f>
        <v/>
      </c>
      <c r="L1118" t="str">
        <f>LEFT(Table22[[#This Row],[Category]],2)</f>
        <v/>
      </c>
      <c r="M1118" t="str">
        <f>IF(F1118&lt;&gt;0,COUNTIF($L$2:L1118,L1118),"")</f>
        <v/>
      </c>
      <c r="N1118" t="str">
        <f t="shared" si="65"/>
        <v/>
      </c>
    </row>
    <row r="1119" spans="1:14" x14ac:dyDescent="0.2">
      <c r="A1119">
        <v>1118</v>
      </c>
      <c r="B1119" t="str">
        <f>IF(F1119&lt;&gt;"",COUNTIF($J$2:J1119,J1119),"")</f>
        <v/>
      </c>
      <c r="C1119" t="str">
        <f t="shared" si="63"/>
        <v/>
      </c>
      <c r="D1119" t="str">
        <f>IF(F1119&lt;&gt;0,COUNTIF($K$2:K1119,K1119),"")</f>
        <v/>
      </c>
      <c r="E1119" t="str">
        <f t="shared" si="64"/>
        <v/>
      </c>
      <c r="G1119" s="54"/>
      <c r="H1119" t="str">
        <f>IFERROR(VLOOKUP(F1119, Entries!$B:$F, 2, FALSE),"")</f>
        <v/>
      </c>
      <c r="I1119" t="str">
        <f>IFERROR(VLOOKUP(F1119, Entries!$B:$F, 3, FALSE),"")</f>
        <v/>
      </c>
      <c r="J1119" t="str">
        <f>IFERROR(VLOOKUP(F1119, Entries!$B:$F, 4, FALSE),"")</f>
        <v/>
      </c>
      <c r="K1119" t="str">
        <f>IFERROR(VLOOKUP(F1119, Entries!$B:$F, 5, FALSE),"")</f>
        <v/>
      </c>
      <c r="L1119" t="str">
        <f>LEFT(Table22[[#This Row],[Category]],2)</f>
        <v/>
      </c>
      <c r="M1119" t="str">
        <f>IF(F1119&lt;&gt;0,COUNTIF($L$2:L1119,L1119),"")</f>
        <v/>
      </c>
      <c r="N1119" t="str">
        <f t="shared" si="65"/>
        <v/>
      </c>
    </row>
    <row r="1120" spans="1:14" x14ac:dyDescent="0.2">
      <c r="A1120">
        <v>1119</v>
      </c>
      <c r="B1120" t="str">
        <f>IF(F1120&lt;&gt;"",COUNTIF($J$2:J1120,J1120),"")</f>
        <v/>
      </c>
      <c r="C1120" t="str">
        <f t="shared" si="63"/>
        <v/>
      </c>
      <c r="D1120" t="str">
        <f>IF(F1120&lt;&gt;0,COUNTIF($K$2:K1120,K1120),"")</f>
        <v/>
      </c>
      <c r="E1120" t="str">
        <f t="shared" si="64"/>
        <v/>
      </c>
      <c r="G1120" s="54"/>
      <c r="H1120" t="str">
        <f>IFERROR(VLOOKUP(F1120, Entries!$B:$F, 2, FALSE),"")</f>
        <v/>
      </c>
      <c r="I1120" t="str">
        <f>IFERROR(VLOOKUP(F1120, Entries!$B:$F, 3, FALSE),"")</f>
        <v/>
      </c>
      <c r="J1120" t="str">
        <f>IFERROR(VLOOKUP(F1120, Entries!$B:$F, 4, FALSE),"")</f>
        <v/>
      </c>
      <c r="K1120" t="str">
        <f>IFERROR(VLOOKUP(F1120, Entries!$B:$F, 5, FALSE),"")</f>
        <v/>
      </c>
      <c r="L1120" t="str">
        <f>LEFT(Table22[[#This Row],[Category]],2)</f>
        <v/>
      </c>
      <c r="M1120" t="str">
        <f>IF(F1120&lt;&gt;0,COUNTIF($L$2:L1120,L1120),"")</f>
        <v/>
      </c>
      <c r="N1120" t="str">
        <f t="shared" si="65"/>
        <v/>
      </c>
    </row>
    <row r="1121" spans="1:14" x14ac:dyDescent="0.2">
      <c r="A1121">
        <v>1120</v>
      </c>
      <c r="B1121" t="str">
        <f>IF(F1121&lt;&gt;"",COUNTIF($J$2:J1121,J1121),"")</f>
        <v/>
      </c>
      <c r="C1121" t="str">
        <f t="shared" si="63"/>
        <v/>
      </c>
      <c r="D1121" t="str">
        <f>IF(F1121&lt;&gt;0,COUNTIF($K$2:K1121,K1121),"")</f>
        <v/>
      </c>
      <c r="E1121" t="str">
        <f t="shared" si="64"/>
        <v/>
      </c>
      <c r="G1121" s="54"/>
      <c r="H1121" t="str">
        <f>IFERROR(VLOOKUP(F1121, Entries!$B:$F, 2, FALSE),"")</f>
        <v/>
      </c>
      <c r="I1121" t="str">
        <f>IFERROR(VLOOKUP(F1121, Entries!$B:$F, 3, FALSE),"")</f>
        <v/>
      </c>
      <c r="J1121" t="str">
        <f>IFERROR(VLOOKUP(F1121, Entries!$B:$F, 4, FALSE),"")</f>
        <v/>
      </c>
      <c r="K1121" t="str">
        <f>IFERROR(VLOOKUP(F1121, Entries!$B:$F, 5, FALSE),"")</f>
        <v/>
      </c>
      <c r="L1121" t="str">
        <f>LEFT(Table22[[#This Row],[Category]],2)</f>
        <v/>
      </c>
      <c r="M1121" t="str">
        <f>IF(F1121&lt;&gt;0,COUNTIF($L$2:L1121,L1121),"")</f>
        <v/>
      </c>
      <c r="N1121" t="str">
        <f t="shared" si="65"/>
        <v/>
      </c>
    </row>
    <row r="1122" spans="1:14" x14ac:dyDescent="0.2">
      <c r="A1122">
        <v>1121</v>
      </c>
      <c r="B1122" t="str">
        <f>IF(F1122&lt;&gt;"",COUNTIF($J$2:J1122,J1122),"")</f>
        <v/>
      </c>
      <c r="C1122" t="str">
        <f t="shared" si="63"/>
        <v/>
      </c>
      <c r="D1122" t="str">
        <f>IF(F1122&lt;&gt;0,COUNTIF($K$2:K1122,K1122),"")</f>
        <v/>
      </c>
      <c r="E1122" t="str">
        <f t="shared" si="64"/>
        <v/>
      </c>
      <c r="G1122" s="54"/>
      <c r="H1122" t="str">
        <f>IFERROR(VLOOKUP(F1122, Entries!$B:$F, 2, FALSE),"")</f>
        <v/>
      </c>
      <c r="I1122" t="str">
        <f>IFERROR(VLOOKUP(F1122, Entries!$B:$F, 3, FALSE),"")</f>
        <v/>
      </c>
      <c r="J1122" t="str">
        <f>IFERROR(VLOOKUP(F1122, Entries!$B:$F, 4, FALSE),"")</f>
        <v/>
      </c>
      <c r="K1122" t="str">
        <f>IFERROR(VLOOKUP(F1122, Entries!$B:$F, 5, FALSE),"")</f>
        <v/>
      </c>
      <c r="L1122" t="str">
        <f>LEFT(Table22[[#This Row],[Category]],2)</f>
        <v/>
      </c>
      <c r="M1122" t="str">
        <f>IF(F1122&lt;&gt;0,COUNTIF($L$2:L1122,L1122),"")</f>
        <v/>
      </c>
      <c r="N1122" t="str">
        <f t="shared" si="65"/>
        <v/>
      </c>
    </row>
    <row r="1123" spans="1:14" x14ac:dyDescent="0.2">
      <c r="A1123">
        <v>1122</v>
      </c>
      <c r="B1123" t="str">
        <f>IF(F1123&lt;&gt;"",COUNTIF($J$2:J1123,J1123),"")</f>
        <v/>
      </c>
      <c r="C1123" t="str">
        <f t="shared" si="63"/>
        <v/>
      </c>
      <c r="D1123" t="str">
        <f>IF(F1123&lt;&gt;0,COUNTIF($K$2:K1123,K1123),"")</f>
        <v/>
      </c>
      <c r="E1123" t="str">
        <f t="shared" si="64"/>
        <v/>
      </c>
      <c r="G1123" s="54"/>
      <c r="H1123" t="str">
        <f>IFERROR(VLOOKUP(F1123, Entries!$B:$F, 2, FALSE),"")</f>
        <v/>
      </c>
      <c r="I1123" t="str">
        <f>IFERROR(VLOOKUP(F1123, Entries!$B:$F, 3, FALSE),"")</f>
        <v/>
      </c>
      <c r="J1123" t="str">
        <f>IFERROR(VLOOKUP(F1123, Entries!$B:$F, 4, FALSE),"")</f>
        <v/>
      </c>
      <c r="K1123" t="str">
        <f>IFERROR(VLOOKUP(F1123, Entries!$B:$F, 5, FALSE),"")</f>
        <v/>
      </c>
      <c r="L1123" t="str">
        <f>LEFT(Table22[[#This Row],[Category]],2)</f>
        <v/>
      </c>
      <c r="M1123" t="str">
        <f>IF(F1123&lt;&gt;0,COUNTIF($L$2:L1123,L1123),"")</f>
        <v/>
      </c>
      <c r="N1123" t="str">
        <f t="shared" si="65"/>
        <v/>
      </c>
    </row>
    <row r="1124" spans="1:14" x14ac:dyDescent="0.2">
      <c r="A1124">
        <v>1123</v>
      </c>
      <c r="B1124" t="str">
        <f>IF(F1124&lt;&gt;"",COUNTIF($J$2:J1124,J1124),"")</f>
        <v/>
      </c>
      <c r="C1124" t="str">
        <f t="shared" si="63"/>
        <v/>
      </c>
      <c r="D1124" t="str">
        <f>IF(F1124&lt;&gt;0,COUNTIF($K$2:K1124,K1124),"")</f>
        <v/>
      </c>
      <c r="E1124" t="str">
        <f t="shared" si="64"/>
        <v/>
      </c>
      <c r="G1124" s="54"/>
      <c r="H1124" t="str">
        <f>IFERROR(VLOOKUP(F1124, Entries!$B:$F, 2, FALSE),"")</f>
        <v/>
      </c>
      <c r="I1124" t="str">
        <f>IFERROR(VLOOKUP(F1124, Entries!$B:$F, 3, FALSE),"")</f>
        <v/>
      </c>
      <c r="J1124" t="str">
        <f>IFERROR(VLOOKUP(F1124, Entries!$B:$F, 4, FALSE),"")</f>
        <v/>
      </c>
      <c r="K1124" t="str">
        <f>IFERROR(VLOOKUP(F1124, Entries!$B:$F, 5, FALSE),"")</f>
        <v/>
      </c>
      <c r="L1124" t="str">
        <f>LEFT(Table22[[#This Row],[Category]],2)</f>
        <v/>
      </c>
      <c r="M1124" t="str">
        <f>IF(F1124&lt;&gt;0,COUNTIF($L$2:L1124,L1124),"")</f>
        <v/>
      </c>
      <c r="N1124" t="str">
        <f t="shared" si="65"/>
        <v/>
      </c>
    </row>
    <row r="1125" spans="1:14" x14ac:dyDescent="0.2">
      <c r="A1125">
        <v>1124</v>
      </c>
      <c r="B1125" t="str">
        <f>IF(F1125&lt;&gt;"",COUNTIF($J$2:J1125,J1125),"")</f>
        <v/>
      </c>
      <c r="C1125" t="str">
        <f t="shared" si="63"/>
        <v/>
      </c>
      <c r="D1125" t="str">
        <f>IF(F1125&lt;&gt;0,COUNTIF($K$2:K1125,K1125),"")</f>
        <v/>
      </c>
      <c r="E1125" t="str">
        <f t="shared" si="64"/>
        <v/>
      </c>
      <c r="G1125" s="54"/>
      <c r="H1125" t="str">
        <f>IFERROR(VLOOKUP(F1125, Entries!$B:$F, 2, FALSE),"")</f>
        <v/>
      </c>
      <c r="I1125" t="str">
        <f>IFERROR(VLOOKUP(F1125, Entries!$B:$F, 3, FALSE),"")</f>
        <v/>
      </c>
      <c r="J1125" t="str">
        <f>IFERROR(VLOOKUP(F1125, Entries!$B:$F, 4, FALSE),"")</f>
        <v/>
      </c>
      <c r="K1125" t="str">
        <f>IFERROR(VLOOKUP(F1125, Entries!$B:$F, 5, FALSE),"")</f>
        <v/>
      </c>
      <c r="L1125" t="str">
        <f>LEFT(Table22[[#This Row],[Category]],2)</f>
        <v/>
      </c>
      <c r="M1125" t="str">
        <f>IF(F1125&lt;&gt;0,COUNTIF($L$2:L1125,L1125),"")</f>
        <v/>
      </c>
      <c r="N1125" t="str">
        <f t="shared" si="65"/>
        <v/>
      </c>
    </row>
    <row r="1126" spans="1:14" x14ac:dyDescent="0.2">
      <c r="A1126">
        <v>1125</v>
      </c>
      <c r="B1126" t="str">
        <f>IF(F1126&lt;&gt;"",COUNTIF($J$2:J1126,J1126),"")</f>
        <v/>
      </c>
      <c r="C1126" t="str">
        <f t="shared" si="63"/>
        <v/>
      </c>
      <c r="D1126" t="str">
        <f>IF(F1126&lt;&gt;0,COUNTIF($K$2:K1126,K1126),"")</f>
        <v/>
      </c>
      <c r="E1126" t="str">
        <f t="shared" si="64"/>
        <v/>
      </c>
      <c r="G1126" s="54"/>
      <c r="H1126" t="str">
        <f>IFERROR(VLOOKUP(F1126, Entries!$B:$F, 2, FALSE),"")</f>
        <v/>
      </c>
      <c r="I1126" t="str">
        <f>IFERROR(VLOOKUP(F1126, Entries!$B:$F, 3, FALSE),"")</f>
        <v/>
      </c>
      <c r="J1126" t="str">
        <f>IFERROR(VLOOKUP(F1126, Entries!$B:$F, 4, FALSE),"")</f>
        <v/>
      </c>
      <c r="K1126" t="str">
        <f>IFERROR(VLOOKUP(F1126, Entries!$B:$F, 5, FALSE),"")</f>
        <v/>
      </c>
      <c r="L1126" t="str">
        <f>LEFT(Table22[[#This Row],[Category]],2)</f>
        <v/>
      </c>
      <c r="M1126" t="str">
        <f>IF(F1126&lt;&gt;0,COUNTIF($L$2:L1126,L1126),"")</f>
        <v/>
      </c>
      <c r="N1126" t="str">
        <f t="shared" si="65"/>
        <v/>
      </c>
    </row>
    <row r="1127" spans="1:14" x14ac:dyDescent="0.2">
      <c r="A1127">
        <v>1126</v>
      </c>
      <c r="B1127" t="str">
        <f>IF(F1127&lt;&gt;"",COUNTIF($J$2:J1127,J1127),"")</f>
        <v/>
      </c>
      <c r="C1127" t="str">
        <f t="shared" si="63"/>
        <v/>
      </c>
      <c r="D1127" t="str">
        <f>IF(F1127&lt;&gt;0,COUNTIF($K$2:K1127,K1127),"")</f>
        <v/>
      </c>
      <c r="E1127" t="str">
        <f t="shared" si="64"/>
        <v/>
      </c>
      <c r="G1127" s="54"/>
      <c r="H1127" t="str">
        <f>IFERROR(VLOOKUP(F1127, Entries!$B:$F, 2, FALSE),"")</f>
        <v/>
      </c>
      <c r="I1127" t="str">
        <f>IFERROR(VLOOKUP(F1127, Entries!$B:$F, 3, FALSE),"")</f>
        <v/>
      </c>
      <c r="J1127" t="str">
        <f>IFERROR(VLOOKUP(F1127, Entries!$B:$F, 4, FALSE),"")</f>
        <v/>
      </c>
      <c r="K1127" t="str">
        <f>IFERROR(VLOOKUP(F1127, Entries!$B:$F, 5, FALSE),"")</f>
        <v/>
      </c>
      <c r="L1127" t="str">
        <f>LEFT(Table22[[#This Row],[Category]],2)</f>
        <v/>
      </c>
      <c r="M1127" t="str">
        <f>IF(F1127&lt;&gt;0,COUNTIF($L$2:L1127,L1127),"")</f>
        <v/>
      </c>
      <c r="N1127" t="str">
        <f t="shared" si="65"/>
        <v/>
      </c>
    </row>
    <row r="1128" spans="1:14" x14ac:dyDescent="0.2">
      <c r="A1128">
        <v>1127</v>
      </c>
      <c r="B1128" t="str">
        <f>IF(F1128&lt;&gt;"",COUNTIF($J$2:J1128,J1128),"")</f>
        <v/>
      </c>
      <c r="C1128" t="str">
        <f t="shared" si="63"/>
        <v/>
      </c>
      <c r="D1128" t="str">
        <f>IF(F1128&lt;&gt;0,COUNTIF($K$2:K1128,K1128),"")</f>
        <v/>
      </c>
      <c r="E1128" t="str">
        <f t="shared" si="64"/>
        <v/>
      </c>
      <c r="G1128" s="54"/>
      <c r="H1128" t="str">
        <f>IFERROR(VLOOKUP(F1128, Entries!$B:$F, 2, FALSE),"")</f>
        <v/>
      </c>
      <c r="I1128" t="str">
        <f>IFERROR(VLOOKUP(F1128, Entries!$B:$F, 3, FALSE),"")</f>
        <v/>
      </c>
      <c r="J1128" t="str">
        <f>IFERROR(VLOOKUP(F1128, Entries!$B:$F, 4, FALSE),"")</f>
        <v/>
      </c>
      <c r="K1128" t="str">
        <f>IFERROR(VLOOKUP(F1128, Entries!$B:$F, 5, FALSE),"")</f>
        <v/>
      </c>
      <c r="L1128" t="str">
        <f>LEFT(Table22[[#This Row],[Category]],2)</f>
        <v/>
      </c>
      <c r="M1128" t="str">
        <f>IF(F1128&lt;&gt;0,COUNTIF($L$2:L1128,L1128),"")</f>
        <v/>
      </c>
      <c r="N1128" t="str">
        <f t="shared" si="65"/>
        <v/>
      </c>
    </row>
    <row r="1129" spans="1:14" x14ac:dyDescent="0.2">
      <c r="A1129">
        <v>1128</v>
      </c>
      <c r="B1129" t="str">
        <f>IF(F1129&lt;&gt;"",COUNTIF($J$2:J1129,J1129),"")</f>
        <v/>
      </c>
      <c r="C1129" t="str">
        <f t="shared" si="63"/>
        <v/>
      </c>
      <c r="D1129" t="str">
        <f>IF(F1129&lt;&gt;0,COUNTIF($K$2:K1129,K1129),"")</f>
        <v/>
      </c>
      <c r="E1129" t="str">
        <f t="shared" si="64"/>
        <v/>
      </c>
      <c r="G1129" s="54"/>
      <c r="H1129" t="str">
        <f>IFERROR(VLOOKUP(F1129, Entries!$B:$F, 2, FALSE),"")</f>
        <v/>
      </c>
      <c r="I1129" t="str">
        <f>IFERROR(VLOOKUP(F1129, Entries!$B:$F, 3, FALSE),"")</f>
        <v/>
      </c>
      <c r="J1129" t="str">
        <f>IFERROR(VLOOKUP(F1129, Entries!$B:$F, 4, FALSE),"")</f>
        <v/>
      </c>
      <c r="K1129" t="str">
        <f>IFERROR(VLOOKUP(F1129, Entries!$B:$F, 5, FALSE),"")</f>
        <v/>
      </c>
      <c r="L1129" t="str">
        <f>LEFT(Table22[[#This Row],[Category]],2)</f>
        <v/>
      </c>
      <c r="M1129" t="str">
        <f>IF(F1129&lt;&gt;0,COUNTIF($L$2:L1129,L1129),"")</f>
        <v/>
      </c>
      <c r="N1129" t="str">
        <f t="shared" si="65"/>
        <v/>
      </c>
    </row>
    <row r="1130" spans="1:14" x14ac:dyDescent="0.2">
      <c r="A1130">
        <v>1129</v>
      </c>
      <c r="B1130" t="str">
        <f>IF(F1130&lt;&gt;"",COUNTIF($J$2:J1130,J1130),"")</f>
        <v/>
      </c>
      <c r="C1130" t="str">
        <f t="shared" si="63"/>
        <v/>
      </c>
      <c r="D1130" t="str">
        <f>IF(F1130&lt;&gt;0,COUNTIF($K$2:K1130,K1130),"")</f>
        <v/>
      </c>
      <c r="E1130" t="str">
        <f t="shared" si="64"/>
        <v/>
      </c>
      <c r="G1130" s="54"/>
      <c r="H1130" t="str">
        <f>IFERROR(VLOOKUP(F1130, Entries!$B:$F, 2, FALSE),"")</f>
        <v/>
      </c>
      <c r="I1130" t="str">
        <f>IFERROR(VLOOKUP(F1130, Entries!$B:$F, 3, FALSE),"")</f>
        <v/>
      </c>
      <c r="J1130" t="str">
        <f>IFERROR(VLOOKUP(F1130, Entries!$B:$F, 4, FALSE),"")</f>
        <v/>
      </c>
      <c r="K1130" t="str">
        <f>IFERROR(VLOOKUP(F1130, Entries!$B:$F, 5, FALSE),"")</f>
        <v/>
      </c>
      <c r="L1130" t="str">
        <f>LEFT(Table22[[#This Row],[Category]],2)</f>
        <v/>
      </c>
      <c r="M1130" t="str">
        <f>IF(F1130&lt;&gt;0,COUNTIF($L$2:L1130,L1130),"")</f>
        <v/>
      </c>
      <c r="N1130" t="str">
        <f t="shared" si="65"/>
        <v/>
      </c>
    </row>
    <row r="1131" spans="1:14" x14ac:dyDescent="0.2">
      <c r="A1131">
        <v>1130</v>
      </c>
      <c r="B1131" t="str">
        <f>IF(F1131&lt;&gt;"",COUNTIF($J$2:J1131,J1131),"")</f>
        <v/>
      </c>
      <c r="C1131" t="str">
        <f t="shared" si="63"/>
        <v/>
      </c>
      <c r="D1131" t="str">
        <f>IF(F1131&lt;&gt;0,COUNTIF($K$2:K1131,K1131),"")</f>
        <v/>
      </c>
      <c r="E1131" t="str">
        <f t="shared" si="64"/>
        <v/>
      </c>
      <c r="G1131" s="54"/>
      <c r="H1131" t="str">
        <f>IFERROR(VLOOKUP(F1131, Entries!$B:$F, 2, FALSE),"")</f>
        <v/>
      </c>
      <c r="I1131" t="str">
        <f>IFERROR(VLOOKUP(F1131, Entries!$B:$F, 3, FALSE),"")</f>
        <v/>
      </c>
      <c r="J1131" t="str">
        <f>IFERROR(VLOOKUP(F1131, Entries!$B:$F, 4, FALSE),"")</f>
        <v/>
      </c>
      <c r="K1131" t="str">
        <f>IFERROR(VLOOKUP(F1131, Entries!$B:$F, 5, FALSE),"")</f>
        <v/>
      </c>
      <c r="L1131" t="str">
        <f>LEFT(Table22[[#This Row],[Category]],2)</f>
        <v/>
      </c>
      <c r="M1131" t="str">
        <f>IF(F1131&lt;&gt;0,COUNTIF($L$2:L1131,L1131),"")</f>
        <v/>
      </c>
      <c r="N1131" t="str">
        <f t="shared" si="65"/>
        <v/>
      </c>
    </row>
    <row r="1132" spans="1:14" x14ac:dyDescent="0.2">
      <c r="A1132">
        <v>1131</v>
      </c>
      <c r="B1132" t="str">
        <f>IF(F1132&lt;&gt;"",COUNTIF($J$2:J1132,J1132),"")</f>
        <v/>
      </c>
      <c r="C1132" t="str">
        <f t="shared" si="63"/>
        <v/>
      </c>
      <c r="D1132" t="str">
        <f>IF(F1132&lt;&gt;0,COUNTIF($K$2:K1132,K1132),"")</f>
        <v/>
      </c>
      <c r="E1132" t="str">
        <f t="shared" si="64"/>
        <v/>
      </c>
      <c r="G1132" s="54"/>
      <c r="H1132" t="str">
        <f>IFERROR(VLOOKUP(F1132, Entries!$B:$F, 2, FALSE),"")</f>
        <v/>
      </c>
      <c r="I1132" t="str">
        <f>IFERROR(VLOOKUP(F1132, Entries!$B:$F, 3, FALSE),"")</f>
        <v/>
      </c>
      <c r="J1132" t="str">
        <f>IFERROR(VLOOKUP(F1132, Entries!$B:$F, 4, FALSE),"")</f>
        <v/>
      </c>
      <c r="K1132" t="str">
        <f>IFERROR(VLOOKUP(F1132, Entries!$B:$F, 5, FALSE),"")</f>
        <v/>
      </c>
      <c r="L1132" t="str">
        <f>LEFT(Table22[[#This Row],[Category]],2)</f>
        <v/>
      </c>
      <c r="M1132" t="str">
        <f>IF(F1132&lt;&gt;0,COUNTIF($L$2:L1132,L1132),"")</f>
        <v/>
      </c>
      <c r="N1132" t="str">
        <f t="shared" si="65"/>
        <v/>
      </c>
    </row>
    <row r="1133" spans="1:14" x14ac:dyDescent="0.2">
      <c r="A1133">
        <v>1132</v>
      </c>
      <c r="B1133" t="str">
        <f>IF(F1133&lt;&gt;"",COUNTIF($J$2:J1133,J1133),"")</f>
        <v/>
      </c>
      <c r="C1133" t="str">
        <f t="shared" si="63"/>
        <v/>
      </c>
      <c r="D1133" t="str">
        <f>IF(F1133&lt;&gt;0,COUNTIF($K$2:K1133,K1133),"")</f>
        <v/>
      </c>
      <c r="E1133" t="str">
        <f t="shared" si="64"/>
        <v/>
      </c>
      <c r="G1133" s="54"/>
      <c r="H1133" t="str">
        <f>IFERROR(VLOOKUP(F1133, Entries!$B:$F, 2, FALSE),"")</f>
        <v/>
      </c>
      <c r="I1133" t="str">
        <f>IFERROR(VLOOKUP(F1133, Entries!$B:$F, 3, FALSE),"")</f>
        <v/>
      </c>
      <c r="J1133" t="str">
        <f>IFERROR(VLOOKUP(F1133, Entries!$B:$F, 4, FALSE),"")</f>
        <v/>
      </c>
      <c r="K1133" t="str">
        <f>IFERROR(VLOOKUP(F1133, Entries!$B:$F, 5, FALSE),"")</f>
        <v/>
      </c>
      <c r="L1133" t="str">
        <f>LEFT(Table22[[#This Row],[Category]],2)</f>
        <v/>
      </c>
      <c r="M1133" t="str">
        <f>IF(F1133&lt;&gt;0,COUNTIF($L$2:L1133,L1133),"")</f>
        <v/>
      </c>
      <c r="N1133" t="str">
        <f t="shared" si="65"/>
        <v/>
      </c>
    </row>
    <row r="1134" spans="1:14" x14ac:dyDescent="0.2">
      <c r="A1134">
        <v>1133</v>
      </c>
      <c r="B1134" t="str">
        <f>IF(F1134&lt;&gt;"",COUNTIF($J$2:J1134,J1134),"")</f>
        <v/>
      </c>
      <c r="C1134" t="str">
        <f t="shared" si="63"/>
        <v/>
      </c>
      <c r="D1134" t="str">
        <f>IF(F1134&lt;&gt;0,COUNTIF($K$2:K1134,K1134),"")</f>
        <v/>
      </c>
      <c r="E1134" t="str">
        <f t="shared" si="64"/>
        <v/>
      </c>
      <c r="G1134" s="54"/>
      <c r="H1134" t="str">
        <f>IFERROR(VLOOKUP(F1134, Entries!$B:$F, 2, FALSE),"")</f>
        <v/>
      </c>
      <c r="I1134" t="str">
        <f>IFERROR(VLOOKUP(F1134, Entries!$B:$F, 3, FALSE),"")</f>
        <v/>
      </c>
      <c r="J1134" t="str">
        <f>IFERROR(VLOOKUP(F1134, Entries!$B:$F, 4, FALSE),"")</f>
        <v/>
      </c>
      <c r="K1134" t="str">
        <f>IFERROR(VLOOKUP(F1134, Entries!$B:$F, 5, FALSE),"")</f>
        <v/>
      </c>
      <c r="L1134" t="str">
        <f>LEFT(Table22[[#This Row],[Category]],2)</f>
        <v/>
      </c>
      <c r="M1134" t="str">
        <f>IF(F1134&lt;&gt;0,COUNTIF($L$2:L1134,L1134),"")</f>
        <v/>
      </c>
      <c r="N1134" t="str">
        <f t="shared" si="65"/>
        <v/>
      </c>
    </row>
    <row r="1135" spans="1:14" x14ac:dyDescent="0.2">
      <c r="A1135">
        <v>1134</v>
      </c>
      <c r="B1135" t="str">
        <f>IF(F1135&lt;&gt;"",COUNTIF($J$2:J1135,J1135),"")</f>
        <v/>
      </c>
      <c r="C1135" t="str">
        <f t="shared" si="63"/>
        <v/>
      </c>
      <c r="D1135" t="str">
        <f>IF(F1135&lt;&gt;0,COUNTIF($K$2:K1135,K1135),"")</f>
        <v/>
      </c>
      <c r="E1135" t="str">
        <f t="shared" si="64"/>
        <v/>
      </c>
      <c r="G1135" s="54"/>
      <c r="H1135" t="str">
        <f>IFERROR(VLOOKUP(F1135, Entries!$B:$F, 2, FALSE),"")</f>
        <v/>
      </c>
      <c r="I1135" t="str">
        <f>IFERROR(VLOOKUP(F1135, Entries!$B:$F, 3, FALSE),"")</f>
        <v/>
      </c>
      <c r="J1135" t="str">
        <f>IFERROR(VLOOKUP(F1135, Entries!$B:$F, 4, FALSE),"")</f>
        <v/>
      </c>
      <c r="K1135" t="str">
        <f>IFERROR(VLOOKUP(F1135, Entries!$B:$F, 5, FALSE),"")</f>
        <v/>
      </c>
      <c r="L1135" t="str">
        <f>LEFT(Table22[[#This Row],[Category]],2)</f>
        <v/>
      </c>
      <c r="M1135" t="str">
        <f>IF(F1135&lt;&gt;0,COUNTIF($L$2:L1135,L1135),"")</f>
        <v/>
      </c>
      <c r="N1135" t="str">
        <f t="shared" si="65"/>
        <v/>
      </c>
    </row>
    <row r="1136" spans="1:14" x14ac:dyDescent="0.2">
      <c r="A1136">
        <v>1135</v>
      </c>
      <c r="B1136" t="str">
        <f>IF(F1136&lt;&gt;"",COUNTIF($J$2:J1136,J1136),"")</f>
        <v/>
      </c>
      <c r="C1136" t="str">
        <f t="shared" si="63"/>
        <v/>
      </c>
      <c r="D1136" t="str">
        <f>IF(F1136&lt;&gt;0,COUNTIF($K$2:K1136,K1136),"")</f>
        <v/>
      </c>
      <c r="E1136" t="str">
        <f t="shared" si="64"/>
        <v/>
      </c>
      <c r="G1136" s="54"/>
      <c r="H1136" t="str">
        <f>IFERROR(VLOOKUP(F1136, Entries!$B:$F, 2, FALSE),"")</f>
        <v/>
      </c>
      <c r="I1136" t="str">
        <f>IFERROR(VLOOKUP(F1136, Entries!$B:$F, 3, FALSE),"")</f>
        <v/>
      </c>
      <c r="J1136" t="str">
        <f>IFERROR(VLOOKUP(F1136, Entries!$B:$F, 4, FALSE),"")</f>
        <v/>
      </c>
      <c r="K1136" t="str">
        <f>IFERROR(VLOOKUP(F1136, Entries!$B:$F, 5, FALSE),"")</f>
        <v/>
      </c>
      <c r="L1136" t="str">
        <f>LEFT(Table22[[#This Row],[Category]],2)</f>
        <v/>
      </c>
      <c r="M1136" t="str">
        <f>IF(F1136&lt;&gt;0,COUNTIF($L$2:L1136,L1136),"")</f>
        <v/>
      </c>
      <c r="N1136" t="str">
        <f t="shared" si="65"/>
        <v/>
      </c>
    </row>
    <row r="1137" spans="1:14" x14ac:dyDescent="0.2">
      <c r="A1137">
        <v>1136</v>
      </c>
      <c r="B1137" t="str">
        <f>IF(F1137&lt;&gt;"",COUNTIF($J$2:J1137,J1137),"")</f>
        <v/>
      </c>
      <c r="C1137" t="str">
        <f t="shared" si="63"/>
        <v/>
      </c>
      <c r="D1137" t="str">
        <f>IF(F1137&lt;&gt;0,COUNTIF($K$2:K1137,K1137),"")</f>
        <v/>
      </c>
      <c r="E1137" t="str">
        <f t="shared" si="64"/>
        <v/>
      </c>
      <c r="G1137" s="54"/>
      <c r="H1137" t="str">
        <f>IFERROR(VLOOKUP(F1137, Entries!$B:$F, 2, FALSE),"")</f>
        <v/>
      </c>
      <c r="I1137" t="str">
        <f>IFERROR(VLOOKUP(F1137, Entries!$B:$F, 3, FALSE),"")</f>
        <v/>
      </c>
      <c r="J1137" t="str">
        <f>IFERROR(VLOOKUP(F1137, Entries!$B:$F, 4, FALSE),"")</f>
        <v/>
      </c>
      <c r="K1137" t="str">
        <f>IFERROR(VLOOKUP(F1137, Entries!$B:$F, 5, FALSE),"")</f>
        <v/>
      </c>
      <c r="L1137" t="str">
        <f>LEFT(Table22[[#This Row],[Category]],2)</f>
        <v/>
      </c>
      <c r="M1137" t="str">
        <f>IF(F1137&lt;&gt;0,COUNTIF($L$2:L1137,L1137),"")</f>
        <v/>
      </c>
      <c r="N1137" t="str">
        <f t="shared" si="65"/>
        <v/>
      </c>
    </row>
    <row r="1138" spans="1:14" x14ac:dyDescent="0.2">
      <c r="A1138">
        <v>1137</v>
      </c>
      <c r="B1138" t="str">
        <f>IF(F1138&lt;&gt;"",COUNTIF($J$2:J1138,J1138),"")</f>
        <v/>
      </c>
      <c r="C1138" t="str">
        <f t="shared" si="63"/>
        <v/>
      </c>
      <c r="D1138" t="str">
        <f>IF(F1138&lt;&gt;0,COUNTIF($K$2:K1138,K1138),"")</f>
        <v/>
      </c>
      <c r="E1138" t="str">
        <f t="shared" si="64"/>
        <v/>
      </c>
      <c r="G1138" s="54"/>
      <c r="H1138" t="str">
        <f>IFERROR(VLOOKUP(F1138, Entries!$B:$F, 2, FALSE),"")</f>
        <v/>
      </c>
      <c r="I1138" t="str">
        <f>IFERROR(VLOOKUP(F1138, Entries!$B:$F, 3, FALSE),"")</f>
        <v/>
      </c>
      <c r="J1138" t="str">
        <f>IFERROR(VLOOKUP(F1138, Entries!$B:$F, 4, FALSE),"")</f>
        <v/>
      </c>
      <c r="K1138" t="str">
        <f>IFERROR(VLOOKUP(F1138, Entries!$B:$F, 5, FALSE),"")</f>
        <v/>
      </c>
      <c r="L1138" t="str">
        <f>LEFT(Table22[[#This Row],[Category]],2)</f>
        <v/>
      </c>
      <c r="M1138" t="str">
        <f>IF(F1138&lt;&gt;0,COUNTIF($L$2:L1138,L1138),"")</f>
        <v/>
      </c>
      <c r="N1138" t="str">
        <f t="shared" si="65"/>
        <v/>
      </c>
    </row>
    <row r="1139" spans="1:14" x14ac:dyDescent="0.2">
      <c r="A1139">
        <v>1138</v>
      </c>
      <c r="B1139" t="str">
        <f>IF(F1139&lt;&gt;"",COUNTIF($J$2:J1139,J1139),"")</f>
        <v/>
      </c>
      <c r="C1139" t="str">
        <f t="shared" si="63"/>
        <v/>
      </c>
      <c r="D1139" t="str">
        <f>IF(F1139&lt;&gt;0,COUNTIF($K$2:K1139,K1139),"")</f>
        <v/>
      </c>
      <c r="E1139" t="str">
        <f t="shared" si="64"/>
        <v/>
      </c>
      <c r="G1139" s="54"/>
      <c r="H1139" t="str">
        <f>IFERROR(VLOOKUP(F1139, Entries!$B:$F, 2, FALSE),"")</f>
        <v/>
      </c>
      <c r="I1139" t="str">
        <f>IFERROR(VLOOKUP(F1139, Entries!$B:$F, 3, FALSE),"")</f>
        <v/>
      </c>
      <c r="J1139" t="str">
        <f>IFERROR(VLOOKUP(F1139, Entries!$B:$F, 4, FALSE),"")</f>
        <v/>
      </c>
      <c r="K1139" t="str">
        <f>IFERROR(VLOOKUP(F1139, Entries!$B:$F, 5, FALSE),"")</f>
        <v/>
      </c>
      <c r="L1139" t="str">
        <f>LEFT(Table22[[#This Row],[Category]],2)</f>
        <v/>
      </c>
      <c r="M1139" t="str">
        <f>IF(F1139&lt;&gt;0,COUNTIF($L$2:L1139,L1139),"")</f>
        <v/>
      </c>
      <c r="N1139" t="str">
        <f t="shared" si="65"/>
        <v/>
      </c>
    </row>
    <row r="1140" spans="1:14" x14ac:dyDescent="0.2">
      <c r="A1140">
        <v>1139</v>
      </c>
      <c r="B1140" t="str">
        <f>IF(F1140&lt;&gt;"",COUNTIF($J$2:J1140,J1140),"")</f>
        <v/>
      </c>
      <c r="C1140" t="str">
        <f t="shared" si="63"/>
        <v/>
      </c>
      <c r="D1140" t="str">
        <f>IF(F1140&lt;&gt;0,COUNTIF($K$2:K1140,K1140),"")</f>
        <v/>
      </c>
      <c r="E1140" t="str">
        <f t="shared" si="64"/>
        <v/>
      </c>
      <c r="G1140" s="54"/>
      <c r="H1140" t="str">
        <f>IFERROR(VLOOKUP(F1140, Entries!$B:$F, 2, FALSE),"")</f>
        <v/>
      </c>
      <c r="I1140" t="str">
        <f>IFERROR(VLOOKUP(F1140, Entries!$B:$F, 3, FALSE),"")</f>
        <v/>
      </c>
      <c r="J1140" t="str">
        <f>IFERROR(VLOOKUP(F1140, Entries!$B:$F, 4, FALSE),"")</f>
        <v/>
      </c>
      <c r="K1140" t="str">
        <f>IFERROR(VLOOKUP(F1140, Entries!$B:$F, 5, FALSE),"")</f>
        <v/>
      </c>
      <c r="L1140" t="str">
        <f>LEFT(Table22[[#This Row],[Category]],2)</f>
        <v/>
      </c>
      <c r="M1140" t="str">
        <f>IF(F1140&lt;&gt;0,COUNTIF($L$2:L1140,L1140),"")</f>
        <v/>
      </c>
      <c r="N1140" t="str">
        <f t="shared" si="65"/>
        <v/>
      </c>
    </row>
    <row r="1141" spans="1:14" x14ac:dyDescent="0.2">
      <c r="A1141">
        <v>1140</v>
      </c>
      <c r="B1141" t="str">
        <f>IF(F1141&lt;&gt;"",COUNTIF($J$2:J1141,J1141),"")</f>
        <v/>
      </c>
      <c r="C1141" t="str">
        <f t="shared" si="63"/>
        <v/>
      </c>
      <c r="D1141" t="str">
        <f>IF(F1141&lt;&gt;0,COUNTIF($K$2:K1141,K1141),"")</f>
        <v/>
      </c>
      <c r="E1141" t="str">
        <f t="shared" si="64"/>
        <v/>
      </c>
      <c r="G1141" s="54"/>
      <c r="H1141" t="str">
        <f>IFERROR(VLOOKUP(F1141, Entries!$B:$F, 2, FALSE),"")</f>
        <v/>
      </c>
      <c r="I1141" t="str">
        <f>IFERROR(VLOOKUP(F1141, Entries!$B:$F, 3, FALSE),"")</f>
        <v/>
      </c>
      <c r="J1141" t="str">
        <f>IFERROR(VLOOKUP(F1141, Entries!$B:$F, 4, FALSE),"")</f>
        <v/>
      </c>
      <c r="K1141" t="str">
        <f>IFERROR(VLOOKUP(F1141, Entries!$B:$F, 5, FALSE),"")</f>
        <v/>
      </c>
      <c r="L1141" t="str">
        <f>LEFT(Table22[[#This Row],[Category]],2)</f>
        <v/>
      </c>
      <c r="M1141" t="str">
        <f>IF(F1141&lt;&gt;0,COUNTIF($L$2:L1141,L1141),"")</f>
        <v/>
      </c>
      <c r="N1141" t="str">
        <f t="shared" si="65"/>
        <v/>
      </c>
    </row>
    <row r="1142" spans="1:14" x14ac:dyDescent="0.2">
      <c r="A1142">
        <v>1141</v>
      </c>
      <c r="B1142" t="str">
        <f>IF(F1142&lt;&gt;"",COUNTIF($J$2:J1142,J1142),"")</f>
        <v/>
      </c>
      <c r="C1142" t="str">
        <f t="shared" ref="C1142:C1205" si="66">IF(F1142&lt;&gt;0,J1142&amp;":"&amp;B1142,"")</f>
        <v/>
      </c>
      <c r="D1142" t="str">
        <f>IF(F1142&lt;&gt;0,COUNTIF($K$2:K1142,K1142),"")</f>
        <v/>
      </c>
      <c r="E1142" t="str">
        <f t="shared" ref="E1142:E1205" si="67">IF(F1142&lt;&gt;0,K1142&amp;":"&amp;D1142,"")</f>
        <v/>
      </c>
      <c r="G1142" s="54"/>
      <c r="H1142" t="str">
        <f>IFERROR(VLOOKUP(F1142, Entries!$B:$F, 2, FALSE),"")</f>
        <v/>
      </c>
      <c r="I1142" t="str">
        <f>IFERROR(VLOOKUP(F1142, Entries!$B:$F, 3, FALSE),"")</f>
        <v/>
      </c>
      <c r="J1142" t="str">
        <f>IFERROR(VLOOKUP(F1142, Entries!$B:$F, 4, FALSE),"")</f>
        <v/>
      </c>
      <c r="K1142" t="str">
        <f>IFERROR(VLOOKUP(F1142, Entries!$B:$F, 5, FALSE),"")</f>
        <v/>
      </c>
      <c r="L1142" t="str">
        <f>LEFT(Table22[[#This Row],[Category]],2)</f>
        <v/>
      </c>
      <c r="M1142" t="str">
        <f>IF(F1142&lt;&gt;0,COUNTIF($L$2:L1142,L1142),"")</f>
        <v/>
      </c>
      <c r="N1142" t="str">
        <f t="shared" ref="N1142:N1205" si="68">IF(F1142&lt;&gt;0,L1142&amp;":"&amp;M1142,"")</f>
        <v/>
      </c>
    </row>
    <row r="1143" spans="1:14" x14ac:dyDescent="0.2">
      <c r="A1143">
        <v>1142</v>
      </c>
      <c r="B1143" t="str">
        <f>IF(F1143&lt;&gt;"",COUNTIF($J$2:J1143,J1143),"")</f>
        <v/>
      </c>
      <c r="C1143" t="str">
        <f t="shared" si="66"/>
        <v/>
      </c>
      <c r="D1143" t="str">
        <f>IF(F1143&lt;&gt;0,COUNTIF($K$2:K1143,K1143),"")</f>
        <v/>
      </c>
      <c r="E1143" t="str">
        <f t="shared" si="67"/>
        <v/>
      </c>
      <c r="G1143" s="54"/>
      <c r="H1143" t="str">
        <f>IFERROR(VLOOKUP(F1143, Entries!$B:$F, 2, FALSE),"")</f>
        <v/>
      </c>
      <c r="I1143" t="str">
        <f>IFERROR(VLOOKUP(F1143, Entries!$B:$F, 3, FALSE),"")</f>
        <v/>
      </c>
      <c r="J1143" t="str">
        <f>IFERROR(VLOOKUP(F1143, Entries!$B:$F, 4, FALSE),"")</f>
        <v/>
      </c>
      <c r="K1143" t="str">
        <f>IFERROR(VLOOKUP(F1143, Entries!$B:$F, 5, FALSE),"")</f>
        <v/>
      </c>
      <c r="L1143" t="str">
        <f>LEFT(Table22[[#This Row],[Category]],2)</f>
        <v/>
      </c>
      <c r="M1143" t="str">
        <f>IF(F1143&lt;&gt;0,COUNTIF($L$2:L1143,L1143),"")</f>
        <v/>
      </c>
      <c r="N1143" t="str">
        <f t="shared" si="68"/>
        <v/>
      </c>
    </row>
    <row r="1144" spans="1:14" x14ac:dyDescent="0.2">
      <c r="A1144">
        <v>1143</v>
      </c>
      <c r="B1144" t="str">
        <f>IF(F1144&lt;&gt;"",COUNTIF($J$2:J1144,J1144),"")</f>
        <v/>
      </c>
      <c r="C1144" t="str">
        <f t="shared" si="66"/>
        <v/>
      </c>
      <c r="D1144" t="str">
        <f>IF(F1144&lt;&gt;0,COUNTIF($K$2:K1144,K1144),"")</f>
        <v/>
      </c>
      <c r="E1144" t="str">
        <f t="shared" si="67"/>
        <v/>
      </c>
      <c r="G1144" s="54"/>
      <c r="H1144" t="str">
        <f>IFERROR(VLOOKUP(F1144, Entries!$B:$F, 2, FALSE),"")</f>
        <v/>
      </c>
      <c r="I1144" t="str">
        <f>IFERROR(VLOOKUP(F1144, Entries!$B:$F, 3, FALSE),"")</f>
        <v/>
      </c>
      <c r="J1144" t="str">
        <f>IFERROR(VLOOKUP(F1144, Entries!$B:$F, 4, FALSE),"")</f>
        <v/>
      </c>
      <c r="K1144" t="str">
        <f>IFERROR(VLOOKUP(F1144, Entries!$B:$F, 5, FALSE),"")</f>
        <v/>
      </c>
      <c r="L1144" t="str">
        <f>LEFT(Table22[[#This Row],[Category]],2)</f>
        <v/>
      </c>
      <c r="M1144" t="str">
        <f>IF(F1144&lt;&gt;0,COUNTIF($L$2:L1144,L1144),"")</f>
        <v/>
      </c>
      <c r="N1144" t="str">
        <f t="shared" si="68"/>
        <v/>
      </c>
    </row>
    <row r="1145" spans="1:14" x14ac:dyDescent="0.2">
      <c r="A1145">
        <v>1144</v>
      </c>
      <c r="B1145" t="str">
        <f>IF(F1145&lt;&gt;"",COUNTIF($J$2:J1145,J1145),"")</f>
        <v/>
      </c>
      <c r="C1145" t="str">
        <f t="shared" si="66"/>
        <v/>
      </c>
      <c r="D1145" t="str">
        <f>IF(F1145&lt;&gt;0,COUNTIF($K$2:K1145,K1145),"")</f>
        <v/>
      </c>
      <c r="E1145" t="str">
        <f t="shared" si="67"/>
        <v/>
      </c>
      <c r="G1145" s="54"/>
      <c r="H1145" t="str">
        <f>IFERROR(VLOOKUP(F1145, Entries!$B:$F, 2, FALSE),"")</f>
        <v/>
      </c>
      <c r="I1145" t="str">
        <f>IFERROR(VLOOKUP(F1145, Entries!$B:$F, 3, FALSE),"")</f>
        <v/>
      </c>
      <c r="J1145" t="str">
        <f>IFERROR(VLOOKUP(F1145, Entries!$B:$F, 4, FALSE),"")</f>
        <v/>
      </c>
      <c r="K1145" t="str">
        <f>IFERROR(VLOOKUP(F1145, Entries!$B:$F, 5, FALSE),"")</f>
        <v/>
      </c>
      <c r="L1145" t="str">
        <f>LEFT(Table22[[#This Row],[Category]],2)</f>
        <v/>
      </c>
      <c r="M1145" t="str">
        <f>IF(F1145&lt;&gt;0,COUNTIF($L$2:L1145,L1145),"")</f>
        <v/>
      </c>
      <c r="N1145" t="str">
        <f t="shared" si="68"/>
        <v/>
      </c>
    </row>
    <row r="1146" spans="1:14" x14ac:dyDescent="0.2">
      <c r="A1146">
        <v>1145</v>
      </c>
      <c r="B1146" t="str">
        <f>IF(F1146&lt;&gt;"",COUNTIF($J$2:J1146,J1146),"")</f>
        <v/>
      </c>
      <c r="C1146" t="str">
        <f t="shared" si="66"/>
        <v/>
      </c>
      <c r="D1146" t="str">
        <f>IF(F1146&lt;&gt;0,COUNTIF($K$2:K1146,K1146),"")</f>
        <v/>
      </c>
      <c r="E1146" t="str">
        <f t="shared" si="67"/>
        <v/>
      </c>
      <c r="G1146" s="54"/>
      <c r="H1146" t="str">
        <f>IFERROR(VLOOKUP(F1146, Entries!$B:$F, 2, FALSE),"")</f>
        <v/>
      </c>
      <c r="I1146" t="str">
        <f>IFERROR(VLOOKUP(F1146, Entries!$B:$F, 3, FALSE),"")</f>
        <v/>
      </c>
      <c r="J1146" t="str">
        <f>IFERROR(VLOOKUP(F1146, Entries!$B:$F, 4, FALSE),"")</f>
        <v/>
      </c>
      <c r="K1146" t="str">
        <f>IFERROR(VLOOKUP(F1146, Entries!$B:$F, 5, FALSE),"")</f>
        <v/>
      </c>
      <c r="L1146" t="str">
        <f>LEFT(Table22[[#This Row],[Category]],2)</f>
        <v/>
      </c>
      <c r="M1146" t="str">
        <f>IF(F1146&lt;&gt;0,COUNTIF($L$2:L1146,L1146),"")</f>
        <v/>
      </c>
      <c r="N1146" t="str">
        <f t="shared" si="68"/>
        <v/>
      </c>
    </row>
    <row r="1147" spans="1:14" x14ac:dyDescent="0.2">
      <c r="A1147">
        <v>1146</v>
      </c>
      <c r="B1147" t="str">
        <f>IF(F1147&lt;&gt;"",COUNTIF($J$2:J1147,J1147),"")</f>
        <v/>
      </c>
      <c r="C1147" t="str">
        <f t="shared" si="66"/>
        <v/>
      </c>
      <c r="D1147" t="str">
        <f>IF(F1147&lt;&gt;0,COUNTIF($K$2:K1147,K1147),"")</f>
        <v/>
      </c>
      <c r="E1147" t="str">
        <f t="shared" si="67"/>
        <v/>
      </c>
      <c r="G1147" s="54"/>
      <c r="H1147" t="str">
        <f>IFERROR(VLOOKUP(F1147, Entries!$B:$F, 2, FALSE),"")</f>
        <v/>
      </c>
      <c r="I1147" t="str">
        <f>IFERROR(VLOOKUP(F1147, Entries!$B:$F, 3, FALSE),"")</f>
        <v/>
      </c>
      <c r="J1147" t="str">
        <f>IFERROR(VLOOKUP(F1147, Entries!$B:$F, 4, FALSE),"")</f>
        <v/>
      </c>
      <c r="K1147" t="str">
        <f>IFERROR(VLOOKUP(F1147, Entries!$B:$F, 5, FALSE),"")</f>
        <v/>
      </c>
      <c r="L1147" t="str">
        <f>LEFT(Table22[[#This Row],[Category]],2)</f>
        <v/>
      </c>
      <c r="M1147" t="str">
        <f>IF(F1147&lt;&gt;0,COUNTIF($L$2:L1147,L1147),"")</f>
        <v/>
      </c>
      <c r="N1147" t="str">
        <f t="shared" si="68"/>
        <v/>
      </c>
    </row>
    <row r="1148" spans="1:14" x14ac:dyDescent="0.2">
      <c r="A1148">
        <v>1147</v>
      </c>
      <c r="B1148" t="str">
        <f>IF(F1148&lt;&gt;"",COUNTIF($J$2:J1148,J1148),"")</f>
        <v/>
      </c>
      <c r="C1148" t="str">
        <f t="shared" si="66"/>
        <v/>
      </c>
      <c r="D1148" t="str">
        <f>IF(F1148&lt;&gt;0,COUNTIF($K$2:K1148,K1148),"")</f>
        <v/>
      </c>
      <c r="E1148" t="str">
        <f t="shared" si="67"/>
        <v/>
      </c>
      <c r="G1148" s="54"/>
      <c r="H1148" t="str">
        <f>IFERROR(VLOOKUP(F1148, Entries!$B:$F, 2, FALSE),"")</f>
        <v/>
      </c>
      <c r="I1148" t="str">
        <f>IFERROR(VLOOKUP(F1148, Entries!$B:$F, 3, FALSE),"")</f>
        <v/>
      </c>
      <c r="J1148" t="str">
        <f>IFERROR(VLOOKUP(F1148, Entries!$B:$F, 4, FALSE),"")</f>
        <v/>
      </c>
      <c r="K1148" t="str">
        <f>IFERROR(VLOOKUP(F1148, Entries!$B:$F, 5, FALSE),"")</f>
        <v/>
      </c>
      <c r="L1148" t="str">
        <f>LEFT(Table22[[#This Row],[Category]],2)</f>
        <v/>
      </c>
      <c r="M1148" t="str">
        <f>IF(F1148&lt;&gt;0,COUNTIF($L$2:L1148,L1148),"")</f>
        <v/>
      </c>
      <c r="N1148" t="str">
        <f t="shared" si="68"/>
        <v/>
      </c>
    </row>
    <row r="1149" spans="1:14" x14ac:dyDescent="0.2">
      <c r="A1149">
        <v>1148</v>
      </c>
      <c r="B1149" t="str">
        <f>IF(F1149&lt;&gt;"",COUNTIF($J$2:J1149,J1149),"")</f>
        <v/>
      </c>
      <c r="C1149" t="str">
        <f t="shared" si="66"/>
        <v/>
      </c>
      <c r="D1149" t="str">
        <f>IF(F1149&lt;&gt;0,COUNTIF($K$2:K1149,K1149),"")</f>
        <v/>
      </c>
      <c r="E1149" t="str">
        <f t="shared" si="67"/>
        <v/>
      </c>
      <c r="G1149" s="54"/>
      <c r="H1149" t="str">
        <f>IFERROR(VLOOKUP(F1149, Entries!$B:$F, 2, FALSE),"")</f>
        <v/>
      </c>
      <c r="I1149" t="str">
        <f>IFERROR(VLOOKUP(F1149, Entries!$B:$F, 3, FALSE),"")</f>
        <v/>
      </c>
      <c r="J1149" t="str">
        <f>IFERROR(VLOOKUP(F1149, Entries!$B:$F, 4, FALSE),"")</f>
        <v/>
      </c>
      <c r="K1149" t="str">
        <f>IFERROR(VLOOKUP(F1149, Entries!$B:$F, 5, FALSE),"")</f>
        <v/>
      </c>
      <c r="L1149" t="str">
        <f>LEFT(Table22[[#This Row],[Category]],2)</f>
        <v/>
      </c>
      <c r="M1149" t="str">
        <f>IF(F1149&lt;&gt;0,COUNTIF($L$2:L1149,L1149),"")</f>
        <v/>
      </c>
      <c r="N1149" t="str">
        <f t="shared" si="68"/>
        <v/>
      </c>
    </row>
    <row r="1150" spans="1:14" x14ac:dyDescent="0.2">
      <c r="A1150">
        <v>1149</v>
      </c>
      <c r="B1150" t="str">
        <f>IF(F1150&lt;&gt;"",COUNTIF($J$2:J1150,J1150),"")</f>
        <v/>
      </c>
      <c r="C1150" t="str">
        <f t="shared" si="66"/>
        <v/>
      </c>
      <c r="D1150" t="str">
        <f>IF(F1150&lt;&gt;0,COUNTIF($K$2:K1150,K1150),"")</f>
        <v/>
      </c>
      <c r="E1150" t="str">
        <f t="shared" si="67"/>
        <v/>
      </c>
      <c r="G1150" s="54"/>
      <c r="H1150" t="str">
        <f>IFERROR(VLOOKUP(F1150, Entries!$B:$F, 2, FALSE),"")</f>
        <v/>
      </c>
      <c r="I1150" t="str">
        <f>IFERROR(VLOOKUP(F1150, Entries!$B:$F, 3, FALSE),"")</f>
        <v/>
      </c>
      <c r="J1150" t="str">
        <f>IFERROR(VLOOKUP(F1150, Entries!$B:$F, 4, FALSE),"")</f>
        <v/>
      </c>
      <c r="K1150" t="str">
        <f>IFERROR(VLOOKUP(F1150, Entries!$B:$F, 5, FALSE),"")</f>
        <v/>
      </c>
      <c r="L1150" t="str">
        <f>LEFT(Table22[[#This Row],[Category]],2)</f>
        <v/>
      </c>
      <c r="M1150" t="str">
        <f>IF(F1150&lt;&gt;0,COUNTIF($L$2:L1150,L1150),"")</f>
        <v/>
      </c>
      <c r="N1150" t="str">
        <f t="shared" si="68"/>
        <v/>
      </c>
    </row>
    <row r="1151" spans="1:14" x14ac:dyDescent="0.2">
      <c r="A1151">
        <v>1150</v>
      </c>
      <c r="B1151" t="str">
        <f>IF(F1151&lt;&gt;"",COUNTIF($J$2:J1151,J1151),"")</f>
        <v/>
      </c>
      <c r="C1151" t="str">
        <f t="shared" si="66"/>
        <v/>
      </c>
      <c r="D1151" t="str">
        <f>IF(F1151&lt;&gt;0,COUNTIF($K$2:K1151,K1151),"")</f>
        <v/>
      </c>
      <c r="E1151" t="str">
        <f t="shared" si="67"/>
        <v/>
      </c>
      <c r="G1151" s="54"/>
      <c r="H1151" t="str">
        <f>IFERROR(VLOOKUP(F1151, Entries!$B:$F, 2, FALSE),"")</f>
        <v/>
      </c>
      <c r="I1151" t="str">
        <f>IFERROR(VLOOKUP(F1151, Entries!$B:$F, 3, FALSE),"")</f>
        <v/>
      </c>
      <c r="J1151" t="str">
        <f>IFERROR(VLOOKUP(F1151, Entries!$B:$F, 4, FALSE),"")</f>
        <v/>
      </c>
      <c r="K1151" t="str">
        <f>IFERROR(VLOOKUP(F1151, Entries!$B:$F, 5, FALSE),"")</f>
        <v/>
      </c>
      <c r="L1151" t="str">
        <f>LEFT(Table22[[#This Row],[Category]],2)</f>
        <v/>
      </c>
      <c r="M1151" t="str">
        <f>IF(F1151&lt;&gt;0,COUNTIF($L$2:L1151,L1151),"")</f>
        <v/>
      </c>
      <c r="N1151" t="str">
        <f t="shared" si="68"/>
        <v/>
      </c>
    </row>
    <row r="1152" spans="1:14" x14ac:dyDescent="0.2">
      <c r="A1152">
        <v>1151</v>
      </c>
      <c r="B1152" t="str">
        <f>IF(F1152&lt;&gt;"",COUNTIF($J$2:J1152,J1152),"")</f>
        <v/>
      </c>
      <c r="C1152" t="str">
        <f t="shared" si="66"/>
        <v/>
      </c>
      <c r="D1152" t="str">
        <f>IF(F1152&lt;&gt;0,COUNTIF($K$2:K1152,K1152),"")</f>
        <v/>
      </c>
      <c r="E1152" t="str">
        <f t="shared" si="67"/>
        <v/>
      </c>
      <c r="G1152" s="54"/>
      <c r="H1152" t="str">
        <f>IFERROR(VLOOKUP(F1152, Entries!$B:$F, 2, FALSE),"")</f>
        <v/>
      </c>
      <c r="I1152" t="str">
        <f>IFERROR(VLOOKUP(F1152, Entries!$B:$F, 3, FALSE),"")</f>
        <v/>
      </c>
      <c r="J1152" t="str">
        <f>IFERROR(VLOOKUP(F1152, Entries!$B:$F, 4, FALSE),"")</f>
        <v/>
      </c>
      <c r="K1152" t="str">
        <f>IFERROR(VLOOKUP(F1152, Entries!$B:$F, 5, FALSE),"")</f>
        <v/>
      </c>
      <c r="L1152" t="str">
        <f>LEFT(Table22[[#This Row],[Category]],2)</f>
        <v/>
      </c>
      <c r="M1152" t="str">
        <f>IF(F1152&lt;&gt;0,COUNTIF($L$2:L1152,L1152),"")</f>
        <v/>
      </c>
      <c r="N1152" t="str">
        <f t="shared" si="68"/>
        <v/>
      </c>
    </row>
    <row r="1153" spans="1:14" x14ac:dyDescent="0.2">
      <c r="A1153">
        <v>1152</v>
      </c>
      <c r="B1153" t="str">
        <f>IF(F1153&lt;&gt;"",COUNTIF($J$2:J1153,J1153),"")</f>
        <v/>
      </c>
      <c r="C1153" t="str">
        <f t="shared" si="66"/>
        <v/>
      </c>
      <c r="D1153" t="str">
        <f>IF(F1153&lt;&gt;0,COUNTIF($K$2:K1153,K1153),"")</f>
        <v/>
      </c>
      <c r="E1153" t="str">
        <f t="shared" si="67"/>
        <v/>
      </c>
      <c r="G1153" s="54"/>
      <c r="H1153" t="str">
        <f>IFERROR(VLOOKUP(F1153, Entries!$B:$F, 2, FALSE),"")</f>
        <v/>
      </c>
      <c r="I1153" t="str">
        <f>IFERROR(VLOOKUP(F1153, Entries!$B:$F, 3, FALSE),"")</f>
        <v/>
      </c>
      <c r="J1153" t="str">
        <f>IFERROR(VLOOKUP(F1153, Entries!$B:$F, 4, FALSE),"")</f>
        <v/>
      </c>
      <c r="K1153" t="str">
        <f>IFERROR(VLOOKUP(F1153, Entries!$B:$F, 5, FALSE),"")</f>
        <v/>
      </c>
      <c r="L1153" t="str">
        <f>LEFT(Table22[[#This Row],[Category]],2)</f>
        <v/>
      </c>
      <c r="M1153" t="str">
        <f>IF(F1153&lt;&gt;0,COUNTIF($L$2:L1153,L1153),"")</f>
        <v/>
      </c>
      <c r="N1153" t="str">
        <f t="shared" si="68"/>
        <v/>
      </c>
    </row>
    <row r="1154" spans="1:14" x14ac:dyDescent="0.2">
      <c r="A1154">
        <v>1153</v>
      </c>
      <c r="B1154" t="str">
        <f>IF(F1154&lt;&gt;"",COUNTIF($J$2:J1154,J1154),"")</f>
        <v/>
      </c>
      <c r="C1154" t="str">
        <f t="shared" si="66"/>
        <v/>
      </c>
      <c r="D1154" t="str">
        <f>IF(F1154&lt;&gt;0,COUNTIF($K$2:K1154,K1154),"")</f>
        <v/>
      </c>
      <c r="E1154" t="str">
        <f t="shared" si="67"/>
        <v/>
      </c>
      <c r="G1154" s="54"/>
      <c r="H1154" t="str">
        <f>IFERROR(VLOOKUP(F1154, Entries!$B:$F, 2, FALSE),"")</f>
        <v/>
      </c>
      <c r="I1154" t="str">
        <f>IFERROR(VLOOKUP(F1154, Entries!$B:$F, 3, FALSE),"")</f>
        <v/>
      </c>
      <c r="J1154" t="str">
        <f>IFERROR(VLOOKUP(F1154, Entries!$B:$F, 4, FALSE),"")</f>
        <v/>
      </c>
      <c r="K1154" t="str">
        <f>IFERROR(VLOOKUP(F1154, Entries!$B:$F, 5, FALSE),"")</f>
        <v/>
      </c>
      <c r="L1154" t="str">
        <f>LEFT(Table22[[#This Row],[Category]],2)</f>
        <v/>
      </c>
      <c r="M1154" t="str">
        <f>IF(F1154&lt;&gt;0,COUNTIF($L$2:L1154,L1154),"")</f>
        <v/>
      </c>
      <c r="N1154" t="str">
        <f t="shared" si="68"/>
        <v/>
      </c>
    </row>
    <row r="1155" spans="1:14" x14ac:dyDescent="0.2">
      <c r="A1155">
        <v>1154</v>
      </c>
      <c r="B1155" t="str">
        <f>IF(F1155&lt;&gt;"",COUNTIF($J$2:J1155,J1155),"")</f>
        <v/>
      </c>
      <c r="C1155" t="str">
        <f t="shared" si="66"/>
        <v/>
      </c>
      <c r="D1155" t="str">
        <f>IF(F1155&lt;&gt;0,COUNTIF($K$2:K1155,K1155),"")</f>
        <v/>
      </c>
      <c r="E1155" t="str">
        <f t="shared" si="67"/>
        <v/>
      </c>
      <c r="G1155" s="54"/>
      <c r="H1155" t="str">
        <f>IFERROR(VLOOKUP(F1155, Entries!$B:$F, 2, FALSE),"")</f>
        <v/>
      </c>
      <c r="I1155" t="str">
        <f>IFERROR(VLOOKUP(F1155, Entries!$B:$F, 3, FALSE),"")</f>
        <v/>
      </c>
      <c r="J1155" t="str">
        <f>IFERROR(VLOOKUP(F1155, Entries!$B:$F, 4, FALSE),"")</f>
        <v/>
      </c>
      <c r="K1155" t="str">
        <f>IFERROR(VLOOKUP(F1155, Entries!$B:$F, 5, FALSE),"")</f>
        <v/>
      </c>
      <c r="L1155" t="str">
        <f>LEFT(Table22[[#This Row],[Category]],2)</f>
        <v/>
      </c>
      <c r="M1155" t="str">
        <f>IF(F1155&lt;&gt;0,COUNTIF($L$2:L1155,L1155),"")</f>
        <v/>
      </c>
      <c r="N1155" t="str">
        <f t="shared" si="68"/>
        <v/>
      </c>
    </row>
    <row r="1156" spans="1:14" x14ac:dyDescent="0.2">
      <c r="A1156">
        <v>1155</v>
      </c>
      <c r="B1156" t="str">
        <f>IF(F1156&lt;&gt;"",COUNTIF($J$2:J1156,J1156),"")</f>
        <v/>
      </c>
      <c r="C1156" t="str">
        <f t="shared" si="66"/>
        <v/>
      </c>
      <c r="D1156" t="str">
        <f>IF(F1156&lt;&gt;0,COUNTIF($K$2:K1156,K1156),"")</f>
        <v/>
      </c>
      <c r="E1156" t="str">
        <f t="shared" si="67"/>
        <v/>
      </c>
      <c r="G1156" s="54"/>
      <c r="H1156" t="str">
        <f>IFERROR(VLOOKUP(F1156, Entries!$B:$F, 2, FALSE),"")</f>
        <v/>
      </c>
      <c r="I1156" t="str">
        <f>IFERROR(VLOOKUP(F1156, Entries!$B:$F, 3, FALSE),"")</f>
        <v/>
      </c>
      <c r="J1156" t="str">
        <f>IFERROR(VLOOKUP(F1156, Entries!$B:$F, 4, FALSE),"")</f>
        <v/>
      </c>
      <c r="K1156" t="str">
        <f>IFERROR(VLOOKUP(F1156, Entries!$B:$F, 5, FALSE),"")</f>
        <v/>
      </c>
      <c r="L1156" t="str">
        <f>LEFT(Table22[[#This Row],[Category]],2)</f>
        <v/>
      </c>
      <c r="M1156" t="str">
        <f>IF(F1156&lt;&gt;0,COUNTIF($L$2:L1156,L1156),"")</f>
        <v/>
      </c>
      <c r="N1156" t="str">
        <f t="shared" si="68"/>
        <v/>
      </c>
    </row>
    <row r="1157" spans="1:14" x14ac:dyDescent="0.2">
      <c r="A1157">
        <v>1156</v>
      </c>
      <c r="B1157" t="str">
        <f>IF(F1157&lt;&gt;"",COUNTIF($J$2:J1157,J1157),"")</f>
        <v/>
      </c>
      <c r="C1157" t="str">
        <f t="shared" si="66"/>
        <v/>
      </c>
      <c r="D1157" t="str">
        <f>IF(F1157&lt;&gt;0,COUNTIF($K$2:K1157,K1157),"")</f>
        <v/>
      </c>
      <c r="E1157" t="str">
        <f t="shared" si="67"/>
        <v/>
      </c>
      <c r="G1157" s="54"/>
      <c r="H1157" t="str">
        <f>IFERROR(VLOOKUP(F1157, Entries!$B:$F, 2, FALSE),"")</f>
        <v/>
      </c>
      <c r="I1157" t="str">
        <f>IFERROR(VLOOKUP(F1157, Entries!$B:$F, 3, FALSE),"")</f>
        <v/>
      </c>
      <c r="J1157" t="str">
        <f>IFERROR(VLOOKUP(F1157, Entries!$B:$F, 4, FALSE),"")</f>
        <v/>
      </c>
      <c r="K1157" t="str">
        <f>IFERROR(VLOOKUP(F1157, Entries!$B:$F, 5, FALSE),"")</f>
        <v/>
      </c>
      <c r="L1157" t="str">
        <f>LEFT(Table22[[#This Row],[Category]],2)</f>
        <v/>
      </c>
      <c r="M1157" t="str">
        <f>IF(F1157&lt;&gt;0,COUNTIF($L$2:L1157,L1157),"")</f>
        <v/>
      </c>
      <c r="N1157" t="str">
        <f t="shared" si="68"/>
        <v/>
      </c>
    </row>
    <row r="1158" spans="1:14" x14ac:dyDescent="0.2">
      <c r="A1158">
        <v>1157</v>
      </c>
      <c r="B1158" t="str">
        <f>IF(F1158&lt;&gt;"",COUNTIF($J$2:J1158,J1158),"")</f>
        <v/>
      </c>
      <c r="C1158" t="str">
        <f t="shared" si="66"/>
        <v/>
      </c>
      <c r="D1158" t="str">
        <f>IF(F1158&lt;&gt;0,COUNTIF($K$2:K1158,K1158),"")</f>
        <v/>
      </c>
      <c r="E1158" t="str">
        <f t="shared" si="67"/>
        <v/>
      </c>
      <c r="G1158" s="54"/>
      <c r="H1158" t="str">
        <f>IFERROR(VLOOKUP(F1158, Entries!$B:$F, 2, FALSE),"")</f>
        <v/>
      </c>
      <c r="I1158" t="str">
        <f>IFERROR(VLOOKUP(F1158, Entries!$B:$F, 3, FALSE),"")</f>
        <v/>
      </c>
      <c r="J1158" t="str">
        <f>IFERROR(VLOOKUP(F1158, Entries!$B:$F, 4, FALSE),"")</f>
        <v/>
      </c>
      <c r="K1158" t="str">
        <f>IFERROR(VLOOKUP(F1158, Entries!$B:$F, 5, FALSE),"")</f>
        <v/>
      </c>
      <c r="L1158" t="str">
        <f>LEFT(Table22[[#This Row],[Category]],2)</f>
        <v/>
      </c>
      <c r="M1158" t="str">
        <f>IF(F1158&lt;&gt;0,COUNTIF($L$2:L1158,L1158),"")</f>
        <v/>
      </c>
      <c r="N1158" t="str">
        <f t="shared" si="68"/>
        <v/>
      </c>
    </row>
    <row r="1159" spans="1:14" x14ac:dyDescent="0.2">
      <c r="A1159">
        <v>1158</v>
      </c>
      <c r="B1159" t="str">
        <f>IF(F1159&lt;&gt;"",COUNTIF($J$2:J1159,J1159),"")</f>
        <v/>
      </c>
      <c r="C1159" t="str">
        <f t="shared" si="66"/>
        <v/>
      </c>
      <c r="D1159" t="str">
        <f>IF(F1159&lt;&gt;0,COUNTIF($K$2:K1159,K1159),"")</f>
        <v/>
      </c>
      <c r="E1159" t="str">
        <f t="shared" si="67"/>
        <v/>
      </c>
      <c r="G1159" s="54"/>
      <c r="H1159" t="str">
        <f>IFERROR(VLOOKUP(F1159, Entries!$B:$F, 2, FALSE),"")</f>
        <v/>
      </c>
      <c r="I1159" t="str">
        <f>IFERROR(VLOOKUP(F1159, Entries!$B:$F, 3, FALSE),"")</f>
        <v/>
      </c>
      <c r="J1159" t="str">
        <f>IFERROR(VLOOKUP(F1159, Entries!$B:$F, 4, FALSE),"")</f>
        <v/>
      </c>
      <c r="K1159" t="str">
        <f>IFERROR(VLOOKUP(F1159, Entries!$B:$F, 5, FALSE),"")</f>
        <v/>
      </c>
      <c r="L1159" t="str">
        <f>LEFT(Table22[[#This Row],[Category]],2)</f>
        <v/>
      </c>
      <c r="M1159" t="str">
        <f>IF(F1159&lt;&gt;0,COUNTIF($L$2:L1159,L1159),"")</f>
        <v/>
      </c>
      <c r="N1159" t="str">
        <f t="shared" si="68"/>
        <v/>
      </c>
    </row>
    <row r="1160" spans="1:14" x14ac:dyDescent="0.2">
      <c r="A1160">
        <v>1159</v>
      </c>
      <c r="B1160" t="str">
        <f>IF(F1160&lt;&gt;"",COUNTIF($J$2:J1160,J1160),"")</f>
        <v/>
      </c>
      <c r="C1160" t="str">
        <f t="shared" si="66"/>
        <v/>
      </c>
      <c r="D1160" t="str">
        <f>IF(F1160&lt;&gt;0,COUNTIF($K$2:K1160,K1160),"")</f>
        <v/>
      </c>
      <c r="E1160" t="str">
        <f t="shared" si="67"/>
        <v/>
      </c>
      <c r="G1160" s="54"/>
      <c r="H1160" t="str">
        <f>IFERROR(VLOOKUP(F1160, Entries!$B:$F, 2, FALSE),"")</f>
        <v/>
      </c>
      <c r="I1160" t="str">
        <f>IFERROR(VLOOKUP(F1160, Entries!$B:$F, 3, FALSE),"")</f>
        <v/>
      </c>
      <c r="J1160" t="str">
        <f>IFERROR(VLOOKUP(F1160, Entries!$B:$F, 4, FALSE),"")</f>
        <v/>
      </c>
      <c r="K1160" t="str">
        <f>IFERROR(VLOOKUP(F1160, Entries!$B:$F, 5, FALSE),"")</f>
        <v/>
      </c>
      <c r="L1160" t="str">
        <f>LEFT(Table22[[#This Row],[Category]],2)</f>
        <v/>
      </c>
      <c r="M1160" t="str">
        <f>IF(F1160&lt;&gt;0,COUNTIF($L$2:L1160,L1160),"")</f>
        <v/>
      </c>
      <c r="N1160" t="str">
        <f t="shared" si="68"/>
        <v/>
      </c>
    </row>
    <row r="1161" spans="1:14" x14ac:dyDescent="0.2">
      <c r="A1161">
        <v>1160</v>
      </c>
      <c r="B1161" t="str">
        <f>IF(F1161&lt;&gt;"",COUNTIF($J$2:J1161,J1161),"")</f>
        <v/>
      </c>
      <c r="C1161" t="str">
        <f t="shared" si="66"/>
        <v/>
      </c>
      <c r="D1161" t="str">
        <f>IF(F1161&lt;&gt;0,COUNTIF($K$2:K1161,K1161),"")</f>
        <v/>
      </c>
      <c r="E1161" t="str">
        <f t="shared" si="67"/>
        <v/>
      </c>
      <c r="G1161" s="54"/>
      <c r="H1161" t="str">
        <f>IFERROR(VLOOKUP(F1161, Entries!$B:$F, 2, FALSE),"")</f>
        <v/>
      </c>
      <c r="I1161" t="str">
        <f>IFERROR(VLOOKUP(F1161, Entries!$B:$F, 3, FALSE),"")</f>
        <v/>
      </c>
      <c r="J1161" t="str">
        <f>IFERROR(VLOOKUP(F1161, Entries!$B:$F, 4, FALSE),"")</f>
        <v/>
      </c>
      <c r="K1161" t="str">
        <f>IFERROR(VLOOKUP(F1161, Entries!$B:$F, 5, FALSE),"")</f>
        <v/>
      </c>
      <c r="L1161" t="str">
        <f>LEFT(Table22[[#This Row],[Category]],2)</f>
        <v/>
      </c>
      <c r="M1161" t="str">
        <f>IF(F1161&lt;&gt;0,COUNTIF($L$2:L1161,L1161),"")</f>
        <v/>
      </c>
      <c r="N1161" t="str">
        <f t="shared" si="68"/>
        <v/>
      </c>
    </row>
    <row r="1162" spans="1:14" x14ac:dyDescent="0.2">
      <c r="A1162">
        <v>1161</v>
      </c>
      <c r="B1162" t="str">
        <f>IF(F1162&lt;&gt;"",COUNTIF($J$2:J1162,J1162),"")</f>
        <v/>
      </c>
      <c r="C1162" t="str">
        <f t="shared" si="66"/>
        <v/>
      </c>
      <c r="D1162" t="str">
        <f>IF(F1162&lt;&gt;0,COUNTIF($K$2:K1162,K1162),"")</f>
        <v/>
      </c>
      <c r="E1162" t="str">
        <f t="shared" si="67"/>
        <v/>
      </c>
      <c r="G1162" s="54"/>
      <c r="H1162" t="str">
        <f>IFERROR(VLOOKUP(F1162, Entries!$B:$F, 2, FALSE),"")</f>
        <v/>
      </c>
      <c r="I1162" t="str">
        <f>IFERROR(VLOOKUP(F1162, Entries!$B:$F, 3, FALSE),"")</f>
        <v/>
      </c>
      <c r="J1162" t="str">
        <f>IFERROR(VLOOKUP(F1162, Entries!$B:$F, 4, FALSE),"")</f>
        <v/>
      </c>
      <c r="K1162" t="str">
        <f>IFERROR(VLOOKUP(F1162, Entries!$B:$F, 5, FALSE),"")</f>
        <v/>
      </c>
      <c r="L1162" t="str">
        <f>LEFT(Table22[[#This Row],[Category]],2)</f>
        <v/>
      </c>
      <c r="M1162" t="str">
        <f>IF(F1162&lt;&gt;0,COUNTIF($L$2:L1162,L1162),"")</f>
        <v/>
      </c>
      <c r="N1162" t="str">
        <f t="shared" si="68"/>
        <v/>
      </c>
    </row>
    <row r="1163" spans="1:14" x14ac:dyDescent="0.2">
      <c r="A1163">
        <v>1162</v>
      </c>
      <c r="B1163" t="str">
        <f>IF(F1163&lt;&gt;"",COUNTIF($J$2:J1163,J1163),"")</f>
        <v/>
      </c>
      <c r="C1163" t="str">
        <f t="shared" si="66"/>
        <v/>
      </c>
      <c r="D1163" t="str">
        <f>IF(F1163&lt;&gt;0,COUNTIF($K$2:K1163,K1163),"")</f>
        <v/>
      </c>
      <c r="E1163" t="str">
        <f t="shared" si="67"/>
        <v/>
      </c>
      <c r="G1163" s="54"/>
      <c r="H1163" t="str">
        <f>IFERROR(VLOOKUP(F1163, Entries!$B:$F, 2, FALSE),"")</f>
        <v/>
      </c>
      <c r="I1163" t="str">
        <f>IFERROR(VLOOKUP(F1163, Entries!$B:$F, 3, FALSE),"")</f>
        <v/>
      </c>
      <c r="J1163" t="str">
        <f>IFERROR(VLOOKUP(F1163, Entries!$B:$F, 4, FALSE),"")</f>
        <v/>
      </c>
      <c r="K1163" t="str">
        <f>IFERROR(VLOOKUP(F1163, Entries!$B:$F, 5, FALSE),"")</f>
        <v/>
      </c>
      <c r="L1163" t="str">
        <f>LEFT(Table22[[#This Row],[Category]],2)</f>
        <v/>
      </c>
      <c r="M1163" t="str">
        <f>IF(F1163&lt;&gt;0,COUNTIF($L$2:L1163,L1163),"")</f>
        <v/>
      </c>
      <c r="N1163" t="str">
        <f t="shared" si="68"/>
        <v/>
      </c>
    </row>
    <row r="1164" spans="1:14" x14ac:dyDescent="0.2">
      <c r="A1164">
        <v>1163</v>
      </c>
      <c r="B1164" t="str">
        <f>IF(F1164&lt;&gt;"",COUNTIF($J$2:J1164,J1164),"")</f>
        <v/>
      </c>
      <c r="C1164" t="str">
        <f t="shared" si="66"/>
        <v/>
      </c>
      <c r="D1164" t="str">
        <f>IF(F1164&lt;&gt;0,COUNTIF($K$2:K1164,K1164),"")</f>
        <v/>
      </c>
      <c r="E1164" t="str">
        <f t="shared" si="67"/>
        <v/>
      </c>
      <c r="G1164" s="54"/>
      <c r="H1164" t="str">
        <f>IFERROR(VLOOKUP(F1164, Entries!$B:$F, 2, FALSE),"")</f>
        <v/>
      </c>
      <c r="I1164" t="str">
        <f>IFERROR(VLOOKUP(F1164, Entries!$B:$F, 3, FALSE),"")</f>
        <v/>
      </c>
      <c r="J1164" t="str">
        <f>IFERROR(VLOOKUP(F1164, Entries!$B:$F, 4, FALSE),"")</f>
        <v/>
      </c>
      <c r="K1164" t="str">
        <f>IFERROR(VLOOKUP(F1164, Entries!$B:$F, 5, FALSE),"")</f>
        <v/>
      </c>
      <c r="L1164" t="str">
        <f>LEFT(Table22[[#This Row],[Category]],2)</f>
        <v/>
      </c>
      <c r="M1164" t="str">
        <f>IF(F1164&lt;&gt;0,COUNTIF($L$2:L1164,L1164),"")</f>
        <v/>
      </c>
      <c r="N1164" t="str">
        <f t="shared" si="68"/>
        <v/>
      </c>
    </row>
    <row r="1165" spans="1:14" x14ac:dyDescent="0.2">
      <c r="A1165">
        <v>1164</v>
      </c>
      <c r="B1165" t="str">
        <f>IF(F1165&lt;&gt;"",COUNTIF($J$2:J1165,J1165),"")</f>
        <v/>
      </c>
      <c r="C1165" t="str">
        <f t="shared" si="66"/>
        <v/>
      </c>
      <c r="D1165" t="str">
        <f>IF(F1165&lt;&gt;0,COUNTIF($K$2:K1165,K1165),"")</f>
        <v/>
      </c>
      <c r="E1165" t="str">
        <f t="shared" si="67"/>
        <v/>
      </c>
      <c r="G1165" s="54"/>
      <c r="H1165" t="str">
        <f>IFERROR(VLOOKUP(F1165, Entries!$B:$F, 2, FALSE),"")</f>
        <v/>
      </c>
      <c r="I1165" t="str">
        <f>IFERROR(VLOOKUP(F1165, Entries!$B:$F, 3, FALSE),"")</f>
        <v/>
      </c>
      <c r="J1165" t="str">
        <f>IFERROR(VLOOKUP(F1165, Entries!$B:$F, 4, FALSE),"")</f>
        <v/>
      </c>
      <c r="K1165" t="str">
        <f>IFERROR(VLOOKUP(F1165, Entries!$B:$F, 5, FALSE),"")</f>
        <v/>
      </c>
      <c r="L1165" t="str">
        <f>LEFT(Table22[[#This Row],[Category]],2)</f>
        <v/>
      </c>
      <c r="M1165" t="str">
        <f>IF(F1165&lt;&gt;0,COUNTIF($L$2:L1165,L1165),"")</f>
        <v/>
      </c>
      <c r="N1165" t="str">
        <f t="shared" si="68"/>
        <v/>
      </c>
    </row>
    <row r="1166" spans="1:14" x14ac:dyDescent="0.2">
      <c r="A1166">
        <v>1165</v>
      </c>
      <c r="B1166" t="str">
        <f>IF(F1166&lt;&gt;"",COUNTIF($J$2:J1166,J1166),"")</f>
        <v/>
      </c>
      <c r="C1166" t="str">
        <f t="shared" si="66"/>
        <v/>
      </c>
      <c r="D1166" t="str">
        <f>IF(F1166&lt;&gt;0,COUNTIF($K$2:K1166,K1166),"")</f>
        <v/>
      </c>
      <c r="E1166" t="str">
        <f t="shared" si="67"/>
        <v/>
      </c>
      <c r="G1166" s="54"/>
      <c r="H1166" t="str">
        <f>IFERROR(VLOOKUP(F1166, Entries!$B:$F, 2, FALSE),"")</f>
        <v/>
      </c>
      <c r="I1166" t="str">
        <f>IFERROR(VLOOKUP(F1166, Entries!$B:$F, 3, FALSE),"")</f>
        <v/>
      </c>
      <c r="J1166" t="str">
        <f>IFERROR(VLOOKUP(F1166, Entries!$B:$F, 4, FALSE),"")</f>
        <v/>
      </c>
      <c r="K1166" t="str">
        <f>IFERROR(VLOOKUP(F1166, Entries!$B:$F, 5, FALSE),"")</f>
        <v/>
      </c>
      <c r="L1166" t="str">
        <f>LEFT(Table22[[#This Row],[Category]],2)</f>
        <v/>
      </c>
      <c r="M1166" t="str">
        <f>IF(F1166&lt;&gt;0,COUNTIF($L$2:L1166,L1166),"")</f>
        <v/>
      </c>
      <c r="N1166" t="str">
        <f t="shared" si="68"/>
        <v/>
      </c>
    </row>
    <row r="1167" spans="1:14" x14ac:dyDescent="0.2">
      <c r="A1167">
        <v>1166</v>
      </c>
      <c r="B1167" t="str">
        <f>IF(F1167&lt;&gt;"",COUNTIF($J$2:J1167,J1167),"")</f>
        <v/>
      </c>
      <c r="C1167" t="str">
        <f t="shared" si="66"/>
        <v/>
      </c>
      <c r="D1167" t="str">
        <f>IF(F1167&lt;&gt;0,COUNTIF($K$2:K1167,K1167),"")</f>
        <v/>
      </c>
      <c r="E1167" t="str">
        <f t="shared" si="67"/>
        <v/>
      </c>
      <c r="G1167" s="54"/>
      <c r="H1167" t="str">
        <f>IFERROR(VLOOKUP(F1167, Entries!$B:$F, 2, FALSE),"")</f>
        <v/>
      </c>
      <c r="I1167" t="str">
        <f>IFERROR(VLOOKUP(F1167, Entries!$B:$F, 3, FALSE),"")</f>
        <v/>
      </c>
      <c r="J1167" t="str">
        <f>IFERROR(VLOOKUP(F1167, Entries!$B:$F, 4, FALSE),"")</f>
        <v/>
      </c>
      <c r="K1167" t="str">
        <f>IFERROR(VLOOKUP(F1167, Entries!$B:$F, 5, FALSE),"")</f>
        <v/>
      </c>
      <c r="L1167" t="str">
        <f>LEFT(Table22[[#This Row],[Category]],2)</f>
        <v/>
      </c>
      <c r="M1167" t="str">
        <f>IF(F1167&lt;&gt;0,COUNTIF($L$2:L1167,L1167),"")</f>
        <v/>
      </c>
      <c r="N1167" t="str">
        <f t="shared" si="68"/>
        <v/>
      </c>
    </row>
    <row r="1168" spans="1:14" x14ac:dyDescent="0.2">
      <c r="A1168">
        <v>1167</v>
      </c>
      <c r="B1168" t="str">
        <f>IF(F1168&lt;&gt;"",COUNTIF($J$2:J1168,J1168),"")</f>
        <v/>
      </c>
      <c r="C1168" t="str">
        <f t="shared" si="66"/>
        <v/>
      </c>
      <c r="D1168" t="str">
        <f>IF(F1168&lt;&gt;0,COUNTIF($K$2:K1168,K1168),"")</f>
        <v/>
      </c>
      <c r="E1168" t="str">
        <f t="shared" si="67"/>
        <v/>
      </c>
      <c r="G1168" s="54"/>
      <c r="H1168" t="str">
        <f>IFERROR(VLOOKUP(F1168, Entries!$B:$F, 2, FALSE),"")</f>
        <v/>
      </c>
      <c r="I1168" t="str">
        <f>IFERROR(VLOOKUP(F1168, Entries!$B:$F, 3, FALSE),"")</f>
        <v/>
      </c>
      <c r="J1168" t="str">
        <f>IFERROR(VLOOKUP(F1168, Entries!$B:$F, 4, FALSE),"")</f>
        <v/>
      </c>
      <c r="K1168" t="str">
        <f>IFERROR(VLOOKUP(F1168, Entries!$B:$F, 5, FALSE),"")</f>
        <v/>
      </c>
      <c r="L1168" t="str">
        <f>LEFT(Table22[[#This Row],[Category]],2)</f>
        <v/>
      </c>
      <c r="M1168" t="str">
        <f>IF(F1168&lt;&gt;0,COUNTIF($L$2:L1168,L1168),"")</f>
        <v/>
      </c>
      <c r="N1168" t="str">
        <f t="shared" si="68"/>
        <v/>
      </c>
    </row>
    <row r="1169" spans="1:14" x14ac:dyDescent="0.2">
      <c r="A1169">
        <v>1168</v>
      </c>
      <c r="B1169" t="str">
        <f>IF(F1169&lt;&gt;"",COUNTIF($J$2:J1169,J1169),"")</f>
        <v/>
      </c>
      <c r="C1169" t="str">
        <f t="shared" si="66"/>
        <v/>
      </c>
      <c r="D1169" t="str">
        <f>IF(F1169&lt;&gt;0,COUNTIF($K$2:K1169,K1169),"")</f>
        <v/>
      </c>
      <c r="E1169" t="str">
        <f t="shared" si="67"/>
        <v/>
      </c>
      <c r="G1169" s="54"/>
      <c r="H1169" t="str">
        <f>IFERROR(VLOOKUP(F1169, Entries!$B:$F, 2, FALSE),"")</f>
        <v/>
      </c>
      <c r="I1169" t="str">
        <f>IFERROR(VLOOKUP(F1169, Entries!$B:$F, 3, FALSE),"")</f>
        <v/>
      </c>
      <c r="J1169" t="str">
        <f>IFERROR(VLOOKUP(F1169, Entries!$B:$F, 4, FALSE),"")</f>
        <v/>
      </c>
      <c r="K1169" t="str">
        <f>IFERROR(VLOOKUP(F1169, Entries!$B:$F, 5, FALSE),"")</f>
        <v/>
      </c>
      <c r="L1169" t="str">
        <f>LEFT(Table22[[#This Row],[Category]],2)</f>
        <v/>
      </c>
      <c r="M1169" t="str">
        <f>IF(F1169&lt;&gt;0,COUNTIF($L$2:L1169,L1169),"")</f>
        <v/>
      </c>
      <c r="N1169" t="str">
        <f t="shared" si="68"/>
        <v/>
      </c>
    </row>
    <row r="1170" spans="1:14" x14ac:dyDescent="0.2">
      <c r="A1170">
        <v>1169</v>
      </c>
      <c r="B1170" t="str">
        <f>IF(F1170&lt;&gt;"",COUNTIF($J$2:J1170,J1170),"")</f>
        <v/>
      </c>
      <c r="C1170" t="str">
        <f t="shared" si="66"/>
        <v/>
      </c>
      <c r="D1170" t="str">
        <f>IF(F1170&lt;&gt;0,COUNTIF($K$2:K1170,K1170),"")</f>
        <v/>
      </c>
      <c r="E1170" t="str">
        <f t="shared" si="67"/>
        <v/>
      </c>
      <c r="G1170" s="54"/>
      <c r="H1170" t="str">
        <f>IFERROR(VLOOKUP(F1170, Entries!$B:$F, 2, FALSE),"")</f>
        <v/>
      </c>
      <c r="I1170" t="str">
        <f>IFERROR(VLOOKUP(F1170, Entries!$B:$F, 3, FALSE),"")</f>
        <v/>
      </c>
      <c r="J1170" t="str">
        <f>IFERROR(VLOOKUP(F1170, Entries!$B:$F, 4, FALSE),"")</f>
        <v/>
      </c>
      <c r="K1170" t="str">
        <f>IFERROR(VLOOKUP(F1170, Entries!$B:$F, 5, FALSE),"")</f>
        <v/>
      </c>
      <c r="L1170" t="str">
        <f>LEFT(Table22[[#This Row],[Category]],2)</f>
        <v/>
      </c>
      <c r="M1170" t="str">
        <f>IF(F1170&lt;&gt;0,COUNTIF($L$2:L1170,L1170),"")</f>
        <v/>
      </c>
      <c r="N1170" t="str">
        <f t="shared" si="68"/>
        <v/>
      </c>
    </row>
    <row r="1171" spans="1:14" x14ac:dyDescent="0.2">
      <c r="A1171">
        <v>1170</v>
      </c>
      <c r="B1171" t="str">
        <f>IF(F1171&lt;&gt;"",COUNTIF($J$2:J1171,J1171),"")</f>
        <v/>
      </c>
      <c r="C1171" t="str">
        <f t="shared" si="66"/>
        <v/>
      </c>
      <c r="D1171" t="str">
        <f>IF(F1171&lt;&gt;0,COUNTIF($K$2:K1171,K1171),"")</f>
        <v/>
      </c>
      <c r="E1171" t="str">
        <f t="shared" si="67"/>
        <v/>
      </c>
      <c r="G1171" s="54"/>
      <c r="H1171" t="str">
        <f>IFERROR(VLOOKUP(F1171, Entries!$B:$F, 2, FALSE),"")</f>
        <v/>
      </c>
      <c r="I1171" t="str">
        <f>IFERROR(VLOOKUP(F1171, Entries!$B:$F, 3, FALSE),"")</f>
        <v/>
      </c>
      <c r="J1171" t="str">
        <f>IFERROR(VLOOKUP(F1171, Entries!$B:$F, 4, FALSE),"")</f>
        <v/>
      </c>
      <c r="K1171" t="str">
        <f>IFERROR(VLOOKUP(F1171, Entries!$B:$F, 5, FALSE),"")</f>
        <v/>
      </c>
      <c r="L1171" t="str">
        <f>LEFT(Table22[[#This Row],[Category]],2)</f>
        <v/>
      </c>
      <c r="M1171" t="str">
        <f>IF(F1171&lt;&gt;0,COUNTIF($L$2:L1171,L1171),"")</f>
        <v/>
      </c>
      <c r="N1171" t="str">
        <f t="shared" si="68"/>
        <v/>
      </c>
    </row>
    <row r="1172" spans="1:14" x14ac:dyDescent="0.2">
      <c r="A1172">
        <v>1171</v>
      </c>
      <c r="B1172" t="str">
        <f>IF(F1172&lt;&gt;"",COUNTIF($J$2:J1172,J1172),"")</f>
        <v/>
      </c>
      <c r="C1172" t="str">
        <f t="shared" si="66"/>
        <v/>
      </c>
      <c r="D1172" t="str">
        <f>IF(F1172&lt;&gt;0,COUNTIF($K$2:K1172,K1172),"")</f>
        <v/>
      </c>
      <c r="E1172" t="str">
        <f t="shared" si="67"/>
        <v/>
      </c>
      <c r="G1172" s="54"/>
      <c r="H1172" t="str">
        <f>IFERROR(VLOOKUP(F1172, Entries!$B:$F, 2, FALSE),"")</f>
        <v/>
      </c>
      <c r="I1172" t="str">
        <f>IFERROR(VLOOKUP(F1172, Entries!$B:$F, 3, FALSE),"")</f>
        <v/>
      </c>
      <c r="J1172" t="str">
        <f>IFERROR(VLOOKUP(F1172, Entries!$B:$F, 4, FALSE),"")</f>
        <v/>
      </c>
      <c r="K1172" t="str">
        <f>IFERROR(VLOOKUP(F1172, Entries!$B:$F, 5, FALSE),"")</f>
        <v/>
      </c>
      <c r="L1172" t="str">
        <f>LEFT(Table22[[#This Row],[Category]],2)</f>
        <v/>
      </c>
      <c r="M1172" t="str">
        <f>IF(F1172&lt;&gt;0,COUNTIF($L$2:L1172,L1172),"")</f>
        <v/>
      </c>
      <c r="N1172" t="str">
        <f t="shared" si="68"/>
        <v/>
      </c>
    </row>
    <row r="1173" spans="1:14" x14ac:dyDescent="0.2">
      <c r="A1173">
        <v>1172</v>
      </c>
      <c r="B1173" t="str">
        <f>IF(F1173&lt;&gt;"",COUNTIF($J$2:J1173,J1173),"")</f>
        <v/>
      </c>
      <c r="C1173" t="str">
        <f t="shared" si="66"/>
        <v/>
      </c>
      <c r="D1173" t="str">
        <f>IF(F1173&lt;&gt;0,COUNTIF($K$2:K1173,K1173),"")</f>
        <v/>
      </c>
      <c r="E1173" t="str">
        <f t="shared" si="67"/>
        <v/>
      </c>
      <c r="G1173" s="54"/>
      <c r="H1173" t="str">
        <f>IFERROR(VLOOKUP(F1173, Entries!$B:$F, 2, FALSE),"")</f>
        <v/>
      </c>
      <c r="I1173" t="str">
        <f>IFERROR(VLOOKUP(F1173, Entries!$B:$F, 3, FALSE),"")</f>
        <v/>
      </c>
      <c r="J1173" t="str">
        <f>IFERROR(VLOOKUP(F1173, Entries!$B:$F, 4, FALSE),"")</f>
        <v/>
      </c>
      <c r="K1173" t="str">
        <f>IFERROR(VLOOKUP(F1173, Entries!$B:$F, 5, FALSE),"")</f>
        <v/>
      </c>
      <c r="L1173" t="str">
        <f>LEFT(Table22[[#This Row],[Category]],2)</f>
        <v/>
      </c>
      <c r="M1173" t="str">
        <f>IF(F1173&lt;&gt;0,COUNTIF($L$2:L1173,L1173),"")</f>
        <v/>
      </c>
      <c r="N1173" t="str">
        <f t="shared" si="68"/>
        <v/>
      </c>
    </row>
    <row r="1174" spans="1:14" x14ac:dyDescent="0.2">
      <c r="A1174">
        <v>1173</v>
      </c>
      <c r="B1174" t="str">
        <f>IF(F1174&lt;&gt;"",COUNTIF($J$2:J1174,J1174),"")</f>
        <v/>
      </c>
      <c r="C1174" t="str">
        <f t="shared" si="66"/>
        <v/>
      </c>
      <c r="D1174" t="str">
        <f>IF(F1174&lt;&gt;0,COUNTIF($K$2:K1174,K1174),"")</f>
        <v/>
      </c>
      <c r="E1174" t="str">
        <f t="shared" si="67"/>
        <v/>
      </c>
      <c r="G1174" s="54"/>
      <c r="H1174" t="str">
        <f>IFERROR(VLOOKUP(F1174, Entries!$B:$F, 2, FALSE),"")</f>
        <v/>
      </c>
      <c r="I1174" t="str">
        <f>IFERROR(VLOOKUP(F1174, Entries!$B:$F, 3, FALSE),"")</f>
        <v/>
      </c>
      <c r="J1174" t="str">
        <f>IFERROR(VLOOKUP(F1174, Entries!$B:$F, 4, FALSE),"")</f>
        <v/>
      </c>
      <c r="K1174" t="str">
        <f>IFERROR(VLOOKUP(F1174, Entries!$B:$F, 5, FALSE),"")</f>
        <v/>
      </c>
      <c r="L1174" t="str">
        <f>LEFT(Table22[[#This Row],[Category]],2)</f>
        <v/>
      </c>
      <c r="M1174" t="str">
        <f>IF(F1174&lt;&gt;0,COUNTIF($L$2:L1174,L1174),"")</f>
        <v/>
      </c>
      <c r="N1174" t="str">
        <f t="shared" si="68"/>
        <v/>
      </c>
    </row>
    <row r="1175" spans="1:14" x14ac:dyDescent="0.2">
      <c r="A1175">
        <v>1174</v>
      </c>
      <c r="B1175" t="str">
        <f>IF(F1175&lt;&gt;"",COUNTIF($J$2:J1175,J1175),"")</f>
        <v/>
      </c>
      <c r="C1175" t="str">
        <f t="shared" si="66"/>
        <v/>
      </c>
      <c r="D1175" t="str">
        <f>IF(F1175&lt;&gt;0,COUNTIF($K$2:K1175,K1175),"")</f>
        <v/>
      </c>
      <c r="E1175" t="str">
        <f t="shared" si="67"/>
        <v/>
      </c>
      <c r="G1175" s="54"/>
      <c r="H1175" t="str">
        <f>IFERROR(VLOOKUP(F1175, Entries!$B:$F, 2, FALSE),"")</f>
        <v/>
      </c>
      <c r="I1175" t="str">
        <f>IFERROR(VLOOKUP(F1175, Entries!$B:$F, 3, FALSE),"")</f>
        <v/>
      </c>
      <c r="J1175" t="str">
        <f>IFERROR(VLOOKUP(F1175, Entries!$B:$F, 4, FALSE),"")</f>
        <v/>
      </c>
      <c r="K1175" t="str">
        <f>IFERROR(VLOOKUP(F1175, Entries!$B:$F, 5, FALSE),"")</f>
        <v/>
      </c>
      <c r="L1175" t="str">
        <f>LEFT(Table22[[#This Row],[Category]],2)</f>
        <v/>
      </c>
      <c r="M1175" t="str">
        <f>IF(F1175&lt;&gt;0,COUNTIF($L$2:L1175,L1175),"")</f>
        <v/>
      </c>
      <c r="N1175" t="str">
        <f t="shared" si="68"/>
        <v/>
      </c>
    </row>
    <row r="1176" spans="1:14" x14ac:dyDescent="0.2">
      <c r="A1176">
        <v>1175</v>
      </c>
      <c r="B1176" t="str">
        <f>IF(F1176&lt;&gt;"",COUNTIF($J$2:J1176,J1176),"")</f>
        <v/>
      </c>
      <c r="C1176" t="str">
        <f t="shared" si="66"/>
        <v/>
      </c>
      <c r="D1176" t="str">
        <f>IF(F1176&lt;&gt;0,COUNTIF($K$2:K1176,K1176),"")</f>
        <v/>
      </c>
      <c r="E1176" t="str">
        <f t="shared" si="67"/>
        <v/>
      </c>
      <c r="G1176" s="54"/>
      <c r="H1176" t="str">
        <f>IFERROR(VLOOKUP(F1176, Entries!$B:$F, 2, FALSE),"")</f>
        <v/>
      </c>
      <c r="I1176" t="str">
        <f>IFERROR(VLOOKUP(F1176, Entries!$B:$F, 3, FALSE),"")</f>
        <v/>
      </c>
      <c r="J1176" t="str">
        <f>IFERROR(VLOOKUP(F1176, Entries!$B:$F, 4, FALSE),"")</f>
        <v/>
      </c>
      <c r="K1176" t="str">
        <f>IFERROR(VLOOKUP(F1176, Entries!$B:$F, 5, FALSE),"")</f>
        <v/>
      </c>
      <c r="L1176" t="str">
        <f>LEFT(Table22[[#This Row],[Category]],2)</f>
        <v/>
      </c>
      <c r="M1176" t="str">
        <f>IF(F1176&lt;&gt;0,COUNTIF($L$2:L1176,L1176),"")</f>
        <v/>
      </c>
      <c r="N1176" t="str">
        <f t="shared" si="68"/>
        <v/>
      </c>
    </row>
    <row r="1177" spans="1:14" x14ac:dyDescent="0.2">
      <c r="A1177">
        <v>1176</v>
      </c>
      <c r="B1177" t="str">
        <f>IF(F1177&lt;&gt;"",COUNTIF($J$2:J1177,J1177),"")</f>
        <v/>
      </c>
      <c r="C1177" t="str">
        <f t="shared" si="66"/>
        <v/>
      </c>
      <c r="D1177" t="str">
        <f>IF(F1177&lt;&gt;0,COUNTIF($K$2:K1177,K1177),"")</f>
        <v/>
      </c>
      <c r="E1177" t="str">
        <f t="shared" si="67"/>
        <v/>
      </c>
      <c r="G1177" s="54"/>
      <c r="H1177" t="str">
        <f>IFERROR(VLOOKUP(F1177, Entries!$B:$F, 2, FALSE),"")</f>
        <v/>
      </c>
      <c r="I1177" t="str">
        <f>IFERROR(VLOOKUP(F1177, Entries!$B:$F, 3, FALSE),"")</f>
        <v/>
      </c>
      <c r="J1177" t="str">
        <f>IFERROR(VLOOKUP(F1177, Entries!$B:$F, 4, FALSE),"")</f>
        <v/>
      </c>
      <c r="K1177" t="str">
        <f>IFERROR(VLOOKUP(F1177, Entries!$B:$F, 5, FALSE),"")</f>
        <v/>
      </c>
      <c r="L1177" t="str">
        <f>LEFT(Table22[[#This Row],[Category]],2)</f>
        <v/>
      </c>
      <c r="M1177" t="str">
        <f>IF(F1177&lt;&gt;0,COUNTIF($L$2:L1177,L1177),"")</f>
        <v/>
      </c>
      <c r="N1177" t="str">
        <f t="shared" si="68"/>
        <v/>
      </c>
    </row>
    <row r="1178" spans="1:14" x14ac:dyDescent="0.2">
      <c r="A1178">
        <v>1177</v>
      </c>
      <c r="B1178" t="str">
        <f>IF(F1178&lt;&gt;"",COUNTIF($J$2:J1178,J1178),"")</f>
        <v/>
      </c>
      <c r="C1178" t="str">
        <f t="shared" si="66"/>
        <v/>
      </c>
      <c r="D1178" t="str">
        <f>IF(F1178&lt;&gt;0,COUNTIF($K$2:K1178,K1178),"")</f>
        <v/>
      </c>
      <c r="E1178" t="str">
        <f t="shared" si="67"/>
        <v/>
      </c>
      <c r="G1178" s="54"/>
      <c r="H1178" t="str">
        <f>IFERROR(VLOOKUP(F1178, Entries!$B:$F, 2, FALSE),"")</f>
        <v/>
      </c>
      <c r="I1178" t="str">
        <f>IFERROR(VLOOKUP(F1178, Entries!$B:$F, 3, FALSE),"")</f>
        <v/>
      </c>
      <c r="J1178" t="str">
        <f>IFERROR(VLOOKUP(F1178, Entries!$B:$F, 4, FALSE),"")</f>
        <v/>
      </c>
      <c r="K1178" t="str">
        <f>IFERROR(VLOOKUP(F1178, Entries!$B:$F, 5, FALSE),"")</f>
        <v/>
      </c>
      <c r="L1178" t="str">
        <f>LEFT(Table22[[#This Row],[Category]],2)</f>
        <v/>
      </c>
      <c r="M1178" t="str">
        <f>IF(F1178&lt;&gt;0,COUNTIF($L$2:L1178,L1178),"")</f>
        <v/>
      </c>
      <c r="N1178" t="str">
        <f t="shared" si="68"/>
        <v/>
      </c>
    </row>
    <row r="1179" spans="1:14" x14ac:dyDescent="0.2">
      <c r="A1179">
        <v>1178</v>
      </c>
      <c r="B1179" t="str">
        <f>IF(F1179&lt;&gt;"",COUNTIF($J$2:J1179,J1179),"")</f>
        <v/>
      </c>
      <c r="C1179" t="str">
        <f t="shared" si="66"/>
        <v/>
      </c>
      <c r="D1179" t="str">
        <f>IF(F1179&lt;&gt;0,COUNTIF($K$2:K1179,K1179),"")</f>
        <v/>
      </c>
      <c r="E1179" t="str">
        <f t="shared" si="67"/>
        <v/>
      </c>
      <c r="G1179" s="54"/>
      <c r="H1179" t="str">
        <f>IFERROR(VLOOKUP(F1179, Entries!$B:$F, 2, FALSE),"")</f>
        <v/>
      </c>
      <c r="I1179" t="str">
        <f>IFERROR(VLOOKUP(F1179, Entries!$B:$F, 3, FALSE),"")</f>
        <v/>
      </c>
      <c r="J1179" t="str">
        <f>IFERROR(VLOOKUP(F1179, Entries!$B:$F, 4, FALSE),"")</f>
        <v/>
      </c>
      <c r="K1179" t="str">
        <f>IFERROR(VLOOKUP(F1179, Entries!$B:$F, 5, FALSE),"")</f>
        <v/>
      </c>
      <c r="L1179" t="str">
        <f>LEFT(Table22[[#This Row],[Category]],2)</f>
        <v/>
      </c>
      <c r="M1179" t="str">
        <f>IF(F1179&lt;&gt;0,COUNTIF($L$2:L1179,L1179),"")</f>
        <v/>
      </c>
      <c r="N1179" t="str">
        <f t="shared" si="68"/>
        <v/>
      </c>
    </row>
    <row r="1180" spans="1:14" x14ac:dyDescent="0.2">
      <c r="A1180">
        <v>1179</v>
      </c>
      <c r="B1180" t="str">
        <f>IF(F1180&lt;&gt;"",COUNTIF($J$2:J1180,J1180),"")</f>
        <v/>
      </c>
      <c r="C1180" t="str">
        <f t="shared" si="66"/>
        <v/>
      </c>
      <c r="D1180" t="str">
        <f>IF(F1180&lt;&gt;0,COUNTIF($K$2:K1180,K1180),"")</f>
        <v/>
      </c>
      <c r="E1180" t="str">
        <f t="shared" si="67"/>
        <v/>
      </c>
      <c r="G1180" s="54"/>
      <c r="H1180" t="str">
        <f>IFERROR(VLOOKUP(F1180, Entries!$B:$F, 2, FALSE),"")</f>
        <v/>
      </c>
      <c r="I1180" t="str">
        <f>IFERROR(VLOOKUP(F1180, Entries!$B:$F, 3, FALSE),"")</f>
        <v/>
      </c>
      <c r="J1180" t="str">
        <f>IFERROR(VLOOKUP(F1180, Entries!$B:$F, 4, FALSE),"")</f>
        <v/>
      </c>
      <c r="K1180" t="str">
        <f>IFERROR(VLOOKUP(F1180, Entries!$B:$F, 5, FALSE),"")</f>
        <v/>
      </c>
      <c r="L1180" t="str">
        <f>LEFT(Table22[[#This Row],[Category]],2)</f>
        <v/>
      </c>
      <c r="M1180" t="str">
        <f>IF(F1180&lt;&gt;0,COUNTIF($L$2:L1180,L1180),"")</f>
        <v/>
      </c>
      <c r="N1180" t="str">
        <f t="shared" si="68"/>
        <v/>
      </c>
    </row>
    <row r="1181" spans="1:14" x14ac:dyDescent="0.2">
      <c r="A1181">
        <v>1180</v>
      </c>
      <c r="B1181" t="str">
        <f>IF(F1181&lt;&gt;"",COUNTIF($J$2:J1181,J1181),"")</f>
        <v/>
      </c>
      <c r="C1181" t="str">
        <f t="shared" si="66"/>
        <v/>
      </c>
      <c r="D1181" t="str">
        <f>IF(F1181&lt;&gt;0,COUNTIF($K$2:K1181,K1181),"")</f>
        <v/>
      </c>
      <c r="E1181" t="str">
        <f t="shared" si="67"/>
        <v/>
      </c>
      <c r="G1181" s="54"/>
      <c r="H1181" t="str">
        <f>IFERROR(VLOOKUP(F1181, Entries!$B:$F, 2, FALSE),"")</f>
        <v/>
      </c>
      <c r="I1181" t="str">
        <f>IFERROR(VLOOKUP(F1181, Entries!$B:$F, 3, FALSE),"")</f>
        <v/>
      </c>
      <c r="J1181" t="str">
        <f>IFERROR(VLOOKUP(F1181, Entries!$B:$F, 4, FALSE),"")</f>
        <v/>
      </c>
      <c r="K1181" t="str">
        <f>IFERROR(VLOOKUP(F1181, Entries!$B:$F, 5, FALSE),"")</f>
        <v/>
      </c>
      <c r="L1181" t="str">
        <f>LEFT(Table22[[#This Row],[Category]],2)</f>
        <v/>
      </c>
      <c r="M1181" t="str">
        <f>IF(F1181&lt;&gt;0,COUNTIF($L$2:L1181,L1181),"")</f>
        <v/>
      </c>
      <c r="N1181" t="str">
        <f t="shared" si="68"/>
        <v/>
      </c>
    </row>
    <row r="1182" spans="1:14" x14ac:dyDescent="0.2">
      <c r="A1182">
        <v>1181</v>
      </c>
      <c r="B1182" t="str">
        <f>IF(F1182&lt;&gt;"",COUNTIF($J$2:J1182,J1182),"")</f>
        <v/>
      </c>
      <c r="C1182" t="str">
        <f t="shared" si="66"/>
        <v/>
      </c>
      <c r="D1182" t="str">
        <f>IF(F1182&lt;&gt;0,COUNTIF($K$2:K1182,K1182),"")</f>
        <v/>
      </c>
      <c r="E1182" t="str">
        <f t="shared" si="67"/>
        <v/>
      </c>
      <c r="G1182" s="54"/>
      <c r="H1182" t="str">
        <f>IFERROR(VLOOKUP(F1182, Entries!$B:$F, 2, FALSE),"")</f>
        <v/>
      </c>
      <c r="I1182" t="str">
        <f>IFERROR(VLOOKUP(F1182, Entries!$B:$F, 3, FALSE),"")</f>
        <v/>
      </c>
      <c r="J1182" t="str">
        <f>IFERROR(VLOOKUP(F1182, Entries!$B:$F, 4, FALSE),"")</f>
        <v/>
      </c>
      <c r="K1182" t="str">
        <f>IFERROR(VLOOKUP(F1182, Entries!$B:$F, 5, FALSE),"")</f>
        <v/>
      </c>
      <c r="L1182" t="str">
        <f>LEFT(Table22[[#This Row],[Category]],2)</f>
        <v/>
      </c>
      <c r="M1182" t="str">
        <f>IF(F1182&lt;&gt;0,COUNTIF($L$2:L1182,L1182),"")</f>
        <v/>
      </c>
      <c r="N1182" t="str">
        <f t="shared" si="68"/>
        <v/>
      </c>
    </row>
    <row r="1183" spans="1:14" x14ac:dyDescent="0.2">
      <c r="A1183">
        <v>1182</v>
      </c>
      <c r="B1183" t="str">
        <f>IF(F1183&lt;&gt;"",COUNTIF($J$2:J1183,J1183),"")</f>
        <v/>
      </c>
      <c r="C1183" t="str">
        <f t="shared" si="66"/>
        <v/>
      </c>
      <c r="D1183" t="str">
        <f>IF(F1183&lt;&gt;0,COUNTIF($K$2:K1183,K1183),"")</f>
        <v/>
      </c>
      <c r="E1183" t="str">
        <f t="shared" si="67"/>
        <v/>
      </c>
      <c r="G1183" s="54"/>
      <c r="H1183" t="str">
        <f>IFERROR(VLOOKUP(F1183, Entries!$B:$F, 2, FALSE),"")</f>
        <v/>
      </c>
      <c r="I1183" t="str">
        <f>IFERROR(VLOOKUP(F1183, Entries!$B:$F, 3, FALSE),"")</f>
        <v/>
      </c>
      <c r="J1183" t="str">
        <f>IFERROR(VLOOKUP(F1183, Entries!$B:$F, 4, FALSE),"")</f>
        <v/>
      </c>
      <c r="K1183" t="str">
        <f>IFERROR(VLOOKUP(F1183, Entries!$B:$F, 5, FALSE),"")</f>
        <v/>
      </c>
      <c r="L1183" t="str">
        <f>LEFT(Table22[[#This Row],[Category]],2)</f>
        <v/>
      </c>
      <c r="M1183" t="str">
        <f>IF(F1183&lt;&gt;0,COUNTIF($L$2:L1183,L1183),"")</f>
        <v/>
      </c>
      <c r="N1183" t="str">
        <f t="shared" si="68"/>
        <v/>
      </c>
    </row>
    <row r="1184" spans="1:14" x14ac:dyDescent="0.2">
      <c r="A1184">
        <v>1183</v>
      </c>
      <c r="B1184" t="str">
        <f>IF(F1184&lt;&gt;"",COUNTIF($J$2:J1184,J1184),"")</f>
        <v/>
      </c>
      <c r="C1184" t="str">
        <f t="shared" si="66"/>
        <v/>
      </c>
      <c r="D1184" t="str">
        <f>IF(F1184&lt;&gt;0,COUNTIF($K$2:K1184,K1184),"")</f>
        <v/>
      </c>
      <c r="E1184" t="str">
        <f t="shared" si="67"/>
        <v/>
      </c>
      <c r="G1184" s="54"/>
      <c r="H1184" t="str">
        <f>IFERROR(VLOOKUP(F1184, Entries!$B:$F, 2, FALSE),"")</f>
        <v/>
      </c>
      <c r="I1184" t="str">
        <f>IFERROR(VLOOKUP(F1184, Entries!$B:$F, 3, FALSE),"")</f>
        <v/>
      </c>
      <c r="J1184" t="str">
        <f>IFERROR(VLOOKUP(F1184, Entries!$B:$F, 4, FALSE),"")</f>
        <v/>
      </c>
      <c r="K1184" t="str">
        <f>IFERROR(VLOOKUP(F1184, Entries!$B:$F, 5, FALSE),"")</f>
        <v/>
      </c>
      <c r="L1184" t="str">
        <f>LEFT(Table22[[#This Row],[Category]],2)</f>
        <v/>
      </c>
      <c r="M1184" t="str">
        <f>IF(F1184&lt;&gt;0,COUNTIF($L$2:L1184,L1184),"")</f>
        <v/>
      </c>
      <c r="N1184" t="str">
        <f t="shared" si="68"/>
        <v/>
      </c>
    </row>
    <row r="1185" spans="1:14" x14ac:dyDescent="0.2">
      <c r="A1185">
        <v>1184</v>
      </c>
      <c r="B1185" t="str">
        <f>IF(F1185&lt;&gt;"",COUNTIF($J$2:J1185,J1185),"")</f>
        <v/>
      </c>
      <c r="C1185" t="str">
        <f t="shared" si="66"/>
        <v/>
      </c>
      <c r="D1185" t="str">
        <f>IF(F1185&lt;&gt;0,COUNTIF($K$2:K1185,K1185),"")</f>
        <v/>
      </c>
      <c r="E1185" t="str">
        <f t="shared" si="67"/>
        <v/>
      </c>
      <c r="G1185" s="54"/>
      <c r="H1185" t="str">
        <f>IFERROR(VLOOKUP(F1185, Entries!$B:$F, 2, FALSE),"")</f>
        <v/>
      </c>
      <c r="I1185" t="str">
        <f>IFERROR(VLOOKUP(F1185, Entries!$B:$F, 3, FALSE),"")</f>
        <v/>
      </c>
      <c r="J1185" t="str">
        <f>IFERROR(VLOOKUP(F1185, Entries!$B:$F, 4, FALSE),"")</f>
        <v/>
      </c>
      <c r="K1185" t="str">
        <f>IFERROR(VLOOKUP(F1185, Entries!$B:$F, 5, FALSE),"")</f>
        <v/>
      </c>
      <c r="L1185" t="str">
        <f>LEFT(Table22[[#This Row],[Category]],2)</f>
        <v/>
      </c>
      <c r="M1185" t="str">
        <f>IF(F1185&lt;&gt;0,COUNTIF($L$2:L1185,L1185),"")</f>
        <v/>
      </c>
      <c r="N1185" t="str">
        <f t="shared" si="68"/>
        <v/>
      </c>
    </row>
    <row r="1186" spans="1:14" x14ac:dyDescent="0.2">
      <c r="A1186">
        <v>1185</v>
      </c>
      <c r="B1186" t="str">
        <f>IF(F1186&lt;&gt;"",COUNTIF($J$2:J1186,J1186),"")</f>
        <v/>
      </c>
      <c r="C1186" t="str">
        <f t="shared" si="66"/>
        <v/>
      </c>
      <c r="D1186" t="str">
        <f>IF(F1186&lt;&gt;0,COUNTIF($K$2:K1186,K1186),"")</f>
        <v/>
      </c>
      <c r="E1186" t="str">
        <f t="shared" si="67"/>
        <v/>
      </c>
      <c r="G1186" s="54"/>
      <c r="H1186" t="str">
        <f>IFERROR(VLOOKUP(F1186, Entries!$B:$F, 2, FALSE),"")</f>
        <v/>
      </c>
      <c r="I1186" t="str">
        <f>IFERROR(VLOOKUP(F1186, Entries!$B:$F, 3, FALSE),"")</f>
        <v/>
      </c>
      <c r="J1186" t="str">
        <f>IFERROR(VLOOKUP(F1186, Entries!$B:$F, 4, FALSE),"")</f>
        <v/>
      </c>
      <c r="K1186" t="str">
        <f>IFERROR(VLOOKUP(F1186, Entries!$B:$F, 5, FALSE),"")</f>
        <v/>
      </c>
      <c r="L1186" t="str">
        <f>LEFT(Table22[[#This Row],[Category]],2)</f>
        <v/>
      </c>
      <c r="M1186" t="str">
        <f>IF(F1186&lt;&gt;0,COUNTIF($L$2:L1186,L1186),"")</f>
        <v/>
      </c>
      <c r="N1186" t="str">
        <f t="shared" si="68"/>
        <v/>
      </c>
    </row>
    <row r="1187" spans="1:14" x14ac:dyDescent="0.2">
      <c r="A1187">
        <v>1186</v>
      </c>
      <c r="B1187" t="str">
        <f>IF(F1187&lt;&gt;"",COUNTIF($J$2:J1187,J1187),"")</f>
        <v/>
      </c>
      <c r="C1187" t="str">
        <f t="shared" si="66"/>
        <v/>
      </c>
      <c r="D1187" t="str">
        <f>IF(F1187&lt;&gt;0,COUNTIF($K$2:K1187,K1187),"")</f>
        <v/>
      </c>
      <c r="E1187" t="str">
        <f t="shared" si="67"/>
        <v/>
      </c>
      <c r="G1187" s="54"/>
      <c r="H1187" t="str">
        <f>IFERROR(VLOOKUP(F1187, Entries!$B:$F, 2, FALSE),"")</f>
        <v/>
      </c>
      <c r="I1187" t="str">
        <f>IFERROR(VLOOKUP(F1187, Entries!$B:$F, 3, FALSE),"")</f>
        <v/>
      </c>
      <c r="J1187" t="str">
        <f>IFERROR(VLOOKUP(F1187, Entries!$B:$F, 4, FALSE),"")</f>
        <v/>
      </c>
      <c r="K1187" t="str">
        <f>IFERROR(VLOOKUP(F1187, Entries!$B:$F, 5, FALSE),"")</f>
        <v/>
      </c>
      <c r="L1187" t="str">
        <f>LEFT(Table22[[#This Row],[Category]],2)</f>
        <v/>
      </c>
      <c r="M1187" t="str">
        <f>IF(F1187&lt;&gt;0,COUNTIF($L$2:L1187,L1187),"")</f>
        <v/>
      </c>
      <c r="N1187" t="str">
        <f t="shared" si="68"/>
        <v/>
      </c>
    </row>
    <row r="1188" spans="1:14" x14ac:dyDescent="0.2">
      <c r="A1188">
        <v>1187</v>
      </c>
      <c r="B1188" t="str">
        <f>IF(F1188&lt;&gt;"",COUNTIF($J$2:J1188,J1188),"")</f>
        <v/>
      </c>
      <c r="C1188" t="str">
        <f t="shared" si="66"/>
        <v/>
      </c>
      <c r="D1188" t="str">
        <f>IF(F1188&lt;&gt;0,COUNTIF($K$2:K1188,K1188),"")</f>
        <v/>
      </c>
      <c r="E1188" t="str">
        <f t="shared" si="67"/>
        <v/>
      </c>
      <c r="G1188" s="54"/>
      <c r="H1188" t="str">
        <f>IFERROR(VLOOKUP(F1188, Entries!$B:$F, 2, FALSE),"")</f>
        <v/>
      </c>
      <c r="I1188" t="str">
        <f>IFERROR(VLOOKUP(F1188, Entries!$B:$F, 3, FALSE),"")</f>
        <v/>
      </c>
      <c r="J1188" t="str">
        <f>IFERROR(VLOOKUP(F1188, Entries!$B:$F, 4, FALSE),"")</f>
        <v/>
      </c>
      <c r="K1188" t="str">
        <f>IFERROR(VLOOKUP(F1188, Entries!$B:$F, 5, FALSE),"")</f>
        <v/>
      </c>
      <c r="L1188" t="str">
        <f>LEFT(Table22[[#This Row],[Category]],2)</f>
        <v/>
      </c>
      <c r="M1188" t="str">
        <f>IF(F1188&lt;&gt;0,COUNTIF($L$2:L1188,L1188),"")</f>
        <v/>
      </c>
      <c r="N1188" t="str">
        <f t="shared" si="68"/>
        <v/>
      </c>
    </row>
    <row r="1189" spans="1:14" x14ac:dyDescent="0.2">
      <c r="A1189">
        <v>1188</v>
      </c>
      <c r="B1189" t="str">
        <f>IF(F1189&lt;&gt;"",COUNTIF($J$2:J1189,J1189),"")</f>
        <v/>
      </c>
      <c r="C1189" t="str">
        <f t="shared" si="66"/>
        <v/>
      </c>
      <c r="D1189" t="str">
        <f>IF(F1189&lt;&gt;0,COUNTIF($K$2:K1189,K1189),"")</f>
        <v/>
      </c>
      <c r="E1189" t="str">
        <f t="shared" si="67"/>
        <v/>
      </c>
      <c r="G1189" s="54"/>
      <c r="H1189" t="str">
        <f>IFERROR(VLOOKUP(F1189, Entries!$B:$F, 2, FALSE),"")</f>
        <v/>
      </c>
      <c r="I1189" t="str">
        <f>IFERROR(VLOOKUP(F1189, Entries!$B:$F, 3, FALSE),"")</f>
        <v/>
      </c>
      <c r="J1189" t="str">
        <f>IFERROR(VLOOKUP(F1189, Entries!$B:$F, 4, FALSE),"")</f>
        <v/>
      </c>
      <c r="K1189" t="str">
        <f>IFERROR(VLOOKUP(F1189, Entries!$B:$F, 5, FALSE),"")</f>
        <v/>
      </c>
      <c r="L1189" t="str">
        <f>LEFT(Table22[[#This Row],[Category]],2)</f>
        <v/>
      </c>
      <c r="M1189" t="str">
        <f>IF(F1189&lt;&gt;0,COUNTIF($L$2:L1189,L1189),"")</f>
        <v/>
      </c>
      <c r="N1189" t="str">
        <f t="shared" si="68"/>
        <v/>
      </c>
    </row>
    <row r="1190" spans="1:14" x14ac:dyDescent="0.2">
      <c r="A1190">
        <v>1189</v>
      </c>
      <c r="B1190" t="str">
        <f>IF(F1190&lt;&gt;"",COUNTIF($J$2:J1190,J1190),"")</f>
        <v/>
      </c>
      <c r="C1190" t="str">
        <f t="shared" si="66"/>
        <v/>
      </c>
      <c r="D1190" t="str">
        <f>IF(F1190&lt;&gt;0,COUNTIF($K$2:K1190,K1190),"")</f>
        <v/>
      </c>
      <c r="E1190" t="str">
        <f t="shared" si="67"/>
        <v/>
      </c>
      <c r="G1190" s="54"/>
      <c r="H1190" t="str">
        <f>IFERROR(VLOOKUP(F1190, Entries!$B:$F, 2, FALSE),"")</f>
        <v/>
      </c>
      <c r="I1190" t="str">
        <f>IFERROR(VLOOKUP(F1190, Entries!$B:$F, 3, FALSE),"")</f>
        <v/>
      </c>
      <c r="J1190" t="str">
        <f>IFERROR(VLOOKUP(F1190, Entries!$B:$F, 4, FALSE),"")</f>
        <v/>
      </c>
      <c r="K1190" t="str">
        <f>IFERROR(VLOOKUP(F1190, Entries!$B:$F, 5, FALSE),"")</f>
        <v/>
      </c>
      <c r="L1190" t="str">
        <f>LEFT(Table22[[#This Row],[Category]],2)</f>
        <v/>
      </c>
      <c r="M1190" t="str">
        <f>IF(F1190&lt;&gt;0,COUNTIF($L$2:L1190,L1190),"")</f>
        <v/>
      </c>
      <c r="N1190" t="str">
        <f t="shared" si="68"/>
        <v/>
      </c>
    </row>
    <row r="1191" spans="1:14" x14ac:dyDescent="0.2">
      <c r="A1191">
        <v>1190</v>
      </c>
      <c r="B1191" t="str">
        <f>IF(F1191&lt;&gt;"",COUNTIF($J$2:J1191,J1191),"")</f>
        <v/>
      </c>
      <c r="C1191" t="str">
        <f t="shared" si="66"/>
        <v/>
      </c>
      <c r="D1191" t="str">
        <f>IF(F1191&lt;&gt;0,COUNTIF($K$2:K1191,K1191),"")</f>
        <v/>
      </c>
      <c r="E1191" t="str">
        <f t="shared" si="67"/>
        <v/>
      </c>
      <c r="G1191" s="54"/>
      <c r="H1191" t="str">
        <f>IFERROR(VLOOKUP(F1191, Entries!$B:$F, 2, FALSE),"")</f>
        <v/>
      </c>
      <c r="I1191" t="str">
        <f>IFERROR(VLOOKUP(F1191, Entries!$B:$F, 3, FALSE),"")</f>
        <v/>
      </c>
      <c r="J1191" t="str">
        <f>IFERROR(VLOOKUP(F1191, Entries!$B:$F, 4, FALSE),"")</f>
        <v/>
      </c>
      <c r="K1191" t="str">
        <f>IFERROR(VLOOKUP(F1191, Entries!$B:$F, 5, FALSE),"")</f>
        <v/>
      </c>
      <c r="L1191" t="str">
        <f>LEFT(Table22[[#This Row],[Category]],2)</f>
        <v/>
      </c>
      <c r="M1191" t="str">
        <f>IF(F1191&lt;&gt;0,COUNTIF($L$2:L1191,L1191),"")</f>
        <v/>
      </c>
      <c r="N1191" t="str">
        <f t="shared" si="68"/>
        <v/>
      </c>
    </row>
    <row r="1192" spans="1:14" x14ac:dyDescent="0.2">
      <c r="A1192">
        <v>1191</v>
      </c>
      <c r="B1192" t="str">
        <f>IF(F1192&lt;&gt;"",COUNTIF($J$2:J1192,J1192),"")</f>
        <v/>
      </c>
      <c r="C1192" t="str">
        <f t="shared" si="66"/>
        <v/>
      </c>
      <c r="D1192" t="str">
        <f>IF(F1192&lt;&gt;0,COUNTIF($K$2:K1192,K1192),"")</f>
        <v/>
      </c>
      <c r="E1192" t="str">
        <f t="shared" si="67"/>
        <v/>
      </c>
      <c r="G1192" s="54"/>
      <c r="H1192" t="str">
        <f>IFERROR(VLOOKUP(F1192, Entries!$B:$F, 2, FALSE),"")</f>
        <v/>
      </c>
      <c r="I1192" t="str">
        <f>IFERROR(VLOOKUP(F1192, Entries!$B:$F, 3, FALSE),"")</f>
        <v/>
      </c>
      <c r="J1192" t="str">
        <f>IFERROR(VLOOKUP(F1192, Entries!$B:$F, 4, FALSE),"")</f>
        <v/>
      </c>
      <c r="K1192" t="str">
        <f>IFERROR(VLOOKUP(F1192, Entries!$B:$F, 5, FALSE),"")</f>
        <v/>
      </c>
      <c r="L1192" t="str">
        <f>LEFT(Table22[[#This Row],[Category]],2)</f>
        <v/>
      </c>
      <c r="M1192" t="str">
        <f>IF(F1192&lt;&gt;0,COUNTIF($L$2:L1192,L1192),"")</f>
        <v/>
      </c>
      <c r="N1192" t="str">
        <f t="shared" si="68"/>
        <v/>
      </c>
    </row>
    <row r="1193" spans="1:14" x14ac:dyDescent="0.2">
      <c r="A1193">
        <v>1192</v>
      </c>
      <c r="B1193" t="str">
        <f>IF(F1193&lt;&gt;"",COUNTIF($J$2:J1193,J1193),"")</f>
        <v/>
      </c>
      <c r="C1193" t="str">
        <f t="shared" si="66"/>
        <v/>
      </c>
      <c r="D1193" t="str">
        <f>IF(F1193&lt;&gt;0,COUNTIF($K$2:K1193,K1193),"")</f>
        <v/>
      </c>
      <c r="E1193" t="str">
        <f t="shared" si="67"/>
        <v/>
      </c>
      <c r="G1193" s="54"/>
      <c r="H1193" t="str">
        <f>IFERROR(VLOOKUP(F1193, Entries!$B:$F, 2, FALSE),"")</f>
        <v/>
      </c>
      <c r="I1193" t="str">
        <f>IFERROR(VLOOKUP(F1193, Entries!$B:$F, 3, FALSE),"")</f>
        <v/>
      </c>
      <c r="J1193" t="str">
        <f>IFERROR(VLOOKUP(F1193, Entries!$B:$F, 4, FALSE),"")</f>
        <v/>
      </c>
      <c r="K1193" t="str">
        <f>IFERROR(VLOOKUP(F1193, Entries!$B:$F, 5, FALSE),"")</f>
        <v/>
      </c>
      <c r="L1193" t="str">
        <f>LEFT(Table22[[#This Row],[Category]],2)</f>
        <v/>
      </c>
      <c r="M1193" t="str">
        <f>IF(F1193&lt;&gt;0,COUNTIF($L$2:L1193,L1193),"")</f>
        <v/>
      </c>
      <c r="N1193" t="str">
        <f t="shared" si="68"/>
        <v/>
      </c>
    </row>
    <row r="1194" spans="1:14" x14ac:dyDescent="0.2">
      <c r="A1194">
        <v>1193</v>
      </c>
      <c r="B1194" t="str">
        <f>IF(F1194&lt;&gt;"",COUNTIF($J$2:J1194,J1194),"")</f>
        <v/>
      </c>
      <c r="C1194" t="str">
        <f t="shared" si="66"/>
        <v/>
      </c>
      <c r="D1194" t="str">
        <f>IF(F1194&lt;&gt;0,COUNTIF($K$2:K1194,K1194),"")</f>
        <v/>
      </c>
      <c r="E1194" t="str">
        <f t="shared" si="67"/>
        <v/>
      </c>
      <c r="G1194" s="54"/>
      <c r="H1194" t="str">
        <f>IFERROR(VLOOKUP(F1194, Entries!$B:$F, 2, FALSE),"")</f>
        <v/>
      </c>
      <c r="I1194" t="str">
        <f>IFERROR(VLOOKUP(F1194, Entries!$B:$F, 3, FALSE),"")</f>
        <v/>
      </c>
      <c r="J1194" t="str">
        <f>IFERROR(VLOOKUP(F1194, Entries!$B:$F, 4, FALSE),"")</f>
        <v/>
      </c>
      <c r="K1194" t="str">
        <f>IFERROR(VLOOKUP(F1194, Entries!$B:$F, 5, FALSE),"")</f>
        <v/>
      </c>
      <c r="L1194" t="str">
        <f>LEFT(Table22[[#This Row],[Category]],2)</f>
        <v/>
      </c>
      <c r="M1194" t="str">
        <f>IF(F1194&lt;&gt;0,COUNTIF($L$2:L1194,L1194),"")</f>
        <v/>
      </c>
      <c r="N1194" t="str">
        <f t="shared" si="68"/>
        <v/>
      </c>
    </row>
    <row r="1195" spans="1:14" x14ac:dyDescent="0.2">
      <c r="A1195">
        <v>1194</v>
      </c>
      <c r="B1195" t="str">
        <f>IF(F1195&lt;&gt;"",COUNTIF($J$2:J1195,J1195),"")</f>
        <v/>
      </c>
      <c r="C1195" t="str">
        <f t="shared" si="66"/>
        <v/>
      </c>
      <c r="D1195" t="str">
        <f>IF(F1195&lt;&gt;0,COUNTIF($K$2:K1195,K1195),"")</f>
        <v/>
      </c>
      <c r="E1195" t="str">
        <f t="shared" si="67"/>
        <v/>
      </c>
      <c r="G1195" s="54"/>
      <c r="H1195" t="str">
        <f>IFERROR(VLOOKUP(F1195, Entries!$B:$F, 2, FALSE),"")</f>
        <v/>
      </c>
      <c r="I1195" t="str">
        <f>IFERROR(VLOOKUP(F1195, Entries!$B:$F, 3, FALSE),"")</f>
        <v/>
      </c>
      <c r="J1195" t="str">
        <f>IFERROR(VLOOKUP(F1195, Entries!$B:$F, 4, FALSE),"")</f>
        <v/>
      </c>
      <c r="K1195" t="str">
        <f>IFERROR(VLOOKUP(F1195, Entries!$B:$F, 5, FALSE),"")</f>
        <v/>
      </c>
      <c r="L1195" t="str">
        <f>LEFT(Table22[[#This Row],[Category]],2)</f>
        <v/>
      </c>
      <c r="M1195" t="str">
        <f>IF(F1195&lt;&gt;0,COUNTIF($L$2:L1195,L1195),"")</f>
        <v/>
      </c>
      <c r="N1195" t="str">
        <f t="shared" si="68"/>
        <v/>
      </c>
    </row>
    <row r="1196" spans="1:14" x14ac:dyDescent="0.2">
      <c r="A1196">
        <v>1195</v>
      </c>
      <c r="B1196" t="str">
        <f>IF(F1196&lt;&gt;"",COUNTIF($J$2:J1196,J1196),"")</f>
        <v/>
      </c>
      <c r="C1196" t="str">
        <f t="shared" si="66"/>
        <v/>
      </c>
      <c r="D1196" t="str">
        <f>IF(F1196&lt;&gt;0,COUNTIF($K$2:K1196,K1196),"")</f>
        <v/>
      </c>
      <c r="E1196" t="str">
        <f t="shared" si="67"/>
        <v/>
      </c>
      <c r="G1196" s="54"/>
      <c r="H1196" t="str">
        <f>IFERROR(VLOOKUP(F1196, Entries!$B:$F, 2, FALSE),"")</f>
        <v/>
      </c>
      <c r="I1196" t="str">
        <f>IFERROR(VLOOKUP(F1196, Entries!$B:$F, 3, FALSE),"")</f>
        <v/>
      </c>
      <c r="J1196" t="str">
        <f>IFERROR(VLOOKUP(F1196, Entries!$B:$F, 4, FALSE),"")</f>
        <v/>
      </c>
      <c r="K1196" t="str">
        <f>IFERROR(VLOOKUP(F1196, Entries!$B:$F, 5, FALSE),"")</f>
        <v/>
      </c>
      <c r="L1196" t="str">
        <f>LEFT(Table22[[#This Row],[Category]],2)</f>
        <v/>
      </c>
      <c r="M1196" t="str">
        <f>IF(F1196&lt;&gt;0,COUNTIF($L$2:L1196,L1196),"")</f>
        <v/>
      </c>
      <c r="N1196" t="str">
        <f t="shared" si="68"/>
        <v/>
      </c>
    </row>
    <row r="1197" spans="1:14" x14ac:dyDescent="0.2">
      <c r="A1197">
        <v>1196</v>
      </c>
      <c r="B1197" t="str">
        <f>IF(F1197&lt;&gt;"",COUNTIF($J$2:J1197,J1197),"")</f>
        <v/>
      </c>
      <c r="C1197" t="str">
        <f t="shared" si="66"/>
        <v/>
      </c>
      <c r="D1197" t="str">
        <f>IF(F1197&lt;&gt;0,COUNTIF($K$2:K1197,K1197),"")</f>
        <v/>
      </c>
      <c r="E1197" t="str">
        <f t="shared" si="67"/>
        <v/>
      </c>
      <c r="G1197" s="54"/>
      <c r="H1197" t="str">
        <f>IFERROR(VLOOKUP(F1197, Entries!$B:$F, 2, FALSE),"")</f>
        <v/>
      </c>
      <c r="I1197" t="str">
        <f>IFERROR(VLOOKUP(F1197, Entries!$B:$F, 3, FALSE),"")</f>
        <v/>
      </c>
      <c r="J1197" t="str">
        <f>IFERROR(VLOOKUP(F1197, Entries!$B:$F, 4, FALSE),"")</f>
        <v/>
      </c>
      <c r="K1197" t="str">
        <f>IFERROR(VLOOKUP(F1197, Entries!$B:$F, 5, FALSE),"")</f>
        <v/>
      </c>
      <c r="L1197" t="str">
        <f>LEFT(Table22[[#This Row],[Category]],2)</f>
        <v/>
      </c>
      <c r="M1197" t="str">
        <f>IF(F1197&lt;&gt;0,COUNTIF($L$2:L1197,L1197),"")</f>
        <v/>
      </c>
      <c r="N1197" t="str">
        <f t="shared" si="68"/>
        <v/>
      </c>
    </row>
    <row r="1198" spans="1:14" x14ac:dyDescent="0.2">
      <c r="A1198">
        <v>1197</v>
      </c>
      <c r="B1198" t="str">
        <f>IF(F1198&lt;&gt;"",COUNTIF($J$2:J1198,J1198),"")</f>
        <v/>
      </c>
      <c r="C1198" t="str">
        <f t="shared" si="66"/>
        <v/>
      </c>
      <c r="D1198" t="str">
        <f>IF(F1198&lt;&gt;0,COUNTIF($K$2:K1198,K1198),"")</f>
        <v/>
      </c>
      <c r="E1198" t="str">
        <f t="shared" si="67"/>
        <v/>
      </c>
      <c r="G1198" s="54"/>
      <c r="H1198" t="str">
        <f>IFERROR(VLOOKUP(F1198, Entries!$B:$F, 2, FALSE),"")</f>
        <v/>
      </c>
      <c r="I1198" t="str">
        <f>IFERROR(VLOOKUP(F1198, Entries!$B:$F, 3, FALSE),"")</f>
        <v/>
      </c>
      <c r="J1198" t="str">
        <f>IFERROR(VLOOKUP(F1198, Entries!$B:$F, 4, FALSE),"")</f>
        <v/>
      </c>
      <c r="K1198" t="str">
        <f>IFERROR(VLOOKUP(F1198, Entries!$B:$F, 5, FALSE),"")</f>
        <v/>
      </c>
      <c r="L1198" t="str">
        <f>LEFT(Table22[[#This Row],[Category]],2)</f>
        <v/>
      </c>
      <c r="M1198" t="str">
        <f>IF(F1198&lt;&gt;0,COUNTIF($L$2:L1198,L1198),"")</f>
        <v/>
      </c>
      <c r="N1198" t="str">
        <f t="shared" si="68"/>
        <v/>
      </c>
    </row>
    <row r="1199" spans="1:14" x14ac:dyDescent="0.2">
      <c r="A1199">
        <v>1198</v>
      </c>
      <c r="B1199" t="str">
        <f>IF(F1199&lt;&gt;"",COUNTIF($J$2:J1199,J1199),"")</f>
        <v/>
      </c>
      <c r="C1199" t="str">
        <f t="shared" si="66"/>
        <v/>
      </c>
      <c r="D1199" t="str">
        <f>IF(F1199&lt;&gt;0,COUNTIF($K$2:K1199,K1199),"")</f>
        <v/>
      </c>
      <c r="E1199" t="str">
        <f t="shared" si="67"/>
        <v/>
      </c>
      <c r="G1199" s="54"/>
      <c r="H1199" t="str">
        <f>IFERROR(VLOOKUP(F1199, Entries!$B:$F, 2, FALSE),"")</f>
        <v/>
      </c>
      <c r="I1199" t="str">
        <f>IFERROR(VLOOKUP(F1199, Entries!$B:$F, 3, FALSE),"")</f>
        <v/>
      </c>
      <c r="J1199" t="str">
        <f>IFERROR(VLOOKUP(F1199, Entries!$B:$F, 4, FALSE),"")</f>
        <v/>
      </c>
      <c r="K1199" t="str">
        <f>IFERROR(VLOOKUP(F1199, Entries!$B:$F, 5, FALSE),"")</f>
        <v/>
      </c>
      <c r="L1199" t="str">
        <f>LEFT(Table22[[#This Row],[Category]],2)</f>
        <v/>
      </c>
      <c r="M1199" t="str">
        <f>IF(F1199&lt;&gt;0,COUNTIF($L$2:L1199,L1199),"")</f>
        <v/>
      </c>
      <c r="N1199" t="str">
        <f t="shared" si="68"/>
        <v/>
      </c>
    </row>
    <row r="1200" spans="1:14" x14ac:dyDescent="0.2">
      <c r="A1200">
        <v>1199</v>
      </c>
      <c r="B1200" t="str">
        <f>IF(F1200&lt;&gt;"",COUNTIF($J$2:J1200,J1200),"")</f>
        <v/>
      </c>
      <c r="C1200" t="str">
        <f t="shared" si="66"/>
        <v/>
      </c>
      <c r="D1200" t="str">
        <f>IF(F1200&lt;&gt;0,COUNTIF($K$2:K1200,K1200),"")</f>
        <v/>
      </c>
      <c r="E1200" t="str">
        <f t="shared" si="67"/>
        <v/>
      </c>
      <c r="G1200" s="54"/>
      <c r="H1200" t="str">
        <f>IFERROR(VLOOKUP(F1200, Entries!$B:$F, 2, FALSE),"")</f>
        <v/>
      </c>
      <c r="I1200" t="str">
        <f>IFERROR(VLOOKUP(F1200, Entries!$B:$F, 3, FALSE),"")</f>
        <v/>
      </c>
      <c r="J1200" t="str">
        <f>IFERROR(VLOOKUP(F1200, Entries!$B:$F, 4, FALSE),"")</f>
        <v/>
      </c>
      <c r="K1200" t="str">
        <f>IFERROR(VLOOKUP(F1200, Entries!$B:$F, 5, FALSE),"")</f>
        <v/>
      </c>
      <c r="L1200" t="str">
        <f>LEFT(Table22[[#This Row],[Category]],2)</f>
        <v/>
      </c>
      <c r="M1200" t="str">
        <f>IF(F1200&lt;&gt;0,COUNTIF($L$2:L1200,L1200),"")</f>
        <v/>
      </c>
      <c r="N1200" t="str">
        <f t="shared" si="68"/>
        <v/>
      </c>
    </row>
    <row r="1201" spans="1:14" x14ac:dyDescent="0.2">
      <c r="A1201">
        <v>1200</v>
      </c>
      <c r="B1201" t="str">
        <f>IF(F1201&lt;&gt;"",COUNTIF($J$2:J1201,J1201),"")</f>
        <v/>
      </c>
      <c r="C1201" t="str">
        <f t="shared" si="66"/>
        <v/>
      </c>
      <c r="D1201" t="str">
        <f>IF(F1201&lt;&gt;0,COUNTIF($K$2:K1201,K1201),"")</f>
        <v/>
      </c>
      <c r="E1201" t="str">
        <f t="shared" si="67"/>
        <v/>
      </c>
      <c r="G1201" s="54"/>
      <c r="H1201" t="str">
        <f>IFERROR(VLOOKUP(F1201, Entries!$B:$F, 2, FALSE),"")</f>
        <v/>
      </c>
      <c r="I1201" t="str">
        <f>IFERROR(VLOOKUP(F1201, Entries!$B:$F, 3, FALSE),"")</f>
        <v/>
      </c>
      <c r="J1201" t="str">
        <f>IFERROR(VLOOKUP(F1201, Entries!$B:$F, 4, FALSE),"")</f>
        <v/>
      </c>
      <c r="K1201" t="str">
        <f>IFERROR(VLOOKUP(F1201, Entries!$B:$F, 5, FALSE),"")</f>
        <v/>
      </c>
      <c r="L1201" t="str">
        <f>LEFT(Table22[[#This Row],[Category]],2)</f>
        <v/>
      </c>
      <c r="M1201" t="str">
        <f>IF(F1201&lt;&gt;0,COUNTIF($L$2:L1201,L1201),"")</f>
        <v/>
      </c>
      <c r="N1201" t="str">
        <f t="shared" si="68"/>
        <v/>
      </c>
    </row>
    <row r="1202" spans="1:14" x14ac:dyDescent="0.2">
      <c r="A1202">
        <v>1201</v>
      </c>
      <c r="B1202" t="str">
        <f>IF(F1202&lt;&gt;"",COUNTIF($J$2:J1202,J1202),"")</f>
        <v/>
      </c>
      <c r="C1202" t="str">
        <f t="shared" si="66"/>
        <v/>
      </c>
      <c r="D1202" t="str">
        <f>IF(F1202&lt;&gt;0,COUNTIF($K$2:K1202,K1202),"")</f>
        <v/>
      </c>
      <c r="E1202" t="str">
        <f t="shared" si="67"/>
        <v/>
      </c>
      <c r="G1202" s="54"/>
      <c r="H1202" t="str">
        <f>IFERROR(VLOOKUP(F1202, Entries!$B:$F, 2, FALSE),"")</f>
        <v/>
      </c>
      <c r="I1202" t="str">
        <f>IFERROR(VLOOKUP(F1202, Entries!$B:$F, 3, FALSE),"")</f>
        <v/>
      </c>
      <c r="J1202" t="str">
        <f>IFERROR(VLOOKUP(F1202, Entries!$B:$F, 4, FALSE),"")</f>
        <v/>
      </c>
      <c r="K1202" t="str">
        <f>IFERROR(VLOOKUP(F1202, Entries!$B:$F, 5, FALSE),"")</f>
        <v/>
      </c>
      <c r="L1202" t="str">
        <f>LEFT(Table22[[#This Row],[Category]],2)</f>
        <v/>
      </c>
      <c r="M1202" t="str">
        <f>IF(F1202&lt;&gt;0,COUNTIF($L$2:L1202,L1202),"")</f>
        <v/>
      </c>
      <c r="N1202" t="str">
        <f t="shared" si="68"/>
        <v/>
      </c>
    </row>
    <row r="1203" spans="1:14" x14ac:dyDescent="0.2">
      <c r="A1203">
        <v>1202</v>
      </c>
      <c r="B1203" t="str">
        <f>IF(F1203&lt;&gt;"",COUNTIF($J$2:J1203,J1203),"")</f>
        <v/>
      </c>
      <c r="C1203" t="str">
        <f t="shared" si="66"/>
        <v/>
      </c>
      <c r="D1203" t="str">
        <f>IF(F1203&lt;&gt;0,COUNTIF($K$2:K1203,K1203),"")</f>
        <v/>
      </c>
      <c r="E1203" t="str">
        <f t="shared" si="67"/>
        <v/>
      </c>
      <c r="G1203" s="54"/>
      <c r="H1203" t="str">
        <f>IFERROR(VLOOKUP(F1203, Entries!$B:$F, 2, FALSE),"")</f>
        <v/>
      </c>
      <c r="I1203" t="str">
        <f>IFERROR(VLOOKUP(F1203, Entries!$B:$F, 3, FALSE),"")</f>
        <v/>
      </c>
      <c r="J1203" t="str">
        <f>IFERROR(VLOOKUP(F1203, Entries!$B:$F, 4, FALSE),"")</f>
        <v/>
      </c>
      <c r="K1203" t="str">
        <f>IFERROR(VLOOKUP(F1203, Entries!$B:$F, 5, FALSE),"")</f>
        <v/>
      </c>
      <c r="L1203" t="str">
        <f>LEFT(Table22[[#This Row],[Category]],2)</f>
        <v/>
      </c>
      <c r="M1203" t="str">
        <f>IF(F1203&lt;&gt;0,COUNTIF($L$2:L1203,L1203),"")</f>
        <v/>
      </c>
      <c r="N1203" t="str">
        <f t="shared" si="68"/>
        <v/>
      </c>
    </row>
    <row r="1204" spans="1:14" x14ac:dyDescent="0.2">
      <c r="A1204">
        <v>1203</v>
      </c>
      <c r="B1204" t="str">
        <f>IF(F1204&lt;&gt;"",COUNTIF($J$2:J1204,J1204),"")</f>
        <v/>
      </c>
      <c r="C1204" t="str">
        <f t="shared" si="66"/>
        <v/>
      </c>
      <c r="D1204" t="str">
        <f>IF(F1204&lt;&gt;0,COUNTIF($K$2:K1204,K1204),"")</f>
        <v/>
      </c>
      <c r="E1204" t="str">
        <f t="shared" si="67"/>
        <v/>
      </c>
      <c r="G1204" s="54"/>
      <c r="H1204" t="str">
        <f>IFERROR(VLOOKUP(F1204, Entries!$B:$F, 2, FALSE),"")</f>
        <v/>
      </c>
      <c r="I1204" t="str">
        <f>IFERROR(VLOOKUP(F1204, Entries!$B:$F, 3, FALSE),"")</f>
        <v/>
      </c>
      <c r="J1204" t="str">
        <f>IFERROR(VLOOKUP(F1204, Entries!$B:$F, 4, FALSE),"")</f>
        <v/>
      </c>
      <c r="K1204" t="str">
        <f>IFERROR(VLOOKUP(F1204, Entries!$B:$F, 5, FALSE),"")</f>
        <v/>
      </c>
      <c r="L1204" t="str">
        <f>LEFT(Table22[[#This Row],[Category]],2)</f>
        <v/>
      </c>
      <c r="M1204" t="str">
        <f>IF(F1204&lt;&gt;0,COUNTIF($L$2:L1204,L1204),"")</f>
        <v/>
      </c>
      <c r="N1204" t="str">
        <f t="shared" si="68"/>
        <v/>
      </c>
    </row>
    <row r="1205" spans="1:14" x14ac:dyDescent="0.2">
      <c r="A1205">
        <v>1204</v>
      </c>
      <c r="B1205" t="str">
        <f>IF(F1205&lt;&gt;"",COUNTIF($J$2:J1205,J1205),"")</f>
        <v/>
      </c>
      <c r="C1205" t="str">
        <f t="shared" si="66"/>
        <v/>
      </c>
      <c r="D1205" t="str">
        <f>IF(F1205&lt;&gt;0,COUNTIF($K$2:K1205,K1205),"")</f>
        <v/>
      </c>
      <c r="E1205" t="str">
        <f t="shared" si="67"/>
        <v/>
      </c>
      <c r="G1205" s="54"/>
      <c r="H1205" t="str">
        <f>IFERROR(VLOOKUP(F1205, Entries!$B:$F, 2, FALSE),"")</f>
        <v/>
      </c>
      <c r="I1205" t="str">
        <f>IFERROR(VLOOKUP(F1205, Entries!$B:$F, 3, FALSE),"")</f>
        <v/>
      </c>
      <c r="J1205" t="str">
        <f>IFERROR(VLOOKUP(F1205, Entries!$B:$F, 4, FALSE),"")</f>
        <v/>
      </c>
      <c r="K1205" t="str">
        <f>IFERROR(VLOOKUP(F1205, Entries!$B:$F, 5, FALSE),"")</f>
        <v/>
      </c>
      <c r="L1205" t="str">
        <f>LEFT(Table22[[#This Row],[Category]],2)</f>
        <v/>
      </c>
      <c r="M1205" t="str">
        <f>IF(F1205&lt;&gt;0,COUNTIF($L$2:L1205,L1205),"")</f>
        <v/>
      </c>
      <c r="N1205" t="str">
        <f t="shared" si="68"/>
        <v/>
      </c>
    </row>
    <row r="1206" spans="1:14" x14ac:dyDescent="0.2">
      <c r="A1206">
        <v>1205</v>
      </c>
      <c r="B1206" t="str">
        <f>IF(F1206&lt;&gt;"",COUNTIF($J$2:J1206,J1206),"")</f>
        <v/>
      </c>
      <c r="C1206" t="str">
        <f t="shared" ref="C1206:C1269" si="69">IF(F1206&lt;&gt;0,J1206&amp;":"&amp;B1206,"")</f>
        <v/>
      </c>
      <c r="D1206" t="str">
        <f>IF(F1206&lt;&gt;0,COUNTIF($K$2:K1206,K1206),"")</f>
        <v/>
      </c>
      <c r="E1206" t="str">
        <f t="shared" ref="E1206:E1269" si="70">IF(F1206&lt;&gt;0,K1206&amp;":"&amp;D1206,"")</f>
        <v/>
      </c>
      <c r="G1206" s="54"/>
      <c r="H1206" t="str">
        <f>IFERROR(VLOOKUP(F1206, Entries!$B:$F, 2, FALSE),"")</f>
        <v/>
      </c>
      <c r="I1206" t="str">
        <f>IFERROR(VLOOKUP(F1206, Entries!$B:$F, 3, FALSE),"")</f>
        <v/>
      </c>
      <c r="J1206" t="str">
        <f>IFERROR(VLOOKUP(F1206, Entries!$B:$F, 4, FALSE),"")</f>
        <v/>
      </c>
      <c r="K1206" t="str">
        <f>IFERROR(VLOOKUP(F1206, Entries!$B:$F, 5, FALSE),"")</f>
        <v/>
      </c>
      <c r="L1206" t="str">
        <f>LEFT(Table22[[#This Row],[Category]],2)</f>
        <v/>
      </c>
      <c r="M1206" t="str">
        <f>IF(F1206&lt;&gt;0,COUNTIF($L$2:L1206,L1206),"")</f>
        <v/>
      </c>
      <c r="N1206" t="str">
        <f t="shared" ref="N1206:N1269" si="71">IF(F1206&lt;&gt;0,L1206&amp;":"&amp;M1206,"")</f>
        <v/>
      </c>
    </row>
    <row r="1207" spans="1:14" x14ac:dyDescent="0.2">
      <c r="A1207">
        <v>1206</v>
      </c>
      <c r="B1207" t="str">
        <f>IF(F1207&lt;&gt;"",COUNTIF($J$2:J1207,J1207),"")</f>
        <v/>
      </c>
      <c r="C1207" t="str">
        <f t="shared" si="69"/>
        <v/>
      </c>
      <c r="D1207" t="str">
        <f>IF(F1207&lt;&gt;0,COUNTIF($K$2:K1207,K1207),"")</f>
        <v/>
      </c>
      <c r="E1207" t="str">
        <f t="shared" si="70"/>
        <v/>
      </c>
      <c r="G1207" s="54"/>
      <c r="H1207" t="str">
        <f>IFERROR(VLOOKUP(F1207, Entries!$B:$F, 2, FALSE),"")</f>
        <v/>
      </c>
      <c r="I1207" t="str">
        <f>IFERROR(VLOOKUP(F1207, Entries!$B:$F, 3, FALSE),"")</f>
        <v/>
      </c>
      <c r="J1207" t="str">
        <f>IFERROR(VLOOKUP(F1207, Entries!$B:$F, 4, FALSE),"")</f>
        <v/>
      </c>
      <c r="K1207" t="str">
        <f>IFERROR(VLOOKUP(F1207, Entries!$B:$F, 5, FALSE),"")</f>
        <v/>
      </c>
      <c r="L1207" t="str">
        <f>LEFT(Table22[[#This Row],[Category]],2)</f>
        <v/>
      </c>
      <c r="M1207" t="str">
        <f>IF(F1207&lt;&gt;0,COUNTIF($L$2:L1207,L1207),"")</f>
        <v/>
      </c>
      <c r="N1207" t="str">
        <f t="shared" si="71"/>
        <v/>
      </c>
    </row>
    <row r="1208" spans="1:14" x14ac:dyDescent="0.2">
      <c r="A1208">
        <v>1207</v>
      </c>
      <c r="B1208" t="str">
        <f>IF(F1208&lt;&gt;"",COUNTIF($J$2:J1208,J1208),"")</f>
        <v/>
      </c>
      <c r="C1208" t="str">
        <f t="shared" si="69"/>
        <v/>
      </c>
      <c r="D1208" t="str">
        <f>IF(F1208&lt;&gt;0,COUNTIF($K$2:K1208,K1208),"")</f>
        <v/>
      </c>
      <c r="E1208" t="str">
        <f t="shared" si="70"/>
        <v/>
      </c>
      <c r="G1208" s="54"/>
      <c r="H1208" t="str">
        <f>IFERROR(VLOOKUP(F1208, Entries!$B:$F, 2, FALSE),"")</f>
        <v/>
      </c>
      <c r="I1208" t="str">
        <f>IFERROR(VLOOKUP(F1208, Entries!$B:$F, 3, FALSE),"")</f>
        <v/>
      </c>
      <c r="J1208" t="str">
        <f>IFERROR(VLOOKUP(F1208, Entries!$B:$F, 4, FALSE),"")</f>
        <v/>
      </c>
      <c r="K1208" t="str">
        <f>IFERROR(VLOOKUP(F1208, Entries!$B:$F, 5, FALSE),"")</f>
        <v/>
      </c>
      <c r="L1208" t="str">
        <f>LEFT(Table22[[#This Row],[Category]],2)</f>
        <v/>
      </c>
      <c r="M1208" t="str">
        <f>IF(F1208&lt;&gt;0,COUNTIF($L$2:L1208,L1208),"")</f>
        <v/>
      </c>
      <c r="N1208" t="str">
        <f t="shared" si="71"/>
        <v/>
      </c>
    </row>
    <row r="1209" spans="1:14" x14ac:dyDescent="0.2">
      <c r="A1209">
        <v>1208</v>
      </c>
      <c r="B1209" t="str">
        <f>IF(F1209&lt;&gt;"",COUNTIF($J$2:J1209,J1209),"")</f>
        <v/>
      </c>
      <c r="C1209" t="str">
        <f t="shared" si="69"/>
        <v/>
      </c>
      <c r="D1209" t="str">
        <f>IF(F1209&lt;&gt;0,COUNTIF($K$2:K1209,K1209),"")</f>
        <v/>
      </c>
      <c r="E1209" t="str">
        <f t="shared" si="70"/>
        <v/>
      </c>
      <c r="G1209" s="54"/>
      <c r="H1209" t="str">
        <f>IFERROR(VLOOKUP(F1209, Entries!$B:$F, 2, FALSE),"")</f>
        <v/>
      </c>
      <c r="I1209" t="str">
        <f>IFERROR(VLOOKUP(F1209, Entries!$B:$F, 3, FALSE),"")</f>
        <v/>
      </c>
      <c r="J1209" t="str">
        <f>IFERROR(VLOOKUP(F1209, Entries!$B:$F, 4, FALSE),"")</f>
        <v/>
      </c>
      <c r="K1209" t="str">
        <f>IFERROR(VLOOKUP(F1209, Entries!$B:$F, 5, FALSE),"")</f>
        <v/>
      </c>
      <c r="L1209" t="str">
        <f>LEFT(Table22[[#This Row],[Category]],2)</f>
        <v/>
      </c>
      <c r="M1209" t="str">
        <f>IF(F1209&lt;&gt;0,COUNTIF($L$2:L1209,L1209),"")</f>
        <v/>
      </c>
      <c r="N1209" t="str">
        <f t="shared" si="71"/>
        <v/>
      </c>
    </row>
    <row r="1210" spans="1:14" x14ac:dyDescent="0.2">
      <c r="A1210">
        <v>1209</v>
      </c>
      <c r="B1210" t="str">
        <f>IF(F1210&lt;&gt;"",COUNTIF($J$2:J1210,J1210),"")</f>
        <v/>
      </c>
      <c r="C1210" t="str">
        <f t="shared" si="69"/>
        <v/>
      </c>
      <c r="D1210" t="str">
        <f>IF(F1210&lt;&gt;0,COUNTIF($K$2:K1210,K1210),"")</f>
        <v/>
      </c>
      <c r="E1210" t="str">
        <f t="shared" si="70"/>
        <v/>
      </c>
      <c r="G1210" s="54"/>
      <c r="H1210" t="str">
        <f>IFERROR(VLOOKUP(F1210, Entries!$B:$F, 2, FALSE),"")</f>
        <v/>
      </c>
      <c r="I1210" t="str">
        <f>IFERROR(VLOOKUP(F1210, Entries!$B:$F, 3, FALSE),"")</f>
        <v/>
      </c>
      <c r="J1210" t="str">
        <f>IFERROR(VLOOKUP(F1210, Entries!$B:$F, 4, FALSE),"")</f>
        <v/>
      </c>
      <c r="K1210" t="str">
        <f>IFERROR(VLOOKUP(F1210, Entries!$B:$F, 5, FALSE),"")</f>
        <v/>
      </c>
      <c r="L1210" t="str">
        <f>LEFT(Table22[[#This Row],[Category]],2)</f>
        <v/>
      </c>
      <c r="M1210" t="str">
        <f>IF(F1210&lt;&gt;0,COUNTIF($L$2:L1210,L1210),"")</f>
        <v/>
      </c>
      <c r="N1210" t="str">
        <f t="shared" si="71"/>
        <v/>
      </c>
    </row>
    <row r="1211" spans="1:14" x14ac:dyDescent="0.2">
      <c r="A1211">
        <v>1210</v>
      </c>
      <c r="B1211" t="str">
        <f>IF(F1211&lt;&gt;"",COUNTIF($J$2:J1211,J1211),"")</f>
        <v/>
      </c>
      <c r="C1211" t="str">
        <f t="shared" si="69"/>
        <v/>
      </c>
      <c r="D1211" t="str">
        <f>IF(F1211&lt;&gt;0,COUNTIF($K$2:K1211,K1211),"")</f>
        <v/>
      </c>
      <c r="E1211" t="str">
        <f t="shared" si="70"/>
        <v/>
      </c>
      <c r="G1211" s="54"/>
      <c r="H1211" t="str">
        <f>IFERROR(VLOOKUP(F1211, Entries!$B:$F, 2, FALSE),"")</f>
        <v/>
      </c>
      <c r="I1211" t="str">
        <f>IFERROR(VLOOKUP(F1211, Entries!$B:$F, 3, FALSE),"")</f>
        <v/>
      </c>
      <c r="J1211" t="str">
        <f>IFERROR(VLOOKUP(F1211, Entries!$B:$F, 4, FALSE),"")</f>
        <v/>
      </c>
      <c r="K1211" t="str">
        <f>IFERROR(VLOOKUP(F1211, Entries!$B:$F, 5, FALSE),"")</f>
        <v/>
      </c>
      <c r="L1211" t="str">
        <f>LEFT(Table22[[#This Row],[Category]],2)</f>
        <v/>
      </c>
      <c r="M1211" t="str">
        <f>IF(F1211&lt;&gt;0,COUNTIF($L$2:L1211,L1211),"")</f>
        <v/>
      </c>
      <c r="N1211" t="str">
        <f t="shared" si="71"/>
        <v/>
      </c>
    </row>
    <row r="1212" spans="1:14" x14ac:dyDescent="0.2">
      <c r="A1212">
        <v>1211</v>
      </c>
      <c r="B1212" t="str">
        <f>IF(F1212&lt;&gt;"",COUNTIF($J$2:J1212,J1212),"")</f>
        <v/>
      </c>
      <c r="C1212" t="str">
        <f t="shared" si="69"/>
        <v/>
      </c>
      <c r="D1212" t="str">
        <f>IF(F1212&lt;&gt;0,COUNTIF($K$2:K1212,K1212),"")</f>
        <v/>
      </c>
      <c r="E1212" t="str">
        <f t="shared" si="70"/>
        <v/>
      </c>
      <c r="G1212" s="54"/>
      <c r="H1212" t="str">
        <f>IFERROR(VLOOKUP(F1212, Entries!$B:$F, 2, FALSE),"")</f>
        <v/>
      </c>
      <c r="I1212" t="str">
        <f>IFERROR(VLOOKUP(F1212, Entries!$B:$F, 3, FALSE),"")</f>
        <v/>
      </c>
      <c r="J1212" t="str">
        <f>IFERROR(VLOOKUP(F1212, Entries!$B:$F, 4, FALSE),"")</f>
        <v/>
      </c>
      <c r="K1212" t="str">
        <f>IFERROR(VLOOKUP(F1212, Entries!$B:$F, 5, FALSE),"")</f>
        <v/>
      </c>
      <c r="L1212" t="str">
        <f>LEFT(Table22[[#This Row],[Category]],2)</f>
        <v/>
      </c>
      <c r="M1212" t="str">
        <f>IF(F1212&lt;&gt;0,COUNTIF($L$2:L1212,L1212),"")</f>
        <v/>
      </c>
      <c r="N1212" t="str">
        <f t="shared" si="71"/>
        <v/>
      </c>
    </row>
    <row r="1213" spans="1:14" x14ac:dyDescent="0.2">
      <c r="A1213">
        <v>1212</v>
      </c>
      <c r="B1213" t="str">
        <f>IF(F1213&lt;&gt;"",COUNTIF($J$2:J1213,J1213),"")</f>
        <v/>
      </c>
      <c r="C1213" t="str">
        <f t="shared" si="69"/>
        <v/>
      </c>
      <c r="D1213" t="str">
        <f>IF(F1213&lt;&gt;0,COUNTIF($K$2:K1213,K1213),"")</f>
        <v/>
      </c>
      <c r="E1213" t="str">
        <f t="shared" si="70"/>
        <v/>
      </c>
      <c r="G1213" s="54"/>
      <c r="H1213" t="str">
        <f>IFERROR(VLOOKUP(F1213, Entries!$B:$F, 2, FALSE),"")</f>
        <v/>
      </c>
      <c r="I1213" t="str">
        <f>IFERROR(VLOOKUP(F1213, Entries!$B:$F, 3, FALSE),"")</f>
        <v/>
      </c>
      <c r="J1213" t="str">
        <f>IFERROR(VLOOKUP(F1213, Entries!$B:$F, 4, FALSE),"")</f>
        <v/>
      </c>
      <c r="K1213" t="str">
        <f>IFERROR(VLOOKUP(F1213, Entries!$B:$F, 5, FALSE),"")</f>
        <v/>
      </c>
      <c r="L1213" t="str">
        <f>LEFT(Table22[[#This Row],[Category]],2)</f>
        <v/>
      </c>
      <c r="M1213" t="str">
        <f>IF(F1213&lt;&gt;0,COUNTIF($L$2:L1213,L1213),"")</f>
        <v/>
      </c>
      <c r="N1213" t="str">
        <f t="shared" si="71"/>
        <v/>
      </c>
    </row>
    <row r="1214" spans="1:14" x14ac:dyDescent="0.2">
      <c r="A1214">
        <v>1213</v>
      </c>
      <c r="B1214" t="str">
        <f>IF(F1214&lt;&gt;"",COUNTIF($J$2:J1214,J1214),"")</f>
        <v/>
      </c>
      <c r="C1214" t="str">
        <f t="shared" si="69"/>
        <v/>
      </c>
      <c r="D1214" t="str">
        <f>IF(F1214&lt;&gt;0,COUNTIF($K$2:K1214,K1214),"")</f>
        <v/>
      </c>
      <c r="E1214" t="str">
        <f t="shared" si="70"/>
        <v/>
      </c>
      <c r="G1214" s="54"/>
      <c r="H1214" t="str">
        <f>IFERROR(VLOOKUP(F1214, Entries!$B:$F, 2, FALSE),"")</f>
        <v/>
      </c>
      <c r="I1214" t="str">
        <f>IFERROR(VLOOKUP(F1214, Entries!$B:$F, 3, FALSE),"")</f>
        <v/>
      </c>
      <c r="J1214" t="str">
        <f>IFERROR(VLOOKUP(F1214, Entries!$B:$F, 4, FALSE),"")</f>
        <v/>
      </c>
      <c r="K1214" t="str">
        <f>IFERROR(VLOOKUP(F1214, Entries!$B:$F, 5, FALSE),"")</f>
        <v/>
      </c>
      <c r="L1214" t="str">
        <f>LEFT(Table22[[#This Row],[Category]],2)</f>
        <v/>
      </c>
      <c r="M1214" t="str">
        <f>IF(F1214&lt;&gt;0,COUNTIF($L$2:L1214,L1214),"")</f>
        <v/>
      </c>
      <c r="N1214" t="str">
        <f t="shared" si="71"/>
        <v/>
      </c>
    </row>
    <row r="1215" spans="1:14" x14ac:dyDescent="0.2">
      <c r="A1215">
        <v>1214</v>
      </c>
      <c r="B1215" t="str">
        <f>IF(F1215&lt;&gt;"",COUNTIF($J$2:J1215,J1215),"")</f>
        <v/>
      </c>
      <c r="C1215" t="str">
        <f t="shared" si="69"/>
        <v/>
      </c>
      <c r="D1215" t="str">
        <f>IF(F1215&lt;&gt;0,COUNTIF($K$2:K1215,K1215),"")</f>
        <v/>
      </c>
      <c r="E1215" t="str">
        <f t="shared" si="70"/>
        <v/>
      </c>
      <c r="G1215" s="54"/>
      <c r="H1215" t="str">
        <f>IFERROR(VLOOKUP(F1215, Entries!$B:$F, 2, FALSE),"")</f>
        <v/>
      </c>
      <c r="I1215" t="str">
        <f>IFERROR(VLOOKUP(F1215, Entries!$B:$F, 3, FALSE),"")</f>
        <v/>
      </c>
      <c r="J1215" t="str">
        <f>IFERROR(VLOOKUP(F1215, Entries!$B:$F, 4, FALSE),"")</f>
        <v/>
      </c>
      <c r="K1215" t="str">
        <f>IFERROR(VLOOKUP(F1215, Entries!$B:$F, 5, FALSE),"")</f>
        <v/>
      </c>
      <c r="L1215" t="str">
        <f>LEFT(Table22[[#This Row],[Category]],2)</f>
        <v/>
      </c>
      <c r="M1215" t="str">
        <f>IF(F1215&lt;&gt;0,COUNTIF($L$2:L1215,L1215),"")</f>
        <v/>
      </c>
      <c r="N1215" t="str">
        <f t="shared" si="71"/>
        <v/>
      </c>
    </row>
    <row r="1216" spans="1:14" x14ac:dyDescent="0.2">
      <c r="A1216">
        <v>1215</v>
      </c>
      <c r="B1216" t="str">
        <f>IF(F1216&lt;&gt;"",COUNTIF($J$2:J1216,J1216),"")</f>
        <v/>
      </c>
      <c r="C1216" t="str">
        <f t="shared" si="69"/>
        <v/>
      </c>
      <c r="D1216" t="str">
        <f>IF(F1216&lt;&gt;0,COUNTIF($K$2:K1216,K1216),"")</f>
        <v/>
      </c>
      <c r="E1216" t="str">
        <f t="shared" si="70"/>
        <v/>
      </c>
      <c r="G1216" s="54"/>
      <c r="H1216" t="str">
        <f>IFERROR(VLOOKUP(F1216, Entries!$B:$F, 2, FALSE),"")</f>
        <v/>
      </c>
      <c r="I1216" t="str">
        <f>IFERROR(VLOOKUP(F1216, Entries!$B:$F, 3, FALSE),"")</f>
        <v/>
      </c>
      <c r="J1216" t="str">
        <f>IFERROR(VLOOKUP(F1216, Entries!$B:$F, 4, FALSE),"")</f>
        <v/>
      </c>
      <c r="K1216" t="str">
        <f>IFERROR(VLOOKUP(F1216, Entries!$B:$F, 5, FALSE),"")</f>
        <v/>
      </c>
      <c r="L1216" t="str">
        <f>LEFT(Table22[[#This Row],[Category]],2)</f>
        <v/>
      </c>
      <c r="M1216" t="str">
        <f>IF(F1216&lt;&gt;0,COUNTIF($L$2:L1216,L1216),"")</f>
        <v/>
      </c>
      <c r="N1216" t="str">
        <f t="shared" si="71"/>
        <v/>
      </c>
    </row>
    <row r="1217" spans="1:14" x14ac:dyDescent="0.2">
      <c r="A1217">
        <v>1216</v>
      </c>
      <c r="B1217" t="str">
        <f>IF(F1217&lt;&gt;"",COUNTIF($J$2:J1217,J1217),"")</f>
        <v/>
      </c>
      <c r="C1217" t="str">
        <f t="shared" si="69"/>
        <v/>
      </c>
      <c r="D1217" t="str">
        <f>IF(F1217&lt;&gt;0,COUNTIF($K$2:K1217,K1217),"")</f>
        <v/>
      </c>
      <c r="E1217" t="str">
        <f t="shared" si="70"/>
        <v/>
      </c>
      <c r="G1217" s="54"/>
      <c r="H1217" t="str">
        <f>IFERROR(VLOOKUP(F1217, Entries!$B:$F, 2, FALSE),"")</f>
        <v/>
      </c>
      <c r="I1217" t="str">
        <f>IFERROR(VLOOKUP(F1217, Entries!$B:$F, 3, FALSE),"")</f>
        <v/>
      </c>
      <c r="J1217" t="str">
        <f>IFERROR(VLOOKUP(F1217, Entries!$B:$F, 4, FALSE),"")</f>
        <v/>
      </c>
      <c r="K1217" t="str">
        <f>IFERROR(VLOOKUP(F1217, Entries!$B:$F, 5, FALSE),"")</f>
        <v/>
      </c>
      <c r="L1217" t="str">
        <f>LEFT(Table22[[#This Row],[Category]],2)</f>
        <v/>
      </c>
      <c r="M1217" t="str">
        <f>IF(F1217&lt;&gt;0,COUNTIF($L$2:L1217,L1217),"")</f>
        <v/>
      </c>
      <c r="N1217" t="str">
        <f t="shared" si="71"/>
        <v/>
      </c>
    </row>
    <row r="1218" spans="1:14" x14ac:dyDescent="0.2">
      <c r="A1218">
        <v>1217</v>
      </c>
      <c r="B1218" t="str">
        <f>IF(F1218&lt;&gt;"",COUNTIF($J$2:J1218,J1218),"")</f>
        <v/>
      </c>
      <c r="C1218" t="str">
        <f t="shared" si="69"/>
        <v/>
      </c>
      <c r="D1218" t="str">
        <f>IF(F1218&lt;&gt;0,COUNTIF($K$2:K1218,K1218),"")</f>
        <v/>
      </c>
      <c r="E1218" t="str">
        <f t="shared" si="70"/>
        <v/>
      </c>
      <c r="G1218" s="54"/>
      <c r="H1218" t="str">
        <f>IFERROR(VLOOKUP(F1218, Entries!$B:$F, 2, FALSE),"")</f>
        <v/>
      </c>
      <c r="I1218" t="str">
        <f>IFERROR(VLOOKUP(F1218, Entries!$B:$F, 3, FALSE),"")</f>
        <v/>
      </c>
      <c r="J1218" t="str">
        <f>IFERROR(VLOOKUP(F1218, Entries!$B:$F, 4, FALSE),"")</f>
        <v/>
      </c>
      <c r="K1218" t="str">
        <f>IFERROR(VLOOKUP(F1218, Entries!$B:$F, 5, FALSE),"")</f>
        <v/>
      </c>
      <c r="L1218" t="str">
        <f>LEFT(Table22[[#This Row],[Category]],2)</f>
        <v/>
      </c>
      <c r="M1218" t="str">
        <f>IF(F1218&lt;&gt;0,COUNTIF($L$2:L1218,L1218),"")</f>
        <v/>
      </c>
      <c r="N1218" t="str">
        <f t="shared" si="71"/>
        <v/>
      </c>
    </row>
    <row r="1219" spans="1:14" x14ac:dyDescent="0.2">
      <c r="A1219">
        <v>1218</v>
      </c>
      <c r="B1219" t="str">
        <f>IF(F1219&lt;&gt;"",COUNTIF($J$2:J1219,J1219),"")</f>
        <v/>
      </c>
      <c r="C1219" t="str">
        <f t="shared" si="69"/>
        <v/>
      </c>
      <c r="D1219" t="str">
        <f>IF(F1219&lt;&gt;0,COUNTIF($K$2:K1219,K1219),"")</f>
        <v/>
      </c>
      <c r="E1219" t="str">
        <f t="shared" si="70"/>
        <v/>
      </c>
      <c r="G1219" s="54"/>
      <c r="H1219" t="str">
        <f>IFERROR(VLOOKUP(F1219, Entries!$B:$F, 2, FALSE),"")</f>
        <v/>
      </c>
      <c r="I1219" t="str">
        <f>IFERROR(VLOOKUP(F1219, Entries!$B:$F, 3, FALSE),"")</f>
        <v/>
      </c>
      <c r="J1219" t="str">
        <f>IFERROR(VLOOKUP(F1219, Entries!$B:$F, 4, FALSE),"")</f>
        <v/>
      </c>
      <c r="K1219" t="str">
        <f>IFERROR(VLOOKUP(F1219, Entries!$B:$F, 5, FALSE),"")</f>
        <v/>
      </c>
      <c r="L1219" t="str">
        <f>LEFT(Table22[[#This Row],[Category]],2)</f>
        <v/>
      </c>
      <c r="M1219" t="str">
        <f>IF(F1219&lt;&gt;0,COUNTIF($L$2:L1219,L1219),"")</f>
        <v/>
      </c>
      <c r="N1219" t="str">
        <f t="shared" si="71"/>
        <v/>
      </c>
    </row>
    <row r="1220" spans="1:14" x14ac:dyDescent="0.2">
      <c r="A1220">
        <v>1219</v>
      </c>
      <c r="B1220" t="str">
        <f>IF(F1220&lt;&gt;"",COUNTIF($J$2:J1220,J1220),"")</f>
        <v/>
      </c>
      <c r="C1220" t="str">
        <f t="shared" si="69"/>
        <v/>
      </c>
      <c r="D1220" t="str">
        <f>IF(F1220&lt;&gt;0,COUNTIF($K$2:K1220,K1220),"")</f>
        <v/>
      </c>
      <c r="E1220" t="str">
        <f t="shared" si="70"/>
        <v/>
      </c>
      <c r="G1220" s="54"/>
      <c r="H1220" t="str">
        <f>IFERROR(VLOOKUP(F1220, Entries!$B:$F, 2, FALSE),"")</f>
        <v/>
      </c>
      <c r="I1220" t="str">
        <f>IFERROR(VLOOKUP(F1220, Entries!$B:$F, 3, FALSE),"")</f>
        <v/>
      </c>
      <c r="J1220" t="str">
        <f>IFERROR(VLOOKUP(F1220, Entries!$B:$F, 4, FALSE),"")</f>
        <v/>
      </c>
      <c r="K1220" t="str">
        <f>IFERROR(VLOOKUP(F1220, Entries!$B:$F, 5, FALSE),"")</f>
        <v/>
      </c>
      <c r="L1220" t="str">
        <f>LEFT(Table22[[#This Row],[Category]],2)</f>
        <v/>
      </c>
      <c r="M1220" t="str">
        <f>IF(F1220&lt;&gt;0,COUNTIF($L$2:L1220,L1220),"")</f>
        <v/>
      </c>
      <c r="N1220" t="str">
        <f t="shared" si="71"/>
        <v/>
      </c>
    </row>
    <row r="1221" spans="1:14" x14ac:dyDescent="0.2">
      <c r="A1221">
        <v>1220</v>
      </c>
      <c r="B1221" t="str">
        <f>IF(F1221&lt;&gt;"",COUNTIF($J$2:J1221,J1221),"")</f>
        <v/>
      </c>
      <c r="C1221" t="str">
        <f t="shared" si="69"/>
        <v/>
      </c>
      <c r="D1221" t="str">
        <f>IF(F1221&lt;&gt;0,COUNTIF($K$2:K1221,K1221),"")</f>
        <v/>
      </c>
      <c r="E1221" t="str">
        <f t="shared" si="70"/>
        <v/>
      </c>
      <c r="G1221" s="54"/>
      <c r="H1221" t="str">
        <f>IFERROR(VLOOKUP(F1221, Entries!$B:$F, 2, FALSE),"")</f>
        <v/>
      </c>
      <c r="I1221" t="str">
        <f>IFERROR(VLOOKUP(F1221, Entries!$B:$F, 3, FALSE),"")</f>
        <v/>
      </c>
      <c r="J1221" t="str">
        <f>IFERROR(VLOOKUP(F1221, Entries!$B:$F, 4, FALSE),"")</f>
        <v/>
      </c>
      <c r="K1221" t="str">
        <f>IFERROR(VLOOKUP(F1221, Entries!$B:$F, 5, FALSE),"")</f>
        <v/>
      </c>
      <c r="L1221" t="str">
        <f>LEFT(Table22[[#This Row],[Category]],2)</f>
        <v/>
      </c>
      <c r="M1221" t="str">
        <f>IF(F1221&lt;&gt;0,COUNTIF($L$2:L1221,L1221),"")</f>
        <v/>
      </c>
      <c r="N1221" t="str">
        <f t="shared" si="71"/>
        <v/>
      </c>
    </row>
    <row r="1222" spans="1:14" x14ac:dyDescent="0.2">
      <c r="A1222">
        <v>1221</v>
      </c>
      <c r="B1222" t="str">
        <f>IF(F1222&lt;&gt;"",COUNTIF($J$2:J1222,J1222),"")</f>
        <v/>
      </c>
      <c r="C1222" t="str">
        <f t="shared" si="69"/>
        <v/>
      </c>
      <c r="D1222" t="str">
        <f>IF(F1222&lt;&gt;0,COUNTIF($K$2:K1222,K1222),"")</f>
        <v/>
      </c>
      <c r="E1222" t="str">
        <f t="shared" si="70"/>
        <v/>
      </c>
      <c r="G1222" s="54"/>
      <c r="H1222" t="str">
        <f>IFERROR(VLOOKUP(F1222, Entries!$B:$F, 2, FALSE),"")</f>
        <v/>
      </c>
      <c r="I1222" t="str">
        <f>IFERROR(VLOOKUP(F1222, Entries!$B:$F, 3, FALSE),"")</f>
        <v/>
      </c>
      <c r="J1222" t="str">
        <f>IFERROR(VLOOKUP(F1222, Entries!$B:$F, 4, FALSE),"")</f>
        <v/>
      </c>
      <c r="K1222" t="str">
        <f>IFERROR(VLOOKUP(F1222, Entries!$B:$F, 5, FALSE),"")</f>
        <v/>
      </c>
      <c r="L1222" t="str">
        <f>LEFT(Table22[[#This Row],[Category]],2)</f>
        <v/>
      </c>
      <c r="M1222" t="str">
        <f>IF(F1222&lt;&gt;0,COUNTIF($L$2:L1222,L1222),"")</f>
        <v/>
      </c>
      <c r="N1222" t="str">
        <f t="shared" si="71"/>
        <v/>
      </c>
    </row>
    <row r="1223" spans="1:14" x14ac:dyDescent="0.2">
      <c r="A1223">
        <v>1222</v>
      </c>
      <c r="B1223" t="str">
        <f>IF(F1223&lt;&gt;"",COUNTIF($J$2:J1223,J1223),"")</f>
        <v/>
      </c>
      <c r="C1223" t="str">
        <f t="shared" si="69"/>
        <v/>
      </c>
      <c r="D1223" t="str">
        <f>IF(F1223&lt;&gt;0,COUNTIF($K$2:K1223,K1223),"")</f>
        <v/>
      </c>
      <c r="E1223" t="str">
        <f t="shared" si="70"/>
        <v/>
      </c>
      <c r="G1223" s="54"/>
      <c r="H1223" t="str">
        <f>IFERROR(VLOOKUP(F1223, Entries!$B:$F, 2, FALSE),"")</f>
        <v/>
      </c>
      <c r="I1223" t="str">
        <f>IFERROR(VLOOKUP(F1223, Entries!$B:$F, 3, FALSE),"")</f>
        <v/>
      </c>
      <c r="J1223" t="str">
        <f>IFERROR(VLOOKUP(F1223, Entries!$B:$F, 4, FALSE),"")</f>
        <v/>
      </c>
      <c r="K1223" t="str">
        <f>IFERROR(VLOOKUP(F1223, Entries!$B:$F, 5, FALSE),"")</f>
        <v/>
      </c>
      <c r="L1223" t="str">
        <f>LEFT(Table22[[#This Row],[Category]],2)</f>
        <v/>
      </c>
      <c r="M1223" t="str">
        <f>IF(F1223&lt;&gt;0,COUNTIF($L$2:L1223,L1223),"")</f>
        <v/>
      </c>
      <c r="N1223" t="str">
        <f t="shared" si="71"/>
        <v/>
      </c>
    </row>
    <row r="1224" spans="1:14" x14ac:dyDescent="0.2">
      <c r="A1224">
        <v>1223</v>
      </c>
      <c r="B1224" t="str">
        <f>IF(F1224&lt;&gt;"",COUNTIF($J$2:J1224,J1224),"")</f>
        <v/>
      </c>
      <c r="C1224" t="str">
        <f t="shared" si="69"/>
        <v/>
      </c>
      <c r="D1224" t="str">
        <f>IF(F1224&lt;&gt;0,COUNTIF($K$2:K1224,K1224),"")</f>
        <v/>
      </c>
      <c r="E1224" t="str">
        <f t="shared" si="70"/>
        <v/>
      </c>
      <c r="G1224" s="54"/>
      <c r="H1224" t="str">
        <f>IFERROR(VLOOKUP(F1224, Entries!$B:$F, 2, FALSE),"")</f>
        <v/>
      </c>
      <c r="I1224" t="str">
        <f>IFERROR(VLOOKUP(F1224, Entries!$B:$F, 3, FALSE),"")</f>
        <v/>
      </c>
      <c r="J1224" t="str">
        <f>IFERROR(VLOOKUP(F1224, Entries!$B:$F, 4, FALSE),"")</f>
        <v/>
      </c>
      <c r="K1224" t="str">
        <f>IFERROR(VLOOKUP(F1224, Entries!$B:$F, 5, FALSE),"")</f>
        <v/>
      </c>
      <c r="L1224" t="str">
        <f>LEFT(Table22[[#This Row],[Category]],2)</f>
        <v/>
      </c>
      <c r="M1224" t="str">
        <f>IF(F1224&lt;&gt;0,COUNTIF($L$2:L1224,L1224),"")</f>
        <v/>
      </c>
      <c r="N1224" t="str">
        <f t="shared" si="71"/>
        <v/>
      </c>
    </row>
    <row r="1225" spans="1:14" x14ac:dyDescent="0.2">
      <c r="A1225">
        <v>1224</v>
      </c>
      <c r="B1225" t="str">
        <f>IF(F1225&lt;&gt;"",COUNTIF($J$2:J1225,J1225),"")</f>
        <v/>
      </c>
      <c r="C1225" t="str">
        <f t="shared" si="69"/>
        <v/>
      </c>
      <c r="D1225" t="str">
        <f>IF(F1225&lt;&gt;0,COUNTIF($K$2:K1225,K1225),"")</f>
        <v/>
      </c>
      <c r="E1225" t="str">
        <f t="shared" si="70"/>
        <v/>
      </c>
      <c r="G1225" s="54"/>
      <c r="H1225" t="str">
        <f>IFERROR(VLOOKUP(F1225, Entries!$B:$F, 2, FALSE),"")</f>
        <v/>
      </c>
      <c r="I1225" t="str">
        <f>IFERROR(VLOOKUP(F1225, Entries!$B:$F, 3, FALSE),"")</f>
        <v/>
      </c>
      <c r="J1225" t="str">
        <f>IFERROR(VLOOKUP(F1225, Entries!$B:$F, 4, FALSE),"")</f>
        <v/>
      </c>
      <c r="K1225" t="str">
        <f>IFERROR(VLOOKUP(F1225, Entries!$B:$F, 5, FALSE),"")</f>
        <v/>
      </c>
      <c r="L1225" t="str">
        <f>LEFT(Table22[[#This Row],[Category]],2)</f>
        <v/>
      </c>
      <c r="M1225" t="str">
        <f>IF(F1225&lt;&gt;0,COUNTIF($L$2:L1225,L1225),"")</f>
        <v/>
      </c>
      <c r="N1225" t="str">
        <f t="shared" si="71"/>
        <v/>
      </c>
    </row>
    <row r="1226" spans="1:14" x14ac:dyDescent="0.2">
      <c r="A1226">
        <v>1225</v>
      </c>
      <c r="B1226" t="str">
        <f>IF(F1226&lt;&gt;"",COUNTIF($J$2:J1226,J1226),"")</f>
        <v/>
      </c>
      <c r="C1226" t="str">
        <f t="shared" si="69"/>
        <v/>
      </c>
      <c r="D1226" t="str">
        <f>IF(F1226&lt;&gt;0,COUNTIF($K$2:K1226,K1226),"")</f>
        <v/>
      </c>
      <c r="E1226" t="str">
        <f t="shared" si="70"/>
        <v/>
      </c>
      <c r="G1226" s="54"/>
      <c r="H1226" t="str">
        <f>IFERROR(VLOOKUP(F1226, Entries!$B:$F, 2, FALSE),"")</f>
        <v/>
      </c>
      <c r="I1226" t="str">
        <f>IFERROR(VLOOKUP(F1226, Entries!$B:$F, 3, FALSE),"")</f>
        <v/>
      </c>
      <c r="J1226" t="str">
        <f>IFERROR(VLOOKUP(F1226, Entries!$B:$F, 4, FALSE),"")</f>
        <v/>
      </c>
      <c r="K1226" t="str">
        <f>IFERROR(VLOOKUP(F1226, Entries!$B:$F, 5, FALSE),"")</f>
        <v/>
      </c>
      <c r="L1226" t="str">
        <f>LEFT(Table22[[#This Row],[Category]],2)</f>
        <v/>
      </c>
      <c r="M1226" t="str">
        <f>IF(F1226&lt;&gt;0,COUNTIF($L$2:L1226,L1226),"")</f>
        <v/>
      </c>
      <c r="N1226" t="str">
        <f t="shared" si="71"/>
        <v/>
      </c>
    </row>
    <row r="1227" spans="1:14" x14ac:dyDescent="0.2">
      <c r="A1227">
        <v>1226</v>
      </c>
      <c r="B1227" t="str">
        <f>IF(F1227&lt;&gt;"",COUNTIF($J$2:J1227,J1227),"")</f>
        <v/>
      </c>
      <c r="C1227" t="str">
        <f t="shared" si="69"/>
        <v/>
      </c>
      <c r="D1227" t="str">
        <f>IF(F1227&lt;&gt;0,COUNTIF($K$2:K1227,K1227),"")</f>
        <v/>
      </c>
      <c r="E1227" t="str">
        <f t="shared" si="70"/>
        <v/>
      </c>
      <c r="G1227" s="54"/>
      <c r="H1227" t="str">
        <f>IFERROR(VLOOKUP(F1227, Entries!$B:$F, 2, FALSE),"")</f>
        <v/>
      </c>
      <c r="I1227" t="str">
        <f>IFERROR(VLOOKUP(F1227, Entries!$B:$F, 3, FALSE),"")</f>
        <v/>
      </c>
      <c r="J1227" t="str">
        <f>IFERROR(VLOOKUP(F1227, Entries!$B:$F, 4, FALSE),"")</f>
        <v/>
      </c>
      <c r="K1227" t="str">
        <f>IFERROR(VLOOKUP(F1227, Entries!$B:$F, 5, FALSE),"")</f>
        <v/>
      </c>
      <c r="L1227" t="str">
        <f>LEFT(Table22[[#This Row],[Category]],2)</f>
        <v/>
      </c>
      <c r="M1227" t="str">
        <f>IF(F1227&lt;&gt;0,COUNTIF($L$2:L1227,L1227),"")</f>
        <v/>
      </c>
      <c r="N1227" t="str">
        <f t="shared" si="71"/>
        <v/>
      </c>
    </row>
    <row r="1228" spans="1:14" x14ac:dyDescent="0.2">
      <c r="A1228">
        <v>1227</v>
      </c>
      <c r="B1228" t="str">
        <f>IF(F1228&lt;&gt;"",COUNTIF($J$2:J1228,J1228),"")</f>
        <v/>
      </c>
      <c r="C1228" t="str">
        <f t="shared" si="69"/>
        <v/>
      </c>
      <c r="D1228" t="str">
        <f>IF(F1228&lt;&gt;0,COUNTIF($K$2:K1228,K1228),"")</f>
        <v/>
      </c>
      <c r="E1228" t="str">
        <f t="shared" si="70"/>
        <v/>
      </c>
      <c r="G1228" s="54"/>
      <c r="H1228" t="str">
        <f>IFERROR(VLOOKUP(F1228, Entries!$B:$F, 2, FALSE),"")</f>
        <v/>
      </c>
      <c r="I1228" t="str">
        <f>IFERROR(VLOOKUP(F1228, Entries!$B:$F, 3, FALSE),"")</f>
        <v/>
      </c>
      <c r="J1228" t="str">
        <f>IFERROR(VLOOKUP(F1228, Entries!$B:$F, 4, FALSE),"")</f>
        <v/>
      </c>
      <c r="K1228" t="str">
        <f>IFERROR(VLOOKUP(F1228, Entries!$B:$F, 5, FALSE),"")</f>
        <v/>
      </c>
      <c r="L1228" t="str">
        <f>LEFT(Table22[[#This Row],[Category]],2)</f>
        <v/>
      </c>
      <c r="M1228" t="str">
        <f>IF(F1228&lt;&gt;0,COUNTIF($L$2:L1228,L1228),"")</f>
        <v/>
      </c>
      <c r="N1228" t="str">
        <f t="shared" si="71"/>
        <v/>
      </c>
    </row>
    <row r="1229" spans="1:14" x14ac:dyDescent="0.2">
      <c r="A1229">
        <v>1228</v>
      </c>
      <c r="B1229" t="str">
        <f>IF(F1229&lt;&gt;"",COUNTIF($J$2:J1229,J1229),"")</f>
        <v/>
      </c>
      <c r="C1229" t="str">
        <f t="shared" si="69"/>
        <v/>
      </c>
      <c r="D1229" t="str">
        <f>IF(F1229&lt;&gt;0,COUNTIF($K$2:K1229,K1229),"")</f>
        <v/>
      </c>
      <c r="E1229" t="str">
        <f t="shared" si="70"/>
        <v/>
      </c>
      <c r="G1229" s="54"/>
      <c r="H1229" t="str">
        <f>IFERROR(VLOOKUP(F1229, Entries!$B:$F, 2, FALSE),"")</f>
        <v/>
      </c>
      <c r="I1229" t="str">
        <f>IFERROR(VLOOKUP(F1229, Entries!$B:$F, 3, FALSE),"")</f>
        <v/>
      </c>
      <c r="J1229" t="str">
        <f>IFERROR(VLOOKUP(F1229, Entries!$B:$F, 4, FALSE),"")</f>
        <v/>
      </c>
      <c r="K1229" t="str">
        <f>IFERROR(VLOOKUP(F1229, Entries!$B:$F, 5, FALSE),"")</f>
        <v/>
      </c>
      <c r="L1229" t="str">
        <f>LEFT(Table22[[#This Row],[Category]],2)</f>
        <v/>
      </c>
      <c r="M1229" t="str">
        <f>IF(F1229&lt;&gt;0,COUNTIF($L$2:L1229,L1229),"")</f>
        <v/>
      </c>
      <c r="N1229" t="str">
        <f t="shared" si="71"/>
        <v/>
      </c>
    </row>
    <row r="1230" spans="1:14" x14ac:dyDescent="0.2">
      <c r="A1230">
        <v>1229</v>
      </c>
      <c r="B1230" t="str">
        <f>IF(F1230&lt;&gt;"",COUNTIF($J$2:J1230,J1230),"")</f>
        <v/>
      </c>
      <c r="C1230" t="str">
        <f t="shared" si="69"/>
        <v/>
      </c>
      <c r="D1230" t="str">
        <f>IF(F1230&lt;&gt;0,COUNTIF($K$2:K1230,K1230),"")</f>
        <v/>
      </c>
      <c r="E1230" t="str">
        <f t="shared" si="70"/>
        <v/>
      </c>
      <c r="G1230" s="54"/>
      <c r="H1230" t="str">
        <f>IFERROR(VLOOKUP(F1230, Entries!$B:$F, 2, FALSE),"")</f>
        <v/>
      </c>
      <c r="I1230" t="str">
        <f>IFERROR(VLOOKUP(F1230, Entries!$B:$F, 3, FALSE),"")</f>
        <v/>
      </c>
      <c r="J1230" t="str">
        <f>IFERROR(VLOOKUP(F1230, Entries!$B:$F, 4, FALSE),"")</f>
        <v/>
      </c>
      <c r="K1230" t="str">
        <f>IFERROR(VLOOKUP(F1230, Entries!$B:$F, 5, FALSE),"")</f>
        <v/>
      </c>
      <c r="L1230" t="str">
        <f>LEFT(Table22[[#This Row],[Category]],2)</f>
        <v/>
      </c>
      <c r="M1230" t="str">
        <f>IF(F1230&lt;&gt;0,COUNTIF($L$2:L1230,L1230),"")</f>
        <v/>
      </c>
      <c r="N1230" t="str">
        <f t="shared" si="71"/>
        <v/>
      </c>
    </row>
    <row r="1231" spans="1:14" x14ac:dyDescent="0.2">
      <c r="A1231">
        <v>1230</v>
      </c>
      <c r="B1231" t="str">
        <f>IF(F1231&lt;&gt;"",COUNTIF($J$2:J1231,J1231),"")</f>
        <v/>
      </c>
      <c r="C1231" t="str">
        <f t="shared" si="69"/>
        <v/>
      </c>
      <c r="D1231" t="str">
        <f>IF(F1231&lt;&gt;0,COUNTIF($K$2:K1231,K1231),"")</f>
        <v/>
      </c>
      <c r="E1231" t="str">
        <f t="shared" si="70"/>
        <v/>
      </c>
      <c r="G1231" s="54"/>
      <c r="H1231" t="str">
        <f>IFERROR(VLOOKUP(F1231, Entries!$B:$F, 2, FALSE),"")</f>
        <v/>
      </c>
      <c r="I1231" t="str">
        <f>IFERROR(VLOOKUP(F1231, Entries!$B:$F, 3, FALSE),"")</f>
        <v/>
      </c>
      <c r="J1231" t="str">
        <f>IFERROR(VLOOKUP(F1231, Entries!$B:$F, 4, FALSE),"")</f>
        <v/>
      </c>
      <c r="K1231" t="str">
        <f>IFERROR(VLOOKUP(F1231, Entries!$B:$F, 5, FALSE),"")</f>
        <v/>
      </c>
      <c r="L1231" t="str">
        <f>LEFT(Table22[[#This Row],[Category]],2)</f>
        <v/>
      </c>
      <c r="M1231" t="str">
        <f>IF(F1231&lt;&gt;0,COUNTIF($L$2:L1231,L1231),"")</f>
        <v/>
      </c>
      <c r="N1231" t="str">
        <f t="shared" si="71"/>
        <v/>
      </c>
    </row>
    <row r="1232" spans="1:14" x14ac:dyDescent="0.2">
      <c r="A1232">
        <v>1231</v>
      </c>
      <c r="B1232" t="str">
        <f>IF(F1232&lt;&gt;"",COUNTIF($J$2:J1232,J1232),"")</f>
        <v/>
      </c>
      <c r="C1232" t="str">
        <f t="shared" si="69"/>
        <v/>
      </c>
      <c r="D1232" t="str">
        <f>IF(F1232&lt;&gt;0,COUNTIF($K$2:K1232,K1232),"")</f>
        <v/>
      </c>
      <c r="E1232" t="str">
        <f t="shared" si="70"/>
        <v/>
      </c>
      <c r="G1232" s="54"/>
      <c r="H1232" t="str">
        <f>IFERROR(VLOOKUP(F1232, Entries!$B:$F, 2, FALSE),"")</f>
        <v/>
      </c>
      <c r="I1232" t="str">
        <f>IFERROR(VLOOKUP(F1232, Entries!$B:$F, 3, FALSE),"")</f>
        <v/>
      </c>
      <c r="J1232" t="str">
        <f>IFERROR(VLOOKUP(F1232, Entries!$B:$F, 4, FALSE),"")</f>
        <v/>
      </c>
      <c r="K1232" t="str">
        <f>IFERROR(VLOOKUP(F1232, Entries!$B:$F, 5, FALSE),"")</f>
        <v/>
      </c>
      <c r="L1232" t="str">
        <f>LEFT(Table22[[#This Row],[Category]],2)</f>
        <v/>
      </c>
      <c r="M1232" t="str">
        <f>IF(F1232&lt;&gt;0,COUNTIF($L$2:L1232,L1232),"")</f>
        <v/>
      </c>
      <c r="N1232" t="str">
        <f t="shared" si="71"/>
        <v/>
      </c>
    </row>
    <row r="1233" spans="1:14" x14ac:dyDescent="0.2">
      <c r="A1233">
        <v>1232</v>
      </c>
      <c r="B1233" t="str">
        <f>IF(F1233&lt;&gt;"",COUNTIF($J$2:J1233,J1233),"")</f>
        <v/>
      </c>
      <c r="C1233" t="str">
        <f t="shared" si="69"/>
        <v/>
      </c>
      <c r="D1233" t="str">
        <f>IF(F1233&lt;&gt;0,COUNTIF($K$2:K1233,K1233),"")</f>
        <v/>
      </c>
      <c r="E1233" t="str">
        <f t="shared" si="70"/>
        <v/>
      </c>
      <c r="G1233" s="54"/>
      <c r="H1233" t="str">
        <f>IFERROR(VLOOKUP(F1233, Entries!$B:$F, 2, FALSE),"")</f>
        <v/>
      </c>
      <c r="I1233" t="str">
        <f>IFERROR(VLOOKUP(F1233, Entries!$B:$F, 3, FALSE),"")</f>
        <v/>
      </c>
      <c r="J1233" t="str">
        <f>IFERROR(VLOOKUP(F1233, Entries!$B:$F, 4, FALSE),"")</f>
        <v/>
      </c>
      <c r="K1233" t="str">
        <f>IFERROR(VLOOKUP(F1233, Entries!$B:$F, 5, FALSE),"")</f>
        <v/>
      </c>
      <c r="L1233" t="str">
        <f>LEFT(Table22[[#This Row],[Category]],2)</f>
        <v/>
      </c>
      <c r="M1233" t="str">
        <f>IF(F1233&lt;&gt;0,COUNTIF($L$2:L1233,L1233),"")</f>
        <v/>
      </c>
      <c r="N1233" t="str">
        <f t="shared" si="71"/>
        <v/>
      </c>
    </row>
    <row r="1234" spans="1:14" x14ac:dyDescent="0.2">
      <c r="A1234">
        <v>1233</v>
      </c>
      <c r="B1234" t="str">
        <f>IF(F1234&lt;&gt;"",COUNTIF($J$2:J1234,J1234),"")</f>
        <v/>
      </c>
      <c r="C1234" t="str">
        <f t="shared" si="69"/>
        <v/>
      </c>
      <c r="D1234" t="str">
        <f>IF(F1234&lt;&gt;0,COUNTIF($K$2:K1234,K1234),"")</f>
        <v/>
      </c>
      <c r="E1234" t="str">
        <f t="shared" si="70"/>
        <v/>
      </c>
      <c r="G1234" s="54"/>
      <c r="H1234" t="str">
        <f>IFERROR(VLOOKUP(F1234, Entries!$B:$F, 2, FALSE),"")</f>
        <v/>
      </c>
      <c r="I1234" t="str">
        <f>IFERROR(VLOOKUP(F1234, Entries!$B:$F, 3, FALSE),"")</f>
        <v/>
      </c>
      <c r="J1234" t="str">
        <f>IFERROR(VLOOKUP(F1234, Entries!$B:$F, 4, FALSE),"")</f>
        <v/>
      </c>
      <c r="K1234" t="str">
        <f>IFERROR(VLOOKUP(F1234, Entries!$B:$F, 5, FALSE),"")</f>
        <v/>
      </c>
      <c r="L1234" t="str">
        <f>LEFT(Table22[[#This Row],[Category]],2)</f>
        <v/>
      </c>
      <c r="M1234" t="str">
        <f>IF(F1234&lt;&gt;0,COUNTIF($L$2:L1234,L1234),"")</f>
        <v/>
      </c>
      <c r="N1234" t="str">
        <f t="shared" si="71"/>
        <v/>
      </c>
    </row>
    <row r="1235" spans="1:14" x14ac:dyDescent="0.2">
      <c r="A1235">
        <v>1234</v>
      </c>
      <c r="B1235" t="str">
        <f>IF(F1235&lt;&gt;"",COUNTIF($J$2:J1235,J1235),"")</f>
        <v/>
      </c>
      <c r="C1235" t="str">
        <f t="shared" si="69"/>
        <v/>
      </c>
      <c r="D1235" t="str">
        <f>IF(F1235&lt;&gt;0,COUNTIF($K$2:K1235,K1235),"")</f>
        <v/>
      </c>
      <c r="E1235" t="str">
        <f t="shared" si="70"/>
        <v/>
      </c>
      <c r="G1235" s="54"/>
      <c r="H1235" t="str">
        <f>IFERROR(VLOOKUP(F1235, Entries!$B:$F, 2, FALSE),"")</f>
        <v/>
      </c>
      <c r="I1235" t="str">
        <f>IFERROR(VLOOKUP(F1235, Entries!$B:$F, 3, FALSE),"")</f>
        <v/>
      </c>
      <c r="J1235" t="str">
        <f>IFERROR(VLOOKUP(F1235, Entries!$B:$F, 4, FALSE),"")</f>
        <v/>
      </c>
      <c r="K1235" t="str">
        <f>IFERROR(VLOOKUP(F1235, Entries!$B:$F, 5, FALSE),"")</f>
        <v/>
      </c>
      <c r="L1235" t="str">
        <f>LEFT(Table22[[#This Row],[Category]],2)</f>
        <v/>
      </c>
      <c r="M1235" t="str">
        <f>IF(F1235&lt;&gt;0,COUNTIF($L$2:L1235,L1235),"")</f>
        <v/>
      </c>
      <c r="N1235" t="str">
        <f t="shared" si="71"/>
        <v/>
      </c>
    </row>
    <row r="1236" spans="1:14" x14ac:dyDescent="0.2">
      <c r="A1236">
        <v>1235</v>
      </c>
      <c r="B1236" t="str">
        <f>IF(F1236&lt;&gt;"",COUNTIF($J$2:J1236,J1236),"")</f>
        <v/>
      </c>
      <c r="C1236" t="str">
        <f t="shared" si="69"/>
        <v/>
      </c>
      <c r="D1236" t="str">
        <f>IF(F1236&lt;&gt;0,COUNTIF($K$2:K1236,K1236),"")</f>
        <v/>
      </c>
      <c r="E1236" t="str">
        <f t="shared" si="70"/>
        <v/>
      </c>
      <c r="G1236" s="54"/>
      <c r="H1236" t="str">
        <f>IFERROR(VLOOKUP(F1236, Entries!$B:$F, 2, FALSE),"")</f>
        <v/>
      </c>
      <c r="I1236" t="str">
        <f>IFERROR(VLOOKUP(F1236, Entries!$B:$F, 3, FALSE),"")</f>
        <v/>
      </c>
      <c r="J1236" t="str">
        <f>IFERROR(VLOOKUP(F1236, Entries!$B:$F, 4, FALSE),"")</f>
        <v/>
      </c>
      <c r="K1236" t="str">
        <f>IFERROR(VLOOKUP(F1236, Entries!$B:$F, 5, FALSE),"")</f>
        <v/>
      </c>
      <c r="L1236" t="str">
        <f>LEFT(Table22[[#This Row],[Category]],2)</f>
        <v/>
      </c>
      <c r="M1236" t="str">
        <f>IF(F1236&lt;&gt;0,COUNTIF($L$2:L1236,L1236),"")</f>
        <v/>
      </c>
      <c r="N1236" t="str">
        <f t="shared" si="71"/>
        <v/>
      </c>
    </row>
    <row r="1237" spans="1:14" x14ac:dyDescent="0.2">
      <c r="A1237">
        <v>1236</v>
      </c>
      <c r="B1237" t="str">
        <f>IF(F1237&lt;&gt;"",COUNTIF($J$2:J1237,J1237),"")</f>
        <v/>
      </c>
      <c r="C1237" t="str">
        <f t="shared" si="69"/>
        <v/>
      </c>
      <c r="D1237" t="str">
        <f>IF(F1237&lt;&gt;0,COUNTIF($K$2:K1237,K1237),"")</f>
        <v/>
      </c>
      <c r="E1237" t="str">
        <f t="shared" si="70"/>
        <v/>
      </c>
      <c r="G1237" s="54"/>
      <c r="H1237" t="str">
        <f>IFERROR(VLOOKUP(F1237, Entries!$B:$F, 2, FALSE),"")</f>
        <v/>
      </c>
      <c r="I1237" t="str">
        <f>IFERROR(VLOOKUP(F1237, Entries!$B:$F, 3, FALSE),"")</f>
        <v/>
      </c>
      <c r="J1237" t="str">
        <f>IFERROR(VLOOKUP(F1237, Entries!$B:$F, 4, FALSE),"")</f>
        <v/>
      </c>
      <c r="K1237" t="str">
        <f>IFERROR(VLOOKUP(F1237, Entries!$B:$F, 5, FALSE),"")</f>
        <v/>
      </c>
      <c r="L1237" t="str">
        <f>LEFT(Table22[[#This Row],[Category]],2)</f>
        <v/>
      </c>
      <c r="M1237" t="str">
        <f>IF(F1237&lt;&gt;0,COUNTIF($L$2:L1237,L1237),"")</f>
        <v/>
      </c>
      <c r="N1237" t="str">
        <f t="shared" si="71"/>
        <v/>
      </c>
    </row>
    <row r="1238" spans="1:14" x14ac:dyDescent="0.2">
      <c r="A1238">
        <v>1237</v>
      </c>
      <c r="B1238" t="str">
        <f>IF(F1238&lt;&gt;"",COUNTIF($J$2:J1238,J1238),"")</f>
        <v/>
      </c>
      <c r="C1238" t="str">
        <f t="shared" si="69"/>
        <v/>
      </c>
      <c r="D1238" t="str">
        <f>IF(F1238&lt;&gt;0,COUNTIF($K$2:K1238,K1238),"")</f>
        <v/>
      </c>
      <c r="E1238" t="str">
        <f t="shared" si="70"/>
        <v/>
      </c>
      <c r="G1238" s="54"/>
      <c r="H1238" t="str">
        <f>IFERROR(VLOOKUP(F1238, Entries!$B:$F, 2, FALSE),"")</f>
        <v/>
      </c>
      <c r="I1238" t="str">
        <f>IFERROR(VLOOKUP(F1238, Entries!$B:$F, 3, FALSE),"")</f>
        <v/>
      </c>
      <c r="J1238" t="str">
        <f>IFERROR(VLOOKUP(F1238, Entries!$B:$F, 4, FALSE),"")</f>
        <v/>
      </c>
      <c r="K1238" t="str">
        <f>IFERROR(VLOOKUP(F1238, Entries!$B:$F, 5, FALSE),"")</f>
        <v/>
      </c>
      <c r="L1238" t="str">
        <f>LEFT(Table22[[#This Row],[Category]],2)</f>
        <v/>
      </c>
      <c r="M1238" t="str">
        <f>IF(F1238&lt;&gt;0,COUNTIF($L$2:L1238,L1238),"")</f>
        <v/>
      </c>
      <c r="N1238" t="str">
        <f t="shared" si="71"/>
        <v/>
      </c>
    </row>
    <row r="1239" spans="1:14" x14ac:dyDescent="0.2">
      <c r="A1239">
        <v>1238</v>
      </c>
      <c r="B1239" t="str">
        <f>IF(F1239&lt;&gt;"",COUNTIF($J$2:J1239,J1239),"")</f>
        <v/>
      </c>
      <c r="C1239" t="str">
        <f t="shared" si="69"/>
        <v/>
      </c>
      <c r="D1239" t="str">
        <f>IF(F1239&lt;&gt;0,COUNTIF($K$2:K1239,K1239),"")</f>
        <v/>
      </c>
      <c r="E1239" t="str">
        <f t="shared" si="70"/>
        <v/>
      </c>
      <c r="G1239" s="54"/>
      <c r="H1239" t="str">
        <f>IFERROR(VLOOKUP(F1239, Entries!$B:$F, 2, FALSE),"")</f>
        <v/>
      </c>
      <c r="I1239" t="str">
        <f>IFERROR(VLOOKUP(F1239, Entries!$B:$F, 3, FALSE),"")</f>
        <v/>
      </c>
      <c r="J1239" t="str">
        <f>IFERROR(VLOOKUP(F1239, Entries!$B:$F, 4, FALSE),"")</f>
        <v/>
      </c>
      <c r="K1239" t="str">
        <f>IFERROR(VLOOKUP(F1239, Entries!$B:$F, 5, FALSE),"")</f>
        <v/>
      </c>
      <c r="L1239" t="str">
        <f>LEFT(Table22[[#This Row],[Category]],2)</f>
        <v/>
      </c>
      <c r="M1239" t="str">
        <f>IF(F1239&lt;&gt;0,COUNTIF($L$2:L1239,L1239),"")</f>
        <v/>
      </c>
      <c r="N1239" t="str">
        <f t="shared" si="71"/>
        <v/>
      </c>
    </row>
    <row r="1240" spans="1:14" x14ac:dyDescent="0.2">
      <c r="A1240">
        <v>1239</v>
      </c>
      <c r="B1240" t="str">
        <f>IF(F1240&lt;&gt;"",COUNTIF($J$2:J1240,J1240),"")</f>
        <v/>
      </c>
      <c r="C1240" t="str">
        <f t="shared" si="69"/>
        <v/>
      </c>
      <c r="D1240" t="str">
        <f>IF(F1240&lt;&gt;0,COUNTIF($K$2:K1240,K1240),"")</f>
        <v/>
      </c>
      <c r="E1240" t="str">
        <f t="shared" si="70"/>
        <v/>
      </c>
      <c r="G1240" s="54"/>
      <c r="H1240" t="str">
        <f>IFERROR(VLOOKUP(F1240, Entries!$B:$F, 2, FALSE),"")</f>
        <v/>
      </c>
      <c r="I1240" t="str">
        <f>IFERROR(VLOOKUP(F1240, Entries!$B:$F, 3, FALSE),"")</f>
        <v/>
      </c>
      <c r="J1240" t="str">
        <f>IFERROR(VLOOKUP(F1240, Entries!$B:$F, 4, FALSE),"")</f>
        <v/>
      </c>
      <c r="K1240" t="str">
        <f>IFERROR(VLOOKUP(F1240, Entries!$B:$F, 5, FALSE),"")</f>
        <v/>
      </c>
      <c r="L1240" t="str">
        <f>LEFT(Table22[[#This Row],[Category]],2)</f>
        <v/>
      </c>
      <c r="M1240" t="str">
        <f>IF(F1240&lt;&gt;0,COUNTIF($L$2:L1240,L1240),"")</f>
        <v/>
      </c>
      <c r="N1240" t="str">
        <f t="shared" si="71"/>
        <v/>
      </c>
    </row>
    <row r="1241" spans="1:14" x14ac:dyDescent="0.2">
      <c r="A1241">
        <v>1240</v>
      </c>
      <c r="B1241" t="str">
        <f>IF(F1241&lt;&gt;"",COUNTIF($J$2:J1241,J1241),"")</f>
        <v/>
      </c>
      <c r="C1241" t="str">
        <f t="shared" si="69"/>
        <v/>
      </c>
      <c r="D1241" t="str">
        <f>IF(F1241&lt;&gt;0,COUNTIF($K$2:K1241,K1241),"")</f>
        <v/>
      </c>
      <c r="E1241" t="str">
        <f t="shared" si="70"/>
        <v/>
      </c>
      <c r="G1241" s="54"/>
      <c r="H1241" t="str">
        <f>IFERROR(VLOOKUP(F1241, Entries!$B:$F, 2, FALSE),"")</f>
        <v/>
      </c>
      <c r="I1241" t="str">
        <f>IFERROR(VLOOKUP(F1241, Entries!$B:$F, 3, FALSE),"")</f>
        <v/>
      </c>
      <c r="J1241" t="str">
        <f>IFERROR(VLOOKUP(F1241, Entries!$B:$F, 4, FALSE),"")</f>
        <v/>
      </c>
      <c r="K1241" t="str">
        <f>IFERROR(VLOOKUP(F1241, Entries!$B:$F, 5, FALSE),"")</f>
        <v/>
      </c>
      <c r="L1241" t="str">
        <f>LEFT(Table22[[#This Row],[Category]],2)</f>
        <v/>
      </c>
      <c r="M1241" t="str">
        <f>IF(F1241&lt;&gt;0,COUNTIF($L$2:L1241,L1241),"")</f>
        <v/>
      </c>
      <c r="N1241" t="str">
        <f t="shared" si="71"/>
        <v/>
      </c>
    </row>
    <row r="1242" spans="1:14" x14ac:dyDescent="0.2">
      <c r="A1242">
        <v>1241</v>
      </c>
      <c r="B1242" t="str">
        <f>IF(F1242&lt;&gt;"",COUNTIF($J$2:J1242,J1242),"")</f>
        <v/>
      </c>
      <c r="C1242" t="str">
        <f t="shared" si="69"/>
        <v/>
      </c>
      <c r="D1242" t="str">
        <f>IF(F1242&lt;&gt;0,COUNTIF($K$2:K1242,K1242),"")</f>
        <v/>
      </c>
      <c r="E1242" t="str">
        <f t="shared" si="70"/>
        <v/>
      </c>
      <c r="G1242" s="54"/>
      <c r="H1242" t="str">
        <f>IFERROR(VLOOKUP(F1242, Entries!$B:$F, 2, FALSE),"")</f>
        <v/>
      </c>
      <c r="I1242" t="str">
        <f>IFERROR(VLOOKUP(F1242, Entries!$B:$F, 3, FALSE),"")</f>
        <v/>
      </c>
      <c r="J1242" t="str">
        <f>IFERROR(VLOOKUP(F1242, Entries!$B:$F, 4, FALSE),"")</f>
        <v/>
      </c>
      <c r="K1242" t="str">
        <f>IFERROR(VLOOKUP(F1242, Entries!$B:$F, 5, FALSE),"")</f>
        <v/>
      </c>
      <c r="L1242" t="str">
        <f>LEFT(Table22[[#This Row],[Category]],2)</f>
        <v/>
      </c>
      <c r="M1242" t="str">
        <f>IF(F1242&lt;&gt;0,COUNTIF($L$2:L1242,L1242),"")</f>
        <v/>
      </c>
      <c r="N1242" t="str">
        <f t="shared" si="71"/>
        <v/>
      </c>
    </row>
    <row r="1243" spans="1:14" x14ac:dyDescent="0.2">
      <c r="A1243">
        <v>1242</v>
      </c>
      <c r="B1243" t="str">
        <f>IF(F1243&lt;&gt;"",COUNTIF($J$2:J1243,J1243),"")</f>
        <v/>
      </c>
      <c r="C1243" t="str">
        <f t="shared" si="69"/>
        <v/>
      </c>
      <c r="D1243" t="str">
        <f>IF(F1243&lt;&gt;0,COUNTIF($K$2:K1243,K1243),"")</f>
        <v/>
      </c>
      <c r="E1243" t="str">
        <f t="shared" si="70"/>
        <v/>
      </c>
      <c r="G1243" s="54"/>
      <c r="H1243" t="str">
        <f>IFERROR(VLOOKUP(F1243, Entries!$B:$F, 2, FALSE),"")</f>
        <v/>
      </c>
      <c r="I1243" t="str">
        <f>IFERROR(VLOOKUP(F1243, Entries!$B:$F, 3, FALSE),"")</f>
        <v/>
      </c>
      <c r="J1243" t="str">
        <f>IFERROR(VLOOKUP(F1243, Entries!$B:$F, 4, FALSE),"")</f>
        <v/>
      </c>
      <c r="K1243" t="str">
        <f>IFERROR(VLOOKUP(F1243, Entries!$B:$F, 5, FALSE),"")</f>
        <v/>
      </c>
      <c r="L1243" t="str">
        <f>LEFT(Table22[[#This Row],[Category]],2)</f>
        <v/>
      </c>
      <c r="M1243" t="str">
        <f>IF(F1243&lt;&gt;0,COUNTIF($L$2:L1243,L1243),"")</f>
        <v/>
      </c>
      <c r="N1243" t="str">
        <f t="shared" si="71"/>
        <v/>
      </c>
    </row>
    <row r="1244" spans="1:14" x14ac:dyDescent="0.2">
      <c r="A1244">
        <v>1243</v>
      </c>
      <c r="B1244" t="str">
        <f>IF(F1244&lt;&gt;"",COUNTIF($J$2:J1244,J1244),"")</f>
        <v/>
      </c>
      <c r="C1244" t="str">
        <f t="shared" si="69"/>
        <v/>
      </c>
      <c r="D1244" t="str">
        <f>IF(F1244&lt;&gt;0,COUNTIF($K$2:K1244,K1244),"")</f>
        <v/>
      </c>
      <c r="E1244" t="str">
        <f t="shared" si="70"/>
        <v/>
      </c>
      <c r="G1244" s="54"/>
      <c r="H1244" t="str">
        <f>IFERROR(VLOOKUP(F1244, Entries!$B:$F, 2, FALSE),"")</f>
        <v/>
      </c>
      <c r="I1244" t="str">
        <f>IFERROR(VLOOKUP(F1244, Entries!$B:$F, 3, FALSE),"")</f>
        <v/>
      </c>
      <c r="J1244" t="str">
        <f>IFERROR(VLOOKUP(F1244, Entries!$B:$F, 4, FALSE),"")</f>
        <v/>
      </c>
      <c r="K1244" t="str">
        <f>IFERROR(VLOOKUP(F1244, Entries!$B:$F, 5, FALSE),"")</f>
        <v/>
      </c>
      <c r="L1244" t="str">
        <f>LEFT(Table22[[#This Row],[Category]],2)</f>
        <v/>
      </c>
      <c r="M1244" t="str">
        <f>IF(F1244&lt;&gt;0,COUNTIF($L$2:L1244,L1244),"")</f>
        <v/>
      </c>
      <c r="N1244" t="str">
        <f t="shared" si="71"/>
        <v/>
      </c>
    </row>
    <row r="1245" spans="1:14" x14ac:dyDescent="0.2">
      <c r="A1245">
        <v>1244</v>
      </c>
      <c r="B1245" t="str">
        <f>IF(F1245&lt;&gt;"",COUNTIF($J$2:J1245,J1245),"")</f>
        <v/>
      </c>
      <c r="C1245" t="str">
        <f t="shared" si="69"/>
        <v/>
      </c>
      <c r="D1245" t="str">
        <f>IF(F1245&lt;&gt;0,COUNTIF($K$2:K1245,K1245),"")</f>
        <v/>
      </c>
      <c r="E1245" t="str">
        <f t="shared" si="70"/>
        <v/>
      </c>
      <c r="G1245" s="54"/>
      <c r="H1245" t="str">
        <f>IFERROR(VLOOKUP(F1245, Entries!$B:$F, 2, FALSE),"")</f>
        <v/>
      </c>
      <c r="I1245" t="str">
        <f>IFERROR(VLOOKUP(F1245, Entries!$B:$F, 3, FALSE),"")</f>
        <v/>
      </c>
      <c r="J1245" t="str">
        <f>IFERROR(VLOOKUP(F1245, Entries!$B:$F, 4, FALSE),"")</f>
        <v/>
      </c>
      <c r="K1245" t="str">
        <f>IFERROR(VLOOKUP(F1245, Entries!$B:$F, 5, FALSE),"")</f>
        <v/>
      </c>
      <c r="L1245" t="str">
        <f>LEFT(Table22[[#This Row],[Category]],2)</f>
        <v/>
      </c>
      <c r="M1245" t="str">
        <f>IF(F1245&lt;&gt;0,COUNTIF($L$2:L1245,L1245),"")</f>
        <v/>
      </c>
      <c r="N1245" t="str">
        <f t="shared" si="71"/>
        <v/>
      </c>
    </row>
    <row r="1246" spans="1:14" x14ac:dyDescent="0.2">
      <c r="A1246">
        <v>1245</v>
      </c>
      <c r="B1246" t="str">
        <f>IF(F1246&lt;&gt;"",COUNTIF($J$2:J1246,J1246),"")</f>
        <v/>
      </c>
      <c r="C1246" t="str">
        <f t="shared" si="69"/>
        <v/>
      </c>
      <c r="D1246" t="str">
        <f>IF(F1246&lt;&gt;0,COUNTIF($K$2:K1246,K1246),"")</f>
        <v/>
      </c>
      <c r="E1246" t="str">
        <f t="shared" si="70"/>
        <v/>
      </c>
      <c r="G1246" s="54"/>
      <c r="H1246" t="str">
        <f>IFERROR(VLOOKUP(F1246, Entries!$B:$F, 2, FALSE),"")</f>
        <v/>
      </c>
      <c r="I1246" t="str">
        <f>IFERROR(VLOOKUP(F1246, Entries!$B:$F, 3, FALSE),"")</f>
        <v/>
      </c>
      <c r="J1246" t="str">
        <f>IFERROR(VLOOKUP(F1246, Entries!$B:$F, 4, FALSE),"")</f>
        <v/>
      </c>
      <c r="K1246" t="str">
        <f>IFERROR(VLOOKUP(F1246, Entries!$B:$F, 5, FALSE),"")</f>
        <v/>
      </c>
      <c r="L1246" t="str">
        <f>LEFT(Table22[[#This Row],[Category]],2)</f>
        <v/>
      </c>
      <c r="M1246" t="str">
        <f>IF(F1246&lt;&gt;0,COUNTIF($L$2:L1246,L1246),"")</f>
        <v/>
      </c>
      <c r="N1246" t="str">
        <f t="shared" si="71"/>
        <v/>
      </c>
    </row>
    <row r="1247" spans="1:14" x14ac:dyDescent="0.2">
      <c r="A1247">
        <v>1246</v>
      </c>
      <c r="B1247" t="str">
        <f>IF(F1247&lt;&gt;"",COUNTIF($J$2:J1247,J1247),"")</f>
        <v/>
      </c>
      <c r="C1247" t="str">
        <f t="shared" si="69"/>
        <v/>
      </c>
      <c r="D1247" t="str">
        <f>IF(F1247&lt;&gt;0,COUNTIF($K$2:K1247,K1247),"")</f>
        <v/>
      </c>
      <c r="E1247" t="str">
        <f t="shared" si="70"/>
        <v/>
      </c>
      <c r="G1247" s="54"/>
      <c r="H1247" t="str">
        <f>IFERROR(VLOOKUP(F1247, Entries!$B:$F, 2, FALSE),"")</f>
        <v/>
      </c>
      <c r="I1247" t="str">
        <f>IFERROR(VLOOKUP(F1247, Entries!$B:$F, 3, FALSE),"")</f>
        <v/>
      </c>
      <c r="J1247" t="str">
        <f>IFERROR(VLOOKUP(F1247, Entries!$B:$F, 4, FALSE),"")</f>
        <v/>
      </c>
      <c r="K1247" t="str">
        <f>IFERROR(VLOOKUP(F1247, Entries!$B:$F, 5, FALSE),"")</f>
        <v/>
      </c>
      <c r="L1247" t="str">
        <f>LEFT(Table22[[#This Row],[Category]],2)</f>
        <v/>
      </c>
      <c r="M1247" t="str">
        <f>IF(F1247&lt;&gt;0,COUNTIF($L$2:L1247,L1247),"")</f>
        <v/>
      </c>
      <c r="N1247" t="str">
        <f t="shared" si="71"/>
        <v/>
      </c>
    </row>
    <row r="1248" spans="1:14" x14ac:dyDescent="0.2">
      <c r="A1248">
        <v>1247</v>
      </c>
      <c r="B1248" t="str">
        <f>IF(F1248&lt;&gt;"",COUNTIF($J$2:J1248,J1248),"")</f>
        <v/>
      </c>
      <c r="C1248" t="str">
        <f t="shared" si="69"/>
        <v/>
      </c>
      <c r="D1248" t="str">
        <f>IF(F1248&lt;&gt;0,COUNTIF($K$2:K1248,K1248),"")</f>
        <v/>
      </c>
      <c r="E1248" t="str">
        <f t="shared" si="70"/>
        <v/>
      </c>
      <c r="G1248" s="54"/>
      <c r="H1248" t="str">
        <f>IFERROR(VLOOKUP(F1248, Entries!$B:$F, 2, FALSE),"")</f>
        <v/>
      </c>
      <c r="I1248" t="str">
        <f>IFERROR(VLOOKUP(F1248, Entries!$B:$F, 3, FALSE),"")</f>
        <v/>
      </c>
      <c r="J1248" t="str">
        <f>IFERROR(VLOOKUP(F1248, Entries!$B:$F, 4, FALSE),"")</f>
        <v/>
      </c>
      <c r="K1248" t="str">
        <f>IFERROR(VLOOKUP(F1248, Entries!$B:$F, 5, FALSE),"")</f>
        <v/>
      </c>
      <c r="L1248" t="str">
        <f>LEFT(Table22[[#This Row],[Category]],2)</f>
        <v/>
      </c>
      <c r="M1248" t="str">
        <f>IF(F1248&lt;&gt;0,COUNTIF($L$2:L1248,L1248),"")</f>
        <v/>
      </c>
      <c r="N1248" t="str">
        <f t="shared" si="71"/>
        <v/>
      </c>
    </row>
    <row r="1249" spans="1:14" x14ac:dyDescent="0.2">
      <c r="A1249">
        <v>1248</v>
      </c>
      <c r="B1249" t="str">
        <f>IF(F1249&lt;&gt;"",COUNTIF($J$2:J1249,J1249),"")</f>
        <v/>
      </c>
      <c r="C1249" t="str">
        <f t="shared" si="69"/>
        <v/>
      </c>
      <c r="D1249" t="str">
        <f>IF(F1249&lt;&gt;0,COUNTIF($K$2:K1249,K1249),"")</f>
        <v/>
      </c>
      <c r="E1249" t="str">
        <f t="shared" si="70"/>
        <v/>
      </c>
      <c r="G1249" s="54"/>
      <c r="H1249" t="str">
        <f>IFERROR(VLOOKUP(F1249, Entries!$B:$F, 2, FALSE),"")</f>
        <v/>
      </c>
      <c r="I1249" t="str">
        <f>IFERROR(VLOOKUP(F1249, Entries!$B:$F, 3, FALSE),"")</f>
        <v/>
      </c>
      <c r="J1249" t="str">
        <f>IFERROR(VLOOKUP(F1249, Entries!$B:$F, 4, FALSE),"")</f>
        <v/>
      </c>
      <c r="K1249" t="str">
        <f>IFERROR(VLOOKUP(F1249, Entries!$B:$F, 5, FALSE),"")</f>
        <v/>
      </c>
      <c r="L1249" t="str">
        <f>LEFT(Table22[[#This Row],[Category]],2)</f>
        <v/>
      </c>
      <c r="M1249" t="str">
        <f>IF(F1249&lt;&gt;0,COUNTIF($L$2:L1249,L1249),"")</f>
        <v/>
      </c>
      <c r="N1249" t="str">
        <f t="shared" si="71"/>
        <v/>
      </c>
    </row>
    <row r="1250" spans="1:14" x14ac:dyDescent="0.2">
      <c r="A1250">
        <v>1249</v>
      </c>
      <c r="B1250" t="str">
        <f>IF(F1250&lt;&gt;"",COUNTIF($J$2:J1250,J1250),"")</f>
        <v/>
      </c>
      <c r="C1250" t="str">
        <f t="shared" si="69"/>
        <v/>
      </c>
      <c r="D1250" t="str">
        <f>IF(F1250&lt;&gt;0,COUNTIF($K$2:K1250,K1250),"")</f>
        <v/>
      </c>
      <c r="E1250" t="str">
        <f t="shared" si="70"/>
        <v/>
      </c>
      <c r="G1250" s="54"/>
      <c r="H1250" t="str">
        <f>IFERROR(VLOOKUP(F1250, Entries!$B:$F, 2, FALSE),"")</f>
        <v/>
      </c>
      <c r="I1250" t="str">
        <f>IFERROR(VLOOKUP(F1250, Entries!$B:$F, 3, FALSE),"")</f>
        <v/>
      </c>
      <c r="J1250" t="str">
        <f>IFERROR(VLOOKUP(F1250, Entries!$B:$F, 4, FALSE),"")</f>
        <v/>
      </c>
      <c r="K1250" t="str">
        <f>IFERROR(VLOOKUP(F1250, Entries!$B:$F, 5, FALSE),"")</f>
        <v/>
      </c>
      <c r="L1250" t="str">
        <f>LEFT(Table22[[#This Row],[Category]],2)</f>
        <v/>
      </c>
      <c r="M1250" t="str">
        <f>IF(F1250&lt;&gt;0,COUNTIF($L$2:L1250,L1250),"")</f>
        <v/>
      </c>
      <c r="N1250" t="str">
        <f t="shared" si="71"/>
        <v/>
      </c>
    </row>
    <row r="1251" spans="1:14" x14ac:dyDescent="0.2">
      <c r="A1251">
        <v>1250</v>
      </c>
      <c r="B1251" t="str">
        <f>IF(F1251&lt;&gt;"",COUNTIF($J$2:J1251,J1251),"")</f>
        <v/>
      </c>
      <c r="C1251" t="str">
        <f t="shared" si="69"/>
        <v/>
      </c>
      <c r="D1251" t="str">
        <f>IF(F1251&lt;&gt;0,COUNTIF($K$2:K1251,K1251),"")</f>
        <v/>
      </c>
      <c r="E1251" t="str">
        <f t="shared" si="70"/>
        <v/>
      </c>
      <c r="G1251" s="54"/>
      <c r="H1251" t="str">
        <f>IFERROR(VLOOKUP(F1251, Entries!$B:$F, 2, FALSE),"")</f>
        <v/>
      </c>
      <c r="I1251" t="str">
        <f>IFERROR(VLOOKUP(F1251, Entries!$B:$F, 3, FALSE),"")</f>
        <v/>
      </c>
      <c r="J1251" t="str">
        <f>IFERROR(VLOOKUP(F1251, Entries!$B:$F, 4, FALSE),"")</f>
        <v/>
      </c>
      <c r="K1251" t="str">
        <f>IFERROR(VLOOKUP(F1251, Entries!$B:$F, 5, FALSE),"")</f>
        <v/>
      </c>
      <c r="L1251" t="str">
        <f>LEFT(Table22[[#This Row],[Category]],2)</f>
        <v/>
      </c>
      <c r="M1251" t="str">
        <f>IF(F1251&lt;&gt;0,COUNTIF($L$2:L1251,L1251),"")</f>
        <v/>
      </c>
      <c r="N1251" t="str">
        <f t="shared" si="71"/>
        <v/>
      </c>
    </row>
    <row r="1252" spans="1:14" x14ac:dyDescent="0.2">
      <c r="A1252">
        <v>1251</v>
      </c>
      <c r="B1252" t="str">
        <f>IF(F1252&lt;&gt;"",COUNTIF($J$2:J1252,J1252),"")</f>
        <v/>
      </c>
      <c r="C1252" t="str">
        <f t="shared" si="69"/>
        <v/>
      </c>
      <c r="D1252" t="str">
        <f>IF(F1252&lt;&gt;0,COUNTIF($K$2:K1252,K1252),"")</f>
        <v/>
      </c>
      <c r="E1252" t="str">
        <f t="shared" si="70"/>
        <v/>
      </c>
      <c r="G1252" s="54"/>
      <c r="H1252" t="str">
        <f>IFERROR(VLOOKUP(F1252, Entries!$B:$F, 2, FALSE),"")</f>
        <v/>
      </c>
      <c r="I1252" t="str">
        <f>IFERROR(VLOOKUP(F1252, Entries!$B:$F, 3, FALSE),"")</f>
        <v/>
      </c>
      <c r="J1252" t="str">
        <f>IFERROR(VLOOKUP(F1252, Entries!$B:$F, 4, FALSE),"")</f>
        <v/>
      </c>
      <c r="K1252" t="str">
        <f>IFERROR(VLOOKUP(F1252, Entries!$B:$F, 5, FALSE),"")</f>
        <v/>
      </c>
      <c r="L1252" t="str">
        <f>LEFT(Table22[[#This Row],[Category]],2)</f>
        <v/>
      </c>
      <c r="M1252" t="str">
        <f>IF(F1252&lt;&gt;0,COUNTIF($L$2:L1252,L1252),"")</f>
        <v/>
      </c>
      <c r="N1252" t="str">
        <f t="shared" si="71"/>
        <v/>
      </c>
    </row>
    <row r="1253" spans="1:14" x14ac:dyDescent="0.2">
      <c r="A1253">
        <v>1252</v>
      </c>
      <c r="B1253" t="str">
        <f>IF(F1253&lt;&gt;"",COUNTIF($J$2:J1253,J1253),"")</f>
        <v/>
      </c>
      <c r="C1253" t="str">
        <f t="shared" si="69"/>
        <v/>
      </c>
      <c r="D1253" t="str">
        <f>IF(F1253&lt;&gt;0,COUNTIF($K$2:K1253,K1253),"")</f>
        <v/>
      </c>
      <c r="E1253" t="str">
        <f t="shared" si="70"/>
        <v/>
      </c>
      <c r="G1253" s="54"/>
      <c r="H1253" t="str">
        <f>IFERROR(VLOOKUP(F1253, Entries!$B:$F, 2, FALSE),"")</f>
        <v/>
      </c>
      <c r="I1253" t="str">
        <f>IFERROR(VLOOKUP(F1253, Entries!$B:$F, 3, FALSE),"")</f>
        <v/>
      </c>
      <c r="J1253" t="str">
        <f>IFERROR(VLOOKUP(F1253, Entries!$B:$F, 4, FALSE),"")</f>
        <v/>
      </c>
      <c r="K1253" t="str">
        <f>IFERROR(VLOOKUP(F1253, Entries!$B:$F, 5, FALSE),"")</f>
        <v/>
      </c>
      <c r="L1253" t="str">
        <f>LEFT(Table22[[#This Row],[Category]],2)</f>
        <v/>
      </c>
      <c r="M1253" t="str">
        <f>IF(F1253&lt;&gt;0,COUNTIF($L$2:L1253,L1253),"")</f>
        <v/>
      </c>
      <c r="N1253" t="str">
        <f t="shared" si="71"/>
        <v/>
      </c>
    </row>
    <row r="1254" spans="1:14" x14ac:dyDescent="0.2">
      <c r="A1254">
        <v>1253</v>
      </c>
      <c r="B1254" t="str">
        <f>IF(F1254&lt;&gt;"",COUNTIF($J$2:J1254,J1254),"")</f>
        <v/>
      </c>
      <c r="C1254" t="str">
        <f t="shared" si="69"/>
        <v/>
      </c>
      <c r="D1254" t="str">
        <f>IF(F1254&lt;&gt;0,COUNTIF($K$2:K1254,K1254),"")</f>
        <v/>
      </c>
      <c r="E1254" t="str">
        <f t="shared" si="70"/>
        <v/>
      </c>
      <c r="G1254" s="54"/>
      <c r="H1254" t="str">
        <f>IFERROR(VLOOKUP(F1254, Entries!$B:$F, 2, FALSE),"")</f>
        <v/>
      </c>
      <c r="I1254" t="str">
        <f>IFERROR(VLOOKUP(F1254, Entries!$B:$F, 3, FALSE),"")</f>
        <v/>
      </c>
      <c r="J1254" t="str">
        <f>IFERROR(VLOOKUP(F1254, Entries!$B:$F, 4, FALSE),"")</f>
        <v/>
      </c>
      <c r="K1254" t="str">
        <f>IFERROR(VLOOKUP(F1254, Entries!$B:$F, 5, FALSE),"")</f>
        <v/>
      </c>
      <c r="L1254" t="str">
        <f>LEFT(Table22[[#This Row],[Category]],2)</f>
        <v/>
      </c>
      <c r="M1254" t="str">
        <f>IF(F1254&lt;&gt;0,COUNTIF($L$2:L1254,L1254),"")</f>
        <v/>
      </c>
      <c r="N1254" t="str">
        <f t="shared" si="71"/>
        <v/>
      </c>
    </row>
    <row r="1255" spans="1:14" x14ac:dyDescent="0.2">
      <c r="A1255">
        <v>1254</v>
      </c>
      <c r="B1255" t="str">
        <f>IF(F1255&lt;&gt;"",COUNTIF($J$2:J1255,J1255),"")</f>
        <v/>
      </c>
      <c r="C1255" t="str">
        <f t="shared" si="69"/>
        <v/>
      </c>
      <c r="D1255" t="str">
        <f>IF(F1255&lt;&gt;0,COUNTIF($K$2:K1255,K1255),"")</f>
        <v/>
      </c>
      <c r="E1255" t="str">
        <f t="shared" si="70"/>
        <v/>
      </c>
      <c r="G1255" s="54"/>
      <c r="H1255" t="str">
        <f>IFERROR(VLOOKUP(F1255, Entries!$B:$F, 2, FALSE),"")</f>
        <v/>
      </c>
      <c r="I1255" t="str">
        <f>IFERROR(VLOOKUP(F1255, Entries!$B:$F, 3, FALSE),"")</f>
        <v/>
      </c>
      <c r="J1255" t="str">
        <f>IFERROR(VLOOKUP(F1255, Entries!$B:$F, 4, FALSE),"")</f>
        <v/>
      </c>
      <c r="K1255" t="str">
        <f>IFERROR(VLOOKUP(F1255, Entries!$B:$F, 5, FALSE),"")</f>
        <v/>
      </c>
      <c r="L1255" t="str">
        <f>LEFT(Table22[[#This Row],[Category]],2)</f>
        <v/>
      </c>
      <c r="M1255" t="str">
        <f>IF(F1255&lt;&gt;0,COUNTIF($L$2:L1255,L1255),"")</f>
        <v/>
      </c>
      <c r="N1255" t="str">
        <f t="shared" si="71"/>
        <v/>
      </c>
    </row>
    <row r="1256" spans="1:14" x14ac:dyDescent="0.2">
      <c r="A1256">
        <v>1255</v>
      </c>
      <c r="B1256" t="str">
        <f>IF(F1256&lt;&gt;"",COUNTIF($J$2:J1256,J1256),"")</f>
        <v/>
      </c>
      <c r="C1256" t="str">
        <f t="shared" si="69"/>
        <v/>
      </c>
      <c r="D1256" t="str">
        <f>IF(F1256&lt;&gt;0,COUNTIF($K$2:K1256,K1256),"")</f>
        <v/>
      </c>
      <c r="E1256" t="str">
        <f t="shared" si="70"/>
        <v/>
      </c>
      <c r="G1256" s="54"/>
      <c r="H1256" t="str">
        <f>IFERROR(VLOOKUP(F1256, Entries!$B:$F, 2, FALSE),"")</f>
        <v/>
      </c>
      <c r="I1256" t="str">
        <f>IFERROR(VLOOKUP(F1256, Entries!$B:$F, 3, FALSE),"")</f>
        <v/>
      </c>
      <c r="J1256" t="str">
        <f>IFERROR(VLOOKUP(F1256, Entries!$B:$F, 4, FALSE),"")</f>
        <v/>
      </c>
      <c r="K1256" t="str">
        <f>IFERROR(VLOOKUP(F1256, Entries!$B:$F, 5, FALSE),"")</f>
        <v/>
      </c>
      <c r="L1256" t="str">
        <f>LEFT(Table22[[#This Row],[Category]],2)</f>
        <v/>
      </c>
      <c r="M1256" t="str">
        <f>IF(F1256&lt;&gt;0,COUNTIF($L$2:L1256,L1256),"")</f>
        <v/>
      </c>
      <c r="N1256" t="str">
        <f t="shared" si="71"/>
        <v/>
      </c>
    </row>
    <row r="1257" spans="1:14" x14ac:dyDescent="0.2">
      <c r="A1257">
        <v>1256</v>
      </c>
      <c r="B1257" t="str">
        <f>IF(F1257&lt;&gt;"",COUNTIF($J$2:J1257,J1257),"")</f>
        <v/>
      </c>
      <c r="C1257" t="str">
        <f t="shared" si="69"/>
        <v/>
      </c>
      <c r="D1257" t="str">
        <f>IF(F1257&lt;&gt;0,COUNTIF($K$2:K1257,K1257),"")</f>
        <v/>
      </c>
      <c r="E1257" t="str">
        <f t="shared" si="70"/>
        <v/>
      </c>
      <c r="G1257" s="54"/>
      <c r="H1257" t="str">
        <f>IFERROR(VLOOKUP(F1257, Entries!$B:$F, 2, FALSE),"")</f>
        <v/>
      </c>
      <c r="I1257" t="str">
        <f>IFERROR(VLOOKUP(F1257, Entries!$B:$F, 3, FALSE),"")</f>
        <v/>
      </c>
      <c r="J1257" t="str">
        <f>IFERROR(VLOOKUP(F1257, Entries!$B:$F, 4, FALSE),"")</f>
        <v/>
      </c>
      <c r="K1257" t="str">
        <f>IFERROR(VLOOKUP(F1257, Entries!$B:$F, 5, FALSE),"")</f>
        <v/>
      </c>
      <c r="L1257" t="str">
        <f>LEFT(Table22[[#This Row],[Category]],2)</f>
        <v/>
      </c>
      <c r="M1257" t="str">
        <f>IF(F1257&lt;&gt;0,COUNTIF($L$2:L1257,L1257),"")</f>
        <v/>
      </c>
      <c r="N1257" t="str">
        <f t="shared" si="71"/>
        <v/>
      </c>
    </row>
    <row r="1258" spans="1:14" x14ac:dyDescent="0.2">
      <c r="A1258">
        <v>1257</v>
      </c>
      <c r="B1258" t="str">
        <f>IF(F1258&lt;&gt;"",COUNTIF($J$2:J1258,J1258),"")</f>
        <v/>
      </c>
      <c r="C1258" t="str">
        <f t="shared" si="69"/>
        <v/>
      </c>
      <c r="D1258" t="str">
        <f>IF(F1258&lt;&gt;0,COUNTIF($K$2:K1258,K1258),"")</f>
        <v/>
      </c>
      <c r="E1258" t="str">
        <f t="shared" si="70"/>
        <v/>
      </c>
      <c r="G1258" s="54"/>
      <c r="H1258" t="str">
        <f>IFERROR(VLOOKUP(F1258, Entries!$B:$F, 2, FALSE),"")</f>
        <v/>
      </c>
      <c r="I1258" t="str">
        <f>IFERROR(VLOOKUP(F1258, Entries!$B:$F, 3, FALSE),"")</f>
        <v/>
      </c>
      <c r="J1258" t="str">
        <f>IFERROR(VLOOKUP(F1258, Entries!$B:$F, 4, FALSE),"")</f>
        <v/>
      </c>
      <c r="K1258" t="str">
        <f>IFERROR(VLOOKUP(F1258, Entries!$B:$F, 5, FALSE),"")</f>
        <v/>
      </c>
      <c r="L1258" t="str">
        <f>LEFT(Table22[[#This Row],[Category]],2)</f>
        <v/>
      </c>
      <c r="M1258" t="str">
        <f>IF(F1258&lt;&gt;0,COUNTIF($L$2:L1258,L1258),"")</f>
        <v/>
      </c>
      <c r="N1258" t="str">
        <f t="shared" si="71"/>
        <v/>
      </c>
    </row>
    <row r="1259" spans="1:14" x14ac:dyDescent="0.2">
      <c r="A1259">
        <v>1258</v>
      </c>
      <c r="B1259" t="str">
        <f>IF(F1259&lt;&gt;"",COUNTIF($J$2:J1259,J1259),"")</f>
        <v/>
      </c>
      <c r="C1259" t="str">
        <f t="shared" si="69"/>
        <v/>
      </c>
      <c r="D1259" t="str">
        <f>IF(F1259&lt;&gt;0,COUNTIF($K$2:K1259,K1259),"")</f>
        <v/>
      </c>
      <c r="E1259" t="str">
        <f t="shared" si="70"/>
        <v/>
      </c>
      <c r="G1259" s="54"/>
      <c r="H1259" t="str">
        <f>IFERROR(VLOOKUP(F1259, Entries!$B:$F, 2, FALSE),"")</f>
        <v/>
      </c>
      <c r="I1259" t="str">
        <f>IFERROR(VLOOKUP(F1259, Entries!$B:$F, 3, FALSE),"")</f>
        <v/>
      </c>
      <c r="J1259" t="str">
        <f>IFERROR(VLOOKUP(F1259, Entries!$B:$F, 4, FALSE),"")</f>
        <v/>
      </c>
      <c r="K1259" t="str">
        <f>IFERROR(VLOOKUP(F1259, Entries!$B:$F, 5, FALSE),"")</f>
        <v/>
      </c>
      <c r="L1259" t="str">
        <f>LEFT(Table22[[#This Row],[Category]],2)</f>
        <v/>
      </c>
      <c r="M1259" t="str">
        <f>IF(F1259&lt;&gt;0,COUNTIF($L$2:L1259,L1259),"")</f>
        <v/>
      </c>
      <c r="N1259" t="str">
        <f t="shared" si="71"/>
        <v/>
      </c>
    </row>
    <row r="1260" spans="1:14" x14ac:dyDescent="0.2">
      <c r="A1260">
        <v>1259</v>
      </c>
      <c r="B1260" t="str">
        <f>IF(F1260&lt;&gt;"",COUNTIF($J$2:J1260,J1260),"")</f>
        <v/>
      </c>
      <c r="C1260" t="str">
        <f t="shared" si="69"/>
        <v/>
      </c>
      <c r="D1260" t="str">
        <f>IF(F1260&lt;&gt;0,COUNTIF($K$2:K1260,K1260),"")</f>
        <v/>
      </c>
      <c r="E1260" t="str">
        <f t="shared" si="70"/>
        <v/>
      </c>
      <c r="G1260" s="54"/>
      <c r="H1260" t="str">
        <f>IFERROR(VLOOKUP(F1260, Entries!$B:$F, 2, FALSE),"")</f>
        <v/>
      </c>
      <c r="I1260" t="str">
        <f>IFERROR(VLOOKUP(F1260, Entries!$B:$F, 3, FALSE),"")</f>
        <v/>
      </c>
      <c r="J1260" t="str">
        <f>IFERROR(VLOOKUP(F1260, Entries!$B:$F, 4, FALSE),"")</f>
        <v/>
      </c>
      <c r="K1260" t="str">
        <f>IFERROR(VLOOKUP(F1260, Entries!$B:$F, 5, FALSE),"")</f>
        <v/>
      </c>
      <c r="L1260" t="str">
        <f>LEFT(Table22[[#This Row],[Category]],2)</f>
        <v/>
      </c>
      <c r="M1260" t="str">
        <f>IF(F1260&lt;&gt;0,COUNTIF($L$2:L1260,L1260),"")</f>
        <v/>
      </c>
      <c r="N1260" t="str">
        <f t="shared" si="71"/>
        <v/>
      </c>
    </row>
    <row r="1261" spans="1:14" x14ac:dyDescent="0.2">
      <c r="A1261">
        <v>1260</v>
      </c>
      <c r="B1261" t="str">
        <f>IF(F1261&lt;&gt;"",COUNTIF($J$2:J1261,J1261),"")</f>
        <v/>
      </c>
      <c r="C1261" t="str">
        <f t="shared" si="69"/>
        <v/>
      </c>
      <c r="D1261" t="str">
        <f>IF(F1261&lt;&gt;0,COUNTIF($K$2:K1261,K1261),"")</f>
        <v/>
      </c>
      <c r="E1261" t="str">
        <f t="shared" si="70"/>
        <v/>
      </c>
      <c r="G1261" s="54"/>
      <c r="H1261" t="str">
        <f>IFERROR(VLOOKUP(F1261, Entries!$B:$F, 2, FALSE),"")</f>
        <v/>
      </c>
      <c r="I1261" t="str">
        <f>IFERROR(VLOOKUP(F1261, Entries!$B:$F, 3, FALSE),"")</f>
        <v/>
      </c>
      <c r="J1261" t="str">
        <f>IFERROR(VLOOKUP(F1261, Entries!$B:$F, 4, FALSE),"")</f>
        <v/>
      </c>
      <c r="K1261" t="str">
        <f>IFERROR(VLOOKUP(F1261, Entries!$B:$F, 5, FALSE),"")</f>
        <v/>
      </c>
      <c r="L1261" t="str">
        <f>LEFT(Table22[[#This Row],[Category]],2)</f>
        <v/>
      </c>
      <c r="M1261" t="str">
        <f>IF(F1261&lt;&gt;0,COUNTIF($L$2:L1261,L1261),"")</f>
        <v/>
      </c>
      <c r="N1261" t="str">
        <f t="shared" si="71"/>
        <v/>
      </c>
    </row>
    <row r="1262" spans="1:14" x14ac:dyDescent="0.2">
      <c r="A1262">
        <v>1261</v>
      </c>
      <c r="B1262" t="str">
        <f>IF(F1262&lt;&gt;"",COUNTIF($J$2:J1262,J1262),"")</f>
        <v/>
      </c>
      <c r="C1262" t="str">
        <f t="shared" si="69"/>
        <v/>
      </c>
      <c r="D1262" t="str">
        <f>IF(F1262&lt;&gt;0,COUNTIF($K$2:K1262,K1262),"")</f>
        <v/>
      </c>
      <c r="E1262" t="str">
        <f t="shared" si="70"/>
        <v/>
      </c>
      <c r="G1262" s="54"/>
      <c r="H1262" t="str">
        <f>IFERROR(VLOOKUP(F1262, Entries!$B:$F, 2, FALSE),"")</f>
        <v/>
      </c>
      <c r="I1262" t="str">
        <f>IFERROR(VLOOKUP(F1262, Entries!$B:$F, 3, FALSE),"")</f>
        <v/>
      </c>
      <c r="J1262" t="str">
        <f>IFERROR(VLOOKUP(F1262, Entries!$B:$F, 4, FALSE),"")</f>
        <v/>
      </c>
      <c r="K1262" t="str">
        <f>IFERROR(VLOOKUP(F1262, Entries!$B:$F, 5, FALSE),"")</f>
        <v/>
      </c>
      <c r="L1262" t="str">
        <f>LEFT(Table22[[#This Row],[Category]],2)</f>
        <v/>
      </c>
      <c r="M1262" t="str">
        <f>IF(F1262&lt;&gt;0,COUNTIF($L$2:L1262,L1262),"")</f>
        <v/>
      </c>
      <c r="N1262" t="str">
        <f t="shared" si="71"/>
        <v/>
      </c>
    </row>
    <row r="1263" spans="1:14" x14ac:dyDescent="0.2">
      <c r="A1263">
        <v>1262</v>
      </c>
      <c r="B1263" t="str">
        <f>IF(F1263&lt;&gt;"",COUNTIF($J$2:J1263,J1263),"")</f>
        <v/>
      </c>
      <c r="C1263" t="str">
        <f t="shared" si="69"/>
        <v/>
      </c>
      <c r="D1263" t="str">
        <f>IF(F1263&lt;&gt;0,COUNTIF($K$2:K1263,K1263),"")</f>
        <v/>
      </c>
      <c r="E1263" t="str">
        <f t="shared" si="70"/>
        <v/>
      </c>
      <c r="G1263" s="54"/>
      <c r="H1263" t="str">
        <f>IFERROR(VLOOKUP(F1263, Entries!$B:$F, 2, FALSE),"")</f>
        <v/>
      </c>
      <c r="I1263" t="str">
        <f>IFERROR(VLOOKUP(F1263, Entries!$B:$F, 3, FALSE),"")</f>
        <v/>
      </c>
      <c r="J1263" t="str">
        <f>IFERROR(VLOOKUP(F1263, Entries!$B:$F, 4, FALSE),"")</f>
        <v/>
      </c>
      <c r="K1263" t="str">
        <f>IFERROR(VLOOKUP(F1263, Entries!$B:$F, 5, FALSE),"")</f>
        <v/>
      </c>
      <c r="L1263" t="str">
        <f>LEFT(Table22[[#This Row],[Category]],2)</f>
        <v/>
      </c>
      <c r="M1263" t="str">
        <f>IF(F1263&lt;&gt;0,COUNTIF($L$2:L1263,L1263),"")</f>
        <v/>
      </c>
      <c r="N1263" t="str">
        <f t="shared" si="71"/>
        <v/>
      </c>
    </row>
    <row r="1264" spans="1:14" x14ac:dyDescent="0.2">
      <c r="A1264">
        <v>1263</v>
      </c>
      <c r="B1264" t="str">
        <f>IF(F1264&lt;&gt;"",COUNTIF($J$2:J1264,J1264),"")</f>
        <v/>
      </c>
      <c r="C1264" t="str">
        <f t="shared" si="69"/>
        <v/>
      </c>
      <c r="D1264" t="str">
        <f>IF(F1264&lt;&gt;0,COUNTIF($K$2:K1264,K1264),"")</f>
        <v/>
      </c>
      <c r="E1264" t="str">
        <f t="shared" si="70"/>
        <v/>
      </c>
      <c r="G1264" s="54"/>
      <c r="H1264" t="str">
        <f>IFERROR(VLOOKUP(F1264, Entries!$B:$F, 2, FALSE),"")</f>
        <v/>
      </c>
      <c r="I1264" t="str">
        <f>IFERROR(VLOOKUP(F1264, Entries!$B:$F, 3, FALSE),"")</f>
        <v/>
      </c>
      <c r="J1264" t="str">
        <f>IFERROR(VLOOKUP(F1264, Entries!$B:$F, 4, FALSE),"")</f>
        <v/>
      </c>
      <c r="K1264" t="str">
        <f>IFERROR(VLOOKUP(F1264, Entries!$B:$F, 5, FALSE),"")</f>
        <v/>
      </c>
      <c r="L1264" t="str">
        <f>LEFT(Table22[[#This Row],[Category]],2)</f>
        <v/>
      </c>
      <c r="M1264" t="str">
        <f>IF(F1264&lt;&gt;0,COUNTIF($L$2:L1264,L1264),"")</f>
        <v/>
      </c>
      <c r="N1264" t="str">
        <f t="shared" si="71"/>
        <v/>
      </c>
    </row>
    <row r="1265" spans="1:14" x14ac:dyDescent="0.2">
      <c r="A1265">
        <v>1264</v>
      </c>
      <c r="B1265" t="str">
        <f>IF(F1265&lt;&gt;"",COUNTIF($J$2:J1265,J1265),"")</f>
        <v/>
      </c>
      <c r="C1265" t="str">
        <f t="shared" si="69"/>
        <v/>
      </c>
      <c r="D1265" t="str">
        <f>IF(F1265&lt;&gt;0,COUNTIF($K$2:K1265,K1265),"")</f>
        <v/>
      </c>
      <c r="E1265" t="str">
        <f t="shared" si="70"/>
        <v/>
      </c>
      <c r="G1265" s="54"/>
      <c r="H1265" t="str">
        <f>IFERROR(VLOOKUP(F1265, Entries!$B:$F, 2, FALSE),"")</f>
        <v/>
      </c>
      <c r="I1265" t="str">
        <f>IFERROR(VLOOKUP(F1265, Entries!$B:$F, 3, FALSE),"")</f>
        <v/>
      </c>
      <c r="J1265" t="str">
        <f>IFERROR(VLOOKUP(F1265, Entries!$B:$F, 4, FALSE),"")</f>
        <v/>
      </c>
      <c r="K1265" t="str">
        <f>IFERROR(VLOOKUP(F1265, Entries!$B:$F, 5, FALSE),"")</f>
        <v/>
      </c>
      <c r="L1265" t="str">
        <f>LEFT(Table22[[#This Row],[Category]],2)</f>
        <v/>
      </c>
      <c r="M1265" t="str">
        <f>IF(F1265&lt;&gt;0,COUNTIF($L$2:L1265,L1265),"")</f>
        <v/>
      </c>
      <c r="N1265" t="str">
        <f t="shared" si="71"/>
        <v/>
      </c>
    </row>
    <row r="1266" spans="1:14" x14ac:dyDescent="0.2">
      <c r="A1266">
        <v>1265</v>
      </c>
      <c r="B1266" t="str">
        <f>IF(F1266&lt;&gt;"",COUNTIF($J$2:J1266,J1266),"")</f>
        <v/>
      </c>
      <c r="C1266" t="str">
        <f t="shared" si="69"/>
        <v/>
      </c>
      <c r="D1266" t="str">
        <f>IF(F1266&lt;&gt;0,COUNTIF($K$2:K1266,K1266),"")</f>
        <v/>
      </c>
      <c r="E1266" t="str">
        <f t="shared" si="70"/>
        <v/>
      </c>
      <c r="G1266" s="54"/>
      <c r="H1266" t="str">
        <f>IFERROR(VLOOKUP(F1266, Entries!$B:$F, 2, FALSE),"")</f>
        <v/>
      </c>
      <c r="I1266" t="str">
        <f>IFERROR(VLOOKUP(F1266, Entries!$B:$F, 3, FALSE),"")</f>
        <v/>
      </c>
      <c r="J1266" t="str">
        <f>IFERROR(VLOOKUP(F1266, Entries!$B:$F, 4, FALSE),"")</f>
        <v/>
      </c>
      <c r="K1266" t="str">
        <f>IFERROR(VLOOKUP(F1266, Entries!$B:$F, 5, FALSE),"")</f>
        <v/>
      </c>
      <c r="L1266" t="str">
        <f>LEFT(Table22[[#This Row],[Category]],2)</f>
        <v/>
      </c>
      <c r="M1266" t="str">
        <f>IF(F1266&lt;&gt;0,COUNTIF($L$2:L1266,L1266),"")</f>
        <v/>
      </c>
      <c r="N1266" t="str">
        <f t="shared" si="71"/>
        <v/>
      </c>
    </row>
    <row r="1267" spans="1:14" x14ac:dyDescent="0.2">
      <c r="A1267">
        <v>1266</v>
      </c>
      <c r="B1267" t="str">
        <f>IF(F1267&lt;&gt;"",COUNTIF($J$2:J1267,J1267),"")</f>
        <v/>
      </c>
      <c r="C1267" t="str">
        <f t="shared" si="69"/>
        <v/>
      </c>
      <c r="D1267" t="str">
        <f>IF(F1267&lt;&gt;0,COUNTIF($K$2:K1267,K1267),"")</f>
        <v/>
      </c>
      <c r="E1267" t="str">
        <f t="shared" si="70"/>
        <v/>
      </c>
      <c r="G1267" s="54"/>
      <c r="H1267" t="str">
        <f>IFERROR(VLOOKUP(F1267, Entries!$B:$F, 2, FALSE),"")</f>
        <v/>
      </c>
      <c r="I1267" t="str">
        <f>IFERROR(VLOOKUP(F1267, Entries!$B:$F, 3, FALSE),"")</f>
        <v/>
      </c>
      <c r="J1267" t="str">
        <f>IFERROR(VLOOKUP(F1267, Entries!$B:$F, 4, FALSE),"")</f>
        <v/>
      </c>
      <c r="K1267" t="str">
        <f>IFERROR(VLOOKUP(F1267, Entries!$B:$F, 5, FALSE),"")</f>
        <v/>
      </c>
      <c r="L1267" t="str">
        <f>LEFT(Table22[[#This Row],[Category]],2)</f>
        <v/>
      </c>
      <c r="M1267" t="str">
        <f>IF(F1267&lt;&gt;0,COUNTIF($L$2:L1267,L1267),"")</f>
        <v/>
      </c>
      <c r="N1267" t="str">
        <f t="shared" si="71"/>
        <v/>
      </c>
    </row>
    <row r="1268" spans="1:14" x14ac:dyDescent="0.2">
      <c r="A1268">
        <v>1267</v>
      </c>
      <c r="B1268" t="str">
        <f>IF(F1268&lt;&gt;"",COUNTIF($J$2:J1268,J1268),"")</f>
        <v/>
      </c>
      <c r="C1268" t="str">
        <f t="shared" si="69"/>
        <v/>
      </c>
      <c r="D1268" t="str">
        <f>IF(F1268&lt;&gt;0,COUNTIF($K$2:K1268,K1268),"")</f>
        <v/>
      </c>
      <c r="E1268" t="str">
        <f t="shared" si="70"/>
        <v/>
      </c>
      <c r="G1268" s="54"/>
      <c r="H1268" t="str">
        <f>IFERROR(VLOOKUP(F1268, Entries!$B:$F, 2, FALSE),"")</f>
        <v/>
      </c>
      <c r="I1268" t="str">
        <f>IFERROR(VLOOKUP(F1268, Entries!$B:$F, 3, FALSE),"")</f>
        <v/>
      </c>
      <c r="J1268" t="str">
        <f>IFERROR(VLOOKUP(F1268, Entries!$B:$F, 4, FALSE),"")</f>
        <v/>
      </c>
      <c r="K1268" t="str">
        <f>IFERROR(VLOOKUP(F1268, Entries!$B:$F, 5, FALSE),"")</f>
        <v/>
      </c>
      <c r="L1268" t="str">
        <f>LEFT(Table22[[#This Row],[Category]],2)</f>
        <v/>
      </c>
      <c r="M1268" t="str">
        <f>IF(F1268&lt;&gt;0,COUNTIF($L$2:L1268,L1268),"")</f>
        <v/>
      </c>
      <c r="N1268" t="str">
        <f t="shared" si="71"/>
        <v/>
      </c>
    </row>
    <row r="1269" spans="1:14" x14ac:dyDescent="0.2">
      <c r="A1269">
        <v>1268</v>
      </c>
      <c r="B1269" t="str">
        <f>IF(F1269&lt;&gt;"",COUNTIF($J$2:J1269,J1269),"")</f>
        <v/>
      </c>
      <c r="C1269" t="str">
        <f t="shared" si="69"/>
        <v/>
      </c>
      <c r="D1269" t="str">
        <f>IF(F1269&lt;&gt;0,COUNTIF($K$2:K1269,K1269),"")</f>
        <v/>
      </c>
      <c r="E1269" t="str">
        <f t="shared" si="70"/>
        <v/>
      </c>
      <c r="G1269" s="54"/>
      <c r="H1269" t="str">
        <f>IFERROR(VLOOKUP(F1269, Entries!$B:$F, 2, FALSE),"")</f>
        <v/>
      </c>
      <c r="I1269" t="str">
        <f>IFERROR(VLOOKUP(F1269, Entries!$B:$F, 3, FALSE),"")</f>
        <v/>
      </c>
      <c r="J1269" t="str">
        <f>IFERROR(VLOOKUP(F1269, Entries!$B:$F, 4, FALSE),"")</f>
        <v/>
      </c>
      <c r="K1269" t="str">
        <f>IFERROR(VLOOKUP(F1269, Entries!$B:$F, 5, FALSE),"")</f>
        <v/>
      </c>
      <c r="L1269" t="str">
        <f>LEFT(Table22[[#This Row],[Category]],2)</f>
        <v/>
      </c>
      <c r="M1269" t="str">
        <f>IF(F1269&lt;&gt;0,COUNTIF($L$2:L1269,L1269),"")</f>
        <v/>
      </c>
      <c r="N1269" t="str">
        <f t="shared" si="71"/>
        <v/>
      </c>
    </row>
    <row r="1270" spans="1:14" x14ac:dyDescent="0.2">
      <c r="A1270">
        <v>1269</v>
      </c>
      <c r="B1270" t="str">
        <f>IF(F1270&lt;&gt;"",COUNTIF($J$2:J1270,J1270),"")</f>
        <v/>
      </c>
      <c r="C1270" t="str">
        <f t="shared" ref="C1270:C1333" si="72">IF(F1270&lt;&gt;0,J1270&amp;":"&amp;B1270,"")</f>
        <v/>
      </c>
      <c r="D1270" t="str">
        <f>IF(F1270&lt;&gt;0,COUNTIF($K$2:K1270,K1270),"")</f>
        <v/>
      </c>
      <c r="E1270" t="str">
        <f t="shared" ref="E1270:E1333" si="73">IF(F1270&lt;&gt;0,K1270&amp;":"&amp;D1270,"")</f>
        <v/>
      </c>
      <c r="G1270" s="54"/>
      <c r="H1270" t="str">
        <f>IFERROR(VLOOKUP(F1270, Entries!$B:$F, 2, FALSE),"")</f>
        <v/>
      </c>
      <c r="I1270" t="str">
        <f>IFERROR(VLOOKUP(F1270, Entries!$B:$F, 3, FALSE),"")</f>
        <v/>
      </c>
      <c r="J1270" t="str">
        <f>IFERROR(VLOOKUP(F1270, Entries!$B:$F, 4, FALSE),"")</f>
        <v/>
      </c>
      <c r="K1270" t="str">
        <f>IFERROR(VLOOKUP(F1270, Entries!$B:$F, 5, FALSE),"")</f>
        <v/>
      </c>
      <c r="L1270" t="str">
        <f>LEFT(Table22[[#This Row],[Category]],2)</f>
        <v/>
      </c>
      <c r="M1270" t="str">
        <f>IF(F1270&lt;&gt;0,COUNTIF($L$2:L1270,L1270),"")</f>
        <v/>
      </c>
      <c r="N1270" t="str">
        <f t="shared" ref="N1270:N1333" si="74">IF(F1270&lt;&gt;0,L1270&amp;":"&amp;M1270,"")</f>
        <v/>
      </c>
    </row>
    <row r="1271" spans="1:14" x14ac:dyDescent="0.2">
      <c r="A1271">
        <v>1270</v>
      </c>
      <c r="B1271" t="str">
        <f>IF(F1271&lt;&gt;"",COUNTIF($J$2:J1271,J1271),"")</f>
        <v/>
      </c>
      <c r="C1271" t="str">
        <f t="shared" si="72"/>
        <v/>
      </c>
      <c r="D1271" t="str">
        <f>IF(F1271&lt;&gt;0,COUNTIF($K$2:K1271,K1271),"")</f>
        <v/>
      </c>
      <c r="E1271" t="str">
        <f t="shared" si="73"/>
        <v/>
      </c>
      <c r="G1271" s="54"/>
      <c r="H1271" t="str">
        <f>IFERROR(VLOOKUP(F1271, Entries!$B:$F, 2, FALSE),"")</f>
        <v/>
      </c>
      <c r="I1271" t="str">
        <f>IFERROR(VLOOKUP(F1271, Entries!$B:$F, 3, FALSE),"")</f>
        <v/>
      </c>
      <c r="J1271" t="str">
        <f>IFERROR(VLOOKUP(F1271, Entries!$B:$F, 4, FALSE),"")</f>
        <v/>
      </c>
      <c r="K1271" t="str">
        <f>IFERROR(VLOOKUP(F1271, Entries!$B:$F, 5, FALSE),"")</f>
        <v/>
      </c>
      <c r="L1271" t="str">
        <f>LEFT(Table22[[#This Row],[Category]],2)</f>
        <v/>
      </c>
      <c r="M1271" t="str">
        <f>IF(F1271&lt;&gt;0,COUNTIF($L$2:L1271,L1271),"")</f>
        <v/>
      </c>
      <c r="N1271" t="str">
        <f t="shared" si="74"/>
        <v/>
      </c>
    </row>
    <row r="1272" spans="1:14" x14ac:dyDescent="0.2">
      <c r="A1272">
        <v>1271</v>
      </c>
      <c r="B1272" t="str">
        <f>IF(F1272&lt;&gt;"",COUNTIF($J$2:J1272,J1272),"")</f>
        <v/>
      </c>
      <c r="C1272" t="str">
        <f t="shared" si="72"/>
        <v/>
      </c>
      <c r="D1272" t="str">
        <f>IF(F1272&lt;&gt;0,COUNTIF($K$2:K1272,K1272),"")</f>
        <v/>
      </c>
      <c r="E1272" t="str">
        <f t="shared" si="73"/>
        <v/>
      </c>
      <c r="G1272" s="54"/>
      <c r="H1272" t="str">
        <f>IFERROR(VLOOKUP(F1272, Entries!$B:$F, 2, FALSE),"")</f>
        <v/>
      </c>
      <c r="I1272" t="str">
        <f>IFERROR(VLOOKUP(F1272, Entries!$B:$F, 3, FALSE),"")</f>
        <v/>
      </c>
      <c r="J1272" t="str">
        <f>IFERROR(VLOOKUP(F1272, Entries!$B:$F, 4, FALSE),"")</f>
        <v/>
      </c>
      <c r="K1272" t="str">
        <f>IFERROR(VLOOKUP(F1272, Entries!$B:$F, 5, FALSE),"")</f>
        <v/>
      </c>
      <c r="L1272" t="str">
        <f>LEFT(Table22[[#This Row],[Category]],2)</f>
        <v/>
      </c>
      <c r="M1272" t="str">
        <f>IF(F1272&lt;&gt;0,COUNTIF($L$2:L1272,L1272),"")</f>
        <v/>
      </c>
      <c r="N1272" t="str">
        <f t="shared" si="74"/>
        <v/>
      </c>
    </row>
    <row r="1273" spans="1:14" x14ac:dyDescent="0.2">
      <c r="A1273">
        <v>1272</v>
      </c>
      <c r="B1273" t="str">
        <f>IF(F1273&lt;&gt;"",COUNTIF($J$2:J1273,J1273),"")</f>
        <v/>
      </c>
      <c r="C1273" t="str">
        <f t="shared" si="72"/>
        <v/>
      </c>
      <c r="D1273" t="str">
        <f>IF(F1273&lt;&gt;0,COUNTIF($K$2:K1273,K1273),"")</f>
        <v/>
      </c>
      <c r="E1273" t="str">
        <f t="shared" si="73"/>
        <v/>
      </c>
      <c r="G1273" s="54"/>
      <c r="H1273" t="str">
        <f>IFERROR(VLOOKUP(F1273, Entries!$B:$F, 2, FALSE),"")</f>
        <v/>
      </c>
      <c r="I1273" t="str">
        <f>IFERROR(VLOOKUP(F1273, Entries!$B:$F, 3, FALSE),"")</f>
        <v/>
      </c>
      <c r="J1273" t="str">
        <f>IFERROR(VLOOKUP(F1273, Entries!$B:$F, 4, FALSE),"")</f>
        <v/>
      </c>
      <c r="K1273" t="str">
        <f>IFERROR(VLOOKUP(F1273, Entries!$B:$F, 5, FALSE),"")</f>
        <v/>
      </c>
      <c r="L1273" t="str">
        <f>LEFT(Table22[[#This Row],[Category]],2)</f>
        <v/>
      </c>
      <c r="M1273" t="str">
        <f>IF(F1273&lt;&gt;0,COUNTIF($L$2:L1273,L1273),"")</f>
        <v/>
      </c>
      <c r="N1273" t="str">
        <f t="shared" si="74"/>
        <v/>
      </c>
    </row>
    <row r="1274" spans="1:14" x14ac:dyDescent="0.2">
      <c r="A1274">
        <v>1273</v>
      </c>
      <c r="B1274" t="str">
        <f>IF(F1274&lt;&gt;"",COUNTIF($J$2:J1274,J1274),"")</f>
        <v/>
      </c>
      <c r="C1274" t="str">
        <f t="shared" si="72"/>
        <v/>
      </c>
      <c r="D1274" t="str">
        <f>IF(F1274&lt;&gt;0,COUNTIF($K$2:K1274,K1274),"")</f>
        <v/>
      </c>
      <c r="E1274" t="str">
        <f t="shared" si="73"/>
        <v/>
      </c>
      <c r="G1274" s="54"/>
      <c r="H1274" t="str">
        <f>IFERROR(VLOOKUP(F1274, Entries!$B:$F, 2, FALSE),"")</f>
        <v/>
      </c>
      <c r="I1274" t="str">
        <f>IFERROR(VLOOKUP(F1274, Entries!$B:$F, 3, FALSE),"")</f>
        <v/>
      </c>
      <c r="J1274" t="str">
        <f>IFERROR(VLOOKUP(F1274, Entries!$B:$F, 4, FALSE),"")</f>
        <v/>
      </c>
      <c r="K1274" t="str">
        <f>IFERROR(VLOOKUP(F1274, Entries!$B:$F, 5, FALSE),"")</f>
        <v/>
      </c>
      <c r="L1274" t="str">
        <f>LEFT(Table22[[#This Row],[Category]],2)</f>
        <v/>
      </c>
      <c r="M1274" t="str">
        <f>IF(F1274&lt;&gt;0,COUNTIF($L$2:L1274,L1274),"")</f>
        <v/>
      </c>
      <c r="N1274" t="str">
        <f t="shared" si="74"/>
        <v/>
      </c>
    </row>
    <row r="1275" spans="1:14" x14ac:dyDescent="0.2">
      <c r="A1275">
        <v>1274</v>
      </c>
      <c r="B1275" t="str">
        <f>IF(F1275&lt;&gt;"",COUNTIF($J$2:J1275,J1275),"")</f>
        <v/>
      </c>
      <c r="C1275" t="str">
        <f t="shared" si="72"/>
        <v/>
      </c>
      <c r="D1275" t="str">
        <f>IF(F1275&lt;&gt;0,COUNTIF($K$2:K1275,K1275),"")</f>
        <v/>
      </c>
      <c r="E1275" t="str">
        <f t="shared" si="73"/>
        <v/>
      </c>
      <c r="G1275" s="54"/>
      <c r="H1275" t="str">
        <f>IFERROR(VLOOKUP(F1275, Entries!$B:$F, 2, FALSE),"")</f>
        <v/>
      </c>
      <c r="I1275" t="str">
        <f>IFERROR(VLOOKUP(F1275, Entries!$B:$F, 3, FALSE),"")</f>
        <v/>
      </c>
      <c r="J1275" t="str">
        <f>IFERROR(VLOOKUP(F1275, Entries!$B:$F, 4, FALSE),"")</f>
        <v/>
      </c>
      <c r="K1275" t="str">
        <f>IFERROR(VLOOKUP(F1275, Entries!$B:$F, 5, FALSE),"")</f>
        <v/>
      </c>
      <c r="L1275" t="str">
        <f>LEFT(Table22[[#This Row],[Category]],2)</f>
        <v/>
      </c>
      <c r="M1275" t="str">
        <f>IF(F1275&lt;&gt;0,COUNTIF($L$2:L1275,L1275),"")</f>
        <v/>
      </c>
      <c r="N1275" t="str">
        <f t="shared" si="74"/>
        <v/>
      </c>
    </row>
    <row r="1276" spans="1:14" x14ac:dyDescent="0.2">
      <c r="A1276">
        <v>1275</v>
      </c>
      <c r="B1276" t="str">
        <f>IF(F1276&lt;&gt;"",COUNTIF($J$2:J1276,J1276),"")</f>
        <v/>
      </c>
      <c r="C1276" t="str">
        <f t="shared" si="72"/>
        <v/>
      </c>
      <c r="D1276" t="str">
        <f>IF(F1276&lt;&gt;0,COUNTIF($K$2:K1276,K1276),"")</f>
        <v/>
      </c>
      <c r="E1276" t="str">
        <f t="shared" si="73"/>
        <v/>
      </c>
      <c r="G1276" s="54"/>
      <c r="H1276" t="str">
        <f>IFERROR(VLOOKUP(F1276, Entries!$B:$F, 2, FALSE),"")</f>
        <v/>
      </c>
      <c r="I1276" t="str">
        <f>IFERROR(VLOOKUP(F1276, Entries!$B:$F, 3, FALSE),"")</f>
        <v/>
      </c>
      <c r="J1276" t="str">
        <f>IFERROR(VLOOKUP(F1276, Entries!$B:$F, 4, FALSE),"")</f>
        <v/>
      </c>
      <c r="K1276" t="str">
        <f>IFERROR(VLOOKUP(F1276, Entries!$B:$F, 5, FALSE),"")</f>
        <v/>
      </c>
      <c r="L1276" t="str">
        <f>LEFT(Table22[[#This Row],[Category]],2)</f>
        <v/>
      </c>
      <c r="M1276" t="str">
        <f>IF(F1276&lt;&gt;0,COUNTIF($L$2:L1276,L1276),"")</f>
        <v/>
      </c>
      <c r="N1276" t="str">
        <f t="shared" si="74"/>
        <v/>
      </c>
    </row>
    <row r="1277" spans="1:14" x14ac:dyDescent="0.2">
      <c r="A1277">
        <v>1276</v>
      </c>
      <c r="B1277" t="str">
        <f>IF(F1277&lt;&gt;"",COUNTIF($J$2:J1277,J1277),"")</f>
        <v/>
      </c>
      <c r="C1277" t="str">
        <f t="shared" si="72"/>
        <v/>
      </c>
      <c r="D1277" t="str">
        <f>IF(F1277&lt;&gt;0,COUNTIF($K$2:K1277,K1277),"")</f>
        <v/>
      </c>
      <c r="E1277" t="str">
        <f t="shared" si="73"/>
        <v/>
      </c>
      <c r="G1277" s="54"/>
      <c r="H1277" t="str">
        <f>IFERROR(VLOOKUP(F1277, Entries!$B:$F, 2, FALSE),"")</f>
        <v/>
      </c>
      <c r="I1277" t="str">
        <f>IFERROR(VLOOKUP(F1277, Entries!$B:$F, 3, FALSE),"")</f>
        <v/>
      </c>
      <c r="J1277" t="str">
        <f>IFERROR(VLOOKUP(F1277, Entries!$B:$F, 4, FALSE),"")</f>
        <v/>
      </c>
      <c r="K1277" t="str">
        <f>IFERROR(VLOOKUP(F1277, Entries!$B:$F, 5, FALSE),"")</f>
        <v/>
      </c>
      <c r="L1277" t="str">
        <f>LEFT(Table22[[#This Row],[Category]],2)</f>
        <v/>
      </c>
      <c r="M1277" t="str">
        <f>IF(F1277&lt;&gt;0,COUNTIF($L$2:L1277,L1277),"")</f>
        <v/>
      </c>
      <c r="N1277" t="str">
        <f t="shared" si="74"/>
        <v/>
      </c>
    </row>
    <row r="1278" spans="1:14" x14ac:dyDescent="0.2">
      <c r="A1278">
        <v>1277</v>
      </c>
      <c r="B1278" t="str">
        <f>IF(F1278&lt;&gt;"",COUNTIF($J$2:J1278,J1278),"")</f>
        <v/>
      </c>
      <c r="C1278" t="str">
        <f t="shared" si="72"/>
        <v/>
      </c>
      <c r="D1278" t="str">
        <f>IF(F1278&lt;&gt;0,COUNTIF($K$2:K1278,K1278),"")</f>
        <v/>
      </c>
      <c r="E1278" t="str">
        <f t="shared" si="73"/>
        <v/>
      </c>
      <c r="G1278" s="54"/>
      <c r="H1278" t="str">
        <f>IFERROR(VLOOKUP(F1278, Entries!$B:$F, 2, FALSE),"")</f>
        <v/>
      </c>
      <c r="I1278" t="str">
        <f>IFERROR(VLOOKUP(F1278, Entries!$B:$F, 3, FALSE),"")</f>
        <v/>
      </c>
      <c r="J1278" t="str">
        <f>IFERROR(VLOOKUP(F1278, Entries!$B:$F, 4, FALSE),"")</f>
        <v/>
      </c>
      <c r="K1278" t="str">
        <f>IFERROR(VLOOKUP(F1278, Entries!$B:$F, 5, FALSE),"")</f>
        <v/>
      </c>
      <c r="L1278" t="str">
        <f>LEFT(Table22[[#This Row],[Category]],2)</f>
        <v/>
      </c>
      <c r="M1278" t="str">
        <f>IF(F1278&lt;&gt;0,COUNTIF($L$2:L1278,L1278),"")</f>
        <v/>
      </c>
      <c r="N1278" t="str">
        <f t="shared" si="74"/>
        <v/>
      </c>
    </row>
    <row r="1279" spans="1:14" x14ac:dyDescent="0.2">
      <c r="A1279">
        <v>1278</v>
      </c>
      <c r="B1279" t="str">
        <f>IF(F1279&lt;&gt;"",COUNTIF($J$2:J1279,J1279),"")</f>
        <v/>
      </c>
      <c r="C1279" t="str">
        <f t="shared" si="72"/>
        <v/>
      </c>
      <c r="D1279" t="str">
        <f>IF(F1279&lt;&gt;0,COUNTIF($K$2:K1279,K1279),"")</f>
        <v/>
      </c>
      <c r="E1279" t="str">
        <f t="shared" si="73"/>
        <v/>
      </c>
      <c r="G1279" s="54"/>
      <c r="H1279" t="str">
        <f>IFERROR(VLOOKUP(F1279, Entries!$B:$F, 2, FALSE),"")</f>
        <v/>
      </c>
      <c r="I1279" t="str">
        <f>IFERROR(VLOOKUP(F1279, Entries!$B:$F, 3, FALSE),"")</f>
        <v/>
      </c>
      <c r="J1279" t="str">
        <f>IFERROR(VLOOKUP(F1279, Entries!$B:$F, 4, FALSE),"")</f>
        <v/>
      </c>
      <c r="K1279" t="str">
        <f>IFERROR(VLOOKUP(F1279, Entries!$B:$F, 5, FALSE),"")</f>
        <v/>
      </c>
      <c r="L1279" t="str">
        <f>LEFT(Table22[[#This Row],[Category]],2)</f>
        <v/>
      </c>
      <c r="M1279" t="str">
        <f>IF(F1279&lt;&gt;0,COUNTIF($L$2:L1279,L1279),"")</f>
        <v/>
      </c>
      <c r="N1279" t="str">
        <f t="shared" si="74"/>
        <v/>
      </c>
    </row>
    <row r="1280" spans="1:14" x14ac:dyDescent="0.2">
      <c r="A1280">
        <v>1279</v>
      </c>
      <c r="B1280" t="str">
        <f>IF(F1280&lt;&gt;"",COUNTIF($J$2:J1280,J1280),"")</f>
        <v/>
      </c>
      <c r="C1280" t="str">
        <f t="shared" si="72"/>
        <v/>
      </c>
      <c r="D1280" t="str">
        <f>IF(F1280&lt;&gt;0,COUNTIF($K$2:K1280,K1280),"")</f>
        <v/>
      </c>
      <c r="E1280" t="str">
        <f t="shared" si="73"/>
        <v/>
      </c>
      <c r="G1280" s="54"/>
      <c r="H1280" t="str">
        <f>IFERROR(VLOOKUP(F1280, Entries!$B:$F, 2, FALSE),"")</f>
        <v/>
      </c>
      <c r="I1280" t="str">
        <f>IFERROR(VLOOKUP(F1280, Entries!$B:$F, 3, FALSE),"")</f>
        <v/>
      </c>
      <c r="J1280" t="str">
        <f>IFERROR(VLOOKUP(F1280, Entries!$B:$F, 4, FALSE),"")</f>
        <v/>
      </c>
      <c r="K1280" t="str">
        <f>IFERROR(VLOOKUP(F1280, Entries!$B:$F, 5, FALSE),"")</f>
        <v/>
      </c>
      <c r="L1280" t="str">
        <f>LEFT(Table22[[#This Row],[Category]],2)</f>
        <v/>
      </c>
      <c r="M1280" t="str">
        <f>IF(F1280&lt;&gt;0,COUNTIF($L$2:L1280,L1280),"")</f>
        <v/>
      </c>
      <c r="N1280" t="str">
        <f t="shared" si="74"/>
        <v/>
      </c>
    </row>
    <row r="1281" spans="1:14" x14ac:dyDescent="0.2">
      <c r="A1281">
        <v>1280</v>
      </c>
      <c r="B1281" t="str">
        <f>IF(F1281&lt;&gt;"",COUNTIF($J$2:J1281,J1281),"")</f>
        <v/>
      </c>
      <c r="C1281" t="str">
        <f t="shared" si="72"/>
        <v/>
      </c>
      <c r="D1281" t="str">
        <f>IF(F1281&lt;&gt;0,COUNTIF($K$2:K1281,K1281),"")</f>
        <v/>
      </c>
      <c r="E1281" t="str">
        <f t="shared" si="73"/>
        <v/>
      </c>
      <c r="G1281" s="54"/>
      <c r="H1281" t="str">
        <f>IFERROR(VLOOKUP(F1281, Entries!$B:$F, 2, FALSE),"")</f>
        <v/>
      </c>
      <c r="I1281" t="str">
        <f>IFERROR(VLOOKUP(F1281, Entries!$B:$F, 3, FALSE),"")</f>
        <v/>
      </c>
      <c r="J1281" t="str">
        <f>IFERROR(VLOOKUP(F1281, Entries!$B:$F, 4, FALSE),"")</f>
        <v/>
      </c>
      <c r="K1281" t="str">
        <f>IFERROR(VLOOKUP(F1281, Entries!$B:$F, 5, FALSE),"")</f>
        <v/>
      </c>
      <c r="L1281" t="str">
        <f>LEFT(Table22[[#This Row],[Category]],2)</f>
        <v/>
      </c>
      <c r="M1281" t="str">
        <f>IF(F1281&lt;&gt;0,COUNTIF($L$2:L1281,L1281),"")</f>
        <v/>
      </c>
      <c r="N1281" t="str">
        <f t="shared" si="74"/>
        <v/>
      </c>
    </row>
    <row r="1282" spans="1:14" x14ac:dyDescent="0.2">
      <c r="A1282">
        <v>1281</v>
      </c>
      <c r="B1282" t="str">
        <f>IF(F1282&lt;&gt;"",COUNTIF($J$2:J1282,J1282),"")</f>
        <v/>
      </c>
      <c r="C1282" t="str">
        <f t="shared" si="72"/>
        <v/>
      </c>
      <c r="D1282" t="str">
        <f>IF(F1282&lt;&gt;0,COUNTIF($K$2:K1282,K1282),"")</f>
        <v/>
      </c>
      <c r="E1282" t="str">
        <f t="shared" si="73"/>
        <v/>
      </c>
      <c r="G1282" s="54"/>
      <c r="H1282" t="str">
        <f>IFERROR(VLOOKUP(F1282, Entries!$B:$F, 2, FALSE),"")</f>
        <v/>
      </c>
      <c r="I1282" t="str">
        <f>IFERROR(VLOOKUP(F1282, Entries!$B:$F, 3, FALSE),"")</f>
        <v/>
      </c>
      <c r="J1282" t="str">
        <f>IFERROR(VLOOKUP(F1282, Entries!$B:$F, 4, FALSE),"")</f>
        <v/>
      </c>
      <c r="K1282" t="str">
        <f>IFERROR(VLOOKUP(F1282, Entries!$B:$F, 5, FALSE),"")</f>
        <v/>
      </c>
      <c r="L1282" t="str">
        <f>LEFT(Table22[[#This Row],[Category]],2)</f>
        <v/>
      </c>
      <c r="M1282" t="str">
        <f>IF(F1282&lt;&gt;0,COUNTIF($L$2:L1282,L1282),"")</f>
        <v/>
      </c>
      <c r="N1282" t="str">
        <f t="shared" si="74"/>
        <v/>
      </c>
    </row>
    <row r="1283" spans="1:14" x14ac:dyDescent="0.2">
      <c r="A1283">
        <v>1282</v>
      </c>
      <c r="B1283" t="str">
        <f>IF(F1283&lt;&gt;"",COUNTIF($J$2:J1283,J1283),"")</f>
        <v/>
      </c>
      <c r="C1283" t="str">
        <f t="shared" si="72"/>
        <v/>
      </c>
      <c r="D1283" t="str">
        <f>IF(F1283&lt;&gt;0,COUNTIF($K$2:K1283,K1283),"")</f>
        <v/>
      </c>
      <c r="E1283" t="str">
        <f t="shared" si="73"/>
        <v/>
      </c>
      <c r="G1283" s="54"/>
      <c r="H1283" t="str">
        <f>IFERROR(VLOOKUP(F1283, Entries!$B:$F, 2, FALSE),"")</f>
        <v/>
      </c>
      <c r="I1283" t="str">
        <f>IFERROR(VLOOKUP(F1283, Entries!$B:$F, 3, FALSE),"")</f>
        <v/>
      </c>
      <c r="J1283" t="str">
        <f>IFERROR(VLOOKUP(F1283, Entries!$B:$F, 4, FALSE),"")</f>
        <v/>
      </c>
      <c r="K1283" t="str">
        <f>IFERROR(VLOOKUP(F1283, Entries!$B:$F, 5, FALSE),"")</f>
        <v/>
      </c>
      <c r="L1283" t="str">
        <f>LEFT(Table22[[#This Row],[Category]],2)</f>
        <v/>
      </c>
      <c r="M1283" t="str">
        <f>IF(F1283&lt;&gt;0,COUNTIF($L$2:L1283,L1283),"")</f>
        <v/>
      </c>
      <c r="N1283" t="str">
        <f t="shared" si="74"/>
        <v/>
      </c>
    </row>
    <row r="1284" spans="1:14" x14ac:dyDescent="0.2">
      <c r="A1284">
        <v>1283</v>
      </c>
      <c r="B1284" t="str">
        <f>IF(F1284&lt;&gt;"",COUNTIF($J$2:J1284,J1284),"")</f>
        <v/>
      </c>
      <c r="C1284" t="str">
        <f t="shared" si="72"/>
        <v/>
      </c>
      <c r="D1284" t="str">
        <f>IF(F1284&lt;&gt;0,COUNTIF($K$2:K1284,K1284),"")</f>
        <v/>
      </c>
      <c r="E1284" t="str">
        <f t="shared" si="73"/>
        <v/>
      </c>
      <c r="G1284" s="54"/>
      <c r="H1284" t="str">
        <f>IFERROR(VLOOKUP(F1284, Entries!$B:$F, 2, FALSE),"")</f>
        <v/>
      </c>
      <c r="I1284" t="str">
        <f>IFERROR(VLOOKUP(F1284, Entries!$B:$F, 3, FALSE),"")</f>
        <v/>
      </c>
      <c r="J1284" t="str">
        <f>IFERROR(VLOOKUP(F1284, Entries!$B:$F, 4, FALSE),"")</f>
        <v/>
      </c>
      <c r="K1284" t="str">
        <f>IFERROR(VLOOKUP(F1284, Entries!$B:$F, 5, FALSE),"")</f>
        <v/>
      </c>
      <c r="L1284" t="str">
        <f>LEFT(Table22[[#This Row],[Category]],2)</f>
        <v/>
      </c>
      <c r="M1284" t="str">
        <f>IF(F1284&lt;&gt;0,COUNTIF($L$2:L1284,L1284),"")</f>
        <v/>
      </c>
      <c r="N1284" t="str">
        <f t="shared" si="74"/>
        <v/>
      </c>
    </row>
    <row r="1285" spans="1:14" x14ac:dyDescent="0.2">
      <c r="A1285">
        <v>1284</v>
      </c>
      <c r="B1285" t="str">
        <f>IF(F1285&lt;&gt;"",COUNTIF($J$2:J1285,J1285),"")</f>
        <v/>
      </c>
      <c r="C1285" t="str">
        <f t="shared" si="72"/>
        <v/>
      </c>
      <c r="D1285" t="str">
        <f>IF(F1285&lt;&gt;0,COUNTIF($K$2:K1285,K1285),"")</f>
        <v/>
      </c>
      <c r="E1285" t="str">
        <f t="shared" si="73"/>
        <v/>
      </c>
      <c r="G1285" s="54"/>
      <c r="H1285" t="str">
        <f>IFERROR(VLOOKUP(F1285, Entries!$B:$F, 2, FALSE),"")</f>
        <v/>
      </c>
      <c r="I1285" t="str">
        <f>IFERROR(VLOOKUP(F1285, Entries!$B:$F, 3, FALSE),"")</f>
        <v/>
      </c>
      <c r="J1285" t="str">
        <f>IFERROR(VLOOKUP(F1285, Entries!$B:$F, 4, FALSE),"")</f>
        <v/>
      </c>
      <c r="K1285" t="str">
        <f>IFERROR(VLOOKUP(F1285, Entries!$B:$F, 5, FALSE),"")</f>
        <v/>
      </c>
      <c r="L1285" t="str">
        <f>LEFT(Table22[[#This Row],[Category]],2)</f>
        <v/>
      </c>
      <c r="M1285" t="str">
        <f>IF(F1285&lt;&gt;0,COUNTIF($L$2:L1285,L1285),"")</f>
        <v/>
      </c>
      <c r="N1285" t="str">
        <f t="shared" si="74"/>
        <v/>
      </c>
    </row>
    <row r="1286" spans="1:14" x14ac:dyDescent="0.2">
      <c r="A1286">
        <v>1285</v>
      </c>
      <c r="B1286" t="str">
        <f>IF(F1286&lt;&gt;"",COUNTIF($J$2:J1286,J1286),"")</f>
        <v/>
      </c>
      <c r="C1286" t="str">
        <f t="shared" si="72"/>
        <v/>
      </c>
      <c r="D1286" t="str">
        <f>IF(F1286&lt;&gt;0,COUNTIF($K$2:K1286,K1286),"")</f>
        <v/>
      </c>
      <c r="E1286" t="str">
        <f t="shared" si="73"/>
        <v/>
      </c>
      <c r="G1286" s="54"/>
      <c r="H1286" t="str">
        <f>IFERROR(VLOOKUP(F1286, Entries!$B:$F, 2, FALSE),"")</f>
        <v/>
      </c>
      <c r="I1286" t="str">
        <f>IFERROR(VLOOKUP(F1286, Entries!$B:$F, 3, FALSE),"")</f>
        <v/>
      </c>
      <c r="J1286" t="str">
        <f>IFERROR(VLOOKUP(F1286, Entries!$B:$F, 4, FALSE),"")</f>
        <v/>
      </c>
      <c r="K1286" t="str">
        <f>IFERROR(VLOOKUP(F1286, Entries!$B:$F, 5, FALSE),"")</f>
        <v/>
      </c>
      <c r="L1286" t="str">
        <f>LEFT(Table22[[#This Row],[Category]],2)</f>
        <v/>
      </c>
      <c r="M1286" t="str">
        <f>IF(F1286&lt;&gt;0,COUNTIF($L$2:L1286,L1286),"")</f>
        <v/>
      </c>
      <c r="N1286" t="str">
        <f t="shared" si="74"/>
        <v/>
      </c>
    </row>
    <row r="1287" spans="1:14" x14ac:dyDescent="0.2">
      <c r="A1287">
        <v>1286</v>
      </c>
      <c r="B1287" t="str">
        <f>IF(F1287&lt;&gt;"",COUNTIF($J$2:J1287,J1287),"")</f>
        <v/>
      </c>
      <c r="C1287" t="str">
        <f t="shared" si="72"/>
        <v/>
      </c>
      <c r="D1287" t="str">
        <f>IF(F1287&lt;&gt;0,COUNTIF($K$2:K1287,K1287),"")</f>
        <v/>
      </c>
      <c r="E1287" t="str">
        <f t="shared" si="73"/>
        <v/>
      </c>
      <c r="G1287" s="54"/>
      <c r="H1287" t="str">
        <f>IFERROR(VLOOKUP(F1287, Entries!$B:$F, 2, FALSE),"")</f>
        <v/>
      </c>
      <c r="I1287" t="str">
        <f>IFERROR(VLOOKUP(F1287, Entries!$B:$F, 3, FALSE),"")</f>
        <v/>
      </c>
      <c r="J1287" t="str">
        <f>IFERROR(VLOOKUP(F1287, Entries!$B:$F, 4, FALSE),"")</f>
        <v/>
      </c>
      <c r="K1287" t="str">
        <f>IFERROR(VLOOKUP(F1287, Entries!$B:$F, 5, FALSE),"")</f>
        <v/>
      </c>
      <c r="L1287" t="str">
        <f>LEFT(Table22[[#This Row],[Category]],2)</f>
        <v/>
      </c>
      <c r="M1287" t="str">
        <f>IF(F1287&lt;&gt;0,COUNTIF($L$2:L1287,L1287),"")</f>
        <v/>
      </c>
      <c r="N1287" t="str">
        <f t="shared" si="74"/>
        <v/>
      </c>
    </row>
    <row r="1288" spans="1:14" x14ac:dyDescent="0.2">
      <c r="A1288">
        <v>1287</v>
      </c>
      <c r="B1288" t="str">
        <f>IF(F1288&lt;&gt;"",COUNTIF($J$2:J1288,J1288),"")</f>
        <v/>
      </c>
      <c r="C1288" t="str">
        <f t="shared" si="72"/>
        <v/>
      </c>
      <c r="D1288" t="str">
        <f>IF(F1288&lt;&gt;0,COUNTIF($K$2:K1288,K1288),"")</f>
        <v/>
      </c>
      <c r="E1288" t="str">
        <f t="shared" si="73"/>
        <v/>
      </c>
      <c r="G1288" s="54"/>
      <c r="H1288" t="str">
        <f>IFERROR(VLOOKUP(F1288, Entries!$B:$F, 2, FALSE),"")</f>
        <v/>
      </c>
      <c r="I1288" t="str">
        <f>IFERROR(VLOOKUP(F1288, Entries!$B:$F, 3, FALSE),"")</f>
        <v/>
      </c>
      <c r="J1288" t="str">
        <f>IFERROR(VLOOKUP(F1288, Entries!$B:$F, 4, FALSE),"")</f>
        <v/>
      </c>
      <c r="K1288" t="str">
        <f>IFERROR(VLOOKUP(F1288, Entries!$B:$F, 5, FALSE),"")</f>
        <v/>
      </c>
      <c r="L1288" t="str">
        <f>LEFT(Table22[[#This Row],[Category]],2)</f>
        <v/>
      </c>
      <c r="M1288" t="str">
        <f>IF(F1288&lt;&gt;0,COUNTIF($L$2:L1288,L1288),"")</f>
        <v/>
      </c>
      <c r="N1288" t="str">
        <f t="shared" si="74"/>
        <v/>
      </c>
    </row>
    <row r="1289" spans="1:14" x14ac:dyDescent="0.2">
      <c r="A1289">
        <v>1288</v>
      </c>
      <c r="B1289" t="str">
        <f>IF(F1289&lt;&gt;"",COUNTIF($J$2:J1289,J1289),"")</f>
        <v/>
      </c>
      <c r="C1289" t="str">
        <f t="shared" si="72"/>
        <v/>
      </c>
      <c r="D1289" t="str">
        <f>IF(F1289&lt;&gt;0,COUNTIF($K$2:K1289,K1289),"")</f>
        <v/>
      </c>
      <c r="E1289" t="str">
        <f t="shared" si="73"/>
        <v/>
      </c>
      <c r="G1289" s="54"/>
      <c r="H1289" t="str">
        <f>IFERROR(VLOOKUP(F1289, Entries!$B:$F, 2, FALSE),"")</f>
        <v/>
      </c>
      <c r="I1289" t="str">
        <f>IFERROR(VLOOKUP(F1289, Entries!$B:$F, 3, FALSE),"")</f>
        <v/>
      </c>
      <c r="J1289" t="str">
        <f>IFERROR(VLOOKUP(F1289, Entries!$B:$F, 4, FALSE),"")</f>
        <v/>
      </c>
      <c r="K1289" t="str">
        <f>IFERROR(VLOOKUP(F1289, Entries!$B:$F, 5, FALSE),"")</f>
        <v/>
      </c>
      <c r="L1289" t="str">
        <f>LEFT(Table22[[#This Row],[Category]],2)</f>
        <v/>
      </c>
      <c r="M1289" t="str">
        <f>IF(F1289&lt;&gt;0,COUNTIF($L$2:L1289,L1289),"")</f>
        <v/>
      </c>
      <c r="N1289" t="str">
        <f t="shared" si="74"/>
        <v/>
      </c>
    </row>
    <row r="1290" spans="1:14" x14ac:dyDescent="0.2">
      <c r="A1290">
        <v>1289</v>
      </c>
      <c r="B1290" t="str">
        <f>IF(F1290&lt;&gt;"",COUNTIF($J$2:J1290,J1290),"")</f>
        <v/>
      </c>
      <c r="C1290" t="str">
        <f t="shared" si="72"/>
        <v/>
      </c>
      <c r="D1290" t="str">
        <f>IF(F1290&lt;&gt;0,COUNTIF($K$2:K1290,K1290),"")</f>
        <v/>
      </c>
      <c r="E1290" t="str">
        <f t="shared" si="73"/>
        <v/>
      </c>
      <c r="G1290" s="54"/>
      <c r="H1290" t="str">
        <f>IFERROR(VLOOKUP(F1290, Entries!$B:$F, 2, FALSE),"")</f>
        <v/>
      </c>
      <c r="I1290" t="str">
        <f>IFERROR(VLOOKUP(F1290, Entries!$B:$F, 3, FALSE),"")</f>
        <v/>
      </c>
      <c r="J1290" t="str">
        <f>IFERROR(VLOOKUP(F1290, Entries!$B:$F, 4, FALSE),"")</f>
        <v/>
      </c>
      <c r="K1290" t="str">
        <f>IFERROR(VLOOKUP(F1290, Entries!$B:$F, 5, FALSE),"")</f>
        <v/>
      </c>
      <c r="L1290" t="str">
        <f>LEFT(Table22[[#This Row],[Category]],2)</f>
        <v/>
      </c>
      <c r="M1290" t="str">
        <f>IF(F1290&lt;&gt;0,COUNTIF($L$2:L1290,L1290),"")</f>
        <v/>
      </c>
      <c r="N1290" t="str">
        <f t="shared" si="74"/>
        <v/>
      </c>
    </row>
    <row r="1291" spans="1:14" x14ac:dyDescent="0.2">
      <c r="A1291">
        <v>1290</v>
      </c>
      <c r="B1291" t="str">
        <f>IF(F1291&lt;&gt;"",COUNTIF($J$2:J1291,J1291),"")</f>
        <v/>
      </c>
      <c r="C1291" t="str">
        <f t="shared" si="72"/>
        <v/>
      </c>
      <c r="D1291" t="str">
        <f>IF(F1291&lt;&gt;0,COUNTIF($K$2:K1291,K1291),"")</f>
        <v/>
      </c>
      <c r="E1291" t="str">
        <f t="shared" si="73"/>
        <v/>
      </c>
      <c r="G1291" s="54"/>
      <c r="H1291" t="str">
        <f>IFERROR(VLOOKUP(F1291, Entries!$B:$F, 2, FALSE),"")</f>
        <v/>
      </c>
      <c r="I1291" t="str">
        <f>IFERROR(VLOOKUP(F1291, Entries!$B:$F, 3, FALSE),"")</f>
        <v/>
      </c>
      <c r="J1291" t="str">
        <f>IFERROR(VLOOKUP(F1291, Entries!$B:$F, 4, FALSE),"")</f>
        <v/>
      </c>
      <c r="K1291" t="str">
        <f>IFERROR(VLOOKUP(F1291, Entries!$B:$F, 5, FALSE),"")</f>
        <v/>
      </c>
      <c r="L1291" t="str">
        <f>LEFT(Table22[[#This Row],[Category]],2)</f>
        <v/>
      </c>
      <c r="M1291" t="str">
        <f>IF(F1291&lt;&gt;0,COUNTIF($L$2:L1291,L1291),"")</f>
        <v/>
      </c>
      <c r="N1291" t="str">
        <f t="shared" si="74"/>
        <v/>
      </c>
    </row>
    <row r="1292" spans="1:14" x14ac:dyDescent="0.2">
      <c r="A1292">
        <v>1291</v>
      </c>
      <c r="B1292" t="str">
        <f>IF(F1292&lt;&gt;"",COUNTIF($J$2:J1292,J1292),"")</f>
        <v/>
      </c>
      <c r="C1292" t="str">
        <f t="shared" si="72"/>
        <v/>
      </c>
      <c r="D1292" t="str">
        <f>IF(F1292&lt;&gt;0,COUNTIF($K$2:K1292,K1292),"")</f>
        <v/>
      </c>
      <c r="E1292" t="str">
        <f t="shared" si="73"/>
        <v/>
      </c>
      <c r="G1292" s="54"/>
      <c r="H1292" t="str">
        <f>IFERROR(VLOOKUP(F1292, Entries!$B:$F, 2, FALSE),"")</f>
        <v/>
      </c>
      <c r="I1292" t="str">
        <f>IFERROR(VLOOKUP(F1292, Entries!$B:$F, 3, FALSE),"")</f>
        <v/>
      </c>
      <c r="J1292" t="str">
        <f>IFERROR(VLOOKUP(F1292, Entries!$B:$F, 4, FALSE),"")</f>
        <v/>
      </c>
      <c r="K1292" t="str">
        <f>IFERROR(VLOOKUP(F1292, Entries!$B:$F, 5, FALSE),"")</f>
        <v/>
      </c>
      <c r="L1292" t="str">
        <f>LEFT(Table22[[#This Row],[Category]],2)</f>
        <v/>
      </c>
      <c r="M1292" t="str">
        <f>IF(F1292&lt;&gt;0,COUNTIF($L$2:L1292,L1292),"")</f>
        <v/>
      </c>
      <c r="N1292" t="str">
        <f t="shared" si="74"/>
        <v/>
      </c>
    </row>
    <row r="1293" spans="1:14" x14ac:dyDescent="0.2">
      <c r="A1293">
        <v>1292</v>
      </c>
      <c r="B1293" t="str">
        <f>IF(F1293&lt;&gt;"",COUNTIF($J$2:J1293,J1293),"")</f>
        <v/>
      </c>
      <c r="C1293" t="str">
        <f t="shared" si="72"/>
        <v/>
      </c>
      <c r="D1293" t="str">
        <f>IF(F1293&lt;&gt;0,COUNTIF($K$2:K1293,K1293),"")</f>
        <v/>
      </c>
      <c r="E1293" t="str">
        <f t="shared" si="73"/>
        <v/>
      </c>
      <c r="G1293" s="54"/>
      <c r="H1293" t="str">
        <f>IFERROR(VLOOKUP(F1293, Entries!$B:$F, 2, FALSE),"")</f>
        <v/>
      </c>
      <c r="I1293" t="str">
        <f>IFERROR(VLOOKUP(F1293, Entries!$B:$F, 3, FALSE),"")</f>
        <v/>
      </c>
      <c r="J1293" t="str">
        <f>IFERROR(VLOOKUP(F1293, Entries!$B:$F, 4, FALSE),"")</f>
        <v/>
      </c>
      <c r="K1293" t="str">
        <f>IFERROR(VLOOKUP(F1293, Entries!$B:$F, 5, FALSE),"")</f>
        <v/>
      </c>
      <c r="L1293" t="str">
        <f>LEFT(Table22[[#This Row],[Category]],2)</f>
        <v/>
      </c>
      <c r="M1293" t="str">
        <f>IF(F1293&lt;&gt;0,COUNTIF($L$2:L1293,L1293),"")</f>
        <v/>
      </c>
      <c r="N1293" t="str">
        <f t="shared" si="74"/>
        <v/>
      </c>
    </row>
    <row r="1294" spans="1:14" x14ac:dyDescent="0.2">
      <c r="A1294">
        <v>1293</v>
      </c>
      <c r="B1294" t="str">
        <f>IF(F1294&lt;&gt;"",COUNTIF($J$2:J1294,J1294),"")</f>
        <v/>
      </c>
      <c r="C1294" t="str">
        <f t="shared" si="72"/>
        <v/>
      </c>
      <c r="D1294" t="str">
        <f>IF(F1294&lt;&gt;0,COUNTIF($K$2:K1294,K1294),"")</f>
        <v/>
      </c>
      <c r="E1294" t="str">
        <f t="shared" si="73"/>
        <v/>
      </c>
      <c r="G1294" s="54"/>
      <c r="H1294" t="str">
        <f>IFERROR(VLOOKUP(F1294, Entries!$B:$F, 2, FALSE),"")</f>
        <v/>
      </c>
      <c r="I1294" t="str">
        <f>IFERROR(VLOOKUP(F1294, Entries!$B:$F, 3, FALSE),"")</f>
        <v/>
      </c>
      <c r="J1294" t="str">
        <f>IFERROR(VLOOKUP(F1294, Entries!$B:$F, 4, FALSE),"")</f>
        <v/>
      </c>
      <c r="K1294" t="str">
        <f>IFERROR(VLOOKUP(F1294, Entries!$B:$F, 5, FALSE),"")</f>
        <v/>
      </c>
      <c r="L1294" t="str">
        <f>LEFT(Table22[[#This Row],[Category]],2)</f>
        <v/>
      </c>
      <c r="M1294" t="str">
        <f>IF(F1294&lt;&gt;0,COUNTIF($L$2:L1294,L1294),"")</f>
        <v/>
      </c>
      <c r="N1294" t="str">
        <f t="shared" si="74"/>
        <v/>
      </c>
    </row>
    <row r="1295" spans="1:14" x14ac:dyDescent="0.2">
      <c r="A1295">
        <v>1294</v>
      </c>
      <c r="B1295" t="str">
        <f>IF(F1295&lt;&gt;"",COUNTIF($J$2:J1295,J1295),"")</f>
        <v/>
      </c>
      <c r="C1295" t="str">
        <f t="shared" si="72"/>
        <v/>
      </c>
      <c r="D1295" t="str">
        <f>IF(F1295&lt;&gt;0,COUNTIF($K$2:K1295,K1295),"")</f>
        <v/>
      </c>
      <c r="E1295" t="str">
        <f t="shared" si="73"/>
        <v/>
      </c>
      <c r="G1295" s="54"/>
      <c r="H1295" t="str">
        <f>IFERROR(VLOOKUP(F1295, Entries!$B:$F, 2, FALSE),"")</f>
        <v/>
      </c>
      <c r="I1295" t="str">
        <f>IFERROR(VLOOKUP(F1295, Entries!$B:$F, 3, FALSE),"")</f>
        <v/>
      </c>
      <c r="J1295" t="str">
        <f>IFERROR(VLOOKUP(F1295, Entries!$B:$F, 4, FALSE),"")</f>
        <v/>
      </c>
      <c r="K1295" t="str">
        <f>IFERROR(VLOOKUP(F1295, Entries!$B:$F, 5, FALSE),"")</f>
        <v/>
      </c>
      <c r="L1295" t="str">
        <f>LEFT(Table22[[#This Row],[Category]],2)</f>
        <v/>
      </c>
      <c r="M1295" t="str">
        <f>IF(F1295&lt;&gt;0,COUNTIF($L$2:L1295,L1295),"")</f>
        <v/>
      </c>
      <c r="N1295" t="str">
        <f t="shared" si="74"/>
        <v/>
      </c>
    </row>
    <row r="1296" spans="1:14" x14ac:dyDescent="0.2">
      <c r="A1296">
        <v>1295</v>
      </c>
      <c r="B1296" t="str">
        <f>IF(F1296&lt;&gt;"",COUNTIF($J$2:J1296,J1296),"")</f>
        <v/>
      </c>
      <c r="C1296" t="str">
        <f t="shared" si="72"/>
        <v/>
      </c>
      <c r="D1296" t="str">
        <f>IF(F1296&lt;&gt;0,COUNTIF($K$2:K1296,K1296),"")</f>
        <v/>
      </c>
      <c r="E1296" t="str">
        <f t="shared" si="73"/>
        <v/>
      </c>
      <c r="G1296" s="54"/>
      <c r="H1296" t="str">
        <f>IFERROR(VLOOKUP(F1296, Entries!$B:$F, 2, FALSE),"")</f>
        <v/>
      </c>
      <c r="I1296" t="str">
        <f>IFERROR(VLOOKUP(F1296, Entries!$B:$F, 3, FALSE),"")</f>
        <v/>
      </c>
      <c r="J1296" t="str">
        <f>IFERROR(VLOOKUP(F1296, Entries!$B:$F, 4, FALSE),"")</f>
        <v/>
      </c>
      <c r="K1296" t="str">
        <f>IFERROR(VLOOKUP(F1296, Entries!$B:$F, 5, FALSE),"")</f>
        <v/>
      </c>
      <c r="L1296" t="str">
        <f>LEFT(Table22[[#This Row],[Category]],2)</f>
        <v/>
      </c>
      <c r="M1296" t="str">
        <f>IF(F1296&lt;&gt;0,COUNTIF($L$2:L1296,L1296),"")</f>
        <v/>
      </c>
      <c r="N1296" t="str">
        <f t="shared" si="74"/>
        <v/>
      </c>
    </row>
    <row r="1297" spans="1:14" x14ac:dyDescent="0.2">
      <c r="A1297">
        <v>1296</v>
      </c>
      <c r="B1297" t="str">
        <f>IF(F1297&lt;&gt;"",COUNTIF($J$2:J1297,J1297),"")</f>
        <v/>
      </c>
      <c r="C1297" t="str">
        <f t="shared" si="72"/>
        <v/>
      </c>
      <c r="D1297" t="str">
        <f>IF(F1297&lt;&gt;0,COUNTIF($K$2:K1297,K1297),"")</f>
        <v/>
      </c>
      <c r="E1297" t="str">
        <f t="shared" si="73"/>
        <v/>
      </c>
      <c r="G1297" s="54"/>
      <c r="H1297" t="str">
        <f>IFERROR(VLOOKUP(F1297, Entries!$B:$F, 2, FALSE),"")</f>
        <v/>
      </c>
      <c r="I1297" t="str">
        <f>IFERROR(VLOOKUP(F1297, Entries!$B:$F, 3, FALSE),"")</f>
        <v/>
      </c>
      <c r="J1297" t="str">
        <f>IFERROR(VLOOKUP(F1297, Entries!$B:$F, 4, FALSE),"")</f>
        <v/>
      </c>
      <c r="K1297" t="str">
        <f>IFERROR(VLOOKUP(F1297, Entries!$B:$F, 5, FALSE),"")</f>
        <v/>
      </c>
      <c r="L1297" t="str">
        <f>LEFT(Table22[[#This Row],[Category]],2)</f>
        <v/>
      </c>
      <c r="M1297" t="str">
        <f>IF(F1297&lt;&gt;0,COUNTIF($L$2:L1297,L1297),"")</f>
        <v/>
      </c>
      <c r="N1297" t="str">
        <f t="shared" si="74"/>
        <v/>
      </c>
    </row>
    <row r="1298" spans="1:14" x14ac:dyDescent="0.2">
      <c r="A1298">
        <v>1297</v>
      </c>
      <c r="B1298" t="str">
        <f>IF(F1298&lt;&gt;"",COUNTIF($J$2:J1298,J1298),"")</f>
        <v/>
      </c>
      <c r="C1298" t="str">
        <f t="shared" si="72"/>
        <v/>
      </c>
      <c r="D1298" t="str">
        <f>IF(F1298&lt;&gt;0,COUNTIF($K$2:K1298,K1298),"")</f>
        <v/>
      </c>
      <c r="E1298" t="str">
        <f t="shared" si="73"/>
        <v/>
      </c>
      <c r="G1298" s="54"/>
      <c r="H1298" t="str">
        <f>IFERROR(VLOOKUP(F1298, Entries!$B:$F, 2, FALSE),"")</f>
        <v/>
      </c>
      <c r="I1298" t="str">
        <f>IFERROR(VLOOKUP(F1298, Entries!$B:$F, 3, FALSE),"")</f>
        <v/>
      </c>
      <c r="J1298" t="str">
        <f>IFERROR(VLOOKUP(F1298, Entries!$B:$F, 4, FALSE),"")</f>
        <v/>
      </c>
      <c r="K1298" t="str">
        <f>IFERROR(VLOOKUP(F1298, Entries!$B:$F, 5, FALSE),"")</f>
        <v/>
      </c>
      <c r="L1298" t="str">
        <f>LEFT(Table22[[#This Row],[Category]],2)</f>
        <v/>
      </c>
      <c r="M1298" t="str">
        <f>IF(F1298&lt;&gt;0,COUNTIF($L$2:L1298,L1298),"")</f>
        <v/>
      </c>
      <c r="N1298" t="str">
        <f t="shared" si="74"/>
        <v/>
      </c>
    </row>
    <row r="1299" spans="1:14" x14ac:dyDescent="0.2">
      <c r="A1299">
        <v>1298</v>
      </c>
      <c r="B1299" t="str">
        <f>IF(F1299&lt;&gt;"",COUNTIF($J$2:J1299,J1299),"")</f>
        <v/>
      </c>
      <c r="C1299" t="str">
        <f t="shared" si="72"/>
        <v/>
      </c>
      <c r="D1299" t="str">
        <f>IF(F1299&lt;&gt;0,COUNTIF($K$2:K1299,K1299),"")</f>
        <v/>
      </c>
      <c r="E1299" t="str">
        <f t="shared" si="73"/>
        <v/>
      </c>
      <c r="G1299" s="54"/>
      <c r="H1299" t="str">
        <f>IFERROR(VLOOKUP(F1299, Entries!$B:$F, 2, FALSE),"")</f>
        <v/>
      </c>
      <c r="I1299" t="str">
        <f>IFERROR(VLOOKUP(F1299, Entries!$B:$F, 3, FALSE),"")</f>
        <v/>
      </c>
      <c r="J1299" t="str">
        <f>IFERROR(VLOOKUP(F1299, Entries!$B:$F, 4, FALSE),"")</f>
        <v/>
      </c>
      <c r="K1299" t="str">
        <f>IFERROR(VLOOKUP(F1299, Entries!$B:$F, 5, FALSE),"")</f>
        <v/>
      </c>
      <c r="L1299" t="str">
        <f>LEFT(Table22[[#This Row],[Category]],2)</f>
        <v/>
      </c>
      <c r="M1299" t="str">
        <f>IF(F1299&lt;&gt;0,COUNTIF($L$2:L1299,L1299),"")</f>
        <v/>
      </c>
      <c r="N1299" t="str">
        <f t="shared" si="74"/>
        <v/>
      </c>
    </row>
    <row r="1300" spans="1:14" x14ac:dyDescent="0.2">
      <c r="A1300">
        <v>1299</v>
      </c>
      <c r="B1300" t="str">
        <f>IF(F1300&lt;&gt;"",COUNTIF($J$2:J1300,J1300),"")</f>
        <v/>
      </c>
      <c r="C1300" t="str">
        <f t="shared" si="72"/>
        <v/>
      </c>
      <c r="D1300" t="str">
        <f>IF(F1300&lt;&gt;0,COUNTIF($K$2:K1300,K1300),"")</f>
        <v/>
      </c>
      <c r="E1300" t="str">
        <f t="shared" si="73"/>
        <v/>
      </c>
      <c r="G1300" s="54"/>
      <c r="H1300" t="str">
        <f>IFERROR(VLOOKUP(F1300, Entries!$B:$F, 2, FALSE),"")</f>
        <v/>
      </c>
      <c r="I1300" t="str">
        <f>IFERROR(VLOOKUP(F1300, Entries!$B:$F, 3, FALSE),"")</f>
        <v/>
      </c>
      <c r="J1300" t="str">
        <f>IFERROR(VLOOKUP(F1300, Entries!$B:$F, 4, FALSE),"")</f>
        <v/>
      </c>
      <c r="K1300" t="str">
        <f>IFERROR(VLOOKUP(F1300, Entries!$B:$F, 5, FALSE),"")</f>
        <v/>
      </c>
      <c r="L1300" t="str">
        <f>LEFT(Table22[[#This Row],[Category]],2)</f>
        <v/>
      </c>
      <c r="M1300" t="str">
        <f>IF(F1300&lt;&gt;0,COUNTIF($L$2:L1300,L1300),"")</f>
        <v/>
      </c>
      <c r="N1300" t="str">
        <f t="shared" si="74"/>
        <v/>
      </c>
    </row>
    <row r="1301" spans="1:14" x14ac:dyDescent="0.2">
      <c r="A1301">
        <v>1300</v>
      </c>
      <c r="B1301" t="str">
        <f>IF(F1301&lt;&gt;"",COUNTIF($J$2:J1301,J1301),"")</f>
        <v/>
      </c>
      <c r="C1301" t="str">
        <f t="shared" si="72"/>
        <v/>
      </c>
      <c r="D1301" t="str">
        <f>IF(F1301&lt;&gt;0,COUNTIF($K$2:K1301,K1301),"")</f>
        <v/>
      </c>
      <c r="E1301" t="str">
        <f t="shared" si="73"/>
        <v/>
      </c>
      <c r="G1301" s="54"/>
      <c r="H1301" t="str">
        <f>IFERROR(VLOOKUP(F1301, Entries!$B:$F, 2, FALSE),"")</f>
        <v/>
      </c>
      <c r="I1301" t="str">
        <f>IFERROR(VLOOKUP(F1301, Entries!$B:$F, 3, FALSE),"")</f>
        <v/>
      </c>
      <c r="J1301" t="str">
        <f>IFERROR(VLOOKUP(F1301, Entries!$B:$F, 4, FALSE),"")</f>
        <v/>
      </c>
      <c r="K1301" t="str">
        <f>IFERROR(VLOOKUP(F1301, Entries!$B:$F, 5, FALSE),"")</f>
        <v/>
      </c>
      <c r="L1301" t="str">
        <f>LEFT(Table22[[#This Row],[Category]],2)</f>
        <v/>
      </c>
      <c r="M1301" t="str">
        <f>IF(F1301&lt;&gt;0,COUNTIF($L$2:L1301,L1301),"")</f>
        <v/>
      </c>
      <c r="N1301" t="str">
        <f t="shared" si="74"/>
        <v/>
      </c>
    </row>
    <row r="1302" spans="1:14" x14ac:dyDescent="0.2">
      <c r="A1302">
        <v>1301</v>
      </c>
      <c r="B1302" t="str">
        <f>IF(F1302&lt;&gt;"",COUNTIF($J$2:J1302,J1302),"")</f>
        <v/>
      </c>
      <c r="C1302" t="str">
        <f t="shared" si="72"/>
        <v/>
      </c>
      <c r="D1302" t="str">
        <f>IF(F1302&lt;&gt;0,COUNTIF($K$2:K1302,K1302),"")</f>
        <v/>
      </c>
      <c r="E1302" t="str">
        <f t="shared" si="73"/>
        <v/>
      </c>
      <c r="G1302" s="54"/>
      <c r="H1302" t="str">
        <f>IFERROR(VLOOKUP(F1302, Entries!$B:$F, 2, FALSE),"")</f>
        <v/>
      </c>
      <c r="I1302" t="str">
        <f>IFERROR(VLOOKUP(F1302, Entries!$B:$F, 3, FALSE),"")</f>
        <v/>
      </c>
      <c r="J1302" t="str">
        <f>IFERROR(VLOOKUP(F1302, Entries!$B:$F, 4, FALSE),"")</f>
        <v/>
      </c>
      <c r="K1302" t="str">
        <f>IFERROR(VLOOKUP(F1302, Entries!$B:$F, 5, FALSE),"")</f>
        <v/>
      </c>
      <c r="L1302" t="str">
        <f>LEFT(Table22[[#This Row],[Category]],2)</f>
        <v/>
      </c>
      <c r="M1302" t="str">
        <f>IF(F1302&lt;&gt;0,COUNTIF($L$2:L1302,L1302),"")</f>
        <v/>
      </c>
      <c r="N1302" t="str">
        <f t="shared" si="74"/>
        <v/>
      </c>
    </row>
    <row r="1303" spans="1:14" x14ac:dyDescent="0.2">
      <c r="A1303">
        <v>1302</v>
      </c>
      <c r="B1303" t="str">
        <f>IF(F1303&lt;&gt;"",COUNTIF($J$2:J1303,J1303),"")</f>
        <v/>
      </c>
      <c r="C1303" t="str">
        <f t="shared" si="72"/>
        <v/>
      </c>
      <c r="D1303" t="str">
        <f>IF(F1303&lt;&gt;0,COUNTIF($K$2:K1303,K1303),"")</f>
        <v/>
      </c>
      <c r="E1303" t="str">
        <f t="shared" si="73"/>
        <v/>
      </c>
      <c r="G1303" s="54"/>
      <c r="H1303" t="str">
        <f>IFERROR(VLOOKUP(F1303, Entries!$B:$F, 2, FALSE),"")</f>
        <v/>
      </c>
      <c r="I1303" t="str">
        <f>IFERROR(VLOOKUP(F1303, Entries!$B:$F, 3, FALSE),"")</f>
        <v/>
      </c>
      <c r="J1303" t="str">
        <f>IFERROR(VLOOKUP(F1303, Entries!$B:$F, 4, FALSE),"")</f>
        <v/>
      </c>
      <c r="K1303" t="str">
        <f>IFERROR(VLOOKUP(F1303, Entries!$B:$F, 5, FALSE),"")</f>
        <v/>
      </c>
      <c r="L1303" t="str">
        <f>LEFT(Table22[[#This Row],[Category]],2)</f>
        <v/>
      </c>
      <c r="M1303" t="str">
        <f>IF(F1303&lt;&gt;0,COUNTIF($L$2:L1303,L1303),"")</f>
        <v/>
      </c>
      <c r="N1303" t="str">
        <f t="shared" si="74"/>
        <v/>
      </c>
    </row>
    <row r="1304" spans="1:14" x14ac:dyDescent="0.2">
      <c r="A1304">
        <v>1303</v>
      </c>
      <c r="B1304" t="str">
        <f>IF(F1304&lt;&gt;"",COUNTIF($J$2:J1304,J1304),"")</f>
        <v/>
      </c>
      <c r="C1304" t="str">
        <f t="shared" si="72"/>
        <v/>
      </c>
      <c r="D1304" t="str">
        <f>IF(F1304&lt;&gt;0,COUNTIF($K$2:K1304,K1304),"")</f>
        <v/>
      </c>
      <c r="E1304" t="str">
        <f t="shared" si="73"/>
        <v/>
      </c>
      <c r="G1304" s="54"/>
      <c r="H1304" t="str">
        <f>IFERROR(VLOOKUP(F1304, Entries!$B:$F, 2, FALSE),"")</f>
        <v/>
      </c>
      <c r="I1304" t="str">
        <f>IFERROR(VLOOKUP(F1304, Entries!$B:$F, 3, FALSE),"")</f>
        <v/>
      </c>
      <c r="J1304" t="str">
        <f>IFERROR(VLOOKUP(F1304, Entries!$B:$F, 4, FALSE),"")</f>
        <v/>
      </c>
      <c r="K1304" t="str">
        <f>IFERROR(VLOOKUP(F1304, Entries!$B:$F, 5, FALSE),"")</f>
        <v/>
      </c>
      <c r="L1304" t="str">
        <f>LEFT(Table22[[#This Row],[Category]],2)</f>
        <v/>
      </c>
      <c r="M1304" t="str">
        <f>IF(F1304&lt;&gt;0,COUNTIF($L$2:L1304,L1304),"")</f>
        <v/>
      </c>
      <c r="N1304" t="str">
        <f t="shared" si="74"/>
        <v/>
      </c>
    </row>
    <row r="1305" spans="1:14" x14ac:dyDescent="0.2">
      <c r="A1305">
        <v>1304</v>
      </c>
      <c r="B1305" t="str">
        <f>IF(F1305&lt;&gt;"",COUNTIF($J$2:J1305,J1305),"")</f>
        <v/>
      </c>
      <c r="C1305" t="str">
        <f t="shared" si="72"/>
        <v/>
      </c>
      <c r="D1305" t="str">
        <f>IF(F1305&lt;&gt;0,COUNTIF($K$2:K1305,K1305),"")</f>
        <v/>
      </c>
      <c r="E1305" t="str">
        <f t="shared" si="73"/>
        <v/>
      </c>
      <c r="G1305" s="54"/>
      <c r="H1305" t="str">
        <f>IFERROR(VLOOKUP(F1305, Entries!$B:$F, 2, FALSE),"")</f>
        <v/>
      </c>
      <c r="I1305" t="str">
        <f>IFERROR(VLOOKUP(F1305, Entries!$B:$F, 3, FALSE),"")</f>
        <v/>
      </c>
      <c r="J1305" t="str">
        <f>IFERROR(VLOOKUP(F1305, Entries!$B:$F, 4, FALSE),"")</f>
        <v/>
      </c>
      <c r="K1305" t="str">
        <f>IFERROR(VLOOKUP(F1305, Entries!$B:$F, 5, FALSE),"")</f>
        <v/>
      </c>
      <c r="L1305" t="str">
        <f>LEFT(Table22[[#This Row],[Category]],2)</f>
        <v/>
      </c>
      <c r="M1305" t="str">
        <f>IF(F1305&lt;&gt;0,COUNTIF($L$2:L1305,L1305),"")</f>
        <v/>
      </c>
      <c r="N1305" t="str">
        <f t="shared" si="74"/>
        <v/>
      </c>
    </row>
    <row r="1306" spans="1:14" x14ac:dyDescent="0.2">
      <c r="A1306">
        <v>1305</v>
      </c>
      <c r="B1306" t="str">
        <f>IF(F1306&lt;&gt;"",COUNTIF($J$2:J1306,J1306),"")</f>
        <v/>
      </c>
      <c r="C1306" t="str">
        <f t="shared" si="72"/>
        <v/>
      </c>
      <c r="D1306" t="str">
        <f>IF(F1306&lt;&gt;0,COUNTIF($K$2:K1306,K1306),"")</f>
        <v/>
      </c>
      <c r="E1306" t="str">
        <f t="shared" si="73"/>
        <v/>
      </c>
      <c r="G1306" s="54"/>
      <c r="H1306" t="str">
        <f>IFERROR(VLOOKUP(F1306, Entries!$B:$F, 2, FALSE),"")</f>
        <v/>
      </c>
      <c r="I1306" t="str">
        <f>IFERROR(VLOOKUP(F1306, Entries!$B:$F, 3, FALSE),"")</f>
        <v/>
      </c>
      <c r="J1306" t="str">
        <f>IFERROR(VLOOKUP(F1306, Entries!$B:$F, 4, FALSE),"")</f>
        <v/>
      </c>
      <c r="K1306" t="str">
        <f>IFERROR(VLOOKUP(F1306, Entries!$B:$F, 5, FALSE),"")</f>
        <v/>
      </c>
      <c r="L1306" t="str">
        <f>LEFT(Table22[[#This Row],[Category]],2)</f>
        <v/>
      </c>
      <c r="M1306" t="str">
        <f>IF(F1306&lt;&gt;0,COUNTIF($L$2:L1306,L1306),"")</f>
        <v/>
      </c>
      <c r="N1306" t="str">
        <f t="shared" si="74"/>
        <v/>
      </c>
    </row>
    <row r="1307" spans="1:14" x14ac:dyDescent="0.2">
      <c r="A1307">
        <v>1306</v>
      </c>
      <c r="B1307" t="str">
        <f>IF(F1307&lt;&gt;"",COUNTIF($J$2:J1307,J1307),"")</f>
        <v/>
      </c>
      <c r="C1307" t="str">
        <f t="shared" si="72"/>
        <v/>
      </c>
      <c r="D1307" t="str">
        <f>IF(F1307&lt;&gt;0,COUNTIF($K$2:K1307,K1307),"")</f>
        <v/>
      </c>
      <c r="E1307" t="str">
        <f t="shared" si="73"/>
        <v/>
      </c>
      <c r="G1307" s="54"/>
      <c r="H1307" t="str">
        <f>IFERROR(VLOOKUP(F1307, Entries!$B:$F, 2, FALSE),"")</f>
        <v/>
      </c>
      <c r="I1307" t="str">
        <f>IFERROR(VLOOKUP(F1307, Entries!$B:$F, 3, FALSE),"")</f>
        <v/>
      </c>
      <c r="J1307" t="str">
        <f>IFERROR(VLOOKUP(F1307, Entries!$B:$F, 4, FALSE),"")</f>
        <v/>
      </c>
      <c r="K1307" t="str">
        <f>IFERROR(VLOOKUP(F1307, Entries!$B:$F, 5, FALSE),"")</f>
        <v/>
      </c>
      <c r="L1307" t="str">
        <f>LEFT(Table22[[#This Row],[Category]],2)</f>
        <v/>
      </c>
      <c r="M1307" t="str">
        <f>IF(F1307&lt;&gt;0,COUNTIF($L$2:L1307,L1307),"")</f>
        <v/>
      </c>
      <c r="N1307" t="str">
        <f t="shared" si="74"/>
        <v/>
      </c>
    </row>
    <row r="1308" spans="1:14" x14ac:dyDescent="0.2">
      <c r="A1308">
        <v>1307</v>
      </c>
      <c r="B1308" t="str">
        <f>IF(F1308&lt;&gt;"",COUNTIF($J$2:J1308,J1308),"")</f>
        <v/>
      </c>
      <c r="C1308" t="str">
        <f t="shared" si="72"/>
        <v/>
      </c>
      <c r="D1308" t="str">
        <f>IF(F1308&lt;&gt;0,COUNTIF($K$2:K1308,K1308),"")</f>
        <v/>
      </c>
      <c r="E1308" t="str">
        <f t="shared" si="73"/>
        <v/>
      </c>
      <c r="G1308" s="54"/>
      <c r="H1308" t="str">
        <f>IFERROR(VLOOKUP(F1308, Entries!$B:$F, 2, FALSE),"")</f>
        <v/>
      </c>
      <c r="I1308" t="str">
        <f>IFERROR(VLOOKUP(F1308, Entries!$B:$F, 3, FALSE),"")</f>
        <v/>
      </c>
      <c r="J1308" t="str">
        <f>IFERROR(VLOOKUP(F1308, Entries!$B:$F, 4, FALSE),"")</f>
        <v/>
      </c>
      <c r="K1308" t="str">
        <f>IFERROR(VLOOKUP(F1308, Entries!$B:$F, 5, FALSE),"")</f>
        <v/>
      </c>
      <c r="L1308" t="str">
        <f>LEFT(Table22[[#This Row],[Category]],2)</f>
        <v/>
      </c>
      <c r="M1308" t="str">
        <f>IF(F1308&lt;&gt;0,COUNTIF($L$2:L1308,L1308),"")</f>
        <v/>
      </c>
      <c r="N1308" t="str">
        <f t="shared" si="74"/>
        <v/>
      </c>
    </row>
    <row r="1309" spans="1:14" x14ac:dyDescent="0.2">
      <c r="A1309">
        <v>1308</v>
      </c>
      <c r="B1309" t="str">
        <f>IF(F1309&lt;&gt;"",COUNTIF($J$2:J1309,J1309),"")</f>
        <v/>
      </c>
      <c r="C1309" t="str">
        <f t="shared" si="72"/>
        <v/>
      </c>
      <c r="D1309" t="str">
        <f>IF(F1309&lt;&gt;0,COUNTIF($K$2:K1309,K1309),"")</f>
        <v/>
      </c>
      <c r="E1309" t="str">
        <f t="shared" si="73"/>
        <v/>
      </c>
      <c r="G1309" s="54"/>
      <c r="H1309" t="str">
        <f>IFERROR(VLOOKUP(F1309, Entries!$B:$F, 2, FALSE),"")</f>
        <v/>
      </c>
      <c r="I1309" t="str">
        <f>IFERROR(VLOOKUP(F1309, Entries!$B:$F, 3, FALSE),"")</f>
        <v/>
      </c>
      <c r="J1309" t="str">
        <f>IFERROR(VLOOKUP(F1309, Entries!$B:$F, 4, FALSE),"")</f>
        <v/>
      </c>
      <c r="K1309" t="str">
        <f>IFERROR(VLOOKUP(F1309, Entries!$B:$F, 5, FALSE),"")</f>
        <v/>
      </c>
      <c r="L1309" t="str">
        <f>LEFT(Table22[[#This Row],[Category]],2)</f>
        <v/>
      </c>
      <c r="M1309" t="str">
        <f>IF(F1309&lt;&gt;0,COUNTIF($L$2:L1309,L1309),"")</f>
        <v/>
      </c>
      <c r="N1309" t="str">
        <f t="shared" si="74"/>
        <v/>
      </c>
    </row>
    <row r="1310" spans="1:14" x14ac:dyDescent="0.2">
      <c r="A1310">
        <v>1309</v>
      </c>
      <c r="B1310" t="str">
        <f>IF(F1310&lt;&gt;"",COUNTIF($J$2:J1310,J1310),"")</f>
        <v/>
      </c>
      <c r="C1310" t="str">
        <f t="shared" si="72"/>
        <v/>
      </c>
      <c r="D1310" t="str">
        <f>IF(F1310&lt;&gt;0,COUNTIF($K$2:K1310,K1310),"")</f>
        <v/>
      </c>
      <c r="E1310" t="str">
        <f t="shared" si="73"/>
        <v/>
      </c>
      <c r="G1310" s="54"/>
      <c r="H1310" t="str">
        <f>IFERROR(VLOOKUP(F1310, Entries!$B:$F, 2, FALSE),"")</f>
        <v/>
      </c>
      <c r="I1310" t="str">
        <f>IFERROR(VLOOKUP(F1310, Entries!$B:$F, 3, FALSE),"")</f>
        <v/>
      </c>
      <c r="J1310" t="str">
        <f>IFERROR(VLOOKUP(F1310, Entries!$B:$F, 4, FALSE),"")</f>
        <v/>
      </c>
      <c r="K1310" t="str">
        <f>IFERROR(VLOOKUP(F1310, Entries!$B:$F, 5, FALSE),"")</f>
        <v/>
      </c>
      <c r="L1310" t="str">
        <f>LEFT(Table22[[#This Row],[Category]],2)</f>
        <v/>
      </c>
      <c r="M1310" t="str">
        <f>IF(F1310&lt;&gt;0,COUNTIF($L$2:L1310,L1310),"")</f>
        <v/>
      </c>
      <c r="N1310" t="str">
        <f t="shared" si="74"/>
        <v/>
      </c>
    </row>
    <row r="1311" spans="1:14" x14ac:dyDescent="0.2">
      <c r="A1311">
        <v>1310</v>
      </c>
      <c r="B1311" t="str">
        <f>IF(F1311&lt;&gt;"",COUNTIF($J$2:J1311,J1311),"")</f>
        <v/>
      </c>
      <c r="C1311" t="str">
        <f t="shared" si="72"/>
        <v/>
      </c>
      <c r="D1311" t="str">
        <f>IF(F1311&lt;&gt;0,COUNTIF($K$2:K1311,K1311),"")</f>
        <v/>
      </c>
      <c r="E1311" t="str">
        <f t="shared" si="73"/>
        <v/>
      </c>
      <c r="G1311" s="54"/>
      <c r="H1311" t="str">
        <f>IFERROR(VLOOKUP(F1311, Entries!$B:$F, 2, FALSE),"")</f>
        <v/>
      </c>
      <c r="I1311" t="str">
        <f>IFERROR(VLOOKUP(F1311, Entries!$B:$F, 3, FALSE),"")</f>
        <v/>
      </c>
      <c r="J1311" t="str">
        <f>IFERROR(VLOOKUP(F1311, Entries!$B:$F, 4, FALSE),"")</f>
        <v/>
      </c>
      <c r="K1311" t="str">
        <f>IFERROR(VLOOKUP(F1311, Entries!$B:$F, 5, FALSE),"")</f>
        <v/>
      </c>
      <c r="L1311" t="str">
        <f>LEFT(Table22[[#This Row],[Category]],2)</f>
        <v/>
      </c>
      <c r="M1311" t="str">
        <f>IF(F1311&lt;&gt;0,COUNTIF($L$2:L1311,L1311),"")</f>
        <v/>
      </c>
      <c r="N1311" t="str">
        <f t="shared" si="74"/>
        <v/>
      </c>
    </row>
    <row r="1312" spans="1:14" x14ac:dyDescent="0.2">
      <c r="A1312">
        <v>1311</v>
      </c>
      <c r="B1312" t="str">
        <f>IF(F1312&lt;&gt;"",COUNTIF($J$2:J1312,J1312),"")</f>
        <v/>
      </c>
      <c r="C1312" t="str">
        <f t="shared" si="72"/>
        <v/>
      </c>
      <c r="D1312" t="str">
        <f>IF(F1312&lt;&gt;0,COUNTIF($K$2:K1312,K1312),"")</f>
        <v/>
      </c>
      <c r="E1312" t="str">
        <f t="shared" si="73"/>
        <v/>
      </c>
      <c r="G1312" s="54"/>
      <c r="H1312" t="str">
        <f>IFERROR(VLOOKUP(F1312, Entries!$B:$F, 2, FALSE),"")</f>
        <v/>
      </c>
      <c r="I1312" t="str">
        <f>IFERROR(VLOOKUP(F1312, Entries!$B:$F, 3, FALSE),"")</f>
        <v/>
      </c>
      <c r="J1312" t="str">
        <f>IFERROR(VLOOKUP(F1312, Entries!$B:$F, 4, FALSE),"")</f>
        <v/>
      </c>
      <c r="K1312" t="str">
        <f>IFERROR(VLOOKUP(F1312, Entries!$B:$F, 5, FALSE),"")</f>
        <v/>
      </c>
      <c r="L1312" t="str">
        <f>LEFT(Table22[[#This Row],[Category]],2)</f>
        <v/>
      </c>
      <c r="M1312" t="str">
        <f>IF(F1312&lt;&gt;0,COUNTIF($L$2:L1312,L1312),"")</f>
        <v/>
      </c>
      <c r="N1312" t="str">
        <f t="shared" si="74"/>
        <v/>
      </c>
    </row>
    <row r="1313" spans="1:14" x14ac:dyDescent="0.2">
      <c r="A1313">
        <v>1312</v>
      </c>
      <c r="B1313" t="str">
        <f>IF(F1313&lt;&gt;"",COUNTIF($J$2:J1313,J1313),"")</f>
        <v/>
      </c>
      <c r="C1313" t="str">
        <f t="shared" si="72"/>
        <v/>
      </c>
      <c r="D1313" t="str">
        <f>IF(F1313&lt;&gt;0,COUNTIF($K$2:K1313,K1313),"")</f>
        <v/>
      </c>
      <c r="E1313" t="str">
        <f t="shared" si="73"/>
        <v/>
      </c>
      <c r="G1313" s="54"/>
      <c r="H1313" t="str">
        <f>IFERROR(VLOOKUP(F1313, Entries!$B:$F, 2, FALSE),"")</f>
        <v/>
      </c>
      <c r="I1313" t="str">
        <f>IFERROR(VLOOKUP(F1313, Entries!$B:$F, 3, FALSE),"")</f>
        <v/>
      </c>
      <c r="J1313" t="str">
        <f>IFERROR(VLOOKUP(F1313, Entries!$B:$F, 4, FALSE),"")</f>
        <v/>
      </c>
      <c r="K1313" t="str">
        <f>IFERROR(VLOOKUP(F1313, Entries!$B:$F, 5, FALSE),"")</f>
        <v/>
      </c>
      <c r="L1313" t="str">
        <f>LEFT(Table22[[#This Row],[Category]],2)</f>
        <v/>
      </c>
      <c r="M1313" t="str">
        <f>IF(F1313&lt;&gt;0,COUNTIF($L$2:L1313,L1313),"")</f>
        <v/>
      </c>
      <c r="N1313" t="str">
        <f t="shared" si="74"/>
        <v/>
      </c>
    </row>
    <row r="1314" spans="1:14" x14ac:dyDescent="0.2">
      <c r="A1314">
        <v>1313</v>
      </c>
      <c r="B1314" t="str">
        <f>IF(F1314&lt;&gt;"",COUNTIF($J$2:J1314,J1314),"")</f>
        <v/>
      </c>
      <c r="C1314" t="str">
        <f t="shared" si="72"/>
        <v/>
      </c>
      <c r="D1314" t="str">
        <f>IF(F1314&lt;&gt;0,COUNTIF($K$2:K1314,K1314),"")</f>
        <v/>
      </c>
      <c r="E1314" t="str">
        <f t="shared" si="73"/>
        <v/>
      </c>
      <c r="G1314" s="54"/>
      <c r="H1314" t="str">
        <f>IFERROR(VLOOKUP(F1314, Entries!$B:$F, 2, FALSE),"")</f>
        <v/>
      </c>
      <c r="I1314" t="str">
        <f>IFERROR(VLOOKUP(F1314, Entries!$B:$F, 3, FALSE),"")</f>
        <v/>
      </c>
      <c r="J1314" t="str">
        <f>IFERROR(VLOOKUP(F1314, Entries!$B:$F, 4, FALSE),"")</f>
        <v/>
      </c>
      <c r="K1314" t="str">
        <f>IFERROR(VLOOKUP(F1314, Entries!$B:$F, 5, FALSE),"")</f>
        <v/>
      </c>
      <c r="L1314" t="str">
        <f>LEFT(Table22[[#This Row],[Category]],2)</f>
        <v/>
      </c>
      <c r="M1314" t="str">
        <f>IF(F1314&lt;&gt;0,COUNTIF($L$2:L1314,L1314),"")</f>
        <v/>
      </c>
      <c r="N1314" t="str">
        <f t="shared" si="74"/>
        <v/>
      </c>
    </row>
    <row r="1315" spans="1:14" x14ac:dyDescent="0.2">
      <c r="A1315">
        <v>1314</v>
      </c>
      <c r="B1315" t="str">
        <f>IF(F1315&lt;&gt;"",COUNTIF($J$2:J1315,J1315),"")</f>
        <v/>
      </c>
      <c r="C1315" t="str">
        <f t="shared" si="72"/>
        <v/>
      </c>
      <c r="D1315" t="str">
        <f>IF(F1315&lt;&gt;0,COUNTIF($K$2:K1315,K1315),"")</f>
        <v/>
      </c>
      <c r="E1315" t="str">
        <f t="shared" si="73"/>
        <v/>
      </c>
      <c r="G1315" s="54"/>
      <c r="H1315" t="str">
        <f>IFERROR(VLOOKUP(F1315, Entries!$B:$F, 2, FALSE),"")</f>
        <v/>
      </c>
      <c r="I1315" t="str">
        <f>IFERROR(VLOOKUP(F1315, Entries!$B:$F, 3, FALSE),"")</f>
        <v/>
      </c>
      <c r="J1315" t="str">
        <f>IFERROR(VLOOKUP(F1315, Entries!$B:$F, 4, FALSE),"")</f>
        <v/>
      </c>
      <c r="K1315" t="str">
        <f>IFERROR(VLOOKUP(F1315, Entries!$B:$F, 5, FALSE),"")</f>
        <v/>
      </c>
      <c r="L1315" t="str">
        <f>LEFT(Table22[[#This Row],[Category]],2)</f>
        <v/>
      </c>
      <c r="M1315" t="str">
        <f>IF(F1315&lt;&gt;0,COUNTIF($L$2:L1315,L1315),"")</f>
        <v/>
      </c>
      <c r="N1315" t="str">
        <f t="shared" si="74"/>
        <v/>
      </c>
    </row>
    <row r="1316" spans="1:14" x14ac:dyDescent="0.2">
      <c r="A1316">
        <v>1315</v>
      </c>
      <c r="B1316" t="str">
        <f>IF(F1316&lt;&gt;"",COUNTIF($J$2:J1316,J1316),"")</f>
        <v/>
      </c>
      <c r="C1316" t="str">
        <f t="shared" si="72"/>
        <v/>
      </c>
      <c r="D1316" t="str">
        <f>IF(F1316&lt;&gt;0,COUNTIF($K$2:K1316,K1316),"")</f>
        <v/>
      </c>
      <c r="E1316" t="str">
        <f t="shared" si="73"/>
        <v/>
      </c>
      <c r="G1316" s="54"/>
      <c r="H1316" t="str">
        <f>IFERROR(VLOOKUP(F1316, Entries!$B:$F, 2, FALSE),"")</f>
        <v/>
      </c>
      <c r="I1316" t="str">
        <f>IFERROR(VLOOKUP(F1316, Entries!$B:$F, 3, FALSE),"")</f>
        <v/>
      </c>
      <c r="J1316" t="str">
        <f>IFERROR(VLOOKUP(F1316, Entries!$B:$F, 4, FALSE),"")</f>
        <v/>
      </c>
      <c r="K1316" t="str">
        <f>IFERROR(VLOOKUP(F1316, Entries!$B:$F, 5, FALSE),"")</f>
        <v/>
      </c>
      <c r="L1316" t="str">
        <f>LEFT(Table22[[#This Row],[Category]],2)</f>
        <v/>
      </c>
      <c r="M1316" t="str">
        <f>IF(F1316&lt;&gt;0,COUNTIF($L$2:L1316,L1316),"")</f>
        <v/>
      </c>
      <c r="N1316" t="str">
        <f t="shared" si="74"/>
        <v/>
      </c>
    </row>
    <row r="1317" spans="1:14" x14ac:dyDescent="0.2">
      <c r="A1317">
        <v>1316</v>
      </c>
      <c r="B1317" t="str">
        <f>IF(F1317&lt;&gt;"",COUNTIF($J$2:J1317,J1317),"")</f>
        <v/>
      </c>
      <c r="C1317" t="str">
        <f t="shared" si="72"/>
        <v/>
      </c>
      <c r="D1317" t="str">
        <f>IF(F1317&lt;&gt;0,COUNTIF($K$2:K1317,K1317),"")</f>
        <v/>
      </c>
      <c r="E1317" t="str">
        <f t="shared" si="73"/>
        <v/>
      </c>
      <c r="G1317" s="54"/>
      <c r="H1317" t="str">
        <f>IFERROR(VLOOKUP(F1317, Entries!$B:$F, 2, FALSE),"")</f>
        <v/>
      </c>
      <c r="I1317" t="str">
        <f>IFERROR(VLOOKUP(F1317, Entries!$B:$F, 3, FALSE),"")</f>
        <v/>
      </c>
      <c r="J1317" t="str">
        <f>IFERROR(VLOOKUP(F1317, Entries!$B:$F, 4, FALSE),"")</f>
        <v/>
      </c>
      <c r="K1317" t="str">
        <f>IFERROR(VLOOKUP(F1317, Entries!$B:$F, 5, FALSE),"")</f>
        <v/>
      </c>
      <c r="L1317" t="str">
        <f>LEFT(Table22[[#This Row],[Category]],2)</f>
        <v/>
      </c>
      <c r="M1317" t="str">
        <f>IF(F1317&lt;&gt;0,COUNTIF($L$2:L1317,L1317),"")</f>
        <v/>
      </c>
      <c r="N1317" t="str">
        <f t="shared" si="74"/>
        <v/>
      </c>
    </row>
    <row r="1318" spans="1:14" x14ac:dyDescent="0.2">
      <c r="A1318">
        <v>1317</v>
      </c>
      <c r="B1318" t="str">
        <f>IF(F1318&lt;&gt;"",COUNTIF($J$2:J1318,J1318),"")</f>
        <v/>
      </c>
      <c r="C1318" t="str">
        <f t="shared" si="72"/>
        <v/>
      </c>
      <c r="D1318" t="str">
        <f>IF(F1318&lt;&gt;0,COUNTIF($K$2:K1318,K1318),"")</f>
        <v/>
      </c>
      <c r="E1318" t="str">
        <f t="shared" si="73"/>
        <v/>
      </c>
      <c r="G1318" s="54"/>
      <c r="H1318" t="str">
        <f>IFERROR(VLOOKUP(F1318, Entries!$B:$F, 2, FALSE),"")</f>
        <v/>
      </c>
      <c r="I1318" t="str">
        <f>IFERROR(VLOOKUP(F1318, Entries!$B:$F, 3, FALSE),"")</f>
        <v/>
      </c>
      <c r="J1318" t="str">
        <f>IFERROR(VLOOKUP(F1318, Entries!$B:$F, 4, FALSE),"")</f>
        <v/>
      </c>
      <c r="K1318" t="str">
        <f>IFERROR(VLOOKUP(F1318, Entries!$B:$F, 5, FALSE),"")</f>
        <v/>
      </c>
      <c r="L1318" t="str">
        <f>LEFT(Table22[[#This Row],[Category]],2)</f>
        <v/>
      </c>
      <c r="M1318" t="str">
        <f>IF(F1318&lt;&gt;0,COUNTIF($L$2:L1318,L1318),"")</f>
        <v/>
      </c>
      <c r="N1318" t="str">
        <f t="shared" si="74"/>
        <v/>
      </c>
    </row>
    <row r="1319" spans="1:14" x14ac:dyDescent="0.2">
      <c r="A1319">
        <v>1318</v>
      </c>
      <c r="B1319" t="str">
        <f>IF(F1319&lt;&gt;"",COUNTIF($J$2:J1319,J1319),"")</f>
        <v/>
      </c>
      <c r="C1319" t="str">
        <f t="shared" si="72"/>
        <v/>
      </c>
      <c r="D1319" t="str">
        <f>IF(F1319&lt;&gt;0,COUNTIF($K$2:K1319,K1319),"")</f>
        <v/>
      </c>
      <c r="E1319" t="str">
        <f t="shared" si="73"/>
        <v/>
      </c>
      <c r="G1319" s="54"/>
      <c r="H1319" t="str">
        <f>IFERROR(VLOOKUP(F1319, Entries!$B:$F, 2, FALSE),"")</f>
        <v/>
      </c>
      <c r="I1319" t="str">
        <f>IFERROR(VLOOKUP(F1319, Entries!$B:$F, 3, FALSE),"")</f>
        <v/>
      </c>
      <c r="J1319" t="str">
        <f>IFERROR(VLOOKUP(F1319, Entries!$B:$F, 4, FALSE),"")</f>
        <v/>
      </c>
      <c r="K1319" t="str">
        <f>IFERROR(VLOOKUP(F1319, Entries!$B:$F, 5, FALSE),"")</f>
        <v/>
      </c>
      <c r="L1319" t="str">
        <f>LEFT(Table22[[#This Row],[Category]],2)</f>
        <v/>
      </c>
      <c r="M1319" t="str">
        <f>IF(F1319&lt;&gt;0,COUNTIF($L$2:L1319,L1319),"")</f>
        <v/>
      </c>
      <c r="N1319" t="str">
        <f t="shared" si="74"/>
        <v/>
      </c>
    </row>
    <row r="1320" spans="1:14" x14ac:dyDescent="0.2">
      <c r="A1320">
        <v>1319</v>
      </c>
      <c r="B1320" t="str">
        <f>IF(F1320&lt;&gt;"",COUNTIF($J$2:J1320,J1320),"")</f>
        <v/>
      </c>
      <c r="C1320" t="str">
        <f t="shared" si="72"/>
        <v/>
      </c>
      <c r="D1320" t="str">
        <f>IF(F1320&lt;&gt;0,COUNTIF($K$2:K1320,K1320),"")</f>
        <v/>
      </c>
      <c r="E1320" t="str">
        <f t="shared" si="73"/>
        <v/>
      </c>
      <c r="G1320" s="54"/>
      <c r="H1320" t="str">
        <f>IFERROR(VLOOKUP(F1320, Entries!$B:$F, 2, FALSE),"")</f>
        <v/>
      </c>
      <c r="I1320" t="str">
        <f>IFERROR(VLOOKUP(F1320, Entries!$B:$F, 3, FALSE),"")</f>
        <v/>
      </c>
      <c r="J1320" t="str">
        <f>IFERROR(VLOOKUP(F1320, Entries!$B:$F, 4, FALSE),"")</f>
        <v/>
      </c>
      <c r="K1320" t="str">
        <f>IFERROR(VLOOKUP(F1320, Entries!$B:$F, 5, FALSE),"")</f>
        <v/>
      </c>
      <c r="L1320" t="str">
        <f>LEFT(Table22[[#This Row],[Category]],2)</f>
        <v/>
      </c>
      <c r="M1320" t="str">
        <f>IF(F1320&lt;&gt;0,COUNTIF($L$2:L1320,L1320),"")</f>
        <v/>
      </c>
      <c r="N1320" t="str">
        <f t="shared" si="74"/>
        <v/>
      </c>
    </row>
    <row r="1321" spans="1:14" x14ac:dyDescent="0.2">
      <c r="A1321">
        <v>1320</v>
      </c>
      <c r="B1321" t="str">
        <f>IF(F1321&lt;&gt;"",COUNTIF($J$2:J1321,J1321),"")</f>
        <v/>
      </c>
      <c r="C1321" t="str">
        <f t="shared" si="72"/>
        <v/>
      </c>
      <c r="D1321" t="str">
        <f>IF(F1321&lt;&gt;0,COUNTIF($K$2:K1321,K1321),"")</f>
        <v/>
      </c>
      <c r="E1321" t="str">
        <f t="shared" si="73"/>
        <v/>
      </c>
      <c r="G1321" s="54"/>
      <c r="H1321" t="str">
        <f>IFERROR(VLOOKUP(F1321, Entries!$B:$F, 2, FALSE),"")</f>
        <v/>
      </c>
      <c r="I1321" t="str">
        <f>IFERROR(VLOOKUP(F1321, Entries!$B:$F, 3, FALSE),"")</f>
        <v/>
      </c>
      <c r="J1321" t="str">
        <f>IFERROR(VLOOKUP(F1321, Entries!$B:$F, 4, FALSE),"")</f>
        <v/>
      </c>
      <c r="K1321" t="str">
        <f>IFERROR(VLOOKUP(F1321, Entries!$B:$F, 5, FALSE),"")</f>
        <v/>
      </c>
      <c r="L1321" t="str">
        <f>LEFT(Table22[[#This Row],[Category]],2)</f>
        <v/>
      </c>
      <c r="M1321" t="str">
        <f>IF(F1321&lt;&gt;0,COUNTIF($L$2:L1321,L1321),"")</f>
        <v/>
      </c>
      <c r="N1321" t="str">
        <f t="shared" si="74"/>
        <v/>
      </c>
    </row>
    <row r="1322" spans="1:14" x14ac:dyDescent="0.2">
      <c r="A1322">
        <v>1321</v>
      </c>
      <c r="B1322" t="str">
        <f>IF(F1322&lt;&gt;"",COUNTIF($J$2:J1322,J1322),"")</f>
        <v/>
      </c>
      <c r="C1322" t="str">
        <f t="shared" si="72"/>
        <v/>
      </c>
      <c r="D1322" t="str">
        <f>IF(F1322&lt;&gt;0,COUNTIF($K$2:K1322,K1322),"")</f>
        <v/>
      </c>
      <c r="E1322" t="str">
        <f t="shared" si="73"/>
        <v/>
      </c>
      <c r="G1322" s="54"/>
      <c r="H1322" t="str">
        <f>IFERROR(VLOOKUP(F1322, Entries!$B:$F, 2, FALSE),"")</f>
        <v/>
      </c>
      <c r="I1322" t="str">
        <f>IFERROR(VLOOKUP(F1322, Entries!$B:$F, 3, FALSE),"")</f>
        <v/>
      </c>
      <c r="J1322" t="str">
        <f>IFERROR(VLOOKUP(F1322, Entries!$B:$F, 4, FALSE),"")</f>
        <v/>
      </c>
      <c r="K1322" t="str">
        <f>IFERROR(VLOOKUP(F1322, Entries!$B:$F, 5, FALSE),"")</f>
        <v/>
      </c>
      <c r="L1322" t="str">
        <f>LEFT(Table22[[#This Row],[Category]],2)</f>
        <v/>
      </c>
      <c r="M1322" t="str">
        <f>IF(F1322&lt;&gt;0,COUNTIF($L$2:L1322,L1322),"")</f>
        <v/>
      </c>
      <c r="N1322" t="str">
        <f t="shared" si="74"/>
        <v/>
      </c>
    </row>
    <row r="1323" spans="1:14" x14ac:dyDescent="0.2">
      <c r="A1323">
        <v>1322</v>
      </c>
      <c r="B1323" t="str">
        <f>IF(F1323&lt;&gt;"",COUNTIF($J$2:J1323,J1323),"")</f>
        <v/>
      </c>
      <c r="C1323" t="str">
        <f t="shared" si="72"/>
        <v/>
      </c>
      <c r="D1323" t="str">
        <f>IF(F1323&lt;&gt;0,COUNTIF($K$2:K1323,K1323),"")</f>
        <v/>
      </c>
      <c r="E1323" t="str">
        <f t="shared" si="73"/>
        <v/>
      </c>
      <c r="G1323" s="54"/>
      <c r="H1323" t="str">
        <f>IFERROR(VLOOKUP(F1323, Entries!$B:$F, 2, FALSE),"")</f>
        <v/>
      </c>
      <c r="I1323" t="str">
        <f>IFERROR(VLOOKUP(F1323, Entries!$B:$F, 3, FALSE),"")</f>
        <v/>
      </c>
      <c r="J1323" t="str">
        <f>IFERROR(VLOOKUP(F1323, Entries!$B:$F, 4, FALSE),"")</f>
        <v/>
      </c>
      <c r="K1323" t="str">
        <f>IFERROR(VLOOKUP(F1323, Entries!$B:$F, 5, FALSE),"")</f>
        <v/>
      </c>
      <c r="L1323" t="str">
        <f>LEFT(Table22[[#This Row],[Category]],2)</f>
        <v/>
      </c>
      <c r="M1323" t="str">
        <f>IF(F1323&lt;&gt;0,COUNTIF($L$2:L1323,L1323),"")</f>
        <v/>
      </c>
      <c r="N1323" t="str">
        <f t="shared" si="74"/>
        <v/>
      </c>
    </row>
    <row r="1324" spans="1:14" x14ac:dyDescent="0.2">
      <c r="A1324">
        <v>1323</v>
      </c>
      <c r="B1324" t="str">
        <f>IF(F1324&lt;&gt;"",COUNTIF($J$2:J1324,J1324),"")</f>
        <v/>
      </c>
      <c r="C1324" t="str">
        <f t="shared" si="72"/>
        <v/>
      </c>
      <c r="D1324" t="str">
        <f>IF(F1324&lt;&gt;0,COUNTIF($K$2:K1324,K1324),"")</f>
        <v/>
      </c>
      <c r="E1324" t="str">
        <f t="shared" si="73"/>
        <v/>
      </c>
      <c r="G1324" s="54"/>
      <c r="H1324" t="str">
        <f>IFERROR(VLOOKUP(F1324, Entries!$B:$F, 2, FALSE),"")</f>
        <v/>
      </c>
      <c r="I1324" t="str">
        <f>IFERROR(VLOOKUP(F1324, Entries!$B:$F, 3, FALSE),"")</f>
        <v/>
      </c>
      <c r="J1324" t="str">
        <f>IFERROR(VLOOKUP(F1324, Entries!$B:$F, 4, FALSE),"")</f>
        <v/>
      </c>
      <c r="K1324" t="str">
        <f>IFERROR(VLOOKUP(F1324, Entries!$B:$F, 5, FALSE),"")</f>
        <v/>
      </c>
      <c r="L1324" t="str">
        <f>LEFT(Table22[[#This Row],[Category]],2)</f>
        <v/>
      </c>
      <c r="M1324" t="str">
        <f>IF(F1324&lt;&gt;0,COUNTIF($L$2:L1324,L1324),"")</f>
        <v/>
      </c>
      <c r="N1324" t="str">
        <f t="shared" si="74"/>
        <v/>
      </c>
    </row>
    <row r="1325" spans="1:14" x14ac:dyDescent="0.2">
      <c r="A1325">
        <v>1324</v>
      </c>
      <c r="B1325" t="str">
        <f>IF(F1325&lt;&gt;"",COUNTIF($J$2:J1325,J1325),"")</f>
        <v/>
      </c>
      <c r="C1325" t="str">
        <f t="shared" si="72"/>
        <v/>
      </c>
      <c r="D1325" t="str">
        <f>IF(F1325&lt;&gt;0,COUNTIF($K$2:K1325,K1325),"")</f>
        <v/>
      </c>
      <c r="E1325" t="str">
        <f t="shared" si="73"/>
        <v/>
      </c>
      <c r="G1325" s="54"/>
      <c r="H1325" t="str">
        <f>IFERROR(VLOOKUP(F1325, Entries!$B:$F, 2, FALSE),"")</f>
        <v/>
      </c>
      <c r="I1325" t="str">
        <f>IFERROR(VLOOKUP(F1325, Entries!$B:$F, 3, FALSE),"")</f>
        <v/>
      </c>
      <c r="J1325" t="str">
        <f>IFERROR(VLOOKUP(F1325, Entries!$B:$F, 4, FALSE),"")</f>
        <v/>
      </c>
      <c r="K1325" t="str">
        <f>IFERROR(VLOOKUP(F1325, Entries!$B:$F, 5, FALSE),"")</f>
        <v/>
      </c>
      <c r="L1325" t="str">
        <f>LEFT(Table22[[#This Row],[Category]],2)</f>
        <v/>
      </c>
      <c r="M1325" t="str">
        <f>IF(F1325&lt;&gt;0,COUNTIF($L$2:L1325,L1325),"")</f>
        <v/>
      </c>
      <c r="N1325" t="str">
        <f t="shared" si="74"/>
        <v/>
      </c>
    </row>
    <row r="1326" spans="1:14" x14ac:dyDescent="0.2">
      <c r="A1326">
        <v>1325</v>
      </c>
      <c r="B1326" t="str">
        <f>IF(F1326&lt;&gt;"",COUNTIF($J$2:J1326,J1326),"")</f>
        <v/>
      </c>
      <c r="C1326" t="str">
        <f t="shared" si="72"/>
        <v/>
      </c>
      <c r="D1326" t="str">
        <f>IF(F1326&lt;&gt;0,COUNTIF($K$2:K1326,K1326),"")</f>
        <v/>
      </c>
      <c r="E1326" t="str">
        <f t="shared" si="73"/>
        <v/>
      </c>
      <c r="G1326" s="54"/>
      <c r="H1326" t="str">
        <f>IFERROR(VLOOKUP(F1326, Entries!$B:$F, 2, FALSE),"")</f>
        <v/>
      </c>
      <c r="I1326" t="str">
        <f>IFERROR(VLOOKUP(F1326, Entries!$B:$F, 3, FALSE),"")</f>
        <v/>
      </c>
      <c r="J1326" t="str">
        <f>IFERROR(VLOOKUP(F1326, Entries!$B:$F, 4, FALSE),"")</f>
        <v/>
      </c>
      <c r="K1326" t="str">
        <f>IFERROR(VLOOKUP(F1326, Entries!$B:$F, 5, FALSE),"")</f>
        <v/>
      </c>
      <c r="L1326" t="str">
        <f>LEFT(Table22[[#This Row],[Category]],2)</f>
        <v/>
      </c>
      <c r="M1326" t="str">
        <f>IF(F1326&lt;&gt;0,COUNTIF($L$2:L1326,L1326),"")</f>
        <v/>
      </c>
      <c r="N1326" t="str">
        <f t="shared" si="74"/>
        <v/>
      </c>
    </row>
    <row r="1327" spans="1:14" x14ac:dyDescent="0.2">
      <c r="A1327">
        <v>1326</v>
      </c>
      <c r="B1327" t="str">
        <f>IF(F1327&lt;&gt;"",COUNTIF($J$2:J1327,J1327),"")</f>
        <v/>
      </c>
      <c r="C1327" t="str">
        <f t="shared" si="72"/>
        <v/>
      </c>
      <c r="D1327" t="str">
        <f>IF(F1327&lt;&gt;0,COUNTIF($K$2:K1327,K1327),"")</f>
        <v/>
      </c>
      <c r="E1327" t="str">
        <f t="shared" si="73"/>
        <v/>
      </c>
      <c r="G1327" s="54"/>
      <c r="H1327" t="str">
        <f>IFERROR(VLOOKUP(F1327, Entries!$B:$F, 2, FALSE),"")</f>
        <v/>
      </c>
      <c r="I1327" t="str">
        <f>IFERROR(VLOOKUP(F1327, Entries!$B:$F, 3, FALSE),"")</f>
        <v/>
      </c>
      <c r="J1327" t="str">
        <f>IFERROR(VLOOKUP(F1327, Entries!$B:$F, 4, FALSE),"")</f>
        <v/>
      </c>
      <c r="K1327" t="str">
        <f>IFERROR(VLOOKUP(F1327, Entries!$B:$F, 5, FALSE),"")</f>
        <v/>
      </c>
      <c r="L1327" t="str">
        <f>LEFT(Table22[[#This Row],[Category]],2)</f>
        <v/>
      </c>
      <c r="M1327" t="str">
        <f>IF(F1327&lt;&gt;0,COUNTIF($L$2:L1327,L1327),"")</f>
        <v/>
      </c>
      <c r="N1327" t="str">
        <f t="shared" si="74"/>
        <v/>
      </c>
    </row>
    <row r="1328" spans="1:14" x14ac:dyDescent="0.2">
      <c r="A1328">
        <v>1327</v>
      </c>
      <c r="B1328" t="str">
        <f>IF(F1328&lt;&gt;"",COUNTIF($J$2:J1328,J1328),"")</f>
        <v/>
      </c>
      <c r="C1328" t="str">
        <f t="shared" si="72"/>
        <v/>
      </c>
      <c r="D1328" t="str">
        <f>IF(F1328&lt;&gt;0,COUNTIF($K$2:K1328,K1328),"")</f>
        <v/>
      </c>
      <c r="E1328" t="str">
        <f t="shared" si="73"/>
        <v/>
      </c>
      <c r="G1328" s="54"/>
      <c r="H1328" t="str">
        <f>IFERROR(VLOOKUP(F1328, Entries!$B:$F, 2, FALSE),"")</f>
        <v/>
      </c>
      <c r="I1328" t="str">
        <f>IFERROR(VLOOKUP(F1328, Entries!$B:$F, 3, FALSE),"")</f>
        <v/>
      </c>
      <c r="J1328" t="str">
        <f>IFERROR(VLOOKUP(F1328, Entries!$B:$F, 4, FALSE),"")</f>
        <v/>
      </c>
      <c r="K1328" t="str">
        <f>IFERROR(VLOOKUP(F1328, Entries!$B:$F, 5, FALSE),"")</f>
        <v/>
      </c>
      <c r="L1328" t="str">
        <f>LEFT(Table22[[#This Row],[Category]],2)</f>
        <v/>
      </c>
      <c r="M1328" t="str">
        <f>IF(F1328&lt;&gt;0,COUNTIF($L$2:L1328,L1328),"")</f>
        <v/>
      </c>
      <c r="N1328" t="str">
        <f t="shared" si="74"/>
        <v/>
      </c>
    </row>
    <row r="1329" spans="1:14" x14ac:dyDescent="0.2">
      <c r="A1329">
        <v>1328</v>
      </c>
      <c r="B1329" t="str">
        <f>IF(F1329&lt;&gt;"",COUNTIF($J$2:J1329,J1329),"")</f>
        <v/>
      </c>
      <c r="C1329" t="str">
        <f t="shared" si="72"/>
        <v/>
      </c>
      <c r="D1329" t="str">
        <f>IF(F1329&lt;&gt;0,COUNTIF($K$2:K1329,K1329),"")</f>
        <v/>
      </c>
      <c r="E1329" t="str">
        <f t="shared" si="73"/>
        <v/>
      </c>
      <c r="G1329" s="54"/>
      <c r="H1329" t="str">
        <f>IFERROR(VLOOKUP(F1329, Entries!$B:$F, 2, FALSE),"")</f>
        <v/>
      </c>
      <c r="I1329" t="str">
        <f>IFERROR(VLOOKUP(F1329, Entries!$B:$F, 3, FALSE),"")</f>
        <v/>
      </c>
      <c r="J1329" t="str">
        <f>IFERROR(VLOOKUP(F1329, Entries!$B:$F, 4, FALSE),"")</f>
        <v/>
      </c>
      <c r="K1329" t="str">
        <f>IFERROR(VLOOKUP(F1329, Entries!$B:$F, 5, FALSE),"")</f>
        <v/>
      </c>
      <c r="L1329" t="str">
        <f>LEFT(Table22[[#This Row],[Category]],2)</f>
        <v/>
      </c>
      <c r="M1329" t="str">
        <f>IF(F1329&lt;&gt;0,COUNTIF($L$2:L1329,L1329),"")</f>
        <v/>
      </c>
      <c r="N1329" t="str">
        <f t="shared" si="74"/>
        <v/>
      </c>
    </row>
    <row r="1330" spans="1:14" x14ac:dyDescent="0.2">
      <c r="A1330">
        <v>1329</v>
      </c>
      <c r="B1330" t="str">
        <f>IF(F1330&lt;&gt;"",COUNTIF($J$2:J1330,J1330),"")</f>
        <v/>
      </c>
      <c r="C1330" t="str">
        <f t="shared" si="72"/>
        <v/>
      </c>
      <c r="D1330" t="str">
        <f>IF(F1330&lt;&gt;0,COUNTIF($K$2:K1330,K1330),"")</f>
        <v/>
      </c>
      <c r="E1330" t="str">
        <f t="shared" si="73"/>
        <v/>
      </c>
      <c r="G1330" s="54"/>
      <c r="H1330" t="str">
        <f>IFERROR(VLOOKUP(F1330, Entries!$B:$F, 2, FALSE),"")</f>
        <v/>
      </c>
      <c r="I1330" t="str">
        <f>IFERROR(VLOOKUP(F1330, Entries!$B:$F, 3, FALSE),"")</f>
        <v/>
      </c>
      <c r="J1330" t="str">
        <f>IFERROR(VLOOKUP(F1330, Entries!$B:$F, 4, FALSE),"")</f>
        <v/>
      </c>
      <c r="K1330" t="str">
        <f>IFERROR(VLOOKUP(F1330, Entries!$B:$F, 5, FALSE),"")</f>
        <v/>
      </c>
      <c r="L1330" t="str">
        <f>LEFT(Table22[[#This Row],[Category]],2)</f>
        <v/>
      </c>
      <c r="M1330" t="str">
        <f>IF(F1330&lt;&gt;0,COUNTIF($L$2:L1330,L1330),"")</f>
        <v/>
      </c>
      <c r="N1330" t="str">
        <f t="shared" si="74"/>
        <v/>
      </c>
    </row>
    <row r="1331" spans="1:14" x14ac:dyDescent="0.2">
      <c r="A1331">
        <v>1330</v>
      </c>
      <c r="B1331" t="str">
        <f>IF(F1331&lt;&gt;"",COUNTIF($J$2:J1331,J1331),"")</f>
        <v/>
      </c>
      <c r="C1331" t="str">
        <f t="shared" si="72"/>
        <v/>
      </c>
      <c r="D1331" t="str">
        <f>IF(F1331&lt;&gt;0,COUNTIF($K$2:K1331,K1331),"")</f>
        <v/>
      </c>
      <c r="E1331" t="str">
        <f t="shared" si="73"/>
        <v/>
      </c>
      <c r="G1331" s="54"/>
      <c r="H1331" t="str">
        <f>IFERROR(VLOOKUP(F1331, Entries!$B:$F, 2, FALSE),"")</f>
        <v/>
      </c>
      <c r="I1331" t="str">
        <f>IFERROR(VLOOKUP(F1331, Entries!$B:$F, 3, FALSE),"")</f>
        <v/>
      </c>
      <c r="J1331" t="str">
        <f>IFERROR(VLOOKUP(F1331, Entries!$B:$F, 4, FALSE),"")</f>
        <v/>
      </c>
      <c r="K1331" t="str">
        <f>IFERROR(VLOOKUP(F1331, Entries!$B:$F, 5, FALSE),"")</f>
        <v/>
      </c>
      <c r="L1331" t="str">
        <f>LEFT(Table22[[#This Row],[Category]],2)</f>
        <v/>
      </c>
      <c r="M1331" t="str">
        <f>IF(F1331&lt;&gt;0,COUNTIF($L$2:L1331,L1331),"")</f>
        <v/>
      </c>
      <c r="N1331" t="str">
        <f t="shared" si="74"/>
        <v/>
      </c>
    </row>
    <row r="1332" spans="1:14" x14ac:dyDescent="0.2">
      <c r="A1332">
        <v>1331</v>
      </c>
      <c r="B1332" t="str">
        <f>IF(F1332&lt;&gt;"",COUNTIF($J$2:J1332,J1332),"")</f>
        <v/>
      </c>
      <c r="C1332" t="str">
        <f t="shared" si="72"/>
        <v/>
      </c>
      <c r="D1332" t="str">
        <f>IF(F1332&lt;&gt;0,COUNTIF($K$2:K1332,K1332),"")</f>
        <v/>
      </c>
      <c r="E1332" t="str">
        <f t="shared" si="73"/>
        <v/>
      </c>
      <c r="G1332" s="54"/>
      <c r="H1332" t="str">
        <f>IFERROR(VLOOKUP(F1332, Entries!$B:$F, 2, FALSE),"")</f>
        <v/>
      </c>
      <c r="I1332" t="str">
        <f>IFERROR(VLOOKUP(F1332, Entries!$B:$F, 3, FALSE),"")</f>
        <v/>
      </c>
      <c r="J1332" t="str">
        <f>IFERROR(VLOOKUP(F1332, Entries!$B:$F, 4, FALSE),"")</f>
        <v/>
      </c>
      <c r="K1332" t="str">
        <f>IFERROR(VLOOKUP(F1332, Entries!$B:$F, 5, FALSE),"")</f>
        <v/>
      </c>
      <c r="L1332" t="str">
        <f>LEFT(Table22[[#This Row],[Category]],2)</f>
        <v/>
      </c>
      <c r="M1332" t="str">
        <f>IF(F1332&lt;&gt;0,COUNTIF($L$2:L1332,L1332),"")</f>
        <v/>
      </c>
      <c r="N1332" t="str">
        <f t="shared" si="74"/>
        <v/>
      </c>
    </row>
    <row r="1333" spans="1:14" x14ac:dyDescent="0.2">
      <c r="A1333">
        <v>1332</v>
      </c>
      <c r="B1333" t="str">
        <f>IF(F1333&lt;&gt;"",COUNTIF($J$2:J1333,J1333),"")</f>
        <v/>
      </c>
      <c r="C1333" t="str">
        <f t="shared" si="72"/>
        <v/>
      </c>
      <c r="D1333" t="str">
        <f>IF(F1333&lt;&gt;0,COUNTIF($K$2:K1333,K1333),"")</f>
        <v/>
      </c>
      <c r="E1333" t="str">
        <f t="shared" si="73"/>
        <v/>
      </c>
      <c r="G1333" s="54"/>
      <c r="H1333" t="str">
        <f>IFERROR(VLOOKUP(F1333, Entries!$B:$F, 2, FALSE),"")</f>
        <v/>
      </c>
      <c r="I1333" t="str">
        <f>IFERROR(VLOOKUP(F1333, Entries!$B:$F, 3, FALSE),"")</f>
        <v/>
      </c>
      <c r="J1333" t="str">
        <f>IFERROR(VLOOKUP(F1333, Entries!$B:$F, 4, FALSE),"")</f>
        <v/>
      </c>
      <c r="K1333" t="str">
        <f>IFERROR(VLOOKUP(F1333, Entries!$B:$F, 5, FALSE),"")</f>
        <v/>
      </c>
      <c r="L1333" t="str">
        <f>LEFT(Table22[[#This Row],[Category]],2)</f>
        <v/>
      </c>
      <c r="M1333" t="str">
        <f>IF(F1333&lt;&gt;0,COUNTIF($L$2:L1333,L1333),"")</f>
        <v/>
      </c>
      <c r="N1333" t="str">
        <f t="shared" si="74"/>
        <v/>
      </c>
    </row>
    <row r="1334" spans="1:14" x14ac:dyDescent="0.2">
      <c r="A1334">
        <v>1333</v>
      </c>
      <c r="B1334" t="str">
        <f>IF(F1334&lt;&gt;"",COUNTIF($J$2:J1334,J1334),"")</f>
        <v/>
      </c>
      <c r="C1334" t="str">
        <f t="shared" ref="C1334:C1397" si="75">IF(F1334&lt;&gt;0,J1334&amp;":"&amp;B1334,"")</f>
        <v/>
      </c>
      <c r="D1334" t="str">
        <f>IF(F1334&lt;&gt;0,COUNTIF($K$2:K1334,K1334),"")</f>
        <v/>
      </c>
      <c r="E1334" t="str">
        <f t="shared" ref="E1334:E1397" si="76">IF(F1334&lt;&gt;0,K1334&amp;":"&amp;D1334,"")</f>
        <v/>
      </c>
      <c r="G1334" s="54"/>
      <c r="H1334" t="str">
        <f>IFERROR(VLOOKUP(F1334, Entries!$B:$F, 2, FALSE),"")</f>
        <v/>
      </c>
      <c r="I1334" t="str">
        <f>IFERROR(VLOOKUP(F1334, Entries!$B:$F, 3, FALSE),"")</f>
        <v/>
      </c>
      <c r="J1334" t="str">
        <f>IFERROR(VLOOKUP(F1334, Entries!$B:$F, 4, FALSE),"")</f>
        <v/>
      </c>
      <c r="K1334" t="str">
        <f>IFERROR(VLOOKUP(F1334, Entries!$B:$F, 5, FALSE),"")</f>
        <v/>
      </c>
      <c r="L1334" t="str">
        <f>LEFT(Table22[[#This Row],[Category]],2)</f>
        <v/>
      </c>
      <c r="M1334" t="str">
        <f>IF(F1334&lt;&gt;0,COUNTIF($L$2:L1334,L1334),"")</f>
        <v/>
      </c>
      <c r="N1334" t="str">
        <f t="shared" ref="N1334:N1397" si="77">IF(F1334&lt;&gt;0,L1334&amp;":"&amp;M1334,"")</f>
        <v/>
      </c>
    </row>
    <row r="1335" spans="1:14" x14ac:dyDescent="0.2">
      <c r="A1335">
        <v>1334</v>
      </c>
      <c r="B1335" t="str">
        <f>IF(F1335&lt;&gt;"",COUNTIF($J$2:J1335,J1335),"")</f>
        <v/>
      </c>
      <c r="C1335" t="str">
        <f t="shared" si="75"/>
        <v/>
      </c>
      <c r="D1335" t="str">
        <f>IF(F1335&lt;&gt;0,COUNTIF($K$2:K1335,K1335),"")</f>
        <v/>
      </c>
      <c r="E1335" t="str">
        <f t="shared" si="76"/>
        <v/>
      </c>
      <c r="G1335" s="54"/>
      <c r="H1335" t="str">
        <f>IFERROR(VLOOKUP(F1335, Entries!$B:$F, 2, FALSE),"")</f>
        <v/>
      </c>
      <c r="I1335" t="str">
        <f>IFERROR(VLOOKUP(F1335, Entries!$B:$F, 3, FALSE),"")</f>
        <v/>
      </c>
      <c r="J1335" t="str">
        <f>IFERROR(VLOOKUP(F1335, Entries!$B:$F, 4, FALSE),"")</f>
        <v/>
      </c>
      <c r="K1335" t="str">
        <f>IFERROR(VLOOKUP(F1335, Entries!$B:$F, 5, FALSE),"")</f>
        <v/>
      </c>
      <c r="L1335" t="str">
        <f>LEFT(Table22[[#This Row],[Category]],2)</f>
        <v/>
      </c>
      <c r="M1335" t="str">
        <f>IF(F1335&lt;&gt;0,COUNTIF($L$2:L1335,L1335),"")</f>
        <v/>
      </c>
      <c r="N1335" t="str">
        <f t="shared" si="77"/>
        <v/>
      </c>
    </row>
    <row r="1336" spans="1:14" x14ac:dyDescent="0.2">
      <c r="A1336">
        <v>1335</v>
      </c>
      <c r="B1336" t="str">
        <f>IF(F1336&lt;&gt;"",COUNTIF($J$2:J1336,J1336),"")</f>
        <v/>
      </c>
      <c r="C1336" t="str">
        <f t="shared" si="75"/>
        <v/>
      </c>
      <c r="D1336" t="str">
        <f>IF(F1336&lt;&gt;0,COUNTIF($K$2:K1336,K1336),"")</f>
        <v/>
      </c>
      <c r="E1336" t="str">
        <f t="shared" si="76"/>
        <v/>
      </c>
      <c r="G1336" s="54"/>
      <c r="H1336" t="str">
        <f>IFERROR(VLOOKUP(F1336, Entries!$B:$F, 2, FALSE),"")</f>
        <v/>
      </c>
      <c r="I1336" t="str">
        <f>IFERROR(VLOOKUP(F1336, Entries!$B:$F, 3, FALSE),"")</f>
        <v/>
      </c>
      <c r="J1336" t="str">
        <f>IFERROR(VLOOKUP(F1336, Entries!$B:$F, 4, FALSE),"")</f>
        <v/>
      </c>
      <c r="K1336" t="str">
        <f>IFERROR(VLOOKUP(F1336, Entries!$B:$F, 5, FALSE),"")</f>
        <v/>
      </c>
      <c r="L1336" t="str">
        <f>LEFT(Table22[[#This Row],[Category]],2)</f>
        <v/>
      </c>
      <c r="M1336" t="str">
        <f>IF(F1336&lt;&gt;0,COUNTIF($L$2:L1336,L1336),"")</f>
        <v/>
      </c>
      <c r="N1336" t="str">
        <f t="shared" si="77"/>
        <v/>
      </c>
    </row>
    <row r="1337" spans="1:14" x14ac:dyDescent="0.2">
      <c r="A1337">
        <v>1336</v>
      </c>
      <c r="B1337" t="str">
        <f>IF(F1337&lt;&gt;"",COUNTIF($J$2:J1337,J1337),"")</f>
        <v/>
      </c>
      <c r="C1337" t="str">
        <f t="shared" si="75"/>
        <v/>
      </c>
      <c r="D1337" t="str">
        <f>IF(F1337&lt;&gt;0,COUNTIF($K$2:K1337,K1337),"")</f>
        <v/>
      </c>
      <c r="E1337" t="str">
        <f t="shared" si="76"/>
        <v/>
      </c>
      <c r="G1337" s="54"/>
      <c r="H1337" t="str">
        <f>IFERROR(VLOOKUP(F1337, Entries!$B:$F, 2, FALSE),"")</f>
        <v/>
      </c>
      <c r="I1337" t="str">
        <f>IFERROR(VLOOKUP(F1337, Entries!$B:$F, 3, FALSE),"")</f>
        <v/>
      </c>
      <c r="J1337" t="str">
        <f>IFERROR(VLOOKUP(F1337, Entries!$B:$F, 4, FALSE),"")</f>
        <v/>
      </c>
      <c r="K1337" t="str">
        <f>IFERROR(VLOOKUP(F1337, Entries!$B:$F, 5, FALSE),"")</f>
        <v/>
      </c>
      <c r="L1337" t="str">
        <f>LEFT(Table22[[#This Row],[Category]],2)</f>
        <v/>
      </c>
      <c r="M1337" t="str">
        <f>IF(F1337&lt;&gt;0,COUNTIF($L$2:L1337,L1337),"")</f>
        <v/>
      </c>
      <c r="N1337" t="str">
        <f t="shared" si="77"/>
        <v/>
      </c>
    </row>
    <row r="1338" spans="1:14" x14ac:dyDescent="0.2">
      <c r="A1338">
        <v>1337</v>
      </c>
      <c r="B1338" t="str">
        <f>IF(F1338&lt;&gt;"",COUNTIF($J$2:J1338,J1338),"")</f>
        <v/>
      </c>
      <c r="C1338" t="str">
        <f t="shared" si="75"/>
        <v/>
      </c>
      <c r="D1338" t="str">
        <f>IF(F1338&lt;&gt;0,COUNTIF($K$2:K1338,K1338),"")</f>
        <v/>
      </c>
      <c r="E1338" t="str">
        <f t="shared" si="76"/>
        <v/>
      </c>
      <c r="G1338" s="54"/>
      <c r="H1338" t="str">
        <f>IFERROR(VLOOKUP(F1338, Entries!$B:$F, 2, FALSE),"")</f>
        <v/>
      </c>
      <c r="I1338" t="str">
        <f>IFERROR(VLOOKUP(F1338, Entries!$B:$F, 3, FALSE),"")</f>
        <v/>
      </c>
      <c r="J1338" t="str">
        <f>IFERROR(VLOOKUP(F1338, Entries!$B:$F, 4, FALSE),"")</f>
        <v/>
      </c>
      <c r="K1338" t="str">
        <f>IFERROR(VLOOKUP(F1338, Entries!$B:$F, 5, FALSE),"")</f>
        <v/>
      </c>
      <c r="L1338" t="str">
        <f>LEFT(Table22[[#This Row],[Category]],2)</f>
        <v/>
      </c>
      <c r="M1338" t="str">
        <f>IF(F1338&lt;&gt;0,COUNTIF($L$2:L1338,L1338),"")</f>
        <v/>
      </c>
      <c r="N1338" t="str">
        <f t="shared" si="77"/>
        <v/>
      </c>
    </row>
    <row r="1339" spans="1:14" x14ac:dyDescent="0.2">
      <c r="A1339">
        <v>1338</v>
      </c>
      <c r="B1339" t="str">
        <f>IF(F1339&lt;&gt;"",COUNTIF($J$2:J1339,J1339),"")</f>
        <v/>
      </c>
      <c r="C1339" t="str">
        <f t="shared" si="75"/>
        <v/>
      </c>
      <c r="D1339" t="str">
        <f>IF(F1339&lt;&gt;0,COUNTIF($K$2:K1339,K1339),"")</f>
        <v/>
      </c>
      <c r="E1339" t="str">
        <f t="shared" si="76"/>
        <v/>
      </c>
      <c r="G1339" s="54"/>
      <c r="H1339" t="str">
        <f>IFERROR(VLOOKUP(F1339, Entries!$B:$F, 2, FALSE),"")</f>
        <v/>
      </c>
      <c r="I1339" t="str">
        <f>IFERROR(VLOOKUP(F1339, Entries!$B:$F, 3, FALSE),"")</f>
        <v/>
      </c>
      <c r="J1339" t="str">
        <f>IFERROR(VLOOKUP(F1339, Entries!$B:$F, 4, FALSE),"")</f>
        <v/>
      </c>
      <c r="K1339" t="str">
        <f>IFERROR(VLOOKUP(F1339, Entries!$B:$F, 5, FALSE),"")</f>
        <v/>
      </c>
      <c r="L1339" t="str">
        <f>LEFT(Table22[[#This Row],[Category]],2)</f>
        <v/>
      </c>
      <c r="M1339" t="str">
        <f>IF(F1339&lt;&gt;0,COUNTIF($L$2:L1339,L1339),"")</f>
        <v/>
      </c>
      <c r="N1339" t="str">
        <f t="shared" si="77"/>
        <v/>
      </c>
    </row>
    <row r="1340" spans="1:14" x14ac:dyDescent="0.2">
      <c r="A1340">
        <v>1339</v>
      </c>
      <c r="B1340" t="str">
        <f>IF(F1340&lt;&gt;"",COUNTIF($J$2:J1340,J1340),"")</f>
        <v/>
      </c>
      <c r="C1340" t="str">
        <f t="shared" si="75"/>
        <v/>
      </c>
      <c r="D1340" t="str">
        <f>IF(F1340&lt;&gt;0,COUNTIF($K$2:K1340,K1340),"")</f>
        <v/>
      </c>
      <c r="E1340" t="str">
        <f t="shared" si="76"/>
        <v/>
      </c>
      <c r="G1340" s="54"/>
      <c r="H1340" t="str">
        <f>IFERROR(VLOOKUP(F1340, Entries!$B:$F, 2, FALSE),"")</f>
        <v/>
      </c>
      <c r="I1340" t="str">
        <f>IFERROR(VLOOKUP(F1340, Entries!$B:$F, 3, FALSE),"")</f>
        <v/>
      </c>
      <c r="J1340" t="str">
        <f>IFERROR(VLOOKUP(F1340, Entries!$B:$F, 4, FALSE),"")</f>
        <v/>
      </c>
      <c r="K1340" t="str">
        <f>IFERROR(VLOOKUP(F1340, Entries!$B:$F, 5, FALSE),"")</f>
        <v/>
      </c>
      <c r="L1340" t="str">
        <f>LEFT(Table22[[#This Row],[Category]],2)</f>
        <v/>
      </c>
      <c r="M1340" t="str">
        <f>IF(F1340&lt;&gt;0,COUNTIF($L$2:L1340,L1340),"")</f>
        <v/>
      </c>
      <c r="N1340" t="str">
        <f t="shared" si="77"/>
        <v/>
      </c>
    </row>
    <row r="1341" spans="1:14" x14ac:dyDescent="0.2">
      <c r="A1341">
        <v>1340</v>
      </c>
      <c r="B1341" t="str">
        <f>IF(F1341&lt;&gt;"",COUNTIF($J$2:J1341,J1341),"")</f>
        <v/>
      </c>
      <c r="C1341" t="str">
        <f t="shared" si="75"/>
        <v/>
      </c>
      <c r="D1341" t="str">
        <f>IF(F1341&lt;&gt;0,COUNTIF($K$2:K1341,K1341),"")</f>
        <v/>
      </c>
      <c r="E1341" t="str">
        <f t="shared" si="76"/>
        <v/>
      </c>
      <c r="G1341" s="54"/>
      <c r="H1341" t="str">
        <f>IFERROR(VLOOKUP(F1341, Entries!$B:$F, 2, FALSE),"")</f>
        <v/>
      </c>
      <c r="I1341" t="str">
        <f>IFERROR(VLOOKUP(F1341, Entries!$B:$F, 3, FALSE),"")</f>
        <v/>
      </c>
      <c r="J1341" t="str">
        <f>IFERROR(VLOOKUP(F1341, Entries!$B:$F, 4, FALSE),"")</f>
        <v/>
      </c>
      <c r="K1341" t="str">
        <f>IFERROR(VLOOKUP(F1341, Entries!$B:$F, 5, FALSE),"")</f>
        <v/>
      </c>
      <c r="L1341" t="str">
        <f>LEFT(Table22[[#This Row],[Category]],2)</f>
        <v/>
      </c>
      <c r="M1341" t="str">
        <f>IF(F1341&lt;&gt;0,COUNTIF($L$2:L1341,L1341),"")</f>
        <v/>
      </c>
      <c r="N1341" t="str">
        <f t="shared" si="77"/>
        <v/>
      </c>
    </row>
    <row r="1342" spans="1:14" x14ac:dyDescent="0.2">
      <c r="A1342">
        <v>1341</v>
      </c>
      <c r="B1342" t="str">
        <f>IF(F1342&lt;&gt;"",COUNTIF($J$2:J1342,J1342),"")</f>
        <v/>
      </c>
      <c r="C1342" t="str">
        <f t="shared" si="75"/>
        <v/>
      </c>
      <c r="D1342" t="str">
        <f>IF(F1342&lt;&gt;0,COUNTIF($K$2:K1342,K1342),"")</f>
        <v/>
      </c>
      <c r="E1342" t="str">
        <f t="shared" si="76"/>
        <v/>
      </c>
      <c r="G1342" s="54"/>
      <c r="H1342" t="str">
        <f>IFERROR(VLOOKUP(F1342, Entries!$B:$F, 2, FALSE),"")</f>
        <v/>
      </c>
      <c r="I1342" t="str">
        <f>IFERROR(VLOOKUP(F1342, Entries!$B:$F, 3, FALSE),"")</f>
        <v/>
      </c>
      <c r="J1342" t="str">
        <f>IFERROR(VLOOKUP(F1342, Entries!$B:$F, 4, FALSE),"")</f>
        <v/>
      </c>
      <c r="K1342" t="str">
        <f>IFERROR(VLOOKUP(F1342, Entries!$B:$F, 5, FALSE),"")</f>
        <v/>
      </c>
      <c r="L1342" t="str">
        <f>LEFT(Table22[[#This Row],[Category]],2)</f>
        <v/>
      </c>
      <c r="M1342" t="str">
        <f>IF(F1342&lt;&gt;0,COUNTIF($L$2:L1342,L1342),"")</f>
        <v/>
      </c>
      <c r="N1342" t="str">
        <f t="shared" si="77"/>
        <v/>
      </c>
    </row>
    <row r="1343" spans="1:14" x14ac:dyDescent="0.2">
      <c r="A1343">
        <v>1342</v>
      </c>
      <c r="B1343" t="str">
        <f>IF(F1343&lt;&gt;"",COUNTIF($J$2:J1343,J1343),"")</f>
        <v/>
      </c>
      <c r="C1343" t="str">
        <f t="shared" si="75"/>
        <v/>
      </c>
      <c r="D1343" t="str">
        <f>IF(F1343&lt;&gt;0,COUNTIF($K$2:K1343,K1343),"")</f>
        <v/>
      </c>
      <c r="E1343" t="str">
        <f t="shared" si="76"/>
        <v/>
      </c>
      <c r="G1343" s="54"/>
      <c r="H1343" t="str">
        <f>IFERROR(VLOOKUP(F1343, Entries!$B:$F, 2, FALSE),"")</f>
        <v/>
      </c>
      <c r="I1343" t="str">
        <f>IFERROR(VLOOKUP(F1343, Entries!$B:$F, 3, FALSE),"")</f>
        <v/>
      </c>
      <c r="J1343" t="str">
        <f>IFERROR(VLOOKUP(F1343, Entries!$B:$F, 4, FALSE),"")</f>
        <v/>
      </c>
      <c r="K1343" t="str">
        <f>IFERROR(VLOOKUP(F1343, Entries!$B:$F, 5, FALSE),"")</f>
        <v/>
      </c>
      <c r="L1343" t="str">
        <f>LEFT(Table22[[#This Row],[Category]],2)</f>
        <v/>
      </c>
      <c r="M1343" t="str">
        <f>IF(F1343&lt;&gt;0,COUNTIF($L$2:L1343,L1343),"")</f>
        <v/>
      </c>
      <c r="N1343" t="str">
        <f t="shared" si="77"/>
        <v/>
      </c>
    </row>
    <row r="1344" spans="1:14" x14ac:dyDescent="0.2">
      <c r="A1344">
        <v>1343</v>
      </c>
      <c r="B1344" t="str">
        <f>IF(F1344&lt;&gt;"",COUNTIF($J$2:J1344,J1344),"")</f>
        <v/>
      </c>
      <c r="C1344" t="str">
        <f t="shared" si="75"/>
        <v/>
      </c>
      <c r="D1344" t="str">
        <f>IF(F1344&lt;&gt;0,COUNTIF($K$2:K1344,K1344),"")</f>
        <v/>
      </c>
      <c r="E1344" t="str">
        <f t="shared" si="76"/>
        <v/>
      </c>
      <c r="G1344" s="54"/>
      <c r="H1344" t="str">
        <f>IFERROR(VLOOKUP(F1344, Entries!$B:$F, 2, FALSE),"")</f>
        <v/>
      </c>
      <c r="I1344" t="str">
        <f>IFERROR(VLOOKUP(F1344, Entries!$B:$F, 3, FALSE),"")</f>
        <v/>
      </c>
      <c r="J1344" t="str">
        <f>IFERROR(VLOOKUP(F1344, Entries!$B:$F, 4, FALSE),"")</f>
        <v/>
      </c>
      <c r="K1344" t="str">
        <f>IFERROR(VLOOKUP(F1344, Entries!$B:$F, 5, FALSE),"")</f>
        <v/>
      </c>
      <c r="L1344" t="str">
        <f>LEFT(Table22[[#This Row],[Category]],2)</f>
        <v/>
      </c>
      <c r="M1344" t="str">
        <f>IF(F1344&lt;&gt;0,COUNTIF($L$2:L1344,L1344),"")</f>
        <v/>
      </c>
      <c r="N1344" t="str">
        <f t="shared" si="77"/>
        <v/>
      </c>
    </row>
    <row r="1345" spans="1:14" x14ac:dyDescent="0.2">
      <c r="A1345">
        <v>1344</v>
      </c>
      <c r="B1345" t="str">
        <f>IF(F1345&lt;&gt;"",COUNTIF($J$2:J1345,J1345),"")</f>
        <v/>
      </c>
      <c r="C1345" t="str">
        <f t="shared" si="75"/>
        <v/>
      </c>
      <c r="D1345" t="str">
        <f>IF(F1345&lt;&gt;0,COUNTIF($K$2:K1345,K1345),"")</f>
        <v/>
      </c>
      <c r="E1345" t="str">
        <f t="shared" si="76"/>
        <v/>
      </c>
      <c r="G1345" s="54"/>
      <c r="H1345" t="str">
        <f>IFERROR(VLOOKUP(F1345, Entries!$B:$F, 2, FALSE),"")</f>
        <v/>
      </c>
      <c r="I1345" t="str">
        <f>IFERROR(VLOOKUP(F1345, Entries!$B:$F, 3, FALSE),"")</f>
        <v/>
      </c>
      <c r="J1345" t="str">
        <f>IFERROR(VLOOKUP(F1345, Entries!$B:$F, 4, FALSE),"")</f>
        <v/>
      </c>
      <c r="K1345" t="str">
        <f>IFERROR(VLOOKUP(F1345, Entries!$B:$F, 5, FALSE),"")</f>
        <v/>
      </c>
      <c r="L1345" t="str">
        <f>LEFT(Table22[[#This Row],[Category]],2)</f>
        <v/>
      </c>
      <c r="M1345" t="str">
        <f>IF(F1345&lt;&gt;0,COUNTIF($L$2:L1345,L1345),"")</f>
        <v/>
      </c>
      <c r="N1345" t="str">
        <f t="shared" si="77"/>
        <v/>
      </c>
    </row>
    <row r="1346" spans="1:14" x14ac:dyDescent="0.2">
      <c r="A1346">
        <v>1345</v>
      </c>
      <c r="B1346" t="str">
        <f>IF(F1346&lt;&gt;"",COUNTIF($J$2:J1346,J1346),"")</f>
        <v/>
      </c>
      <c r="C1346" t="str">
        <f t="shared" si="75"/>
        <v/>
      </c>
      <c r="D1346" t="str">
        <f>IF(F1346&lt;&gt;0,COUNTIF($K$2:K1346,K1346),"")</f>
        <v/>
      </c>
      <c r="E1346" t="str">
        <f t="shared" si="76"/>
        <v/>
      </c>
      <c r="G1346" s="54"/>
      <c r="H1346" t="str">
        <f>IFERROR(VLOOKUP(F1346, Entries!$B:$F, 2, FALSE),"")</f>
        <v/>
      </c>
      <c r="I1346" t="str">
        <f>IFERROR(VLOOKUP(F1346, Entries!$B:$F, 3, FALSE),"")</f>
        <v/>
      </c>
      <c r="J1346" t="str">
        <f>IFERROR(VLOOKUP(F1346, Entries!$B:$F, 4, FALSE),"")</f>
        <v/>
      </c>
      <c r="K1346" t="str">
        <f>IFERROR(VLOOKUP(F1346, Entries!$B:$F, 5, FALSE),"")</f>
        <v/>
      </c>
      <c r="L1346" t="str">
        <f>LEFT(Table22[[#This Row],[Category]],2)</f>
        <v/>
      </c>
      <c r="M1346" t="str">
        <f>IF(F1346&lt;&gt;0,COUNTIF($L$2:L1346,L1346),"")</f>
        <v/>
      </c>
      <c r="N1346" t="str">
        <f t="shared" si="77"/>
        <v/>
      </c>
    </row>
    <row r="1347" spans="1:14" x14ac:dyDescent="0.2">
      <c r="A1347">
        <v>1346</v>
      </c>
      <c r="B1347" t="str">
        <f>IF(F1347&lt;&gt;"",COUNTIF($J$2:J1347,J1347),"")</f>
        <v/>
      </c>
      <c r="C1347" t="str">
        <f t="shared" si="75"/>
        <v/>
      </c>
      <c r="D1347" t="str">
        <f>IF(F1347&lt;&gt;0,COUNTIF($K$2:K1347,K1347),"")</f>
        <v/>
      </c>
      <c r="E1347" t="str">
        <f t="shared" si="76"/>
        <v/>
      </c>
      <c r="G1347" s="54"/>
      <c r="H1347" t="str">
        <f>IFERROR(VLOOKUP(F1347, Entries!$B:$F, 2, FALSE),"")</f>
        <v/>
      </c>
      <c r="I1347" t="str">
        <f>IFERROR(VLOOKUP(F1347, Entries!$B:$F, 3, FALSE),"")</f>
        <v/>
      </c>
      <c r="J1347" t="str">
        <f>IFERROR(VLOOKUP(F1347, Entries!$B:$F, 4, FALSE),"")</f>
        <v/>
      </c>
      <c r="K1347" t="str">
        <f>IFERROR(VLOOKUP(F1347, Entries!$B:$F, 5, FALSE),"")</f>
        <v/>
      </c>
      <c r="L1347" t="str">
        <f>LEFT(Table22[[#This Row],[Category]],2)</f>
        <v/>
      </c>
      <c r="M1347" t="str">
        <f>IF(F1347&lt;&gt;0,COUNTIF($L$2:L1347,L1347),"")</f>
        <v/>
      </c>
      <c r="N1347" t="str">
        <f t="shared" si="77"/>
        <v/>
      </c>
    </row>
    <row r="1348" spans="1:14" x14ac:dyDescent="0.2">
      <c r="A1348">
        <v>1347</v>
      </c>
      <c r="B1348" t="str">
        <f>IF(F1348&lt;&gt;"",COUNTIF($J$2:J1348,J1348),"")</f>
        <v/>
      </c>
      <c r="C1348" t="str">
        <f t="shared" si="75"/>
        <v/>
      </c>
      <c r="D1348" t="str">
        <f>IF(F1348&lt;&gt;0,COUNTIF($K$2:K1348,K1348),"")</f>
        <v/>
      </c>
      <c r="E1348" t="str">
        <f t="shared" si="76"/>
        <v/>
      </c>
      <c r="G1348" s="54"/>
      <c r="H1348" t="str">
        <f>IFERROR(VLOOKUP(F1348, Entries!$B:$F, 2, FALSE),"")</f>
        <v/>
      </c>
      <c r="I1348" t="str">
        <f>IFERROR(VLOOKUP(F1348, Entries!$B:$F, 3, FALSE),"")</f>
        <v/>
      </c>
      <c r="J1348" t="str">
        <f>IFERROR(VLOOKUP(F1348, Entries!$B:$F, 4, FALSE),"")</f>
        <v/>
      </c>
      <c r="K1348" t="str">
        <f>IFERROR(VLOOKUP(F1348, Entries!$B:$F, 5, FALSE),"")</f>
        <v/>
      </c>
      <c r="L1348" t="str">
        <f>LEFT(Table22[[#This Row],[Category]],2)</f>
        <v/>
      </c>
      <c r="M1348" t="str">
        <f>IF(F1348&lt;&gt;0,COUNTIF($L$2:L1348,L1348),"")</f>
        <v/>
      </c>
      <c r="N1348" t="str">
        <f t="shared" si="77"/>
        <v/>
      </c>
    </row>
    <row r="1349" spans="1:14" x14ac:dyDescent="0.2">
      <c r="A1349">
        <v>1348</v>
      </c>
      <c r="B1349" t="str">
        <f>IF(F1349&lt;&gt;"",COUNTIF($J$2:J1349,J1349),"")</f>
        <v/>
      </c>
      <c r="C1349" t="str">
        <f t="shared" si="75"/>
        <v/>
      </c>
      <c r="D1349" t="str">
        <f>IF(F1349&lt;&gt;0,COUNTIF($K$2:K1349,K1349),"")</f>
        <v/>
      </c>
      <c r="E1349" t="str">
        <f t="shared" si="76"/>
        <v/>
      </c>
      <c r="G1349" s="54"/>
      <c r="H1349" t="str">
        <f>IFERROR(VLOOKUP(F1349, Entries!$B:$F, 2, FALSE),"")</f>
        <v/>
      </c>
      <c r="I1349" t="str">
        <f>IFERROR(VLOOKUP(F1349, Entries!$B:$F, 3, FALSE),"")</f>
        <v/>
      </c>
      <c r="J1349" t="str">
        <f>IFERROR(VLOOKUP(F1349, Entries!$B:$F, 4, FALSE),"")</f>
        <v/>
      </c>
      <c r="K1349" t="str">
        <f>IFERROR(VLOOKUP(F1349, Entries!$B:$F, 5, FALSE),"")</f>
        <v/>
      </c>
      <c r="L1349" t="str">
        <f>LEFT(Table22[[#This Row],[Category]],2)</f>
        <v/>
      </c>
      <c r="M1349" t="str">
        <f>IF(F1349&lt;&gt;0,COUNTIF($L$2:L1349,L1349),"")</f>
        <v/>
      </c>
      <c r="N1349" t="str">
        <f t="shared" si="77"/>
        <v/>
      </c>
    </row>
    <row r="1350" spans="1:14" x14ac:dyDescent="0.2">
      <c r="A1350">
        <v>1349</v>
      </c>
      <c r="B1350" t="str">
        <f>IF(F1350&lt;&gt;"",COUNTIF($J$2:J1350,J1350),"")</f>
        <v/>
      </c>
      <c r="C1350" t="str">
        <f t="shared" si="75"/>
        <v/>
      </c>
      <c r="D1350" t="str">
        <f>IF(F1350&lt;&gt;0,COUNTIF($K$2:K1350,K1350),"")</f>
        <v/>
      </c>
      <c r="E1350" t="str">
        <f t="shared" si="76"/>
        <v/>
      </c>
      <c r="G1350" s="54"/>
      <c r="H1350" t="str">
        <f>IFERROR(VLOOKUP(F1350, Entries!$B:$F, 2, FALSE),"")</f>
        <v/>
      </c>
      <c r="I1350" t="str">
        <f>IFERROR(VLOOKUP(F1350, Entries!$B:$F, 3, FALSE),"")</f>
        <v/>
      </c>
      <c r="J1350" t="str">
        <f>IFERROR(VLOOKUP(F1350, Entries!$B:$F, 4, FALSE),"")</f>
        <v/>
      </c>
      <c r="K1350" t="str">
        <f>IFERROR(VLOOKUP(F1350, Entries!$B:$F, 5, FALSE),"")</f>
        <v/>
      </c>
      <c r="L1350" t="str">
        <f>LEFT(Table22[[#This Row],[Category]],2)</f>
        <v/>
      </c>
      <c r="M1350" t="str">
        <f>IF(F1350&lt;&gt;0,COUNTIF($L$2:L1350,L1350),"")</f>
        <v/>
      </c>
      <c r="N1350" t="str">
        <f t="shared" si="77"/>
        <v/>
      </c>
    </row>
    <row r="1351" spans="1:14" x14ac:dyDescent="0.2">
      <c r="A1351">
        <v>1350</v>
      </c>
      <c r="B1351" t="str">
        <f>IF(F1351&lt;&gt;"",COUNTIF($J$2:J1351,J1351),"")</f>
        <v/>
      </c>
      <c r="C1351" t="str">
        <f t="shared" si="75"/>
        <v/>
      </c>
      <c r="D1351" t="str">
        <f>IF(F1351&lt;&gt;0,COUNTIF($K$2:K1351,K1351),"")</f>
        <v/>
      </c>
      <c r="E1351" t="str">
        <f t="shared" si="76"/>
        <v/>
      </c>
      <c r="G1351" s="54"/>
      <c r="H1351" t="str">
        <f>IFERROR(VLOOKUP(F1351, Entries!$B:$F, 2, FALSE),"")</f>
        <v/>
      </c>
      <c r="I1351" t="str">
        <f>IFERROR(VLOOKUP(F1351, Entries!$B:$F, 3, FALSE),"")</f>
        <v/>
      </c>
      <c r="J1351" t="str">
        <f>IFERROR(VLOOKUP(F1351, Entries!$B:$F, 4, FALSE),"")</f>
        <v/>
      </c>
      <c r="K1351" t="str">
        <f>IFERROR(VLOOKUP(F1351, Entries!$B:$F, 5, FALSE),"")</f>
        <v/>
      </c>
      <c r="L1351" t="str">
        <f>LEFT(Table22[[#This Row],[Category]],2)</f>
        <v/>
      </c>
      <c r="M1351" t="str">
        <f>IF(F1351&lt;&gt;0,COUNTIF($L$2:L1351,L1351),"")</f>
        <v/>
      </c>
      <c r="N1351" t="str">
        <f t="shared" si="77"/>
        <v/>
      </c>
    </row>
    <row r="1352" spans="1:14" x14ac:dyDescent="0.2">
      <c r="A1352">
        <v>1351</v>
      </c>
      <c r="B1352" t="str">
        <f>IF(F1352&lt;&gt;"",COUNTIF($J$2:J1352,J1352),"")</f>
        <v/>
      </c>
      <c r="C1352" t="str">
        <f t="shared" si="75"/>
        <v/>
      </c>
      <c r="D1352" t="str">
        <f>IF(F1352&lt;&gt;0,COUNTIF($K$2:K1352,K1352),"")</f>
        <v/>
      </c>
      <c r="E1352" t="str">
        <f t="shared" si="76"/>
        <v/>
      </c>
      <c r="G1352" s="54"/>
      <c r="H1352" t="str">
        <f>IFERROR(VLOOKUP(F1352, Entries!$B:$F, 2, FALSE),"")</f>
        <v/>
      </c>
      <c r="I1352" t="str">
        <f>IFERROR(VLOOKUP(F1352, Entries!$B:$F, 3, FALSE),"")</f>
        <v/>
      </c>
      <c r="J1352" t="str">
        <f>IFERROR(VLOOKUP(F1352, Entries!$B:$F, 4, FALSE),"")</f>
        <v/>
      </c>
      <c r="K1352" t="str">
        <f>IFERROR(VLOOKUP(F1352, Entries!$B:$F, 5, FALSE),"")</f>
        <v/>
      </c>
      <c r="L1352" t="str">
        <f>LEFT(Table22[[#This Row],[Category]],2)</f>
        <v/>
      </c>
      <c r="M1352" t="str">
        <f>IF(F1352&lt;&gt;0,COUNTIF($L$2:L1352,L1352),"")</f>
        <v/>
      </c>
      <c r="N1352" t="str">
        <f t="shared" si="77"/>
        <v/>
      </c>
    </row>
    <row r="1353" spans="1:14" x14ac:dyDescent="0.2">
      <c r="A1353">
        <v>1352</v>
      </c>
      <c r="B1353" t="str">
        <f>IF(F1353&lt;&gt;"",COUNTIF($J$2:J1353,J1353),"")</f>
        <v/>
      </c>
      <c r="C1353" t="str">
        <f t="shared" si="75"/>
        <v/>
      </c>
      <c r="D1353" t="str">
        <f>IF(F1353&lt;&gt;0,COUNTIF($K$2:K1353,K1353),"")</f>
        <v/>
      </c>
      <c r="E1353" t="str">
        <f t="shared" si="76"/>
        <v/>
      </c>
      <c r="G1353" s="54"/>
      <c r="H1353" t="str">
        <f>IFERROR(VLOOKUP(F1353, Entries!$B:$F, 2, FALSE),"")</f>
        <v/>
      </c>
      <c r="I1353" t="str">
        <f>IFERROR(VLOOKUP(F1353, Entries!$B:$F, 3, FALSE),"")</f>
        <v/>
      </c>
      <c r="J1353" t="str">
        <f>IFERROR(VLOOKUP(F1353, Entries!$B:$F, 4, FALSE),"")</f>
        <v/>
      </c>
      <c r="K1353" t="str">
        <f>IFERROR(VLOOKUP(F1353, Entries!$B:$F, 5, FALSE),"")</f>
        <v/>
      </c>
      <c r="L1353" t="str">
        <f>LEFT(Table22[[#This Row],[Category]],2)</f>
        <v/>
      </c>
      <c r="M1353" t="str">
        <f>IF(F1353&lt;&gt;0,COUNTIF($L$2:L1353,L1353),"")</f>
        <v/>
      </c>
      <c r="N1353" t="str">
        <f t="shared" si="77"/>
        <v/>
      </c>
    </row>
    <row r="1354" spans="1:14" x14ac:dyDescent="0.2">
      <c r="A1354">
        <v>1353</v>
      </c>
      <c r="B1354" t="str">
        <f>IF(F1354&lt;&gt;"",COUNTIF($J$2:J1354,J1354),"")</f>
        <v/>
      </c>
      <c r="C1354" t="str">
        <f t="shared" si="75"/>
        <v/>
      </c>
      <c r="D1354" t="str">
        <f>IF(F1354&lt;&gt;0,COUNTIF($K$2:K1354,K1354),"")</f>
        <v/>
      </c>
      <c r="E1354" t="str">
        <f t="shared" si="76"/>
        <v/>
      </c>
      <c r="G1354" s="54"/>
      <c r="H1354" t="str">
        <f>IFERROR(VLOOKUP(F1354, Entries!$B:$F, 2, FALSE),"")</f>
        <v/>
      </c>
      <c r="I1354" t="str">
        <f>IFERROR(VLOOKUP(F1354, Entries!$B:$F, 3, FALSE),"")</f>
        <v/>
      </c>
      <c r="J1354" t="str">
        <f>IFERROR(VLOOKUP(F1354, Entries!$B:$F, 4, FALSE),"")</f>
        <v/>
      </c>
      <c r="K1354" t="str">
        <f>IFERROR(VLOOKUP(F1354, Entries!$B:$F, 5, FALSE),"")</f>
        <v/>
      </c>
      <c r="L1354" t="str">
        <f>LEFT(Table22[[#This Row],[Category]],2)</f>
        <v/>
      </c>
      <c r="M1354" t="str">
        <f>IF(F1354&lt;&gt;0,COUNTIF($L$2:L1354,L1354),"")</f>
        <v/>
      </c>
      <c r="N1354" t="str">
        <f t="shared" si="77"/>
        <v/>
      </c>
    </row>
    <row r="1355" spans="1:14" x14ac:dyDescent="0.2">
      <c r="A1355">
        <v>1354</v>
      </c>
      <c r="B1355" t="str">
        <f>IF(F1355&lt;&gt;"",COUNTIF($J$2:J1355,J1355),"")</f>
        <v/>
      </c>
      <c r="C1355" t="str">
        <f t="shared" si="75"/>
        <v/>
      </c>
      <c r="D1355" t="str">
        <f>IF(F1355&lt;&gt;0,COUNTIF($K$2:K1355,K1355),"")</f>
        <v/>
      </c>
      <c r="E1355" t="str">
        <f t="shared" si="76"/>
        <v/>
      </c>
      <c r="G1355" s="54"/>
      <c r="H1355" t="str">
        <f>IFERROR(VLOOKUP(F1355, Entries!$B:$F, 2, FALSE),"")</f>
        <v/>
      </c>
      <c r="I1355" t="str">
        <f>IFERROR(VLOOKUP(F1355, Entries!$B:$F, 3, FALSE),"")</f>
        <v/>
      </c>
      <c r="J1355" t="str">
        <f>IFERROR(VLOOKUP(F1355, Entries!$B:$F, 4, FALSE),"")</f>
        <v/>
      </c>
      <c r="K1355" t="str">
        <f>IFERROR(VLOOKUP(F1355, Entries!$B:$F, 5, FALSE),"")</f>
        <v/>
      </c>
      <c r="L1355" t="str">
        <f>LEFT(Table22[[#This Row],[Category]],2)</f>
        <v/>
      </c>
      <c r="M1355" t="str">
        <f>IF(F1355&lt;&gt;0,COUNTIF($L$2:L1355,L1355),"")</f>
        <v/>
      </c>
      <c r="N1355" t="str">
        <f t="shared" si="77"/>
        <v/>
      </c>
    </row>
    <row r="1356" spans="1:14" x14ac:dyDescent="0.2">
      <c r="A1356">
        <v>1355</v>
      </c>
      <c r="B1356" t="str">
        <f>IF(F1356&lt;&gt;"",COUNTIF($J$2:J1356,J1356),"")</f>
        <v/>
      </c>
      <c r="C1356" t="str">
        <f t="shared" si="75"/>
        <v/>
      </c>
      <c r="D1356" t="str">
        <f>IF(F1356&lt;&gt;0,COUNTIF($K$2:K1356,K1356),"")</f>
        <v/>
      </c>
      <c r="E1356" t="str">
        <f t="shared" si="76"/>
        <v/>
      </c>
      <c r="G1356" s="54"/>
      <c r="H1356" t="str">
        <f>IFERROR(VLOOKUP(F1356, Entries!$B:$F, 2, FALSE),"")</f>
        <v/>
      </c>
      <c r="I1356" t="str">
        <f>IFERROR(VLOOKUP(F1356, Entries!$B:$F, 3, FALSE),"")</f>
        <v/>
      </c>
      <c r="J1356" t="str">
        <f>IFERROR(VLOOKUP(F1356, Entries!$B:$F, 4, FALSE),"")</f>
        <v/>
      </c>
      <c r="K1356" t="str">
        <f>IFERROR(VLOOKUP(F1356, Entries!$B:$F, 5, FALSE),"")</f>
        <v/>
      </c>
      <c r="L1356" t="str">
        <f>LEFT(Table22[[#This Row],[Category]],2)</f>
        <v/>
      </c>
      <c r="M1356" t="str">
        <f>IF(F1356&lt;&gt;0,COUNTIF($L$2:L1356,L1356),"")</f>
        <v/>
      </c>
      <c r="N1356" t="str">
        <f t="shared" si="77"/>
        <v/>
      </c>
    </row>
    <row r="1357" spans="1:14" x14ac:dyDescent="0.2">
      <c r="A1357">
        <v>1356</v>
      </c>
      <c r="B1357" t="str">
        <f>IF(F1357&lt;&gt;"",COUNTIF($J$2:J1357,J1357),"")</f>
        <v/>
      </c>
      <c r="C1357" t="str">
        <f t="shared" si="75"/>
        <v/>
      </c>
      <c r="D1357" t="str">
        <f>IF(F1357&lt;&gt;0,COUNTIF($K$2:K1357,K1357),"")</f>
        <v/>
      </c>
      <c r="E1357" t="str">
        <f t="shared" si="76"/>
        <v/>
      </c>
      <c r="G1357" s="54"/>
      <c r="H1357" t="str">
        <f>IFERROR(VLOOKUP(F1357, Entries!$B:$F, 2, FALSE),"")</f>
        <v/>
      </c>
      <c r="I1357" t="str">
        <f>IFERROR(VLOOKUP(F1357, Entries!$B:$F, 3, FALSE),"")</f>
        <v/>
      </c>
      <c r="J1357" t="str">
        <f>IFERROR(VLOOKUP(F1357, Entries!$B:$F, 4, FALSE),"")</f>
        <v/>
      </c>
      <c r="K1357" t="str">
        <f>IFERROR(VLOOKUP(F1357, Entries!$B:$F, 5, FALSE),"")</f>
        <v/>
      </c>
      <c r="L1357" t="str">
        <f>LEFT(Table22[[#This Row],[Category]],2)</f>
        <v/>
      </c>
      <c r="M1357" t="str">
        <f>IF(F1357&lt;&gt;0,COUNTIF($L$2:L1357,L1357),"")</f>
        <v/>
      </c>
      <c r="N1357" t="str">
        <f t="shared" si="77"/>
        <v/>
      </c>
    </row>
    <row r="1358" spans="1:14" x14ac:dyDescent="0.2">
      <c r="A1358">
        <v>1357</v>
      </c>
      <c r="B1358" t="str">
        <f>IF(F1358&lt;&gt;"",COUNTIF($J$2:J1358,J1358),"")</f>
        <v/>
      </c>
      <c r="C1358" t="str">
        <f t="shared" si="75"/>
        <v/>
      </c>
      <c r="D1358" t="str">
        <f>IF(F1358&lt;&gt;0,COUNTIF($K$2:K1358,K1358),"")</f>
        <v/>
      </c>
      <c r="E1358" t="str">
        <f t="shared" si="76"/>
        <v/>
      </c>
      <c r="G1358" s="54"/>
      <c r="H1358" t="str">
        <f>IFERROR(VLOOKUP(F1358, Entries!$B:$F, 2, FALSE),"")</f>
        <v/>
      </c>
      <c r="I1358" t="str">
        <f>IFERROR(VLOOKUP(F1358, Entries!$B:$F, 3, FALSE),"")</f>
        <v/>
      </c>
      <c r="J1358" t="str">
        <f>IFERROR(VLOOKUP(F1358, Entries!$B:$F, 4, FALSE),"")</f>
        <v/>
      </c>
      <c r="K1358" t="str">
        <f>IFERROR(VLOOKUP(F1358, Entries!$B:$F, 5, FALSE),"")</f>
        <v/>
      </c>
      <c r="L1358" t="str">
        <f>LEFT(Table22[[#This Row],[Category]],2)</f>
        <v/>
      </c>
      <c r="M1358" t="str">
        <f>IF(F1358&lt;&gt;0,COUNTIF($L$2:L1358,L1358),"")</f>
        <v/>
      </c>
      <c r="N1358" t="str">
        <f t="shared" si="77"/>
        <v/>
      </c>
    </row>
    <row r="1359" spans="1:14" x14ac:dyDescent="0.2">
      <c r="A1359">
        <v>1358</v>
      </c>
      <c r="B1359" t="str">
        <f>IF(F1359&lt;&gt;"",COUNTIF($J$2:J1359,J1359),"")</f>
        <v/>
      </c>
      <c r="C1359" t="str">
        <f t="shared" si="75"/>
        <v/>
      </c>
      <c r="D1359" t="str">
        <f>IF(F1359&lt;&gt;0,COUNTIF($K$2:K1359,K1359),"")</f>
        <v/>
      </c>
      <c r="E1359" t="str">
        <f t="shared" si="76"/>
        <v/>
      </c>
      <c r="G1359" s="54"/>
      <c r="H1359" t="str">
        <f>IFERROR(VLOOKUP(F1359, Entries!$B:$F, 2, FALSE),"")</f>
        <v/>
      </c>
      <c r="I1359" t="str">
        <f>IFERROR(VLOOKUP(F1359, Entries!$B:$F, 3, FALSE),"")</f>
        <v/>
      </c>
      <c r="J1359" t="str">
        <f>IFERROR(VLOOKUP(F1359, Entries!$B:$F, 4, FALSE),"")</f>
        <v/>
      </c>
      <c r="K1359" t="str">
        <f>IFERROR(VLOOKUP(F1359, Entries!$B:$F, 5, FALSE),"")</f>
        <v/>
      </c>
      <c r="L1359" t="str">
        <f>LEFT(Table22[[#This Row],[Category]],2)</f>
        <v/>
      </c>
      <c r="M1359" t="str">
        <f>IF(F1359&lt;&gt;0,COUNTIF($L$2:L1359,L1359),"")</f>
        <v/>
      </c>
      <c r="N1359" t="str">
        <f t="shared" si="77"/>
        <v/>
      </c>
    </row>
    <row r="1360" spans="1:14" x14ac:dyDescent="0.2">
      <c r="A1360">
        <v>1359</v>
      </c>
      <c r="B1360" t="str">
        <f>IF(F1360&lt;&gt;"",COUNTIF($J$2:J1360,J1360),"")</f>
        <v/>
      </c>
      <c r="C1360" t="str">
        <f t="shared" si="75"/>
        <v/>
      </c>
      <c r="D1360" t="str">
        <f>IF(F1360&lt;&gt;0,COUNTIF($K$2:K1360,K1360),"")</f>
        <v/>
      </c>
      <c r="E1360" t="str">
        <f t="shared" si="76"/>
        <v/>
      </c>
      <c r="G1360" s="54"/>
      <c r="H1360" t="str">
        <f>IFERROR(VLOOKUP(F1360, Entries!$B:$F, 2, FALSE),"")</f>
        <v/>
      </c>
      <c r="I1360" t="str">
        <f>IFERROR(VLOOKUP(F1360, Entries!$B:$F, 3, FALSE),"")</f>
        <v/>
      </c>
      <c r="J1360" t="str">
        <f>IFERROR(VLOOKUP(F1360, Entries!$B:$F, 4, FALSE),"")</f>
        <v/>
      </c>
      <c r="K1360" t="str">
        <f>IFERROR(VLOOKUP(F1360, Entries!$B:$F, 5, FALSE),"")</f>
        <v/>
      </c>
      <c r="L1360" t="str">
        <f>LEFT(Table22[[#This Row],[Category]],2)</f>
        <v/>
      </c>
      <c r="M1360" t="str">
        <f>IF(F1360&lt;&gt;0,COUNTIF($L$2:L1360,L1360),"")</f>
        <v/>
      </c>
      <c r="N1360" t="str">
        <f t="shared" si="77"/>
        <v/>
      </c>
    </row>
    <row r="1361" spans="1:14" x14ac:dyDescent="0.2">
      <c r="A1361">
        <v>1360</v>
      </c>
      <c r="B1361" t="str">
        <f>IF(F1361&lt;&gt;"",COUNTIF($J$2:J1361,J1361),"")</f>
        <v/>
      </c>
      <c r="C1361" t="str">
        <f t="shared" si="75"/>
        <v/>
      </c>
      <c r="D1361" t="str">
        <f>IF(F1361&lt;&gt;0,COUNTIF($K$2:K1361,K1361),"")</f>
        <v/>
      </c>
      <c r="E1361" t="str">
        <f t="shared" si="76"/>
        <v/>
      </c>
      <c r="G1361" s="54"/>
      <c r="H1361" t="str">
        <f>IFERROR(VLOOKUP(F1361, Entries!$B:$F, 2, FALSE),"")</f>
        <v/>
      </c>
      <c r="I1361" t="str">
        <f>IFERROR(VLOOKUP(F1361, Entries!$B:$F, 3, FALSE),"")</f>
        <v/>
      </c>
      <c r="J1361" t="str">
        <f>IFERROR(VLOOKUP(F1361, Entries!$B:$F, 4, FALSE),"")</f>
        <v/>
      </c>
      <c r="K1361" t="str">
        <f>IFERROR(VLOOKUP(F1361, Entries!$B:$F, 5, FALSE),"")</f>
        <v/>
      </c>
      <c r="L1361" t="str">
        <f>LEFT(Table22[[#This Row],[Category]],2)</f>
        <v/>
      </c>
      <c r="M1361" t="str">
        <f>IF(F1361&lt;&gt;0,COUNTIF($L$2:L1361,L1361),"")</f>
        <v/>
      </c>
      <c r="N1361" t="str">
        <f t="shared" si="77"/>
        <v/>
      </c>
    </row>
    <row r="1362" spans="1:14" x14ac:dyDescent="0.2">
      <c r="A1362">
        <v>1361</v>
      </c>
      <c r="B1362" t="str">
        <f>IF(F1362&lt;&gt;"",COUNTIF($J$2:J1362,J1362),"")</f>
        <v/>
      </c>
      <c r="C1362" t="str">
        <f t="shared" si="75"/>
        <v/>
      </c>
      <c r="D1362" t="str">
        <f>IF(F1362&lt;&gt;0,COUNTIF($K$2:K1362,K1362),"")</f>
        <v/>
      </c>
      <c r="E1362" t="str">
        <f t="shared" si="76"/>
        <v/>
      </c>
      <c r="G1362" s="54"/>
      <c r="H1362" t="str">
        <f>IFERROR(VLOOKUP(F1362, Entries!$B:$F, 2, FALSE),"")</f>
        <v/>
      </c>
      <c r="I1362" t="str">
        <f>IFERROR(VLOOKUP(F1362, Entries!$B:$F, 3, FALSE),"")</f>
        <v/>
      </c>
      <c r="J1362" t="str">
        <f>IFERROR(VLOOKUP(F1362, Entries!$B:$F, 4, FALSE),"")</f>
        <v/>
      </c>
      <c r="K1362" t="str">
        <f>IFERROR(VLOOKUP(F1362, Entries!$B:$F, 5, FALSE),"")</f>
        <v/>
      </c>
      <c r="L1362" t="str">
        <f>LEFT(Table22[[#This Row],[Category]],2)</f>
        <v/>
      </c>
      <c r="M1362" t="str">
        <f>IF(F1362&lt;&gt;0,COUNTIF($L$2:L1362,L1362),"")</f>
        <v/>
      </c>
      <c r="N1362" t="str">
        <f t="shared" si="77"/>
        <v/>
      </c>
    </row>
    <row r="1363" spans="1:14" x14ac:dyDescent="0.2">
      <c r="A1363">
        <v>1362</v>
      </c>
      <c r="B1363" t="str">
        <f>IF(F1363&lt;&gt;"",COUNTIF($J$2:J1363,J1363),"")</f>
        <v/>
      </c>
      <c r="C1363" t="str">
        <f t="shared" si="75"/>
        <v/>
      </c>
      <c r="D1363" t="str">
        <f>IF(F1363&lt;&gt;0,COUNTIF($K$2:K1363,K1363),"")</f>
        <v/>
      </c>
      <c r="E1363" t="str">
        <f t="shared" si="76"/>
        <v/>
      </c>
      <c r="G1363" s="54"/>
      <c r="H1363" t="str">
        <f>IFERROR(VLOOKUP(F1363, Entries!$B:$F, 2, FALSE),"")</f>
        <v/>
      </c>
      <c r="I1363" t="str">
        <f>IFERROR(VLOOKUP(F1363, Entries!$B:$F, 3, FALSE),"")</f>
        <v/>
      </c>
      <c r="J1363" t="str">
        <f>IFERROR(VLOOKUP(F1363, Entries!$B:$F, 4, FALSE),"")</f>
        <v/>
      </c>
      <c r="K1363" t="str">
        <f>IFERROR(VLOOKUP(F1363, Entries!$B:$F, 5, FALSE),"")</f>
        <v/>
      </c>
      <c r="L1363" t="str">
        <f>LEFT(Table22[[#This Row],[Category]],2)</f>
        <v/>
      </c>
      <c r="M1363" t="str">
        <f>IF(F1363&lt;&gt;0,COUNTIF($L$2:L1363,L1363),"")</f>
        <v/>
      </c>
      <c r="N1363" t="str">
        <f t="shared" si="77"/>
        <v/>
      </c>
    </row>
    <row r="1364" spans="1:14" x14ac:dyDescent="0.2">
      <c r="A1364">
        <v>1363</v>
      </c>
      <c r="B1364" t="str">
        <f>IF(F1364&lt;&gt;"",COUNTIF($J$2:J1364,J1364),"")</f>
        <v/>
      </c>
      <c r="C1364" t="str">
        <f t="shared" si="75"/>
        <v/>
      </c>
      <c r="D1364" t="str">
        <f>IF(F1364&lt;&gt;0,COUNTIF($K$2:K1364,K1364),"")</f>
        <v/>
      </c>
      <c r="E1364" t="str">
        <f t="shared" si="76"/>
        <v/>
      </c>
      <c r="G1364" s="54"/>
      <c r="H1364" t="str">
        <f>IFERROR(VLOOKUP(F1364, Entries!$B:$F, 2, FALSE),"")</f>
        <v/>
      </c>
      <c r="I1364" t="str">
        <f>IFERROR(VLOOKUP(F1364, Entries!$B:$F, 3, FALSE),"")</f>
        <v/>
      </c>
      <c r="J1364" t="str">
        <f>IFERROR(VLOOKUP(F1364, Entries!$B:$F, 4, FALSE),"")</f>
        <v/>
      </c>
      <c r="K1364" t="str">
        <f>IFERROR(VLOOKUP(F1364, Entries!$B:$F, 5, FALSE),"")</f>
        <v/>
      </c>
      <c r="L1364" t="str">
        <f>LEFT(Table22[[#This Row],[Category]],2)</f>
        <v/>
      </c>
      <c r="M1364" t="str">
        <f>IF(F1364&lt;&gt;0,COUNTIF($L$2:L1364,L1364),"")</f>
        <v/>
      </c>
      <c r="N1364" t="str">
        <f t="shared" si="77"/>
        <v/>
      </c>
    </row>
    <row r="1365" spans="1:14" x14ac:dyDescent="0.2">
      <c r="A1365">
        <v>1364</v>
      </c>
      <c r="B1365" t="str">
        <f>IF(F1365&lt;&gt;"",COUNTIF($J$2:J1365,J1365),"")</f>
        <v/>
      </c>
      <c r="C1365" t="str">
        <f t="shared" si="75"/>
        <v/>
      </c>
      <c r="D1365" t="str">
        <f>IF(F1365&lt;&gt;0,COUNTIF($K$2:K1365,K1365),"")</f>
        <v/>
      </c>
      <c r="E1365" t="str">
        <f t="shared" si="76"/>
        <v/>
      </c>
      <c r="G1365" s="54"/>
      <c r="H1365" t="str">
        <f>IFERROR(VLOOKUP(F1365, Entries!$B:$F, 2, FALSE),"")</f>
        <v/>
      </c>
      <c r="I1365" t="str">
        <f>IFERROR(VLOOKUP(F1365, Entries!$B:$F, 3, FALSE),"")</f>
        <v/>
      </c>
      <c r="J1365" t="str">
        <f>IFERROR(VLOOKUP(F1365, Entries!$B:$F, 4, FALSE),"")</f>
        <v/>
      </c>
      <c r="K1365" t="str">
        <f>IFERROR(VLOOKUP(F1365, Entries!$B:$F, 5, FALSE),"")</f>
        <v/>
      </c>
      <c r="L1365" t="str">
        <f>LEFT(Table22[[#This Row],[Category]],2)</f>
        <v/>
      </c>
      <c r="M1365" t="str">
        <f>IF(F1365&lt;&gt;0,COUNTIF($L$2:L1365,L1365),"")</f>
        <v/>
      </c>
      <c r="N1365" t="str">
        <f t="shared" si="77"/>
        <v/>
      </c>
    </row>
    <row r="1366" spans="1:14" x14ac:dyDescent="0.2">
      <c r="A1366">
        <v>1365</v>
      </c>
      <c r="B1366" t="str">
        <f>IF(F1366&lt;&gt;"",COUNTIF($J$2:J1366,J1366),"")</f>
        <v/>
      </c>
      <c r="C1366" t="str">
        <f t="shared" si="75"/>
        <v/>
      </c>
      <c r="D1366" t="str">
        <f>IF(F1366&lt;&gt;0,COUNTIF($K$2:K1366,K1366),"")</f>
        <v/>
      </c>
      <c r="E1366" t="str">
        <f t="shared" si="76"/>
        <v/>
      </c>
      <c r="G1366" s="54"/>
      <c r="H1366" t="str">
        <f>IFERROR(VLOOKUP(F1366, Entries!$B:$F, 2, FALSE),"")</f>
        <v/>
      </c>
      <c r="I1366" t="str">
        <f>IFERROR(VLOOKUP(F1366, Entries!$B:$F, 3, FALSE),"")</f>
        <v/>
      </c>
      <c r="J1366" t="str">
        <f>IFERROR(VLOOKUP(F1366, Entries!$B:$F, 4, FALSE),"")</f>
        <v/>
      </c>
      <c r="K1366" t="str">
        <f>IFERROR(VLOOKUP(F1366, Entries!$B:$F, 5, FALSE),"")</f>
        <v/>
      </c>
      <c r="L1366" t="str">
        <f>LEFT(Table22[[#This Row],[Category]],2)</f>
        <v/>
      </c>
      <c r="M1366" t="str">
        <f>IF(F1366&lt;&gt;0,COUNTIF($L$2:L1366,L1366),"")</f>
        <v/>
      </c>
      <c r="N1366" t="str">
        <f t="shared" si="77"/>
        <v/>
      </c>
    </row>
    <row r="1367" spans="1:14" x14ac:dyDescent="0.2">
      <c r="A1367">
        <v>1366</v>
      </c>
      <c r="B1367" t="str">
        <f>IF(F1367&lt;&gt;"",COUNTIF($J$2:J1367,J1367),"")</f>
        <v/>
      </c>
      <c r="C1367" t="str">
        <f t="shared" si="75"/>
        <v/>
      </c>
      <c r="D1367" t="str">
        <f>IF(F1367&lt;&gt;0,COUNTIF($K$2:K1367,K1367),"")</f>
        <v/>
      </c>
      <c r="E1367" t="str">
        <f t="shared" si="76"/>
        <v/>
      </c>
      <c r="G1367" s="54"/>
      <c r="H1367" t="str">
        <f>IFERROR(VLOOKUP(F1367, Entries!$B:$F, 2, FALSE),"")</f>
        <v/>
      </c>
      <c r="I1367" t="str">
        <f>IFERROR(VLOOKUP(F1367, Entries!$B:$F, 3, FALSE),"")</f>
        <v/>
      </c>
      <c r="J1367" t="str">
        <f>IFERROR(VLOOKUP(F1367, Entries!$B:$F, 4, FALSE),"")</f>
        <v/>
      </c>
      <c r="K1367" t="str">
        <f>IFERROR(VLOOKUP(F1367, Entries!$B:$F, 5, FALSE),"")</f>
        <v/>
      </c>
      <c r="L1367" t="str">
        <f>LEFT(Table22[[#This Row],[Category]],2)</f>
        <v/>
      </c>
      <c r="M1367" t="str">
        <f>IF(F1367&lt;&gt;0,COUNTIF($L$2:L1367,L1367),"")</f>
        <v/>
      </c>
      <c r="N1367" t="str">
        <f t="shared" si="77"/>
        <v/>
      </c>
    </row>
    <row r="1368" spans="1:14" x14ac:dyDescent="0.2">
      <c r="A1368">
        <v>1367</v>
      </c>
      <c r="B1368" t="str">
        <f>IF(F1368&lt;&gt;"",COUNTIF($J$2:J1368,J1368),"")</f>
        <v/>
      </c>
      <c r="C1368" t="str">
        <f t="shared" si="75"/>
        <v/>
      </c>
      <c r="D1368" t="str">
        <f>IF(F1368&lt;&gt;0,COUNTIF($K$2:K1368,K1368),"")</f>
        <v/>
      </c>
      <c r="E1368" t="str">
        <f t="shared" si="76"/>
        <v/>
      </c>
      <c r="G1368" s="54"/>
      <c r="H1368" t="str">
        <f>IFERROR(VLOOKUP(F1368, Entries!$B:$F, 2, FALSE),"")</f>
        <v/>
      </c>
      <c r="I1368" t="str">
        <f>IFERROR(VLOOKUP(F1368, Entries!$B:$F, 3, FALSE),"")</f>
        <v/>
      </c>
      <c r="J1368" t="str">
        <f>IFERROR(VLOOKUP(F1368, Entries!$B:$F, 4, FALSE),"")</f>
        <v/>
      </c>
      <c r="K1368" t="str">
        <f>IFERROR(VLOOKUP(F1368, Entries!$B:$F, 5, FALSE),"")</f>
        <v/>
      </c>
      <c r="L1368" t="str">
        <f>LEFT(Table22[[#This Row],[Category]],2)</f>
        <v/>
      </c>
      <c r="M1368" t="str">
        <f>IF(F1368&lt;&gt;0,COUNTIF($L$2:L1368,L1368),"")</f>
        <v/>
      </c>
      <c r="N1368" t="str">
        <f t="shared" si="77"/>
        <v/>
      </c>
    </row>
    <row r="1369" spans="1:14" x14ac:dyDescent="0.2">
      <c r="A1369">
        <v>1368</v>
      </c>
      <c r="B1369" t="str">
        <f>IF(F1369&lt;&gt;"",COUNTIF($J$2:J1369,J1369),"")</f>
        <v/>
      </c>
      <c r="C1369" t="str">
        <f t="shared" si="75"/>
        <v/>
      </c>
      <c r="D1369" t="str">
        <f>IF(F1369&lt;&gt;0,COUNTIF($K$2:K1369,K1369),"")</f>
        <v/>
      </c>
      <c r="E1369" t="str">
        <f t="shared" si="76"/>
        <v/>
      </c>
      <c r="G1369" s="54"/>
      <c r="H1369" t="str">
        <f>IFERROR(VLOOKUP(F1369, Entries!$B:$F, 2, FALSE),"")</f>
        <v/>
      </c>
      <c r="I1369" t="str">
        <f>IFERROR(VLOOKUP(F1369, Entries!$B:$F, 3, FALSE),"")</f>
        <v/>
      </c>
      <c r="J1369" t="str">
        <f>IFERROR(VLOOKUP(F1369, Entries!$B:$F, 4, FALSE),"")</f>
        <v/>
      </c>
      <c r="K1369" t="str">
        <f>IFERROR(VLOOKUP(F1369, Entries!$B:$F, 5, FALSE),"")</f>
        <v/>
      </c>
      <c r="L1369" t="str">
        <f>LEFT(Table22[[#This Row],[Category]],2)</f>
        <v/>
      </c>
      <c r="M1369" t="str">
        <f>IF(F1369&lt;&gt;0,COUNTIF($L$2:L1369,L1369),"")</f>
        <v/>
      </c>
      <c r="N1369" t="str">
        <f t="shared" si="77"/>
        <v/>
      </c>
    </row>
    <row r="1370" spans="1:14" x14ac:dyDescent="0.2">
      <c r="A1370">
        <v>1369</v>
      </c>
      <c r="B1370" t="str">
        <f>IF(F1370&lt;&gt;"",COUNTIF($J$2:J1370,J1370),"")</f>
        <v/>
      </c>
      <c r="C1370" t="str">
        <f t="shared" si="75"/>
        <v/>
      </c>
      <c r="D1370" t="str">
        <f>IF(F1370&lt;&gt;0,COUNTIF($K$2:K1370,K1370),"")</f>
        <v/>
      </c>
      <c r="E1370" t="str">
        <f t="shared" si="76"/>
        <v/>
      </c>
      <c r="G1370" s="54"/>
      <c r="H1370" t="str">
        <f>IFERROR(VLOOKUP(F1370, Entries!$B:$F, 2, FALSE),"")</f>
        <v/>
      </c>
      <c r="I1370" t="str">
        <f>IFERROR(VLOOKUP(F1370, Entries!$B:$F, 3, FALSE),"")</f>
        <v/>
      </c>
      <c r="J1370" t="str">
        <f>IFERROR(VLOOKUP(F1370, Entries!$B:$F, 4, FALSE),"")</f>
        <v/>
      </c>
      <c r="K1370" t="str">
        <f>IFERROR(VLOOKUP(F1370, Entries!$B:$F, 5, FALSE),"")</f>
        <v/>
      </c>
      <c r="L1370" t="str">
        <f>LEFT(Table22[[#This Row],[Category]],2)</f>
        <v/>
      </c>
      <c r="M1370" t="str">
        <f>IF(F1370&lt;&gt;0,COUNTIF($L$2:L1370,L1370),"")</f>
        <v/>
      </c>
      <c r="N1370" t="str">
        <f t="shared" si="77"/>
        <v/>
      </c>
    </row>
    <row r="1371" spans="1:14" x14ac:dyDescent="0.2">
      <c r="A1371">
        <v>1370</v>
      </c>
      <c r="B1371" t="str">
        <f>IF(F1371&lt;&gt;"",COUNTIF($J$2:J1371,J1371),"")</f>
        <v/>
      </c>
      <c r="C1371" t="str">
        <f t="shared" si="75"/>
        <v/>
      </c>
      <c r="D1371" t="str">
        <f>IF(F1371&lt;&gt;0,COUNTIF($K$2:K1371,K1371),"")</f>
        <v/>
      </c>
      <c r="E1371" t="str">
        <f t="shared" si="76"/>
        <v/>
      </c>
      <c r="G1371" s="54"/>
      <c r="H1371" t="str">
        <f>IFERROR(VLOOKUP(F1371, Entries!$B:$F, 2, FALSE),"")</f>
        <v/>
      </c>
      <c r="I1371" t="str">
        <f>IFERROR(VLOOKUP(F1371, Entries!$B:$F, 3, FALSE),"")</f>
        <v/>
      </c>
      <c r="J1371" t="str">
        <f>IFERROR(VLOOKUP(F1371, Entries!$B:$F, 4, FALSE),"")</f>
        <v/>
      </c>
      <c r="K1371" t="str">
        <f>IFERROR(VLOOKUP(F1371, Entries!$B:$F, 5, FALSE),"")</f>
        <v/>
      </c>
      <c r="L1371" t="str">
        <f>LEFT(Table22[[#This Row],[Category]],2)</f>
        <v/>
      </c>
      <c r="M1371" t="str">
        <f>IF(F1371&lt;&gt;0,COUNTIF($L$2:L1371,L1371),"")</f>
        <v/>
      </c>
      <c r="N1371" t="str">
        <f t="shared" si="77"/>
        <v/>
      </c>
    </row>
    <row r="1372" spans="1:14" x14ac:dyDescent="0.2">
      <c r="A1372">
        <v>1371</v>
      </c>
      <c r="B1372" t="str">
        <f>IF(F1372&lt;&gt;"",COUNTIF($J$2:J1372,J1372),"")</f>
        <v/>
      </c>
      <c r="C1372" t="str">
        <f t="shared" si="75"/>
        <v/>
      </c>
      <c r="D1372" t="str">
        <f>IF(F1372&lt;&gt;0,COUNTIF($K$2:K1372,K1372),"")</f>
        <v/>
      </c>
      <c r="E1372" t="str">
        <f t="shared" si="76"/>
        <v/>
      </c>
      <c r="G1372" s="54"/>
      <c r="H1372" t="str">
        <f>IFERROR(VLOOKUP(F1372, Entries!$B:$F, 2, FALSE),"")</f>
        <v/>
      </c>
      <c r="I1372" t="str">
        <f>IFERROR(VLOOKUP(F1372, Entries!$B:$F, 3, FALSE),"")</f>
        <v/>
      </c>
      <c r="J1372" t="str">
        <f>IFERROR(VLOOKUP(F1372, Entries!$B:$F, 4, FALSE),"")</f>
        <v/>
      </c>
      <c r="K1372" t="str">
        <f>IFERROR(VLOOKUP(F1372, Entries!$B:$F, 5, FALSE),"")</f>
        <v/>
      </c>
      <c r="L1372" t="str">
        <f>LEFT(Table22[[#This Row],[Category]],2)</f>
        <v/>
      </c>
      <c r="M1372" t="str">
        <f>IF(F1372&lt;&gt;0,COUNTIF($L$2:L1372,L1372),"")</f>
        <v/>
      </c>
      <c r="N1372" t="str">
        <f t="shared" si="77"/>
        <v/>
      </c>
    </row>
    <row r="1373" spans="1:14" x14ac:dyDescent="0.2">
      <c r="A1373">
        <v>1372</v>
      </c>
      <c r="B1373" t="str">
        <f>IF(F1373&lt;&gt;"",COUNTIF($J$2:J1373,J1373),"")</f>
        <v/>
      </c>
      <c r="C1373" t="str">
        <f t="shared" si="75"/>
        <v/>
      </c>
      <c r="D1373" t="str">
        <f>IF(F1373&lt;&gt;0,COUNTIF($K$2:K1373,K1373),"")</f>
        <v/>
      </c>
      <c r="E1373" t="str">
        <f t="shared" si="76"/>
        <v/>
      </c>
      <c r="G1373" s="54"/>
      <c r="H1373" t="str">
        <f>IFERROR(VLOOKUP(F1373, Entries!$B:$F, 2, FALSE),"")</f>
        <v/>
      </c>
      <c r="I1373" t="str">
        <f>IFERROR(VLOOKUP(F1373, Entries!$B:$F, 3, FALSE),"")</f>
        <v/>
      </c>
      <c r="J1373" t="str">
        <f>IFERROR(VLOOKUP(F1373, Entries!$B:$F, 4, FALSE),"")</f>
        <v/>
      </c>
      <c r="K1373" t="str">
        <f>IFERROR(VLOOKUP(F1373, Entries!$B:$F, 5, FALSE),"")</f>
        <v/>
      </c>
      <c r="L1373" t="str">
        <f>LEFT(Table22[[#This Row],[Category]],2)</f>
        <v/>
      </c>
      <c r="M1373" t="str">
        <f>IF(F1373&lt;&gt;0,COUNTIF($L$2:L1373,L1373),"")</f>
        <v/>
      </c>
      <c r="N1373" t="str">
        <f t="shared" si="77"/>
        <v/>
      </c>
    </row>
    <row r="1374" spans="1:14" x14ac:dyDescent="0.2">
      <c r="A1374">
        <v>1373</v>
      </c>
      <c r="B1374" t="str">
        <f>IF(F1374&lt;&gt;"",COUNTIF($J$2:J1374,J1374),"")</f>
        <v/>
      </c>
      <c r="C1374" t="str">
        <f t="shared" si="75"/>
        <v/>
      </c>
      <c r="D1374" t="str">
        <f>IF(F1374&lt;&gt;0,COUNTIF($K$2:K1374,K1374),"")</f>
        <v/>
      </c>
      <c r="E1374" t="str">
        <f t="shared" si="76"/>
        <v/>
      </c>
      <c r="G1374" s="54"/>
      <c r="H1374" t="str">
        <f>IFERROR(VLOOKUP(F1374, Entries!$B:$F, 2, FALSE),"")</f>
        <v/>
      </c>
      <c r="I1374" t="str">
        <f>IFERROR(VLOOKUP(F1374, Entries!$B:$F, 3, FALSE),"")</f>
        <v/>
      </c>
      <c r="J1374" t="str">
        <f>IFERROR(VLOOKUP(F1374, Entries!$B:$F, 4, FALSE),"")</f>
        <v/>
      </c>
      <c r="K1374" t="str">
        <f>IFERROR(VLOOKUP(F1374, Entries!$B:$F, 5, FALSE),"")</f>
        <v/>
      </c>
      <c r="L1374" t="str">
        <f>LEFT(Table22[[#This Row],[Category]],2)</f>
        <v/>
      </c>
      <c r="M1374" t="str">
        <f>IF(F1374&lt;&gt;0,COUNTIF($L$2:L1374,L1374),"")</f>
        <v/>
      </c>
      <c r="N1374" t="str">
        <f t="shared" si="77"/>
        <v/>
      </c>
    </row>
    <row r="1375" spans="1:14" x14ac:dyDescent="0.2">
      <c r="A1375">
        <v>1374</v>
      </c>
      <c r="B1375" t="str">
        <f>IF(F1375&lt;&gt;"",COUNTIF($J$2:J1375,J1375),"")</f>
        <v/>
      </c>
      <c r="C1375" t="str">
        <f t="shared" si="75"/>
        <v/>
      </c>
      <c r="D1375" t="str">
        <f>IF(F1375&lt;&gt;0,COUNTIF($K$2:K1375,K1375),"")</f>
        <v/>
      </c>
      <c r="E1375" t="str">
        <f t="shared" si="76"/>
        <v/>
      </c>
      <c r="G1375" s="54"/>
      <c r="H1375" t="str">
        <f>IFERROR(VLOOKUP(F1375, Entries!$B:$F, 2, FALSE),"")</f>
        <v/>
      </c>
      <c r="I1375" t="str">
        <f>IFERROR(VLOOKUP(F1375, Entries!$B:$F, 3, FALSE),"")</f>
        <v/>
      </c>
      <c r="J1375" t="str">
        <f>IFERROR(VLOOKUP(F1375, Entries!$B:$F, 4, FALSE),"")</f>
        <v/>
      </c>
      <c r="K1375" t="str">
        <f>IFERROR(VLOOKUP(F1375, Entries!$B:$F, 5, FALSE),"")</f>
        <v/>
      </c>
      <c r="L1375" t="str">
        <f>LEFT(Table22[[#This Row],[Category]],2)</f>
        <v/>
      </c>
      <c r="M1375" t="str">
        <f>IF(F1375&lt;&gt;0,COUNTIF($L$2:L1375,L1375),"")</f>
        <v/>
      </c>
      <c r="N1375" t="str">
        <f t="shared" si="77"/>
        <v/>
      </c>
    </row>
    <row r="1376" spans="1:14" x14ac:dyDescent="0.2">
      <c r="A1376">
        <v>1375</v>
      </c>
      <c r="B1376" t="str">
        <f>IF(F1376&lt;&gt;"",COUNTIF($J$2:J1376,J1376),"")</f>
        <v/>
      </c>
      <c r="C1376" t="str">
        <f t="shared" si="75"/>
        <v/>
      </c>
      <c r="D1376" t="str">
        <f>IF(F1376&lt;&gt;0,COUNTIF($K$2:K1376,K1376),"")</f>
        <v/>
      </c>
      <c r="E1376" t="str">
        <f t="shared" si="76"/>
        <v/>
      </c>
      <c r="G1376" s="54"/>
      <c r="H1376" t="str">
        <f>IFERROR(VLOOKUP(F1376, Entries!$B:$F, 2, FALSE),"")</f>
        <v/>
      </c>
      <c r="I1376" t="str">
        <f>IFERROR(VLOOKUP(F1376, Entries!$B:$F, 3, FALSE),"")</f>
        <v/>
      </c>
      <c r="J1376" t="str">
        <f>IFERROR(VLOOKUP(F1376, Entries!$B:$F, 4, FALSE),"")</f>
        <v/>
      </c>
      <c r="K1376" t="str">
        <f>IFERROR(VLOOKUP(F1376, Entries!$B:$F, 5, FALSE),"")</f>
        <v/>
      </c>
      <c r="L1376" t="str">
        <f>LEFT(Table22[[#This Row],[Category]],2)</f>
        <v/>
      </c>
      <c r="M1376" t="str">
        <f>IF(F1376&lt;&gt;0,COUNTIF($L$2:L1376,L1376),"")</f>
        <v/>
      </c>
      <c r="N1376" t="str">
        <f t="shared" si="77"/>
        <v/>
      </c>
    </row>
    <row r="1377" spans="1:14" x14ac:dyDescent="0.2">
      <c r="A1377">
        <v>1376</v>
      </c>
      <c r="B1377" t="str">
        <f>IF(F1377&lt;&gt;"",COUNTIF($J$2:J1377,J1377),"")</f>
        <v/>
      </c>
      <c r="C1377" t="str">
        <f t="shared" si="75"/>
        <v/>
      </c>
      <c r="D1377" t="str">
        <f>IF(F1377&lt;&gt;0,COUNTIF($K$2:K1377,K1377),"")</f>
        <v/>
      </c>
      <c r="E1377" t="str">
        <f t="shared" si="76"/>
        <v/>
      </c>
      <c r="G1377" s="54"/>
      <c r="H1377" t="str">
        <f>IFERROR(VLOOKUP(F1377, Entries!$B:$F, 2, FALSE),"")</f>
        <v/>
      </c>
      <c r="I1377" t="str">
        <f>IFERROR(VLOOKUP(F1377, Entries!$B:$F, 3, FALSE),"")</f>
        <v/>
      </c>
      <c r="J1377" t="str">
        <f>IFERROR(VLOOKUP(F1377, Entries!$B:$F, 4, FALSE),"")</f>
        <v/>
      </c>
      <c r="K1377" t="str">
        <f>IFERROR(VLOOKUP(F1377, Entries!$B:$F, 5, FALSE),"")</f>
        <v/>
      </c>
      <c r="L1377" t="str">
        <f>LEFT(Table22[[#This Row],[Category]],2)</f>
        <v/>
      </c>
      <c r="M1377" t="str">
        <f>IF(F1377&lt;&gt;0,COUNTIF($L$2:L1377,L1377),"")</f>
        <v/>
      </c>
      <c r="N1377" t="str">
        <f t="shared" si="77"/>
        <v/>
      </c>
    </row>
    <row r="1378" spans="1:14" x14ac:dyDescent="0.2">
      <c r="A1378">
        <v>1377</v>
      </c>
      <c r="B1378" t="str">
        <f>IF(F1378&lt;&gt;"",COUNTIF($J$2:J1378,J1378),"")</f>
        <v/>
      </c>
      <c r="C1378" t="str">
        <f t="shared" si="75"/>
        <v/>
      </c>
      <c r="D1378" t="str">
        <f>IF(F1378&lt;&gt;0,COUNTIF($K$2:K1378,K1378),"")</f>
        <v/>
      </c>
      <c r="E1378" t="str">
        <f t="shared" si="76"/>
        <v/>
      </c>
      <c r="G1378" s="54"/>
      <c r="H1378" t="str">
        <f>IFERROR(VLOOKUP(F1378, Entries!$B:$F, 2, FALSE),"")</f>
        <v/>
      </c>
      <c r="I1378" t="str">
        <f>IFERROR(VLOOKUP(F1378, Entries!$B:$F, 3, FALSE),"")</f>
        <v/>
      </c>
      <c r="J1378" t="str">
        <f>IFERROR(VLOOKUP(F1378, Entries!$B:$F, 4, FALSE),"")</f>
        <v/>
      </c>
      <c r="K1378" t="str">
        <f>IFERROR(VLOOKUP(F1378, Entries!$B:$F, 5, FALSE),"")</f>
        <v/>
      </c>
      <c r="L1378" t="str">
        <f>LEFT(Table22[[#This Row],[Category]],2)</f>
        <v/>
      </c>
      <c r="M1378" t="str">
        <f>IF(F1378&lt;&gt;0,COUNTIF($L$2:L1378,L1378),"")</f>
        <v/>
      </c>
      <c r="N1378" t="str">
        <f t="shared" si="77"/>
        <v/>
      </c>
    </row>
    <row r="1379" spans="1:14" x14ac:dyDescent="0.2">
      <c r="A1379">
        <v>1378</v>
      </c>
      <c r="B1379" t="str">
        <f>IF(F1379&lt;&gt;"",COUNTIF($J$2:J1379,J1379),"")</f>
        <v/>
      </c>
      <c r="C1379" t="str">
        <f t="shared" si="75"/>
        <v/>
      </c>
      <c r="D1379" t="str">
        <f>IF(F1379&lt;&gt;0,COUNTIF($K$2:K1379,K1379),"")</f>
        <v/>
      </c>
      <c r="E1379" t="str">
        <f t="shared" si="76"/>
        <v/>
      </c>
      <c r="G1379" s="54"/>
      <c r="H1379" t="str">
        <f>IFERROR(VLOOKUP(F1379, Entries!$B:$F, 2, FALSE),"")</f>
        <v/>
      </c>
      <c r="I1379" t="str">
        <f>IFERROR(VLOOKUP(F1379, Entries!$B:$F, 3, FALSE),"")</f>
        <v/>
      </c>
      <c r="J1379" t="str">
        <f>IFERROR(VLOOKUP(F1379, Entries!$B:$F, 4, FALSE),"")</f>
        <v/>
      </c>
      <c r="K1379" t="str">
        <f>IFERROR(VLOOKUP(F1379, Entries!$B:$F, 5, FALSE),"")</f>
        <v/>
      </c>
      <c r="L1379" t="str">
        <f>LEFT(Table22[[#This Row],[Category]],2)</f>
        <v/>
      </c>
      <c r="M1379" t="str">
        <f>IF(F1379&lt;&gt;0,COUNTIF($L$2:L1379,L1379),"")</f>
        <v/>
      </c>
      <c r="N1379" t="str">
        <f t="shared" si="77"/>
        <v/>
      </c>
    </row>
    <row r="1380" spans="1:14" x14ac:dyDescent="0.2">
      <c r="A1380">
        <v>1379</v>
      </c>
      <c r="B1380" t="str">
        <f>IF(F1380&lt;&gt;"",COUNTIF($J$2:J1380,J1380),"")</f>
        <v/>
      </c>
      <c r="C1380" t="str">
        <f t="shared" si="75"/>
        <v/>
      </c>
      <c r="D1380" t="str">
        <f>IF(F1380&lt;&gt;0,COUNTIF($K$2:K1380,K1380),"")</f>
        <v/>
      </c>
      <c r="E1380" t="str">
        <f t="shared" si="76"/>
        <v/>
      </c>
      <c r="G1380" s="54"/>
      <c r="H1380" t="str">
        <f>IFERROR(VLOOKUP(F1380, Entries!$B:$F, 2, FALSE),"")</f>
        <v/>
      </c>
      <c r="I1380" t="str">
        <f>IFERROR(VLOOKUP(F1380, Entries!$B:$F, 3, FALSE),"")</f>
        <v/>
      </c>
      <c r="J1380" t="str">
        <f>IFERROR(VLOOKUP(F1380, Entries!$B:$F, 4, FALSE),"")</f>
        <v/>
      </c>
      <c r="K1380" t="str">
        <f>IFERROR(VLOOKUP(F1380, Entries!$B:$F, 5, FALSE),"")</f>
        <v/>
      </c>
      <c r="L1380" t="str">
        <f>LEFT(Table22[[#This Row],[Category]],2)</f>
        <v/>
      </c>
      <c r="M1380" t="str">
        <f>IF(F1380&lt;&gt;0,COUNTIF($L$2:L1380,L1380),"")</f>
        <v/>
      </c>
      <c r="N1380" t="str">
        <f t="shared" si="77"/>
        <v/>
      </c>
    </row>
    <row r="1381" spans="1:14" x14ac:dyDescent="0.2">
      <c r="A1381">
        <v>1380</v>
      </c>
      <c r="B1381" t="str">
        <f>IF(F1381&lt;&gt;"",COUNTIF($J$2:J1381,J1381),"")</f>
        <v/>
      </c>
      <c r="C1381" t="str">
        <f t="shared" si="75"/>
        <v/>
      </c>
      <c r="D1381" t="str">
        <f>IF(F1381&lt;&gt;0,COUNTIF($K$2:K1381,K1381),"")</f>
        <v/>
      </c>
      <c r="E1381" t="str">
        <f t="shared" si="76"/>
        <v/>
      </c>
      <c r="G1381" s="54"/>
      <c r="H1381" t="str">
        <f>IFERROR(VLOOKUP(F1381, Entries!$B:$F, 2, FALSE),"")</f>
        <v/>
      </c>
      <c r="I1381" t="str">
        <f>IFERROR(VLOOKUP(F1381, Entries!$B:$F, 3, FALSE),"")</f>
        <v/>
      </c>
      <c r="J1381" t="str">
        <f>IFERROR(VLOOKUP(F1381, Entries!$B:$F, 4, FALSE),"")</f>
        <v/>
      </c>
      <c r="K1381" t="str">
        <f>IFERROR(VLOOKUP(F1381, Entries!$B:$F, 5, FALSE),"")</f>
        <v/>
      </c>
      <c r="L1381" t="str">
        <f>LEFT(Table22[[#This Row],[Category]],2)</f>
        <v/>
      </c>
      <c r="M1381" t="str">
        <f>IF(F1381&lt;&gt;0,COUNTIF($L$2:L1381,L1381),"")</f>
        <v/>
      </c>
      <c r="N1381" t="str">
        <f t="shared" si="77"/>
        <v/>
      </c>
    </row>
    <row r="1382" spans="1:14" x14ac:dyDescent="0.2">
      <c r="A1382">
        <v>1381</v>
      </c>
      <c r="B1382" t="str">
        <f>IF(F1382&lt;&gt;"",COUNTIF($J$2:J1382,J1382),"")</f>
        <v/>
      </c>
      <c r="C1382" t="str">
        <f t="shared" si="75"/>
        <v/>
      </c>
      <c r="D1382" t="str">
        <f>IF(F1382&lt;&gt;0,COUNTIF($K$2:K1382,K1382),"")</f>
        <v/>
      </c>
      <c r="E1382" t="str">
        <f t="shared" si="76"/>
        <v/>
      </c>
      <c r="G1382" s="54"/>
      <c r="H1382" t="str">
        <f>IFERROR(VLOOKUP(F1382, Entries!$B:$F, 2, FALSE),"")</f>
        <v/>
      </c>
      <c r="I1382" t="str">
        <f>IFERROR(VLOOKUP(F1382, Entries!$B:$F, 3, FALSE),"")</f>
        <v/>
      </c>
      <c r="J1382" t="str">
        <f>IFERROR(VLOOKUP(F1382, Entries!$B:$F, 4, FALSE),"")</f>
        <v/>
      </c>
      <c r="K1382" t="str">
        <f>IFERROR(VLOOKUP(F1382, Entries!$B:$F, 5, FALSE),"")</f>
        <v/>
      </c>
      <c r="L1382" t="str">
        <f>LEFT(Table22[[#This Row],[Category]],2)</f>
        <v/>
      </c>
      <c r="M1382" t="str">
        <f>IF(F1382&lt;&gt;0,COUNTIF($L$2:L1382,L1382),"")</f>
        <v/>
      </c>
      <c r="N1382" t="str">
        <f t="shared" si="77"/>
        <v/>
      </c>
    </row>
    <row r="1383" spans="1:14" x14ac:dyDescent="0.2">
      <c r="A1383">
        <v>1382</v>
      </c>
      <c r="B1383" t="str">
        <f>IF(F1383&lt;&gt;"",COUNTIF($J$2:J1383,J1383),"")</f>
        <v/>
      </c>
      <c r="C1383" t="str">
        <f t="shared" si="75"/>
        <v/>
      </c>
      <c r="D1383" t="str">
        <f>IF(F1383&lt;&gt;0,COUNTIF($K$2:K1383,K1383),"")</f>
        <v/>
      </c>
      <c r="E1383" t="str">
        <f t="shared" si="76"/>
        <v/>
      </c>
      <c r="G1383" s="54"/>
      <c r="H1383" t="str">
        <f>IFERROR(VLOOKUP(F1383, Entries!$B:$F, 2, FALSE),"")</f>
        <v/>
      </c>
      <c r="I1383" t="str">
        <f>IFERROR(VLOOKUP(F1383, Entries!$B:$F, 3, FALSE),"")</f>
        <v/>
      </c>
      <c r="J1383" t="str">
        <f>IFERROR(VLOOKUP(F1383, Entries!$B:$F, 4, FALSE),"")</f>
        <v/>
      </c>
      <c r="K1383" t="str">
        <f>IFERROR(VLOOKUP(F1383, Entries!$B:$F, 5, FALSE),"")</f>
        <v/>
      </c>
      <c r="L1383" t="str">
        <f>LEFT(Table22[[#This Row],[Category]],2)</f>
        <v/>
      </c>
      <c r="M1383" t="str">
        <f>IF(F1383&lt;&gt;0,COUNTIF($L$2:L1383,L1383),"")</f>
        <v/>
      </c>
      <c r="N1383" t="str">
        <f t="shared" si="77"/>
        <v/>
      </c>
    </row>
    <row r="1384" spans="1:14" x14ac:dyDescent="0.2">
      <c r="A1384">
        <v>1383</v>
      </c>
      <c r="B1384" t="str">
        <f>IF(F1384&lt;&gt;"",COUNTIF($J$2:J1384,J1384),"")</f>
        <v/>
      </c>
      <c r="C1384" t="str">
        <f t="shared" si="75"/>
        <v/>
      </c>
      <c r="D1384" t="str">
        <f>IF(F1384&lt;&gt;0,COUNTIF($K$2:K1384,K1384),"")</f>
        <v/>
      </c>
      <c r="E1384" t="str">
        <f t="shared" si="76"/>
        <v/>
      </c>
      <c r="G1384" s="54"/>
      <c r="H1384" t="str">
        <f>IFERROR(VLOOKUP(F1384, Entries!$B:$F, 2, FALSE),"")</f>
        <v/>
      </c>
      <c r="I1384" t="str">
        <f>IFERROR(VLOOKUP(F1384, Entries!$B:$F, 3, FALSE),"")</f>
        <v/>
      </c>
      <c r="J1384" t="str">
        <f>IFERROR(VLOOKUP(F1384, Entries!$B:$F, 4, FALSE),"")</f>
        <v/>
      </c>
      <c r="K1384" t="str">
        <f>IFERROR(VLOOKUP(F1384, Entries!$B:$F, 5, FALSE),"")</f>
        <v/>
      </c>
      <c r="L1384" t="str">
        <f>LEFT(Table22[[#This Row],[Category]],2)</f>
        <v/>
      </c>
      <c r="M1384" t="str">
        <f>IF(F1384&lt;&gt;0,COUNTIF($L$2:L1384,L1384),"")</f>
        <v/>
      </c>
      <c r="N1384" t="str">
        <f t="shared" si="77"/>
        <v/>
      </c>
    </row>
    <row r="1385" spans="1:14" x14ac:dyDescent="0.2">
      <c r="A1385">
        <v>1384</v>
      </c>
      <c r="B1385" t="str">
        <f>IF(F1385&lt;&gt;"",COUNTIF($J$2:J1385,J1385),"")</f>
        <v/>
      </c>
      <c r="C1385" t="str">
        <f t="shared" si="75"/>
        <v/>
      </c>
      <c r="D1385" t="str">
        <f>IF(F1385&lt;&gt;0,COUNTIF($K$2:K1385,K1385),"")</f>
        <v/>
      </c>
      <c r="E1385" t="str">
        <f t="shared" si="76"/>
        <v/>
      </c>
      <c r="G1385" s="54"/>
      <c r="H1385" t="str">
        <f>IFERROR(VLOOKUP(F1385, Entries!$B:$F, 2, FALSE),"")</f>
        <v/>
      </c>
      <c r="I1385" t="str">
        <f>IFERROR(VLOOKUP(F1385, Entries!$B:$F, 3, FALSE),"")</f>
        <v/>
      </c>
      <c r="J1385" t="str">
        <f>IFERROR(VLOOKUP(F1385, Entries!$B:$F, 4, FALSE),"")</f>
        <v/>
      </c>
      <c r="K1385" t="str">
        <f>IFERROR(VLOOKUP(F1385, Entries!$B:$F, 5, FALSE),"")</f>
        <v/>
      </c>
      <c r="L1385" t="str">
        <f>LEFT(Table22[[#This Row],[Category]],2)</f>
        <v/>
      </c>
      <c r="M1385" t="str">
        <f>IF(F1385&lt;&gt;0,COUNTIF($L$2:L1385,L1385),"")</f>
        <v/>
      </c>
      <c r="N1385" t="str">
        <f t="shared" si="77"/>
        <v/>
      </c>
    </row>
    <row r="1386" spans="1:14" x14ac:dyDescent="0.2">
      <c r="A1386">
        <v>1385</v>
      </c>
      <c r="B1386" t="str">
        <f>IF(F1386&lt;&gt;"",COUNTIF($J$2:J1386,J1386),"")</f>
        <v/>
      </c>
      <c r="C1386" t="str">
        <f t="shared" si="75"/>
        <v/>
      </c>
      <c r="D1386" t="str">
        <f>IF(F1386&lt;&gt;0,COUNTIF($K$2:K1386,K1386),"")</f>
        <v/>
      </c>
      <c r="E1386" t="str">
        <f t="shared" si="76"/>
        <v/>
      </c>
      <c r="G1386" s="54"/>
      <c r="H1386" t="str">
        <f>IFERROR(VLOOKUP(F1386, Entries!$B:$F, 2, FALSE),"")</f>
        <v/>
      </c>
      <c r="I1386" t="str">
        <f>IFERROR(VLOOKUP(F1386, Entries!$B:$F, 3, FALSE),"")</f>
        <v/>
      </c>
      <c r="J1386" t="str">
        <f>IFERROR(VLOOKUP(F1386, Entries!$B:$F, 4, FALSE),"")</f>
        <v/>
      </c>
      <c r="K1386" t="str">
        <f>IFERROR(VLOOKUP(F1386, Entries!$B:$F, 5, FALSE),"")</f>
        <v/>
      </c>
      <c r="L1386" t="str">
        <f>LEFT(Table22[[#This Row],[Category]],2)</f>
        <v/>
      </c>
      <c r="M1386" t="str">
        <f>IF(F1386&lt;&gt;0,COUNTIF($L$2:L1386,L1386),"")</f>
        <v/>
      </c>
      <c r="N1386" t="str">
        <f t="shared" si="77"/>
        <v/>
      </c>
    </row>
    <row r="1387" spans="1:14" x14ac:dyDescent="0.2">
      <c r="A1387">
        <v>1386</v>
      </c>
      <c r="B1387" t="str">
        <f>IF(F1387&lt;&gt;"",COUNTIF($J$2:J1387,J1387),"")</f>
        <v/>
      </c>
      <c r="C1387" t="str">
        <f t="shared" si="75"/>
        <v/>
      </c>
      <c r="D1387" t="str">
        <f>IF(F1387&lt;&gt;0,COUNTIF($K$2:K1387,K1387),"")</f>
        <v/>
      </c>
      <c r="E1387" t="str">
        <f t="shared" si="76"/>
        <v/>
      </c>
      <c r="G1387" s="54"/>
      <c r="H1387" t="str">
        <f>IFERROR(VLOOKUP(F1387, Entries!$B:$F, 2, FALSE),"")</f>
        <v/>
      </c>
      <c r="I1387" t="str">
        <f>IFERROR(VLOOKUP(F1387, Entries!$B:$F, 3, FALSE),"")</f>
        <v/>
      </c>
      <c r="J1387" t="str">
        <f>IFERROR(VLOOKUP(F1387, Entries!$B:$F, 4, FALSE),"")</f>
        <v/>
      </c>
      <c r="K1387" t="str">
        <f>IFERROR(VLOOKUP(F1387, Entries!$B:$F, 5, FALSE),"")</f>
        <v/>
      </c>
      <c r="L1387" t="str">
        <f>LEFT(Table22[[#This Row],[Category]],2)</f>
        <v/>
      </c>
      <c r="M1387" t="str">
        <f>IF(F1387&lt;&gt;0,COUNTIF($L$2:L1387,L1387),"")</f>
        <v/>
      </c>
      <c r="N1387" t="str">
        <f t="shared" si="77"/>
        <v/>
      </c>
    </row>
    <row r="1388" spans="1:14" x14ac:dyDescent="0.2">
      <c r="A1388">
        <v>1387</v>
      </c>
      <c r="B1388" t="str">
        <f>IF(F1388&lt;&gt;"",COUNTIF($J$2:J1388,J1388),"")</f>
        <v/>
      </c>
      <c r="C1388" t="str">
        <f t="shared" si="75"/>
        <v/>
      </c>
      <c r="D1388" t="str">
        <f>IF(F1388&lt;&gt;0,COUNTIF($K$2:K1388,K1388),"")</f>
        <v/>
      </c>
      <c r="E1388" t="str">
        <f t="shared" si="76"/>
        <v/>
      </c>
      <c r="G1388" s="54"/>
      <c r="H1388" t="str">
        <f>IFERROR(VLOOKUP(F1388, Entries!$B:$F, 2, FALSE),"")</f>
        <v/>
      </c>
      <c r="I1388" t="str">
        <f>IFERROR(VLOOKUP(F1388, Entries!$B:$F, 3, FALSE),"")</f>
        <v/>
      </c>
      <c r="J1388" t="str">
        <f>IFERROR(VLOOKUP(F1388, Entries!$B:$F, 4, FALSE),"")</f>
        <v/>
      </c>
      <c r="K1388" t="str">
        <f>IFERROR(VLOOKUP(F1388, Entries!$B:$F, 5, FALSE),"")</f>
        <v/>
      </c>
      <c r="L1388" t="str">
        <f>LEFT(Table22[[#This Row],[Category]],2)</f>
        <v/>
      </c>
      <c r="M1388" t="str">
        <f>IF(F1388&lt;&gt;0,COUNTIF($L$2:L1388,L1388),"")</f>
        <v/>
      </c>
      <c r="N1388" t="str">
        <f t="shared" si="77"/>
        <v/>
      </c>
    </row>
    <row r="1389" spans="1:14" x14ac:dyDescent="0.2">
      <c r="A1389">
        <v>1388</v>
      </c>
      <c r="B1389" t="str">
        <f>IF(F1389&lt;&gt;"",COUNTIF($J$2:J1389,J1389),"")</f>
        <v/>
      </c>
      <c r="C1389" t="str">
        <f t="shared" si="75"/>
        <v/>
      </c>
      <c r="D1389" t="str">
        <f>IF(F1389&lt;&gt;0,COUNTIF($K$2:K1389,K1389),"")</f>
        <v/>
      </c>
      <c r="E1389" t="str">
        <f t="shared" si="76"/>
        <v/>
      </c>
      <c r="G1389" s="54"/>
      <c r="H1389" t="str">
        <f>IFERROR(VLOOKUP(F1389, Entries!$B:$F, 2, FALSE),"")</f>
        <v/>
      </c>
      <c r="I1389" t="str">
        <f>IFERROR(VLOOKUP(F1389, Entries!$B:$F, 3, FALSE),"")</f>
        <v/>
      </c>
      <c r="J1389" t="str">
        <f>IFERROR(VLOOKUP(F1389, Entries!$B:$F, 4, FALSE),"")</f>
        <v/>
      </c>
      <c r="K1389" t="str">
        <f>IFERROR(VLOOKUP(F1389, Entries!$B:$F, 5, FALSE),"")</f>
        <v/>
      </c>
      <c r="L1389" t="str">
        <f>LEFT(Table22[[#This Row],[Category]],2)</f>
        <v/>
      </c>
      <c r="M1389" t="str">
        <f>IF(F1389&lt;&gt;0,COUNTIF($L$2:L1389,L1389),"")</f>
        <v/>
      </c>
      <c r="N1389" t="str">
        <f t="shared" si="77"/>
        <v/>
      </c>
    </row>
    <row r="1390" spans="1:14" x14ac:dyDescent="0.2">
      <c r="A1390">
        <v>1389</v>
      </c>
      <c r="B1390" t="str">
        <f>IF(F1390&lt;&gt;"",COUNTIF($J$2:J1390,J1390),"")</f>
        <v/>
      </c>
      <c r="C1390" t="str">
        <f t="shared" si="75"/>
        <v/>
      </c>
      <c r="D1390" t="str">
        <f>IF(F1390&lt;&gt;0,COUNTIF($K$2:K1390,K1390),"")</f>
        <v/>
      </c>
      <c r="E1390" t="str">
        <f t="shared" si="76"/>
        <v/>
      </c>
      <c r="G1390" s="54"/>
      <c r="H1390" t="str">
        <f>IFERROR(VLOOKUP(F1390, Entries!$B:$F, 2, FALSE),"")</f>
        <v/>
      </c>
      <c r="I1390" t="str">
        <f>IFERROR(VLOOKUP(F1390, Entries!$B:$F, 3, FALSE),"")</f>
        <v/>
      </c>
      <c r="J1390" t="str">
        <f>IFERROR(VLOOKUP(F1390, Entries!$B:$F, 4, FALSE),"")</f>
        <v/>
      </c>
      <c r="K1390" t="str">
        <f>IFERROR(VLOOKUP(F1390, Entries!$B:$F, 5, FALSE),"")</f>
        <v/>
      </c>
      <c r="L1390" t="str">
        <f>LEFT(Table22[[#This Row],[Category]],2)</f>
        <v/>
      </c>
      <c r="M1390" t="str">
        <f>IF(F1390&lt;&gt;0,COUNTIF($L$2:L1390,L1390),"")</f>
        <v/>
      </c>
      <c r="N1390" t="str">
        <f t="shared" si="77"/>
        <v/>
      </c>
    </row>
    <row r="1391" spans="1:14" x14ac:dyDescent="0.2">
      <c r="A1391">
        <v>1390</v>
      </c>
      <c r="B1391" t="str">
        <f>IF(F1391&lt;&gt;"",COUNTIF($J$2:J1391,J1391),"")</f>
        <v/>
      </c>
      <c r="C1391" t="str">
        <f t="shared" si="75"/>
        <v/>
      </c>
      <c r="D1391" t="str">
        <f>IF(F1391&lt;&gt;0,COUNTIF($K$2:K1391,K1391),"")</f>
        <v/>
      </c>
      <c r="E1391" t="str">
        <f t="shared" si="76"/>
        <v/>
      </c>
      <c r="G1391" s="54"/>
      <c r="H1391" t="str">
        <f>IFERROR(VLOOKUP(F1391, Entries!$B:$F, 2, FALSE),"")</f>
        <v/>
      </c>
      <c r="I1391" t="str">
        <f>IFERROR(VLOOKUP(F1391, Entries!$B:$F, 3, FALSE),"")</f>
        <v/>
      </c>
      <c r="J1391" t="str">
        <f>IFERROR(VLOOKUP(F1391, Entries!$B:$F, 4, FALSE),"")</f>
        <v/>
      </c>
      <c r="K1391" t="str">
        <f>IFERROR(VLOOKUP(F1391, Entries!$B:$F, 5, FALSE),"")</f>
        <v/>
      </c>
      <c r="L1391" t="str">
        <f>LEFT(Table22[[#This Row],[Category]],2)</f>
        <v/>
      </c>
      <c r="M1391" t="str">
        <f>IF(F1391&lt;&gt;0,COUNTIF($L$2:L1391,L1391),"")</f>
        <v/>
      </c>
      <c r="N1391" t="str">
        <f t="shared" si="77"/>
        <v/>
      </c>
    </row>
    <row r="1392" spans="1:14" x14ac:dyDescent="0.2">
      <c r="A1392">
        <v>1391</v>
      </c>
      <c r="B1392" t="str">
        <f>IF(F1392&lt;&gt;"",COUNTIF($J$2:J1392,J1392),"")</f>
        <v/>
      </c>
      <c r="C1392" t="str">
        <f t="shared" si="75"/>
        <v/>
      </c>
      <c r="D1392" t="str">
        <f>IF(F1392&lt;&gt;0,COUNTIF($K$2:K1392,K1392),"")</f>
        <v/>
      </c>
      <c r="E1392" t="str">
        <f t="shared" si="76"/>
        <v/>
      </c>
      <c r="G1392" s="54"/>
      <c r="H1392" t="str">
        <f>IFERROR(VLOOKUP(F1392, Entries!$B:$F, 2, FALSE),"")</f>
        <v/>
      </c>
      <c r="I1392" t="str">
        <f>IFERROR(VLOOKUP(F1392, Entries!$B:$F, 3, FALSE),"")</f>
        <v/>
      </c>
      <c r="J1392" t="str">
        <f>IFERROR(VLOOKUP(F1392, Entries!$B:$F, 4, FALSE),"")</f>
        <v/>
      </c>
      <c r="K1392" t="str">
        <f>IFERROR(VLOOKUP(F1392, Entries!$B:$F, 5, FALSE),"")</f>
        <v/>
      </c>
      <c r="L1392" t="str">
        <f>LEFT(Table22[[#This Row],[Category]],2)</f>
        <v/>
      </c>
      <c r="M1392" t="str">
        <f>IF(F1392&lt;&gt;0,COUNTIF($L$2:L1392,L1392),"")</f>
        <v/>
      </c>
      <c r="N1392" t="str">
        <f t="shared" si="77"/>
        <v/>
      </c>
    </row>
    <row r="1393" spans="1:14" x14ac:dyDescent="0.2">
      <c r="A1393">
        <v>1392</v>
      </c>
      <c r="B1393" t="str">
        <f>IF(F1393&lt;&gt;"",COUNTIF($J$2:J1393,J1393),"")</f>
        <v/>
      </c>
      <c r="C1393" t="str">
        <f t="shared" si="75"/>
        <v/>
      </c>
      <c r="D1393" t="str">
        <f>IF(F1393&lt;&gt;0,COUNTIF($K$2:K1393,K1393),"")</f>
        <v/>
      </c>
      <c r="E1393" t="str">
        <f t="shared" si="76"/>
        <v/>
      </c>
      <c r="G1393" s="54"/>
      <c r="H1393" t="str">
        <f>IFERROR(VLOOKUP(F1393, Entries!$B:$F, 2, FALSE),"")</f>
        <v/>
      </c>
      <c r="I1393" t="str">
        <f>IFERROR(VLOOKUP(F1393, Entries!$B:$F, 3, FALSE),"")</f>
        <v/>
      </c>
      <c r="J1393" t="str">
        <f>IFERROR(VLOOKUP(F1393, Entries!$B:$F, 4, FALSE),"")</f>
        <v/>
      </c>
      <c r="K1393" t="str">
        <f>IFERROR(VLOOKUP(F1393, Entries!$B:$F, 5, FALSE),"")</f>
        <v/>
      </c>
      <c r="L1393" t="str">
        <f>LEFT(Table22[[#This Row],[Category]],2)</f>
        <v/>
      </c>
      <c r="M1393" t="str">
        <f>IF(F1393&lt;&gt;0,COUNTIF($L$2:L1393,L1393),"")</f>
        <v/>
      </c>
      <c r="N1393" t="str">
        <f t="shared" si="77"/>
        <v/>
      </c>
    </row>
    <row r="1394" spans="1:14" x14ac:dyDescent="0.2">
      <c r="A1394">
        <v>1393</v>
      </c>
      <c r="B1394" t="str">
        <f>IF(F1394&lt;&gt;"",COUNTIF($J$2:J1394,J1394),"")</f>
        <v/>
      </c>
      <c r="C1394" t="str">
        <f t="shared" si="75"/>
        <v/>
      </c>
      <c r="D1394" t="str">
        <f>IF(F1394&lt;&gt;0,COUNTIF($K$2:K1394,K1394),"")</f>
        <v/>
      </c>
      <c r="E1394" t="str">
        <f t="shared" si="76"/>
        <v/>
      </c>
      <c r="G1394" s="54"/>
      <c r="H1394" t="str">
        <f>IFERROR(VLOOKUP(F1394, Entries!$B:$F, 2, FALSE),"")</f>
        <v/>
      </c>
      <c r="I1394" t="str">
        <f>IFERROR(VLOOKUP(F1394, Entries!$B:$F, 3, FALSE),"")</f>
        <v/>
      </c>
      <c r="J1394" t="str">
        <f>IFERROR(VLOOKUP(F1394, Entries!$B:$F, 4, FALSE),"")</f>
        <v/>
      </c>
      <c r="K1394" t="str">
        <f>IFERROR(VLOOKUP(F1394, Entries!$B:$F, 5, FALSE),"")</f>
        <v/>
      </c>
      <c r="L1394" t="str">
        <f>LEFT(Table22[[#This Row],[Category]],2)</f>
        <v/>
      </c>
      <c r="M1394" t="str">
        <f>IF(F1394&lt;&gt;0,COUNTIF($L$2:L1394,L1394),"")</f>
        <v/>
      </c>
      <c r="N1394" t="str">
        <f t="shared" si="77"/>
        <v/>
      </c>
    </row>
    <row r="1395" spans="1:14" x14ac:dyDescent="0.2">
      <c r="A1395">
        <v>1394</v>
      </c>
      <c r="B1395" t="str">
        <f>IF(F1395&lt;&gt;"",COUNTIF($J$2:J1395,J1395),"")</f>
        <v/>
      </c>
      <c r="C1395" t="str">
        <f t="shared" si="75"/>
        <v/>
      </c>
      <c r="D1395" t="str">
        <f>IF(F1395&lt;&gt;0,COUNTIF($K$2:K1395,K1395),"")</f>
        <v/>
      </c>
      <c r="E1395" t="str">
        <f t="shared" si="76"/>
        <v/>
      </c>
      <c r="G1395" s="54"/>
      <c r="H1395" t="str">
        <f>IFERROR(VLOOKUP(F1395, Entries!$B:$F, 2, FALSE),"")</f>
        <v/>
      </c>
      <c r="I1395" t="str">
        <f>IFERROR(VLOOKUP(F1395, Entries!$B:$F, 3, FALSE),"")</f>
        <v/>
      </c>
      <c r="J1395" t="str">
        <f>IFERROR(VLOOKUP(F1395, Entries!$B:$F, 4, FALSE),"")</f>
        <v/>
      </c>
      <c r="K1395" t="str">
        <f>IFERROR(VLOOKUP(F1395, Entries!$B:$F, 5, FALSE),"")</f>
        <v/>
      </c>
      <c r="L1395" t="str">
        <f>LEFT(Table22[[#This Row],[Category]],2)</f>
        <v/>
      </c>
      <c r="M1395" t="str">
        <f>IF(F1395&lt;&gt;0,COUNTIF($L$2:L1395,L1395),"")</f>
        <v/>
      </c>
      <c r="N1395" t="str">
        <f t="shared" si="77"/>
        <v/>
      </c>
    </row>
    <row r="1396" spans="1:14" x14ac:dyDescent="0.2">
      <c r="A1396">
        <v>1395</v>
      </c>
      <c r="B1396" t="str">
        <f>IF(F1396&lt;&gt;"",COUNTIF($J$2:J1396,J1396),"")</f>
        <v/>
      </c>
      <c r="C1396" t="str">
        <f t="shared" si="75"/>
        <v/>
      </c>
      <c r="D1396" t="str">
        <f>IF(F1396&lt;&gt;0,COUNTIF($K$2:K1396,K1396),"")</f>
        <v/>
      </c>
      <c r="E1396" t="str">
        <f t="shared" si="76"/>
        <v/>
      </c>
      <c r="G1396" s="54"/>
      <c r="H1396" t="str">
        <f>IFERROR(VLOOKUP(F1396, Entries!$B:$F, 2, FALSE),"")</f>
        <v/>
      </c>
      <c r="I1396" t="str">
        <f>IFERROR(VLOOKUP(F1396, Entries!$B:$F, 3, FALSE),"")</f>
        <v/>
      </c>
      <c r="J1396" t="str">
        <f>IFERROR(VLOOKUP(F1396, Entries!$B:$F, 4, FALSE),"")</f>
        <v/>
      </c>
      <c r="K1396" t="str">
        <f>IFERROR(VLOOKUP(F1396, Entries!$B:$F, 5, FALSE),"")</f>
        <v/>
      </c>
      <c r="L1396" t="str">
        <f>LEFT(Table22[[#This Row],[Category]],2)</f>
        <v/>
      </c>
      <c r="M1396" t="str">
        <f>IF(F1396&lt;&gt;0,COUNTIF($L$2:L1396,L1396),"")</f>
        <v/>
      </c>
      <c r="N1396" t="str">
        <f t="shared" si="77"/>
        <v/>
      </c>
    </row>
    <row r="1397" spans="1:14" x14ac:dyDescent="0.2">
      <c r="A1397">
        <v>1396</v>
      </c>
      <c r="B1397" t="str">
        <f>IF(F1397&lt;&gt;"",COUNTIF($J$2:J1397,J1397),"")</f>
        <v/>
      </c>
      <c r="C1397" t="str">
        <f t="shared" si="75"/>
        <v/>
      </c>
      <c r="D1397" t="str">
        <f>IF(F1397&lt;&gt;0,COUNTIF($K$2:K1397,K1397),"")</f>
        <v/>
      </c>
      <c r="E1397" t="str">
        <f t="shared" si="76"/>
        <v/>
      </c>
      <c r="G1397" s="54"/>
      <c r="H1397" t="str">
        <f>IFERROR(VLOOKUP(F1397, Entries!$B:$F, 2, FALSE),"")</f>
        <v/>
      </c>
      <c r="I1397" t="str">
        <f>IFERROR(VLOOKUP(F1397, Entries!$B:$F, 3, FALSE),"")</f>
        <v/>
      </c>
      <c r="J1397" t="str">
        <f>IFERROR(VLOOKUP(F1397, Entries!$B:$F, 4, FALSE),"")</f>
        <v/>
      </c>
      <c r="K1397" t="str">
        <f>IFERROR(VLOOKUP(F1397, Entries!$B:$F, 5, FALSE),"")</f>
        <v/>
      </c>
      <c r="L1397" t="str">
        <f>LEFT(Table22[[#This Row],[Category]],2)</f>
        <v/>
      </c>
      <c r="M1397" t="str">
        <f>IF(F1397&lt;&gt;0,COUNTIF($L$2:L1397,L1397),"")</f>
        <v/>
      </c>
      <c r="N1397" t="str">
        <f t="shared" si="77"/>
        <v/>
      </c>
    </row>
    <row r="1398" spans="1:14" x14ac:dyDescent="0.2">
      <c r="A1398">
        <v>1397</v>
      </c>
      <c r="B1398" t="str">
        <f>IF(F1398&lt;&gt;"",COUNTIF($J$2:J1398,J1398),"")</f>
        <v/>
      </c>
      <c r="C1398" t="str">
        <f t="shared" ref="C1398:C1461" si="78">IF(F1398&lt;&gt;0,J1398&amp;":"&amp;B1398,"")</f>
        <v/>
      </c>
      <c r="D1398" t="str">
        <f>IF(F1398&lt;&gt;0,COUNTIF($K$2:K1398,K1398),"")</f>
        <v/>
      </c>
      <c r="E1398" t="str">
        <f t="shared" ref="E1398:E1461" si="79">IF(F1398&lt;&gt;0,K1398&amp;":"&amp;D1398,"")</f>
        <v/>
      </c>
      <c r="G1398" s="54"/>
      <c r="H1398" t="str">
        <f>IFERROR(VLOOKUP(F1398, Entries!$B:$F, 2, FALSE),"")</f>
        <v/>
      </c>
      <c r="I1398" t="str">
        <f>IFERROR(VLOOKUP(F1398, Entries!$B:$F, 3, FALSE),"")</f>
        <v/>
      </c>
      <c r="J1398" t="str">
        <f>IFERROR(VLOOKUP(F1398, Entries!$B:$F, 4, FALSE),"")</f>
        <v/>
      </c>
      <c r="K1398" t="str">
        <f>IFERROR(VLOOKUP(F1398, Entries!$B:$F, 5, FALSE),"")</f>
        <v/>
      </c>
      <c r="L1398" t="str">
        <f>LEFT(Table22[[#This Row],[Category]],2)</f>
        <v/>
      </c>
      <c r="M1398" t="str">
        <f>IF(F1398&lt;&gt;0,COUNTIF($L$2:L1398,L1398),"")</f>
        <v/>
      </c>
      <c r="N1398" t="str">
        <f t="shared" ref="N1398:N1461" si="80">IF(F1398&lt;&gt;0,L1398&amp;":"&amp;M1398,"")</f>
        <v/>
      </c>
    </row>
    <row r="1399" spans="1:14" x14ac:dyDescent="0.2">
      <c r="A1399">
        <v>1398</v>
      </c>
      <c r="B1399" t="str">
        <f>IF(F1399&lt;&gt;"",COUNTIF($J$2:J1399,J1399),"")</f>
        <v/>
      </c>
      <c r="C1399" t="str">
        <f t="shared" si="78"/>
        <v/>
      </c>
      <c r="D1399" t="str">
        <f>IF(F1399&lt;&gt;0,COUNTIF($K$2:K1399,K1399),"")</f>
        <v/>
      </c>
      <c r="E1399" t="str">
        <f t="shared" si="79"/>
        <v/>
      </c>
      <c r="G1399" s="54"/>
      <c r="H1399" t="str">
        <f>IFERROR(VLOOKUP(F1399, Entries!$B:$F, 2, FALSE),"")</f>
        <v/>
      </c>
      <c r="I1399" t="str">
        <f>IFERROR(VLOOKUP(F1399, Entries!$B:$F, 3, FALSE),"")</f>
        <v/>
      </c>
      <c r="J1399" t="str">
        <f>IFERROR(VLOOKUP(F1399, Entries!$B:$F, 4, FALSE),"")</f>
        <v/>
      </c>
      <c r="K1399" t="str">
        <f>IFERROR(VLOOKUP(F1399, Entries!$B:$F, 5, FALSE),"")</f>
        <v/>
      </c>
      <c r="L1399" t="str">
        <f>LEFT(Table22[[#This Row],[Category]],2)</f>
        <v/>
      </c>
      <c r="M1399" t="str">
        <f>IF(F1399&lt;&gt;0,COUNTIF($L$2:L1399,L1399),"")</f>
        <v/>
      </c>
      <c r="N1399" t="str">
        <f t="shared" si="80"/>
        <v/>
      </c>
    </row>
    <row r="1400" spans="1:14" x14ac:dyDescent="0.2">
      <c r="A1400">
        <v>1399</v>
      </c>
      <c r="B1400" t="str">
        <f>IF(F1400&lt;&gt;"",COUNTIF($J$2:J1400,J1400),"")</f>
        <v/>
      </c>
      <c r="C1400" t="str">
        <f t="shared" si="78"/>
        <v/>
      </c>
      <c r="D1400" t="str">
        <f>IF(F1400&lt;&gt;0,COUNTIF($K$2:K1400,K1400),"")</f>
        <v/>
      </c>
      <c r="E1400" t="str">
        <f t="shared" si="79"/>
        <v/>
      </c>
      <c r="G1400" s="54"/>
      <c r="H1400" t="str">
        <f>IFERROR(VLOOKUP(F1400, Entries!$B:$F, 2, FALSE),"")</f>
        <v/>
      </c>
      <c r="I1400" t="str">
        <f>IFERROR(VLOOKUP(F1400, Entries!$B:$F, 3, FALSE),"")</f>
        <v/>
      </c>
      <c r="J1400" t="str">
        <f>IFERROR(VLOOKUP(F1400, Entries!$B:$F, 4, FALSE),"")</f>
        <v/>
      </c>
      <c r="K1400" t="str">
        <f>IFERROR(VLOOKUP(F1400, Entries!$B:$F, 5, FALSE),"")</f>
        <v/>
      </c>
      <c r="L1400" t="str">
        <f>LEFT(Table22[[#This Row],[Category]],2)</f>
        <v/>
      </c>
      <c r="M1400" t="str">
        <f>IF(F1400&lt;&gt;0,COUNTIF($L$2:L1400,L1400),"")</f>
        <v/>
      </c>
      <c r="N1400" t="str">
        <f t="shared" si="80"/>
        <v/>
      </c>
    </row>
    <row r="1401" spans="1:14" x14ac:dyDescent="0.2">
      <c r="A1401">
        <v>1400</v>
      </c>
      <c r="B1401" t="str">
        <f>IF(F1401&lt;&gt;"",COUNTIF($J$2:J1401,J1401),"")</f>
        <v/>
      </c>
      <c r="C1401" t="str">
        <f t="shared" si="78"/>
        <v/>
      </c>
      <c r="D1401" t="str">
        <f>IF(F1401&lt;&gt;0,COUNTIF($K$2:K1401,K1401),"")</f>
        <v/>
      </c>
      <c r="E1401" t="str">
        <f t="shared" si="79"/>
        <v/>
      </c>
      <c r="G1401" s="54"/>
      <c r="H1401" t="str">
        <f>IFERROR(VLOOKUP(F1401, Entries!$B:$F, 2, FALSE),"")</f>
        <v/>
      </c>
      <c r="I1401" t="str">
        <f>IFERROR(VLOOKUP(F1401, Entries!$B:$F, 3, FALSE),"")</f>
        <v/>
      </c>
      <c r="J1401" t="str">
        <f>IFERROR(VLOOKUP(F1401, Entries!$B:$F, 4, FALSE),"")</f>
        <v/>
      </c>
      <c r="K1401" t="str">
        <f>IFERROR(VLOOKUP(F1401, Entries!$B:$F, 5, FALSE),"")</f>
        <v/>
      </c>
      <c r="L1401" t="str">
        <f>LEFT(Table22[[#This Row],[Category]],2)</f>
        <v/>
      </c>
      <c r="M1401" t="str">
        <f>IF(F1401&lt;&gt;0,COUNTIF($L$2:L1401,L1401),"")</f>
        <v/>
      </c>
      <c r="N1401" t="str">
        <f t="shared" si="80"/>
        <v/>
      </c>
    </row>
    <row r="1402" spans="1:14" x14ac:dyDescent="0.2">
      <c r="A1402">
        <v>1401</v>
      </c>
      <c r="B1402" t="str">
        <f>IF(F1402&lt;&gt;"",COUNTIF($J$2:J1402,J1402),"")</f>
        <v/>
      </c>
      <c r="C1402" t="str">
        <f t="shared" si="78"/>
        <v/>
      </c>
      <c r="D1402" t="str">
        <f>IF(F1402&lt;&gt;0,COUNTIF($K$2:K1402,K1402),"")</f>
        <v/>
      </c>
      <c r="E1402" t="str">
        <f t="shared" si="79"/>
        <v/>
      </c>
      <c r="G1402" s="54"/>
      <c r="H1402" t="str">
        <f>IFERROR(VLOOKUP(F1402, Entries!$B:$F, 2, FALSE),"")</f>
        <v/>
      </c>
      <c r="I1402" t="str">
        <f>IFERROR(VLOOKUP(F1402, Entries!$B:$F, 3, FALSE),"")</f>
        <v/>
      </c>
      <c r="J1402" t="str">
        <f>IFERROR(VLOOKUP(F1402, Entries!$B:$F, 4, FALSE),"")</f>
        <v/>
      </c>
      <c r="K1402" t="str">
        <f>IFERROR(VLOOKUP(F1402, Entries!$B:$F, 5, FALSE),"")</f>
        <v/>
      </c>
      <c r="L1402" t="str">
        <f>LEFT(Table22[[#This Row],[Category]],2)</f>
        <v/>
      </c>
      <c r="M1402" t="str">
        <f>IF(F1402&lt;&gt;0,COUNTIF($L$2:L1402,L1402),"")</f>
        <v/>
      </c>
      <c r="N1402" t="str">
        <f t="shared" si="80"/>
        <v/>
      </c>
    </row>
    <row r="1403" spans="1:14" x14ac:dyDescent="0.2">
      <c r="A1403">
        <v>1402</v>
      </c>
      <c r="B1403" t="str">
        <f>IF(F1403&lt;&gt;"",COUNTIF($J$2:J1403,J1403),"")</f>
        <v/>
      </c>
      <c r="C1403" t="str">
        <f t="shared" si="78"/>
        <v/>
      </c>
      <c r="D1403" t="str">
        <f>IF(F1403&lt;&gt;0,COUNTIF($K$2:K1403,K1403),"")</f>
        <v/>
      </c>
      <c r="E1403" t="str">
        <f t="shared" si="79"/>
        <v/>
      </c>
      <c r="G1403" s="54"/>
      <c r="H1403" t="str">
        <f>IFERROR(VLOOKUP(F1403, Entries!$B:$F, 2, FALSE),"")</f>
        <v/>
      </c>
      <c r="I1403" t="str">
        <f>IFERROR(VLOOKUP(F1403, Entries!$B:$F, 3, FALSE),"")</f>
        <v/>
      </c>
      <c r="J1403" t="str">
        <f>IFERROR(VLOOKUP(F1403, Entries!$B:$F, 4, FALSE),"")</f>
        <v/>
      </c>
      <c r="K1403" t="str">
        <f>IFERROR(VLOOKUP(F1403, Entries!$B:$F, 5, FALSE),"")</f>
        <v/>
      </c>
      <c r="L1403" t="str">
        <f>LEFT(Table22[[#This Row],[Category]],2)</f>
        <v/>
      </c>
      <c r="M1403" t="str">
        <f>IF(F1403&lt;&gt;0,COUNTIF($L$2:L1403,L1403),"")</f>
        <v/>
      </c>
      <c r="N1403" t="str">
        <f t="shared" si="80"/>
        <v/>
      </c>
    </row>
    <row r="1404" spans="1:14" x14ac:dyDescent="0.2">
      <c r="A1404">
        <v>1403</v>
      </c>
      <c r="B1404" t="str">
        <f>IF(F1404&lt;&gt;"",COUNTIF($J$2:J1404,J1404),"")</f>
        <v/>
      </c>
      <c r="C1404" t="str">
        <f t="shared" si="78"/>
        <v/>
      </c>
      <c r="D1404" t="str">
        <f>IF(F1404&lt;&gt;0,COUNTIF($K$2:K1404,K1404),"")</f>
        <v/>
      </c>
      <c r="E1404" t="str">
        <f t="shared" si="79"/>
        <v/>
      </c>
      <c r="G1404" s="54"/>
      <c r="H1404" t="str">
        <f>IFERROR(VLOOKUP(F1404, Entries!$B:$F, 2, FALSE),"")</f>
        <v/>
      </c>
      <c r="I1404" t="str">
        <f>IFERROR(VLOOKUP(F1404, Entries!$B:$F, 3, FALSE),"")</f>
        <v/>
      </c>
      <c r="J1404" t="str">
        <f>IFERROR(VLOOKUP(F1404, Entries!$B:$F, 4, FALSE),"")</f>
        <v/>
      </c>
      <c r="K1404" t="str">
        <f>IFERROR(VLOOKUP(F1404, Entries!$B:$F, 5, FALSE),"")</f>
        <v/>
      </c>
      <c r="L1404" t="str">
        <f>LEFT(Table22[[#This Row],[Category]],2)</f>
        <v/>
      </c>
      <c r="M1404" t="str">
        <f>IF(F1404&lt;&gt;0,COUNTIF($L$2:L1404,L1404),"")</f>
        <v/>
      </c>
      <c r="N1404" t="str">
        <f t="shared" si="80"/>
        <v/>
      </c>
    </row>
    <row r="1405" spans="1:14" x14ac:dyDescent="0.2">
      <c r="A1405">
        <v>1404</v>
      </c>
      <c r="B1405" t="str">
        <f>IF(F1405&lt;&gt;"",COUNTIF($J$2:J1405,J1405),"")</f>
        <v/>
      </c>
      <c r="C1405" t="str">
        <f t="shared" si="78"/>
        <v/>
      </c>
      <c r="D1405" t="str">
        <f>IF(F1405&lt;&gt;0,COUNTIF($K$2:K1405,K1405),"")</f>
        <v/>
      </c>
      <c r="E1405" t="str">
        <f t="shared" si="79"/>
        <v/>
      </c>
      <c r="G1405" s="54"/>
      <c r="H1405" t="str">
        <f>IFERROR(VLOOKUP(F1405, Entries!$B:$F, 2, FALSE),"")</f>
        <v/>
      </c>
      <c r="I1405" t="str">
        <f>IFERROR(VLOOKUP(F1405, Entries!$B:$F, 3, FALSE),"")</f>
        <v/>
      </c>
      <c r="J1405" t="str">
        <f>IFERROR(VLOOKUP(F1405, Entries!$B:$F, 4, FALSE),"")</f>
        <v/>
      </c>
      <c r="K1405" t="str">
        <f>IFERROR(VLOOKUP(F1405, Entries!$B:$F, 5, FALSE),"")</f>
        <v/>
      </c>
      <c r="L1405" t="str">
        <f>LEFT(Table22[[#This Row],[Category]],2)</f>
        <v/>
      </c>
      <c r="M1405" t="str">
        <f>IF(F1405&lt;&gt;0,COUNTIF($L$2:L1405,L1405),"")</f>
        <v/>
      </c>
      <c r="N1405" t="str">
        <f t="shared" si="80"/>
        <v/>
      </c>
    </row>
    <row r="1406" spans="1:14" x14ac:dyDescent="0.2">
      <c r="A1406">
        <v>1405</v>
      </c>
      <c r="B1406" t="str">
        <f>IF(F1406&lt;&gt;"",COUNTIF($J$2:J1406,J1406),"")</f>
        <v/>
      </c>
      <c r="C1406" t="str">
        <f t="shared" si="78"/>
        <v/>
      </c>
      <c r="D1406" t="str">
        <f>IF(F1406&lt;&gt;0,COUNTIF($K$2:K1406,K1406),"")</f>
        <v/>
      </c>
      <c r="E1406" t="str">
        <f t="shared" si="79"/>
        <v/>
      </c>
      <c r="G1406" s="54"/>
      <c r="H1406" t="str">
        <f>IFERROR(VLOOKUP(F1406, Entries!$B:$F, 2, FALSE),"")</f>
        <v/>
      </c>
      <c r="I1406" t="str">
        <f>IFERROR(VLOOKUP(F1406, Entries!$B:$F, 3, FALSE),"")</f>
        <v/>
      </c>
      <c r="J1406" t="str">
        <f>IFERROR(VLOOKUP(F1406, Entries!$B:$F, 4, FALSE),"")</f>
        <v/>
      </c>
      <c r="K1406" t="str">
        <f>IFERROR(VLOOKUP(F1406, Entries!$B:$F, 5, FALSE),"")</f>
        <v/>
      </c>
      <c r="L1406" t="str">
        <f>LEFT(Table22[[#This Row],[Category]],2)</f>
        <v/>
      </c>
      <c r="M1406" t="str">
        <f>IF(F1406&lt;&gt;0,COUNTIF($L$2:L1406,L1406),"")</f>
        <v/>
      </c>
      <c r="N1406" t="str">
        <f t="shared" si="80"/>
        <v/>
      </c>
    </row>
    <row r="1407" spans="1:14" x14ac:dyDescent="0.2">
      <c r="A1407">
        <v>1406</v>
      </c>
      <c r="B1407" t="str">
        <f>IF(F1407&lt;&gt;"",COUNTIF($J$2:J1407,J1407),"")</f>
        <v/>
      </c>
      <c r="C1407" t="str">
        <f t="shared" si="78"/>
        <v/>
      </c>
      <c r="D1407" t="str">
        <f>IF(F1407&lt;&gt;0,COUNTIF($K$2:K1407,K1407),"")</f>
        <v/>
      </c>
      <c r="E1407" t="str">
        <f t="shared" si="79"/>
        <v/>
      </c>
      <c r="G1407" s="54"/>
      <c r="H1407" t="str">
        <f>IFERROR(VLOOKUP(F1407, Entries!$B:$F, 2, FALSE),"")</f>
        <v/>
      </c>
      <c r="I1407" t="str">
        <f>IFERROR(VLOOKUP(F1407, Entries!$B:$F, 3, FALSE),"")</f>
        <v/>
      </c>
      <c r="J1407" t="str">
        <f>IFERROR(VLOOKUP(F1407, Entries!$B:$F, 4, FALSE),"")</f>
        <v/>
      </c>
      <c r="K1407" t="str">
        <f>IFERROR(VLOOKUP(F1407, Entries!$B:$F, 5, FALSE),"")</f>
        <v/>
      </c>
      <c r="L1407" t="str">
        <f>LEFT(Table22[[#This Row],[Category]],2)</f>
        <v/>
      </c>
      <c r="M1407" t="str">
        <f>IF(F1407&lt;&gt;0,COUNTIF($L$2:L1407,L1407),"")</f>
        <v/>
      </c>
      <c r="N1407" t="str">
        <f t="shared" si="80"/>
        <v/>
      </c>
    </row>
    <row r="1408" spans="1:14" x14ac:dyDescent="0.2">
      <c r="A1408">
        <v>1407</v>
      </c>
      <c r="B1408" t="str">
        <f>IF(F1408&lt;&gt;"",COUNTIF($J$2:J1408,J1408),"")</f>
        <v/>
      </c>
      <c r="C1408" t="str">
        <f t="shared" si="78"/>
        <v/>
      </c>
      <c r="D1408" t="str">
        <f>IF(F1408&lt;&gt;0,COUNTIF($K$2:K1408,K1408),"")</f>
        <v/>
      </c>
      <c r="E1408" t="str">
        <f t="shared" si="79"/>
        <v/>
      </c>
      <c r="G1408" s="54"/>
      <c r="H1408" t="str">
        <f>IFERROR(VLOOKUP(F1408, Entries!$B:$F, 2, FALSE),"")</f>
        <v/>
      </c>
      <c r="I1408" t="str">
        <f>IFERROR(VLOOKUP(F1408, Entries!$B:$F, 3, FALSE),"")</f>
        <v/>
      </c>
      <c r="J1408" t="str">
        <f>IFERROR(VLOOKUP(F1408, Entries!$B:$F, 4, FALSE),"")</f>
        <v/>
      </c>
      <c r="K1408" t="str">
        <f>IFERROR(VLOOKUP(F1408, Entries!$B:$F, 5, FALSE),"")</f>
        <v/>
      </c>
      <c r="L1408" t="str">
        <f>LEFT(Table22[[#This Row],[Category]],2)</f>
        <v/>
      </c>
      <c r="M1408" t="str">
        <f>IF(F1408&lt;&gt;0,COUNTIF($L$2:L1408,L1408),"")</f>
        <v/>
      </c>
      <c r="N1408" t="str">
        <f t="shared" si="80"/>
        <v/>
      </c>
    </row>
    <row r="1409" spans="1:14" x14ac:dyDescent="0.2">
      <c r="A1409">
        <v>1408</v>
      </c>
      <c r="B1409" t="str">
        <f>IF(F1409&lt;&gt;"",COUNTIF($J$2:J1409,J1409),"")</f>
        <v/>
      </c>
      <c r="C1409" t="str">
        <f t="shared" si="78"/>
        <v/>
      </c>
      <c r="D1409" t="str">
        <f>IF(F1409&lt;&gt;0,COUNTIF($K$2:K1409,K1409),"")</f>
        <v/>
      </c>
      <c r="E1409" t="str">
        <f t="shared" si="79"/>
        <v/>
      </c>
      <c r="G1409" s="54"/>
      <c r="H1409" t="str">
        <f>IFERROR(VLOOKUP(F1409, Entries!$B:$F, 2, FALSE),"")</f>
        <v/>
      </c>
      <c r="I1409" t="str">
        <f>IFERROR(VLOOKUP(F1409, Entries!$B:$F, 3, FALSE),"")</f>
        <v/>
      </c>
      <c r="J1409" t="str">
        <f>IFERROR(VLOOKUP(F1409, Entries!$B:$F, 4, FALSE),"")</f>
        <v/>
      </c>
      <c r="K1409" t="str">
        <f>IFERROR(VLOOKUP(F1409, Entries!$B:$F, 5, FALSE),"")</f>
        <v/>
      </c>
      <c r="L1409" t="str">
        <f>LEFT(Table22[[#This Row],[Category]],2)</f>
        <v/>
      </c>
      <c r="M1409" t="str">
        <f>IF(F1409&lt;&gt;0,COUNTIF($L$2:L1409,L1409),"")</f>
        <v/>
      </c>
      <c r="N1409" t="str">
        <f t="shared" si="80"/>
        <v/>
      </c>
    </row>
    <row r="1410" spans="1:14" x14ac:dyDescent="0.2">
      <c r="A1410">
        <v>1409</v>
      </c>
      <c r="B1410" t="str">
        <f>IF(F1410&lt;&gt;"",COUNTIF($J$2:J1410,J1410),"")</f>
        <v/>
      </c>
      <c r="C1410" t="str">
        <f t="shared" si="78"/>
        <v/>
      </c>
      <c r="D1410" t="str">
        <f>IF(F1410&lt;&gt;0,COUNTIF($K$2:K1410,K1410),"")</f>
        <v/>
      </c>
      <c r="E1410" t="str">
        <f t="shared" si="79"/>
        <v/>
      </c>
      <c r="G1410" s="54"/>
      <c r="H1410" t="str">
        <f>IFERROR(VLOOKUP(F1410, Entries!$B:$F, 2, FALSE),"")</f>
        <v/>
      </c>
      <c r="I1410" t="str">
        <f>IFERROR(VLOOKUP(F1410, Entries!$B:$F, 3, FALSE),"")</f>
        <v/>
      </c>
      <c r="J1410" t="str">
        <f>IFERROR(VLOOKUP(F1410, Entries!$B:$F, 4, FALSE),"")</f>
        <v/>
      </c>
      <c r="K1410" t="str">
        <f>IFERROR(VLOOKUP(F1410, Entries!$B:$F, 5, FALSE),"")</f>
        <v/>
      </c>
      <c r="L1410" t="str">
        <f>LEFT(Table22[[#This Row],[Category]],2)</f>
        <v/>
      </c>
      <c r="M1410" t="str">
        <f>IF(F1410&lt;&gt;0,COUNTIF($L$2:L1410,L1410),"")</f>
        <v/>
      </c>
      <c r="N1410" t="str">
        <f t="shared" si="80"/>
        <v/>
      </c>
    </row>
    <row r="1411" spans="1:14" x14ac:dyDescent="0.2">
      <c r="A1411">
        <v>1410</v>
      </c>
      <c r="B1411" t="str">
        <f>IF(F1411&lt;&gt;"",COUNTIF($J$2:J1411,J1411),"")</f>
        <v/>
      </c>
      <c r="C1411" t="str">
        <f t="shared" si="78"/>
        <v/>
      </c>
      <c r="D1411" t="str">
        <f>IF(F1411&lt;&gt;0,COUNTIF($K$2:K1411,K1411),"")</f>
        <v/>
      </c>
      <c r="E1411" t="str">
        <f t="shared" si="79"/>
        <v/>
      </c>
      <c r="G1411" s="54"/>
      <c r="H1411" t="str">
        <f>IFERROR(VLOOKUP(F1411, Entries!$B:$F, 2, FALSE),"")</f>
        <v/>
      </c>
      <c r="I1411" t="str">
        <f>IFERROR(VLOOKUP(F1411, Entries!$B:$F, 3, FALSE),"")</f>
        <v/>
      </c>
      <c r="J1411" t="str">
        <f>IFERROR(VLOOKUP(F1411, Entries!$B:$F, 4, FALSE),"")</f>
        <v/>
      </c>
      <c r="K1411" t="str">
        <f>IFERROR(VLOOKUP(F1411, Entries!$B:$F, 5, FALSE),"")</f>
        <v/>
      </c>
      <c r="L1411" t="str">
        <f>LEFT(Table22[[#This Row],[Category]],2)</f>
        <v/>
      </c>
      <c r="M1411" t="str">
        <f>IF(F1411&lt;&gt;0,COUNTIF($L$2:L1411,L1411),"")</f>
        <v/>
      </c>
      <c r="N1411" t="str">
        <f t="shared" si="80"/>
        <v/>
      </c>
    </row>
    <row r="1412" spans="1:14" x14ac:dyDescent="0.2">
      <c r="A1412">
        <v>1411</v>
      </c>
      <c r="B1412" t="str">
        <f>IF(F1412&lt;&gt;"",COUNTIF($J$2:J1412,J1412),"")</f>
        <v/>
      </c>
      <c r="C1412" t="str">
        <f t="shared" si="78"/>
        <v/>
      </c>
      <c r="D1412" t="str">
        <f>IF(F1412&lt;&gt;0,COUNTIF($K$2:K1412,K1412),"")</f>
        <v/>
      </c>
      <c r="E1412" t="str">
        <f t="shared" si="79"/>
        <v/>
      </c>
      <c r="G1412" s="54"/>
      <c r="H1412" t="str">
        <f>IFERROR(VLOOKUP(F1412, Entries!$B:$F, 2, FALSE),"")</f>
        <v/>
      </c>
      <c r="I1412" t="str">
        <f>IFERROR(VLOOKUP(F1412, Entries!$B:$F, 3, FALSE),"")</f>
        <v/>
      </c>
      <c r="J1412" t="str">
        <f>IFERROR(VLOOKUP(F1412, Entries!$B:$F, 4, FALSE),"")</f>
        <v/>
      </c>
      <c r="K1412" t="str">
        <f>IFERROR(VLOOKUP(F1412, Entries!$B:$F, 5, FALSE),"")</f>
        <v/>
      </c>
      <c r="L1412" t="str">
        <f>LEFT(Table22[[#This Row],[Category]],2)</f>
        <v/>
      </c>
      <c r="M1412" t="str">
        <f>IF(F1412&lt;&gt;0,COUNTIF($L$2:L1412,L1412),"")</f>
        <v/>
      </c>
      <c r="N1412" t="str">
        <f t="shared" si="80"/>
        <v/>
      </c>
    </row>
    <row r="1413" spans="1:14" x14ac:dyDescent="0.2">
      <c r="A1413">
        <v>1412</v>
      </c>
      <c r="B1413" t="str">
        <f>IF(F1413&lt;&gt;"",COUNTIF($J$2:J1413,J1413),"")</f>
        <v/>
      </c>
      <c r="C1413" t="str">
        <f t="shared" si="78"/>
        <v/>
      </c>
      <c r="D1413" t="str">
        <f>IF(F1413&lt;&gt;0,COUNTIF($K$2:K1413,K1413),"")</f>
        <v/>
      </c>
      <c r="E1413" t="str">
        <f t="shared" si="79"/>
        <v/>
      </c>
      <c r="G1413" s="54"/>
      <c r="H1413" t="str">
        <f>IFERROR(VLOOKUP(F1413, Entries!$B:$F, 2, FALSE),"")</f>
        <v/>
      </c>
      <c r="I1413" t="str">
        <f>IFERROR(VLOOKUP(F1413, Entries!$B:$F, 3, FALSE),"")</f>
        <v/>
      </c>
      <c r="J1413" t="str">
        <f>IFERROR(VLOOKUP(F1413, Entries!$B:$F, 4, FALSE),"")</f>
        <v/>
      </c>
      <c r="K1413" t="str">
        <f>IFERROR(VLOOKUP(F1413, Entries!$B:$F, 5, FALSE),"")</f>
        <v/>
      </c>
      <c r="L1413" t="str">
        <f>LEFT(Table22[[#This Row],[Category]],2)</f>
        <v/>
      </c>
      <c r="M1413" t="str">
        <f>IF(F1413&lt;&gt;0,COUNTIF($L$2:L1413,L1413),"")</f>
        <v/>
      </c>
      <c r="N1413" t="str">
        <f t="shared" si="80"/>
        <v/>
      </c>
    </row>
    <row r="1414" spans="1:14" x14ac:dyDescent="0.2">
      <c r="A1414">
        <v>1413</v>
      </c>
      <c r="B1414" t="str">
        <f>IF(F1414&lt;&gt;"",COUNTIF($J$2:J1414,J1414),"")</f>
        <v/>
      </c>
      <c r="C1414" t="str">
        <f t="shared" si="78"/>
        <v/>
      </c>
      <c r="D1414" t="str">
        <f>IF(F1414&lt;&gt;0,COUNTIF($K$2:K1414,K1414),"")</f>
        <v/>
      </c>
      <c r="E1414" t="str">
        <f t="shared" si="79"/>
        <v/>
      </c>
      <c r="G1414" s="54"/>
      <c r="H1414" t="str">
        <f>IFERROR(VLOOKUP(F1414, Entries!$B:$F, 2, FALSE),"")</f>
        <v/>
      </c>
      <c r="I1414" t="str">
        <f>IFERROR(VLOOKUP(F1414, Entries!$B:$F, 3, FALSE),"")</f>
        <v/>
      </c>
      <c r="J1414" t="str">
        <f>IFERROR(VLOOKUP(F1414, Entries!$B:$F, 4, FALSE),"")</f>
        <v/>
      </c>
      <c r="K1414" t="str">
        <f>IFERROR(VLOOKUP(F1414, Entries!$B:$F, 5, FALSE),"")</f>
        <v/>
      </c>
      <c r="L1414" t="str">
        <f>LEFT(Table22[[#This Row],[Category]],2)</f>
        <v/>
      </c>
      <c r="M1414" t="str">
        <f>IF(F1414&lt;&gt;0,COUNTIF($L$2:L1414,L1414),"")</f>
        <v/>
      </c>
      <c r="N1414" t="str">
        <f t="shared" si="80"/>
        <v/>
      </c>
    </row>
    <row r="1415" spans="1:14" x14ac:dyDescent="0.2">
      <c r="A1415">
        <v>1414</v>
      </c>
      <c r="B1415" t="str">
        <f>IF(F1415&lt;&gt;"",COUNTIF($J$2:J1415,J1415),"")</f>
        <v/>
      </c>
      <c r="C1415" t="str">
        <f t="shared" si="78"/>
        <v/>
      </c>
      <c r="D1415" t="str">
        <f>IF(F1415&lt;&gt;0,COUNTIF($K$2:K1415,K1415),"")</f>
        <v/>
      </c>
      <c r="E1415" t="str">
        <f t="shared" si="79"/>
        <v/>
      </c>
      <c r="G1415" s="54"/>
      <c r="H1415" t="str">
        <f>IFERROR(VLOOKUP(F1415, Entries!$B:$F, 2, FALSE),"")</f>
        <v/>
      </c>
      <c r="I1415" t="str">
        <f>IFERROR(VLOOKUP(F1415, Entries!$B:$F, 3, FALSE),"")</f>
        <v/>
      </c>
      <c r="J1415" t="str">
        <f>IFERROR(VLOOKUP(F1415, Entries!$B:$F, 4, FALSE),"")</f>
        <v/>
      </c>
      <c r="K1415" t="str">
        <f>IFERROR(VLOOKUP(F1415, Entries!$B:$F, 5, FALSE),"")</f>
        <v/>
      </c>
      <c r="L1415" t="str">
        <f>LEFT(Table22[[#This Row],[Category]],2)</f>
        <v/>
      </c>
      <c r="M1415" t="str">
        <f>IF(F1415&lt;&gt;0,COUNTIF($L$2:L1415,L1415),"")</f>
        <v/>
      </c>
      <c r="N1415" t="str">
        <f t="shared" si="80"/>
        <v/>
      </c>
    </row>
    <row r="1416" spans="1:14" x14ac:dyDescent="0.2">
      <c r="A1416">
        <v>1415</v>
      </c>
      <c r="B1416" t="str">
        <f>IF(F1416&lt;&gt;"",COUNTIF($J$2:J1416,J1416),"")</f>
        <v/>
      </c>
      <c r="C1416" t="str">
        <f t="shared" si="78"/>
        <v/>
      </c>
      <c r="D1416" t="str">
        <f>IF(F1416&lt;&gt;0,COUNTIF($K$2:K1416,K1416),"")</f>
        <v/>
      </c>
      <c r="E1416" t="str">
        <f t="shared" si="79"/>
        <v/>
      </c>
      <c r="G1416" s="54"/>
      <c r="H1416" t="str">
        <f>IFERROR(VLOOKUP(F1416, Entries!$B:$F, 2, FALSE),"")</f>
        <v/>
      </c>
      <c r="I1416" t="str">
        <f>IFERROR(VLOOKUP(F1416, Entries!$B:$F, 3, FALSE),"")</f>
        <v/>
      </c>
      <c r="J1416" t="str">
        <f>IFERROR(VLOOKUP(F1416, Entries!$B:$F, 4, FALSE),"")</f>
        <v/>
      </c>
      <c r="K1416" t="str">
        <f>IFERROR(VLOOKUP(F1416, Entries!$B:$F, 5, FALSE),"")</f>
        <v/>
      </c>
      <c r="L1416" t="str">
        <f>LEFT(Table22[[#This Row],[Category]],2)</f>
        <v/>
      </c>
      <c r="M1416" t="str">
        <f>IF(F1416&lt;&gt;0,COUNTIF($L$2:L1416,L1416),"")</f>
        <v/>
      </c>
      <c r="N1416" t="str">
        <f t="shared" si="80"/>
        <v/>
      </c>
    </row>
    <row r="1417" spans="1:14" x14ac:dyDescent="0.2">
      <c r="A1417">
        <v>1416</v>
      </c>
      <c r="B1417" t="str">
        <f>IF(F1417&lt;&gt;"",COUNTIF($J$2:J1417,J1417),"")</f>
        <v/>
      </c>
      <c r="C1417" t="str">
        <f t="shared" si="78"/>
        <v/>
      </c>
      <c r="D1417" t="str">
        <f>IF(F1417&lt;&gt;0,COUNTIF($K$2:K1417,K1417),"")</f>
        <v/>
      </c>
      <c r="E1417" t="str">
        <f t="shared" si="79"/>
        <v/>
      </c>
      <c r="G1417" s="54"/>
      <c r="H1417" t="str">
        <f>IFERROR(VLOOKUP(F1417, Entries!$B:$F, 2, FALSE),"")</f>
        <v/>
      </c>
      <c r="I1417" t="str">
        <f>IFERROR(VLOOKUP(F1417, Entries!$B:$F, 3, FALSE),"")</f>
        <v/>
      </c>
      <c r="J1417" t="str">
        <f>IFERROR(VLOOKUP(F1417, Entries!$B:$F, 4, FALSE),"")</f>
        <v/>
      </c>
      <c r="K1417" t="str">
        <f>IFERROR(VLOOKUP(F1417, Entries!$B:$F, 5, FALSE),"")</f>
        <v/>
      </c>
      <c r="L1417" t="str">
        <f>LEFT(Table22[[#This Row],[Category]],2)</f>
        <v/>
      </c>
      <c r="M1417" t="str">
        <f>IF(F1417&lt;&gt;0,COUNTIF($L$2:L1417,L1417),"")</f>
        <v/>
      </c>
      <c r="N1417" t="str">
        <f t="shared" si="80"/>
        <v/>
      </c>
    </row>
    <row r="1418" spans="1:14" x14ac:dyDescent="0.2">
      <c r="A1418">
        <v>1417</v>
      </c>
      <c r="B1418" t="str">
        <f>IF(F1418&lt;&gt;"",COUNTIF($J$2:J1418,J1418),"")</f>
        <v/>
      </c>
      <c r="C1418" t="str">
        <f t="shared" si="78"/>
        <v/>
      </c>
      <c r="D1418" t="str">
        <f>IF(F1418&lt;&gt;0,COUNTIF($K$2:K1418,K1418),"")</f>
        <v/>
      </c>
      <c r="E1418" t="str">
        <f t="shared" si="79"/>
        <v/>
      </c>
      <c r="G1418" s="54"/>
      <c r="H1418" t="str">
        <f>IFERROR(VLOOKUP(F1418, Entries!$B:$F, 2, FALSE),"")</f>
        <v/>
      </c>
      <c r="I1418" t="str">
        <f>IFERROR(VLOOKUP(F1418, Entries!$B:$F, 3, FALSE),"")</f>
        <v/>
      </c>
      <c r="J1418" t="str">
        <f>IFERROR(VLOOKUP(F1418, Entries!$B:$F, 4, FALSE),"")</f>
        <v/>
      </c>
      <c r="K1418" t="str">
        <f>IFERROR(VLOOKUP(F1418, Entries!$B:$F, 5, FALSE),"")</f>
        <v/>
      </c>
      <c r="L1418" t="str">
        <f>LEFT(Table22[[#This Row],[Category]],2)</f>
        <v/>
      </c>
      <c r="M1418" t="str">
        <f>IF(F1418&lt;&gt;0,COUNTIF($L$2:L1418,L1418),"")</f>
        <v/>
      </c>
      <c r="N1418" t="str">
        <f t="shared" si="80"/>
        <v/>
      </c>
    </row>
    <row r="1419" spans="1:14" x14ac:dyDescent="0.2">
      <c r="A1419">
        <v>1418</v>
      </c>
      <c r="B1419" t="str">
        <f>IF(F1419&lt;&gt;"",COUNTIF($J$2:J1419,J1419),"")</f>
        <v/>
      </c>
      <c r="C1419" t="str">
        <f t="shared" si="78"/>
        <v/>
      </c>
      <c r="D1419" t="str">
        <f>IF(F1419&lt;&gt;0,COUNTIF($K$2:K1419,K1419),"")</f>
        <v/>
      </c>
      <c r="E1419" t="str">
        <f t="shared" si="79"/>
        <v/>
      </c>
      <c r="G1419" s="54"/>
      <c r="H1419" t="str">
        <f>IFERROR(VLOOKUP(F1419, Entries!$B:$F, 2, FALSE),"")</f>
        <v/>
      </c>
      <c r="I1419" t="str">
        <f>IFERROR(VLOOKUP(F1419, Entries!$B:$F, 3, FALSE),"")</f>
        <v/>
      </c>
      <c r="J1419" t="str">
        <f>IFERROR(VLOOKUP(F1419, Entries!$B:$F, 4, FALSE),"")</f>
        <v/>
      </c>
      <c r="K1419" t="str">
        <f>IFERROR(VLOOKUP(F1419, Entries!$B:$F, 5, FALSE),"")</f>
        <v/>
      </c>
      <c r="L1419" t="str">
        <f>LEFT(Table22[[#This Row],[Category]],2)</f>
        <v/>
      </c>
      <c r="M1419" t="str">
        <f>IF(F1419&lt;&gt;0,COUNTIF($L$2:L1419,L1419),"")</f>
        <v/>
      </c>
      <c r="N1419" t="str">
        <f t="shared" si="80"/>
        <v/>
      </c>
    </row>
    <row r="1420" spans="1:14" x14ac:dyDescent="0.2">
      <c r="A1420">
        <v>1419</v>
      </c>
      <c r="B1420" t="str">
        <f>IF(F1420&lt;&gt;"",COUNTIF($J$2:J1420,J1420),"")</f>
        <v/>
      </c>
      <c r="C1420" t="str">
        <f t="shared" si="78"/>
        <v/>
      </c>
      <c r="D1420" t="str">
        <f>IF(F1420&lt;&gt;0,COUNTIF($K$2:K1420,K1420),"")</f>
        <v/>
      </c>
      <c r="E1420" t="str">
        <f t="shared" si="79"/>
        <v/>
      </c>
      <c r="G1420" s="54"/>
      <c r="H1420" t="str">
        <f>IFERROR(VLOOKUP(F1420, Entries!$B:$F, 2, FALSE),"")</f>
        <v/>
      </c>
      <c r="I1420" t="str">
        <f>IFERROR(VLOOKUP(F1420, Entries!$B:$F, 3, FALSE),"")</f>
        <v/>
      </c>
      <c r="J1420" t="str">
        <f>IFERROR(VLOOKUP(F1420, Entries!$B:$F, 4, FALSE),"")</f>
        <v/>
      </c>
      <c r="K1420" t="str">
        <f>IFERROR(VLOOKUP(F1420, Entries!$B:$F, 5, FALSE),"")</f>
        <v/>
      </c>
      <c r="L1420" t="str">
        <f>LEFT(Table22[[#This Row],[Category]],2)</f>
        <v/>
      </c>
      <c r="M1420" t="str">
        <f>IF(F1420&lt;&gt;0,COUNTIF($L$2:L1420,L1420),"")</f>
        <v/>
      </c>
      <c r="N1420" t="str">
        <f t="shared" si="80"/>
        <v/>
      </c>
    </row>
    <row r="1421" spans="1:14" x14ac:dyDescent="0.2">
      <c r="A1421">
        <v>1420</v>
      </c>
      <c r="B1421" t="str">
        <f>IF(F1421&lt;&gt;"",COUNTIF($J$2:J1421,J1421),"")</f>
        <v/>
      </c>
      <c r="C1421" t="str">
        <f t="shared" si="78"/>
        <v/>
      </c>
      <c r="D1421" t="str">
        <f>IF(F1421&lt;&gt;0,COUNTIF($K$2:K1421,K1421),"")</f>
        <v/>
      </c>
      <c r="E1421" t="str">
        <f t="shared" si="79"/>
        <v/>
      </c>
      <c r="G1421" s="54"/>
      <c r="H1421" t="str">
        <f>IFERROR(VLOOKUP(F1421, Entries!$B:$F, 2, FALSE),"")</f>
        <v/>
      </c>
      <c r="I1421" t="str">
        <f>IFERROR(VLOOKUP(F1421, Entries!$B:$F, 3, FALSE),"")</f>
        <v/>
      </c>
      <c r="J1421" t="str">
        <f>IFERROR(VLOOKUP(F1421, Entries!$B:$F, 4, FALSE),"")</f>
        <v/>
      </c>
      <c r="K1421" t="str">
        <f>IFERROR(VLOOKUP(F1421, Entries!$B:$F, 5, FALSE),"")</f>
        <v/>
      </c>
      <c r="L1421" t="str">
        <f>LEFT(Table22[[#This Row],[Category]],2)</f>
        <v/>
      </c>
      <c r="M1421" t="str">
        <f>IF(F1421&lt;&gt;0,COUNTIF($L$2:L1421,L1421),"")</f>
        <v/>
      </c>
      <c r="N1421" t="str">
        <f t="shared" si="80"/>
        <v/>
      </c>
    </row>
    <row r="1422" spans="1:14" x14ac:dyDescent="0.2">
      <c r="A1422">
        <v>1421</v>
      </c>
      <c r="B1422" t="str">
        <f>IF(F1422&lt;&gt;"",COUNTIF($J$2:J1422,J1422),"")</f>
        <v/>
      </c>
      <c r="C1422" t="str">
        <f t="shared" si="78"/>
        <v/>
      </c>
      <c r="D1422" t="str">
        <f>IF(F1422&lt;&gt;0,COUNTIF($K$2:K1422,K1422),"")</f>
        <v/>
      </c>
      <c r="E1422" t="str">
        <f t="shared" si="79"/>
        <v/>
      </c>
      <c r="G1422" s="54"/>
      <c r="H1422" t="str">
        <f>IFERROR(VLOOKUP(F1422, Entries!$B:$F, 2, FALSE),"")</f>
        <v/>
      </c>
      <c r="I1422" t="str">
        <f>IFERROR(VLOOKUP(F1422, Entries!$B:$F, 3, FALSE),"")</f>
        <v/>
      </c>
      <c r="J1422" t="str">
        <f>IFERROR(VLOOKUP(F1422, Entries!$B:$F, 4, FALSE),"")</f>
        <v/>
      </c>
      <c r="K1422" t="str">
        <f>IFERROR(VLOOKUP(F1422, Entries!$B:$F, 5, FALSE),"")</f>
        <v/>
      </c>
      <c r="L1422" t="str">
        <f>LEFT(Table22[[#This Row],[Category]],2)</f>
        <v/>
      </c>
      <c r="M1422" t="str">
        <f>IF(F1422&lt;&gt;0,COUNTIF($L$2:L1422,L1422),"")</f>
        <v/>
      </c>
      <c r="N1422" t="str">
        <f t="shared" si="80"/>
        <v/>
      </c>
    </row>
    <row r="1423" spans="1:14" x14ac:dyDescent="0.2">
      <c r="A1423">
        <v>1422</v>
      </c>
      <c r="B1423" t="str">
        <f>IF(F1423&lt;&gt;"",COUNTIF($J$2:J1423,J1423),"")</f>
        <v/>
      </c>
      <c r="C1423" t="str">
        <f t="shared" si="78"/>
        <v/>
      </c>
      <c r="D1423" t="str">
        <f>IF(F1423&lt;&gt;0,COUNTIF($K$2:K1423,K1423),"")</f>
        <v/>
      </c>
      <c r="E1423" t="str">
        <f t="shared" si="79"/>
        <v/>
      </c>
      <c r="G1423" s="54"/>
      <c r="H1423" t="str">
        <f>IFERROR(VLOOKUP(F1423, Entries!$B:$F, 2, FALSE),"")</f>
        <v/>
      </c>
      <c r="I1423" t="str">
        <f>IFERROR(VLOOKUP(F1423, Entries!$B:$F, 3, FALSE),"")</f>
        <v/>
      </c>
      <c r="J1423" t="str">
        <f>IFERROR(VLOOKUP(F1423, Entries!$B:$F, 4, FALSE),"")</f>
        <v/>
      </c>
      <c r="K1423" t="str">
        <f>IFERROR(VLOOKUP(F1423, Entries!$B:$F, 5, FALSE),"")</f>
        <v/>
      </c>
      <c r="L1423" t="str">
        <f>LEFT(Table22[[#This Row],[Category]],2)</f>
        <v/>
      </c>
      <c r="M1423" t="str">
        <f>IF(F1423&lt;&gt;0,COUNTIF($L$2:L1423,L1423),"")</f>
        <v/>
      </c>
      <c r="N1423" t="str">
        <f t="shared" si="80"/>
        <v/>
      </c>
    </row>
    <row r="1424" spans="1:14" x14ac:dyDescent="0.2">
      <c r="A1424">
        <v>1423</v>
      </c>
      <c r="B1424" t="str">
        <f>IF(F1424&lt;&gt;"",COUNTIF($J$2:J1424,J1424),"")</f>
        <v/>
      </c>
      <c r="C1424" t="str">
        <f t="shared" si="78"/>
        <v/>
      </c>
      <c r="D1424" t="str">
        <f>IF(F1424&lt;&gt;0,COUNTIF($K$2:K1424,K1424),"")</f>
        <v/>
      </c>
      <c r="E1424" t="str">
        <f t="shared" si="79"/>
        <v/>
      </c>
      <c r="G1424" s="54"/>
      <c r="H1424" t="str">
        <f>IFERROR(VLOOKUP(F1424, Entries!$B:$F, 2, FALSE),"")</f>
        <v/>
      </c>
      <c r="I1424" t="str">
        <f>IFERROR(VLOOKUP(F1424, Entries!$B:$F, 3, FALSE),"")</f>
        <v/>
      </c>
      <c r="J1424" t="str">
        <f>IFERROR(VLOOKUP(F1424, Entries!$B:$F, 4, FALSE),"")</f>
        <v/>
      </c>
      <c r="K1424" t="str">
        <f>IFERROR(VLOOKUP(F1424, Entries!$B:$F, 5, FALSE),"")</f>
        <v/>
      </c>
      <c r="L1424" t="str">
        <f>LEFT(Table22[[#This Row],[Category]],2)</f>
        <v/>
      </c>
      <c r="M1424" t="str">
        <f>IF(F1424&lt;&gt;0,COUNTIF($L$2:L1424,L1424),"")</f>
        <v/>
      </c>
      <c r="N1424" t="str">
        <f t="shared" si="80"/>
        <v/>
      </c>
    </row>
    <row r="1425" spans="1:14" x14ac:dyDescent="0.2">
      <c r="A1425">
        <v>1424</v>
      </c>
      <c r="B1425" t="str">
        <f>IF(F1425&lt;&gt;"",COUNTIF($J$2:J1425,J1425),"")</f>
        <v/>
      </c>
      <c r="C1425" t="str">
        <f t="shared" si="78"/>
        <v/>
      </c>
      <c r="D1425" t="str">
        <f>IF(F1425&lt;&gt;0,COUNTIF($K$2:K1425,K1425),"")</f>
        <v/>
      </c>
      <c r="E1425" t="str">
        <f t="shared" si="79"/>
        <v/>
      </c>
      <c r="G1425" s="54"/>
      <c r="H1425" t="str">
        <f>IFERROR(VLOOKUP(F1425, Entries!$B:$F, 2, FALSE),"")</f>
        <v/>
      </c>
      <c r="I1425" t="str">
        <f>IFERROR(VLOOKUP(F1425, Entries!$B:$F, 3, FALSE),"")</f>
        <v/>
      </c>
      <c r="J1425" t="str">
        <f>IFERROR(VLOOKUP(F1425, Entries!$B:$F, 4, FALSE),"")</f>
        <v/>
      </c>
      <c r="K1425" t="str">
        <f>IFERROR(VLOOKUP(F1425, Entries!$B:$F, 5, FALSE),"")</f>
        <v/>
      </c>
      <c r="L1425" t="str">
        <f>LEFT(Table22[[#This Row],[Category]],2)</f>
        <v/>
      </c>
      <c r="M1425" t="str">
        <f>IF(F1425&lt;&gt;0,COUNTIF($L$2:L1425,L1425),"")</f>
        <v/>
      </c>
      <c r="N1425" t="str">
        <f t="shared" si="80"/>
        <v/>
      </c>
    </row>
    <row r="1426" spans="1:14" x14ac:dyDescent="0.2">
      <c r="A1426">
        <v>1425</v>
      </c>
      <c r="B1426" t="str">
        <f>IF(F1426&lt;&gt;"",COUNTIF($J$2:J1426,J1426),"")</f>
        <v/>
      </c>
      <c r="C1426" t="str">
        <f t="shared" si="78"/>
        <v/>
      </c>
      <c r="D1426" t="str">
        <f>IF(F1426&lt;&gt;0,COUNTIF($K$2:K1426,K1426),"")</f>
        <v/>
      </c>
      <c r="E1426" t="str">
        <f t="shared" si="79"/>
        <v/>
      </c>
      <c r="G1426" s="54"/>
      <c r="H1426" t="str">
        <f>IFERROR(VLOOKUP(F1426, Entries!$B:$F, 2, FALSE),"")</f>
        <v/>
      </c>
      <c r="I1426" t="str">
        <f>IFERROR(VLOOKUP(F1426, Entries!$B:$F, 3, FALSE),"")</f>
        <v/>
      </c>
      <c r="J1426" t="str">
        <f>IFERROR(VLOOKUP(F1426, Entries!$B:$F, 4, FALSE),"")</f>
        <v/>
      </c>
      <c r="K1426" t="str">
        <f>IFERROR(VLOOKUP(F1426, Entries!$B:$F, 5, FALSE),"")</f>
        <v/>
      </c>
      <c r="L1426" t="str">
        <f>LEFT(Table22[[#This Row],[Category]],2)</f>
        <v/>
      </c>
      <c r="M1426" t="str">
        <f>IF(F1426&lt;&gt;0,COUNTIF($L$2:L1426,L1426),"")</f>
        <v/>
      </c>
      <c r="N1426" t="str">
        <f t="shared" si="80"/>
        <v/>
      </c>
    </row>
    <row r="1427" spans="1:14" x14ac:dyDescent="0.2">
      <c r="A1427">
        <v>1426</v>
      </c>
      <c r="B1427" t="str">
        <f>IF(F1427&lt;&gt;"",COUNTIF($J$2:J1427,J1427),"")</f>
        <v/>
      </c>
      <c r="C1427" t="str">
        <f t="shared" si="78"/>
        <v/>
      </c>
      <c r="D1427" t="str">
        <f>IF(F1427&lt;&gt;0,COUNTIF($K$2:K1427,K1427),"")</f>
        <v/>
      </c>
      <c r="E1427" t="str">
        <f t="shared" si="79"/>
        <v/>
      </c>
      <c r="G1427" s="54"/>
      <c r="H1427" t="str">
        <f>IFERROR(VLOOKUP(F1427, Entries!$B:$F, 2, FALSE),"")</f>
        <v/>
      </c>
      <c r="I1427" t="str">
        <f>IFERROR(VLOOKUP(F1427, Entries!$B:$F, 3, FALSE),"")</f>
        <v/>
      </c>
      <c r="J1427" t="str">
        <f>IFERROR(VLOOKUP(F1427, Entries!$B:$F, 4, FALSE),"")</f>
        <v/>
      </c>
      <c r="K1427" t="str">
        <f>IFERROR(VLOOKUP(F1427, Entries!$B:$F, 5, FALSE),"")</f>
        <v/>
      </c>
      <c r="L1427" t="str">
        <f>LEFT(Table22[[#This Row],[Category]],2)</f>
        <v/>
      </c>
      <c r="M1427" t="str">
        <f>IF(F1427&lt;&gt;0,COUNTIF($L$2:L1427,L1427),"")</f>
        <v/>
      </c>
      <c r="N1427" t="str">
        <f t="shared" si="80"/>
        <v/>
      </c>
    </row>
    <row r="1428" spans="1:14" x14ac:dyDescent="0.2">
      <c r="A1428">
        <v>1427</v>
      </c>
      <c r="B1428" t="str">
        <f>IF(F1428&lt;&gt;"",COUNTIF($J$2:J1428,J1428),"")</f>
        <v/>
      </c>
      <c r="C1428" t="str">
        <f t="shared" si="78"/>
        <v/>
      </c>
      <c r="D1428" t="str">
        <f>IF(F1428&lt;&gt;0,COUNTIF($K$2:K1428,K1428),"")</f>
        <v/>
      </c>
      <c r="E1428" t="str">
        <f t="shared" si="79"/>
        <v/>
      </c>
      <c r="G1428" s="54"/>
      <c r="H1428" t="str">
        <f>IFERROR(VLOOKUP(F1428, Entries!$B:$F, 2, FALSE),"")</f>
        <v/>
      </c>
      <c r="I1428" t="str">
        <f>IFERROR(VLOOKUP(F1428, Entries!$B:$F, 3, FALSE),"")</f>
        <v/>
      </c>
      <c r="J1428" t="str">
        <f>IFERROR(VLOOKUP(F1428, Entries!$B:$F, 4, FALSE),"")</f>
        <v/>
      </c>
      <c r="K1428" t="str">
        <f>IFERROR(VLOOKUP(F1428, Entries!$B:$F, 5, FALSE),"")</f>
        <v/>
      </c>
      <c r="L1428" t="str">
        <f>LEFT(Table22[[#This Row],[Category]],2)</f>
        <v/>
      </c>
      <c r="M1428" t="str">
        <f>IF(F1428&lt;&gt;0,COUNTIF($L$2:L1428,L1428),"")</f>
        <v/>
      </c>
      <c r="N1428" t="str">
        <f t="shared" si="80"/>
        <v/>
      </c>
    </row>
    <row r="1429" spans="1:14" x14ac:dyDescent="0.2">
      <c r="A1429">
        <v>1428</v>
      </c>
      <c r="B1429" t="str">
        <f>IF(F1429&lt;&gt;"",COUNTIF($J$2:J1429,J1429),"")</f>
        <v/>
      </c>
      <c r="C1429" t="str">
        <f t="shared" si="78"/>
        <v/>
      </c>
      <c r="D1429" t="str">
        <f>IF(F1429&lt;&gt;0,COUNTIF($K$2:K1429,K1429),"")</f>
        <v/>
      </c>
      <c r="E1429" t="str">
        <f t="shared" si="79"/>
        <v/>
      </c>
      <c r="G1429" s="54"/>
      <c r="H1429" t="str">
        <f>IFERROR(VLOOKUP(F1429, Entries!$B:$F, 2, FALSE),"")</f>
        <v/>
      </c>
      <c r="I1429" t="str">
        <f>IFERROR(VLOOKUP(F1429, Entries!$B:$F, 3, FALSE),"")</f>
        <v/>
      </c>
      <c r="J1429" t="str">
        <f>IFERROR(VLOOKUP(F1429, Entries!$B:$F, 4, FALSE),"")</f>
        <v/>
      </c>
      <c r="K1429" t="str">
        <f>IFERROR(VLOOKUP(F1429, Entries!$B:$F, 5, FALSE),"")</f>
        <v/>
      </c>
      <c r="L1429" t="str">
        <f>LEFT(Table22[[#This Row],[Category]],2)</f>
        <v/>
      </c>
      <c r="M1429" t="str">
        <f>IF(F1429&lt;&gt;0,COUNTIF($L$2:L1429,L1429),"")</f>
        <v/>
      </c>
      <c r="N1429" t="str">
        <f t="shared" si="80"/>
        <v/>
      </c>
    </row>
    <row r="1430" spans="1:14" x14ac:dyDescent="0.2">
      <c r="A1430">
        <v>1429</v>
      </c>
      <c r="B1430" t="str">
        <f>IF(F1430&lt;&gt;"",COUNTIF($J$2:J1430,J1430),"")</f>
        <v/>
      </c>
      <c r="C1430" t="str">
        <f t="shared" si="78"/>
        <v/>
      </c>
      <c r="D1430" t="str">
        <f>IF(F1430&lt;&gt;0,COUNTIF($K$2:K1430,K1430),"")</f>
        <v/>
      </c>
      <c r="E1430" t="str">
        <f t="shared" si="79"/>
        <v/>
      </c>
      <c r="G1430" s="54"/>
      <c r="H1430" t="str">
        <f>IFERROR(VLOOKUP(F1430, Entries!$B:$F, 2, FALSE),"")</f>
        <v/>
      </c>
      <c r="I1430" t="str">
        <f>IFERROR(VLOOKUP(F1430, Entries!$B:$F, 3, FALSE),"")</f>
        <v/>
      </c>
      <c r="J1430" t="str">
        <f>IFERROR(VLOOKUP(F1430, Entries!$B:$F, 4, FALSE),"")</f>
        <v/>
      </c>
      <c r="K1430" t="str">
        <f>IFERROR(VLOOKUP(F1430, Entries!$B:$F, 5, FALSE),"")</f>
        <v/>
      </c>
      <c r="L1430" t="str">
        <f>LEFT(Table22[[#This Row],[Category]],2)</f>
        <v/>
      </c>
      <c r="M1430" t="str">
        <f>IF(F1430&lt;&gt;0,COUNTIF($L$2:L1430,L1430),"")</f>
        <v/>
      </c>
      <c r="N1430" t="str">
        <f t="shared" si="80"/>
        <v/>
      </c>
    </row>
    <row r="1431" spans="1:14" x14ac:dyDescent="0.2">
      <c r="A1431">
        <v>1430</v>
      </c>
      <c r="B1431" t="str">
        <f>IF(F1431&lt;&gt;"",COUNTIF($J$2:J1431,J1431),"")</f>
        <v/>
      </c>
      <c r="C1431" t="str">
        <f t="shared" si="78"/>
        <v/>
      </c>
      <c r="D1431" t="str">
        <f>IF(F1431&lt;&gt;0,COUNTIF($K$2:K1431,K1431),"")</f>
        <v/>
      </c>
      <c r="E1431" t="str">
        <f t="shared" si="79"/>
        <v/>
      </c>
      <c r="G1431" s="54"/>
      <c r="H1431" t="str">
        <f>IFERROR(VLOOKUP(F1431, Entries!$B:$F, 2, FALSE),"")</f>
        <v/>
      </c>
      <c r="I1431" t="str">
        <f>IFERROR(VLOOKUP(F1431, Entries!$B:$F, 3, FALSE),"")</f>
        <v/>
      </c>
      <c r="J1431" t="str">
        <f>IFERROR(VLOOKUP(F1431, Entries!$B:$F, 4, FALSE),"")</f>
        <v/>
      </c>
      <c r="K1431" t="str">
        <f>IFERROR(VLOOKUP(F1431, Entries!$B:$F, 5, FALSE),"")</f>
        <v/>
      </c>
      <c r="L1431" t="str">
        <f>LEFT(Table22[[#This Row],[Category]],2)</f>
        <v/>
      </c>
      <c r="M1431" t="str">
        <f>IF(F1431&lt;&gt;0,COUNTIF($L$2:L1431,L1431),"")</f>
        <v/>
      </c>
      <c r="N1431" t="str">
        <f t="shared" si="80"/>
        <v/>
      </c>
    </row>
    <row r="1432" spans="1:14" x14ac:dyDescent="0.2">
      <c r="A1432">
        <v>1431</v>
      </c>
      <c r="B1432" t="str">
        <f>IF(F1432&lt;&gt;"",COUNTIF($J$2:J1432,J1432),"")</f>
        <v/>
      </c>
      <c r="C1432" t="str">
        <f t="shared" si="78"/>
        <v/>
      </c>
      <c r="D1432" t="str">
        <f>IF(F1432&lt;&gt;0,COUNTIF($K$2:K1432,K1432),"")</f>
        <v/>
      </c>
      <c r="E1432" t="str">
        <f t="shared" si="79"/>
        <v/>
      </c>
      <c r="G1432" s="54"/>
      <c r="H1432" t="str">
        <f>IFERROR(VLOOKUP(F1432, Entries!$B:$F, 2, FALSE),"")</f>
        <v/>
      </c>
      <c r="I1432" t="str">
        <f>IFERROR(VLOOKUP(F1432, Entries!$B:$F, 3, FALSE),"")</f>
        <v/>
      </c>
      <c r="J1432" t="str">
        <f>IFERROR(VLOOKUP(F1432, Entries!$B:$F, 4, FALSE),"")</f>
        <v/>
      </c>
      <c r="K1432" t="str">
        <f>IFERROR(VLOOKUP(F1432, Entries!$B:$F, 5, FALSE),"")</f>
        <v/>
      </c>
      <c r="L1432" t="str">
        <f>LEFT(Table22[[#This Row],[Category]],2)</f>
        <v/>
      </c>
      <c r="M1432" t="str">
        <f>IF(F1432&lt;&gt;0,COUNTIF($L$2:L1432,L1432),"")</f>
        <v/>
      </c>
      <c r="N1432" t="str">
        <f t="shared" si="80"/>
        <v/>
      </c>
    </row>
    <row r="1433" spans="1:14" x14ac:dyDescent="0.2">
      <c r="A1433">
        <v>1432</v>
      </c>
      <c r="B1433" t="str">
        <f>IF(F1433&lt;&gt;"",COUNTIF($J$2:J1433,J1433),"")</f>
        <v/>
      </c>
      <c r="C1433" t="str">
        <f t="shared" si="78"/>
        <v/>
      </c>
      <c r="D1433" t="str">
        <f>IF(F1433&lt;&gt;0,COUNTIF($K$2:K1433,K1433),"")</f>
        <v/>
      </c>
      <c r="E1433" t="str">
        <f t="shared" si="79"/>
        <v/>
      </c>
      <c r="G1433" s="54"/>
      <c r="H1433" t="str">
        <f>IFERROR(VLOOKUP(F1433, Entries!$B:$F, 2, FALSE),"")</f>
        <v/>
      </c>
      <c r="I1433" t="str">
        <f>IFERROR(VLOOKUP(F1433, Entries!$B:$F, 3, FALSE),"")</f>
        <v/>
      </c>
      <c r="J1433" t="str">
        <f>IFERROR(VLOOKUP(F1433, Entries!$B:$F, 4, FALSE),"")</f>
        <v/>
      </c>
      <c r="K1433" t="str">
        <f>IFERROR(VLOOKUP(F1433, Entries!$B:$F, 5, FALSE),"")</f>
        <v/>
      </c>
      <c r="L1433" t="str">
        <f>LEFT(Table22[[#This Row],[Category]],2)</f>
        <v/>
      </c>
      <c r="M1433" t="str">
        <f>IF(F1433&lt;&gt;0,COUNTIF($L$2:L1433,L1433),"")</f>
        <v/>
      </c>
      <c r="N1433" t="str">
        <f t="shared" si="80"/>
        <v/>
      </c>
    </row>
    <row r="1434" spans="1:14" x14ac:dyDescent="0.2">
      <c r="A1434">
        <v>1433</v>
      </c>
      <c r="B1434" t="str">
        <f>IF(F1434&lt;&gt;"",COUNTIF($J$2:J1434,J1434),"")</f>
        <v/>
      </c>
      <c r="C1434" t="str">
        <f t="shared" si="78"/>
        <v/>
      </c>
      <c r="D1434" t="str">
        <f>IF(F1434&lt;&gt;0,COUNTIF($K$2:K1434,K1434),"")</f>
        <v/>
      </c>
      <c r="E1434" t="str">
        <f t="shared" si="79"/>
        <v/>
      </c>
      <c r="G1434" s="54"/>
      <c r="H1434" t="str">
        <f>IFERROR(VLOOKUP(F1434, Entries!$B:$F, 2, FALSE),"")</f>
        <v/>
      </c>
      <c r="I1434" t="str">
        <f>IFERROR(VLOOKUP(F1434, Entries!$B:$F, 3, FALSE),"")</f>
        <v/>
      </c>
      <c r="J1434" t="str">
        <f>IFERROR(VLOOKUP(F1434, Entries!$B:$F, 4, FALSE),"")</f>
        <v/>
      </c>
      <c r="K1434" t="str">
        <f>IFERROR(VLOOKUP(F1434, Entries!$B:$F, 5, FALSE),"")</f>
        <v/>
      </c>
      <c r="L1434" t="str">
        <f>LEFT(Table22[[#This Row],[Category]],2)</f>
        <v/>
      </c>
      <c r="M1434" t="str">
        <f>IF(F1434&lt;&gt;0,COUNTIF($L$2:L1434,L1434),"")</f>
        <v/>
      </c>
      <c r="N1434" t="str">
        <f t="shared" si="80"/>
        <v/>
      </c>
    </row>
    <row r="1435" spans="1:14" x14ac:dyDescent="0.2">
      <c r="A1435">
        <v>1434</v>
      </c>
      <c r="B1435" t="str">
        <f>IF(F1435&lt;&gt;"",COUNTIF($J$2:J1435,J1435),"")</f>
        <v/>
      </c>
      <c r="C1435" t="str">
        <f t="shared" si="78"/>
        <v/>
      </c>
      <c r="D1435" t="str">
        <f>IF(F1435&lt;&gt;0,COUNTIF($K$2:K1435,K1435),"")</f>
        <v/>
      </c>
      <c r="E1435" t="str">
        <f t="shared" si="79"/>
        <v/>
      </c>
      <c r="G1435" s="54"/>
      <c r="H1435" t="str">
        <f>IFERROR(VLOOKUP(F1435, Entries!$B:$F, 2, FALSE),"")</f>
        <v/>
      </c>
      <c r="I1435" t="str">
        <f>IFERROR(VLOOKUP(F1435, Entries!$B:$F, 3, FALSE),"")</f>
        <v/>
      </c>
      <c r="J1435" t="str">
        <f>IFERROR(VLOOKUP(F1435, Entries!$B:$F, 4, FALSE),"")</f>
        <v/>
      </c>
      <c r="K1435" t="str">
        <f>IFERROR(VLOOKUP(F1435, Entries!$B:$F, 5, FALSE),"")</f>
        <v/>
      </c>
      <c r="L1435" t="str">
        <f>LEFT(Table22[[#This Row],[Category]],2)</f>
        <v/>
      </c>
      <c r="M1435" t="str">
        <f>IF(F1435&lt;&gt;0,COUNTIF($L$2:L1435,L1435),"")</f>
        <v/>
      </c>
      <c r="N1435" t="str">
        <f t="shared" si="80"/>
        <v/>
      </c>
    </row>
    <row r="1436" spans="1:14" x14ac:dyDescent="0.2">
      <c r="A1436">
        <v>1435</v>
      </c>
      <c r="B1436" t="str">
        <f>IF(F1436&lt;&gt;"",COUNTIF($J$2:J1436,J1436),"")</f>
        <v/>
      </c>
      <c r="C1436" t="str">
        <f t="shared" si="78"/>
        <v/>
      </c>
      <c r="D1436" t="str">
        <f>IF(F1436&lt;&gt;0,COUNTIF($K$2:K1436,K1436),"")</f>
        <v/>
      </c>
      <c r="E1436" t="str">
        <f t="shared" si="79"/>
        <v/>
      </c>
      <c r="G1436" s="54"/>
      <c r="H1436" t="str">
        <f>IFERROR(VLOOKUP(F1436, Entries!$B:$F, 2, FALSE),"")</f>
        <v/>
      </c>
      <c r="I1436" t="str">
        <f>IFERROR(VLOOKUP(F1436, Entries!$B:$F, 3, FALSE),"")</f>
        <v/>
      </c>
      <c r="J1436" t="str">
        <f>IFERROR(VLOOKUP(F1436, Entries!$B:$F, 4, FALSE),"")</f>
        <v/>
      </c>
      <c r="K1436" t="str">
        <f>IFERROR(VLOOKUP(F1436, Entries!$B:$F, 5, FALSE),"")</f>
        <v/>
      </c>
      <c r="L1436" t="str">
        <f>LEFT(Table22[[#This Row],[Category]],2)</f>
        <v/>
      </c>
      <c r="M1436" t="str">
        <f>IF(F1436&lt;&gt;0,COUNTIF($L$2:L1436,L1436),"")</f>
        <v/>
      </c>
      <c r="N1436" t="str">
        <f t="shared" si="80"/>
        <v/>
      </c>
    </row>
    <row r="1437" spans="1:14" x14ac:dyDescent="0.2">
      <c r="A1437">
        <v>1436</v>
      </c>
      <c r="B1437" t="str">
        <f>IF(F1437&lt;&gt;"",COUNTIF($J$2:J1437,J1437),"")</f>
        <v/>
      </c>
      <c r="C1437" t="str">
        <f t="shared" si="78"/>
        <v/>
      </c>
      <c r="D1437" t="str">
        <f>IF(F1437&lt;&gt;0,COUNTIF($K$2:K1437,K1437),"")</f>
        <v/>
      </c>
      <c r="E1437" t="str">
        <f t="shared" si="79"/>
        <v/>
      </c>
      <c r="G1437" s="54"/>
      <c r="H1437" t="str">
        <f>IFERROR(VLOOKUP(F1437, Entries!$B:$F, 2, FALSE),"")</f>
        <v/>
      </c>
      <c r="I1437" t="str">
        <f>IFERROR(VLOOKUP(F1437, Entries!$B:$F, 3, FALSE),"")</f>
        <v/>
      </c>
      <c r="J1437" t="str">
        <f>IFERROR(VLOOKUP(F1437, Entries!$B:$F, 4, FALSE),"")</f>
        <v/>
      </c>
      <c r="K1437" t="str">
        <f>IFERROR(VLOOKUP(F1437, Entries!$B:$F, 5, FALSE),"")</f>
        <v/>
      </c>
      <c r="L1437" t="str">
        <f>LEFT(Table22[[#This Row],[Category]],2)</f>
        <v/>
      </c>
      <c r="M1437" t="str">
        <f>IF(F1437&lt;&gt;0,COUNTIF($L$2:L1437,L1437),"")</f>
        <v/>
      </c>
      <c r="N1437" t="str">
        <f t="shared" si="80"/>
        <v/>
      </c>
    </row>
    <row r="1438" spans="1:14" x14ac:dyDescent="0.2">
      <c r="A1438">
        <v>1437</v>
      </c>
      <c r="B1438" t="str">
        <f>IF(F1438&lt;&gt;"",COUNTIF($J$2:J1438,J1438),"")</f>
        <v/>
      </c>
      <c r="C1438" t="str">
        <f t="shared" si="78"/>
        <v/>
      </c>
      <c r="D1438" t="str">
        <f>IF(F1438&lt;&gt;0,COUNTIF($K$2:K1438,K1438),"")</f>
        <v/>
      </c>
      <c r="E1438" t="str">
        <f t="shared" si="79"/>
        <v/>
      </c>
      <c r="G1438" s="54"/>
      <c r="H1438" t="str">
        <f>IFERROR(VLOOKUP(F1438, Entries!$B:$F, 2, FALSE),"")</f>
        <v/>
      </c>
      <c r="I1438" t="str">
        <f>IFERROR(VLOOKUP(F1438, Entries!$B:$F, 3, FALSE),"")</f>
        <v/>
      </c>
      <c r="J1438" t="str">
        <f>IFERROR(VLOOKUP(F1438, Entries!$B:$F, 4, FALSE),"")</f>
        <v/>
      </c>
      <c r="K1438" t="str">
        <f>IFERROR(VLOOKUP(F1438, Entries!$B:$F, 5, FALSE),"")</f>
        <v/>
      </c>
      <c r="L1438" t="str">
        <f>LEFT(Table22[[#This Row],[Category]],2)</f>
        <v/>
      </c>
      <c r="M1438" t="str">
        <f>IF(F1438&lt;&gt;0,COUNTIF($L$2:L1438,L1438),"")</f>
        <v/>
      </c>
      <c r="N1438" t="str">
        <f t="shared" si="80"/>
        <v/>
      </c>
    </row>
    <row r="1439" spans="1:14" x14ac:dyDescent="0.2">
      <c r="A1439">
        <v>1438</v>
      </c>
      <c r="B1439" t="str">
        <f>IF(F1439&lt;&gt;"",COUNTIF($J$2:J1439,J1439),"")</f>
        <v/>
      </c>
      <c r="C1439" t="str">
        <f t="shared" si="78"/>
        <v/>
      </c>
      <c r="D1439" t="str">
        <f>IF(F1439&lt;&gt;0,COUNTIF($K$2:K1439,K1439),"")</f>
        <v/>
      </c>
      <c r="E1439" t="str">
        <f t="shared" si="79"/>
        <v/>
      </c>
      <c r="G1439" s="54"/>
      <c r="H1439" t="str">
        <f>IFERROR(VLOOKUP(F1439, Entries!$B:$F, 2, FALSE),"")</f>
        <v/>
      </c>
      <c r="I1439" t="str">
        <f>IFERROR(VLOOKUP(F1439, Entries!$B:$F, 3, FALSE),"")</f>
        <v/>
      </c>
      <c r="J1439" t="str">
        <f>IFERROR(VLOOKUP(F1439, Entries!$B:$F, 4, FALSE),"")</f>
        <v/>
      </c>
      <c r="K1439" t="str">
        <f>IFERROR(VLOOKUP(F1439, Entries!$B:$F, 5, FALSE),"")</f>
        <v/>
      </c>
      <c r="L1439" t="str">
        <f>LEFT(Table22[[#This Row],[Category]],2)</f>
        <v/>
      </c>
      <c r="M1439" t="str">
        <f>IF(F1439&lt;&gt;0,COUNTIF($L$2:L1439,L1439),"")</f>
        <v/>
      </c>
      <c r="N1439" t="str">
        <f t="shared" si="80"/>
        <v/>
      </c>
    </row>
    <row r="1440" spans="1:14" x14ac:dyDescent="0.2">
      <c r="A1440">
        <v>1439</v>
      </c>
      <c r="B1440" t="str">
        <f>IF(F1440&lt;&gt;"",COUNTIF($J$2:J1440,J1440),"")</f>
        <v/>
      </c>
      <c r="C1440" t="str">
        <f t="shared" si="78"/>
        <v/>
      </c>
      <c r="D1440" t="str">
        <f>IF(F1440&lt;&gt;0,COUNTIF($K$2:K1440,K1440),"")</f>
        <v/>
      </c>
      <c r="E1440" t="str">
        <f t="shared" si="79"/>
        <v/>
      </c>
      <c r="G1440" s="54"/>
      <c r="H1440" t="str">
        <f>IFERROR(VLOOKUP(F1440, Entries!$B:$F, 2, FALSE),"")</f>
        <v/>
      </c>
      <c r="I1440" t="str">
        <f>IFERROR(VLOOKUP(F1440, Entries!$B:$F, 3, FALSE),"")</f>
        <v/>
      </c>
      <c r="J1440" t="str">
        <f>IFERROR(VLOOKUP(F1440, Entries!$B:$F, 4, FALSE),"")</f>
        <v/>
      </c>
      <c r="K1440" t="str">
        <f>IFERROR(VLOOKUP(F1440, Entries!$B:$F, 5, FALSE),"")</f>
        <v/>
      </c>
      <c r="L1440" t="str">
        <f>LEFT(Table22[[#This Row],[Category]],2)</f>
        <v/>
      </c>
      <c r="M1440" t="str">
        <f>IF(F1440&lt;&gt;0,COUNTIF($L$2:L1440,L1440),"")</f>
        <v/>
      </c>
      <c r="N1440" t="str">
        <f t="shared" si="80"/>
        <v/>
      </c>
    </row>
    <row r="1441" spans="1:14" x14ac:dyDescent="0.2">
      <c r="A1441">
        <v>1440</v>
      </c>
      <c r="B1441" t="str">
        <f>IF(F1441&lt;&gt;"",COUNTIF($J$2:J1441,J1441),"")</f>
        <v/>
      </c>
      <c r="C1441" t="str">
        <f t="shared" si="78"/>
        <v/>
      </c>
      <c r="D1441" t="str">
        <f>IF(F1441&lt;&gt;0,COUNTIF($K$2:K1441,K1441),"")</f>
        <v/>
      </c>
      <c r="E1441" t="str">
        <f t="shared" si="79"/>
        <v/>
      </c>
      <c r="G1441" s="54"/>
      <c r="H1441" t="str">
        <f>IFERROR(VLOOKUP(F1441, Entries!$B:$F, 2, FALSE),"")</f>
        <v/>
      </c>
      <c r="I1441" t="str">
        <f>IFERROR(VLOOKUP(F1441, Entries!$B:$F, 3, FALSE),"")</f>
        <v/>
      </c>
      <c r="J1441" t="str">
        <f>IFERROR(VLOOKUP(F1441, Entries!$B:$F, 4, FALSE),"")</f>
        <v/>
      </c>
      <c r="K1441" t="str">
        <f>IFERROR(VLOOKUP(F1441, Entries!$B:$F, 5, FALSE),"")</f>
        <v/>
      </c>
      <c r="L1441" t="str">
        <f>LEFT(Table22[[#This Row],[Category]],2)</f>
        <v/>
      </c>
      <c r="M1441" t="str">
        <f>IF(F1441&lt;&gt;0,COUNTIF($L$2:L1441,L1441),"")</f>
        <v/>
      </c>
      <c r="N1441" t="str">
        <f t="shared" si="80"/>
        <v/>
      </c>
    </row>
    <row r="1442" spans="1:14" x14ac:dyDescent="0.2">
      <c r="A1442">
        <v>1441</v>
      </c>
      <c r="B1442" t="str">
        <f>IF(F1442&lt;&gt;"",COUNTIF($J$2:J1442,J1442),"")</f>
        <v/>
      </c>
      <c r="C1442" t="str">
        <f t="shared" si="78"/>
        <v/>
      </c>
      <c r="D1442" t="str">
        <f>IF(F1442&lt;&gt;0,COUNTIF($K$2:K1442,K1442),"")</f>
        <v/>
      </c>
      <c r="E1442" t="str">
        <f t="shared" si="79"/>
        <v/>
      </c>
      <c r="G1442" s="54"/>
      <c r="H1442" t="str">
        <f>IFERROR(VLOOKUP(F1442, Entries!$B:$F, 2, FALSE),"")</f>
        <v/>
      </c>
      <c r="I1442" t="str">
        <f>IFERROR(VLOOKUP(F1442, Entries!$B:$F, 3, FALSE),"")</f>
        <v/>
      </c>
      <c r="J1442" t="str">
        <f>IFERROR(VLOOKUP(F1442, Entries!$B:$F, 4, FALSE),"")</f>
        <v/>
      </c>
      <c r="K1442" t="str">
        <f>IFERROR(VLOOKUP(F1442, Entries!$B:$F, 5, FALSE),"")</f>
        <v/>
      </c>
      <c r="L1442" t="str">
        <f>LEFT(Table22[[#This Row],[Category]],2)</f>
        <v/>
      </c>
      <c r="M1442" t="str">
        <f>IF(F1442&lt;&gt;0,COUNTIF($L$2:L1442,L1442),"")</f>
        <v/>
      </c>
      <c r="N1442" t="str">
        <f t="shared" si="80"/>
        <v/>
      </c>
    </row>
    <row r="1443" spans="1:14" x14ac:dyDescent="0.2">
      <c r="A1443">
        <v>1442</v>
      </c>
      <c r="B1443" t="str">
        <f>IF(F1443&lt;&gt;"",COUNTIF($J$2:J1443,J1443),"")</f>
        <v/>
      </c>
      <c r="C1443" t="str">
        <f t="shared" si="78"/>
        <v/>
      </c>
      <c r="D1443" t="str">
        <f>IF(F1443&lt;&gt;0,COUNTIF($K$2:K1443,K1443),"")</f>
        <v/>
      </c>
      <c r="E1443" t="str">
        <f t="shared" si="79"/>
        <v/>
      </c>
      <c r="G1443" s="54"/>
      <c r="H1443" t="str">
        <f>IFERROR(VLOOKUP(F1443, Entries!$B:$F, 2, FALSE),"")</f>
        <v/>
      </c>
      <c r="I1443" t="str">
        <f>IFERROR(VLOOKUP(F1443, Entries!$B:$F, 3, FALSE),"")</f>
        <v/>
      </c>
      <c r="J1443" t="str">
        <f>IFERROR(VLOOKUP(F1443, Entries!$B:$F, 4, FALSE),"")</f>
        <v/>
      </c>
      <c r="K1443" t="str">
        <f>IFERROR(VLOOKUP(F1443, Entries!$B:$F, 5, FALSE),"")</f>
        <v/>
      </c>
      <c r="L1443" t="str">
        <f>LEFT(Table22[[#This Row],[Category]],2)</f>
        <v/>
      </c>
      <c r="M1443" t="str">
        <f>IF(F1443&lt;&gt;0,COUNTIF($L$2:L1443,L1443),"")</f>
        <v/>
      </c>
      <c r="N1443" t="str">
        <f t="shared" si="80"/>
        <v/>
      </c>
    </row>
    <row r="1444" spans="1:14" x14ac:dyDescent="0.2">
      <c r="A1444">
        <v>1443</v>
      </c>
      <c r="B1444" t="str">
        <f>IF(F1444&lt;&gt;"",COUNTIF($J$2:J1444,J1444),"")</f>
        <v/>
      </c>
      <c r="C1444" t="str">
        <f t="shared" si="78"/>
        <v/>
      </c>
      <c r="D1444" t="str">
        <f>IF(F1444&lt;&gt;0,COUNTIF($K$2:K1444,K1444),"")</f>
        <v/>
      </c>
      <c r="E1444" t="str">
        <f t="shared" si="79"/>
        <v/>
      </c>
      <c r="G1444" s="54"/>
      <c r="H1444" t="str">
        <f>IFERROR(VLOOKUP(F1444, Entries!$B:$F, 2, FALSE),"")</f>
        <v/>
      </c>
      <c r="I1444" t="str">
        <f>IFERROR(VLOOKUP(F1444, Entries!$B:$F, 3, FALSE),"")</f>
        <v/>
      </c>
      <c r="J1444" t="str">
        <f>IFERROR(VLOOKUP(F1444, Entries!$B:$F, 4, FALSE),"")</f>
        <v/>
      </c>
      <c r="K1444" t="str">
        <f>IFERROR(VLOOKUP(F1444, Entries!$B:$F, 5, FALSE),"")</f>
        <v/>
      </c>
      <c r="L1444" t="str">
        <f>LEFT(Table22[[#This Row],[Category]],2)</f>
        <v/>
      </c>
      <c r="M1444" t="str">
        <f>IF(F1444&lt;&gt;0,COUNTIF($L$2:L1444,L1444),"")</f>
        <v/>
      </c>
      <c r="N1444" t="str">
        <f t="shared" si="80"/>
        <v/>
      </c>
    </row>
    <row r="1445" spans="1:14" x14ac:dyDescent="0.2">
      <c r="A1445">
        <v>1444</v>
      </c>
      <c r="B1445" t="str">
        <f>IF(F1445&lt;&gt;"",COUNTIF($J$2:J1445,J1445),"")</f>
        <v/>
      </c>
      <c r="C1445" t="str">
        <f t="shared" si="78"/>
        <v/>
      </c>
      <c r="D1445" t="str">
        <f>IF(F1445&lt;&gt;0,COUNTIF($K$2:K1445,K1445),"")</f>
        <v/>
      </c>
      <c r="E1445" t="str">
        <f t="shared" si="79"/>
        <v/>
      </c>
      <c r="G1445" s="54"/>
      <c r="H1445" t="str">
        <f>IFERROR(VLOOKUP(F1445, Entries!$B:$F, 2, FALSE),"")</f>
        <v/>
      </c>
      <c r="I1445" t="str">
        <f>IFERROR(VLOOKUP(F1445, Entries!$B:$F, 3, FALSE),"")</f>
        <v/>
      </c>
      <c r="J1445" t="str">
        <f>IFERROR(VLOOKUP(F1445, Entries!$B:$F, 4, FALSE),"")</f>
        <v/>
      </c>
      <c r="K1445" t="str">
        <f>IFERROR(VLOOKUP(F1445, Entries!$B:$F, 5, FALSE),"")</f>
        <v/>
      </c>
      <c r="L1445" t="str">
        <f>LEFT(Table22[[#This Row],[Category]],2)</f>
        <v/>
      </c>
      <c r="M1445" t="str">
        <f>IF(F1445&lt;&gt;0,COUNTIF($L$2:L1445,L1445),"")</f>
        <v/>
      </c>
      <c r="N1445" t="str">
        <f t="shared" si="80"/>
        <v/>
      </c>
    </row>
    <row r="1446" spans="1:14" x14ac:dyDescent="0.2">
      <c r="A1446">
        <v>1445</v>
      </c>
      <c r="B1446" t="str">
        <f>IF(F1446&lt;&gt;"",COUNTIF($J$2:J1446,J1446),"")</f>
        <v/>
      </c>
      <c r="C1446" t="str">
        <f t="shared" si="78"/>
        <v/>
      </c>
      <c r="D1446" t="str">
        <f>IF(F1446&lt;&gt;0,COUNTIF($K$2:K1446,K1446),"")</f>
        <v/>
      </c>
      <c r="E1446" t="str">
        <f t="shared" si="79"/>
        <v/>
      </c>
      <c r="G1446" s="54"/>
      <c r="H1446" t="str">
        <f>IFERROR(VLOOKUP(F1446, Entries!$B:$F, 2, FALSE),"")</f>
        <v/>
      </c>
      <c r="I1446" t="str">
        <f>IFERROR(VLOOKUP(F1446, Entries!$B:$F, 3, FALSE),"")</f>
        <v/>
      </c>
      <c r="J1446" t="str">
        <f>IFERROR(VLOOKUP(F1446, Entries!$B:$F, 4, FALSE),"")</f>
        <v/>
      </c>
      <c r="K1446" t="str">
        <f>IFERROR(VLOOKUP(F1446, Entries!$B:$F, 5, FALSE),"")</f>
        <v/>
      </c>
      <c r="L1446" t="str">
        <f>LEFT(Table22[[#This Row],[Category]],2)</f>
        <v/>
      </c>
      <c r="M1446" t="str">
        <f>IF(F1446&lt;&gt;0,COUNTIF($L$2:L1446,L1446),"")</f>
        <v/>
      </c>
      <c r="N1446" t="str">
        <f t="shared" si="80"/>
        <v/>
      </c>
    </row>
    <row r="1447" spans="1:14" x14ac:dyDescent="0.2">
      <c r="A1447">
        <v>1446</v>
      </c>
      <c r="B1447" t="str">
        <f>IF(F1447&lt;&gt;"",COUNTIF($J$2:J1447,J1447),"")</f>
        <v/>
      </c>
      <c r="C1447" t="str">
        <f t="shared" si="78"/>
        <v/>
      </c>
      <c r="D1447" t="str">
        <f>IF(F1447&lt;&gt;0,COUNTIF($K$2:K1447,K1447),"")</f>
        <v/>
      </c>
      <c r="E1447" t="str">
        <f t="shared" si="79"/>
        <v/>
      </c>
      <c r="G1447" s="54"/>
      <c r="H1447" t="str">
        <f>IFERROR(VLOOKUP(F1447, Entries!$B:$F, 2, FALSE),"")</f>
        <v/>
      </c>
      <c r="I1447" t="str">
        <f>IFERROR(VLOOKUP(F1447, Entries!$B:$F, 3, FALSE),"")</f>
        <v/>
      </c>
      <c r="J1447" t="str">
        <f>IFERROR(VLOOKUP(F1447, Entries!$B:$F, 4, FALSE),"")</f>
        <v/>
      </c>
      <c r="K1447" t="str">
        <f>IFERROR(VLOOKUP(F1447, Entries!$B:$F, 5, FALSE),"")</f>
        <v/>
      </c>
      <c r="L1447" t="str">
        <f>LEFT(Table22[[#This Row],[Category]],2)</f>
        <v/>
      </c>
      <c r="M1447" t="str">
        <f>IF(F1447&lt;&gt;0,COUNTIF($L$2:L1447,L1447),"")</f>
        <v/>
      </c>
      <c r="N1447" t="str">
        <f t="shared" si="80"/>
        <v/>
      </c>
    </row>
    <row r="1448" spans="1:14" x14ac:dyDescent="0.2">
      <c r="A1448">
        <v>1447</v>
      </c>
      <c r="B1448" t="str">
        <f>IF(F1448&lt;&gt;"",COUNTIF($J$2:J1448,J1448),"")</f>
        <v/>
      </c>
      <c r="C1448" t="str">
        <f t="shared" si="78"/>
        <v/>
      </c>
      <c r="D1448" t="str">
        <f>IF(F1448&lt;&gt;0,COUNTIF($K$2:K1448,K1448),"")</f>
        <v/>
      </c>
      <c r="E1448" t="str">
        <f t="shared" si="79"/>
        <v/>
      </c>
      <c r="G1448" s="54"/>
      <c r="H1448" t="str">
        <f>IFERROR(VLOOKUP(F1448, Entries!$B:$F, 2, FALSE),"")</f>
        <v/>
      </c>
      <c r="I1448" t="str">
        <f>IFERROR(VLOOKUP(F1448, Entries!$B:$F, 3, FALSE),"")</f>
        <v/>
      </c>
      <c r="J1448" t="str">
        <f>IFERROR(VLOOKUP(F1448, Entries!$B:$F, 4, FALSE),"")</f>
        <v/>
      </c>
      <c r="K1448" t="str">
        <f>IFERROR(VLOOKUP(F1448, Entries!$B:$F, 5, FALSE),"")</f>
        <v/>
      </c>
      <c r="L1448" t="str">
        <f>LEFT(Table22[[#This Row],[Category]],2)</f>
        <v/>
      </c>
      <c r="M1448" t="str">
        <f>IF(F1448&lt;&gt;0,COUNTIF($L$2:L1448,L1448),"")</f>
        <v/>
      </c>
      <c r="N1448" t="str">
        <f t="shared" si="80"/>
        <v/>
      </c>
    </row>
    <row r="1449" spans="1:14" x14ac:dyDescent="0.2">
      <c r="A1449">
        <v>1448</v>
      </c>
      <c r="B1449" t="str">
        <f>IF(F1449&lt;&gt;"",COUNTIF($J$2:J1449,J1449),"")</f>
        <v/>
      </c>
      <c r="C1449" t="str">
        <f t="shared" si="78"/>
        <v/>
      </c>
      <c r="D1449" t="str">
        <f>IF(F1449&lt;&gt;0,COUNTIF($K$2:K1449,K1449),"")</f>
        <v/>
      </c>
      <c r="E1449" t="str">
        <f t="shared" si="79"/>
        <v/>
      </c>
      <c r="G1449" s="54"/>
      <c r="H1449" t="str">
        <f>IFERROR(VLOOKUP(F1449, Entries!$B:$F, 2, FALSE),"")</f>
        <v/>
      </c>
      <c r="I1449" t="str">
        <f>IFERROR(VLOOKUP(F1449, Entries!$B:$F, 3, FALSE),"")</f>
        <v/>
      </c>
      <c r="J1449" t="str">
        <f>IFERROR(VLOOKUP(F1449, Entries!$B:$F, 4, FALSE),"")</f>
        <v/>
      </c>
      <c r="K1449" t="str">
        <f>IFERROR(VLOOKUP(F1449, Entries!$B:$F, 5, FALSE),"")</f>
        <v/>
      </c>
      <c r="L1449" t="str">
        <f>LEFT(Table22[[#This Row],[Category]],2)</f>
        <v/>
      </c>
      <c r="M1449" t="str">
        <f>IF(F1449&lt;&gt;0,COUNTIF($L$2:L1449,L1449),"")</f>
        <v/>
      </c>
      <c r="N1449" t="str">
        <f t="shared" si="80"/>
        <v/>
      </c>
    </row>
    <row r="1450" spans="1:14" x14ac:dyDescent="0.2">
      <c r="A1450">
        <v>1449</v>
      </c>
      <c r="B1450" t="str">
        <f>IF(F1450&lt;&gt;"",COUNTIF($J$2:J1450,J1450),"")</f>
        <v/>
      </c>
      <c r="C1450" t="str">
        <f t="shared" si="78"/>
        <v/>
      </c>
      <c r="D1450" t="str">
        <f>IF(F1450&lt;&gt;0,COUNTIF($K$2:K1450,K1450),"")</f>
        <v/>
      </c>
      <c r="E1450" t="str">
        <f t="shared" si="79"/>
        <v/>
      </c>
      <c r="G1450" s="54"/>
      <c r="H1450" t="str">
        <f>IFERROR(VLOOKUP(F1450, Entries!$B:$F, 2, FALSE),"")</f>
        <v/>
      </c>
      <c r="I1450" t="str">
        <f>IFERROR(VLOOKUP(F1450, Entries!$B:$F, 3, FALSE),"")</f>
        <v/>
      </c>
      <c r="J1450" t="str">
        <f>IFERROR(VLOOKUP(F1450, Entries!$B:$F, 4, FALSE),"")</f>
        <v/>
      </c>
      <c r="K1450" t="str">
        <f>IFERROR(VLOOKUP(F1450, Entries!$B:$F, 5, FALSE),"")</f>
        <v/>
      </c>
      <c r="L1450" t="str">
        <f>LEFT(Table22[[#This Row],[Category]],2)</f>
        <v/>
      </c>
      <c r="M1450" t="str">
        <f>IF(F1450&lt;&gt;0,COUNTIF($L$2:L1450,L1450),"")</f>
        <v/>
      </c>
      <c r="N1450" t="str">
        <f t="shared" si="80"/>
        <v/>
      </c>
    </row>
    <row r="1451" spans="1:14" x14ac:dyDescent="0.2">
      <c r="A1451">
        <v>1450</v>
      </c>
      <c r="B1451" t="str">
        <f>IF(F1451&lt;&gt;"",COUNTIF($J$2:J1451,J1451),"")</f>
        <v/>
      </c>
      <c r="C1451" t="str">
        <f t="shared" si="78"/>
        <v/>
      </c>
      <c r="D1451" t="str">
        <f>IF(F1451&lt;&gt;0,COUNTIF($K$2:K1451,K1451),"")</f>
        <v/>
      </c>
      <c r="E1451" t="str">
        <f t="shared" si="79"/>
        <v/>
      </c>
      <c r="G1451" s="54"/>
      <c r="H1451" t="str">
        <f>IFERROR(VLOOKUP(F1451, Entries!$B:$F, 2, FALSE),"")</f>
        <v/>
      </c>
      <c r="I1451" t="str">
        <f>IFERROR(VLOOKUP(F1451, Entries!$B:$F, 3, FALSE),"")</f>
        <v/>
      </c>
      <c r="J1451" t="str">
        <f>IFERROR(VLOOKUP(F1451, Entries!$B:$F, 4, FALSE),"")</f>
        <v/>
      </c>
      <c r="K1451" t="str">
        <f>IFERROR(VLOOKUP(F1451, Entries!$B:$F, 5, FALSE),"")</f>
        <v/>
      </c>
      <c r="L1451" t="str">
        <f>LEFT(Table22[[#This Row],[Category]],2)</f>
        <v/>
      </c>
      <c r="M1451" t="str">
        <f>IF(F1451&lt;&gt;0,COUNTIF($L$2:L1451,L1451),"")</f>
        <v/>
      </c>
      <c r="N1451" t="str">
        <f t="shared" si="80"/>
        <v/>
      </c>
    </row>
    <row r="1452" spans="1:14" x14ac:dyDescent="0.2">
      <c r="A1452">
        <v>1451</v>
      </c>
      <c r="B1452" t="str">
        <f>IF(F1452&lt;&gt;"",COUNTIF($J$2:J1452,J1452),"")</f>
        <v/>
      </c>
      <c r="C1452" t="str">
        <f t="shared" si="78"/>
        <v/>
      </c>
      <c r="D1452" t="str">
        <f>IF(F1452&lt;&gt;0,COUNTIF($K$2:K1452,K1452),"")</f>
        <v/>
      </c>
      <c r="E1452" t="str">
        <f t="shared" si="79"/>
        <v/>
      </c>
      <c r="G1452" s="54"/>
      <c r="H1452" t="str">
        <f>IFERROR(VLOOKUP(F1452, Entries!$B:$F, 2, FALSE),"")</f>
        <v/>
      </c>
      <c r="I1452" t="str">
        <f>IFERROR(VLOOKUP(F1452, Entries!$B:$F, 3, FALSE),"")</f>
        <v/>
      </c>
      <c r="J1452" t="str">
        <f>IFERROR(VLOOKUP(F1452, Entries!$B:$F, 4, FALSE),"")</f>
        <v/>
      </c>
      <c r="K1452" t="str">
        <f>IFERROR(VLOOKUP(F1452, Entries!$B:$F, 5, FALSE),"")</f>
        <v/>
      </c>
      <c r="L1452" t="str">
        <f>LEFT(Table22[[#This Row],[Category]],2)</f>
        <v/>
      </c>
      <c r="M1452" t="str">
        <f>IF(F1452&lt;&gt;0,COUNTIF($L$2:L1452,L1452),"")</f>
        <v/>
      </c>
      <c r="N1452" t="str">
        <f t="shared" si="80"/>
        <v/>
      </c>
    </row>
    <row r="1453" spans="1:14" x14ac:dyDescent="0.2">
      <c r="A1453">
        <v>1452</v>
      </c>
      <c r="B1453" t="str">
        <f>IF(F1453&lt;&gt;"",COUNTIF($J$2:J1453,J1453),"")</f>
        <v/>
      </c>
      <c r="C1453" t="str">
        <f t="shared" si="78"/>
        <v/>
      </c>
      <c r="D1453" t="str">
        <f>IF(F1453&lt;&gt;0,COUNTIF($K$2:K1453,K1453),"")</f>
        <v/>
      </c>
      <c r="E1453" t="str">
        <f t="shared" si="79"/>
        <v/>
      </c>
      <c r="G1453" s="54"/>
      <c r="H1453" t="str">
        <f>IFERROR(VLOOKUP(F1453, Entries!$B:$F, 2, FALSE),"")</f>
        <v/>
      </c>
      <c r="I1453" t="str">
        <f>IFERROR(VLOOKUP(F1453, Entries!$B:$F, 3, FALSE),"")</f>
        <v/>
      </c>
      <c r="J1453" t="str">
        <f>IFERROR(VLOOKUP(F1453, Entries!$B:$F, 4, FALSE),"")</f>
        <v/>
      </c>
      <c r="K1453" t="str">
        <f>IFERROR(VLOOKUP(F1453, Entries!$B:$F, 5, FALSE),"")</f>
        <v/>
      </c>
      <c r="L1453" t="str">
        <f>LEFT(Table22[[#This Row],[Category]],2)</f>
        <v/>
      </c>
      <c r="M1453" t="str">
        <f>IF(F1453&lt;&gt;0,COUNTIF($L$2:L1453,L1453),"")</f>
        <v/>
      </c>
      <c r="N1453" t="str">
        <f t="shared" si="80"/>
        <v/>
      </c>
    </row>
    <row r="1454" spans="1:14" x14ac:dyDescent="0.2">
      <c r="A1454">
        <v>1453</v>
      </c>
      <c r="B1454" t="str">
        <f>IF(F1454&lt;&gt;"",COUNTIF($J$2:J1454,J1454),"")</f>
        <v/>
      </c>
      <c r="C1454" t="str">
        <f t="shared" si="78"/>
        <v/>
      </c>
      <c r="D1454" t="str">
        <f>IF(F1454&lt;&gt;0,COUNTIF($K$2:K1454,K1454),"")</f>
        <v/>
      </c>
      <c r="E1454" t="str">
        <f t="shared" si="79"/>
        <v/>
      </c>
      <c r="G1454" s="54"/>
      <c r="H1454" t="str">
        <f>IFERROR(VLOOKUP(F1454, Entries!$B:$F, 2, FALSE),"")</f>
        <v/>
      </c>
      <c r="I1454" t="str">
        <f>IFERROR(VLOOKUP(F1454, Entries!$B:$F, 3, FALSE),"")</f>
        <v/>
      </c>
      <c r="J1454" t="str">
        <f>IFERROR(VLOOKUP(F1454, Entries!$B:$F, 4, FALSE),"")</f>
        <v/>
      </c>
      <c r="K1454" t="str">
        <f>IFERROR(VLOOKUP(F1454, Entries!$B:$F, 5, FALSE),"")</f>
        <v/>
      </c>
      <c r="L1454" t="str">
        <f>LEFT(Table22[[#This Row],[Category]],2)</f>
        <v/>
      </c>
      <c r="M1454" t="str">
        <f>IF(F1454&lt;&gt;0,COUNTIF($L$2:L1454,L1454),"")</f>
        <v/>
      </c>
      <c r="N1454" t="str">
        <f t="shared" si="80"/>
        <v/>
      </c>
    </row>
    <row r="1455" spans="1:14" x14ac:dyDescent="0.2">
      <c r="A1455">
        <v>1454</v>
      </c>
      <c r="B1455" t="str">
        <f>IF(F1455&lt;&gt;"",COUNTIF($J$2:J1455,J1455),"")</f>
        <v/>
      </c>
      <c r="C1455" t="str">
        <f t="shared" si="78"/>
        <v/>
      </c>
      <c r="D1455" t="str">
        <f>IF(F1455&lt;&gt;0,COUNTIF($K$2:K1455,K1455),"")</f>
        <v/>
      </c>
      <c r="E1455" t="str">
        <f t="shared" si="79"/>
        <v/>
      </c>
      <c r="G1455" s="54"/>
      <c r="H1455" t="str">
        <f>IFERROR(VLOOKUP(F1455, Entries!$B:$F, 2, FALSE),"")</f>
        <v/>
      </c>
      <c r="I1455" t="str">
        <f>IFERROR(VLOOKUP(F1455, Entries!$B:$F, 3, FALSE),"")</f>
        <v/>
      </c>
      <c r="J1455" t="str">
        <f>IFERROR(VLOOKUP(F1455, Entries!$B:$F, 4, FALSE),"")</f>
        <v/>
      </c>
      <c r="K1455" t="str">
        <f>IFERROR(VLOOKUP(F1455, Entries!$B:$F, 5, FALSE),"")</f>
        <v/>
      </c>
      <c r="L1455" t="str">
        <f>LEFT(Table22[[#This Row],[Category]],2)</f>
        <v/>
      </c>
      <c r="M1455" t="str">
        <f>IF(F1455&lt;&gt;0,COUNTIF($L$2:L1455,L1455),"")</f>
        <v/>
      </c>
      <c r="N1455" t="str">
        <f t="shared" si="80"/>
        <v/>
      </c>
    </row>
    <row r="1456" spans="1:14" x14ac:dyDescent="0.2">
      <c r="A1456">
        <v>1455</v>
      </c>
      <c r="B1456" t="str">
        <f>IF(F1456&lt;&gt;"",COUNTIF($J$2:J1456,J1456),"")</f>
        <v/>
      </c>
      <c r="C1456" t="str">
        <f t="shared" si="78"/>
        <v/>
      </c>
      <c r="D1456" t="str">
        <f>IF(F1456&lt;&gt;0,COUNTIF($K$2:K1456,K1456),"")</f>
        <v/>
      </c>
      <c r="E1456" t="str">
        <f t="shared" si="79"/>
        <v/>
      </c>
      <c r="G1456" s="54"/>
      <c r="H1456" t="str">
        <f>IFERROR(VLOOKUP(F1456, Entries!$B:$F, 2, FALSE),"")</f>
        <v/>
      </c>
      <c r="I1456" t="str">
        <f>IFERROR(VLOOKUP(F1456, Entries!$B:$F, 3, FALSE),"")</f>
        <v/>
      </c>
      <c r="J1456" t="str">
        <f>IFERROR(VLOOKUP(F1456, Entries!$B:$F, 4, FALSE),"")</f>
        <v/>
      </c>
      <c r="K1456" t="str">
        <f>IFERROR(VLOOKUP(F1456, Entries!$B:$F, 5, FALSE),"")</f>
        <v/>
      </c>
      <c r="L1456" t="str">
        <f>LEFT(Table22[[#This Row],[Category]],2)</f>
        <v/>
      </c>
      <c r="M1456" t="str">
        <f>IF(F1456&lt;&gt;0,COUNTIF($L$2:L1456,L1456),"")</f>
        <v/>
      </c>
      <c r="N1456" t="str">
        <f t="shared" si="80"/>
        <v/>
      </c>
    </row>
    <row r="1457" spans="1:14" x14ac:dyDescent="0.2">
      <c r="A1457">
        <v>1456</v>
      </c>
      <c r="B1457" t="str">
        <f>IF(F1457&lt;&gt;"",COUNTIF($J$2:J1457,J1457),"")</f>
        <v/>
      </c>
      <c r="C1457" t="str">
        <f t="shared" si="78"/>
        <v/>
      </c>
      <c r="D1457" t="str">
        <f>IF(F1457&lt;&gt;0,COUNTIF($K$2:K1457,K1457),"")</f>
        <v/>
      </c>
      <c r="E1457" t="str">
        <f t="shared" si="79"/>
        <v/>
      </c>
      <c r="G1457" s="54"/>
      <c r="H1457" t="str">
        <f>IFERROR(VLOOKUP(F1457, Entries!$B:$F, 2, FALSE),"")</f>
        <v/>
      </c>
      <c r="I1457" t="str">
        <f>IFERROR(VLOOKUP(F1457, Entries!$B:$F, 3, FALSE),"")</f>
        <v/>
      </c>
      <c r="J1457" t="str">
        <f>IFERROR(VLOOKUP(F1457, Entries!$B:$F, 4, FALSE),"")</f>
        <v/>
      </c>
      <c r="K1457" t="str">
        <f>IFERROR(VLOOKUP(F1457, Entries!$B:$F, 5, FALSE),"")</f>
        <v/>
      </c>
      <c r="L1457" t="str">
        <f>LEFT(Table22[[#This Row],[Category]],2)</f>
        <v/>
      </c>
      <c r="M1457" t="str">
        <f>IF(F1457&lt;&gt;0,COUNTIF($L$2:L1457,L1457),"")</f>
        <v/>
      </c>
      <c r="N1457" t="str">
        <f t="shared" si="80"/>
        <v/>
      </c>
    </row>
    <row r="1458" spans="1:14" x14ac:dyDescent="0.2">
      <c r="A1458">
        <v>1457</v>
      </c>
      <c r="B1458" t="str">
        <f>IF(F1458&lt;&gt;"",COUNTIF($J$2:J1458,J1458),"")</f>
        <v/>
      </c>
      <c r="C1458" t="str">
        <f t="shared" si="78"/>
        <v/>
      </c>
      <c r="D1458" t="str">
        <f>IF(F1458&lt;&gt;0,COUNTIF($K$2:K1458,K1458),"")</f>
        <v/>
      </c>
      <c r="E1458" t="str">
        <f t="shared" si="79"/>
        <v/>
      </c>
      <c r="G1458" s="54"/>
      <c r="H1458" t="str">
        <f>IFERROR(VLOOKUP(F1458, Entries!$B:$F, 2, FALSE),"")</f>
        <v/>
      </c>
      <c r="I1458" t="str">
        <f>IFERROR(VLOOKUP(F1458, Entries!$B:$F, 3, FALSE),"")</f>
        <v/>
      </c>
      <c r="J1458" t="str">
        <f>IFERROR(VLOOKUP(F1458, Entries!$B:$F, 4, FALSE),"")</f>
        <v/>
      </c>
      <c r="K1458" t="str">
        <f>IFERROR(VLOOKUP(F1458, Entries!$B:$F, 5, FALSE),"")</f>
        <v/>
      </c>
      <c r="L1458" t="str">
        <f>LEFT(Table22[[#This Row],[Category]],2)</f>
        <v/>
      </c>
      <c r="M1458" t="str">
        <f>IF(F1458&lt;&gt;0,COUNTIF($L$2:L1458,L1458),"")</f>
        <v/>
      </c>
      <c r="N1458" t="str">
        <f t="shared" si="80"/>
        <v/>
      </c>
    </row>
    <row r="1459" spans="1:14" x14ac:dyDescent="0.2">
      <c r="A1459">
        <v>1458</v>
      </c>
      <c r="B1459" t="str">
        <f>IF(F1459&lt;&gt;"",COUNTIF($J$2:J1459,J1459),"")</f>
        <v/>
      </c>
      <c r="C1459" t="str">
        <f t="shared" si="78"/>
        <v/>
      </c>
      <c r="D1459" t="str">
        <f>IF(F1459&lt;&gt;0,COUNTIF($K$2:K1459,K1459),"")</f>
        <v/>
      </c>
      <c r="E1459" t="str">
        <f t="shared" si="79"/>
        <v/>
      </c>
      <c r="G1459" s="54"/>
      <c r="H1459" t="str">
        <f>IFERROR(VLOOKUP(F1459, Entries!$B:$F, 2, FALSE),"")</f>
        <v/>
      </c>
      <c r="I1459" t="str">
        <f>IFERROR(VLOOKUP(F1459, Entries!$B:$F, 3, FALSE),"")</f>
        <v/>
      </c>
      <c r="J1459" t="str">
        <f>IFERROR(VLOOKUP(F1459, Entries!$B:$F, 4, FALSE),"")</f>
        <v/>
      </c>
      <c r="K1459" t="str">
        <f>IFERROR(VLOOKUP(F1459, Entries!$B:$F, 5, FALSE),"")</f>
        <v/>
      </c>
      <c r="L1459" t="str">
        <f>LEFT(Table22[[#This Row],[Category]],2)</f>
        <v/>
      </c>
      <c r="M1459" t="str">
        <f>IF(F1459&lt;&gt;0,COUNTIF($L$2:L1459,L1459),"")</f>
        <v/>
      </c>
      <c r="N1459" t="str">
        <f t="shared" si="80"/>
        <v/>
      </c>
    </row>
    <row r="1460" spans="1:14" x14ac:dyDescent="0.2">
      <c r="A1460">
        <v>1459</v>
      </c>
      <c r="B1460" t="str">
        <f>IF(F1460&lt;&gt;"",COUNTIF($J$2:J1460,J1460),"")</f>
        <v/>
      </c>
      <c r="C1460" t="str">
        <f t="shared" si="78"/>
        <v/>
      </c>
      <c r="D1460" t="str">
        <f>IF(F1460&lt;&gt;0,COUNTIF($K$2:K1460,K1460),"")</f>
        <v/>
      </c>
      <c r="E1460" t="str">
        <f t="shared" si="79"/>
        <v/>
      </c>
      <c r="G1460" s="54"/>
      <c r="H1460" t="str">
        <f>IFERROR(VLOOKUP(F1460, Entries!$B:$F, 2, FALSE),"")</f>
        <v/>
      </c>
      <c r="I1460" t="str">
        <f>IFERROR(VLOOKUP(F1460, Entries!$B:$F, 3, FALSE),"")</f>
        <v/>
      </c>
      <c r="J1460" t="str">
        <f>IFERROR(VLOOKUP(F1460, Entries!$B:$F, 4, FALSE),"")</f>
        <v/>
      </c>
      <c r="K1460" t="str">
        <f>IFERROR(VLOOKUP(F1460, Entries!$B:$F, 5, FALSE),"")</f>
        <v/>
      </c>
      <c r="L1460" t="str">
        <f>LEFT(Table22[[#This Row],[Category]],2)</f>
        <v/>
      </c>
      <c r="M1460" t="str">
        <f>IF(F1460&lt;&gt;0,COUNTIF($L$2:L1460,L1460),"")</f>
        <v/>
      </c>
      <c r="N1460" t="str">
        <f t="shared" si="80"/>
        <v/>
      </c>
    </row>
    <row r="1461" spans="1:14" x14ac:dyDescent="0.2">
      <c r="A1461">
        <v>1460</v>
      </c>
      <c r="B1461" t="str">
        <f>IF(F1461&lt;&gt;"",COUNTIF($J$2:J1461,J1461),"")</f>
        <v/>
      </c>
      <c r="C1461" t="str">
        <f t="shared" si="78"/>
        <v/>
      </c>
      <c r="D1461" t="str">
        <f>IF(F1461&lt;&gt;0,COUNTIF($K$2:K1461,K1461),"")</f>
        <v/>
      </c>
      <c r="E1461" t="str">
        <f t="shared" si="79"/>
        <v/>
      </c>
      <c r="G1461" s="54"/>
      <c r="H1461" t="str">
        <f>IFERROR(VLOOKUP(F1461, Entries!$B:$F, 2, FALSE),"")</f>
        <v/>
      </c>
      <c r="I1461" t="str">
        <f>IFERROR(VLOOKUP(F1461, Entries!$B:$F, 3, FALSE),"")</f>
        <v/>
      </c>
      <c r="J1461" t="str">
        <f>IFERROR(VLOOKUP(F1461, Entries!$B:$F, 4, FALSE),"")</f>
        <v/>
      </c>
      <c r="K1461" t="str">
        <f>IFERROR(VLOOKUP(F1461, Entries!$B:$F, 5, FALSE),"")</f>
        <v/>
      </c>
      <c r="L1461" t="str">
        <f>LEFT(Table22[[#This Row],[Category]],2)</f>
        <v/>
      </c>
      <c r="M1461" t="str">
        <f>IF(F1461&lt;&gt;0,COUNTIF($L$2:L1461,L1461),"")</f>
        <v/>
      </c>
      <c r="N1461" t="str">
        <f t="shared" si="80"/>
        <v/>
      </c>
    </row>
    <row r="1462" spans="1:14" x14ac:dyDescent="0.2">
      <c r="A1462">
        <v>1461</v>
      </c>
      <c r="B1462" t="str">
        <f>IF(F1462&lt;&gt;"",COUNTIF($J$2:J1462,J1462),"")</f>
        <v/>
      </c>
      <c r="C1462" t="str">
        <f t="shared" ref="C1462:C1510" si="81">IF(F1462&lt;&gt;0,J1462&amp;":"&amp;B1462,"")</f>
        <v/>
      </c>
      <c r="D1462" t="str">
        <f>IF(F1462&lt;&gt;0,COUNTIF($K$2:K1462,K1462),"")</f>
        <v/>
      </c>
      <c r="E1462" t="str">
        <f t="shared" ref="E1462:E1510" si="82">IF(F1462&lt;&gt;0,K1462&amp;":"&amp;D1462,"")</f>
        <v/>
      </c>
      <c r="G1462" s="54"/>
      <c r="H1462" t="str">
        <f>IFERROR(VLOOKUP(F1462, Entries!$B:$F, 2, FALSE),"")</f>
        <v/>
      </c>
      <c r="I1462" t="str">
        <f>IFERROR(VLOOKUP(F1462, Entries!$B:$F, 3, FALSE),"")</f>
        <v/>
      </c>
      <c r="J1462" t="str">
        <f>IFERROR(VLOOKUP(F1462, Entries!$B:$F, 4, FALSE),"")</f>
        <v/>
      </c>
      <c r="K1462" t="str">
        <f>IFERROR(VLOOKUP(F1462, Entries!$B:$F, 5, FALSE),"")</f>
        <v/>
      </c>
      <c r="L1462" t="str">
        <f>LEFT(Table22[[#This Row],[Category]],2)</f>
        <v/>
      </c>
      <c r="M1462" t="str">
        <f>IF(F1462&lt;&gt;0,COUNTIF($L$2:L1462,L1462),"")</f>
        <v/>
      </c>
      <c r="N1462" t="str">
        <f t="shared" ref="N1462:N1510" si="83">IF(F1462&lt;&gt;0,L1462&amp;":"&amp;M1462,"")</f>
        <v/>
      </c>
    </row>
    <row r="1463" spans="1:14" x14ac:dyDescent="0.2">
      <c r="A1463">
        <v>1462</v>
      </c>
      <c r="B1463" t="str">
        <f>IF(F1463&lt;&gt;"",COUNTIF($J$2:J1463,J1463),"")</f>
        <v/>
      </c>
      <c r="C1463" t="str">
        <f t="shared" si="81"/>
        <v/>
      </c>
      <c r="D1463" t="str">
        <f>IF(F1463&lt;&gt;0,COUNTIF($K$2:K1463,K1463),"")</f>
        <v/>
      </c>
      <c r="E1463" t="str">
        <f t="shared" si="82"/>
        <v/>
      </c>
      <c r="G1463" s="54"/>
      <c r="H1463" t="str">
        <f>IFERROR(VLOOKUP(F1463, Entries!$B:$F, 2, FALSE),"")</f>
        <v/>
      </c>
      <c r="I1463" t="str">
        <f>IFERROR(VLOOKUP(F1463, Entries!$B:$F, 3, FALSE),"")</f>
        <v/>
      </c>
      <c r="J1463" t="str">
        <f>IFERROR(VLOOKUP(F1463, Entries!$B:$F, 4, FALSE),"")</f>
        <v/>
      </c>
      <c r="K1463" t="str">
        <f>IFERROR(VLOOKUP(F1463, Entries!$B:$F, 5, FALSE),"")</f>
        <v/>
      </c>
      <c r="L1463" t="str">
        <f>LEFT(Table22[[#This Row],[Category]],2)</f>
        <v/>
      </c>
      <c r="M1463" t="str">
        <f>IF(F1463&lt;&gt;0,COUNTIF($L$2:L1463,L1463),"")</f>
        <v/>
      </c>
      <c r="N1463" t="str">
        <f t="shared" si="83"/>
        <v/>
      </c>
    </row>
    <row r="1464" spans="1:14" x14ac:dyDescent="0.2">
      <c r="A1464">
        <v>1463</v>
      </c>
      <c r="B1464" t="str">
        <f>IF(F1464&lt;&gt;"",COUNTIF($J$2:J1464,J1464),"")</f>
        <v/>
      </c>
      <c r="C1464" t="str">
        <f t="shared" si="81"/>
        <v/>
      </c>
      <c r="D1464" t="str">
        <f>IF(F1464&lt;&gt;0,COUNTIF($K$2:K1464,K1464),"")</f>
        <v/>
      </c>
      <c r="E1464" t="str">
        <f t="shared" si="82"/>
        <v/>
      </c>
      <c r="G1464" s="54"/>
      <c r="H1464" t="str">
        <f>IFERROR(VLOOKUP(F1464, Entries!$B:$F, 2, FALSE),"")</f>
        <v/>
      </c>
      <c r="I1464" t="str">
        <f>IFERROR(VLOOKUP(F1464, Entries!$B:$F, 3, FALSE),"")</f>
        <v/>
      </c>
      <c r="J1464" t="str">
        <f>IFERROR(VLOOKUP(F1464, Entries!$B:$F, 4, FALSE),"")</f>
        <v/>
      </c>
      <c r="K1464" t="str">
        <f>IFERROR(VLOOKUP(F1464, Entries!$B:$F, 5, FALSE),"")</f>
        <v/>
      </c>
      <c r="L1464" t="str">
        <f>LEFT(Table22[[#This Row],[Category]],2)</f>
        <v/>
      </c>
      <c r="M1464" t="str">
        <f>IF(F1464&lt;&gt;0,COUNTIF($L$2:L1464,L1464),"")</f>
        <v/>
      </c>
      <c r="N1464" t="str">
        <f t="shared" si="83"/>
        <v/>
      </c>
    </row>
    <row r="1465" spans="1:14" x14ac:dyDescent="0.2">
      <c r="A1465">
        <v>1464</v>
      </c>
      <c r="B1465" t="str">
        <f>IF(F1465&lt;&gt;"",COUNTIF($J$2:J1465,J1465),"")</f>
        <v/>
      </c>
      <c r="C1465" t="str">
        <f t="shared" si="81"/>
        <v/>
      </c>
      <c r="D1465" t="str">
        <f>IF(F1465&lt;&gt;0,COUNTIF($K$2:K1465,K1465),"")</f>
        <v/>
      </c>
      <c r="E1465" t="str">
        <f t="shared" si="82"/>
        <v/>
      </c>
      <c r="G1465" s="54"/>
      <c r="H1465" t="str">
        <f>IFERROR(VLOOKUP(F1465, Entries!$B:$F, 2, FALSE),"")</f>
        <v/>
      </c>
      <c r="I1465" t="str">
        <f>IFERROR(VLOOKUP(F1465, Entries!$B:$F, 3, FALSE),"")</f>
        <v/>
      </c>
      <c r="J1465" t="str">
        <f>IFERROR(VLOOKUP(F1465, Entries!$B:$F, 4, FALSE),"")</f>
        <v/>
      </c>
      <c r="K1465" t="str">
        <f>IFERROR(VLOOKUP(F1465, Entries!$B:$F, 5, FALSE),"")</f>
        <v/>
      </c>
      <c r="L1465" t="str">
        <f>LEFT(Table22[[#This Row],[Category]],2)</f>
        <v/>
      </c>
      <c r="M1465" t="str">
        <f>IF(F1465&lt;&gt;0,COUNTIF($L$2:L1465,L1465),"")</f>
        <v/>
      </c>
      <c r="N1465" t="str">
        <f t="shared" si="83"/>
        <v/>
      </c>
    </row>
    <row r="1466" spans="1:14" x14ac:dyDescent="0.2">
      <c r="A1466">
        <v>1465</v>
      </c>
      <c r="B1466" t="str">
        <f>IF(F1466&lt;&gt;"",COUNTIF($J$2:J1466,J1466),"")</f>
        <v/>
      </c>
      <c r="C1466" t="str">
        <f t="shared" si="81"/>
        <v/>
      </c>
      <c r="D1466" t="str">
        <f>IF(F1466&lt;&gt;0,COUNTIF($K$2:K1466,K1466),"")</f>
        <v/>
      </c>
      <c r="E1466" t="str">
        <f t="shared" si="82"/>
        <v/>
      </c>
      <c r="G1466" s="54"/>
      <c r="H1466" t="str">
        <f>IFERROR(VLOOKUP(F1466, Entries!$B:$F, 2, FALSE),"")</f>
        <v/>
      </c>
      <c r="I1466" t="str">
        <f>IFERROR(VLOOKUP(F1466, Entries!$B:$F, 3, FALSE),"")</f>
        <v/>
      </c>
      <c r="J1466" t="str">
        <f>IFERROR(VLOOKUP(F1466, Entries!$B:$F, 4, FALSE),"")</f>
        <v/>
      </c>
      <c r="K1466" t="str">
        <f>IFERROR(VLOOKUP(F1466, Entries!$B:$F, 5, FALSE),"")</f>
        <v/>
      </c>
      <c r="L1466" t="str">
        <f>LEFT(Table22[[#This Row],[Category]],2)</f>
        <v/>
      </c>
      <c r="M1466" t="str">
        <f>IF(F1466&lt;&gt;0,COUNTIF($L$2:L1466,L1466),"")</f>
        <v/>
      </c>
      <c r="N1466" t="str">
        <f t="shared" si="83"/>
        <v/>
      </c>
    </row>
    <row r="1467" spans="1:14" x14ac:dyDescent="0.2">
      <c r="A1467">
        <v>1466</v>
      </c>
      <c r="B1467" t="str">
        <f>IF(F1467&lt;&gt;"",COUNTIF($J$2:J1467,J1467),"")</f>
        <v/>
      </c>
      <c r="C1467" t="str">
        <f t="shared" si="81"/>
        <v/>
      </c>
      <c r="D1467" t="str">
        <f>IF(F1467&lt;&gt;0,COUNTIF($K$2:K1467,K1467),"")</f>
        <v/>
      </c>
      <c r="E1467" t="str">
        <f t="shared" si="82"/>
        <v/>
      </c>
      <c r="G1467" s="54"/>
      <c r="H1467" t="str">
        <f>IFERROR(VLOOKUP(F1467, Entries!$B:$F, 2, FALSE),"")</f>
        <v/>
      </c>
      <c r="I1467" t="str">
        <f>IFERROR(VLOOKUP(F1467, Entries!$B:$F, 3, FALSE),"")</f>
        <v/>
      </c>
      <c r="J1467" t="str">
        <f>IFERROR(VLOOKUP(F1467, Entries!$B:$F, 4, FALSE),"")</f>
        <v/>
      </c>
      <c r="K1467" t="str">
        <f>IFERROR(VLOOKUP(F1467, Entries!$B:$F, 5, FALSE),"")</f>
        <v/>
      </c>
      <c r="L1467" t="str">
        <f>LEFT(Table22[[#This Row],[Category]],2)</f>
        <v/>
      </c>
      <c r="M1467" t="str">
        <f>IF(F1467&lt;&gt;0,COUNTIF($L$2:L1467,L1467),"")</f>
        <v/>
      </c>
      <c r="N1467" t="str">
        <f t="shared" si="83"/>
        <v/>
      </c>
    </row>
    <row r="1468" spans="1:14" x14ac:dyDescent="0.2">
      <c r="A1468">
        <v>1467</v>
      </c>
      <c r="B1468" t="str">
        <f>IF(F1468&lt;&gt;"",COUNTIF($J$2:J1468,J1468),"")</f>
        <v/>
      </c>
      <c r="C1468" t="str">
        <f t="shared" si="81"/>
        <v/>
      </c>
      <c r="D1468" t="str">
        <f>IF(F1468&lt;&gt;0,COUNTIF($K$2:K1468,K1468),"")</f>
        <v/>
      </c>
      <c r="E1468" t="str">
        <f t="shared" si="82"/>
        <v/>
      </c>
      <c r="G1468" s="54"/>
      <c r="H1468" t="str">
        <f>IFERROR(VLOOKUP(F1468, Entries!$B:$F, 2, FALSE),"")</f>
        <v/>
      </c>
      <c r="I1468" t="str">
        <f>IFERROR(VLOOKUP(F1468, Entries!$B:$F, 3, FALSE),"")</f>
        <v/>
      </c>
      <c r="J1468" t="str">
        <f>IFERROR(VLOOKUP(F1468, Entries!$B:$F, 4, FALSE),"")</f>
        <v/>
      </c>
      <c r="K1468" t="str">
        <f>IFERROR(VLOOKUP(F1468, Entries!$B:$F, 5, FALSE),"")</f>
        <v/>
      </c>
      <c r="L1468" t="str">
        <f>LEFT(Table22[[#This Row],[Category]],2)</f>
        <v/>
      </c>
      <c r="M1468" t="str">
        <f>IF(F1468&lt;&gt;0,COUNTIF($L$2:L1468,L1468),"")</f>
        <v/>
      </c>
      <c r="N1468" t="str">
        <f t="shared" si="83"/>
        <v/>
      </c>
    </row>
    <row r="1469" spans="1:14" x14ac:dyDescent="0.2">
      <c r="A1469">
        <v>1468</v>
      </c>
      <c r="B1469" t="str">
        <f>IF(F1469&lt;&gt;"",COUNTIF($J$2:J1469,J1469),"")</f>
        <v/>
      </c>
      <c r="C1469" t="str">
        <f t="shared" si="81"/>
        <v/>
      </c>
      <c r="D1469" t="str">
        <f>IF(F1469&lt;&gt;0,COUNTIF($K$2:K1469,K1469),"")</f>
        <v/>
      </c>
      <c r="E1469" t="str">
        <f t="shared" si="82"/>
        <v/>
      </c>
      <c r="G1469" s="54"/>
      <c r="H1469" t="str">
        <f>IFERROR(VLOOKUP(F1469, Entries!$B:$F, 2, FALSE),"")</f>
        <v/>
      </c>
      <c r="I1469" t="str">
        <f>IFERROR(VLOOKUP(F1469, Entries!$B:$F, 3, FALSE),"")</f>
        <v/>
      </c>
      <c r="J1469" t="str">
        <f>IFERROR(VLOOKUP(F1469, Entries!$B:$F, 4, FALSE),"")</f>
        <v/>
      </c>
      <c r="K1469" t="str">
        <f>IFERROR(VLOOKUP(F1469, Entries!$B:$F, 5, FALSE),"")</f>
        <v/>
      </c>
      <c r="L1469" t="str">
        <f>LEFT(Table22[[#This Row],[Category]],2)</f>
        <v/>
      </c>
      <c r="M1469" t="str">
        <f>IF(F1469&lt;&gt;0,COUNTIF($L$2:L1469,L1469),"")</f>
        <v/>
      </c>
      <c r="N1469" t="str">
        <f t="shared" si="83"/>
        <v/>
      </c>
    </row>
    <row r="1470" spans="1:14" x14ac:dyDescent="0.2">
      <c r="A1470">
        <v>1469</v>
      </c>
      <c r="B1470" t="str">
        <f>IF(F1470&lt;&gt;"",COUNTIF($J$2:J1470,J1470),"")</f>
        <v/>
      </c>
      <c r="C1470" t="str">
        <f t="shared" si="81"/>
        <v/>
      </c>
      <c r="D1470" t="str">
        <f>IF(F1470&lt;&gt;0,COUNTIF($K$2:K1470,K1470),"")</f>
        <v/>
      </c>
      <c r="E1470" t="str">
        <f t="shared" si="82"/>
        <v/>
      </c>
      <c r="G1470" s="54"/>
      <c r="H1470" t="str">
        <f>IFERROR(VLOOKUP(F1470, Entries!$B:$F, 2, FALSE),"")</f>
        <v/>
      </c>
      <c r="I1470" t="str">
        <f>IFERROR(VLOOKUP(F1470, Entries!$B:$F, 3, FALSE),"")</f>
        <v/>
      </c>
      <c r="J1470" t="str">
        <f>IFERROR(VLOOKUP(F1470, Entries!$B:$F, 4, FALSE),"")</f>
        <v/>
      </c>
      <c r="K1470" t="str">
        <f>IFERROR(VLOOKUP(F1470, Entries!$B:$F, 5, FALSE),"")</f>
        <v/>
      </c>
      <c r="L1470" t="str">
        <f>LEFT(Table22[[#This Row],[Category]],2)</f>
        <v/>
      </c>
      <c r="M1470" t="str">
        <f>IF(F1470&lt;&gt;0,COUNTIF($L$2:L1470,L1470),"")</f>
        <v/>
      </c>
      <c r="N1470" t="str">
        <f t="shared" si="83"/>
        <v/>
      </c>
    </row>
    <row r="1471" spans="1:14" x14ac:dyDescent="0.2">
      <c r="A1471">
        <v>1470</v>
      </c>
      <c r="B1471" t="str">
        <f>IF(F1471&lt;&gt;"",COUNTIF($J$2:J1471,J1471),"")</f>
        <v/>
      </c>
      <c r="C1471" t="str">
        <f t="shared" si="81"/>
        <v/>
      </c>
      <c r="D1471" t="str">
        <f>IF(F1471&lt;&gt;0,COUNTIF($K$2:K1471,K1471),"")</f>
        <v/>
      </c>
      <c r="E1471" t="str">
        <f t="shared" si="82"/>
        <v/>
      </c>
      <c r="G1471" s="54"/>
      <c r="H1471" t="str">
        <f>IFERROR(VLOOKUP(F1471, Entries!$B:$F, 2, FALSE),"")</f>
        <v/>
      </c>
      <c r="I1471" t="str">
        <f>IFERROR(VLOOKUP(F1471, Entries!$B:$F, 3, FALSE),"")</f>
        <v/>
      </c>
      <c r="J1471" t="str">
        <f>IFERROR(VLOOKUP(F1471, Entries!$B:$F, 4, FALSE),"")</f>
        <v/>
      </c>
      <c r="K1471" t="str">
        <f>IFERROR(VLOOKUP(F1471, Entries!$B:$F, 5, FALSE),"")</f>
        <v/>
      </c>
      <c r="L1471" t="str">
        <f>LEFT(Table22[[#This Row],[Category]],2)</f>
        <v/>
      </c>
      <c r="M1471" t="str">
        <f>IF(F1471&lt;&gt;0,COUNTIF($L$2:L1471,L1471),"")</f>
        <v/>
      </c>
      <c r="N1471" t="str">
        <f t="shared" si="83"/>
        <v/>
      </c>
    </row>
    <row r="1472" spans="1:14" x14ac:dyDescent="0.2">
      <c r="A1472">
        <v>1471</v>
      </c>
      <c r="B1472" t="str">
        <f>IF(F1472&lt;&gt;"",COUNTIF($J$2:J1472,J1472),"")</f>
        <v/>
      </c>
      <c r="C1472" t="str">
        <f t="shared" si="81"/>
        <v/>
      </c>
      <c r="D1472" t="str">
        <f>IF(F1472&lt;&gt;0,COUNTIF($K$2:K1472,K1472),"")</f>
        <v/>
      </c>
      <c r="E1472" t="str">
        <f t="shared" si="82"/>
        <v/>
      </c>
      <c r="G1472" s="54"/>
      <c r="H1472" t="str">
        <f>IFERROR(VLOOKUP(F1472, Entries!$B:$F, 2, FALSE),"")</f>
        <v/>
      </c>
      <c r="I1472" t="str">
        <f>IFERROR(VLOOKUP(F1472, Entries!$B:$F, 3, FALSE),"")</f>
        <v/>
      </c>
      <c r="J1472" t="str">
        <f>IFERROR(VLOOKUP(F1472, Entries!$B:$F, 4, FALSE),"")</f>
        <v/>
      </c>
      <c r="K1472" t="str">
        <f>IFERROR(VLOOKUP(F1472, Entries!$B:$F, 5, FALSE),"")</f>
        <v/>
      </c>
      <c r="L1472" t="str">
        <f>LEFT(Table22[[#This Row],[Category]],2)</f>
        <v/>
      </c>
      <c r="M1472" t="str">
        <f>IF(F1472&lt;&gt;0,COUNTIF($L$2:L1472,L1472),"")</f>
        <v/>
      </c>
      <c r="N1472" t="str">
        <f t="shared" si="83"/>
        <v/>
      </c>
    </row>
    <row r="1473" spans="1:14" x14ac:dyDescent="0.2">
      <c r="A1473">
        <v>1472</v>
      </c>
      <c r="B1473" t="str">
        <f>IF(F1473&lt;&gt;"",COUNTIF($J$2:J1473,J1473),"")</f>
        <v/>
      </c>
      <c r="C1473" t="str">
        <f t="shared" si="81"/>
        <v/>
      </c>
      <c r="D1473" t="str">
        <f>IF(F1473&lt;&gt;0,COUNTIF($K$2:K1473,K1473),"")</f>
        <v/>
      </c>
      <c r="E1473" t="str">
        <f t="shared" si="82"/>
        <v/>
      </c>
      <c r="G1473" s="54"/>
      <c r="H1473" t="str">
        <f>IFERROR(VLOOKUP(F1473, Entries!$B:$F, 2, FALSE),"")</f>
        <v/>
      </c>
      <c r="I1473" t="str">
        <f>IFERROR(VLOOKUP(F1473, Entries!$B:$F, 3, FALSE),"")</f>
        <v/>
      </c>
      <c r="J1473" t="str">
        <f>IFERROR(VLOOKUP(F1473, Entries!$B:$F, 4, FALSE),"")</f>
        <v/>
      </c>
      <c r="K1473" t="str">
        <f>IFERROR(VLOOKUP(F1473, Entries!$B:$F, 5, FALSE),"")</f>
        <v/>
      </c>
      <c r="L1473" t="str">
        <f>LEFT(Table22[[#This Row],[Category]],2)</f>
        <v/>
      </c>
      <c r="M1473" t="str">
        <f>IF(F1473&lt;&gt;0,COUNTIF($L$2:L1473,L1473),"")</f>
        <v/>
      </c>
      <c r="N1473" t="str">
        <f t="shared" si="83"/>
        <v/>
      </c>
    </row>
    <row r="1474" spans="1:14" x14ac:dyDescent="0.2">
      <c r="A1474">
        <v>1473</v>
      </c>
      <c r="B1474" t="str">
        <f>IF(F1474&lt;&gt;"",COUNTIF($J$2:J1474,J1474),"")</f>
        <v/>
      </c>
      <c r="C1474" t="str">
        <f t="shared" si="81"/>
        <v/>
      </c>
      <c r="D1474" t="str">
        <f>IF(F1474&lt;&gt;0,COUNTIF($K$2:K1474,K1474),"")</f>
        <v/>
      </c>
      <c r="E1474" t="str">
        <f t="shared" si="82"/>
        <v/>
      </c>
      <c r="G1474" s="54"/>
      <c r="H1474" t="str">
        <f>IFERROR(VLOOKUP(F1474, Entries!$B:$F, 2, FALSE),"")</f>
        <v/>
      </c>
      <c r="I1474" t="str">
        <f>IFERROR(VLOOKUP(F1474, Entries!$B:$F, 3, FALSE),"")</f>
        <v/>
      </c>
      <c r="J1474" t="str">
        <f>IFERROR(VLOOKUP(F1474, Entries!$B:$F, 4, FALSE),"")</f>
        <v/>
      </c>
      <c r="K1474" t="str">
        <f>IFERROR(VLOOKUP(F1474, Entries!$B:$F, 5, FALSE),"")</f>
        <v/>
      </c>
      <c r="L1474" t="str">
        <f>LEFT(Table22[[#This Row],[Category]],2)</f>
        <v/>
      </c>
      <c r="M1474" t="str">
        <f>IF(F1474&lt;&gt;0,COUNTIF($L$2:L1474,L1474),"")</f>
        <v/>
      </c>
      <c r="N1474" t="str">
        <f t="shared" si="83"/>
        <v/>
      </c>
    </row>
    <row r="1475" spans="1:14" x14ac:dyDescent="0.2">
      <c r="A1475">
        <v>1474</v>
      </c>
      <c r="B1475" t="str">
        <f>IF(F1475&lt;&gt;"",COUNTIF($J$2:J1475,J1475),"")</f>
        <v/>
      </c>
      <c r="C1475" t="str">
        <f t="shared" si="81"/>
        <v/>
      </c>
      <c r="D1475" t="str">
        <f>IF(F1475&lt;&gt;0,COUNTIF($K$2:K1475,K1475),"")</f>
        <v/>
      </c>
      <c r="E1475" t="str">
        <f t="shared" si="82"/>
        <v/>
      </c>
      <c r="G1475" s="54"/>
      <c r="H1475" t="str">
        <f>IFERROR(VLOOKUP(F1475, Entries!$B:$F, 2, FALSE),"")</f>
        <v/>
      </c>
      <c r="I1475" t="str">
        <f>IFERROR(VLOOKUP(F1475, Entries!$B:$F, 3, FALSE),"")</f>
        <v/>
      </c>
      <c r="J1475" t="str">
        <f>IFERROR(VLOOKUP(F1475, Entries!$B:$F, 4, FALSE),"")</f>
        <v/>
      </c>
      <c r="K1475" t="str">
        <f>IFERROR(VLOOKUP(F1475, Entries!$B:$F, 5, FALSE),"")</f>
        <v/>
      </c>
      <c r="L1475" t="str">
        <f>LEFT(Table22[[#This Row],[Category]],2)</f>
        <v/>
      </c>
      <c r="M1475" t="str">
        <f>IF(F1475&lt;&gt;0,COUNTIF($L$2:L1475,L1475),"")</f>
        <v/>
      </c>
      <c r="N1475" t="str">
        <f t="shared" si="83"/>
        <v/>
      </c>
    </row>
    <row r="1476" spans="1:14" x14ac:dyDescent="0.2">
      <c r="A1476">
        <v>1475</v>
      </c>
      <c r="B1476" t="str">
        <f>IF(F1476&lt;&gt;"",COUNTIF($J$2:J1476,J1476),"")</f>
        <v/>
      </c>
      <c r="C1476" t="str">
        <f t="shared" si="81"/>
        <v/>
      </c>
      <c r="D1476" t="str">
        <f>IF(F1476&lt;&gt;0,COUNTIF($K$2:K1476,K1476),"")</f>
        <v/>
      </c>
      <c r="E1476" t="str">
        <f t="shared" si="82"/>
        <v/>
      </c>
      <c r="G1476" s="54"/>
      <c r="H1476" t="str">
        <f>IFERROR(VLOOKUP(F1476, Entries!$B:$F, 2, FALSE),"")</f>
        <v/>
      </c>
      <c r="I1476" t="str">
        <f>IFERROR(VLOOKUP(F1476, Entries!$B:$F, 3, FALSE),"")</f>
        <v/>
      </c>
      <c r="J1476" t="str">
        <f>IFERROR(VLOOKUP(F1476, Entries!$B:$F, 4, FALSE),"")</f>
        <v/>
      </c>
      <c r="K1476" t="str">
        <f>IFERROR(VLOOKUP(F1476, Entries!$B:$F, 5, FALSE),"")</f>
        <v/>
      </c>
      <c r="L1476" t="str">
        <f>LEFT(Table22[[#This Row],[Category]],2)</f>
        <v/>
      </c>
      <c r="M1476" t="str">
        <f>IF(F1476&lt;&gt;0,COUNTIF($L$2:L1476,L1476),"")</f>
        <v/>
      </c>
      <c r="N1476" t="str">
        <f t="shared" si="83"/>
        <v/>
      </c>
    </row>
    <row r="1477" spans="1:14" x14ac:dyDescent="0.2">
      <c r="A1477">
        <v>1476</v>
      </c>
      <c r="B1477" t="str">
        <f>IF(F1477&lt;&gt;"",COUNTIF($J$2:J1477,J1477),"")</f>
        <v/>
      </c>
      <c r="C1477" t="str">
        <f t="shared" si="81"/>
        <v/>
      </c>
      <c r="D1477" t="str">
        <f>IF(F1477&lt;&gt;0,COUNTIF($K$2:K1477,K1477),"")</f>
        <v/>
      </c>
      <c r="E1477" t="str">
        <f t="shared" si="82"/>
        <v/>
      </c>
      <c r="G1477" s="54"/>
      <c r="H1477" t="str">
        <f>IFERROR(VLOOKUP(F1477, Entries!$B:$F, 2, FALSE),"")</f>
        <v/>
      </c>
      <c r="I1477" t="str">
        <f>IFERROR(VLOOKUP(F1477, Entries!$B:$F, 3, FALSE),"")</f>
        <v/>
      </c>
      <c r="J1477" t="str">
        <f>IFERROR(VLOOKUP(F1477, Entries!$B:$F, 4, FALSE),"")</f>
        <v/>
      </c>
      <c r="K1477" t="str">
        <f>IFERROR(VLOOKUP(F1477, Entries!$B:$F, 5, FALSE),"")</f>
        <v/>
      </c>
      <c r="L1477" t="str">
        <f>LEFT(Table22[[#This Row],[Category]],2)</f>
        <v/>
      </c>
      <c r="M1477" t="str">
        <f>IF(F1477&lt;&gt;0,COUNTIF($L$2:L1477,L1477),"")</f>
        <v/>
      </c>
      <c r="N1477" t="str">
        <f t="shared" si="83"/>
        <v/>
      </c>
    </row>
    <row r="1478" spans="1:14" x14ac:dyDescent="0.2">
      <c r="A1478">
        <v>1477</v>
      </c>
      <c r="B1478" t="str">
        <f>IF(F1478&lt;&gt;"",COUNTIF($J$2:J1478,J1478),"")</f>
        <v/>
      </c>
      <c r="C1478" t="str">
        <f t="shared" si="81"/>
        <v/>
      </c>
      <c r="D1478" t="str">
        <f>IF(F1478&lt;&gt;0,COUNTIF($K$2:K1478,K1478),"")</f>
        <v/>
      </c>
      <c r="E1478" t="str">
        <f t="shared" si="82"/>
        <v/>
      </c>
      <c r="G1478" s="54"/>
      <c r="H1478" t="str">
        <f>IFERROR(VLOOKUP(F1478, Entries!$B:$F, 2, FALSE),"")</f>
        <v/>
      </c>
      <c r="I1478" t="str">
        <f>IFERROR(VLOOKUP(F1478, Entries!$B:$F, 3, FALSE),"")</f>
        <v/>
      </c>
      <c r="J1478" t="str">
        <f>IFERROR(VLOOKUP(F1478, Entries!$B:$F, 4, FALSE),"")</f>
        <v/>
      </c>
      <c r="K1478" t="str">
        <f>IFERROR(VLOOKUP(F1478, Entries!$B:$F, 5, FALSE),"")</f>
        <v/>
      </c>
      <c r="L1478" t="str">
        <f>LEFT(Table22[[#This Row],[Category]],2)</f>
        <v/>
      </c>
      <c r="M1478" t="str">
        <f>IF(F1478&lt;&gt;0,COUNTIF($L$2:L1478,L1478),"")</f>
        <v/>
      </c>
      <c r="N1478" t="str">
        <f t="shared" si="83"/>
        <v/>
      </c>
    </row>
    <row r="1479" spans="1:14" x14ac:dyDescent="0.2">
      <c r="A1479">
        <v>1478</v>
      </c>
      <c r="B1479" t="str">
        <f>IF(F1479&lt;&gt;"",COUNTIF($J$2:J1479,J1479),"")</f>
        <v/>
      </c>
      <c r="C1479" t="str">
        <f t="shared" si="81"/>
        <v/>
      </c>
      <c r="D1479" t="str">
        <f>IF(F1479&lt;&gt;0,COUNTIF($K$2:K1479,K1479),"")</f>
        <v/>
      </c>
      <c r="E1479" t="str">
        <f t="shared" si="82"/>
        <v/>
      </c>
      <c r="G1479" s="54"/>
      <c r="H1479" t="str">
        <f>IFERROR(VLOOKUP(F1479, Entries!$B:$F, 2, FALSE),"")</f>
        <v/>
      </c>
      <c r="I1479" t="str">
        <f>IFERROR(VLOOKUP(F1479, Entries!$B:$F, 3, FALSE),"")</f>
        <v/>
      </c>
      <c r="J1479" t="str">
        <f>IFERROR(VLOOKUP(F1479, Entries!$B:$F, 4, FALSE),"")</f>
        <v/>
      </c>
      <c r="K1479" t="str">
        <f>IFERROR(VLOOKUP(F1479, Entries!$B:$F, 5, FALSE),"")</f>
        <v/>
      </c>
      <c r="L1479" t="str">
        <f>LEFT(Table22[[#This Row],[Category]],2)</f>
        <v/>
      </c>
      <c r="M1479" t="str">
        <f>IF(F1479&lt;&gt;0,COUNTIF($L$2:L1479,L1479),"")</f>
        <v/>
      </c>
      <c r="N1479" t="str">
        <f t="shared" si="83"/>
        <v/>
      </c>
    </row>
    <row r="1480" spans="1:14" x14ac:dyDescent="0.2">
      <c r="A1480">
        <v>1479</v>
      </c>
      <c r="B1480" t="str">
        <f>IF(F1480&lt;&gt;"",COUNTIF($J$2:J1480,J1480),"")</f>
        <v/>
      </c>
      <c r="C1480" t="str">
        <f t="shared" si="81"/>
        <v/>
      </c>
      <c r="D1480" t="str">
        <f>IF(F1480&lt;&gt;0,COUNTIF($K$2:K1480,K1480),"")</f>
        <v/>
      </c>
      <c r="E1480" t="str">
        <f t="shared" si="82"/>
        <v/>
      </c>
      <c r="G1480" s="54"/>
      <c r="H1480" t="str">
        <f>IFERROR(VLOOKUP(F1480, Entries!$B:$F, 2, FALSE),"")</f>
        <v/>
      </c>
      <c r="I1480" t="str">
        <f>IFERROR(VLOOKUP(F1480, Entries!$B:$F, 3, FALSE),"")</f>
        <v/>
      </c>
      <c r="J1480" t="str">
        <f>IFERROR(VLOOKUP(F1480, Entries!$B:$F, 4, FALSE),"")</f>
        <v/>
      </c>
      <c r="K1480" t="str">
        <f>IFERROR(VLOOKUP(F1480, Entries!$B:$F, 5, FALSE),"")</f>
        <v/>
      </c>
      <c r="L1480" t="str">
        <f>LEFT(Table22[[#This Row],[Category]],2)</f>
        <v/>
      </c>
      <c r="M1480" t="str">
        <f>IF(F1480&lt;&gt;0,COUNTIF($L$2:L1480,L1480),"")</f>
        <v/>
      </c>
      <c r="N1480" t="str">
        <f t="shared" si="83"/>
        <v/>
      </c>
    </row>
    <row r="1481" spans="1:14" x14ac:dyDescent="0.2">
      <c r="A1481">
        <v>1480</v>
      </c>
      <c r="B1481" t="str">
        <f>IF(F1481&lt;&gt;"",COUNTIF($J$2:J1481,J1481),"")</f>
        <v/>
      </c>
      <c r="C1481" t="str">
        <f t="shared" si="81"/>
        <v/>
      </c>
      <c r="D1481" t="str">
        <f>IF(F1481&lt;&gt;0,COUNTIF($K$2:K1481,K1481),"")</f>
        <v/>
      </c>
      <c r="E1481" t="str">
        <f t="shared" si="82"/>
        <v/>
      </c>
      <c r="G1481" s="54"/>
      <c r="H1481" t="str">
        <f>IFERROR(VLOOKUP(F1481, Entries!$B:$F, 2, FALSE),"")</f>
        <v/>
      </c>
      <c r="I1481" t="str">
        <f>IFERROR(VLOOKUP(F1481, Entries!$B:$F, 3, FALSE),"")</f>
        <v/>
      </c>
      <c r="J1481" t="str">
        <f>IFERROR(VLOOKUP(F1481, Entries!$B:$F, 4, FALSE),"")</f>
        <v/>
      </c>
      <c r="K1481" t="str">
        <f>IFERROR(VLOOKUP(F1481, Entries!$B:$F, 5, FALSE),"")</f>
        <v/>
      </c>
      <c r="L1481" t="str">
        <f>LEFT(Table22[[#This Row],[Category]],2)</f>
        <v/>
      </c>
      <c r="M1481" t="str">
        <f>IF(F1481&lt;&gt;0,COUNTIF($L$2:L1481,L1481),"")</f>
        <v/>
      </c>
      <c r="N1481" t="str">
        <f t="shared" si="83"/>
        <v/>
      </c>
    </row>
    <row r="1482" spans="1:14" x14ac:dyDescent="0.2">
      <c r="A1482">
        <v>1481</v>
      </c>
      <c r="B1482" t="str">
        <f>IF(F1482&lt;&gt;"",COUNTIF($J$2:J1482,J1482),"")</f>
        <v/>
      </c>
      <c r="C1482" t="str">
        <f t="shared" si="81"/>
        <v/>
      </c>
      <c r="D1482" t="str">
        <f>IF(F1482&lt;&gt;0,COUNTIF($K$2:K1482,K1482),"")</f>
        <v/>
      </c>
      <c r="E1482" t="str">
        <f t="shared" si="82"/>
        <v/>
      </c>
      <c r="G1482" s="54"/>
      <c r="H1482" t="str">
        <f>IFERROR(VLOOKUP(F1482, Entries!$B:$F, 2, FALSE),"")</f>
        <v/>
      </c>
      <c r="I1482" t="str">
        <f>IFERROR(VLOOKUP(F1482, Entries!$B:$F, 3, FALSE),"")</f>
        <v/>
      </c>
      <c r="J1482" t="str">
        <f>IFERROR(VLOOKUP(F1482, Entries!$B:$F, 4, FALSE),"")</f>
        <v/>
      </c>
      <c r="K1482" t="str">
        <f>IFERROR(VLOOKUP(F1482, Entries!$B:$F, 5, FALSE),"")</f>
        <v/>
      </c>
      <c r="L1482" t="str">
        <f>LEFT(Table22[[#This Row],[Category]],2)</f>
        <v/>
      </c>
      <c r="M1482" t="str">
        <f>IF(F1482&lt;&gt;0,COUNTIF($L$2:L1482,L1482),"")</f>
        <v/>
      </c>
      <c r="N1482" t="str">
        <f t="shared" si="83"/>
        <v/>
      </c>
    </row>
    <row r="1483" spans="1:14" x14ac:dyDescent="0.2">
      <c r="A1483">
        <v>1482</v>
      </c>
      <c r="B1483" t="str">
        <f>IF(F1483&lt;&gt;"",COUNTIF($J$2:J1483,J1483),"")</f>
        <v/>
      </c>
      <c r="C1483" t="str">
        <f t="shared" si="81"/>
        <v/>
      </c>
      <c r="D1483" t="str">
        <f>IF(F1483&lt;&gt;0,COUNTIF($K$2:K1483,K1483),"")</f>
        <v/>
      </c>
      <c r="E1483" t="str">
        <f t="shared" si="82"/>
        <v/>
      </c>
      <c r="G1483" s="54"/>
      <c r="H1483" t="str">
        <f>IFERROR(VLOOKUP(F1483, Entries!$B:$F, 2, FALSE),"")</f>
        <v/>
      </c>
      <c r="I1483" t="str">
        <f>IFERROR(VLOOKUP(F1483, Entries!$B:$F, 3, FALSE),"")</f>
        <v/>
      </c>
      <c r="J1483" t="str">
        <f>IFERROR(VLOOKUP(F1483, Entries!$B:$F, 4, FALSE),"")</f>
        <v/>
      </c>
      <c r="K1483" t="str">
        <f>IFERROR(VLOOKUP(F1483, Entries!$B:$F, 5, FALSE),"")</f>
        <v/>
      </c>
      <c r="L1483" t="str">
        <f>LEFT(Table22[[#This Row],[Category]],2)</f>
        <v/>
      </c>
      <c r="M1483" t="str">
        <f>IF(F1483&lt;&gt;0,COUNTIF($L$2:L1483,L1483),"")</f>
        <v/>
      </c>
      <c r="N1483" t="str">
        <f t="shared" si="83"/>
        <v/>
      </c>
    </row>
    <row r="1484" spans="1:14" x14ac:dyDescent="0.2">
      <c r="A1484">
        <v>1483</v>
      </c>
      <c r="B1484" t="str">
        <f>IF(F1484&lt;&gt;"",COUNTIF($J$2:J1484,J1484),"")</f>
        <v/>
      </c>
      <c r="C1484" t="str">
        <f t="shared" si="81"/>
        <v/>
      </c>
      <c r="D1484" t="str">
        <f>IF(F1484&lt;&gt;0,COUNTIF($K$2:K1484,K1484),"")</f>
        <v/>
      </c>
      <c r="E1484" t="str">
        <f t="shared" si="82"/>
        <v/>
      </c>
      <c r="G1484" s="54"/>
      <c r="H1484" t="str">
        <f>IFERROR(VLOOKUP(F1484, Entries!$B:$F, 2, FALSE),"")</f>
        <v/>
      </c>
      <c r="I1484" t="str">
        <f>IFERROR(VLOOKUP(F1484, Entries!$B:$F, 3, FALSE),"")</f>
        <v/>
      </c>
      <c r="J1484" t="str">
        <f>IFERROR(VLOOKUP(F1484, Entries!$B:$F, 4, FALSE),"")</f>
        <v/>
      </c>
      <c r="K1484" t="str">
        <f>IFERROR(VLOOKUP(F1484, Entries!$B:$F, 5, FALSE),"")</f>
        <v/>
      </c>
      <c r="L1484" t="str">
        <f>LEFT(Table22[[#This Row],[Category]],2)</f>
        <v/>
      </c>
      <c r="M1484" t="str">
        <f>IF(F1484&lt;&gt;0,COUNTIF($L$2:L1484,L1484),"")</f>
        <v/>
      </c>
      <c r="N1484" t="str">
        <f t="shared" si="83"/>
        <v/>
      </c>
    </row>
    <row r="1485" spans="1:14" x14ac:dyDescent="0.2">
      <c r="A1485">
        <v>1484</v>
      </c>
      <c r="B1485" t="str">
        <f>IF(F1485&lt;&gt;"",COUNTIF($J$2:J1485,J1485),"")</f>
        <v/>
      </c>
      <c r="C1485" t="str">
        <f t="shared" si="81"/>
        <v/>
      </c>
      <c r="D1485" t="str">
        <f>IF(F1485&lt;&gt;0,COUNTIF($K$2:K1485,K1485),"")</f>
        <v/>
      </c>
      <c r="E1485" t="str">
        <f t="shared" si="82"/>
        <v/>
      </c>
      <c r="G1485" s="54"/>
      <c r="H1485" t="str">
        <f>IFERROR(VLOOKUP(F1485, Entries!$B:$F, 2, FALSE),"")</f>
        <v/>
      </c>
      <c r="I1485" t="str">
        <f>IFERROR(VLOOKUP(F1485, Entries!$B:$F, 3, FALSE),"")</f>
        <v/>
      </c>
      <c r="J1485" t="str">
        <f>IFERROR(VLOOKUP(F1485, Entries!$B:$F, 4, FALSE),"")</f>
        <v/>
      </c>
      <c r="K1485" t="str">
        <f>IFERROR(VLOOKUP(F1485, Entries!$B:$F, 5, FALSE),"")</f>
        <v/>
      </c>
      <c r="L1485" t="str">
        <f>LEFT(Table22[[#This Row],[Category]],2)</f>
        <v/>
      </c>
      <c r="M1485" t="str">
        <f>IF(F1485&lt;&gt;0,COUNTIF($L$2:L1485,L1485),"")</f>
        <v/>
      </c>
      <c r="N1485" t="str">
        <f t="shared" si="83"/>
        <v/>
      </c>
    </row>
    <row r="1486" spans="1:14" x14ac:dyDescent="0.2">
      <c r="A1486">
        <v>1485</v>
      </c>
      <c r="B1486" t="str">
        <f>IF(F1486&lt;&gt;"",COUNTIF($J$2:J1486,J1486),"")</f>
        <v/>
      </c>
      <c r="C1486" t="str">
        <f t="shared" si="81"/>
        <v/>
      </c>
      <c r="D1486" t="str">
        <f>IF(F1486&lt;&gt;0,COUNTIF($K$2:K1486,K1486),"")</f>
        <v/>
      </c>
      <c r="E1486" t="str">
        <f t="shared" si="82"/>
        <v/>
      </c>
      <c r="G1486" s="54"/>
      <c r="H1486" t="str">
        <f>IFERROR(VLOOKUP(F1486, Entries!$B:$F, 2, FALSE),"")</f>
        <v/>
      </c>
      <c r="I1486" t="str">
        <f>IFERROR(VLOOKUP(F1486, Entries!$B:$F, 3, FALSE),"")</f>
        <v/>
      </c>
      <c r="J1486" t="str">
        <f>IFERROR(VLOOKUP(F1486, Entries!$B:$F, 4, FALSE),"")</f>
        <v/>
      </c>
      <c r="K1486" t="str">
        <f>IFERROR(VLOOKUP(F1486, Entries!$B:$F, 5, FALSE),"")</f>
        <v/>
      </c>
      <c r="L1486" t="str">
        <f>LEFT(Table22[[#This Row],[Category]],2)</f>
        <v/>
      </c>
      <c r="M1486" t="str">
        <f>IF(F1486&lt;&gt;0,COUNTIF($L$2:L1486,L1486),"")</f>
        <v/>
      </c>
      <c r="N1486" t="str">
        <f t="shared" si="83"/>
        <v/>
      </c>
    </row>
    <row r="1487" spans="1:14" x14ac:dyDescent="0.2">
      <c r="A1487">
        <v>1486</v>
      </c>
      <c r="B1487" t="str">
        <f>IF(F1487&lt;&gt;"",COUNTIF($J$2:J1487,J1487),"")</f>
        <v/>
      </c>
      <c r="C1487" t="str">
        <f t="shared" si="81"/>
        <v/>
      </c>
      <c r="D1487" t="str">
        <f>IF(F1487&lt;&gt;0,COUNTIF($K$2:K1487,K1487),"")</f>
        <v/>
      </c>
      <c r="E1487" t="str">
        <f t="shared" si="82"/>
        <v/>
      </c>
      <c r="G1487" s="54"/>
      <c r="H1487" t="str">
        <f>IFERROR(VLOOKUP(F1487, Entries!$B:$F, 2, FALSE),"")</f>
        <v/>
      </c>
      <c r="I1487" t="str">
        <f>IFERROR(VLOOKUP(F1487, Entries!$B:$F, 3, FALSE),"")</f>
        <v/>
      </c>
      <c r="J1487" t="str">
        <f>IFERROR(VLOOKUP(F1487, Entries!$B:$F, 4, FALSE),"")</f>
        <v/>
      </c>
      <c r="K1487" t="str">
        <f>IFERROR(VLOOKUP(F1487, Entries!$B:$F, 5, FALSE),"")</f>
        <v/>
      </c>
      <c r="L1487" t="str">
        <f>LEFT(Table22[[#This Row],[Category]],2)</f>
        <v/>
      </c>
      <c r="M1487" t="str">
        <f>IF(F1487&lt;&gt;0,COUNTIF($L$2:L1487,L1487),"")</f>
        <v/>
      </c>
      <c r="N1487" t="str">
        <f t="shared" si="83"/>
        <v/>
      </c>
    </row>
    <row r="1488" spans="1:14" x14ac:dyDescent="0.2">
      <c r="A1488">
        <v>1487</v>
      </c>
      <c r="B1488" t="str">
        <f>IF(F1488&lt;&gt;"",COUNTIF($J$2:J1488,J1488),"")</f>
        <v/>
      </c>
      <c r="C1488" t="str">
        <f t="shared" si="81"/>
        <v/>
      </c>
      <c r="D1488" t="str">
        <f>IF(F1488&lt;&gt;0,COUNTIF($K$2:K1488,K1488),"")</f>
        <v/>
      </c>
      <c r="E1488" t="str">
        <f t="shared" si="82"/>
        <v/>
      </c>
      <c r="G1488" s="54"/>
      <c r="H1488" t="str">
        <f>IFERROR(VLOOKUP(F1488, Entries!$B:$F, 2, FALSE),"")</f>
        <v/>
      </c>
      <c r="I1488" t="str">
        <f>IFERROR(VLOOKUP(F1488, Entries!$B:$F, 3, FALSE),"")</f>
        <v/>
      </c>
      <c r="J1488" t="str">
        <f>IFERROR(VLOOKUP(F1488, Entries!$B:$F, 4, FALSE),"")</f>
        <v/>
      </c>
      <c r="K1488" t="str">
        <f>IFERROR(VLOOKUP(F1488, Entries!$B:$F, 5, FALSE),"")</f>
        <v/>
      </c>
      <c r="L1488" t="str">
        <f>LEFT(Table22[[#This Row],[Category]],2)</f>
        <v/>
      </c>
      <c r="M1488" t="str">
        <f>IF(F1488&lt;&gt;0,COUNTIF($L$2:L1488,L1488),"")</f>
        <v/>
      </c>
      <c r="N1488" t="str">
        <f t="shared" si="83"/>
        <v/>
      </c>
    </row>
    <row r="1489" spans="1:14" x14ac:dyDescent="0.2">
      <c r="A1489">
        <v>1488</v>
      </c>
      <c r="B1489" t="str">
        <f>IF(F1489&lt;&gt;"",COUNTIF($J$2:J1489,J1489),"")</f>
        <v/>
      </c>
      <c r="C1489" t="str">
        <f t="shared" si="81"/>
        <v/>
      </c>
      <c r="D1489" t="str">
        <f>IF(F1489&lt;&gt;0,COUNTIF($K$2:K1489,K1489),"")</f>
        <v/>
      </c>
      <c r="E1489" t="str">
        <f t="shared" si="82"/>
        <v/>
      </c>
      <c r="G1489" s="54"/>
      <c r="H1489" t="str">
        <f>IFERROR(VLOOKUP(F1489, Entries!$B:$F, 2, FALSE),"")</f>
        <v/>
      </c>
      <c r="I1489" t="str">
        <f>IFERROR(VLOOKUP(F1489, Entries!$B:$F, 3, FALSE),"")</f>
        <v/>
      </c>
      <c r="J1489" t="str">
        <f>IFERROR(VLOOKUP(F1489, Entries!$B:$F, 4, FALSE),"")</f>
        <v/>
      </c>
      <c r="K1489" t="str">
        <f>IFERROR(VLOOKUP(F1489, Entries!$B:$F, 5, FALSE),"")</f>
        <v/>
      </c>
      <c r="L1489" t="str">
        <f>LEFT(Table22[[#This Row],[Category]],2)</f>
        <v/>
      </c>
      <c r="M1489" t="str">
        <f>IF(F1489&lt;&gt;0,COUNTIF($L$2:L1489,L1489),"")</f>
        <v/>
      </c>
      <c r="N1489" t="str">
        <f t="shared" si="83"/>
        <v/>
      </c>
    </row>
    <row r="1490" spans="1:14" x14ac:dyDescent="0.2">
      <c r="A1490">
        <v>1489</v>
      </c>
      <c r="B1490" t="str">
        <f>IF(F1490&lt;&gt;"",COUNTIF($J$2:J1490,J1490),"")</f>
        <v/>
      </c>
      <c r="C1490" t="str">
        <f t="shared" si="81"/>
        <v/>
      </c>
      <c r="D1490" t="str">
        <f>IF(F1490&lt;&gt;0,COUNTIF($K$2:K1490,K1490),"")</f>
        <v/>
      </c>
      <c r="E1490" t="str">
        <f t="shared" si="82"/>
        <v/>
      </c>
      <c r="G1490" s="54"/>
      <c r="H1490" t="str">
        <f>IFERROR(VLOOKUP(F1490, Entries!$B:$F, 2, FALSE),"")</f>
        <v/>
      </c>
      <c r="I1490" t="str">
        <f>IFERROR(VLOOKUP(F1490, Entries!$B:$F, 3, FALSE),"")</f>
        <v/>
      </c>
      <c r="J1490" t="str">
        <f>IFERROR(VLOOKUP(F1490, Entries!$B:$F, 4, FALSE),"")</f>
        <v/>
      </c>
      <c r="K1490" t="str">
        <f>IFERROR(VLOOKUP(F1490, Entries!$B:$F, 5, FALSE),"")</f>
        <v/>
      </c>
      <c r="L1490" t="str">
        <f>LEFT(Table22[[#This Row],[Category]],2)</f>
        <v/>
      </c>
      <c r="M1490" t="str">
        <f>IF(F1490&lt;&gt;0,COUNTIF($L$2:L1490,L1490),"")</f>
        <v/>
      </c>
      <c r="N1490" t="str">
        <f t="shared" si="83"/>
        <v/>
      </c>
    </row>
    <row r="1491" spans="1:14" x14ac:dyDescent="0.2">
      <c r="A1491">
        <v>1490</v>
      </c>
      <c r="B1491" t="str">
        <f>IF(F1491&lt;&gt;"",COUNTIF($J$2:J1491,J1491),"")</f>
        <v/>
      </c>
      <c r="C1491" t="str">
        <f t="shared" si="81"/>
        <v/>
      </c>
      <c r="D1491" t="str">
        <f>IF(F1491&lt;&gt;0,COUNTIF($K$2:K1491,K1491),"")</f>
        <v/>
      </c>
      <c r="E1491" t="str">
        <f t="shared" si="82"/>
        <v/>
      </c>
      <c r="G1491" s="54"/>
      <c r="H1491" t="str">
        <f>IFERROR(VLOOKUP(F1491, Entries!$B:$F, 2, FALSE),"")</f>
        <v/>
      </c>
      <c r="I1491" t="str">
        <f>IFERROR(VLOOKUP(F1491, Entries!$B:$F, 3, FALSE),"")</f>
        <v/>
      </c>
      <c r="J1491" t="str">
        <f>IFERROR(VLOOKUP(F1491, Entries!$B:$F, 4, FALSE),"")</f>
        <v/>
      </c>
      <c r="K1491" t="str">
        <f>IFERROR(VLOOKUP(F1491, Entries!$B:$F, 5, FALSE),"")</f>
        <v/>
      </c>
      <c r="L1491" t="str">
        <f>LEFT(Table22[[#This Row],[Category]],2)</f>
        <v/>
      </c>
      <c r="M1491" t="str">
        <f>IF(F1491&lt;&gt;0,COUNTIF($L$2:L1491,L1491),"")</f>
        <v/>
      </c>
      <c r="N1491" t="str">
        <f t="shared" si="83"/>
        <v/>
      </c>
    </row>
    <row r="1492" spans="1:14" x14ac:dyDescent="0.2">
      <c r="A1492">
        <v>1491</v>
      </c>
      <c r="B1492" t="str">
        <f>IF(F1492&lt;&gt;"",COUNTIF($J$2:J1492,J1492),"")</f>
        <v/>
      </c>
      <c r="C1492" t="str">
        <f t="shared" si="81"/>
        <v/>
      </c>
      <c r="D1492" t="str">
        <f>IF(F1492&lt;&gt;0,COUNTIF($K$2:K1492,K1492),"")</f>
        <v/>
      </c>
      <c r="E1492" t="str">
        <f t="shared" si="82"/>
        <v/>
      </c>
      <c r="G1492" s="54"/>
      <c r="H1492" t="str">
        <f>IFERROR(VLOOKUP(F1492, Entries!$B:$F, 2, FALSE),"")</f>
        <v/>
      </c>
      <c r="I1492" t="str">
        <f>IFERROR(VLOOKUP(F1492, Entries!$B:$F, 3, FALSE),"")</f>
        <v/>
      </c>
      <c r="J1492" t="str">
        <f>IFERROR(VLOOKUP(F1492, Entries!$B:$F, 4, FALSE),"")</f>
        <v/>
      </c>
      <c r="K1492" t="str">
        <f>IFERROR(VLOOKUP(F1492, Entries!$B:$F, 5, FALSE),"")</f>
        <v/>
      </c>
      <c r="L1492" t="str">
        <f>LEFT(Table22[[#This Row],[Category]],2)</f>
        <v/>
      </c>
      <c r="M1492" t="str">
        <f>IF(F1492&lt;&gt;0,COUNTIF($L$2:L1492,L1492),"")</f>
        <v/>
      </c>
      <c r="N1492" t="str">
        <f t="shared" si="83"/>
        <v/>
      </c>
    </row>
    <row r="1493" spans="1:14" x14ac:dyDescent="0.2">
      <c r="A1493">
        <v>1492</v>
      </c>
      <c r="B1493" t="str">
        <f>IF(F1493&lt;&gt;"",COUNTIF($J$2:J1493,J1493),"")</f>
        <v/>
      </c>
      <c r="C1493" t="str">
        <f t="shared" si="81"/>
        <v/>
      </c>
      <c r="D1493" t="str">
        <f>IF(F1493&lt;&gt;0,COUNTIF($K$2:K1493,K1493),"")</f>
        <v/>
      </c>
      <c r="E1493" t="str">
        <f t="shared" si="82"/>
        <v/>
      </c>
      <c r="G1493" s="54"/>
      <c r="H1493" t="str">
        <f>IFERROR(VLOOKUP(F1493, Entries!$B:$F, 2, FALSE),"")</f>
        <v/>
      </c>
      <c r="I1493" t="str">
        <f>IFERROR(VLOOKUP(F1493, Entries!$B:$F, 3, FALSE),"")</f>
        <v/>
      </c>
      <c r="J1493" t="str">
        <f>IFERROR(VLOOKUP(F1493, Entries!$B:$F, 4, FALSE),"")</f>
        <v/>
      </c>
      <c r="K1493" t="str">
        <f>IFERROR(VLOOKUP(F1493, Entries!$B:$F, 5, FALSE),"")</f>
        <v/>
      </c>
      <c r="L1493" t="str">
        <f>LEFT(Table22[[#This Row],[Category]],2)</f>
        <v/>
      </c>
      <c r="M1493" t="str">
        <f>IF(F1493&lt;&gt;0,COUNTIF($L$2:L1493,L1493),"")</f>
        <v/>
      </c>
      <c r="N1493" t="str">
        <f t="shared" si="83"/>
        <v/>
      </c>
    </row>
    <row r="1494" spans="1:14" x14ac:dyDescent="0.2">
      <c r="A1494">
        <v>1493</v>
      </c>
      <c r="B1494" t="str">
        <f>IF(F1494&lt;&gt;"",COUNTIF($J$2:J1494,J1494),"")</f>
        <v/>
      </c>
      <c r="C1494" t="str">
        <f t="shared" si="81"/>
        <v/>
      </c>
      <c r="D1494" t="str">
        <f>IF(F1494&lt;&gt;0,COUNTIF($K$2:K1494,K1494),"")</f>
        <v/>
      </c>
      <c r="E1494" t="str">
        <f t="shared" si="82"/>
        <v/>
      </c>
      <c r="G1494" s="54"/>
      <c r="H1494" t="str">
        <f>IFERROR(VLOOKUP(F1494, Entries!$B:$F, 2, FALSE),"")</f>
        <v/>
      </c>
      <c r="I1494" t="str">
        <f>IFERROR(VLOOKUP(F1494, Entries!$B:$F, 3, FALSE),"")</f>
        <v/>
      </c>
      <c r="J1494" t="str">
        <f>IFERROR(VLOOKUP(F1494, Entries!$B:$F, 4, FALSE),"")</f>
        <v/>
      </c>
      <c r="K1494" t="str">
        <f>IFERROR(VLOOKUP(F1494, Entries!$B:$F, 5, FALSE),"")</f>
        <v/>
      </c>
      <c r="L1494" t="str">
        <f>LEFT(Table22[[#This Row],[Category]],2)</f>
        <v/>
      </c>
      <c r="M1494" t="str">
        <f>IF(F1494&lt;&gt;0,COUNTIF($L$2:L1494,L1494),"")</f>
        <v/>
      </c>
      <c r="N1494" t="str">
        <f t="shared" si="83"/>
        <v/>
      </c>
    </row>
    <row r="1495" spans="1:14" x14ac:dyDescent="0.2">
      <c r="A1495">
        <v>1494</v>
      </c>
      <c r="B1495" t="str">
        <f>IF(F1495&lt;&gt;"",COUNTIF($J$2:J1495,J1495),"")</f>
        <v/>
      </c>
      <c r="C1495" t="str">
        <f t="shared" si="81"/>
        <v/>
      </c>
      <c r="D1495" t="str">
        <f>IF(F1495&lt;&gt;0,COUNTIF($K$2:K1495,K1495),"")</f>
        <v/>
      </c>
      <c r="E1495" t="str">
        <f t="shared" si="82"/>
        <v/>
      </c>
      <c r="G1495" s="54"/>
      <c r="H1495" t="str">
        <f>IFERROR(VLOOKUP(F1495, Entries!$B:$F, 2, FALSE),"")</f>
        <v/>
      </c>
      <c r="I1495" t="str">
        <f>IFERROR(VLOOKUP(F1495, Entries!$B:$F, 3, FALSE),"")</f>
        <v/>
      </c>
      <c r="J1495" t="str">
        <f>IFERROR(VLOOKUP(F1495, Entries!$B:$F, 4, FALSE),"")</f>
        <v/>
      </c>
      <c r="K1495" t="str">
        <f>IFERROR(VLOOKUP(F1495, Entries!$B:$F, 5, FALSE),"")</f>
        <v/>
      </c>
      <c r="L1495" t="str">
        <f>LEFT(Table22[[#This Row],[Category]],2)</f>
        <v/>
      </c>
      <c r="M1495" t="str">
        <f>IF(F1495&lt;&gt;0,COUNTIF($L$2:L1495,L1495),"")</f>
        <v/>
      </c>
      <c r="N1495" t="str">
        <f t="shared" si="83"/>
        <v/>
      </c>
    </row>
    <row r="1496" spans="1:14" x14ac:dyDescent="0.2">
      <c r="A1496">
        <v>1495</v>
      </c>
      <c r="B1496" t="str">
        <f>IF(F1496&lt;&gt;"",COUNTIF($J$2:J1496,J1496),"")</f>
        <v/>
      </c>
      <c r="C1496" t="str">
        <f t="shared" si="81"/>
        <v/>
      </c>
      <c r="D1496" t="str">
        <f>IF(F1496&lt;&gt;0,COUNTIF($K$2:K1496,K1496),"")</f>
        <v/>
      </c>
      <c r="E1496" t="str">
        <f t="shared" si="82"/>
        <v/>
      </c>
      <c r="G1496" s="54"/>
      <c r="H1496" t="str">
        <f>IFERROR(VLOOKUP(F1496, Entries!$B:$F, 2, FALSE),"")</f>
        <v/>
      </c>
      <c r="I1496" t="str">
        <f>IFERROR(VLOOKUP(F1496, Entries!$B:$F, 3, FALSE),"")</f>
        <v/>
      </c>
      <c r="J1496" t="str">
        <f>IFERROR(VLOOKUP(F1496, Entries!$B:$F, 4, FALSE),"")</f>
        <v/>
      </c>
      <c r="K1496" t="str">
        <f>IFERROR(VLOOKUP(F1496, Entries!$B:$F, 5, FALSE),"")</f>
        <v/>
      </c>
      <c r="L1496" t="str">
        <f>LEFT(Table22[[#This Row],[Category]],2)</f>
        <v/>
      </c>
      <c r="M1496" t="str">
        <f>IF(F1496&lt;&gt;0,COUNTIF($L$2:L1496,L1496),"")</f>
        <v/>
      </c>
      <c r="N1496" t="str">
        <f t="shared" si="83"/>
        <v/>
      </c>
    </row>
    <row r="1497" spans="1:14" x14ac:dyDescent="0.2">
      <c r="A1497">
        <v>1496</v>
      </c>
      <c r="B1497" t="str">
        <f>IF(F1497&lt;&gt;"",COUNTIF($J$2:J1497,J1497),"")</f>
        <v/>
      </c>
      <c r="C1497" t="str">
        <f t="shared" si="81"/>
        <v/>
      </c>
      <c r="D1497" t="str">
        <f>IF(F1497&lt;&gt;0,COUNTIF($K$2:K1497,K1497),"")</f>
        <v/>
      </c>
      <c r="E1497" t="str">
        <f t="shared" si="82"/>
        <v/>
      </c>
      <c r="G1497" s="54"/>
      <c r="H1497" t="str">
        <f>IFERROR(VLOOKUP(F1497, Entries!$B:$F, 2, FALSE),"")</f>
        <v/>
      </c>
      <c r="I1497" t="str">
        <f>IFERROR(VLOOKUP(F1497, Entries!$B:$F, 3, FALSE),"")</f>
        <v/>
      </c>
      <c r="J1497" t="str">
        <f>IFERROR(VLOOKUP(F1497, Entries!$B:$F, 4, FALSE),"")</f>
        <v/>
      </c>
      <c r="K1497" t="str">
        <f>IFERROR(VLOOKUP(F1497, Entries!$B:$F, 5, FALSE),"")</f>
        <v/>
      </c>
      <c r="L1497" t="str">
        <f>LEFT(Table22[[#This Row],[Category]],2)</f>
        <v/>
      </c>
      <c r="M1497" t="str">
        <f>IF(F1497&lt;&gt;0,COUNTIF($L$2:L1497,L1497),"")</f>
        <v/>
      </c>
      <c r="N1497" t="str">
        <f t="shared" si="83"/>
        <v/>
      </c>
    </row>
    <row r="1498" spans="1:14" x14ac:dyDescent="0.2">
      <c r="A1498">
        <v>1497</v>
      </c>
      <c r="B1498" t="str">
        <f>IF(F1498&lt;&gt;"",COUNTIF($J$2:J1498,J1498),"")</f>
        <v/>
      </c>
      <c r="C1498" t="str">
        <f t="shared" si="81"/>
        <v/>
      </c>
      <c r="D1498" t="str">
        <f>IF(F1498&lt;&gt;0,COUNTIF($K$2:K1498,K1498),"")</f>
        <v/>
      </c>
      <c r="E1498" t="str">
        <f t="shared" si="82"/>
        <v/>
      </c>
      <c r="G1498" s="54"/>
      <c r="H1498" t="str">
        <f>IFERROR(VLOOKUP(F1498, Entries!$B:$F, 2, FALSE),"")</f>
        <v/>
      </c>
      <c r="I1498" t="str">
        <f>IFERROR(VLOOKUP(F1498, Entries!$B:$F, 3, FALSE),"")</f>
        <v/>
      </c>
      <c r="J1498" t="str">
        <f>IFERROR(VLOOKUP(F1498, Entries!$B:$F, 4, FALSE),"")</f>
        <v/>
      </c>
      <c r="K1498" t="str">
        <f>IFERROR(VLOOKUP(F1498, Entries!$B:$F, 5, FALSE),"")</f>
        <v/>
      </c>
      <c r="L1498" t="str">
        <f>LEFT(Table22[[#This Row],[Category]],2)</f>
        <v/>
      </c>
      <c r="M1498" t="str">
        <f>IF(F1498&lt;&gt;0,COUNTIF($L$2:L1498,L1498),"")</f>
        <v/>
      </c>
      <c r="N1498" t="str">
        <f t="shared" si="83"/>
        <v/>
      </c>
    </row>
    <row r="1499" spans="1:14" x14ac:dyDescent="0.2">
      <c r="A1499">
        <v>1498</v>
      </c>
      <c r="B1499" t="str">
        <f>IF(F1499&lt;&gt;"",COUNTIF($J$2:J1499,J1499),"")</f>
        <v/>
      </c>
      <c r="C1499" t="str">
        <f t="shared" si="81"/>
        <v/>
      </c>
      <c r="D1499" t="str">
        <f>IF(F1499&lt;&gt;0,COUNTIF($K$2:K1499,K1499),"")</f>
        <v/>
      </c>
      <c r="E1499" t="str">
        <f t="shared" si="82"/>
        <v/>
      </c>
      <c r="G1499" s="54"/>
      <c r="H1499" t="str">
        <f>IFERROR(VLOOKUP(F1499, Entries!$B:$F, 2, FALSE),"")</f>
        <v/>
      </c>
      <c r="I1499" t="str">
        <f>IFERROR(VLOOKUP(F1499, Entries!$B:$F, 3, FALSE),"")</f>
        <v/>
      </c>
      <c r="J1499" t="str">
        <f>IFERROR(VLOOKUP(F1499, Entries!$B:$F, 4, FALSE),"")</f>
        <v/>
      </c>
      <c r="K1499" t="str">
        <f>IFERROR(VLOOKUP(F1499, Entries!$B:$F, 5, FALSE),"")</f>
        <v/>
      </c>
      <c r="L1499" t="str">
        <f>LEFT(Table22[[#This Row],[Category]],2)</f>
        <v/>
      </c>
      <c r="M1499" t="str">
        <f>IF(F1499&lt;&gt;0,COUNTIF($L$2:L1499,L1499),"")</f>
        <v/>
      </c>
      <c r="N1499" t="str">
        <f t="shared" si="83"/>
        <v/>
      </c>
    </row>
    <row r="1500" spans="1:14" x14ac:dyDescent="0.2">
      <c r="A1500">
        <v>1499</v>
      </c>
      <c r="B1500" t="str">
        <f>IF(F1500&lt;&gt;"",COUNTIF($J$2:J1500,J1500),"")</f>
        <v/>
      </c>
      <c r="C1500" t="str">
        <f t="shared" si="81"/>
        <v/>
      </c>
      <c r="D1500" t="str">
        <f>IF(F1500&lt;&gt;0,COUNTIF($K$2:K1500,K1500),"")</f>
        <v/>
      </c>
      <c r="E1500" t="str">
        <f t="shared" si="82"/>
        <v/>
      </c>
      <c r="G1500" s="54"/>
      <c r="H1500" t="str">
        <f>IFERROR(VLOOKUP(F1500, Entries!$B:$F, 2, FALSE),"")</f>
        <v/>
      </c>
      <c r="I1500" t="str">
        <f>IFERROR(VLOOKUP(F1500, Entries!$B:$F, 3, FALSE),"")</f>
        <v/>
      </c>
      <c r="J1500" t="str">
        <f>IFERROR(VLOOKUP(F1500, Entries!$B:$F, 4, FALSE),"")</f>
        <v/>
      </c>
      <c r="K1500" t="str">
        <f>IFERROR(VLOOKUP(F1500, Entries!$B:$F, 5, FALSE),"")</f>
        <v/>
      </c>
      <c r="L1500" t="str">
        <f>LEFT(Table22[[#This Row],[Category]],2)</f>
        <v/>
      </c>
      <c r="M1500" t="str">
        <f>IF(F1500&lt;&gt;0,COUNTIF($L$2:L1500,L1500),"")</f>
        <v/>
      </c>
      <c r="N1500" t="str">
        <f t="shared" si="83"/>
        <v/>
      </c>
    </row>
    <row r="1501" spans="1:14" x14ac:dyDescent="0.2">
      <c r="A1501">
        <v>1500</v>
      </c>
      <c r="B1501" t="str">
        <f>IF(F1501&lt;&gt;"",COUNTIF($J$2:J1501,J1501),"")</f>
        <v/>
      </c>
      <c r="C1501" t="str">
        <f t="shared" si="81"/>
        <v/>
      </c>
      <c r="D1501" t="str">
        <f>IF(F1501&lt;&gt;0,COUNTIF($K$2:K1501,K1501),"")</f>
        <v/>
      </c>
      <c r="E1501" t="str">
        <f t="shared" si="82"/>
        <v/>
      </c>
      <c r="G1501" s="54"/>
      <c r="H1501" t="str">
        <f>IFERROR(VLOOKUP(F1501, Entries!$B:$F, 2, FALSE),"")</f>
        <v/>
      </c>
      <c r="I1501" t="str">
        <f>IFERROR(VLOOKUP(F1501, Entries!$B:$F, 3, FALSE),"")</f>
        <v/>
      </c>
      <c r="J1501" t="str">
        <f>IFERROR(VLOOKUP(F1501, Entries!$B:$F, 4, FALSE),"")</f>
        <v/>
      </c>
      <c r="K1501" t="str">
        <f>IFERROR(VLOOKUP(F1501, Entries!$B:$F, 5, FALSE),"")</f>
        <v/>
      </c>
      <c r="L1501" t="str">
        <f>LEFT(Table22[[#This Row],[Category]],2)</f>
        <v/>
      </c>
      <c r="M1501" t="str">
        <f>IF(F1501&lt;&gt;0,COUNTIF($L$2:L1501,L1501),"")</f>
        <v/>
      </c>
      <c r="N1501" t="str">
        <f t="shared" si="83"/>
        <v/>
      </c>
    </row>
    <row r="1502" spans="1:14" x14ac:dyDescent="0.2">
      <c r="B1502" t="str">
        <f>IF(F1502&lt;&gt;"",COUNTIF($J$2:J1502,J1502),"")</f>
        <v/>
      </c>
      <c r="C1502" t="str">
        <f t="shared" si="81"/>
        <v/>
      </c>
      <c r="D1502" t="str">
        <f>IF(F1502&lt;&gt;0,COUNTIF($K$2:K1502,K1502),"")</f>
        <v/>
      </c>
      <c r="E1502" t="str">
        <f t="shared" si="82"/>
        <v/>
      </c>
      <c r="G1502" s="54"/>
      <c r="H1502" t="str">
        <f>IFERROR(VLOOKUP(F1502, Entries!$B:$F, 2, FALSE),"")</f>
        <v/>
      </c>
      <c r="I1502" t="str">
        <f>IFERROR(VLOOKUP(F1502, Entries!$B:$F, 3, FALSE),"")</f>
        <v/>
      </c>
      <c r="J1502" t="str">
        <f>IFERROR(VLOOKUP(F1502, Entries!$B:$F, 4, FALSE),"")</f>
        <v/>
      </c>
      <c r="K1502" t="str">
        <f>IFERROR(VLOOKUP(F1502, Entries!$B:$F, 5, FALSE),"")</f>
        <v/>
      </c>
      <c r="L1502" t="str">
        <f>LEFT(Table22[[#This Row],[Category]],2)</f>
        <v/>
      </c>
      <c r="M1502" t="str">
        <f>IF(F1502&lt;&gt;0,COUNTIF($L$2:L1502,L1502),"")</f>
        <v/>
      </c>
      <c r="N1502" t="str">
        <f t="shared" si="83"/>
        <v/>
      </c>
    </row>
    <row r="1503" spans="1:14" x14ac:dyDescent="0.2">
      <c r="B1503" t="str">
        <f>IF(F1503&lt;&gt;"",COUNTIF($J$2:J1503,J1503),"")</f>
        <v/>
      </c>
      <c r="C1503" t="str">
        <f t="shared" si="81"/>
        <v/>
      </c>
      <c r="D1503" t="str">
        <f>IF(F1503&lt;&gt;0,COUNTIF($K$2:K1503,K1503),"")</f>
        <v/>
      </c>
      <c r="E1503" t="str">
        <f t="shared" si="82"/>
        <v/>
      </c>
      <c r="G1503" s="54"/>
      <c r="H1503" t="str">
        <f>IFERROR(VLOOKUP(F1503, Entries!$B:$F, 2, FALSE),"")</f>
        <v/>
      </c>
      <c r="I1503" t="str">
        <f>IFERROR(VLOOKUP(F1503, Entries!$B:$F, 3, FALSE),"")</f>
        <v/>
      </c>
      <c r="J1503" t="str">
        <f>IFERROR(VLOOKUP(F1503, Entries!$B:$F, 4, FALSE),"")</f>
        <v/>
      </c>
      <c r="K1503" t="str">
        <f>IFERROR(VLOOKUP(F1503, Entries!$B:$F, 5, FALSE),"")</f>
        <v/>
      </c>
      <c r="L1503" t="str">
        <f>LEFT(Table22[[#This Row],[Category]],2)</f>
        <v/>
      </c>
      <c r="M1503" t="str">
        <f>IF(F1503&lt;&gt;0,COUNTIF($L$2:L1503,L1503),"")</f>
        <v/>
      </c>
      <c r="N1503" t="str">
        <f t="shared" si="83"/>
        <v/>
      </c>
    </row>
    <row r="1504" spans="1:14" x14ac:dyDescent="0.2">
      <c r="B1504" t="str">
        <f>IF(F1504&lt;&gt;"",COUNTIF($J$2:J1504,J1504),"")</f>
        <v/>
      </c>
      <c r="C1504" t="str">
        <f t="shared" si="81"/>
        <v/>
      </c>
      <c r="D1504" t="str">
        <f>IF(F1504&lt;&gt;0,COUNTIF($K$2:K1504,K1504),"")</f>
        <v/>
      </c>
      <c r="E1504" t="str">
        <f t="shared" si="82"/>
        <v/>
      </c>
      <c r="G1504" s="54"/>
      <c r="H1504" t="str">
        <f>IFERROR(VLOOKUP(F1504, Entries!$B:$F, 2, FALSE),"")</f>
        <v/>
      </c>
      <c r="I1504" t="str">
        <f>IFERROR(VLOOKUP(F1504, Entries!$B:$F, 3, FALSE),"")</f>
        <v/>
      </c>
      <c r="J1504" t="str">
        <f>IFERROR(VLOOKUP(F1504, Entries!$B:$F, 4, FALSE),"")</f>
        <v/>
      </c>
      <c r="K1504" t="str">
        <f>IFERROR(VLOOKUP(F1504, Entries!$B:$F, 5, FALSE),"")</f>
        <v/>
      </c>
      <c r="L1504" t="str">
        <f>LEFT(Table22[[#This Row],[Category]],2)</f>
        <v/>
      </c>
      <c r="M1504" t="str">
        <f>IF(F1504&lt;&gt;0,COUNTIF($L$2:L1504,L1504),"")</f>
        <v/>
      </c>
      <c r="N1504" t="str">
        <f t="shared" si="83"/>
        <v/>
      </c>
    </row>
    <row r="1505" spans="2:14" x14ac:dyDescent="0.2">
      <c r="B1505" t="str">
        <f>IF(F1505&lt;&gt;"",COUNTIF($J$2:J1505,J1505),"")</f>
        <v/>
      </c>
      <c r="C1505" t="str">
        <f t="shared" si="81"/>
        <v/>
      </c>
      <c r="D1505" t="str">
        <f>IF(F1505&lt;&gt;0,COUNTIF($K$2:K1505,K1505),"")</f>
        <v/>
      </c>
      <c r="E1505" t="str">
        <f t="shared" si="82"/>
        <v/>
      </c>
      <c r="G1505" s="54"/>
      <c r="H1505" t="str">
        <f>IFERROR(VLOOKUP(F1505, Entries!$B:$F, 2, FALSE),"")</f>
        <v/>
      </c>
      <c r="I1505" t="str">
        <f>IFERROR(VLOOKUP(F1505, Entries!$B:$F, 3, FALSE),"")</f>
        <v/>
      </c>
      <c r="J1505" t="str">
        <f>IFERROR(VLOOKUP(F1505, Entries!$B:$F, 4, FALSE),"")</f>
        <v/>
      </c>
      <c r="K1505" t="str">
        <f>IFERROR(VLOOKUP(F1505, Entries!$B:$F, 5, FALSE),"")</f>
        <v/>
      </c>
      <c r="L1505" t="str">
        <f>LEFT(Table22[[#This Row],[Category]],2)</f>
        <v/>
      </c>
      <c r="M1505" t="str">
        <f>IF(F1505&lt;&gt;0,COUNTIF($L$2:L1505,L1505),"")</f>
        <v/>
      </c>
      <c r="N1505" t="str">
        <f t="shared" si="83"/>
        <v/>
      </c>
    </row>
    <row r="1506" spans="2:14" x14ac:dyDescent="0.2">
      <c r="B1506" t="str">
        <f>IF(F1506&lt;&gt;"",COUNTIF($J$2:J1506,J1506),"")</f>
        <v/>
      </c>
      <c r="C1506" t="str">
        <f t="shared" si="81"/>
        <v/>
      </c>
      <c r="D1506" t="str">
        <f>IF(F1506&lt;&gt;0,COUNTIF($K$2:K1506,K1506),"")</f>
        <v/>
      </c>
      <c r="E1506" t="str">
        <f t="shared" si="82"/>
        <v/>
      </c>
      <c r="G1506" s="54"/>
      <c r="H1506" t="str">
        <f>IFERROR(VLOOKUP(F1506, Entries!$B:$F, 2, FALSE),"")</f>
        <v/>
      </c>
      <c r="I1506" t="str">
        <f>IFERROR(VLOOKUP(F1506, Entries!$B:$F, 3, FALSE),"")</f>
        <v/>
      </c>
      <c r="J1506" t="str">
        <f>IFERROR(VLOOKUP(F1506, Entries!$B:$F, 4, FALSE),"")</f>
        <v/>
      </c>
      <c r="K1506" t="str">
        <f>IFERROR(VLOOKUP(F1506, Entries!$B:$F, 5, FALSE),"")</f>
        <v/>
      </c>
      <c r="L1506" t="str">
        <f>LEFT(Table22[[#This Row],[Category]],2)</f>
        <v/>
      </c>
      <c r="M1506" t="str">
        <f>IF(F1506&lt;&gt;0,COUNTIF($L$2:L1506,L1506),"")</f>
        <v/>
      </c>
      <c r="N1506" t="str">
        <f t="shared" si="83"/>
        <v/>
      </c>
    </row>
    <row r="1507" spans="2:14" x14ac:dyDescent="0.2">
      <c r="B1507" t="str">
        <f>IF(F1507&lt;&gt;"",COUNTIF($J$2:J1507,J1507),"")</f>
        <v/>
      </c>
      <c r="C1507" t="str">
        <f t="shared" si="81"/>
        <v/>
      </c>
      <c r="D1507" t="str">
        <f>IF(F1507&lt;&gt;0,COUNTIF($K$2:K1507,K1507),"")</f>
        <v/>
      </c>
      <c r="E1507" t="str">
        <f t="shared" si="82"/>
        <v/>
      </c>
      <c r="G1507" s="54"/>
      <c r="H1507" t="str">
        <f>IFERROR(VLOOKUP(F1507, Entries!$B:$F, 2, FALSE),"")</f>
        <v/>
      </c>
      <c r="I1507" t="str">
        <f>IFERROR(VLOOKUP(F1507, Entries!$B:$F, 3, FALSE),"")</f>
        <v/>
      </c>
      <c r="J1507" t="str">
        <f>IFERROR(VLOOKUP(F1507, Entries!$B:$F, 4, FALSE),"")</f>
        <v/>
      </c>
      <c r="K1507" t="str">
        <f>IFERROR(VLOOKUP(F1507, Entries!$B:$F, 5, FALSE),"")</f>
        <v/>
      </c>
      <c r="L1507" t="str">
        <f>LEFT(Table22[[#This Row],[Category]],2)</f>
        <v/>
      </c>
      <c r="M1507" t="str">
        <f>IF(F1507&lt;&gt;0,COUNTIF($L$2:L1507,L1507),"")</f>
        <v/>
      </c>
      <c r="N1507" t="str">
        <f t="shared" si="83"/>
        <v/>
      </c>
    </row>
    <row r="1508" spans="2:14" x14ac:dyDescent="0.2">
      <c r="B1508" t="str">
        <f>IF(F1508&lt;&gt;"",COUNTIF($J$2:J1508,J1508),"")</f>
        <v/>
      </c>
      <c r="C1508" t="str">
        <f t="shared" si="81"/>
        <v/>
      </c>
      <c r="D1508" t="str">
        <f>IF(F1508&lt;&gt;0,COUNTIF($K$2:K1508,K1508),"")</f>
        <v/>
      </c>
      <c r="E1508" t="str">
        <f t="shared" si="82"/>
        <v/>
      </c>
      <c r="G1508" s="54"/>
      <c r="H1508" t="str">
        <f>IFERROR(VLOOKUP(F1508, Entries!$B:$F, 2, FALSE),"")</f>
        <v/>
      </c>
      <c r="I1508" t="str">
        <f>IFERROR(VLOOKUP(F1508, Entries!$B:$F, 3, FALSE),"")</f>
        <v/>
      </c>
      <c r="J1508" t="str">
        <f>IFERROR(VLOOKUP(F1508, Entries!$B:$F, 4, FALSE),"")</f>
        <v/>
      </c>
      <c r="K1508" t="str">
        <f>IFERROR(VLOOKUP(F1508, Entries!$B:$F, 5, FALSE),"")</f>
        <v/>
      </c>
      <c r="L1508" t="str">
        <f>LEFT(Table22[[#This Row],[Category]],2)</f>
        <v/>
      </c>
      <c r="M1508" t="str">
        <f>IF(F1508&lt;&gt;0,COUNTIF($L$2:L1508,L1508),"")</f>
        <v/>
      </c>
      <c r="N1508" t="str">
        <f t="shared" si="83"/>
        <v/>
      </c>
    </row>
    <row r="1509" spans="2:14" x14ac:dyDescent="0.2">
      <c r="B1509" t="str">
        <f>IF(F1509&lt;&gt;"",COUNTIF($J$2:J1509,J1509),"")</f>
        <v/>
      </c>
      <c r="C1509" t="str">
        <f t="shared" si="81"/>
        <v/>
      </c>
      <c r="D1509" t="str">
        <f>IF(F1509&lt;&gt;0,COUNTIF($K$2:K1509,K1509),"")</f>
        <v/>
      </c>
      <c r="E1509" t="str">
        <f t="shared" si="82"/>
        <v/>
      </c>
      <c r="G1509" s="54"/>
      <c r="H1509" t="str">
        <f>IFERROR(VLOOKUP(F1509, Entries!$B:$F, 2, FALSE),"")</f>
        <v/>
      </c>
      <c r="I1509" t="str">
        <f>IFERROR(VLOOKUP(F1509, Entries!$B:$F, 3, FALSE),"")</f>
        <v/>
      </c>
      <c r="J1509" t="str">
        <f>IFERROR(VLOOKUP(F1509, Entries!$B:$F, 4, FALSE),"")</f>
        <v/>
      </c>
      <c r="K1509" t="str">
        <f>IFERROR(VLOOKUP(F1509, Entries!$B:$F, 5, FALSE),"")</f>
        <v/>
      </c>
      <c r="L1509" t="str">
        <f>LEFT(Table22[[#This Row],[Category]],2)</f>
        <v/>
      </c>
      <c r="M1509" t="str">
        <f>IF(F1509&lt;&gt;0,COUNTIF($L$2:L1509,L1509),"")</f>
        <v/>
      </c>
      <c r="N1509" t="str">
        <f t="shared" si="83"/>
        <v/>
      </c>
    </row>
    <row r="1510" spans="2:14" x14ac:dyDescent="0.2">
      <c r="B1510" t="str">
        <f>IF(F1510&lt;&gt;"",COUNTIF($J$2:J1510,J1510),"")</f>
        <v/>
      </c>
      <c r="C1510" t="str">
        <f t="shared" si="81"/>
        <v/>
      </c>
      <c r="D1510" t="str">
        <f>IF(F1510&lt;&gt;0,COUNTIF($K$2:K1510,K1510),"")</f>
        <v/>
      </c>
      <c r="E1510" t="str">
        <f t="shared" si="82"/>
        <v/>
      </c>
      <c r="G1510" s="54"/>
      <c r="H1510" t="str">
        <f>IFERROR(VLOOKUP(F1510, Entries!$B:$F, 2, FALSE),"")</f>
        <v/>
      </c>
      <c r="I1510" t="str">
        <f>IFERROR(VLOOKUP(F1510, Entries!$B:$F, 3, FALSE),"")</f>
        <v/>
      </c>
      <c r="J1510" t="str">
        <f>IFERROR(VLOOKUP(F1510, Entries!$B:$F, 4, FALSE),"")</f>
        <v/>
      </c>
      <c r="K1510" t="str">
        <f>IFERROR(VLOOKUP(F1510, Entries!$B:$F, 5, FALSE),"")</f>
        <v/>
      </c>
      <c r="L1510" t="str">
        <f>LEFT(Table22[[#This Row],[Category]],2)</f>
        <v/>
      </c>
      <c r="M1510" t="str">
        <f>IF(F1510&lt;&gt;0,COUNTIF($L$2:L1510,L1510),"")</f>
        <v/>
      </c>
      <c r="N1510" t="str">
        <f t="shared" si="83"/>
        <v/>
      </c>
    </row>
  </sheetData>
  <sortState xmlns:xlrd2="http://schemas.microsoft.com/office/spreadsheetml/2017/richdata2" ref="A2:K899">
    <sortCondition ref="A2"/>
  </sortState>
  <phoneticPr fontId="5" type="noConversion"/>
  <conditionalFormatting sqref="F1 F102:F1048576">
    <cfRule type="duplicateValues" dxfId="15" priority="11"/>
    <cfRule type="duplicateValues" dxfId="14" priority="12"/>
  </conditionalFormatting>
  <conditionalFormatting sqref="F1:F1048576">
    <cfRule type="duplicateValues" dxfId="13" priority="10"/>
  </conditionalFormatting>
  <conditionalFormatting sqref="G2:G1510">
    <cfRule type="expression" dxfId="12" priority="1">
      <formula>AND(G2&lt;G1,G1&lt;&gt;"Time",G2&lt;&gt;0)</formula>
    </cfRule>
  </conditionalFormatting>
  <pageMargins left="0.7" right="0.7" top="0.75" bottom="0.75" header="0.3" footer="0.3"/>
  <pageSetup paperSize="9" orientation="portrait" horizontalDpi="0" verticalDpi="0"/>
  <legacy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9232B-6061-D541-B7CA-4ED66884088B}">
  <dimension ref="A1:DW1501"/>
  <sheetViews>
    <sheetView zoomScale="60" zoomScaleNormal="60" workbookViewId="0">
      <selection activeCell="A2" sqref="A2:D6"/>
    </sheetView>
  </sheetViews>
  <sheetFormatPr defaultColWidth="10.89453125" defaultRowHeight="15" outlineLevelCol="1" x14ac:dyDescent="0.2"/>
  <cols>
    <col min="1" max="1" width="10.89453125" style="2"/>
    <col min="2" max="2" width="16.41015625" style="2" customWidth="1"/>
    <col min="3" max="3" width="7.93359375" style="2" bestFit="1" customWidth="1"/>
    <col min="4" max="4" width="30.9375" style="2" customWidth="1"/>
    <col min="5" max="5" width="10.89453125" style="2"/>
    <col min="6" max="6" width="12.23828125" style="2" customWidth="1"/>
    <col min="7" max="7" width="10.22265625" hidden="1" customWidth="1" outlineLevel="1"/>
    <col min="8" max="8" width="11.43359375" hidden="1" customWidth="1" outlineLevel="1"/>
    <col min="9" max="10" width="11.1640625" hidden="1" customWidth="1" outlineLevel="1"/>
    <col min="11" max="11" width="11.43359375" style="14" hidden="1" customWidth="1" outlineLevel="1"/>
    <col min="12" max="14" width="11.8359375" style="14" hidden="1" customWidth="1" outlineLevel="1"/>
    <col min="15" max="15" width="10.89453125" style="2" collapsed="1"/>
    <col min="16" max="16" width="11.43359375" style="2" customWidth="1"/>
    <col min="17" max="17" width="22.734375" style="2" customWidth="1"/>
    <col min="18" max="18" width="7.93359375" style="2" bestFit="1" customWidth="1"/>
    <col min="19" max="19" width="30.9375" style="2" customWidth="1"/>
    <col min="20" max="20" width="10.89453125" style="2"/>
    <col min="21" max="21" width="12.23828125" style="2" customWidth="1"/>
    <col min="22" max="22" width="10.22265625" hidden="1" customWidth="1" outlineLevel="1"/>
    <col min="23" max="23" width="11.43359375" hidden="1" customWidth="1" outlineLevel="1"/>
    <col min="24" max="25" width="11.1640625" hidden="1" customWidth="1" outlineLevel="1"/>
    <col min="26" max="26" width="11.43359375" style="14" hidden="1" customWidth="1" outlineLevel="1"/>
    <col min="27" max="29" width="11.8359375" style="14" hidden="1" customWidth="1" outlineLevel="1"/>
    <col min="30" max="30" width="10.89453125" style="2" collapsed="1"/>
    <col min="31" max="31" width="10.89453125" style="2"/>
    <col min="32" max="32" width="17.21875" style="2" bestFit="1" customWidth="1"/>
    <col min="33" max="33" width="20.984375" style="2" bestFit="1" customWidth="1"/>
    <col min="34" max="34" width="10.89453125" style="2"/>
    <col min="35" max="35" width="12.23828125" style="2" customWidth="1"/>
    <col min="36" max="39" width="10.89453125" style="2"/>
    <col min="40" max="40" width="22.05859375" style="2" bestFit="1" customWidth="1"/>
    <col min="41" max="41" width="10.89453125" style="2"/>
    <col min="42" max="43" width="12.23828125" style="2" customWidth="1"/>
    <col min="44" max="45" width="10.89453125" style="2"/>
    <col min="46" max="46" width="13.046875" style="2" customWidth="1"/>
    <col min="47" max="48" width="10.89453125" style="2"/>
    <col min="49" max="49" width="12.23828125" style="2" customWidth="1"/>
    <col min="50" max="52" width="10.89453125" style="2"/>
    <col min="53" max="53" width="13.1796875" style="2" bestFit="1" customWidth="1"/>
    <col min="54" max="54" width="16.94921875" style="2" bestFit="1" customWidth="1"/>
    <col min="55" max="55" width="10.89453125" style="2"/>
    <col min="56" max="56" width="12.23828125" style="2" customWidth="1"/>
    <col min="57" max="59" width="10.89453125" style="2"/>
    <col min="60" max="60" width="17.75390625" style="2" bestFit="1" customWidth="1"/>
    <col min="61" max="61" width="16.94921875" style="2" bestFit="1" customWidth="1"/>
    <col min="62" max="62" width="10.89453125" style="2"/>
    <col min="63" max="63" width="12.23828125" style="2" customWidth="1"/>
    <col min="64" max="65" width="10.89453125" style="2"/>
    <col min="66" max="66" width="8.875" style="2" bestFit="1" customWidth="1"/>
    <col min="67" max="67" width="23.40625" style="2" customWidth="1"/>
    <col min="68" max="68" width="16.94921875" style="2" bestFit="1" customWidth="1"/>
    <col min="69" max="69" width="10.89453125" style="2"/>
    <col min="70" max="70" width="12.23828125" style="2" customWidth="1"/>
    <col min="71" max="72" width="10.89453125" style="2"/>
    <col min="73" max="73" width="8.7421875" style="2" bestFit="1" customWidth="1"/>
    <col min="74" max="74" width="13.85546875" style="2" bestFit="1" customWidth="1"/>
    <col min="75" max="75" width="23.80859375" style="2" bestFit="1" customWidth="1"/>
    <col min="76" max="76" width="10.89453125" style="2"/>
    <col min="77" max="77" width="12.23828125" style="2" customWidth="1"/>
    <col min="78" max="80" width="10.89453125" style="2"/>
    <col min="81" max="81" width="12.64453125" style="2" bestFit="1" customWidth="1"/>
    <col min="82" max="82" width="23.80859375" style="2" bestFit="1" customWidth="1"/>
    <col min="83" max="83" width="10.89453125" style="2"/>
    <col min="84" max="84" width="12.23828125" style="2" customWidth="1"/>
    <col min="85" max="87" width="10.89453125" style="2"/>
    <col min="88" max="88" width="13.71875" style="2" bestFit="1" customWidth="1"/>
    <col min="89" max="89" width="22.46484375" style="2" bestFit="1" customWidth="1"/>
    <col min="90" max="90" width="10.89453125" style="2"/>
    <col min="91" max="91" width="12.23828125" style="2" customWidth="1"/>
    <col min="92" max="94" width="10.89453125" style="2"/>
    <col min="95" max="95" width="14.2578125" style="2" bestFit="1" customWidth="1"/>
    <col min="96" max="96" width="21.38671875" style="2" bestFit="1" customWidth="1"/>
    <col min="97" max="97" width="10.89453125" style="2"/>
    <col min="98" max="98" width="12.23828125" style="2" customWidth="1"/>
    <col min="99" max="104" width="10.89453125" style="2"/>
    <col min="105" max="105" width="12.23828125" style="2" customWidth="1"/>
    <col min="106" max="108" width="10.89453125" style="2"/>
    <col min="109" max="109" width="13.71875" style="2" bestFit="1" customWidth="1"/>
    <col min="110" max="111" width="10.89453125" style="2"/>
    <col min="112" max="112" width="12.23828125" style="2" customWidth="1"/>
    <col min="113" max="118" width="10.89453125" style="2"/>
    <col min="119" max="119" width="12.23828125" style="2" customWidth="1"/>
    <col min="120" max="125" width="10.89453125" style="2"/>
    <col min="126" max="126" width="12.23828125" style="2" customWidth="1"/>
    <col min="127" max="16384" width="10.89453125" style="2"/>
  </cols>
  <sheetData>
    <row r="1" spans="1:127" s="10" customFormat="1" ht="21" x14ac:dyDescent="0.3">
      <c r="A1" s="9" t="s">
        <v>28</v>
      </c>
      <c r="B1" s="10" t="s">
        <v>1</v>
      </c>
      <c r="C1" s="10" t="s">
        <v>60</v>
      </c>
      <c r="D1" s="10" t="s">
        <v>11</v>
      </c>
      <c r="E1" s="10" t="s">
        <v>9</v>
      </c>
      <c r="F1" s="10" t="s">
        <v>0</v>
      </c>
      <c r="G1" s="10" t="s">
        <v>13</v>
      </c>
      <c r="H1" s="10" t="s">
        <v>14</v>
      </c>
      <c r="I1" s="10" t="s">
        <v>15</v>
      </c>
      <c r="J1" s="10" t="s">
        <v>16</v>
      </c>
      <c r="K1" s="31" t="s">
        <v>17</v>
      </c>
      <c r="L1" s="31" t="s">
        <v>18</v>
      </c>
      <c r="M1" s="31" t="s">
        <v>19</v>
      </c>
      <c r="N1" s="31" t="s">
        <v>24</v>
      </c>
      <c r="P1" s="12" t="s">
        <v>29</v>
      </c>
      <c r="Q1" s="10" t="s">
        <v>1</v>
      </c>
      <c r="R1" s="10" t="s">
        <v>60</v>
      </c>
      <c r="S1" s="10" t="s">
        <v>11</v>
      </c>
      <c r="T1" s="10" t="s">
        <v>9</v>
      </c>
      <c r="U1" s="10" t="s">
        <v>0</v>
      </c>
      <c r="V1" s="10" t="s">
        <v>13</v>
      </c>
      <c r="W1" s="10" t="s">
        <v>14</v>
      </c>
      <c r="X1" s="10" t="s">
        <v>15</v>
      </c>
      <c r="Y1" s="10" t="s">
        <v>16</v>
      </c>
      <c r="Z1" s="31" t="s">
        <v>17</v>
      </c>
      <c r="AA1" s="31" t="s">
        <v>18</v>
      </c>
      <c r="AB1" s="31" t="s">
        <v>19</v>
      </c>
      <c r="AC1" s="31" t="s">
        <v>24</v>
      </c>
      <c r="AE1" s="12" t="s">
        <v>32</v>
      </c>
      <c r="AF1" s="10" t="s">
        <v>1</v>
      </c>
      <c r="AG1" s="10" t="s">
        <v>11</v>
      </c>
      <c r="AH1" s="10" t="s">
        <v>9</v>
      </c>
      <c r="AI1" s="10" t="s">
        <v>0</v>
      </c>
      <c r="AJ1" s="10" t="s">
        <v>36</v>
      </c>
      <c r="AL1" s="12" t="s">
        <v>33</v>
      </c>
      <c r="AM1" s="10" t="s">
        <v>1</v>
      </c>
      <c r="AN1" s="10" t="s">
        <v>11</v>
      </c>
      <c r="AO1" s="10" t="s">
        <v>9</v>
      </c>
      <c r="AP1" s="10" t="s">
        <v>0</v>
      </c>
      <c r="AQ1" s="10" t="s">
        <v>36</v>
      </c>
      <c r="AS1" s="12" t="s">
        <v>4</v>
      </c>
      <c r="AT1" s="10" t="s">
        <v>1</v>
      </c>
      <c r="AU1" s="10" t="s">
        <v>11</v>
      </c>
      <c r="AV1" s="10" t="s">
        <v>9</v>
      </c>
      <c r="AW1" s="10" t="s">
        <v>0</v>
      </c>
      <c r="AX1" s="10" t="s">
        <v>36</v>
      </c>
      <c r="AZ1" s="12" t="s">
        <v>20</v>
      </c>
      <c r="BA1" s="10" t="s">
        <v>1</v>
      </c>
      <c r="BB1" s="10" t="s">
        <v>11</v>
      </c>
      <c r="BC1" s="10" t="s">
        <v>9</v>
      </c>
      <c r="BD1" s="10" t="s">
        <v>0</v>
      </c>
      <c r="BE1" s="10" t="s">
        <v>36</v>
      </c>
      <c r="BF1" s="12"/>
      <c r="BG1" s="10" t="s">
        <v>5</v>
      </c>
      <c r="BH1" s="10" t="s">
        <v>1</v>
      </c>
      <c r="BI1" s="10" t="s">
        <v>11</v>
      </c>
      <c r="BJ1" s="10" t="s">
        <v>9</v>
      </c>
      <c r="BK1" s="10" t="s">
        <v>0</v>
      </c>
      <c r="BL1" s="10" t="s">
        <v>36</v>
      </c>
      <c r="BM1" s="12"/>
      <c r="BN1" s="10" t="s">
        <v>21</v>
      </c>
      <c r="BO1" s="10" t="s">
        <v>1</v>
      </c>
      <c r="BP1" s="10" t="s">
        <v>11</v>
      </c>
      <c r="BQ1" s="10" t="s">
        <v>9</v>
      </c>
      <c r="BR1" s="10" t="s">
        <v>0</v>
      </c>
      <c r="BS1" s="12" t="s">
        <v>36</v>
      </c>
      <c r="BU1" s="10" t="s">
        <v>6</v>
      </c>
      <c r="BV1" s="10" t="s">
        <v>1</v>
      </c>
      <c r="BW1" s="10" t="s">
        <v>11</v>
      </c>
      <c r="BX1" s="10" t="s">
        <v>9</v>
      </c>
      <c r="BY1" s="10" t="s">
        <v>0</v>
      </c>
      <c r="BZ1" s="12" t="s">
        <v>36</v>
      </c>
      <c r="CB1" s="10" t="s">
        <v>22</v>
      </c>
      <c r="CC1" s="10" t="s">
        <v>1</v>
      </c>
      <c r="CD1" s="10" t="s">
        <v>11</v>
      </c>
      <c r="CE1" s="10" t="s">
        <v>9</v>
      </c>
      <c r="CF1" s="12" t="s">
        <v>0</v>
      </c>
      <c r="CG1" s="10" t="s">
        <v>36</v>
      </c>
      <c r="CI1" s="10" t="s">
        <v>7</v>
      </c>
      <c r="CJ1" s="10" t="s">
        <v>1</v>
      </c>
      <c r="CK1" s="10" t="s">
        <v>11</v>
      </c>
      <c r="CL1" s="10" t="s">
        <v>9</v>
      </c>
      <c r="CM1" s="12" t="s">
        <v>0</v>
      </c>
      <c r="CN1" s="10" t="s">
        <v>36</v>
      </c>
      <c r="CP1" s="10" t="s">
        <v>23</v>
      </c>
      <c r="CQ1" s="10" t="s">
        <v>1</v>
      </c>
      <c r="CR1" s="10" t="s">
        <v>11</v>
      </c>
      <c r="CS1" s="10" t="s">
        <v>9</v>
      </c>
      <c r="CT1" s="10" t="s">
        <v>0</v>
      </c>
      <c r="CU1" s="10" t="s">
        <v>36</v>
      </c>
      <c r="CW1" s="10" t="s">
        <v>34</v>
      </c>
      <c r="CX1" s="10" t="s">
        <v>1</v>
      </c>
      <c r="CY1" s="10" t="s">
        <v>11</v>
      </c>
      <c r="CZ1" s="10" t="s">
        <v>9</v>
      </c>
      <c r="DA1" s="10" t="s">
        <v>0</v>
      </c>
      <c r="DB1" s="10" t="s">
        <v>36</v>
      </c>
      <c r="DD1" s="10" t="s">
        <v>35</v>
      </c>
      <c r="DE1" s="10" t="s">
        <v>1</v>
      </c>
      <c r="DF1" s="10" t="s">
        <v>11</v>
      </c>
      <c r="DG1" s="10" t="s">
        <v>9</v>
      </c>
      <c r="DH1" s="10" t="s">
        <v>0</v>
      </c>
      <c r="DI1" s="10" t="s">
        <v>36</v>
      </c>
      <c r="DK1" s="10" t="s">
        <v>61</v>
      </c>
      <c r="DL1" s="10" t="s">
        <v>1</v>
      </c>
      <c r="DM1" s="10" t="s">
        <v>11</v>
      </c>
      <c r="DN1" s="10" t="s">
        <v>9</v>
      </c>
      <c r="DO1" s="10" t="s">
        <v>0</v>
      </c>
      <c r="DP1" s="10" t="s">
        <v>36</v>
      </c>
      <c r="DR1" s="10" t="s">
        <v>61</v>
      </c>
      <c r="DS1" s="10" t="s">
        <v>1</v>
      </c>
      <c r="DT1" s="10" t="s">
        <v>11</v>
      </c>
      <c r="DU1" s="10" t="s">
        <v>9</v>
      </c>
      <c r="DV1" s="10" t="s">
        <v>0</v>
      </c>
      <c r="DW1" s="10" t="s">
        <v>36</v>
      </c>
    </row>
    <row r="2" spans="1:127" x14ac:dyDescent="0.2">
      <c r="A2" s="2">
        <v>1</v>
      </c>
      <c r="B2" s="2" t="str">
        <f>IFERROR(VLOOKUP(A$1&amp;":"&amp;A2,'Finish order'!$C:$K,6,FALSE),"")</f>
        <v>Rob Sparkes</v>
      </c>
      <c r="C2" s="2" t="str">
        <f>IFERROR(VLOOKUP(A$1&amp;":"&amp;A2,'Finish order'!$C:$K,9,FALSE),"")</f>
        <v>MSEN</v>
      </c>
      <c r="D2" s="2" t="str">
        <f>IFERROR(VLOOKUP(A$1&amp;":"&amp;A2,'Finish order'!$C:$K,7,FALSE),"")</f>
        <v>Beverley AC</v>
      </c>
      <c r="E2" s="11">
        <f>IFERROR(VLOOKUP(A$1&amp;":"&amp;A2,'Finish order'!$C:$K,5,FALSE),"")</f>
        <v>3.1331018518518522E-2</v>
      </c>
      <c r="F2" s="2">
        <f>IFERROR(VLOOKUP(A$1&amp;":"&amp;A2,'Finish order'!$C:$K,4,FALSE),"")</f>
        <v>338</v>
      </c>
      <c r="G2" s="13" cm="1">
        <f t="array" ref="G2">IFERROR(SMALL(IF($D$2:$D911=D2,$A$2:$A$911*1.001),1),"")</f>
        <v>1.0009999999999999</v>
      </c>
      <c r="H2" s="13" cm="1">
        <f t="array" ref="H2">IFERROR(SMALL(IF($D$2:$D911=D2,$A$2:$A$911*1.0001),2),"")</f>
        <v>76.007599999999996</v>
      </c>
      <c r="I2" s="13" cm="1">
        <f t="array" ref="I2">IFERROR(SMALL(IF($D$2:$D911=D2,$A$2:$A$911*1.00001),3),"")</f>
        <v>86.000860000000003</v>
      </c>
      <c r="J2" s="13" t="str" cm="1">
        <f t="array" ref="J2">IFERROR(SMALL(IF($D$2:$D911=D2,$A$2:$A$911*1.000001),4),"")</f>
        <v/>
      </c>
      <c r="K2" s="13" t="str">
        <f t="shared" ref="K2:K65" si="0">IF(A2&lt;&gt;"", IF(COUNT(G2:J2)=4, SUM(G2:J2), "No"), "")</f>
        <v>No</v>
      </c>
      <c r="L2" s="13">
        <f t="shared" ref="L2:L65" si="1">IF(A2&lt;&gt;"", IF(COUNT(G2:I2)=3, SUM(G2:I2), "No"), "")</f>
        <v>163.00945999999999</v>
      </c>
      <c r="M2" s="13">
        <f t="shared" ref="M2:M65" si="2">IF(A2&lt;&gt;"", IF(COUNT(G2:H2)=2, SUM(G2:H2), "No"), "")</f>
        <v>77.008600000000001</v>
      </c>
      <c r="N2" s="13" t="str">
        <f>Table1[[#This Row],[Club]]&amp;":"&amp;Table1[[#Headers],[Male]]</f>
        <v>Beverley AC:Male</v>
      </c>
      <c r="P2" s="2">
        <v>1</v>
      </c>
      <c r="Q2" s="2" t="str">
        <f>IFERROR(VLOOKUP(P$1&amp;":"&amp;P2,'Finish order'!$C:$K,6,FALSE),"")</f>
        <v>Ursula Catton</v>
      </c>
      <c r="R2" s="2" t="str">
        <f>IFERROR(VLOOKUP(P$1&amp;":"&amp;P2,'Finish order'!$C:$K,9,FALSE),"")</f>
        <v>WSEN</v>
      </c>
      <c r="S2" s="2" t="str">
        <f>IFERROR(VLOOKUP(P$1&amp;":"&amp;P2,'Finish order'!$C:$K,7,FALSE),"")</f>
        <v>York Knavesmire Harriers</v>
      </c>
      <c r="T2" s="11">
        <f>IFERROR(VLOOKUP(P$1&amp;":"&amp;P2,'Finish order'!$C:$K,5,FALSE),"")</f>
        <v>3.9131944444444441E-2</v>
      </c>
      <c r="U2" s="2">
        <f>IFERROR(VLOOKUP(P$1&amp;":"&amp;P2,'Finish order'!$C:$K,4,FALSE),"")</f>
        <v>13</v>
      </c>
      <c r="V2" s="13" cm="1">
        <f t="array" ref="V2">IFERROR(SMALL(IF($S$2:$S911=S2,$P$2:$P$911*1.001),1),"")</f>
        <v>1.0009999999999999</v>
      </c>
      <c r="W2" s="13" cm="1">
        <f t="array" ref="W2">IFERROR(SMALL(IF($S$2:$S911=S2,$P$2:$P$911*1.0001),2),"")</f>
        <v>2.0002</v>
      </c>
      <c r="X2" s="13" cm="1">
        <f t="array" ref="X2">IFERROR(SMALL(IF($S$2:$S911=S2,$P$2:$P$911*1.00001),3),"")</f>
        <v>5.0000499999999999</v>
      </c>
      <c r="Y2" s="13" t="str" cm="1">
        <f t="array" ref="Y2">IFERROR(SMALL(IF($S$2:$S911=S2,$P$2:$P$911*1.000001),4),"")</f>
        <v/>
      </c>
      <c r="Z2" s="13" t="str">
        <f t="shared" ref="Z2:Z65" si="3">IF(P2&lt;&gt;"", IF(COUNT(V2:Y2)=4, SUM(V2:Y2), "No"), "")</f>
        <v>No</v>
      </c>
      <c r="AA2" s="13">
        <f>IF(P2&lt;&gt;"", IF(COUNT(V2:X2)=3, SUM(V2:X2), "No"), "")</f>
        <v>8.0012499999999989</v>
      </c>
      <c r="AB2" s="13">
        <f t="shared" ref="AB2:AB65" si="4">IF(P2&lt;&gt;"", IF(COUNT(V2:W2)=2, SUM(V2:W2), "No"), "")</f>
        <v>3.0011999999999999</v>
      </c>
      <c r="AC2" s="13" t="str">
        <f>Table4[[#This Row],[Club]]&amp;":"&amp;Table4[[#Headers],[Female]]</f>
        <v>York Knavesmire Harriers:Female</v>
      </c>
      <c r="AE2" s="2">
        <v>1</v>
      </c>
      <c r="AF2" s="2" t="str">
        <f>IFERROR(VLOOKUP(AE$1&amp;":"&amp;AE2,'Finish order'!$E:$K,4,FALSE),"")</f>
        <v>Matthew Clark</v>
      </c>
      <c r="AG2" s="2" t="str">
        <f>IFERROR(VLOOKUP(AE$1&amp;":"&amp;AE2,'Finish order'!$E:$K,5,FALSE),"")</f>
        <v>Esk Valley Fell Club</v>
      </c>
      <c r="AH2" s="11">
        <f>IFERROR(VLOOKUP(AE$1&amp;":"&amp;AE2,'Finish order'!$E:$K,3,FALSE),"")</f>
        <v>3.8865740740740742E-2</v>
      </c>
      <c r="AI2" s="2">
        <f>IFERROR(VLOOKUP(AE$1&amp;":"&amp;AE2,'Finish order'!$E:$K,2,FALSE),"")</f>
        <v>332</v>
      </c>
      <c r="AJ2" s="2" t="str">
        <f>IF((COUNTIF($B$2:$B$4,AF2)&gt;0),"Top3","")</f>
        <v/>
      </c>
      <c r="AL2" s="2">
        <v>1</v>
      </c>
      <c r="AM2" s="2" t="str">
        <f>IFERROR(VLOOKUP(AL$1&amp;":"&amp;AL2,'Finish order'!$E:$K,4,FALSE),"")</f>
        <v/>
      </c>
      <c r="AN2" s="2" t="str">
        <f>IFERROR(VLOOKUP(AL$1&amp;":"&amp;AL2,'Finish order'!$E:$K,5,FALSE),"")</f>
        <v/>
      </c>
      <c r="AO2" s="11" t="str">
        <f>IFERROR(VLOOKUP(AL$1&amp;":"&amp;AL2,'Finish order'!$E:$K,3,FALSE),"")</f>
        <v/>
      </c>
      <c r="AP2" s="2" t="str">
        <f>IFERROR(VLOOKUP(AL$1&amp;":"&amp;AL2,'Finish order'!$E:$K,2,FALSE),"")</f>
        <v/>
      </c>
      <c r="AQ2" s="2" t="str">
        <f>IF(Table8[[#This Row],[Name]]="","",IF((COUNTIF($Q$2:$Q$4,AM2)&gt;0),"Top3",""))</f>
        <v/>
      </c>
      <c r="AS2" s="2">
        <v>1</v>
      </c>
      <c r="AT2" s="2" t="str">
        <f>IFERROR(VLOOKUP(AS$1&amp;":"&amp;AS2,'Finish order'!$E:$K,4,FALSE),"")</f>
        <v>Peter Walker</v>
      </c>
      <c r="AU2" s="2" t="str">
        <f>IFERROR(VLOOKUP(AS$1&amp;":"&amp;AS2,'Finish order'!$E:$K,5,FALSE),"")</f>
        <v>York Knavesmire Harriers</v>
      </c>
      <c r="AV2" s="11">
        <f>IFERROR(VLOOKUP(AS$1&amp;":"&amp;AS2,'Finish order'!$E:$K,3,FALSE),"")</f>
        <v>3.7673611111111109E-2</v>
      </c>
      <c r="AW2" s="2">
        <f>IFERROR(VLOOKUP(AS$1&amp;":"&amp;AS2,'Finish order'!$E:$K,2,FALSE),"")</f>
        <v>511</v>
      </c>
      <c r="AX2" s="2" t="str">
        <f>IF(Table9[[#This Row],[Name]]="","",IF((COUNTIF($B$2:$B$4,AT2)&gt;0),"Top3",""))</f>
        <v/>
      </c>
      <c r="AZ2" s="2">
        <v>1</v>
      </c>
      <c r="BA2" s="2" t="str">
        <f>IFERROR(VLOOKUP(AZ$1&amp;":"&amp;AZ2,'Finish order'!$E:$K,4,FALSE),"")</f>
        <v>Natalie Greaves</v>
      </c>
      <c r="BB2" s="2" t="str">
        <f>IFERROR(VLOOKUP(AZ$1&amp;":"&amp;AZ2,'Finish order'!$E:$K,5,FALSE),"")</f>
        <v>York Knavesmire Harriers</v>
      </c>
      <c r="BC2" s="11">
        <f>IFERROR(VLOOKUP(AZ$1&amp;":"&amp;AZ2,'Finish order'!$E:$K,3,FALSE),"")</f>
        <v>4.0798611111111112E-2</v>
      </c>
      <c r="BD2" s="2">
        <f>IFERROR(VLOOKUP(AZ$1&amp;":"&amp;AZ2,'Finish order'!$E:$K,2,FALSE),"")</f>
        <v>111</v>
      </c>
      <c r="BE2" s="2" t="str">
        <f>IF(Table10[[#This Row],[Name]]="","",IF((COUNTIF($Q$2:$Q$4,BA2)&gt;0),"Top3",""))</f>
        <v>Top3</v>
      </c>
      <c r="BG2" s="2">
        <v>1</v>
      </c>
      <c r="BH2" s="2" t="str">
        <f>IFERROR(VLOOKUP(BG$1&amp;":"&amp;BG2,'Finish order'!$E:$K,4,FALSE),"")</f>
        <v>Reiner Hesse</v>
      </c>
      <c r="BI2" s="2" t="str">
        <f>IFERROR(VLOOKUP(BG$1&amp;":"&amp;BG2,'Finish order'!$E:$K,5,FALSE),"")</f>
        <v>Loftus &amp; Whitby AC</v>
      </c>
      <c r="BJ2" s="11">
        <f>IFERROR(VLOOKUP(BG$1&amp;":"&amp;BG2,'Finish order'!$E:$K,3,FALSE),"")</f>
        <v>3.9918981481481479E-2</v>
      </c>
      <c r="BK2" s="2">
        <f>IFERROR(VLOOKUP(BG$1&amp;":"&amp;BG2,'Finish order'!$E:$K,2,FALSE),"")</f>
        <v>700</v>
      </c>
      <c r="BL2" s="2" t="str">
        <f>IF(Table10[[#This Row],[Name]]="","",IF((COUNTIF($B$2:$B$4,BH2)&gt;0),"Top3",""))</f>
        <v/>
      </c>
      <c r="BN2" s="2">
        <v>1</v>
      </c>
      <c r="BO2" s="2" t="str">
        <f>IFERROR(VLOOKUP(BN$1&amp;":"&amp;BN2,'Finish order'!$E:$K,4,FALSE),"")</f>
        <v>Steph Lishman</v>
      </c>
      <c r="BP2" s="2" t="str">
        <f>IFERROR(VLOOKUP(BN$1&amp;":"&amp;BN2,'Finish order'!$E:$K,5,FALSE),"")</f>
        <v>Esk Valley Fell Club</v>
      </c>
      <c r="BQ2" s="11">
        <f>IFERROR(VLOOKUP(BN$1&amp;":"&amp;BN2,'Finish order'!$E:$K,3,FALSE),"")</f>
        <v>4.9270833333333333E-2</v>
      </c>
      <c r="BR2" s="2">
        <f>IFERROR(VLOOKUP(BN$1&amp;":"&amp;BN2,'Finish order'!$E:$K,2,FALSE),"")</f>
        <v>206</v>
      </c>
      <c r="BS2" s="2" t="str">
        <f>IF(Table10[[#This Row],[Name]]="","",IF((COUNTIF($Q$2:$Q$4,BO2)&gt;0),"Top3",""))</f>
        <v/>
      </c>
      <c r="BU2" s="2">
        <v>1</v>
      </c>
      <c r="BV2" s="11" t="str">
        <f>IFERROR(VLOOKUP(BU$1&amp;":"&amp;BU2,'Finish order'!$E:$K,4,FALSE),"")</f>
        <v>Jim Rogers</v>
      </c>
      <c r="BW2" s="2" t="str">
        <f>IFERROR(VLOOKUP(BU$1&amp;":"&amp;BU2,'Finish order'!$E:$K,5,FALSE),"")</f>
        <v>City of Hull AC</v>
      </c>
      <c r="BX2" s="11">
        <f>IFERROR(VLOOKUP(BU$1&amp;":"&amp;BU2,'Finish order'!$E:$K,3,FALSE),"")</f>
        <v>4.116898148148148E-2</v>
      </c>
      <c r="BY2" s="2">
        <f>IFERROR(VLOOKUP(BU$1&amp;":"&amp;BU2,'Finish order'!$E:$K,2,FALSE),"")</f>
        <v>910</v>
      </c>
      <c r="BZ2" s="2" t="str">
        <f>IF(Table13[[#This Row],[Name]]="","",IF((COUNTIF($B$2:$B$4,BV2)&gt;0),"Top3",""))</f>
        <v/>
      </c>
      <c r="CB2" s="2">
        <v>1</v>
      </c>
      <c r="CC2" s="11" t="str">
        <f>IFERROR(VLOOKUP(CB$1&amp;":"&amp;CB2,'Finish order'!$E:$K,4,FALSE),"")</f>
        <v>Kate Ruffell</v>
      </c>
      <c r="CD2" s="2" t="str">
        <f>IFERROR(VLOOKUP(CB$1&amp;":"&amp;CB2,'Finish order'!$E:$K,5,FALSE),"")</f>
        <v>Matlock AC</v>
      </c>
      <c r="CE2" s="11">
        <f>IFERROR(VLOOKUP(CB$1&amp;":"&amp;CB2,'Finish order'!$E:$K,3,FALSE),"")</f>
        <v>5.2627314814814814E-2</v>
      </c>
      <c r="CF2" s="2">
        <f>IFERROR(VLOOKUP(CB$1&amp;":"&amp;CB2,'Finish order'!$E:$K,2,FALSE),"")</f>
        <v>282</v>
      </c>
      <c r="CG2" s="2" t="str">
        <f>IF(Table14[[#This Row],[Name]]="","",IF((COUNTIF($Q$2:$Q$4,CC2)&gt;0),"Top3",""))</f>
        <v/>
      </c>
      <c r="CI2" s="13">
        <v>1</v>
      </c>
      <c r="CJ2" s="2" t="str">
        <f>IFERROR(VLOOKUP(CI$1&amp;":"&amp;CI2,'Finish order'!$E:$K,4,FALSE),"")</f>
        <v>Karl Edwards</v>
      </c>
      <c r="CK2" s="2" t="str">
        <f>IFERROR(VLOOKUP(CI$1&amp;":"&amp;CI2,'Finish order'!$E:$K,5,FALSE),"")</f>
        <v>Hartlepool Burn Road Harriers</v>
      </c>
      <c r="CL2" s="11">
        <f>IFERROR(VLOOKUP(CI$1&amp;":"&amp;CI2,'Finish order'!$E:$K,3,FALSE),"")</f>
        <v>4.6018518518518521E-2</v>
      </c>
      <c r="CM2" s="2">
        <f>IFERROR(VLOOKUP(CI$1&amp;":"&amp;CI2,'Finish order'!$E:$K,2,FALSE),"")</f>
        <v>986</v>
      </c>
      <c r="CN2" s="2" t="str">
        <f>IF(Table15[[#This Row],[Name]]="","",IF((COUNTIF($B$2:$B$4,CJ2)&gt;0),"Top3",""))</f>
        <v/>
      </c>
      <c r="CP2" s="13">
        <v>1</v>
      </c>
      <c r="CQ2" s="2" t="str">
        <f>IFERROR(VLOOKUP(CP$1&amp;":"&amp;CP2,'Finish order'!$E:$K,4,FALSE),"")</f>
        <v/>
      </c>
      <c r="CR2" s="2" t="str">
        <f>IFERROR(VLOOKUP(CP$1&amp;":"&amp;CP2,'Finish order'!$E:$K,5,FALSE),"")</f>
        <v/>
      </c>
      <c r="CS2" s="11" t="str">
        <f>IFERROR(VLOOKUP(CP$1&amp;":"&amp;CP2,'Finish order'!$E:$K,3,FALSE),"")</f>
        <v/>
      </c>
      <c r="CT2" s="2" t="str">
        <f>IFERROR(VLOOKUP(CP$1&amp;":"&amp;CP2,'Finish order'!$E:$K,2,FALSE),"")</f>
        <v/>
      </c>
      <c r="CU2" s="2" t="str">
        <f>IF(Table16[[#This Row],[Name]]="","",IF((COUNTIF($Q$2:$Q$4,CQ2)&gt;0),"Top3",""))</f>
        <v/>
      </c>
      <c r="CV2" s="11"/>
      <c r="CW2" s="2">
        <v>1</v>
      </c>
      <c r="CX2" s="2" t="str">
        <f>IFERROR(VLOOKUP(CW$1&amp;":"&amp;CW2,'Finish order'!$E:$K,4,FALSE),"")</f>
        <v/>
      </c>
      <c r="CY2" s="2" t="str">
        <f>IFERROR(VLOOKUP(CW$1&amp;":"&amp;CW2,'Finish order'!$E:$K,5,FALSE),"")</f>
        <v/>
      </c>
      <c r="CZ2" s="11" t="str">
        <f>IFERROR(VLOOKUP(CW$1&amp;":"&amp;CW2,'Finish order'!$E:$K,3,FALSE),"")</f>
        <v/>
      </c>
      <c r="DA2" s="2" t="str">
        <f>IFERROR(VLOOKUP(CW$1&amp;":"&amp;CW2,'Finish order'!$E:$K,2,FALSE),"")</f>
        <v/>
      </c>
      <c r="DB2" s="2" t="str">
        <f>IF(Table17[[#This Row],[Name]]="","",IF((COUNTIF($B$2:$B$4,CX2)&gt;0),"Top3",""))</f>
        <v/>
      </c>
      <c r="DC2" s="11"/>
      <c r="DD2" s="2">
        <v>1</v>
      </c>
      <c r="DE2" s="2" t="str">
        <f>IFERROR(VLOOKUP(DD$1&amp;":"&amp;DD2,'Finish order'!$E:$K,4,FALSE),"")</f>
        <v/>
      </c>
      <c r="DF2" s="2" t="str">
        <f>IFERROR(VLOOKUP(DD$1&amp;":"&amp;DD2,'Finish order'!$E:$K,5,FALSE),"")</f>
        <v/>
      </c>
      <c r="DG2" s="11" t="str">
        <f>IFERROR(VLOOKUP(DD$1&amp;":"&amp;DD2,'Finish order'!$E:$K,3,FALSE),"")</f>
        <v/>
      </c>
      <c r="DH2" s="2" t="str">
        <f>IFERROR(VLOOKUP(DD$1&amp;":"&amp;DD2,'Finish order'!$E:$K,2,FALSE),"")</f>
        <v/>
      </c>
      <c r="DI2" s="2" t="str">
        <f>IF(Table18[[#This Row],[Name]]="","",IF((COUNTIF($Q$2:$Q$4,DE2)&gt;0),"Top3",""))</f>
        <v/>
      </c>
      <c r="DK2" s="2">
        <v>1</v>
      </c>
      <c r="DL2" s="2" t="str">
        <f>IFERROR(VLOOKUP(DK$1&amp;":"&amp;DK2,'Finish order'!$E:$K,4,FALSE),"")</f>
        <v/>
      </c>
      <c r="DM2" s="2" t="str">
        <f>IFERROR(VLOOKUP(DK$1&amp;":"&amp;DK2,'Finish order'!$E:$K,5,FALSE),"")</f>
        <v/>
      </c>
      <c r="DN2" s="11" t="str">
        <f>IFERROR(VLOOKUP(DK$1&amp;":"&amp;DK2,'Finish order'!$E:$K,3,FALSE),"")</f>
        <v/>
      </c>
      <c r="DO2" s="2" t="str">
        <f>IFERROR(VLOOKUP(DK$1&amp;":"&amp;DK2,'Finish order'!$E:$K,2,FALSE),"")</f>
        <v/>
      </c>
      <c r="DP2" s="2" t="str">
        <f>IF(Table1739[[#This Row],[Name]]="","",IF((COUNTIF($B$2:$B$4,DL2)&gt;0),"Top3",""))</f>
        <v/>
      </c>
      <c r="DQ2" s="11"/>
      <c r="DR2" s="2">
        <v>1</v>
      </c>
      <c r="DS2" s="2" t="str">
        <f>IFERROR(VLOOKUP(DR$1&amp;":"&amp;DR2,'Finish order'!$E:$K,4,FALSE),"")</f>
        <v/>
      </c>
      <c r="DT2" s="2" t="str">
        <f>IFERROR(VLOOKUP(DR$1&amp;":"&amp;DR2,'Finish order'!$E:$K,5,FALSE),"")</f>
        <v/>
      </c>
      <c r="DU2" s="11" t="str">
        <f>IFERROR(VLOOKUP(DR$1&amp;":"&amp;DR2,'Finish order'!$E:$K,3,FALSE),"")</f>
        <v/>
      </c>
      <c r="DV2" s="2" t="str">
        <f>IFERROR(VLOOKUP(DR$1&amp;":"&amp;DR2,'Finish order'!$E:$K,2,FALSE),"")</f>
        <v/>
      </c>
      <c r="DW2" s="2" t="str">
        <f>IF(Table1840[[#This Row],[Name]]="","",IF((COUNTIF($Q$2:$Q$4,DS2)&gt;0),"Top3",""))</f>
        <v/>
      </c>
    </row>
    <row r="3" spans="1:127" x14ac:dyDescent="0.2">
      <c r="A3" s="2">
        <v>2</v>
      </c>
      <c r="B3" s="2" t="str">
        <f>IFERROR(VLOOKUP($A$1&amp;":"&amp;A3,'Finish order'!C:K,6,FALSE),"")</f>
        <v>Tom Bell</v>
      </c>
      <c r="C3" s="2" t="str">
        <f>IFERROR(VLOOKUP(A$1&amp;":"&amp;A3,'Finish order'!$C:$K,9,FALSE),"")</f>
        <v>MSEN</v>
      </c>
      <c r="D3" s="2" t="str">
        <f>IFERROR(VLOOKUP(A$1&amp;":"&amp;A3,'Finish order'!$C:$K,7,FALSE),"")</f>
        <v>North Leeds Fell Runners</v>
      </c>
      <c r="E3" s="11">
        <f>IFERROR(VLOOKUP($A$1&amp;":"&amp;A3,'Finish order'!C:K,5,FALSE),"")</f>
        <v>3.3541666666666664E-2</v>
      </c>
      <c r="F3" s="2">
        <f>IFERROR(VLOOKUP($A$1&amp;":"&amp;A3,'Finish order'!C:K,4,FALSE),"")</f>
        <v>339</v>
      </c>
      <c r="G3" s="13" cm="1">
        <f t="array" ref="G3">IFERROR(SMALL(IF($D$2:$D912=D3,$A$2:$A$911*1.001),1),"")</f>
        <v>2.0019999999999998</v>
      </c>
      <c r="H3" s="13" t="str" cm="1">
        <f t="array" ref="H3">IFERROR(SMALL(IF($D$2:$D912=D3,$A$2:$A$911*1.0001),2),"")</f>
        <v/>
      </c>
      <c r="I3" s="13" t="str" cm="1">
        <f t="array" ref="I3">IFERROR(SMALL(IF($D$2:$D912=D3,$A$2:$A$911*1.00001),3),"")</f>
        <v/>
      </c>
      <c r="J3" s="13" t="str" cm="1">
        <f t="array" ref="J3">IFERROR(SMALL(IF($D$2:$D912=D3,$A$2:$A$911*1.000001),4),"")</f>
        <v/>
      </c>
      <c r="K3" s="13" t="str">
        <f t="shared" si="0"/>
        <v>No</v>
      </c>
      <c r="L3" s="13" t="str">
        <f t="shared" si="1"/>
        <v>No</v>
      </c>
      <c r="M3" s="13" t="str">
        <f t="shared" si="2"/>
        <v>No</v>
      </c>
      <c r="N3" s="13" t="str">
        <f>Table1[[#This Row],[Club]]&amp;":"&amp;Table1[[#Headers],[Male]]</f>
        <v>North Leeds Fell Runners:Male</v>
      </c>
      <c r="P3" s="2">
        <v>2</v>
      </c>
      <c r="Q3" s="2" t="str">
        <f>IFERROR(VLOOKUP(P$1&amp;":"&amp;P3,'Finish order'!$C:$K,6,FALSE),"")</f>
        <v>Natalie Greaves</v>
      </c>
      <c r="R3" s="2" t="str">
        <f>IFERROR(VLOOKUP(P$1&amp;":"&amp;P3,'Finish order'!$C:$K,9,FALSE),"")</f>
        <v>W40</v>
      </c>
      <c r="S3" s="2" t="str">
        <f>IFERROR(VLOOKUP(P$1&amp;":"&amp;P3,'Finish order'!$C:$K,7,FALSE),"")</f>
        <v>York Knavesmire Harriers</v>
      </c>
      <c r="T3" s="11">
        <f>IFERROR(VLOOKUP(P$1&amp;":"&amp;P3,'Finish order'!$C:$K,5,FALSE),"")</f>
        <v>4.0798611111111112E-2</v>
      </c>
      <c r="U3" s="2">
        <f>IFERROR(VLOOKUP(P$1&amp;":"&amp;P3,'Finish order'!$C:$K,4,FALSE),"")</f>
        <v>111</v>
      </c>
      <c r="V3" s="13" cm="1">
        <f t="array" ref="V3">IFERROR(SMALL(IF($S$2:$S912=S3,$P$2:$P$911*1.001),1),"")</f>
        <v>1.0009999999999999</v>
      </c>
      <c r="W3" s="13" cm="1">
        <f t="array" ref="W3">IFERROR(SMALL(IF($S$2:$S912=S3,$P$2:$P$911*1.0001),2),"")</f>
        <v>2.0002</v>
      </c>
      <c r="X3" s="13" cm="1">
        <f t="array" ref="X3">IFERROR(SMALL(IF($S$2:$S912=S3,$P$2:$P$911*1.00001),3),"")</f>
        <v>5.0000499999999999</v>
      </c>
      <c r="Y3" s="13" t="str" cm="1">
        <f t="array" ref="Y3">IFERROR(SMALL(IF($S$2:$S912=S3,$P$2:$P$911*1.000001),4),"")</f>
        <v/>
      </c>
      <c r="Z3" s="13" t="str">
        <f t="shared" si="3"/>
        <v>No</v>
      </c>
      <c r="AA3" s="13">
        <f>IF(P3&lt;&gt;"", IF(COUNT(V3:X3)=3, SUM(V3:X3), "No"), "")</f>
        <v>8.0012499999999989</v>
      </c>
      <c r="AB3" s="13">
        <f t="shared" si="4"/>
        <v>3.0011999999999999</v>
      </c>
      <c r="AC3" s="13" t="str">
        <f>Table4[[#This Row],[Club]]&amp;":"&amp;Table4[[#Headers],[Female]]</f>
        <v>York Knavesmire Harriers:Female</v>
      </c>
      <c r="AE3" s="2">
        <v>2</v>
      </c>
      <c r="AF3" s="2" t="str">
        <f>IFERROR(VLOOKUP(AE$1&amp;":"&amp;AE3,'Finish order'!$E:$K,4,FALSE),"")</f>
        <v/>
      </c>
      <c r="AG3" s="2" t="str">
        <f>IFERROR(VLOOKUP(AE$1&amp;":"&amp;AE3,'Finish order'!$E:$K,5,FALSE),"")</f>
        <v/>
      </c>
      <c r="AH3" s="11" t="str">
        <f>IFERROR(VLOOKUP(AE$1&amp;":"&amp;AE3,'Finish order'!$E:$K,3,FALSE),"")</f>
        <v/>
      </c>
      <c r="AI3" s="2" t="str">
        <f>IFERROR(VLOOKUP(AE$1&amp;":"&amp;AE3,'Finish order'!$E:$K,2,FALSE),"")</f>
        <v/>
      </c>
      <c r="AJ3" s="2" t="str">
        <f>IF((COUNTIF($B$2:$B$4,AF3)&gt;0),"Top3","")</f>
        <v/>
      </c>
      <c r="AL3" s="2">
        <v>2</v>
      </c>
      <c r="AM3" s="2" t="str">
        <f>IFERROR(VLOOKUP(AL$1&amp;":"&amp;AL3,'Finish order'!$E:$K,4,FALSE),"")</f>
        <v/>
      </c>
      <c r="AN3" s="2" t="str">
        <f>IFERROR(VLOOKUP(AL$1&amp;":"&amp;AL3,'Finish order'!$E:$K,5,FALSE),"")</f>
        <v/>
      </c>
      <c r="AO3" s="11" t="str">
        <f>IFERROR(VLOOKUP(AL$1&amp;":"&amp;AL3,'Finish order'!$E:$K,3,FALSE),"")</f>
        <v/>
      </c>
      <c r="AP3" s="2" t="str">
        <f>IFERROR(VLOOKUP(AL$1&amp;":"&amp;AL3,'Finish order'!$E:$K,2,FALSE),"")</f>
        <v/>
      </c>
      <c r="AQ3" s="2" t="str">
        <f>IF(Table8[[#This Row],[Name]]="","",IF((COUNTIF($Q$2:$Q$4,AM3)&gt;0),"Top3",""))</f>
        <v/>
      </c>
      <c r="AS3" s="2">
        <v>2</v>
      </c>
      <c r="AT3" s="2" t="str">
        <f>IFERROR(VLOOKUP(AS$1&amp;":"&amp;AS3,'Finish order'!$E:$K,4,FALSE),"")</f>
        <v>Richard Atkins</v>
      </c>
      <c r="AU3" s="2" t="str">
        <f>IFERROR(VLOOKUP(AS$1&amp;":"&amp;AS3,'Finish order'!$E:$K,5,FALSE),"")</f>
        <v>North York Moors AC</v>
      </c>
      <c r="AV3" s="11">
        <f>IFERROR(VLOOKUP(AS$1&amp;":"&amp;AS3,'Finish order'!$E:$K,3,FALSE),"")</f>
        <v>3.9814814814814817E-2</v>
      </c>
      <c r="AW3" s="2">
        <f>IFERROR(VLOOKUP(AS$1&amp;":"&amp;AS3,'Finish order'!$E:$K,2,FALSE),"")</f>
        <v>502</v>
      </c>
      <c r="AX3" s="2" t="str">
        <f>IF(Table9[[#This Row],[Name]]="","",IF((COUNTIF($B$2:$B$4,AT3)&gt;0),"Top3",""))</f>
        <v/>
      </c>
      <c r="AZ3" s="2">
        <v>2</v>
      </c>
      <c r="BA3" s="2" t="str">
        <f>IFERROR(VLOOKUP(AZ$1&amp;":"&amp;AZ3,'Finish order'!$E:$K,4,FALSE),"")</f>
        <v>Rhona Marshall</v>
      </c>
      <c r="BB3" s="2" t="str">
        <f>IFERROR(VLOOKUP(AZ$1&amp;":"&amp;AZ3,'Finish order'!$E:$K,5,FALSE),"")</f>
        <v>Scarborough AC</v>
      </c>
      <c r="BC3" s="11">
        <f>IFERROR(VLOOKUP(AZ$1&amp;":"&amp;AZ3,'Finish order'!$E:$K,3,FALSE),"")</f>
        <v>4.1215277777777781E-2</v>
      </c>
      <c r="BD3" s="2">
        <f>IFERROR(VLOOKUP(AZ$1&amp;":"&amp;AZ3,'Finish order'!$E:$K,2,FALSE),"")</f>
        <v>109</v>
      </c>
      <c r="BE3" s="2" t="str">
        <f>IF(Table10[[#This Row],[Name]]="","",IF((COUNTIF($Q$2:$Q$4,BA3)&gt;0),"Top3",""))</f>
        <v>Top3</v>
      </c>
      <c r="BG3" s="2">
        <v>2</v>
      </c>
      <c r="BH3" s="2" t="str">
        <f>IFERROR(VLOOKUP(BG$1&amp;":"&amp;BG3,'Finish order'!$E:$K,4,FALSE),"")</f>
        <v>Brendan Anglim</v>
      </c>
      <c r="BI3" s="2" t="str">
        <f>IFERROR(VLOOKUP(BG$1&amp;":"&amp;BG3,'Finish order'!$E:$K,5,FALSE),"")</f>
        <v>Easingwold RC</v>
      </c>
      <c r="BJ3" s="11">
        <f>IFERROR(VLOOKUP(BG$1&amp;":"&amp;BG3,'Finish order'!$E:$K,3,FALSE),"")</f>
        <v>4.0138888888888891E-2</v>
      </c>
      <c r="BK3" s="2">
        <f>IFERROR(VLOOKUP(BG$1&amp;":"&amp;BG3,'Finish order'!$E:$K,2,FALSE),"")</f>
        <v>722</v>
      </c>
      <c r="BL3" s="2" t="str">
        <f>IF(Table10[[#This Row],[Name]]="","",IF((COUNTIF($B$2:$B$4,BH3)&gt;0),"Top3",""))</f>
        <v/>
      </c>
      <c r="BN3" s="2">
        <v>2</v>
      </c>
      <c r="BO3" s="2" t="str">
        <f>IFERROR(VLOOKUP(BN$1&amp;":"&amp;BN3,'Finish order'!$E:$K,4,FALSE),"")</f>
        <v>Catherine Shutt</v>
      </c>
      <c r="BP3" s="2" t="str">
        <f>IFERROR(VLOOKUP(BN$1&amp;":"&amp;BN3,'Finish order'!$E:$K,5,FALSE),"")</f>
        <v>North York Moors AC</v>
      </c>
      <c r="BQ3" s="11">
        <f>IFERROR(VLOOKUP(BN$1&amp;":"&amp;BN3,'Finish order'!$E:$K,3,FALSE),"")</f>
        <v>4.974537037037037E-2</v>
      </c>
      <c r="BR3" s="2">
        <f>IFERROR(VLOOKUP(BN$1&amp;":"&amp;BN3,'Finish order'!$E:$K,2,FALSE),"")</f>
        <v>200</v>
      </c>
      <c r="BS3" s="2" t="str">
        <f>IF(Table10[[#This Row],[Name]]="","",IF((COUNTIF($Q$2:$Q$4,BO3)&gt;0),"Top3",""))</f>
        <v/>
      </c>
      <c r="BU3" s="2">
        <v>2</v>
      </c>
      <c r="BV3" s="11" t="str">
        <f>IFERROR(VLOOKUP(BU$1&amp;":"&amp;BU3,'Finish order'!$E:$K,4,FALSE),"")</f>
        <v>David Hughes</v>
      </c>
      <c r="BW3" s="2" t="str">
        <f>IFERROR(VLOOKUP(BU$1&amp;":"&amp;BU3,'Finish order'!$E:$K,5,FALSE),"")</f>
        <v>North York Moors AC</v>
      </c>
      <c r="BX3" s="11">
        <f>IFERROR(VLOOKUP(BU$1&amp;":"&amp;BU3,'Finish order'!$E:$K,3,FALSE),"")</f>
        <v>4.2476851851851849E-2</v>
      </c>
      <c r="BY3" s="2">
        <f>IFERROR(VLOOKUP(BU$1&amp;":"&amp;BU3,'Finish order'!$E:$K,2,FALSE),"")</f>
        <v>903</v>
      </c>
      <c r="BZ3" s="2" t="str">
        <f>IF(Table13[[#This Row],[Name]]="","",IF((COUNTIF($B$2:$B$4,BV3)&gt;0),"Top3",""))</f>
        <v/>
      </c>
      <c r="CB3" s="2">
        <v>2</v>
      </c>
      <c r="CC3" s="11" t="str">
        <f>IFERROR(VLOOKUP(CB$1&amp;":"&amp;CB3,'Finish order'!$E:$K,4,FALSE),"")</f>
        <v>Julie Clayton</v>
      </c>
      <c r="CD3" s="2" t="str">
        <f>IFERROR(VLOOKUP(CB$1&amp;":"&amp;CB3,'Finish order'!$E:$K,5,FALSE),"")</f>
        <v>Scarborough AC</v>
      </c>
      <c r="CE3" s="11">
        <f>IFERROR(VLOOKUP(CB$1&amp;":"&amp;CB3,'Finish order'!$E:$K,3,FALSE),"")</f>
        <v>5.8877314814814813E-2</v>
      </c>
      <c r="CF3" s="2">
        <f>IFERROR(VLOOKUP(CB$1&amp;":"&amp;CB3,'Finish order'!$E:$K,2,FALSE),"")</f>
        <v>276</v>
      </c>
      <c r="CG3" s="2" t="str">
        <f>IF(Table14[[#This Row],[Name]]="","",IF((COUNTIF($Q$2:$Q$4,CC3)&gt;0),"Top3",""))</f>
        <v/>
      </c>
      <c r="CI3" s="13">
        <v>2</v>
      </c>
      <c r="CJ3" s="2" t="str">
        <f>IFERROR(VLOOKUP(CI$1&amp;":"&amp;CI3,'Finish order'!$E:$K,4,FALSE),"")</f>
        <v>Stephen Mummery</v>
      </c>
      <c r="CK3" s="2" t="str">
        <f>IFERROR(VLOOKUP(CI$1&amp;":"&amp;CI3,'Finish order'!$E:$K,5,FALSE),"")</f>
        <v>Individual#</v>
      </c>
      <c r="CL3" s="11">
        <f>IFERROR(VLOOKUP(CI$1&amp;":"&amp;CI3,'Finish order'!$E:$K,3,FALSE),"")</f>
        <v>5.2777777777777778E-2</v>
      </c>
      <c r="CM3" s="2">
        <f>IFERROR(VLOOKUP(CI$1&amp;":"&amp;CI3,'Finish order'!$E:$K,2,FALSE),"")</f>
        <v>991</v>
      </c>
      <c r="CN3" s="2" t="str">
        <f>IF(Table15[[#This Row],[Name]]="","",IF((COUNTIF($B$2:$B$4,CJ3)&gt;0),"Top3",""))</f>
        <v/>
      </c>
      <c r="CP3" s="13">
        <v>2</v>
      </c>
      <c r="CQ3" s="2" t="str">
        <f>IFERROR(VLOOKUP(CP$1&amp;":"&amp;CP3,'Finish order'!$E:$K,4,FALSE),"")</f>
        <v/>
      </c>
      <c r="CR3" s="2" t="str">
        <f>IFERROR(VLOOKUP(CP$1&amp;":"&amp;CP3,'Finish order'!$E:$K,5,FALSE),"")</f>
        <v/>
      </c>
      <c r="CS3" s="11" t="str">
        <f>IFERROR(VLOOKUP(CP$1&amp;":"&amp;CP3,'Finish order'!$E:$K,3,FALSE),"")</f>
        <v/>
      </c>
      <c r="CT3" s="2" t="str">
        <f>IFERROR(VLOOKUP(CP$1&amp;":"&amp;CP3,'Finish order'!$E:$K,2,FALSE),"")</f>
        <v/>
      </c>
      <c r="CU3" s="2" t="str">
        <f>IF(Table16[[#This Row],[Name]]="","",IF((COUNTIF($Q$2:$Q$4,CQ3)&gt;0),"Top3",""))</f>
        <v/>
      </c>
      <c r="CV3" s="11"/>
      <c r="CW3" s="2">
        <v>2</v>
      </c>
      <c r="CX3" s="2" t="str">
        <f>IFERROR(VLOOKUP(CW$1&amp;":"&amp;CW3,'Finish order'!$E:$K,4,FALSE),"")</f>
        <v/>
      </c>
      <c r="CY3" s="2" t="str">
        <f>IFERROR(VLOOKUP(CW$1&amp;":"&amp;CW3,'Finish order'!$E:$K,5,FALSE),"")</f>
        <v/>
      </c>
      <c r="CZ3" s="11" t="str">
        <f>IFERROR(VLOOKUP(CW$1&amp;":"&amp;CW3,'Finish order'!$E:$K,3,FALSE),"")</f>
        <v/>
      </c>
      <c r="DA3" s="2" t="str">
        <f>IFERROR(VLOOKUP(CW$1&amp;":"&amp;CW3,'Finish order'!$E:$K,2,FALSE),"")</f>
        <v/>
      </c>
      <c r="DB3" s="2" t="str">
        <f>IF(Table17[[#This Row],[Name]]="","",IF((COUNTIF($B$2:$B$4,CX3)&gt;0),"Top3",""))</f>
        <v/>
      </c>
      <c r="DC3" s="11"/>
      <c r="DD3" s="2">
        <v>2</v>
      </c>
      <c r="DE3" s="2" t="str">
        <f>IFERROR(VLOOKUP(DD$1&amp;":"&amp;DD3,'Finish order'!$E:$K,4,FALSE),"")</f>
        <v/>
      </c>
      <c r="DF3" s="2" t="str">
        <f>IFERROR(VLOOKUP(DD$1&amp;":"&amp;DD3,'Finish order'!$E:$K,5,FALSE),"")</f>
        <v/>
      </c>
      <c r="DG3" s="11" t="str">
        <f>IFERROR(VLOOKUP(DD$1&amp;":"&amp;DD3,'Finish order'!$E:$K,3,FALSE),"")</f>
        <v/>
      </c>
      <c r="DH3" s="2" t="str">
        <f>IFERROR(VLOOKUP(DD$1&amp;":"&amp;DD3,'Finish order'!$E:$K,2,FALSE),"")</f>
        <v/>
      </c>
      <c r="DI3" s="2" t="str">
        <f>IF(Table18[[#This Row],[Name]]="","",IF((COUNTIF($Q$2:$Q$4,DE3)&gt;0),"Top3",""))</f>
        <v/>
      </c>
      <c r="DK3" s="2">
        <v>2</v>
      </c>
      <c r="DL3" s="2" t="str">
        <f>IFERROR(VLOOKUP(DK$1&amp;":"&amp;DK3,'Finish order'!$E:$K,4,FALSE),"")</f>
        <v/>
      </c>
      <c r="DM3" s="2" t="str">
        <f>IFERROR(VLOOKUP(DK$1&amp;":"&amp;DK3,'Finish order'!$E:$K,5,FALSE),"")</f>
        <v/>
      </c>
      <c r="DN3" s="11" t="str">
        <f>IFERROR(VLOOKUP(DK$1&amp;":"&amp;DK3,'Finish order'!$E:$K,3,FALSE),"")</f>
        <v/>
      </c>
      <c r="DO3" s="2" t="str">
        <f>IFERROR(VLOOKUP(DK$1&amp;":"&amp;DK3,'Finish order'!$E:$K,2,FALSE),"")</f>
        <v/>
      </c>
      <c r="DP3" s="2" t="str">
        <f>IF(Table1739[[#This Row],[Name]]="","",IF((COUNTIF($B$2:$B$4,DL3)&gt;0),"Top3",""))</f>
        <v/>
      </c>
      <c r="DQ3" s="11"/>
      <c r="DR3" s="2">
        <v>2</v>
      </c>
      <c r="DS3" s="2" t="str">
        <f>IFERROR(VLOOKUP(DR$1&amp;":"&amp;DR3,'Finish order'!$E:$K,4,FALSE),"")</f>
        <v/>
      </c>
      <c r="DT3" s="2" t="str">
        <f>IFERROR(VLOOKUP(DR$1&amp;":"&amp;DR3,'Finish order'!$E:$K,5,FALSE),"")</f>
        <v/>
      </c>
      <c r="DU3" s="11" t="str">
        <f>IFERROR(VLOOKUP(DR$1&amp;":"&amp;DR3,'Finish order'!$E:$K,3,FALSE),"")</f>
        <v/>
      </c>
      <c r="DV3" s="2" t="str">
        <f>IFERROR(VLOOKUP(DR$1&amp;":"&amp;DR3,'Finish order'!$E:$K,2,FALSE),"")</f>
        <v/>
      </c>
      <c r="DW3" s="2" t="str">
        <f>IF(Table1840[[#This Row],[Name]]="","",IF((COUNTIF($Q$2:$Q$4,DS3)&gt;0),"Top3",""))</f>
        <v/>
      </c>
    </row>
    <row r="4" spans="1:127" x14ac:dyDescent="0.2">
      <c r="A4" s="2">
        <v>3</v>
      </c>
      <c r="B4" s="2" t="str">
        <f>IFERROR(VLOOKUP($A$1&amp;":"&amp;A4,'Finish order'!C:K,6,FALSE),"")</f>
        <v>Sam Leadley</v>
      </c>
      <c r="C4" s="2" t="str">
        <f>IFERROR(VLOOKUP(A$1&amp;":"&amp;A4,'Finish order'!$C:$K,9,FALSE),"")</f>
        <v>MSEN</v>
      </c>
      <c r="D4" s="2" t="str">
        <f>IFERROR(VLOOKUP(A$1&amp;":"&amp;A4,'Finish order'!$C:$K,7,FALSE),"")</f>
        <v>Loftus &amp; Whitby AC</v>
      </c>
      <c r="E4" s="11">
        <f>IFERROR(VLOOKUP($A$1&amp;":"&amp;A4,'Finish order'!C:K,5,FALSE),"")</f>
        <v>3.3819444444444444E-2</v>
      </c>
      <c r="F4" s="2">
        <f>IFERROR(VLOOKUP($A$1&amp;":"&amp;A4,'Finish order'!C:K,4,FALSE),"")</f>
        <v>341</v>
      </c>
      <c r="G4" s="13" cm="1">
        <f t="array" ref="G4">IFERROR(SMALL(IF($D$2:$D913=D4,$A$2:$A$911*1.001),1),"")</f>
        <v>3.0029999999999997</v>
      </c>
      <c r="H4" s="13" cm="1">
        <f t="array" ref="H4">IFERROR(SMALL(IF($D$2:$D913=D4,$A$2:$A$911*1.0001),2),"")</f>
        <v>22.002199999999998</v>
      </c>
      <c r="I4" s="13" cm="1">
        <f t="array" ref="I4">IFERROR(SMALL(IF($D$2:$D913=D4,$A$2:$A$911*1.00001),3),"")</f>
        <v>68.000680000000003</v>
      </c>
      <c r="J4" s="13" t="str" cm="1">
        <f t="array" ref="J4">IFERROR(SMALL(IF($D$2:$D913=D4,$A$2:$A$911*1.000001),4),"")</f>
        <v/>
      </c>
      <c r="K4" s="13" t="str">
        <f t="shared" si="0"/>
        <v>No</v>
      </c>
      <c r="L4" s="13">
        <f t="shared" si="1"/>
        <v>93.005880000000005</v>
      </c>
      <c r="M4" s="13">
        <f t="shared" si="2"/>
        <v>25.005199999999999</v>
      </c>
      <c r="N4" s="13" t="str">
        <f>Table1[[#This Row],[Club]]&amp;":"&amp;Table1[[#Headers],[Male]]</f>
        <v>Loftus &amp; Whitby AC:Male</v>
      </c>
      <c r="P4" s="2">
        <v>3</v>
      </c>
      <c r="Q4" s="2" t="str">
        <f>IFERROR(VLOOKUP(P$1&amp;":"&amp;P4,'Finish order'!$C:$K,6,FALSE),"")</f>
        <v>Rhona Marshall</v>
      </c>
      <c r="R4" s="2" t="str">
        <f>IFERROR(VLOOKUP(P$1&amp;":"&amp;P4,'Finish order'!$C:$K,9,FALSE),"")</f>
        <v>W40</v>
      </c>
      <c r="S4" s="2" t="str">
        <f>IFERROR(VLOOKUP(P$1&amp;":"&amp;P4,'Finish order'!$C:$K,7,FALSE),"")</f>
        <v>Scarborough AC</v>
      </c>
      <c r="T4" s="11">
        <f>IFERROR(VLOOKUP(P$1&amp;":"&amp;P4,'Finish order'!$C:$K,5,FALSE),"")</f>
        <v>4.1215277777777781E-2</v>
      </c>
      <c r="U4" s="2">
        <f>IFERROR(VLOOKUP(P$1&amp;":"&amp;P4,'Finish order'!$C:$K,4,FALSE),"")</f>
        <v>109</v>
      </c>
      <c r="V4" s="13" cm="1">
        <f t="array" ref="V4">IFERROR(SMALL(IF($S$2:$S913=S4,$P$2:$P$911*1.001),1),"")</f>
        <v>3.0029999999999997</v>
      </c>
      <c r="W4" s="13" cm="1">
        <f t="array" ref="W4">IFERROR(SMALL(IF($S$2:$S913=S4,$P$2:$P$911*1.0001),2),"")</f>
        <v>9.0008999999999997</v>
      </c>
      <c r="X4" s="13" cm="1">
        <f t="array" ref="X4">IFERROR(SMALL(IF($S$2:$S913=S4,$P$2:$P$911*1.00001),3),"")</f>
        <v>25.000250000000001</v>
      </c>
      <c r="Y4" s="13" cm="1">
        <f t="array" ref="Y4">IFERROR(SMALL(IF($S$2:$S913=S4,$P$2:$P$911*1.000001),4),"")</f>
        <v>30.000029999999999</v>
      </c>
      <c r="Z4" s="13">
        <f>IF(P4&lt;&gt;"", IF(COUNT(V4:Y4)=4, SUM(V4:Y4), "No"), "")</f>
        <v>67.004180000000005</v>
      </c>
      <c r="AA4" s="13">
        <f t="shared" ref="AA4:AA65" si="5">IF(P4&lt;&gt;"", IF(COUNT(V4:X4)=3, SUM(V4:X4), "No"), "")</f>
        <v>37.004150000000003</v>
      </c>
      <c r="AB4" s="13">
        <f t="shared" si="4"/>
        <v>12.0039</v>
      </c>
      <c r="AC4" s="13" t="str">
        <f>Table4[[#This Row],[Club]]&amp;":"&amp;Table4[[#Headers],[Female]]</f>
        <v>Scarborough AC:Female</v>
      </c>
      <c r="AE4" s="2">
        <v>3</v>
      </c>
      <c r="AF4" s="2" t="str">
        <f>IFERROR(VLOOKUP(AE$1&amp;":"&amp;AE4,'Finish order'!$E:$K,4,FALSE),"")</f>
        <v/>
      </c>
      <c r="AG4" s="2" t="str">
        <f>IFERROR(VLOOKUP(AE$1&amp;":"&amp;AE4,'Finish order'!$E:$K,5,FALSE),"")</f>
        <v/>
      </c>
      <c r="AH4" s="11" t="str">
        <f>IFERROR(VLOOKUP(AE$1&amp;":"&amp;AE4,'Finish order'!$E:$K,3,FALSE),"")</f>
        <v/>
      </c>
      <c r="AI4" s="2" t="str">
        <f>IFERROR(VLOOKUP(AE$1&amp;":"&amp;AE4,'Finish order'!$E:$K,2,FALSE),"")</f>
        <v/>
      </c>
      <c r="AJ4" s="2" t="str">
        <f>IF((COUNTIF($B$2:$B$4,AF4)&gt;0),"Top3","")</f>
        <v/>
      </c>
      <c r="AL4" s="2">
        <v>3</v>
      </c>
      <c r="AM4" s="2" t="str">
        <f>IFERROR(VLOOKUP(AL$1&amp;":"&amp;AL4,'Finish order'!$E:$K,4,FALSE),"")</f>
        <v/>
      </c>
      <c r="AN4" s="2" t="str">
        <f>IFERROR(VLOOKUP(AL$1&amp;":"&amp;AL4,'Finish order'!$E:$K,5,FALSE),"")</f>
        <v/>
      </c>
      <c r="AO4" s="11" t="str">
        <f>IFERROR(VLOOKUP(AL$1&amp;":"&amp;AL4,'Finish order'!$E:$K,3,FALSE),"")</f>
        <v/>
      </c>
      <c r="AP4" s="2" t="str">
        <f>IFERROR(VLOOKUP(AL$1&amp;":"&amp;AL4,'Finish order'!$E:$K,2,FALSE),"")</f>
        <v/>
      </c>
      <c r="AQ4" s="2" t="str">
        <f>IF(Table8[[#This Row],[Name]]="","",IF((COUNTIF($Q$2:$Q$4,AM4)&gt;0),"Top3",""))</f>
        <v/>
      </c>
      <c r="AS4" s="2">
        <v>3</v>
      </c>
      <c r="AT4" s="2" t="str">
        <f>IFERROR(VLOOKUP(AS$1&amp;":"&amp;AS4,'Finish order'!$E:$K,4,FALSE),"")</f>
        <v>Stephen Tilford</v>
      </c>
      <c r="AU4" s="2" t="str">
        <f>IFERROR(VLOOKUP(AS$1&amp;":"&amp;AS4,'Finish order'!$E:$K,5,FALSE),"")</f>
        <v>Wakefield District H &amp; AC</v>
      </c>
      <c r="AV4" s="11">
        <f>IFERROR(VLOOKUP(AS$1&amp;":"&amp;AS4,'Finish order'!$E:$K,3,FALSE),"")</f>
        <v>4.1226851851851855E-2</v>
      </c>
      <c r="AW4" s="2">
        <f>IFERROR(VLOOKUP(AS$1&amp;":"&amp;AS4,'Finish order'!$E:$K,2,FALSE),"")</f>
        <v>510</v>
      </c>
      <c r="AX4" s="2" t="str">
        <f>IF(Table9[[#This Row],[Name]]="","",IF((COUNTIF($B$2:$B$4,AT4)&gt;0),"Top3",""))</f>
        <v/>
      </c>
      <c r="AZ4" s="2">
        <v>3</v>
      </c>
      <c r="BA4" s="2" t="str">
        <f>IFERROR(VLOOKUP(AZ$1&amp;":"&amp;AZ4,'Finish order'!$E:$K,4,FALSE),"")</f>
        <v>Esther Harrison</v>
      </c>
      <c r="BB4" s="2" t="str">
        <f>IFERROR(VLOOKUP(AZ$1&amp;":"&amp;AZ4,'Finish order'!$E:$K,5,FALSE),"")</f>
        <v>Thirsk &amp; Sowerby Harriers</v>
      </c>
      <c r="BC4" s="11">
        <f>IFERROR(VLOOKUP(AZ$1&amp;":"&amp;AZ4,'Finish order'!$E:$K,3,FALSE),"")</f>
        <v>4.2407407407407408E-2</v>
      </c>
      <c r="BD4" s="2">
        <f>IFERROR(VLOOKUP(AZ$1&amp;":"&amp;AZ4,'Finish order'!$E:$K,2,FALSE),"")</f>
        <v>102</v>
      </c>
      <c r="BE4" s="2" t="str">
        <f>IF(Table10[[#This Row],[Name]]="","",IF((COUNTIF($Q$2:$Q$4,BA4)&gt;0),"Top3",""))</f>
        <v/>
      </c>
      <c r="BG4" s="2">
        <v>3</v>
      </c>
      <c r="BH4" s="2" t="str">
        <f>IFERROR(VLOOKUP(BG$1&amp;":"&amp;BG4,'Finish order'!$E:$K,4,FALSE),"")</f>
        <v>Chris Jefferies</v>
      </c>
      <c r="BI4" s="2" t="str">
        <f>IFERROR(VLOOKUP(BG$1&amp;":"&amp;BG4,'Finish order'!$E:$K,5,FALSE),"")</f>
        <v>Billingham RC</v>
      </c>
      <c r="BJ4" s="11">
        <f>IFERROR(VLOOKUP(BG$1&amp;":"&amp;BG4,'Finish order'!$E:$K,3,FALSE),"")</f>
        <v>4.0497685185185185E-2</v>
      </c>
      <c r="BK4" s="2">
        <f>IFERROR(VLOOKUP(BG$1&amp;":"&amp;BG4,'Finish order'!$E:$K,2,FALSE),"")</f>
        <v>709</v>
      </c>
      <c r="BL4" s="2" t="str">
        <f>IF(Table10[[#This Row],[Name]]="","",IF((COUNTIF($B$2:$B$4,BH4)&gt;0),"Top3",""))</f>
        <v/>
      </c>
      <c r="BN4" s="2">
        <v>3</v>
      </c>
      <c r="BO4" s="2" t="str">
        <f>IFERROR(VLOOKUP(BN$1&amp;":"&amp;BN4,'Finish order'!$E:$K,4,FALSE),"")</f>
        <v>Louise Mayfield</v>
      </c>
      <c r="BP4" s="2" t="str">
        <f>IFERROR(VLOOKUP(BN$1&amp;":"&amp;BN4,'Finish order'!$E:$K,5,FALSE),"")</f>
        <v>Thirsk &amp; Sowerby Harriers</v>
      </c>
      <c r="BQ4" s="11">
        <f>IFERROR(VLOOKUP(BN$1&amp;":"&amp;BN4,'Finish order'!$E:$K,3,FALSE),"")</f>
        <v>5.2407407407407409E-2</v>
      </c>
      <c r="BR4" s="2">
        <f>IFERROR(VLOOKUP(BN$1&amp;":"&amp;BN4,'Finish order'!$E:$K,2,FALSE),"")</f>
        <v>209</v>
      </c>
      <c r="BS4" s="2" t="str">
        <f>IF(Table10[[#This Row],[Name]]="","",IF((COUNTIF($Q$2:$Q$4,BO4)&gt;0),"Top3",""))</f>
        <v/>
      </c>
      <c r="BU4" s="2">
        <v>3</v>
      </c>
      <c r="BV4" s="11" t="str">
        <f>IFERROR(VLOOKUP(BU$1&amp;":"&amp;BU4,'Finish order'!$E:$K,4,FALSE),"")</f>
        <v>Nigel Briggs</v>
      </c>
      <c r="BW4" s="2" t="str">
        <f>IFERROR(VLOOKUP(BU$1&amp;":"&amp;BU4,'Finish order'!$E:$K,5,FALSE),"")</f>
        <v>North York Moors AC</v>
      </c>
      <c r="BX4" s="11">
        <f>IFERROR(VLOOKUP(BU$1&amp;":"&amp;BU4,'Finish order'!$E:$K,3,FALSE),"")</f>
        <v>4.5752314814814815E-2</v>
      </c>
      <c r="BY4" s="2">
        <f>IFERROR(VLOOKUP(BU$1&amp;":"&amp;BU4,'Finish order'!$E:$K,2,FALSE),"")</f>
        <v>905</v>
      </c>
      <c r="BZ4" s="2" t="str">
        <f>IF(Table13[[#This Row],[Name]]="","",IF((COUNTIF($B$2:$B$4,BV4)&gt;0),"Top3",""))</f>
        <v/>
      </c>
      <c r="CB4" s="2">
        <v>3</v>
      </c>
      <c r="CC4" s="11" t="str">
        <f>IFERROR(VLOOKUP(CB$1&amp;":"&amp;CB4,'Finish order'!$E:$K,4,FALSE),"")</f>
        <v/>
      </c>
      <c r="CD4" s="2" t="str">
        <f>IFERROR(VLOOKUP(CB$1&amp;":"&amp;CB4,'Finish order'!$E:$K,5,FALSE),"")</f>
        <v/>
      </c>
      <c r="CE4" s="11" t="str">
        <f>IFERROR(VLOOKUP(CB$1&amp;":"&amp;CB4,'Finish order'!$E:$K,3,FALSE),"")</f>
        <v/>
      </c>
      <c r="CF4" s="2" t="str">
        <f>IFERROR(VLOOKUP(CB$1&amp;":"&amp;CB4,'Finish order'!$E:$K,2,FALSE),"")</f>
        <v/>
      </c>
      <c r="CG4" s="2" t="str">
        <f>IF(Table14[[#This Row],[Name]]="","",IF((COUNTIF($Q$2:$Q$4,CC4)&gt;0),"Top3",""))</f>
        <v/>
      </c>
      <c r="CI4" s="13">
        <v>3</v>
      </c>
      <c r="CJ4" s="2" t="str">
        <f>IFERROR(VLOOKUP(CI$1&amp;":"&amp;CI4,'Finish order'!$E:$K,4,FALSE),"")</f>
        <v>Austen Moore</v>
      </c>
      <c r="CK4" s="2" t="str">
        <f>IFERROR(VLOOKUP(CI$1&amp;":"&amp;CI4,'Finish order'!$E:$K,5,FALSE),"")</f>
        <v>Mersey Tri</v>
      </c>
      <c r="CL4" s="11">
        <f>IFERROR(VLOOKUP(CI$1&amp;":"&amp;CI4,'Finish order'!$E:$K,3,FALSE),"")</f>
        <v>5.5023148148148147E-2</v>
      </c>
      <c r="CM4" s="2">
        <f>IFERROR(VLOOKUP(CI$1&amp;":"&amp;CI4,'Finish order'!$E:$K,2,FALSE),"")</f>
        <v>993</v>
      </c>
      <c r="CN4" s="2" t="str">
        <f>IF(Table15[[#This Row],[Name]]="","",IF((COUNTIF($B$2:$B$4,CJ4)&gt;0),"Top3",""))</f>
        <v/>
      </c>
      <c r="CP4" s="13">
        <v>3</v>
      </c>
      <c r="CQ4" s="2" t="str">
        <f>IFERROR(VLOOKUP(CP$1&amp;":"&amp;CP4,'Finish order'!$E:$K,4,FALSE),"")</f>
        <v/>
      </c>
      <c r="CR4" s="2" t="str">
        <f>IFERROR(VLOOKUP(CP$1&amp;":"&amp;CP4,'Finish order'!$E:$K,5,FALSE),"")</f>
        <v/>
      </c>
      <c r="CS4" s="11" t="str">
        <f>IFERROR(VLOOKUP(CP$1&amp;":"&amp;CP4,'Finish order'!$E:$K,3,FALSE),"")</f>
        <v/>
      </c>
      <c r="CT4" s="2" t="str">
        <f>IFERROR(VLOOKUP(CP$1&amp;":"&amp;CP4,'Finish order'!$E:$K,2,FALSE),"")</f>
        <v/>
      </c>
      <c r="CU4" s="2" t="str">
        <f>IF(Table16[[#This Row],[Name]]="","",IF((COUNTIF($Q$2:$Q$4,CQ4)&gt;0),"Top3",""))</f>
        <v/>
      </c>
      <c r="CV4" s="11"/>
      <c r="CW4" s="2">
        <v>3</v>
      </c>
      <c r="CX4" s="2" t="str">
        <f>IFERROR(VLOOKUP(CW$1&amp;":"&amp;CW4,'Finish order'!$E:$K,4,FALSE),"")</f>
        <v/>
      </c>
      <c r="CY4" s="2" t="str">
        <f>IFERROR(VLOOKUP(CW$1&amp;":"&amp;CW4,'Finish order'!$E:$K,5,FALSE),"")</f>
        <v/>
      </c>
      <c r="CZ4" s="11" t="str">
        <f>IFERROR(VLOOKUP(CW$1&amp;":"&amp;CW4,'Finish order'!$E:$K,3,FALSE),"")</f>
        <v/>
      </c>
      <c r="DA4" s="2" t="str">
        <f>IFERROR(VLOOKUP(CW$1&amp;":"&amp;CW4,'Finish order'!$E:$K,2,FALSE),"")</f>
        <v/>
      </c>
      <c r="DB4" s="2" t="str">
        <f>IF(Table17[[#This Row],[Name]]="","",IF((COUNTIF($B$2:$B$4,CX4)&gt;0),"Top3",""))</f>
        <v/>
      </c>
      <c r="DC4" s="11"/>
      <c r="DD4" s="2">
        <v>3</v>
      </c>
      <c r="DE4" s="2" t="str">
        <f>IFERROR(VLOOKUP(DD$1&amp;":"&amp;DD4,'Finish order'!$E:$K,4,FALSE),"")</f>
        <v/>
      </c>
      <c r="DF4" s="2" t="str">
        <f>IFERROR(VLOOKUP(DD$1&amp;":"&amp;DD4,'Finish order'!$E:$K,5,FALSE),"")</f>
        <v/>
      </c>
      <c r="DG4" s="11" t="str">
        <f>IFERROR(VLOOKUP(DD$1&amp;":"&amp;DD4,'Finish order'!$E:$K,3,FALSE),"")</f>
        <v/>
      </c>
      <c r="DH4" s="2" t="str">
        <f>IFERROR(VLOOKUP(DD$1&amp;":"&amp;DD4,'Finish order'!$E:$K,2,FALSE),"")</f>
        <v/>
      </c>
      <c r="DI4" s="2" t="str">
        <f>IF(Table18[[#This Row],[Name]]="","",IF((COUNTIF($Q$2:$Q$4,DE4)&gt;0),"Top3",""))</f>
        <v/>
      </c>
      <c r="DK4" s="2">
        <v>3</v>
      </c>
      <c r="DL4" s="2" t="str">
        <f>IFERROR(VLOOKUP(DK$1&amp;":"&amp;DK4,'Finish order'!$E:$K,4,FALSE),"")</f>
        <v/>
      </c>
      <c r="DM4" s="2" t="str">
        <f>IFERROR(VLOOKUP(DK$1&amp;":"&amp;DK4,'Finish order'!$E:$K,5,FALSE),"")</f>
        <v/>
      </c>
      <c r="DN4" s="11" t="str">
        <f>IFERROR(VLOOKUP(DK$1&amp;":"&amp;DK4,'Finish order'!$E:$K,3,FALSE),"")</f>
        <v/>
      </c>
      <c r="DO4" s="2" t="str">
        <f>IFERROR(VLOOKUP(DK$1&amp;":"&amp;DK4,'Finish order'!$E:$K,2,FALSE),"")</f>
        <v/>
      </c>
      <c r="DP4" s="2" t="str">
        <f>IF(Table1739[[#This Row],[Name]]="","",IF((COUNTIF($B$2:$B$4,DL4)&gt;0),"Top3",""))</f>
        <v/>
      </c>
      <c r="DQ4" s="11"/>
      <c r="DR4" s="2">
        <v>3</v>
      </c>
      <c r="DS4" s="2" t="str">
        <f>IFERROR(VLOOKUP(DR$1&amp;":"&amp;DR4,'Finish order'!$E:$K,4,FALSE),"")</f>
        <v/>
      </c>
      <c r="DT4" s="2" t="str">
        <f>IFERROR(VLOOKUP(DR$1&amp;":"&amp;DR4,'Finish order'!$E:$K,5,FALSE),"")</f>
        <v/>
      </c>
      <c r="DU4" s="11" t="str">
        <f>IFERROR(VLOOKUP(DR$1&amp;":"&amp;DR4,'Finish order'!$E:$K,3,FALSE),"")</f>
        <v/>
      </c>
      <c r="DV4" s="2" t="str">
        <f>IFERROR(VLOOKUP(DR$1&amp;":"&amp;DR4,'Finish order'!$E:$K,2,FALSE),"")</f>
        <v/>
      </c>
      <c r="DW4" s="2" t="str">
        <f>IF(Table1840[[#This Row],[Name]]="","",IF((COUNTIF($Q$2:$Q$4,DS4)&gt;0),"Top3",""))</f>
        <v/>
      </c>
    </row>
    <row r="5" spans="1:127" x14ac:dyDescent="0.2">
      <c r="A5" s="2">
        <v>4</v>
      </c>
      <c r="B5" s="2" t="str">
        <f>IFERROR(VLOOKUP($A$1&amp;":"&amp;A5,'Finish order'!C:K,6,FALSE),"")</f>
        <v>Rory Bevin</v>
      </c>
      <c r="C5" s="2" t="str">
        <f>IFERROR(VLOOKUP(A$1&amp;":"&amp;A5,'Finish order'!$C:$K,9,FALSE),"")</f>
        <v>MSEN</v>
      </c>
      <c r="D5" s="2" t="str">
        <f>IFERROR(VLOOKUP(A$1&amp;":"&amp;A5,'Finish order'!$C:$K,7,FALSE),"")</f>
        <v>Individual#</v>
      </c>
      <c r="E5" s="11">
        <f>IFERROR(VLOOKUP($A$1&amp;":"&amp;A5,'Finish order'!C:K,5,FALSE),"")</f>
        <v>3.5011574074074077E-2</v>
      </c>
      <c r="F5" s="2">
        <f>IFERROR(VLOOKUP($A$1&amp;":"&amp;A5,'Finish order'!C:K,4,FALSE),"")</f>
        <v>323</v>
      </c>
      <c r="G5" s="13" cm="1">
        <f t="array" ref="G5">IFERROR(SMALL(IF($D$2:$D914=D5,$A$2:$A$911*1.001),1),"")</f>
        <v>4.0039999999999996</v>
      </c>
      <c r="H5" s="13" cm="1">
        <f t="array" ref="H5">IFERROR(SMALL(IF($D$2:$D914=D5,$A$2:$A$911*1.0001),2),"")</f>
        <v>6.0006000000000004</v>
      </c>
      <c r="I5" s="13" cm="1">
        <f t="array" ref="I5">IFERROR(SMALL(IF($D$2:$D914=D5,$A$2:$A$911*1.00001),3),"")</f>
        <v>30.000300000000003</v>
      </c>
      <c r="J5" s="13" cm="1">
        <f t="array" ref="J5">IFERROR(SMALL(IF($D$2:$D914=D5,$A$2:$A$911*1.000001),4),"")</f>
        <v>39.000038999999994</v>
      </c>
      <c r="K5" s="13">
        <f t="shared" si="0"/>
        <v>79.004939000000007</v>
      </c>
      <c r="L5" s="13">
        <f t="shared" si="1"/>
        <v>40.004900000000006</v>
      </c>
      <c r="M5" s="13">
        <f t="shared" si="2"/>
        <v>10.0046</v>
      </c>
      <c r="N5" s="13" t="str">
        <f>Table1[[#This Row],[Club]]&amp;":"&amp;Table1[[#Headers],[Male]]</f>
        <v>Individual#:Male</v>
      </c>
      <c r="P5" s="2">
        <v>4</v>
      </c>
      <c r="Q5" s="2" t="str">
        <f>IFERROR(VLOOKUP(P$1&amp;":"&amp;P5,'Finish order'!$C:$K,6,FALSE),"")</f>
        <v>Esther Harrison</v>
      </c>
      <c r="R5" s="2" t="str">
        <f>IFERROR(VLOOKUP(P$1&amp;":"&amp;P5,'Finish order'!$C:$K,9,FALSE),"")</f>
        <v>W40</v>
      </c>
      <c r="S5" s="2" t="str">
        <f>IFERROR(VLOOKUP(P$1&amp;":"&amp;P5,'Finish order'!$C:$K,7,FALSE),"")</f>
        <v>Thirsk &amp; Sowerby Harriers</v>
      </c>
      <c r="T5" s="11">
        <f>IFERROR(VLOOKUP(P$1&amp;":"&amp;P5,'Finish order'!$C:$K,5,FALSE),"")</f>
        <v>4.2407407407407408E-2</v>
      </c>
      <c r="U5" s="2">
        <f>IFERROR(VLOOKUP(P$1&amp;":"&amp;P5,'Finish order'!$C:$K,4,FALSE),"")</f>
        <v>102</v>
      </c>
      <c r="V5" s="13" cm="1">
        <f t="array" ref="V5">IFERROR(SMALL(IF($S$2:$S914=S5,$P$2:$P$911*1.001),1),"")</f>
        <v>4.0039999999999996</v>
      </c>
      <c r="W5" s="13" cm="1">
        <f t="array" ref="W5">IFERROR(SMALL(IF($S$2:$S914=S5,$P$2:$P$911*1.0001),2),"")</f>
        <v>7.0007000000000001</v>
      </c>
      <c r="X5" s="13" cm="1">
        <f t="array" ref="X5">IFERROR(SMALL(IF($S$2:$S914=S5,$P$2:$P$911*1.00001),3),"")</f>
        <v>16.000160000000001</v>
      </c>
      <c r="Y5" s="13" cm="1">
        <f t="array" ref="Y5">IFERROR(SMALL(IF($S$2:$S914=S5,$P$2:$P$911*1.000001),4),"")</f>
        <v>21.000020999999997</v>
      </c>
      <c r="Z5" s="13">
        <f t="shared" si="3"/>
        <v>48.004880999999997</v>
      </c>
      <c r="AA5" s="13">
        <f t="shared" si="5"/>
        <v>27.004860000000001</v>
      </c>
      <c r="AB5" s="13">
        <f t="shared" si="4"/>
        <v>11.0047</v>
      </c>
      <c r="AC5" s="13" t="str">
        <f>Table4[[#This Row],[Club]]&amp;":"&amp;Table4[[#Headers],[Female]]</f>
        <v>Thirsk &amp; Sowerby Harriers:Female</v>
      </c>
      <c r="AE5" s="2">
        <v>4</v>
      </c>
      <c r="AF5" s="2" t="str">
        <f>IFERROR(VLOOKUP(AE$1&amp;":"&amp;AE5,'Finish order'!$E:$K,4,FALSE),"")</f>
        <v/>
      </c>
      <c r="AG5" s="2" t="str">
        <f>IFERROR(VLOOKUP(AE$1&amp;":"&amp;AE5,'Finish order'!$E:$K,5,FALSE),"")</f>
        <v/>
      </c>
      <c r="AH5" s="11" t="str">
        <f>IFERROR(VLOOKUP(AE$1&amp;":"&amp;AE5,'Finish order'!$E:$K,3,FALSE),"")</f>
        <v/>
      </c>
      <c r="AI5" s="2" t="str">
        <f>IFERROR(VLOOKUP(AE$1&amp;":"&amp;AE5,'Finish order'!$E:$K,2,FALSE),"")</f>
        <v/>
      </c>
      <c r="AL5" s="2">
        <v>4</v>
      </c>
      <c r="AM5" s="2" t="str">
        <f>IFERROR(VLOOKUP(AL$1&amp;":"&amp;AL5,'Finish order'!$E:$K,4,FALSE),"")</f>
        <v/>
      </c>
      <c r="AN5" s="2" t="str">
        <f>IFERROR(VLOOKUP(AL$1&amp;":"&amp;AL5,'Finish order'!$E:$K,5,FALSE),"")</f>
        <v/>
      </c>
      <c r="AO5" s="11" t="str">
        <f>IFERROR(VLOOKUP(AL$1&amp;":"&amp;AL5,'Finish order'!$E:$K,3,FALSE),"")</f>
        <v/>
      </c>
      <c r="AP5" s="2" t="str">
        <f>IFERROR(VLOOKUP(AL$1&amp;":"&amp;AL5,'Finish order'!$E:$K,2,FALSE),"")</f>
        <v/>
      </c>
      <c r="AS5" s="2">
        <v>4</v>
      </c>
      <c r="AT5" s="2" t="str">
        <f>IFERROR(VLOOKUP(AS$1&amp;":"&amp;AS5,'Finish order'!$E:$K,4,FALSE),"")</f>
        <v>Ed Woollard</v>
      </c>
      <c r="AU5" s="2" t="str">
        <f>IFERROR(VLOOKUP(AS$1&amp;":"&amp;AS5,'Finish order'!$E:$K,5,FALSE),"")</f>
        <v>York Acorn RC</v>
      </c>
      <c r="AV5" s="11">
        <f>IFERROR(VLOOKUP(AS$1&amp;":"&amp;AS5,'Finish order'!$E:$K,3,FALSE),"")</f>
        <v>4.1238425925925928E-2</v>
      </c>
      <c r="AW5" s="2">
        <f>IFERROR(VLOOKUP(AS$1&amp;":"&amp;AS5,'Finish order'!$E:$K,2,FALSE),"")</f>
        <v>516</v>
      </c>
      <c r="AZ5" s="2">
        <v>4</v>
      </c>
      <c r="BA5" s="2" t="str">
        <f>IFERROR(VLOOKUP(AZ$1&amp;":"&amp;AZ5,'Finish order'!$E:$K,4,FALSE),"")</f>
        <v>Fran Jeffery</v>
      </c>
      <c r="BB5" s="2" t="str">
        <f>IFERROR(VLOOKUP(AZ$1&amp;":"&amp;AZ5,'Finish order'!$E:$K,5,FALSE),"")</f>
        <v>Thirsk &amp; Sowerby Harriers</v>
      </c>
      <c r="BC5" s="11">
        <f>IFERROR(VLOOKUP(AZ$1&amp;":"&amp;AZ5,'Finish order'!$E:$K,3,FALSE),"")</f>
        <v>5.5231481481481479E-2</v>
      </c>
      <c r="BD5" s="2">
        <f>IFERROR(VLOOKUP(AZ$1&amp;":"&amp;AZ5,'Finish order'!$E:$K,2,FALSE),"")</f>
        <v>106</v>
      </c>
      <c r="BG5" s="2">
        <v>4</v>
      </c>
      <c r="BH5" s="2" t="str">
        <f>IFERROR(VLOOKUP(BG$1&amp;":"&amp;BG5,'Finish order'!$E:$K,4,FALSE),"")</f>
        <v>Ashley Dodgson</v>
      </c>
      <c r="BI5" s="2" t="str">
        <f>IFERROR(VLOOKUP(BG$1&amp;":"&amp;BG5,'Finish order'!$E:$K,5,FALSE),"")</f>
        <v>Thirsk &amp; Sowerby Harriers</v>
      </c>
      <c r="BJ5" s="11">
        <f>IFERROR(VLOOKUP(BG$1&amp;":"&amp;BG5,'Finish order'!$E:$K,3,FALSE),"")</f>
        <v>4.0740740740740744E-2</v>
      </c>
      <c r="BK5" s="2">
        <f>IFERROR(VLOOKUP(BG$1&amp;":"&amp;BG5,'Finish order'!$E:$K,2,FALSE),"")</f>
        <v>718</v>
      </c>
      <c r="BN5" s="2">
        <v>4</v>
      </c>
      <c r="BO5" s="2" t="str">
        <f>IFERROR(VLOOKUP(BN$1&amp;":"&amp;BN5,'Finish order'!$E:$K,4,FALSE),"")</f>
        <v>Samantha Jones</v>
      </c>
      <c r="BP5" s="2" t="str">
        <f>IFERROR(VLOOKUP(BN$1&amp;":"&amp;BN5,'Finish order'!$E:$K,5,FALSE),"")</f>
        <v>Individual#</v>
      </c>
      <c r="BQ5" s="11">
        <f>IFERROR(VLOOKUP(BN$1&amp;":"&amp;BN5,'Finish order'!$E:$K,3,FALSE),"")</f>
        <v>5.3912037037037036E-2</v>
      </c>
      <c r="BR5" s="2">
        <f>IFERROR(VLOOKUP(BN$1&amp;":"&amp;BN5,'Finish order'!$E:$K,2,FALSE),"")</f>
        <v>208</v>
      </c>
      <c r="BU5" s="2">
        <v>4</v>
      </c>
      <c r="BV5" s="11" t="str">
        <f>IFERROR(VLOOKUP(BU$1&amp;":"&amp;BU5,'Finish order'!$E:$K,4,FALSE),"")</f>
        <v>Kevin Holmes</v>
      </c>
      <c r="BW5" s="2" t="str">
        <f>IFERROR(VLOOKUP(BU$1&amp;":"&amp;BU5,'Finish order'!$E:$K,5,FALSE),"")</f>
        <v>Individual#</v>
      </c>
      <c r="BX5" s="11">
        <f>IFERROR(VLOOKUP(BU$1&amp;":"&amp;BU5,'Finish order'!$E:$K,3,FALSE),"")</f>
        <v>4.5891203703703705E-2</v>
      </c>
      <c r="BY5" s="2">
        <f>IFERROR(VLOOKUP(BU$1&amp;":"&amp;BU5,'Finish order'!$E:$K,2,FALSE),"")</f>
        <v>902</v>
      </c>
      <c r="CB5" s="2">
        <v>4</v>
      </c>
      <c r="CC5" s="11" t="str">
        <f>IFERROR(VLOOKUP(CB$1&amp;":"&amp;CB5,'Finish order'!$E:$K,4,FALSE),"")</f>
        <v/>
      </c>
      <c r="CD5" s="2" t="str">
        <f>IFERROR(VLOOKUP(CB$1&amp;":"&amp;CB5,'Finish order'!$E:$K,5,FALSE),"")</f>
        <v/>
      </c>
      <c r="CE5" s="11" t="str">
        <f>IFERROR(VLOOKUP(CB$1&amp;":"&amp;CB5,'Finish order'!$E:$K,3,FALSE),"")</f>
        <v/>
      </c>
      <c r="CF5" s="2" t="str">
        <f>IFERROR(VLOOKUP(CB$1&amp;":"&amp;CB5,'Finish order'!$E:$K,2,FALSE),"")</f>
        <v/>
      </c>
      <c r="CI5" s="13">
        <v>4</v>
      </c>
      <c r="CJ5" s="2" t="str">
        <f>IFERROR(VLOOKUP(CI$1&amp;":"&amp;CI5,'Finish order'!$E:$K,4,FALSE),"")</f>
        <v>Geoffrey Usher</v>
      </c>
      <c r="CK5" s="2" t="str">
        <f>IFERROR(VLOOKUP(CI$1&amp;":"&amp;CI5,'Finish order'!$E:$K,5,FALSE),"")</f>
        <v>Individual#</v>
      </c>
      <c r="CL5" s="11">
        <f>IFERROR(VLOOKUP(CI$1&amp;":"&amp;CI5,'Finish order'!$E:$K,3,FALSE),"")</f>
        <v>5.7326388888888892E-2</v>
      </c>
      <c r="CM5" s="2">
        <f>IFERROR(VLOOKUP(CI$1&amp;":"&amp;CI5,'Finish order'!$E:$K,2,FALSE),"")</f>
        <v>987</v>
      </c>
      <c r="CP5" s="13">
        <v>4</v>
      </c>
      <c r="CQ5" s="2" t="str">
        <f>IFERROR(VLOOKUP(CP$1&amp;":"&amp;CP5,'Finish order'!$E:$K,4,FALSE),"")</f>
        <v/>
      </c>
      <c r="CR5" s="2" t="str">
        <f>IFERROR(VLOOKUP(CP$1&amp;":"&amp;CP5,'Finish order'!$E:$K,5,FALSE),"")</f>
        <v/>
      </c>
      <c r="CS5" s="11" t="str">
        <f>IFERROR(VLOOKUP(CP$1&amp;":"&amp;CP5,'Finish order'!$E:$K,3,FALSE),"")</f>
        <v/>
      </c>
      <c r="CT5" s="2" t="str">
        <f>IFERROR(VLOOKUP(CP$1&amp;":"&amp;CP5,'Finish order'!$E:$K,2,FALSE),"")</f>
        <v/>
      </c>
      <c r="CV5" s="11"/>
      <c r="CW5" s="2">
        <v>4</v>
      </c>
      <c r="CX5" s="2" t="str">
        <f>IFERROR(VLOOKUP(CW$1&amp;":"&amp;CW5,'Finish order'!$E:$K,4,FALSE),"")</f>
        <v/>
      </c>
      <c r="CY5" s="2" t="str">
        <f>IFERROR(VLOOKUP(CW$1&amp;":"&amp;CW5,'Finish order'!$E:$K,5,FALSE),"")</f>
        <v/>
      </c>
      <c r="CZ5" s="11" t="str">
        <f>IFERROR(VLOOKUP(CW$1&amp;":"&amp;CW5,'Finish order'!$E:$K,3,FALSE),"")</f>
        <v/>
      </c>
      <c r="DA5" s="2" t="str">
        <f>IFERROR(VLOOKUP(CW$1&amp;":"&amp;CW5,'Finish order'!$E:$K,2,FALSE),"")</f>
        <v/>
      </c>
      <c r="DC5" s="11"/>
      <c r="DD5" s="2">
        <v>4</v>
      </c>
      <c r="DE5" s="2" t="str">
        <f>IFERROR(VLOOKUP(DD$1&amp;":"&amp;DD5,'Finish order'!$E:$K,4,FALSE),"")</f>
        <v/>
      </c>
      <c r="DF5" s="2" t="str">
        <f>IFERROR(VLOOKUP(DD$1&amp;":"&amp;DD5,'Finish order'!$E:$K,5,FALSE),"")</f>
        <v/>
      </c>
      <c r="DG5" s="11" t="str">
        <f>IFERROR(VLOOKUP(DD$1&amp;":"&amp;DD5,'Finish order'!$E:$K,3,FALSE),"")</f>
        <v/>
      </c>
      <c r="DH5" s="2" t="str">
        <f>IFERROR(VLOOKUP(DD$1&amp;":"&amp;DD5,'Finish order'!$E:$K,2,FALSE),"")</f>
        <v/>
      </c>
      <c r="DI5" s="11"/>
      <c r="DK5" s="2">
        <v>4</v>
      </c>
      <c r="DL5" s="2" t="str">
        <f>IFERROR(VLOOKUP(DK$1&amp;":"&amp;DK5,'Finish order'!$E:$K,4,FALSE),"")</f>
        <v/>
      </c>
      <c r="DM5" s="2" t="str">
        <f>IFERROR(VLOOKUP(DK$1&amp;":"&amp;DK5,'Finish order'!$E:$K,5,FALSE),"")</f>
        <v/>
      </c>
      <c r="DN5" s="11" t="str">
        <f>IFERROR(VLOOKUP(DK$1&amp;":"&amp;DK5,'Finish order'!$E:$K,3,FALSE),"")</f>
        <v/>
      </c>
      <c r="DO5" s="2" t="str">
        <f>IFERROR(VLOOKUP(DK$1&amp;":"&amp;DK5,'Finish order'!$E:$K,2,FALSE),"")</f>
        <v/>
      </c>
      <c r="DQ5" s="11"/>
      <c r="DR5" s="2">
        <v>4</v>
      </c>
      <c r="DS5" s="2" t="str">
        <f>IFERROR(VLOOKUP(DR$1&amp;":"&amp;DR5,'Finish order'!$E:$K,4,FALSE),"")</f>
        <v/>
      </c>
      <c r="DT5" s="2" t="str">
        <f>IFERROR(VLOOKUP(DR$1&amp;":"&amp;DR5,'Finish order'!$E:$K,5,FALSE),"")</f>
        <v/>
      </c>
      <c r="DU5" s="11" t="str">
        <f>IFERROR(VLOOKUP(DR$1&amp;":"&amp;DR5,'Finish order'!$E:$K,3,FALSE),"")</f>
        <v/>
      </c>
      <c r="DV5" s="2" t="str">
        <f>IFERROR(VLOOKUP(DR$1&amp;":"&amp;DR5,'Finish order'!$E:$K,2,FALSE),"")</f>
        <v/>
      </c>
      <c r="DW5" s="11"/>
    </row>
    <row r="6" spans="1:127" x14ac:dyDescent="0.2">
      <c r="A6" s="2">
        <v>5</v>
      </c>
      <c r="B6" s="2" t="str">
        <f>IFERROR(VLOOKUP($A$1&amp;":"&amp;A6,'Finish order'!C:K,6,FALSE),"")</f>
        <v>Rory Stead</v>
      </c>
      <c r="C6" s="2" t="str">
        <f>IFERROR(VLOOKUP(A$1&amp;":"&amp;A6,'Finish order'!$C:$K,9,FALSE),"")</f>
        <v>MSEN</v>
      </c>
      <c r="D6" s="2" t="str">
        <f>IFERROR(VLOOKUP(A$1&amp;":"&amp;A6,'Finish order'!$C:$K,7,FALSE),"")</f>
        <v>Keighley &amp; Craven AC</v>
      </c>
      <c r="E6" s="11">
        <f>IFERROR(VLOOKUP($A$1&amp;":"&amp;A6,'Finish order'!C:K,5,FALSE),"")</f>
        <v>3.5069444444444445E-2</v>
      </c>
      <c r="F6" s="2">
        <f>IFERROR(VLOOKUP($A$1&amp;":"&amp;A6,'Finish order'!C:K,4,FALSE),"")</f>
        <v>336</v>
      </c>
      <c r="G6" s="13" cm="1">
        <f t="array" ref="G6">IFERROR(SMALL(IF($D$2:$D915=D6,$A$2:$A$911*1.001),1),"")</f>
        <v>5.004999999999999</v>
      </c>
      <c r="H6" s="13" t="str" cm="1">
        <f t="array" ref="H6">IFERROR(SMALL(IF($D$2:$D915=D6,$A$2:$A$911*1.0001),2),"")</f>
        <v/>
      </c>
      <c r="I6" s="13" t="str" cm="1">
        <f t="array" ref="I6">IFERROR(SMALL(IF($D$2:$D915=D6,$A$2:$A$911*1.00001),3),"")</f>
        <v/>
      </c>
      <c r="J6" s="13" t="str" cm="1">
        <f t="array" ref="J6">IFERROR(SMALL(IF($D$2:$D915=D6,$A$2:$A$911*1.000001),4),"")</f>
        <v/>
      </c>
      <c r="K6" s="13" t="str">
        <f t="shared" si="0"/>
        <v>No</v>
      </c>
      <c r="L6" s="13" t="str">
        <f t="shared" si="1"/>
        <v>No</v>
      </c>
      <c r="M6" s="13" t="str">
        <f t="shared" si="2"/>
        <v>No</v>
      </c>
      <c r="N6" s="13" t="str">
        <f>Table1[[#This Row],[Club]]&amp;":"&amp;Table1[[#Headers],[Male]]</f>
        <v>Keighley &amp; Craven AC:Male</v>
      </c>
      <c r="P6" s="2">
        <v>5</v>
      </c>
      <c r="Q6" s="2" t="str">
        <f>IFERROR(VLOOKUP(P$1&amp;":"&amp;P6,'Finish order'!$C:$K,6,FALSE),"")</f>
        <v>Rose Mather</v>
      </c>
      <c r="R6" s="2" t="str">
        <f>IFERROR(VLOOKUP(P$1&amp;":"&amp;P6,'Finish order'!$C:$K,9,FALSE),"")</f>
        <v>WSEN</v>
      </c>
      <c r="S6" s="2" t="str">
        <f>IFERROR(VLOOKUP(P$1&amp;":"&amp;P6,'Finish order'!$C:$K,7,FALSE),"")</f>
        <v>York Knavesmire Harriers</v>
      </c>
      <c r="T6" s="11">
        <f>IFERROR(VLOOKUP(P$1&amp;":"&amp;P6,'Finish order'!$C:$K,5,FALSE),"")</f>
        <v>4.3240740740740739E-2</v>
      </c>
      <c r="U6" s="2">
        <f>IFERROR(VLOOKUP(P$1&amp;":"&amp;P6,'Finish order'!$C:$K,4,FALSE),"")</f>
        <v>14</v>
      </c>
      <c r="V6" s="13" cm="1">
        <f t="array" ref="V6">IFERROR(SMALL(IF($S$2:$S915=S6,$P$2:$P$911*1.001),1),"")</f>
        <v>1.0009999999999999</v>
      </c>
      <c r="W6" s="13" cm="1">
        <f t="array" ref="W6">IFERROR(SMALL(IF($S$2:$S915=S6,$P$2:$P$911*1.0001),2),"")</f>
        <v>2.0002</v>
      </c>
      <c r="X6" s="13" cm="1">
        <f t="array" ref="X6">IFERROR(SMALL(IF($S$2:$S915=S6,$P$2:$P$911*1.00001),3),"")</f>
        <v>5.0000499999999999</v>
      </c>
      <c r="Y6" s="13" t="str" cm="1">
        <f t="array" ref="Y6">IFERROR(SMALL(IF($S$2:$S915=S6,$P$2:$P$911*1.000001),4),"")</f>
        <v/>
      </c>
      <c r="Z6" s="13" t="str">
        <f t="shared" si="3"/>
        <v>No</v>
      </c>
      <c r="AA6" s="13">
        <f t="shared" si="5"/>
        <v>8.0012499999999989</v>
      </c>
      <c r="AB6" s="13">
        <f t="shared" si="4"/>
        <v>3.0011999999999999</v>
      </c>
      <c r="AC6" s="13" t="str">
        <f>Table4[[#This Row],[Club]]&amp;":"&amp;Table4[[#Headers],[Female]]</f>
        <v>York Knavesmire Harriers:Female</v>
      </c>
      <c r="AE6" s="2">
        <v>5</v>
      </c>
      <c r="AF6" s="2" t="str">
        <f>IFERROR(VLOOKUP(AE$1&amp;":"&amp;AE6,'Finish order'!$E:$K,4,FALSE),"")</f>
        <v/>
      </c>
      <c r="AG6" s="2" t="str">
        <f>IFERROR(VLOOKUP(AE$1&amp;":"&amp;AE6,'Finish order'!$E:$K,5,FALSE),"")</f>
        <v/>
      </c>
      <c r="AH6" s="11" t="str">
        <f>IFERROR(VLOOKUP(AE$1&amp;":"&amp;AE6,'Finish order'!$E:$K,3,FALSE),"")</f>
        <v/>
      </c>
      <c r="AI6" s="2" t="str">
        <f>IFERROR(VLOOKUP(AE$1&amp;":"&amp;AE6,'Finish order'!$E:$K,2,FALSE),"")</f>
        <v/>
      </c>
      <c r="AL6" s="2">
        <v>5</v>
      </c>
      <c r="AM6" s="2" t="str">
        <f>IFERROR(VLOOKUP(AL$1&amp;":"&amp;AL6,'Finish order'!$E:$K,4,FALSE),"")</f>
        <v/>
      </c>
      <c r="AN6" s="2" t="str">
        <f>IFERROR(VLOOKUP(AL$1&amp;":"&amp;AL6,'Finish order'!$E:$K,5,FALSE),"")</f>
        <v/>
      </c>
      <c r="AO6" s="11" t="str">
        <f>IFERROR(VLOOKUP(AL$1&amp;":"&amp;AL6,'Finish order'!$E:$K,3,FALSE),"")</f>
        <v/>
      </c>
      <c r="AP6" s="2" t="str">
        <f>IFERROR(VLOOKUP(AL$1&amp;":"&amp;AL6,'Finish order'!$E:$K,2,FALSE),"")</f>
        <v/>
      </c>
      <c r="AS6" s="2">
        <v>5</v>
      </c>
      <c r="AT6" s="2" t="str">
        <f>IFERROR(VLOOKUP(AS$1&amp;":"&amp;AS6,'Finish order'!$E:$K,4,FALSE),"")</f>
        <v>Michael Shaw</v>
      </c>
      <c r="AU6" s="2" t="str">
        <f>IFERROR(VLOOKUP(AS$1&amp;":"&amp;AS6,'Finish order'!$E:$K,5,FALSE),"")</f>
        <v>York Knavesmire Harriers</v>
      </c>
      <c r="AV6" s="11">
        <f>IFERROR(VLOOKUP(AS$1&amp;":"&amp;AS6,'Finish order'!$E:$K,3,FALSE),"")</f>
        <v>4.2141203703703702E-2</v>
      </c>
      <c r="AW6" s="2">
        <f>IFERROR(VLOOKUP(AS$1&amp;":"&amp;AS6,'Finish order'!$E:$K,2,FALSE),"")</f>
        <v>519</v>
      </c>
      <c r="AZ6" s="2">
        <v>5</v>
      </c>
      <c r="BA6" s="2" t="str">
        <f>IFERROR(VLOOKUP(AZ$1&amp;":"&amp;AZ6,'Finish order'!$E:$K,4,FALSE),"")</f>
        <v>Kirsty Naylor</v>
      </c>
      <c r="BB6" s="2" t="str">
        <f>IFERROR(VLOOKUP(AZ$1&amp;":"&amp;AZ6,'Finish order'!$E:$K,5,FALSE),"")</f>
        <v>Thirsk &amp; Sowerby Harriers</v>
      </c>
      <c r="BC6" s="11">
        <f>IFERROR(VLOOKUP(AZ$1&amp;":"&amp;AZ6,'Finish order'!$E:$K,3,FALSE),"")</f>
        <v>5.7847222222222223E-2</v>
      </c>
      <c r="BD6" s="2">
        <f>IFERROR(VLOOKUP(AZ$1&amp;":"&amp;AZ6,'Finish order'!$E:$K,2,FALSE),"")</f>
        <v>107</v>
      </c>
      <c r="BG6" s="2">
        <v>5</v>
      </c>
      <c r="BH6" s="2" t="str">
        <f>IFERROR(VLOOKUP(BG$1&amp;":"&amp;BG6,'Finish order'!$E:$K,4,FALSE),"")</f>
        <v>Paul Woolhouse</v>
      </c>
      <c r="BI6" s="2" t="str">
        <f>IFERROR(VLOOKUP(BG$1&amp;":"&amp;BG6,'Finish order'!$E:$K,5,FALSE),"")</f>
        <v>Individual#</v>
      </c>
      <c r="BJ6" s="11">
        <f>IFERROR(VLOOKUP(BG$1&amp;":"&amp;BG6,'Finish order'!$E:$K,3,FALSE),"")</f>
        <v>4.3668981481481482E-2</v>
      </c>
      <c r="BK6" s="2">
        <f>IFERROR(VLOOKUP(BG$1&amp;":"&amp;BG6,'Finish order'!$E:$K,2,FALSE),"")</f>
        <v>720</v>
      </c>
      <c r="BN6" s="2">
        <v>5</v>
      </c>
      <c r="BO6" s="2" t="str">
        <f>IFERROR(VLOOKUP(BN$1&amp;":"&amp;BN6,'Finish order'!$E:$K,4,FALSE),"")</f>
        <v/>
      </c>
      <c r="BP6" s="2" t="str">
        <f>IFERROR(VLOOKUP(BN$1&amp;":"&amp;BN6,'Finish order'!$E:$K,5,FALSE),"")</f>
        <v/>
      </c>
      <c r="BQ6" s="11" t="str">
        <f>IFERROR(VLOOKUP(BN$1&amp;":"&amp;BN6,'Finish order'!$E:$K,3,FALSE),"")</f>
        <v/>
      </c>
      <c r="BR6" s="2" t="str">
        <f>IFERROR(VLOOKUP(BN$1&amp;":"&amp;BN6,'Finish order'!$E:$K,2,FALSE),"")</f>
        <v/>
      </c>
      <c r="BU6" s="2">
        <v>5</v>
      </c>
      <c r="BV6" s="11" t="str">
        <f>IFERROR(VLOOKUP(BU$1&amp;":"&amp;BU6,'Finish order'!$E:$K,4,FALSE),"")</f>
        <v>Paul Havis</v>
      </c>
      <c r="BW6" s="2" t="str">
        <f>IFERROR(VLOOKUP(BU$1&amp;":"&amp;BU6,'Finish order'!$E:$K,5,FALSE),"")</f>
        <v>Individual#</v>
      </c>
      <c r="BX6" s="11">
        <f>IFERROR(VLOOKUP(BU$1&amp;":"&amp;BU6,'Finish order'!$E:$K,3,FALSE),"")</f>
        <v>4.763888888888889E-2</v>
      </c>
      <c r="BY6" s="2">
        <f>IFERROR(VLOOKUP(BU$1&amp;":"&amp;BU6,'Finish order'!$E:$K,2,FALSE),"")</f>
        <v>906</v>
      </c>
      <c r="CB6" s="2">
        <v>5</v>
      </c>
      <c r="CC6" s="11" t="str">
        <f>IFERROR(VLOOKUP(CB$1&amp;":"&amp;CB6,'Finish order'!$E:$K,4,FALSE),"")</f>
        <v/>
      </c>
      <c r="CD6" s="2" t="str">
        <f>IFERROR(VLOOKUP(CB$1&amp;":"&amp;CB6,'Finish order'!$E:$K,5,FALSE),"")</f>
        <v/>
      </c>
      <c r="CE6" s="11" t="str">
        <f>IFERROR(VLOOKUP(CB$1&amp;":"&amp;CB6,'Finish order'!$E:$K,3,FALSE),"")</f>
        <v/>
      </c>
      <c r="CF6" s="2" t="str">
        <f>IFERROR(VLOOKUP(CB$1&amp;":"&amp;CB6,'Finish order'!$E:$K,2,FALSE),"")</f>
        <v/>
      </c>
      <c r="CI6" s="13">
        <v>5</v>
      </c>
      <c r="CJ6" s="2" t="str">
        <f>IFERROR(VLOOKUP(CI$1&amp;":"&amp;CI6,'Finish order'!$E:$K,4,FALSE),"")</f>
        <v>Stephen Dixon</v>
      </c>
      <c r="CK6" s="2" t="str">
        <f>IFERROR(VLOOKUP(CI$1&amp;":"&amp;CI6,'Finish order'!$E:$K,5,FALSE),"")</f>
        <v>Valley Striders</v>
      </c>
      <c r="CL6" s="11">
        <f>IFERROR(VLOOKUP(CI$1&amp;":"&amp;CI6,'Finish order'!$E:$K,3,FALSE),"")</f>
        <v>5.8738425925925923E-2</v>
      </c>
      <c r="CM6" s="2">
        <f>IFERROR(VLOOKUP(CI$1&amp;":"&amp;CI6,'Finish order'!$E:$K,2,FALSE),"")</f>
        <v>985</v>
      </c>
      <c r="CP6" s="13">
        <v>5</v>
      </c>
      <c r="CQ6" s="2" t="str">
        <f>IFERROR(VLOOKUP(CP$1&amp;":"&amp;CP6,'Finish order'!$E:$K,4,FALSE),"")</f>
        <v/>
      </c>
      <c r="CR6" s="2" t="str">
        <f>IFERROR(VLOOKUP(CP$1&amp;":"&amp;CP6,'Finish order'!$E:$K,5,FALSE),"")</f>
        <v/>
      </c>
      <c r="CS6" s="11" t="str">
        <f>IFERROR(VLOOKUP(CP$1&amp;":"&amp;CP6,'Finish order'!$E:$K,3,FALSE),"")</f>
        <v/>
      </c>
      <c r="CT6" s="2" t="str">
        <f>IFERROR(VLOOKUP(CP$1&amp;":"&amp;CP6,'Finish order'!$E:$K,2,FALSE),"")</f>
        <v/>
      </c>
      <c r="CV6" s="11"/>
      <c r="CW6" s="2">
        <v>5</v>
      </c>
      <c r="CX6" s="2" t="str">
        <f>IFERROR(VLOOKUP(CW$1&amp;":"&amp;CW6,'Finish order'!$E:$K,4,FALSE),"")</f>
        <v/>
      </c>
      <c r="CY6" s="2" t="str">
        <f>IFERROR(VLOOKUP(CW$1&amp;":"&amp;CW6,'Finish order'!$E:$K,5,FALSE),"")</f>
        <v/>
      </c>
      <c r="CZ6" s="11" t="str">
        <f>IFERROR(VLOOKUP(CW$1&amp;":"&amp;CW6,'Finish order'!$E:$K,3,FALSE),"")</f>
        <v/>
      </c>
      <c r="DA6" s="2" t="str">
        <f>IFERROR(VLOOKUP(CW$1&amp;":"&amp;CW6,'Finish order'!$E:$K,2,FALSE),"")</f>
        <v/>
      </c>
      <c r="DC6" s="11"/>
      <c r="DD6" s="2">
        <v>5</v>
      </c>
      <c r="DE6" s="2" t="str">
        <f>IFERROR(VLOOKUP(DD$1&amp;":"&amp;DD6,'Finish order'!$E:$K,4,FALSE),"")</f>
        <v/>
      </c>
      <c r="DF6" s="2" t="str">
        <f>IFERROR(VLOOKUP(DD$1&amp;":"&amp;DD6,'Finish order'!$E:$K,5,FALSE),"")</f>
        <v/>
      </c>
      <c r="DG6" s="11" t="str">
        <f>IFERROR(VLOOKUP(DD$1&amp;":"&amp;DD6,'Finish order'!$E:$K,3,FALSE),"")</f>
        <v/>
      </c>
      <c r="DH6" s="2" t="str">
        <f>IFERROR(VLOOKUP(DD$1&amp;":"&amp;DD6,'Finish order'!$E:$K,2,FALSE),"")</f>
        <v/>
      </c>
      <c r="DI6" s="11"/>
      <c r="DK6" s="2">
        <v>5</v>
      </c>
      <c r="DL6" s="2" t="str">
        <f>IFERROR(VLOOKUP(DK$1&amp;":"&amp;DK6,'Finish order'!$E:$K,4,FALSE),"")</f>
        <v/>
      </c>
      <c r="DM6" s="2" t="str">
        <f>IFERROR(VLOOKUP(DK$1&amp;":"&amp;DK6,'Finish order'!$E:$K,5,FALSE),"")</f>
        <v/>
      </c>
      <c r="DN6" s="11" t="str">
        <f>IFERROR(VLOOKUP(DK$1&amp;":"&amp;DK6,'Finish order'!$E:$K,3,FALSE),"")</f>
        <v/>
      </c>
      <c r="DO6" s="2" t="str">
        <f>IFERROR(VLOOKUP(DK$1&amp;":"&amp;DK6,'Finish order'!$E:$K,2,FALSE),"")</f>
        <v/>
      </c>
      <c r="DQ6" s="11"/>
      <c r="DR6" s="2">
        <v>5</v>
      </c>
      <c r="DS6" s="2" t="str">
        <f>IFERROR(VLOOKUP(DR$1&amp;":"&amp;DR6,'Finish order'!$E:$K,4,FALSE),"")</f>
        <v/>
      </c>
      <c r="DT6" s="2" t="str">
        <f>IFERROR(VLOOKUP(DR$1&amp;":"&amp;DR6,'Finish order'!$E:$K,5,FALSE),"")</f>
        <v/>
      </c>
      <c r="DU6" s="11" t="str">
        <f>IFERROR(VLOOKUP(DR$1&amp;":"&amp;DR6,'Finish order'!$E:$K,3,FALSE),"")</f>
        <v/>
      </c>
      <c r="DV6" s="2" t="str">
        <f>IFERROR(VLOOKUP(DR$1&amp;":"&amp;DR6,'Finish order'!$E:$K,2,FALSE),"")</f>
        <v/>
      </c>
      <c r="DW6" s="11"/>
    </row>
    <row r="7" spans="1:127" x14ac:dyDescent="0.2">
      <c r="A7" s="2">
        <v>6</v>
      </c>
      <c r="B7" s="2" t="str">
        <f>IFERROR(VLOOKUP($A$1&amp;":"&amp;A7,'Finish order'!C:K,6,FALSE),"")</f>
        <v>Kian Stead</v>
      </c>
      <c r="C7" s="2" t="str">
        <f>IFERROR(VLOOKUP(A$1&amp;":"&amp;A7,'Finish order'!$C:$K,9,FALSE),"")</f>
        <v>MSEN</v>
      </c>
      <c r="D7" s="2" t="str">
        <f>IFERROR(VLOOKUP(A$1&amp;":"&amp;A7,'Finish order'!$C:$K,7,FALSE),"")</f>
        <v>Individual#</v>
      </c>
      <c r="E7" s="11">
        <f>IFERROR(VLOOKUP($A$1&amp;":"&amp;A7,'Finish order'!C:K,5,FALSE),"")</f>
        <v>3.5196759259259261E-2</v>
      </c>
      <c r="F7" s="2">
        <f>IFERROR(VLOOKUP($A$1&amp;":"&amp;A7,'Finish order'!C:K,4,FALSE),"")</f>
        <v>337</v>
      </c>
      <c r="G7" s="13" cm="1">
        <f t="array" ref="G7">IFERROR(SMALL(IF($D$2:$D916=D7,$A$2:$A$911*1.001),1),"")</f>
        <v>4.0039999999999996</v>
      </c>
      <c r="H7" s="13" cm="1">
        <f t="array" ref="H7">IFERROR(SMALL(IF($D$2:$D916=D7,$A$2:$A$911*1.0001),2),"")</f>
        <v>6.0006000000000004</v>
      </c>
      <c r="I7" s="13" cm="1">
        <f t="array" ref="I7">IFERROR(SMALL(IF($D$2:$D916=D7,$A$2:$A$911*1.00001),3),"")</f>
        <v>30.000300000000003</v>
      </c>
      <c r="J7" s="13" cm="1">
        <f t="array" ref="J7">IFERROR(SMALL(IF($D$2:$D916=D7,$A$2:$A$911*1.000001),4),"")</f>
        <v>39.000038999999994</v>
      </c>
      <c r="K7" s="13">
        <f t="shared" si="0"/>
        <v>79.004939000000007</v>
      </c>
      <c r="L7" s="13">
        <f t="shared" si="1"/>
        <v>40.004900000000006</v>
      </c>
      <c r="M7" s="13">
        <f t="shared" si="2"/>
        <v>10.0046</v>
      </c>
      <c r="N7" s="13" t="str">
        <f>Table1[[#This Row],[Club]]&amp;":"&amp;Table1[[#Headers],[Male]]</f>
        <v>Individual#:Male</v>
      </c>
      <c r="P7" s="2">
        <v>6</v>
      </c>
      <c r="Q7" s="2" t="str">
        <f>IFERROR(VLOOKUP(P$1&amp;":"&amp;P7,'Finish order'!$C:$K,6,FALSE),"")</f>
        <v>Georgia Campbell</v>
      </c>
      <c r="R7" s="2" t="str">
        <f>IFERROR(VLOOKUP(P$1&amp;":"&amp;P7,'Finish order'!$C:$K,9,FALSE),"")</f>
        <v>WSEN</v>
      </c>
      <c r="S7" s="2" t="str">
        <f>IFERROR(VLOOKUP(P$1&amp;":"&amp;P7,'Finish order'!$C:$K,7,FALSE),"")</f>
        <v>Individual#</v>
      </c>
      <c r="T7" s="11">
        <f>IFERROR(VLOOKUP(P$1&amp;":"&amp;P7,'Finish order'!$C:$K,5,FALSE),"")</f>
        <v>4.4791666666666667E-2</v>
      </c>
      <c r="U7" s="2">
        <f>IFERROR(VLOOKUP(P$1&amp;":"&amp;P7,'Finish order'!$C:$K,4,FALSE),"")</f>
        <v>9</v>
      </c>
      <c r="V7" s="13" cm="1">
        <f t="array" ref="V7">IFERROR(SMALL(IF($S$2:$S916=S7,$P$2:$P$911*1.001),1),"")</f>
        <v>6.0059999999999993</v>
      </c>
      <c r="W7" s="13" cm="1">
        <f t="array" ref="W7">IFERROR(SMALL(IF($S$2:$S916=S7,$P$2:$P$911*1.0001),2),"")</f>
        <v>19.001899999999999</v>
      </c>
      <c r="X7" s="13" cm="1">
        <f t="array" ref="X7">IFERROR(SMALL(IF($S$2:$S916=S7,$P$2:$P$911*1.00001),3),"")</f>
        <v>26.000260000000001</v>
      </c>
      <c r="Y7" s="13" cm="1">
        <f t="array" ref="Y7">IFERROR(SMALL(IF($S$2:$S916=S7,$P$2:$P$911*1.000001),4),"")</f>
        <v>32.000031999999997</v>
      </c>
      <c r="Z7" s="13">
        <f t="shared" si="3"/>
        <v>83.008192000000008</v>
      </c>
      <c r="AA7" s="13">
        <f t="shared" si="5"/>
        <v>51.008160000000004</v>
      </c>
      <c r="AB7" s="13">
        <f t="shared" si="4"/>
        <v>25.007899999999999</v>
      </c>
      <c r="AC7" s="13" t="str">
        <f>Table4[[#This Row],[Club]]&amp;":"&amp;Table4[[#Headers],[Female]]</f>
        <v>Individual#:Female</v>
      </c>
      <c r="AE7" s="2">
        <v>6</v>
      </c>
      <c r="AF7" s="2" t="str">
        <f>IFERROR(VLOOKUP(AE$1&amp;":"&amp;AE7,'Finish order'!$E:$K,4,FALSE),"")</f>
        <v/>
      </c>
      <c r="AG7" s="2" t="str">
        <f>IFERROR(VLOOKUP(AE$1&amp;":"&amp;AE7,'Finish order'!$E:$K,5,FALSE),"")</f>
        <v/>
      </c>
      <c r="AH7" s="11" t="str">
        <f>IFERROR(VLOOKUP(AE$1&amp;":"&amp;AE7,'Finish order'!$E:$K,3,FALSE),"")</f>
        <v/>
      </c>
      <c r="AI7" s="2" t="str">
        <f>IFERROR(VLOOKUP(AE$1&amp;":"&amp;AE7,'Finish order'!$E:$K,2,FALSE),"")</f>
        <v/>
      </c>
      <c r="AL7" s="2">
        <v>6</v>
      </c>
      <c r="AM7" s="2" t="str">
        <f>IFERROR(VLOOKUP(AL$1&amp;":"&amp;AL7,'Finish order'!$E:$K,4,FALSE),"")</f>
        <v/>
      </c>
      <c r="AN7" s="2" t="str">
        <f>IFERROR(VLOOKUP(AL$1&amp;":"&amp;AL7,'Finish order'!$E:$K,5,FALSE),"")</f>
        <v/>
      </c>
      <c r="AO7" s="11" t="str">
        <f>IFERROR(VLOOKUP(AL$1&amp;":"&amp;AL7,'Finish order'!$E:$K,3,FALSE),"")</f>
        <v/>
      </c>
      <c r="AP7" s="2" t="str">
        <f>IFERROR(VLOOKUP(AL$1&amp;":"&amp;AL7,'Finish order'!$E:$K,2,FALSE),"")</f>
        <v/>
      </c>
      <c r="AS7" s="2">
        <v>6</v>
      </c>
      <c r="AT7" s="2" t="str">
        <f>IFERROR(VLOOKUP(AS$1&amp;":"&amp;AS7,'Finish order'!$E:$K,4,FALSE),"")</f>
        <v>Dominic Wilson</v>
      </c>
      <c r="AU7" s="2" t="str">
        <f>IFERROR(VLOOKUP(AS$1&amp;":"&amp;AS7,'Finish order'!$E:$K,5,FALSE),"")</f>
        <v>Individual#</v>
      </c>
      <c r="AV7" s="11">
        <f>IFERROR(VLOOKUP(AS$1&amp;":"&amp;AS7,'Finish order'!$E:$K,3,FALSE),"")</f>
        <v>4.3680555555555556E-2</v>
      </c>
      <c r="AW7" s="2">
        <f>IFERROR(VLOOKUP(AS$1&amp;":"&amp;AS7,'Finish order'!$E:$K,2,FALSE),"")</f>
        <v>504</v>
      </c>
      <c r="AZ7" s="2">
        <v>6</v>
      </c>
      <c r="BA7" s="2" t="str">
        <f>IFERROR(VLOOKUP(AZ$1&amp;":"&amp;AZ7,'Finish order'!$E:$K,4,FALSE),"")</f>
        <v>Laura Bennett</v>
      </c>
      <c r="BB7" s="2" t="str">
        <f>IFERROR(VLOOKUP(AZ$1&amp;":"&amp;AZ7,'Finish order'!$E:$K,5,FALSE),"")</f>
        <v>York Acorn RC</v>
      </c>
      <c r="BC7" s="11">
        <f>IFERROR(VLOOKUP(AZ$1&amp;":"&amp;AZ7,'Finish order'!$E:$K,3,FALSE),"")</f>
        <v>6.1030092592592594E-2</v>
      </c>
      <c r="BD7" s="2">
        <f>IFERROR(VLOOKUP(AZ$1&amp;":"&amp;AZ7,'Finish order'!$E:$K,2,FALSE),"")</f>
        <v>110</v>
      </c>
      <c r="BG7" s="2">
        <v>6</v>
      </c>
      <c r="BH7" s="2" t="str">
        <f>IFERROR(VLOOKUP(BG$1&amp;":"&amp;BG7,'Finish order'!$E:$K,4,FALSE),"")</f>
        <v>Russ Grayson</v>
      </c>
      <c r="BI7" s="2" t="str">
        <f>IFERROR(VLOOKUP(BG$1&amp;":"&amp;BG7,'Finish order'!$E:$K,5,FALSE),"")</f>
        <v>Pickering RC</v>
      </c>
      <c r="BJ7" s="11">
        <f>IFERROR(VLOOKUP(BG$1&amp;":"&amp;BG7,'Finish order'!$E:$K,3,FALSE),"")</f>
        <v>4.4236111111111108E-2</v>
      </c>
      <c r="BK7" s="2">
        <f>IFERROR(VLOOKUP(BG$1&amp;":"&amp;BG7,'Finish order'!$E:$K,2,FALSE),"")</f>
        <v>707</v>
      </c>
      <c r="BN7" s="2">
        <v>6</v>
      </c>
      <c r="BO7" s="2" t="str">
        <f>IFERROR(VLOOKUP(BN$1&amp;":"&amp;BN7,'Finish order'!$E:$K,4,FALSE),"")</f>
        <v/>
      </c>
      <c r="BP7" s="2" t="str">
        <f>IFERROR(VLOOKUP(BN$1&amp;":"&amp;BN7,'Finish order'!$E:$K,5,FALSE),"")</f>
        <v/>
      </c>
      <c r="BQ7" s="11" t="str">
        <f>IFERROR(VLOOKUP(BN$1&amp;":"&amp;BN7,'Finish order'!$E:$K,3,FALSE),"")</f>
        <v/>
      </c>
      <c r="BR7" s="2" t="str">
        <f>IFERROR(VLOOKUP(BN$1&amp;":"&amp;BN7,'Finish order'!$E:$K,2,FALSE),"")</f>
        <v/>
      </c>
      <c r="BU7" s="2">
        <v>6</v>
      </c>
      <c r="BV7" s="11" t="str">
        <f>IFERROR(VLOOKUP(BU$1&amp;":"&amp;BU7,'Finish order'!$E:$K,4,FALSE),"")</f>
        <v>Graham D Palmer</v>
      </c>
      <c r="BW7" s="2" t="str">
        <f>IFERROR(VLOOKUP(BU$1&amp;":"&amp;BU7,'Finish order'!$E:$K,5,FALSE),"")</f>
        <v>Loftus &amp; Whitby AC</v>
      </c>
      <c r="BX7" s="11">
        <f>IFERROR(VLOOKUP(BU$1&amp;":"&amp;BU7,'Finish order'!$E:$K,3,FALSE),"")</f>
        <v>4.9212962962962965E-2</v>
      </c>
      <c r="BY7" s="2">
        <f>IFERROR(VLOOKUP(BU$1&amp;":"&amp;BU7,'Finish order'!$E:$K,2,FALSE),"")</f>
        <v>907</v>
      </c>
      <c r="CB7" s="2">
        <v>6</v>
      </c>
      <c r="CC7" s="11" t="str">
        <f>IFERROR(VLOOKUP(CB$1&amp;":"&amp;CB7,'Finish order'!$E:$K,4,FALSE),"")</f>
        <v/>
      </c>
      <c r="CD7" s="2" t="str">
        <f>IFERROR(VLOOKUP(CB$1&amp;":"&amp;CB7,'Finish order'!$E:$K,5,FALSE),"")</f>
        <v/>
      </c>
      <c r="CE7" s="11" t="str">
        <f>IFERROR(VLOOKUP(CB$1&amp;":"&amp;CB7,'Finish order'!$E:$K,3,FALSE),"")</f>
        <v/>
      </c>
      <c r="CF7" s="2" t="str">
        <f>IFERROR(VLOOKUP(CB$1&amp;":"&amp;CB7,'Finish order'!$E:$K,2,FALSE),"")</f>
        <v/>
      </c>
      <c r="CI7" s="13">
        <v>6</v>
      </c>
      <c r="CJ7" s="2" t="str">
        <f>IFERROR(VLOOKUP(CI$1&amp;":"&amp;CI7,'Finish order'!$E:$K,4,FALSE),"")</f>
        <v>Martin White</v>
      </c>
      <c r="CK7" s="2" t="str">
        <f>IFERROR(VLOOKUP(CI$1&amp;":"&amp;CI7,'Finish order'!$E:$K,5,FALSE),"")</f>
        <v>New Marske Harriers Club</v>
      </c>
      <c r="CL7" s="11">
        <f>IFERROR(VLOOKUP(CI$1&amp;":"&amp;CI7,'Finish order'!$E:$K,3,FALSE),"")</f>
        <v>7.3877314814814812E-2</v>
      </c>
      <c r="CM7" s="2">
        <f>IFERROR(VLOOKUP(CI$1&amp;":"&amp;CI7,'Finish order'!$E:$K,2,FALSE),"")</f>
        <v>992</v>
      </c>
      <c r="CP7" s="13">
        <v>6</v>
      </c>
      <c r="CQ7" s="2" t="str">
        <f>IFERROR(VLOOKUP(CP$1&amp;":"&amp;CP7,'Finish order'!$E:$K,4,FALSE),"")</f>
        <v/>
      </c>
      <c r="CR7" s="2" t="str">
        <f>IFERROR(VLOOKUP(CP$1&amp;":"&amp;CP7,'Finish order'!$E:$K,5,FALSE),"")</f>
        <v/>
      </c>
      <c r="CS7" s="11" t="str">
        <f>IFERROR(VLOOKUP(CP$1&amp;":"&amp;CP7,'Finish order'!$E:$K,3,FALSE),"")</f>
        <v/>
      </c>
      <c r="CT7" s="2" t="str">
        <f>IFERROR(VLOOKUP(CP$1&amp;":"&amp;CP7,'Finish order'!$E:$K,2,FALSE),"")</f>
        <v/>
      </c>
      <c r="CV7" s="11"/>
      <c r="CW7" s="2">
        <v>6</v>
      </c>
      <c r="CX7" s="2" t="str">
        <f>IFERROR(VLOOKUP(CW$1&amp;":"&amp;CW7,'Finish order'!$E:$K,4,FALSE),"")</f>
        <v/>
      </c>
      <c r="CY7" s="2" t="str">
        <f>IFERROR(VLOOKUP(CW$1&amp;":"&amp;CW7,'Finish order'!$E:$K,5,FALSE),"")</f>
        <v/>
      </c>
      <c r="CZ7" s="11" t="str">
        <f>IFERROR(VLOOKUP(CW$1&amp;":"&amp;CW7,'Finish order'!$E:$K,3,FALSE),"")</f>
        <v/>
      </c>
      <c r="DA7" s="2" t="str">
        <f>IFERROR(VLOOKUP(CW$1&amp;":"&amp;CW7,'Finish order'!$E:$K,2,FALSE),"")</f>
        <v/>
      </c>
      <c r="DC7" s="11"/>
      <c r="DD7" s="2">
        <v>6</v>
      </c>
      <c r="DE7" s="2" t="str">
        <f>IFERROR(VLOOKUP(DD$1&amp;":"&amp;DD7,'Finish order'!$E:$K,4,FALSE),"")</f>
        <v/>
      </c>
      <c r="DF7" s="2" t="str">
        <f>IFERROR(VLOOKUP(DD$1&amp;":"&amp;DD7,'Finish order'!$E:$K,5,FALSE),"")</f>
        <v/>
      </c>
      <c r="DG7" s="11" t="str">
        <f>IFERROR(VLOOKUP(DD$1&amp;":"&amp;DD7,'Finish order'!$E:$K,3,FALSE),"")</f>
        <v/>
      </c>
      <c r="DH7" s="2" t="str">
        <f>IFERROR(VLOOKUP(DD$1&amp;":"&amp;DD7,'Finish order'!$E:$K,2,FALSE),"")</f>
        <v/>
      </c>
      <c r="DI7" s="11"/>
      <c r="DK7" s="2">
        <v>6</v>
      </c>
      <c r="DL7" s="2" t="str">
        <f>IFERROR(VLOOKUP(DK$1&amp;":"&amp;DK7,'Finish order'!$E:$K,4,FALSE),"")</f>
        <v/>
      </c>
      <c r="DM7" s="2" t="str">
        <f>IFERROR(VLOOKUP(DK$1&amp;":"&amp;DK7,'Finish order'!$E:$K,5,FALSE),"")</f>
        <v/>
      </c>
      <c r="DN7" s="11" t="str">
        <f>IFERROR(VLOOKUP(DK$1&amp;":"&amp;DK7,'Finish order'!$E:$K,3,FALSE),"")</f>
        <v/>
      </c>
      <c r="DO7" s="2" t="str">
        <f>IFERROR(VLOOKUP(DK$1&amp;":"&amp;DK7,'Finish order'!$E:$K,2,FALSE),"")</f>
        <v/>
      </c>
      <c r="DQ7" s="11"/>
      <c r="DR7" s="2">
        <v>6</v>
      </c>
      <c r="DS7" s="2" t="str">
        <f>IFERROR(VLOOKUP(DR$1&amp;":"&amp;DR7,'Finish order'!$E:$K,4,FALSE),"")</f>
        <v/>
      </c>
      <c r="DT7" s="2" t="str">
        <f>IFERROR(VLOOKUP(DR$1&amp;":"&amp;DR7,'Finish order'!$E:$K,5,FALSE),"")</f>
        <v/>
      </c>
      <c r="DU7" s="11" t="str">
        <f>IFERROR(VLOOKUP(DR$1&amp;":"&amp;DR7,'Finish order'!$E:$K,3,FALSE),"")</f>
        <v/>
      </c>
      <c r="DV7" s="2" t="str">
        <f>IFERROR(VLOOKUP(DR$1&amp;":"&amp;DR7,'Finish order'!$E:$K,2,FALSE),"")</f>
        <v/>
      </c>
      <c r="DW7" s="11"/>
    </row>
    <row r="8" spans="1:127" x14ac:dyDescent="0.2">
      <c r="A8" s="2">
        <v>7</v>
      </c>
      <c r="B8" s="2" t="str">
        <f>IFERROR(VLOOKUP($A$1&amp;":"&amp;A8,'Finish order'!C:K,6,FALSE),"")</f>
        <v>Ian Rowan</v>
      </c>
      <c r="C8" s="2" t="str">
        <f>IFERROR(VLOOKUP(A$1&amp;":"&amp;A8,'Finish order'!$C:$K,9,FALSE),"")</f>
        <v>M45</v>
      </c>
      <c r="D8" s="2" t="str">
        <f>IFERROR(VLOOKUP(A$1&amp;":"&amp;A8,'Finish order'!$C:$K,7,FALSE),"")</f>
        <v>Esk Valley Fell Club</v>
      </c>
      <c r="E8" s="11">
        <f>IFERROR(VLOOKUP($A$1&amp;":"&amp;A8,'Finish order'!C:K,5,FALSE),"")</f>
        <v>3.5474537037037034E-2</v>
      </c>
      <c r="F8" s="2">
        <f>IFERROR(VLOOKUP($A$1&amp;":"&amp;A8,'Finish order'!C:K,4,FALSE),"")</f>
        <v>618</v>
      </c>
      <c r="G8" s="13" cm="1">
        <f t="array" ref="G8">IFERROR(SMALL(IF($D$2:$D917=D8,$A$2:$A$911*1.001),1),"")</f>
        <v>7.0069999999999997</v>
      </c>
      <c r="H8" s="13" cm="1">
        <f t="array" ref="H8">IFERROR(SMALL(IF($D$2:$D917=D8,$A$2:$A$911*1.0001),2),"")</f>
        <v>15.0015</v>
      </c>
      <c r="I8" s="13" cm="1">
        <f t="array" ref="I8">IFERROR(SMALL(IF($D$2:$D917=D8,$A$2:$A$911*1.00001),3),"")</f>
        <v>16.000160000000001</v>
      </c>
      <c r="J8" s="13" cm="1">
        <f t="array" ref="J8">IFERROR(SMALL(IF($D$2:$D917=D8,$A$2:$A$911*1.000001),4),"")</f>
        <v>19.000018999999998</v>
      </c>
      <c r="K8" s="13">
        <f t="shared" si="0"/>
        <v>57.008679000000001</v>
      </c>
      <c r="L8" s="13">
        <f t="shared" si="1"/>
        <v>38.008659999999999</v>
      </c>
      <c r="M8" s="13">
        <f t="shared" si="2"/>
        <v>22.008499999999998</v>
      </c>
      <c r="N8" s="13" t="str">
        <f>Table1[[#This Row],[Club]]&amp;":"&amp;Table1[[#Headers],[Male]]</f>
        <v>Esk Valley Fell Club:Male</v>
      </c>
      <c r="P8" s="2">
        <v>7</v>
      </c>
      <c r="Q8" s="2" t="str">
        <f>IFERROR(VLOOKUP(P$1&amp;":"&amp;P8,'Finish order'!$C:$K,6,FALSE),"")</f>
        <v>Trudy Morrice</v>
      </c>
      <c r="R8" s="2" t="str">
        <f>IFERROR(VLOOKUP(P$1&amp;":"&amp;P8,'Finish order'!$C:$K,9,FALSE),"")</f>
        <v>W55</v>
      </c>
      <c r="S8" s="2" t="str">
        <f>IFERROR(VLOOKUP(P$1&amp;":"&amp;P8,'Finish order'!$C:$K,7,FALSE),"")</f>
        <v>Thirsk &amp; Sowerby Harriers</v>
      </c>
      <c r="T8" s="11">
        <f>IFERROR(VLOOKUP(P$1&amp;":"&amp;P8,'Finish order'!$C:$K,5,FALSE),"")</f>
        <v>4.7129629629629632E-2</v>
      </c>
      <c r="U8" s="2">
        <f>IFERROR(VLOOKUP(P$1&amp;":"&amp;P8,'Finish order'!$C:$K,4,FALSE),"")</f>
        <v>260</v>
      </c>
      <c r="V8" s="13" cm="1">
        <f t="array" ref="V8">IFERROR(SMALL(IF($S$2:$S917=S8,$P$2:$P$911*1.001),1),"")</f>
        <v>4.0039999999999996</v>
      </c>
      <c r="W8" s="13" cm="1">
        <f t="array" ref="W8">IFERROR(SMALL(IF($S$2:$S917=S8,$P$2:$P$911*1.0001),2),"")</f>
        <v>7.0007000000000001</v>
      </c>
      <c r="X8" s="13" cm="1">
        <f t="array" ref="X8">IFERROR(SMALL(IF($S$2:$S917=S8,$P$2:$P$911*1.00001),3),"")</f>
        <v>16.000160000000001</v>
      </c>
      <c r="Y8" s="13" cm="1">
        <f t="array" ref="Y8">IFERROR(SMALL(IF($S$2:$S917=S8,$P$2:$P$911*1.000001),4),"")</f>
        <v>21.000020999999997</v>
      </c>
      <c r="Z8" s="13">
        <f t="shared" si="3"/>
        <v>48.004880999999997</v>
      </c>
      <c r="AA8" s="13">
        <f t="shared" si="5"/>
        <v>27.004860000000001</v>
      </c>
      <c r="AB8" s="13">
        <f t="shared" si="4"/>
        <v>11.0047</v>
      </c>
      <c r="AC8" s="13" t="str">
        <f>Table4[[#This Row],[Club]]&amp;":"&amp;Table4[[#Headers],[Female]]</f>
        <v>Thirsk &amp; Sowerby Harriers:Female</v>
      </c>
      <c r="AE8" s="2">
        <v>7</v>
      </c>
      <c r="AF8" s="2" t="str">
        <f>IFERROR(VLOOKUP(AE$1&amp;":"&amp;AE8,'Finish order'!$E:$K,4,FALSE),"")</f>
        <v/>
      </c>
      <c r="AG8" s="2" t="str">
        <f>IFERROR(VLOOKUP(AE$1&amp;":"&amp;AE8,'Finish order'!$E:$K,5,FALSE),"")</f>
        <v/>
      </c>
      <c r="AH8" s="11" t="str">
        <f>IFERROR(VLOOKUP(AE$1&amp;":"&amp;AE8,'Finish order'!$E:$K,3,FALSE),"")</f>
        <v/>
      </c>
      <c r="AI8" s="2" t="str">
        <f>IFERROR(VLOOKUP(AE$1&amp;":"&amp;AE8,'Finish order'!$E:$K,2,FALSE),"")</f>
        <v/>
      </c>
      <c r="AL8" s="2">
        <v>7</v>
      </c>
      <c r="AM8" s="2" t="str">
        <f>IFERROR(VLOOKUP(AL$1&amp;":"&amp;AL8,'Finish order'!$E:$K,4,FALSE),"")</f>
        <v/>
      </c>
      <c r="AN8" s="2" t="str">
        <f>IFERROR(VLOOKUP(AL$1&amp;":"&amp;AL8,'Finish order'!$E:$K,5,FALSE),"")</f>
        <v/>
      </c>
      <c r="AO8" s="11" t="str">
        <f>IFERROR(VLOOKUP(AL$1&amp;":"&amp;AL8,'Finish order'!$E:$K,3,FALSE),"")</f>
        <v/>
      </c>
      <c r="AP8" s="2" t="str">
        <f>IFERROR(VLOOKUP(AL$1&amp;":"&amp;AL8,'Finish order'!$E:$K,2,FALSE),"")</f>
        <v/>
      </c>
      <c r="AS8" s="2">
        <v>7</v>
      </c>
      <c r="AT8" s="2" t="str">
        <f>IFERROR(VLOOKUP(AS$1&amp;":"&amp;AS8,'Finish order'!$E:$K,4,FALSE),"")</f>
        <v>Sam Dredge</v>
      </c>
      <c r="AU8" s="2" t="str">
        <f>IFERROR(VLOOKUP(AS$1&amp;":"&amp;AS8,'Finish order'!$E:$K,5,FALSE),"")</f>
        <v>York Acorn RC</v>
      </c>
      <c r="AV8" s="11">
        <f>IFERROR(VLOOKUP(AS$1&amp;":"&amp;AS8,'Finish order'!$E:$K,3,FALSE),"")</f>
        <v>4.4618055555555557E-2</v>
      </c>
      <c r="AW8" s="2">
        <f>IFERROR(VLOOKUP(AS$1&amp;":"&amp;AS8,'Finish order'!$E:$K,2,FALSE),"")</f>
        <v>515</v>
      </c>
      <c r="AZ8" s="2">
        <v>7</v>
      </c>
      <c r="BA8" s="2" t="str">
        <f>IFERROR(VLOOKUP(AZ$1&amp;":"&amp;AZ8,'Finish order'!$E:$K,4,FALSE),"")</f>
        <v/>
      </c>
      <c r="BB8" s="2" t="str">
        <f>IFERROR(VLOOKUP(AZ$1&amp;":"&amp;AZ8,'Finish order'!$E:$K,5,FALSE),"")</f>
        <v/>
      </c>
      <c r="BC8" s="11" t="str">
        <f>IFERROR(VLOOKUP(AZ$1&amp;":"&amp;AZ8,'Finish order'!$E:$K,3,FALSE),"")</f>
        <v/>
      </c>
      <c r="BD8" s="2" t="str">
        <f>IFERROR(VLOOKUP(AZ$1&amp;":"&amp;AZ8,'Finish order'!$E:$K,2,FALSE),"")</f>
        <v/>
      </c>
      <c r="BG8" s="2">
        <v>7</v>
      </c>
      <c r="BH8" s="2" t="str">
        <f>IFERROR(VLOOKUP(BG$1&amp;":"&amp;BG8,'Finish order'!$E:$K,4,FALSE),"")</f>
        <v>Andrew Gamble</v>
      </c>
      <c r="BI8" s="2" t="str">
        <f>IFERROR(VLOOKUP(BG$1&amp;":"&amp;BG8,'Finish order'!$E:$K,5,FALSE),"")</f>
        <v>Individual#</v>
      </c>
      <c r="BJ8" s="11">
        <f>IFERROR(VLOOKUP(BG$1&amp;":"&amp;BG8,'Finish order'!$E:$K,3,FALSE),"")</f>
        <v>4.5844907407407411E-2</v>
      </c>
      <c r="BK8" s="2">
        <f>IFERROR(VLOOKUP(BG$1&amp;":"&amp;BG8,'Finish order'!$E:$K,2,FALSE),"")</f>
        <v>710</v>
      </c>
      <c r="BN8" s="2">
        <v>7</v>
      </c>
      <c r="BO8" s="2" t="str">
        <f>IFERROR(VLOOKUP(BN$1&amp;":"&amp;BN8,'Finish order'!$E:$K,4,FALSE),"")</f>
        <v/>
      </c>
      <c r="BP8" s="2" t="str">
        <f>IFERROR(VLOOKUP(BN$1&amp;":"&amp;BN8,'Finish order'!$E:$K,5,FALSE),"")</f>
        <v/>
      </c>
      <c r="BQ8" s="11" t="str">
        <f>IFERROR(VLOOKUP(BN$1&amp;":"&amp;BN8,'Finish order'!$E:$K,3,FALSE),"")</f>
        <v/>
      </c>
      <c r="BR8" s="2" t="str">
        <f>IFERROR(VLOOKUP(BN$1&amp;":"&amp;BN8,'Finish order'!$E:$K,2,FALSE),"")</f>
        <v/>
      </c>
      <c r="BU8" s="2">
        <v>7</v>
      </c>
      <c r="BV8" s="11" t="str">
        <f>IFERROR(VLOOKUP(BU$1&amp;":"&amp;BU8,'Finish order'!$E:$K,4,FALSE),"")</f>
        <v>Simon Lawson</v>
      </c>
      <c r="BW8" s="2" t="str">
        <f>IFERROR(VLOOKUP(BU$1&amp;":"&amp;BU8,'Finish order'!$E:$K,5,FALSE),"")</f>
        <v>Nidderdale Fell &amp; Trail</v>
      </c>
      <c r="BX8" s="11">
        <f>IFERROR(VLOOKUP(BU$1&amp;":"&amp;BU8,'Finish order'!$E:$K,3,FALSE),"")</f>
        <v>4.9340277777777775E-2</v>
      </c>
      <c r="BY8" s="2">
        <f>IFERROR(VLOOKUP(BU$1&amp;":"&amp;BU8,'Finish order'!$E:$K,2,FALSE),"")</f>
        <v>917</v>
      </c>
      <c r="CB8" s="2">
        <v>7</v>
      </c>
      <c r="CC8" s="11" t="str">
        <f>IFERROR(VLOOKUP(CB$1&amp;":"&amp;CB8,'Finish order'!$E:$K,4,FALSE),"")</f>
        <v/>
      </c>
      <c r="CD8" s="2" t="str">
        <f>IFERROR(VLOOKUP(CB$1&amp;":"&amp;CB8,'Finish order'!$E:$K,5,FALSE),"")</f>
        <v/>
      </c>
      <c r="CE8" s="11" t="str">
        <f>IFERROR(VLOOKUP(CB$1&amp;":"&amp;CB8,'Finish order'!$E:$K,3,FALSE),"")</f>
        <v/>
      </c>
      <c r="CF8" s="2" t="str">
        <f>IFERROR(VLOOKUP(CB$1&amp;":"&amp;CB8,'Finish order'!$E:$K,2,FALSE),"")</f>
        <v/>
      </c>
      <c r="CI8" s="13">
        <v>7</v>
      </c>
      <c r="CJ8" s="2" t="str">
        <f>IFERROR(VLOOKUP(CI$1&amp;":"&amp;CI8,'Finish order'!$E:$K,4,FALSE),"")</f>
        <v/>
      </c>
      <c r="CK8" s="2" t="str">
        <f>IFERROR(VLOOKUP(CI$1&amp;":"&amp;CI8,'Finish order'!$E:$K,5,FALSE),"")</f>
        <v/>
      </c>
      <c r="CL8" s="11" t="str">
        <f>IFERROR(VLOOKUP(CI$1&amp;":"&amp;CI8,'Finish order'!$E:$K,3,FALSE),"")</f>
        <v/>
      </c>
      <c r="CM8" s="2" t="str">
        <f>IFERROR(VLOOKUP(CI$1&amp;":"&amp;CI8,'Finish order'!$E:$K,2,FALSE),"")</f>
        <v/>
      </c>
      <c r="CP8" s="13">
        <v>7</v>
      </c>
      <c r="CQ8" s="2" t="str">
        <f>IFERROR(VLOOKUP(CP$1&amp;":"&amp;CP8,'Finish order'!$E:$K,4,FALSE),"")</f>
        <v/>
      </c>
      <c r="CR8" s="2" t="str">
        <f>IFERROR(VLOOKUP(CP$1&amp;":"&amp;CP8,'Finish order'!$E:$K,5,FALSE),"")</f>
        <v/>
      </c>
      <c r="CS8" s="11" t="str">
        <f>IFERROR(VLOOKUP(CP$1&amp;":"&amp;CP8,'Finish order'!$E:$K,3,FALSE),"")</f>
        <v/>
      </c>
      <c r="CT8" s="2" t="str">
        <f>IFERROR(VLOOKUP(CP$1&amp;":"&amp;CP8,'Finish order'!$E:$K,2,FALSE),"")</f>
        <v/>
      </c>
      <c r="CV8" s="11"/>
      <c r="CW8" s="2">
        <v>7</v>
      </c>
      <c r="CX8" s="2" t="str">
        <f>IFERROR(VLOOKUP(CW$1&amp;":"&amp;CW8,'Finish order'!$E:$K,4,FALSE),"")</f>
        <v/>
      </c>
      <c r="CY8" s="2" t="str">
        <f>IFERROR(VLOOKUP(CW$1&amp;":"&amp;CW8,'Finish order'!$E:$K,5,FALSE),"")</f>
        <v/>
      </c>
      <c r="CZ8" s="11" t="str">
        <f>IFERROR(VLOOKUP(CW$1&amp;":"&amp;CW8,'Finish order'!$E:$K,3,FALSE),"")</f>
        <v/>
      </c>
      <c r="DA8" s="2" t="str">
        <f>IFERROR(VLOOKUP(CW$1&amp;":"&amp;CW8,'Finish order'!$E:$K,2,FALSE),"")</f>
        <v/>
      </c>
      <c r="DC8" s="11"/>
      <c r="DD8" s="2">
        <v>7</v>
      </c>
      <c r="DE8" s="2" t="str">
        <f>IFERROR(VLOOKUP(DD$1&amp;":"&amp;DD8,'Finish order'!$E:$K,4,FALSE),"")</f>
        <v/>
      </c>
      <c r="DF8" s="2" t="str">
        <f>IFERROR(VLOOKUP(DD$1&amp;":"&amp;DD8,'Finish order'!$E:$K,5,FALSE),"")</f>
        <v/>
      </c>
      <c r="DG8" s="11" t="str">
        <f>IFERROR(VLOOKUP(DD$1&amp;":"&amp;DD8,'Finish order'!$E:$K,3,FALSE),"")</f>
        <v/>
      </c>
      <c r="DH8" s="2" t="str">
        <f>IFERROR(VLOOKUP(DD$1&amp;":"&amp;DD8,'Finish order'!$E:$K,2,FALSE),"")</f>
        <v/>
      </c>
      <c r="DI8" s="11"/>
      <c r="DK8" s="2">
        <v>7</v>
      </c>
      <c r="DL8" s="2" t="str">
        <f>IFERROR(VLOOKUP(DK$1&amp;":"&amp;DK8,'Finish order'!$E:$K,4,FALSE),"")</f>
        <v/>
      </c>
      <c r="DM8" s="2" t="str">
        <f>IFERROR(VLOOKUP(DK$1&amp;":"&amp;DK8,'Finish order'!$E:$K,5,FALSE),"")</f>
        <v/>
      </c>
      <c r="DN8" s="11" t="str">
        <f>IFERROR(VLOOKUP(DK$1&amp;":"&amp;DK8,'Finish order'!$E:$K,3,FALSE),"")</f>
        <v/>
      </c>
      <c r="DO8" s="2" t="str">
        <f>IFERROR(VLOOKUP(DK$1&amp;":"&amp;DK8,'Finish order'!$E:$K,2,FALSE),"")</f>
        <v/>
      </c>
      <c r="DQ8" s="11"/>
      <c r="DR8" s="2">
        <v>7</v>
      </c>
      <c r="DS8" s="2" t="str">
        <f>IFERROR(VLOOKUP(DR$1&amp;":"&amp;DR8,'Finish order'!$E:$K,4,FALSE),"")</f>
        <v/>
      </c>
      <c r="DT8" s="2" t="str">
        <f>IFERROR(VLOOKUP(DR$1&amp;":"&amp;DR8,'Finish order'!$E:$K,5,FALSE),"")</f>
        <v/>
      </c>
      <c r="DU8" s="11" t="str">
        <f>IFERROR(VLOOKUP(DR$1&amp;":"&amp;DR8,'Finish order'!$E:$K,3,FALSE),"")</f>
        <v/>
      </c>
      <c r="DV8" s="2" t="str">
        <f>IFERROR(VLOOKUP(DR$1&amp;":"&amp;DR8,'Finish order'!$E:$K,2,FALSE),"")</f>
        <v/>
      </c>
      <c r="DW8" s="11"/>
    </row>
    <row r="9" spans="1:127" x14ac:dyDescent="0.2">
      <c r="A9" s="2">
        <v>8</v>
      </c>
      <c r="B9" s="2" t="str">
        <f>IFERROR(VLOOKUP($A$1&amp;":"&amp;A9,'Finish order'!C:K,6,FALSE),"")</f>
        <v>Robert Preston</v>
      </c>
      <c r="C9" s="2" t="str">
        <f>IFERROR(VLOOKUP(A$1&amp;":"&amp;A9,'Finish order'!$C:$K,9,FALSE),"")</f>
        <v>MSEN</v>
      </c>
      <c r="D9" s="2" t="str">
        <f>IFERROR(VLOOKUP(A$1&amp;":"&amp;A9,'Finish order'!$C:$K,7,FALSE),"")</f>
        <v>Pickering RC</v>
      </c>
      <c r="E9" s="11">
        <f>IFERROR(VLOOKUP($A$1&amp;":"&amp;A9,'Finish order'!C:K,5,FALSE),"")</f>
        <v>3.5659722222222225E-2</v>
      </c>
      <c r="F9" s="2">
        <f>IFERROR(VLOOKUP($A$1&amp;":"&amp;A9,'Finish order'!C:K,4,FALSE),"")</f>
        <v>313</v>
      </c>
      <c r="G9" s="13" cm="1">
        <f t="array" ref="G9">IFERROR(SMALL(IF($D$2:$D918=D9,$A$2:$A$911*1.001),1),"")</f>
        <v>8.0079999999999991</v>
      </c>
      <c r="H9" s="13" cm="1">
        <f t="array" ref="H9">IFERROR(SMALL(IF($D$2:$D918=D9,$A$2:$A$911*1.0001),2),"")</f>
        <v>18.001799999999999</v>
      </c>
      <c r="I9" s="13" cm="1">
        <f t="array" ref="I9">IFERROR(SMALL(IF($D$2:$D918=D9,$A$2:$A$911*1.00001),3),"")</f>
        <v>24.000240000000002</v>
      </c>
      <c r="J9" s="13" cm="1">
        <f t="array" ref="J9">IFERROR(SMALL(IF($D$2:$D918=D9,$A$2:$A$911*1.000001),4),"")</f>
        <v>40.000039999999998</v>
      </c>
      <c r="K9" s="13">
        <f t="shared" si="0"/>
        <v>90.010080000000002</v>
      </c>
      <c r="L9" s="13">
        <f t="shared" si="1"/>
        <v>50.010040000000004</v>
      </c>
      <c r="M9" s="13">
        <f t="shared" si="2"/>
        <v>26.009799999999998</v>
      </c>
      <c r="N9" s="13" t="str">
        <f>Table1[[#This Row],[Club]]&amp;":"&amp;Table1[[#Headers],[Male]]</f>
        <v>Pickering RC:Male</v>
      </c>
      <c r="P9" s="2">
        <v>8</v>
      </c>
      <c r="Q9" s="2" t="str">
        <f>IFERROR(VLOOKUP(P$1&amp;":"&amp;P9,'Finish order'!$C:$K,6,FALSE),"")</f>
        <v>Jess Evans</v>
      </c>
      <c r="R9" s="2" t="str">
        <f>IFERROR(VLOOKUP(P$1&amp;":"&amp;P9,'Finish order'!$C:$K,9,FALSE),"")</f>
        <v>W45</v>
      </c>
      <c r="S9" s="2" t="str">
        <f>IFERROR(VLOOKUP(P$1&amp;":"&amp;P9,'Finish order'!$C:$K,7,FALSE),"")</f>
        <v>St Theresa's AC</v>
      </c>
      <c r="T9" s="11">
        <f>IFERROR(VLOOKUP(P$1&amp;":"&amp;P9,'Finish order'!$C:$K,5,FALSE),"")</f>
        <v>4.7812500000000001E-2</v>
      </c>
      <c r="U9" s="2">
        <f>IFERROR(VLOOKUP(P$1&amp;":"&amp;P9,'Finish order'!$C:$K,4,FALSE),"")</f>
        <v>157</v>
      </c>
      <c r="V9" s="13" cm="1">
        <f t="array" ref="V9">IFERROR(SMALL(IF($S$2:$S918=S9,$P$2:$P$911*1.001),1),"")</f>
        <v>8.0079999999999991</v>
      </c>
      <c r="W9" s="13" cm="1">
        <f t="array" ref="W9">IFERROR(SMALL(IF($S$2:$S918=S9,$P$2:$P$911*1.0001),2),"")</f>
        <v>12.001200000000001</v>
      </c>
      <c r="X9" s="13" t="str" cm="1">
        <f t="array" ref="X9">IFERROR(SMALL(IF($S$2:$S918=S9,$P$2:$P$911*1.00001),3),"")</f>
        <v/>
      </c>
      <c r="Y9" s="13" t="str" cm="1">
        <f t="array" ref="Y9">IFERROR(SMALL(IF($S$2:$S918=S9,$P$2:$P$911*1.000001),4),"")</f>
        <v/>
      </c>
      <c r="Z9" s="13" t="str">
        <f t="shared" si="3"/>
        <v>No</v>
      </c>
      <c r="AA9" s="13" t="str">
        <f t="shared" si="5"/>
        <v>No</v>
      </c>
      <c r="AB9" s="13">
        <f t="shared" si="4"/>
        <v>20.0092</v>
      </c>
      <c r="AC9" s="13" t="str">
        <f>Table4[[#This Row],[Club]]&amp;":"&amp;Table4[[#Headers],[Female]]</f>
        <v>St Theresa's AC:Female</v>
      </c>
      <c r="AE9" s="2">
        <v>8</v>
      </c>
      <c r="AF9" s="2" t="str">
        <f>IFERROR(VLOOKUP(AE$1&amp;":"&amp;AE9,'Finish order'!$E:$K,4,FALSE),"")</f>
        <v/>
      </c>
      <c r="AG9" s="2" t="str">
        <f>IFERROR(VLOOKUP(AE$1&amp;":"&amp;AE9,'Finish order'!$E:$K,5,FALSE),"")</f>
        <v/>
      </c>
      <c r="AH9" s="11" t="str">
        <f>IFERROR(VLOOKUP(AE$1&amp;":"&amp;AE9,'Finish order'!$E:$K,3,FALSE),"")</f>
        <v/>
      </c>
      <c r="AI9" s="2" t="str">
        <f>IFERROR(VLOOKUP(AE$1&amp;":"&amp;AE9,'Finish order'!$E:$K,2,FALSE),"")</f>
        <v/>
      </c>
      <c r="AL9" s="2">
        <v>8</v>
      </c>
      <c r="AM9" s="2" t="str">
        <f>IFERROR(VLOOKUP(AL$1&amp;":"&amp;AL9,'Finish order'!$E:$K,4,FALSE),"")</f>
        <v/>
      </c>
      <c r="AN9" s="2" t="str">
        <f>IFERROR(VLOOKUP(AL$1&amp;":"&amp;AL9,'Finish order'!$E:$K,5,FALSE),"")</f>
        <v/>
      </c>
      <c r="AO9" s="11" t="str">
        <f>IFERROR(VLOOKUP(AL$1&amp;":"&amp;AL9,'Finish order'!$E:$K,3,FALSE),"")</f>
        <v/>
      </c>
      <c r="AP9" s="2" t="str">
        <f>IFERROR(VLOOKUP(AL$1&amp;":"&amp;AL9,'Finish order'!$E:$K,2,FALSE),"")</f>
        <v/>
      </c>
      <c r="AS9" s="2">
        <v>8</v>
      </c>
      <c r="AT9" s="2" t="str">
        <f>IFERROR(VLOOKUP(AS$1&amp;":"&amp;AS9,'Finish order'!$E:$K,4,FALSE),"")</f>
        <v>Graham Gill</v>
      </c>
      <c r="AU9" s="2" t="str">
        <f>IFERROR(VLOOKUP(AS$1&amp;":"&amp;AS9,'Finish order'!$E:$K,5,FALSE),"")</f>
        <v>York Knavesmire Harriers</v>
      </c>
      <c r="AV9" s="11">
        <f>IFERROR(VLOOKUP(AS$1&amp;":"&amp;AS9,'Finish order'!$E:$K,3,FALSE),"")</f>
        <v>4.5555555555555557E-2</v>
      </c>
      <c r="AW9" s="2">
        <f>IFERROR(VLOOKUP(AS$1&amp;":"&amp;AS9,'Finish order'!$E:$K,2,FALSE),"")</f>
        <v>505</v>
      </c>
      <c r="AZ9" s="2">
        <v>8</v>
      </c>
      <c r="BA9" s="2" t="str">
        <f>IFERROR(VLOOKUP(AZ$1&amp;":"&amp;AZ9,'Finish order'!$E:$K,4,FALSE),"")</f>
        <v/>
      </c>
      <c r="BB9" s="2" t="str">
        <f>IFERROR(VLOOKUP(AZ$1&amp;":"&amp;AZ9,'Finish order'!$E:$K,5,FALSE),"")</f>
        <v/>
      </c>
      <c r="BC9" s="11" t="str">
        <f>IFERROR(VLOOKUP(AZ$1&amp;":"&amp;AZ9,'Finish order'!$E:$K,3,FALSE),"")</f>
        <v/>
      </c>
      <c r="BD9" s="2" t="str">
        <f>IFERROR(VLOOKUP(AZ$1&amp;":"&amp;AZ9,'Finish order'!$E:$K,2,FALSE),"")</f>
        <v/>
      </c>
      <c r="BG9" s="2">
        <v>8</v>
      </c>
      <c r="BH9" s="2" t="str">
        <f>IFERROR(VLOOKUP(BG$1&amp;":"&amp;BG9,'Finish order'!$E:$K,4,FALSE),"")</f>
        <v>David Bannister</v>
      </c>
      <c r="BI9" s="2" t="str">
        <f>IFERROR(VLOOKUP(BG$1&amp;":"&amp;BG9,'Finish order'!$E:$K,5,FALSE),"")</f>
        <v>York Acorn RC</v>
      </c>
      <c r="BJ9" s="11">
        <f>IFERROR(VLOOKUP(BG$1&amp;":"&amp;BG9,'Finish order'!$E:$K,3,FALSE),"")</f>
        <v>4.6956018518518522E-2</v>
      </c>
      <c r="BK9" s="2">
        <f>IFERROR(VLOOKUP(BG$1&amp;":"&amp;BG9,'Finish order'!$E:$K,2,FALSE),"")</f>
        <v>704</v>
      </c>
      <c r="BN9" s="2">
        <v>8</v>
      </c>
      <c r="BO9" s="2" t="str">
        <f>IFERROR(VLOOKUP(BN$1&amp;":"&amp;BN9,'Finish order'!$E:$K,4,FALSE),"")</f>
        <v/>
      </c>
      <c r="BP9" s="2" t="str">
        <f>IFERROR(VLOOKUP(BN$1&amp;":"&amp;BN9,'Finish order'!$E:$K,5,FALSE),"")</f>
        <v/>
      </c>
      <c r="BQ9" s="11" t="str">
        <f>IFERROR(VLOOKUP(BN$1&amp;":"&amp;BN9,'Finish order'!$E:$K,3,FALSE),"")</f>
        <v/>
      </c>
      <c r="BR9" s="2" t="str">
        <f>IFERROR(VLOOKUP(BN$1&amp;":"&amp;BN9,'Finish order'!$E:$K,2,FALSE),"")</f>
        <v/>
      </c>
      <c r="BU9" s="2">
        <v>8</v>
      </c>
      <c r="BV9" s="11" t="str">
        <f>IFERROR(VLOOKUP(BU$1&amp;":"&amp;BU9,'Finish order'!$E:$K,4,FALSE),"")</f>
        <v>Christopher Clayton</v>
      </c>
      <c r="BW9" s="2" t="str">
        <f>IFERROR(VLOOKUP(BU$1&amp;":"&amp;BU9,'Finish order'!$E:$K,5,FALSE),"")</f>
        <v>Scarborough AC</v>
      </c>
      <c r="BX9" s="11">
        <f>IFERROR(VLOOKUP(BU$1&amp;":"&amp;BU9,'Finish order'!$E:$K,3,FALSE),"")</f>
        <v>4.9479166666666664E-2</v>
      </c>
      <c r="BY9" s="2">
        <f>IFERROR(VLOOKUP(BU$1&amp;":"&amp;BU9,'Finish order'!$E:$K,2,FALSE),"")</f>
        <v>915</v>
      </c>
      <c r="CB9" s="2">
        <v>8</v>
      </c>
      <c r="CC9" s="11" t="str">
        <f>IFERROR(VLOOKUP(CB$1&amp;":"&amp;CB9,'Finish order'!$E:$K,4,FALSE),"")</f>
        <v/>
      </c>
      <c r="CD9" s="2" t="str">
        <f>IFERROR(VLOOKUP(CB$1&amp;":"&amp;CB9,'Finish order'!$E:$K,5,FALSE),"")</f>
        <v/>
      </c>
      <c r="CE9" s="11" t="str">
        <f>IFERROR(VLOOKUP(CB$1&amp;":"&amp;CB9,'Finish order'!$E:$K,3,FALSE),"")</f>
        <v/>
      </c>
      <c r="CF9" s="2" t="str">
        <f>IFERROR(VLOOKUP(CB$1&amp;":"&amp;CB9,'Finish order'!$E:$K,2,FALSE),"")</f>
        <v/>
      </c>
      <c r="CI9" s="13">
        <v>8</v>
      </c>
      <c r="CJ9" s="2" t="str">
        <f>IFERROR(VLOOKUP(CI$1&amp;":"&amp;CI9,'Finish order'!$E:$K,4,FALSE),"")</f>
        <v/>
      </c>
      <c r="CK9" s="2" t="str">
        <f>IFERROR(VLOOKUP(CI$1&amp;":"&amp;CI9,'Finish order'!$E:$K,5,FALSE),"")</f>
        <v/>
      </c>
      <c r="CL9" s="11" t="str">
        <f>IFERROR(VLOOKUP(CI$1&amp;":"&amp;CI9,'Finish order'!$E:$K,3,FALSE),"")</f>
        <v/>
      </c>
      <c r="CM9" s="2" t="str">
        <f>IFERROR(VLOOKUP(CI$1&amp;":"&amp;CI9,'Finish order'!$E:$K,2,FALSE),"")</f>
        <v/>
      </c>
      <c r="CP9" s="13">
        <v>8</v>
      </c>
      <c r="CQ9" s="2" t="str">
        <f>IFERROR(VLOOKUP(CP$1&amp;":"&amp;CP9,'Finish order'!$E:$K,4,FALSE),"")</f>
        <v/>
      </c>
      <c r="CR9" s="2" t="str">
        <f>IFERROR(VLOOKUP(CP$1&amp;":"&amp;CP9,'Finish order'!$E:$K,5,FALSE),"")</f>
        <v/>
      </c>
      <c r="CS9" s="11" t="str">
        <f>IFERROR(VLOOKUP(CP$1&amp;":"&amp;CP9,'Finish order'!$E:$K,3,FALSE),"")</f>
        <v/>
      </c>
      <c r="CT9" s="2" t="str">
        <f>IFERROR(VLOOKUP(CP$1&amp;":"&amp;CP9,'Finish order'!$E:$K,2,FALSE),"")</f>
        <v/>
      </c>
      <c r="CV9" s="11"/>
      <c r="CW9" s="2">
        <v>8</v>
      </c>
      <c r="CX9" s="2" t="str">
        <f>IFERROR(VLOOKUP(CW$1&amp;":"&amp;CW9,'Finish order'!$E:$K,4,FALSE),"")</f>
        <v/>
      </c>
      <c r="CY9" s="2" t="str">
        <f>IFERROR(VLOOKUP(CW$1&amp;":"&amp;CW9,'Finish order'!$E:$K,5,FALSE),"")</f>
        <v/>
      </c>
      <c r="CZ9" s="11" t="str">
        <f>IFERROR(VLOOKUP(CW$1&amp;":"&amp;CW9,'Finish order'!$E:$K,3,FALSE),"")</f>
        <v/>
      </c>
      <c r="DA9" s="2" t="str">
        <f>IFERROR(VLOOKUP(CW$1&amp;":"&amp;CW9,'Finish order'!$E:$K,2,FALSE),"")</f>
        <v/>
      </c>
      <c r="DC9" s="11"/>
      <c r="DD9" s="2">
        <v>8</v>
      </c>
      <c r="DE9" s="2" t="str">
        <f>IFERROR(VLOOKUP(DD$1&amp;":"&amp;DD9,'Finish order'!$E:$K,4,FALSE),"")</f>
        <v/>
      </c>
      <c r="DF9" s="2" t="str">
        <f>IFERROR(VLOOKUP(DD$1&amp;":"&amp;DD9,'Finish order'!$E:$K,5,FALSE),"")</f>
        <v/>
      </c>
      <c r="DG9" s="11" t="str">
        <f>IFERROR(VLOOKUP(DD$1&amp;":"&amp;DD9,'Finish order'!$E:$K,3,FALSE),"")</f>
        <v/>
      </c>
      <c r="DH9" s="2" t="str">
        <f>IFERROR(VLOOKUP(DD$1&amp;":"&amp;DD9,'Finish order'!$E:$K,2,FALSE),"")</f>
        <v/>
      </c>
      <c r="DI9" s="11"/>
      <c r="DK9" s="2">
        <v>8</v>
      </c>
      <c r="DL9" s="2" t="str">
        <f>IFERROR(VLOOKUP(DK$1&amp;":"&amp;DK9,'Finish order'!$E:$K,4,FALSE),"")</f>
        <v/>
      </c>
      <c r="DM9" s="2" t="str">
        <f>IFERROR(VLOOKUP(DK$1&amp;":"&amp;DK9,'Finish order'!$E:$K,5,FALSE),"")</f>
        <v/>
      </c>
      <c r="DN9" s="11" t="str">
        <f>IFERROR(VLOOKUP(DK$1&amp;":"&amp;DK9,'Finish order'!$E:$K,3,FALSE),"")</f>
        <v/>
      </c>
      <c r="DO9" s="2" t="str">
        <f>IFERROR(VLOOKUP(DK$1&amp;":"&amp;DK9,'Finish order'!$E:$K,2,FALSE),"")</f>
        <v/>
      </c>
      <c r="DQ9" s="11"/>
      <c r="DR9" s="2">
        <v>8</v>
      </c>
      <c r="DS9" s="2" t="str">
        <f>IFERROR(VLOOKUP(DR$1&amp;":"&amp;DR9,'Finish order'!$E:$K,4,FALSE),"")</f>
        <v/>
      </c>
      <c r="DT9" s="2" t="str">
        <f>IFERROR(VLOOKUP(DR$1&amp;":"&amp;DR9,'Finish order'!$E:$K,5,FALSE),"")</f>
        <v/>
      </c>
      <c r="DU9" s="11" t="str">
        <f>IFERROR(VLOOKUP(DR$1&amp;":"&amp;DR9,'Finish order'!$E:$K,3,FALSE),"")</f>
        <v/>
      </c>
      <c r="DV9" s="2" t="str">
        <f>IFERROR(VLOOKUP(DR$1&amp;":"&amp;DR9,'Finish order'!$E:$K,2,FALSE),"")</f>
        <v/>
      </c>
      <c r="DW9" s="11"/>
    </row>
    <row r="10" spans="1:127" x14ac:dyDescent="0.2">
      <c r="A10" s="2">
        <v>9</v>
      </c>
      <c r="B10" s="2" t="str">
        <f>IFERROR(VLOOKUP($A$1&amp;":"&amp;A10,'Finish order'!C:K,6,FALSE),"")</f>
        <v>Tim Grimwood</v>
      </c>
      <c r="C10" s="2" t="str">
        <f>IFERROR(VLOOKUP(A$1&amp;":"&amp;A10,'Finish order'!$C:$K,9,FALSE),"")</f>
        <v>M45</v>
      </c>
      <c r="D10" s="2" t="str">
        <f>IFERROR(VLOOKUP(A$1&amp;":"&amp;A10,'Finish order'!$C:$K,7,FALSE),"")</f>
        <v>Swaledale Runners</v>
      </c>
      <c r="E10" s="11">
        <f>IFERROR(VLOOKUP($A$1&amp;":"&amp;A10,'Finish order'!C:K,5,FALSE),"")</f>
        <v>3.5868055555555556E-2</v>
      </c>
      <c r="F10" s="2">
        <f>IFERROR(VLOOKUP($A$1&amp;":"&amp;A10,'Finish order'!C:K,4,FALSE),"")</f>
        <v>607</v>
      </c>
      <c r="G10" s="13" cm="1">
        <f t="array" ref="G10">IFERROR(SMALL(IF($D$2:$D919=D10,$A$2:$A$911*1.001),1),"")</f>
        <v>9.0089999999999986</v>
      </c>
      <c r="H10" s="13" cm="1">
        <f t="array" ref="H10">IFERROR(SMALL(IF($D$2:$D919=D10,$A$2:$A$911*1.0001),2),"")</f>
        <v>87.008700000000005</v>
      </c>
      <c r="I10" s="13" t="str" cm="1">
        <f t="array" ref="I10">IFERROR(SMALL(IF($D$2:$D919=D10,$A$2:$A$911*1.00001),3),"")</f>
        <v/>
      </c>
      <c r="J10" s="13" t="str" cm="1">
        <f t="array" ref="J10">IFERROR(SMALL(IF($D$2:$D919=D10,$A$2:$A$911*1.000001),4),"")</f>
        <v/>
      </c>
      <c r="K10" s="13" t="str">
        <f t="shared" si="0"/>
        <v>No</v>
      </c>
      <c r="L10" s="13" t="str">
        <f t="shared" si="1"/>
        <v>No</v>
      </c>
      <c r="M10" s="13">
        <f t="shared" si="2"/>
        <v>96.017700000000005</v>
      </c>
      <c r="N10" s="13" t="str">
        <f>Table1[[#This Row],[Club]]&amp;":"&amp;Table1[[#Headers],[Male]]</f>
        <v>Swaledale Runners:Male</v>
      </c>
      <c r="P10" s="2">
        <v>9</v>
      </c>
      <c r="Q10" s="2" t="str">
        <f>IFERROR(VLOOKUP(P$1&amp;":"&amp;P10,'Finish order'!$C:$K,6,FALSE),"")</f>
        <v>Hester Butterworth</v>
      </c>
      <c r="R10" s="2" t="str">
        <f>IFERROR(VLOOKUP(P$1&amp;":"&amp;P10,'Finish order'!$C:$K,9,FALSE),"")</f>
        <v>W55</v>
      </c>
      <c r="S10" s="2" t="str">
        <f>IFERROR(VLOOKUP(P$1&amp;":"&amp;P10,'Finish order'!$C:$K,7,FALSE),"")</f>
        <v>Scarborough AC</v>
      </c>
      <c r="T10" s="11">
        <f>IFERROR(VLOOKUP(P$1&amp;":"&amp;P10,'Finish order'!$C:$K,5,FALSE),"")</f>
        <v>4.7974537037037038E-2</v>
      </c>
      <c r="U10" s="2">
        <f>IFERROR(VLOOKUP(P$1&amp;":"&amp;P10,'Finish order'!$C:$K,4,FALSE),"")</f>
        <v>258</v>
      </c>
      <c r="V10" s="13" cm="1">
        <f t="array" ref="V10">IFERROR(SMALL(IF($S$2:$S919=S10,$P$2:$P$911*1.001),1),"")</f>
        <v>3.0029999999999997</v>
      </c>
      <c r="W10" s="13" cm="1">
        <f t="array" ref="W10">IFERROR(SMALL(IF($S$2:$S919=S10,$P$2:$P$911*1.0001),2),"")</f>
        <v>9.0008999999999997</v>
      </c>
      <c r="X10" s="13" cm="1">
        <f t="array" ref="X10">IFERROR(SMALL(IF($S$2:$S919=S10,$P$2:$P$911*1.00001),3),"")</f>
        <v>25.000250000000001</v>
      </c>
      <c r="Y10" s="13" cm="1">
        <f t="array" ref="Y10">IFERROR(SMALL(IF($S$2:$S919=S10,$P$2:$P$911*1.000001),4),"")</f>
        <v>30.000029999999999</v>
      </c>
      <c r="Z10" s="13">
        <f t="shared" si="3"/>
        <v>67.004180000000005</v>
      </c>
      <c r="AA10" s="13">
        <f t="shared" si="5"/>
        <v>37.004150000000003</v>
      </c>
      <c r="AB10" s="13">
        <f t="shared" si="4"/>
        <v>12.0039</v>
      </c>
      <c r="AC10" s="13" t="str">
        <f>Table4[[#This Row],[Club]]&amp;":"&amp;Table4[[#Headers],[Female]]</f>
        <v>Scarborough AC:Female</v>
      </c>
      <c r="AE10" s="2">
        <v>9</v>
      </c>
      <c r="AF10" s="2" t="str">
        <f>IFERROR(VLOOKUP(AE$1&amp;":"&amp;AE10,'Finish order'!$E:$K,4,FALSE),"")</f>
        <v/>
      </c>
      <c r="AG10" s="2" t="str">
        <f>IFERROR(VLOOKUP(AE$1&amp;":"&amp;AE10,'Finish order'!$E:$K,5,FALSE),"")</f>
        <v/>
      </c>
      <c r="AH10" s="11" t="str">
        <f>IFERROR(VLOOKUP(AE$1&amp;":"&amp;AE10,'Finish order'!$E:$K,3,FALSE),"")</f>
        <v/>
      </c>
      <c r="AI10" s="2" t="str">
        <f>IFERROR(VLOOKUP(AE$1&amp;":"&amp;AE10,'Finish order'!$E:$K,2,FALSE),"")</f>
        <v/>
      </c>
      <c r="AL10" s="2">
        <v>9</v>
      </c>
      <c r="AM10" s="2" t="str">
        <f>IFERROR(VLOOKUP(AL$1&amp;":"&amp;AL10,'Finish order'!$E:$K,4,FALSE),"")</f>
        <v/>
      </c>
      <c r="AN10" s="2" t="str">
        <f>IFERROR(VLOOKUP(AL$1&amp;":"&amp;AL10,'Finish order'!$E:$K,5,FALSE),"")</f>
        <v/>
      </c>
      <c r="AO10" s="11" t="str">
        <f>IFERROR(VLOOKUP(AL$1&amp;":"&amp;AL10,'Finish order'!$E:$K,3,FALSE),"")</f>
        <v/>
      </c>
      <c r="AP10" s="2" t="str">
        <f>IFERROR(VLOOKUP(AL$1&amp;":"&amp;AL10,'Finish order'!$E:$K,2,FALSE),"")</f>
        <v/>
      </c>
      <c r="AS10" s="2">
        <v>9</v>
      </c>
      <c r="AT10" s="2" t="str">
        <f>IFERROR(VLOOKUP(AS$1&amp;":"&amp;AS10,'Finish order'!$E:$K,4,FALSE),"")</f>
        <v>Michael Leadbetter</v>
      </c>
      <c r="AU10" s="2" t="str">
        <f>IFERROR(VLOOKUP(AS$1&amp;":"&amp;AS10,'Finish order'!$E:$K,5,FALSE),"")</f>
        <v>York Acorn RC</v>
      </c>
      <c r="AV10" s="11">
        <f>IFERROR(VLOOKUP(AS$1&amp;":"&amp;AS10,'Finish order'!$E:$K,3,FALSE),"")</f>
        <v>4.8425925925925928E-2</v>
      </c>
      <c r="AW10" s="2">
        <f>IFERROR(VLOOKUP(AS$1&amp;":"&amp;AS10,'Finish order'!$E:$K,2,FALSE),"")</f>
        <v>517</v>
      </c>
      <c r="AZ10" s="2">
        <v>9</v>
      </c>
      <c r="BA10" s="2" t="str">
        <f>IFERROR(VLOOKUP(AZ$1&amp;":"&amp;AZ10,'Finish order'!$E:$K,4,FALSE),"")</f>
        <v/>
      </c>
      <c r="BB10" s="2" t="str">
        <f>IFERROR(VLOOKUP(AZ$1&amp;":"&amp;AZ10,'Finish order'!$E:$K,5,FALSE),"")</f>
        <v/>
      </c>
      <c r="BC10" s="11" t="str">
        <f>IFERROR(VLOOKUP(AZ$1&amp;":"&amp;AZ10,'Finish order'!$E:$K,3,FALSE),"")</f>
        <v/>
      </c>
      <c r="BD10" s="2" t="str">
        <f>IFERROR(VLOOKUP(AZ$1&amp;":"&amp;AZ10,'Finish order'!$E:$K,2,FALSE),"")</f>
        <v/>
      </c>
      <c r="BG10" s="2">
        <v>9</v>
      </c>
      <c r="BH10" s="2" t="str">
        <f>IFERROR(VLOOKUP(BG$1&amp;":"&amp;BG10,'Finish order'!$E:$K,4,FALSE),"")</f>
        <v>Giles Hawking</v>
      </c>
      <c r="BI10" s="2" t="str">
        <f>IFERROR(VLOOKUP(BG$1&amp;":"&amp;BG10,'Finish order'!$E:$K,5,FALSE),"")</f>
        <v>York Knavesmire Harriers</v>
      </c>
      <c r="BJ10" s="11">
        <f>IFERROR(VLOOKUP(BG$1&amp;":"&amp;BG10,'Finish order'!$E:$K,3,FALSE),"")</f>
        <v>4.7384259259259258E-2</v>
      </c>
      <c r="BK10" s="2">
        <f>IFERROR(VLOOKUP(BG$1&amp;":"&amp;BG10,'Finish order'!$E:$K,2,FALSE),"")</f>
        <v>719</v>
      </c>
      <c r="BN10" s="2">
        <v>9</v>
      </c>
      <c r="BO10" s="2" t="str">
        <f>IFERROR(VLOOKUP(BN$1&amp;":"&amp;BN10,'Finish order'!$E:$K,4,FALSE),"")</f>
        <v/>
      </c>
      <c r="BP10" s="2" t="str">
        <f>IFERROR(VLOOKUP(BN$1&amp;":"&amp;BN10,'Finish order'!$E:$K,5,FALSE),"")</f>
        <v/>
      </c>
      <c r="BQ10" s="11" t="str">
        <f>IFERROR(VLOOKUP(BN$1&amp;":"&amp;BN10,'Finish order'!$E:$K,3,FALSE),"")</f>
        <v/>
      </c>
      <c r="BR10" s="2" t="str">
        <f>IFERROR(VLOOKUP(BN$1&amp;":"&amp;BN10,'Finish order'!$E:$K,2,FALSE),"")</f>
        <v/>
      </c>
      <c r="BU10" s="2">
        <v>9</v>
      </c>
      <c r="BV10" s="11" t="str">
        <f>IFERROR(VLOOKUP(BU$1&amp;":"&amp;BU10,'Finish order'!$E:$K,4,FALSE),"")</f>
        <v>Mark May</v>
      </c>
      <c r="BW10" s="2" t="str">
        <f>IFERROR(VLOOKUP(BU$1&amp;":"&amp;BU10,'Finish order'!$E:$K,5,FALSE),"")</f>
        <v>Scarborough AC</v>
      </c>
      <c r="BX10" s="11">
        <f>IFERROR(VLOOKUP(BU$1&amp;":"&amp;BU10,'Finish order'!$E:$K,3,FALSE),"")</f>
        <v>5.0138888888888886E-2</v>
      </c>
      <c r="BY10" s="2">
        <f>IFERROR(VLOOKUP(BU$1&amp;":"&amp;BU10,'Finish order'!$E:$K,2,FALSE),"")</f>
        <v>916</v>
      </c>
      <c r="CB10" s="2">
        <v>9</v>
      </c>
      <c r="CC10" s="11" t="str">
        <f>IFERROR(VLOOKUP(CB$1&amp;":"&amp;CB10,'Finish order'!$E:$K,4,FALSE),"")</f>
        <v/>
      </c>
      <c r="CD10" s="2" t="str">
        <f>IFERROR(VLOOKUP(CB$1&amp;":"&amp;CB10,'Finish order'!$E:$K,5,FALSE),"")</f>
        <v/>
      </c>
      <c r="CE10" s="11" t="str">
        <f>IFERROR(VLOOKUP(CB$1&amp;":"&amp;CB10,'Finish order'!$E:$K,3,FALSE),"")</f>
        <v/>
      </c>
      <c r="CF10" s="2" t="str">
        <f>IFERROR(VLOOKUP(CB$1&amp;":"&amp;CB10,'Finish order'!$E:$K,2,FALSE),"")</f>
        <v/>
      </c>
      <c r="CI10" s="13">
        <v>9</v>
      </c>
      <c r="CJ10" s="2" t="str">
        <f>IFERROR(VLOOKUP(CI$1&amp;":"&amp;CI10,'Finish order'!$E:$K,4,FALSE),"")</f>
        <v/>
      </c>
      <c r="CK10" s="2" t="str">
        <f>IFERROR(VLOOKUP(CI$1&amp;":"&amp;CI10,'Finish order'!$E:$K,5,FALSE),"")</f>
        <v/>
      </c>
      <c r="CL10" s="11" t="str">
        <f>IFERROR(VLOOKUP(CI$1&amp;":"&amp;CI10,'Finish order'!$E:$K,3,FALSE),"")</f>
        <v/>
      </c>
      <c r="CM10" s="2" t="str">
        <f>IFERROR(VLOOKUP(CI$1&amp;":"&amp;CI10,'Finish order'!$E:$K,2,FALSE),"")</f>
        <v/>
      </c>
      <c r="CP10" s="13">
        <v>9</v>
      </c>
      <c r="CQ10" s="2" t="str">
        <f>IFERROR(VLOOKUP(CP$1&amp;":"&amp;CP10,'Finish order'!$E:$K,4,FALSE),"")</f>
        <v/>
      </c>
      <c r="CR10" s="2" t="str">
        <f>IFERROR(VLOOKUP(CP$1&amp;":"&amp;CP10,'Finish order'!$E:$K,5,FALSE),"")</f>
        <v/>
      </c>
      <c r="CS10" s="11" t="str">
        <f>IFERROR(VLOOKUP(CP$1&amp;":"&amp;CP10,'Finish order'!$E:$K,3,FALSE),"")</f>
        <v/>
      </c>
      <c r="CT10" s="2" t="str">
        <f>IFERROR(VLOOKUP(CP$1&amp;":"&amp;CP10,'Finish order'!$E:$K,2,FALSE),"")</f>
        <v/>
      </c>
      <c r="CV10" s="11"/>
      <c r="CW10" s="2">
        <v>9</v>
      </c>
      <c r="CX10" s="2" t="str">
        <f>IFERROR(VLOOKUP(CW$1&amp;":"&amp;CW10,'Finish order'!$E:$K,4,FALSE),"")</f>
        <v/>
      </c>
      <c r="CY10" s="2" t="str">
        <f>IFERROR(VLOOKUP(CW$1&amp;":"&amp;CW10,'Finish order'!$E:$K,5,FALSE),"")</f>
        <v/>
      </c>
      <c r="CZ10" s="11" t="str">
        <f>IFERROR(VLOOKUP(CW$1&amp;":"&amp;CW10,'Finish order'!$E:$K,3,FALSE),"")</f>
        <v/>
      </c>
      <c r="DA10" s="2" t="str">
        <f>IFERROR(VLOOKUP(CW$1&amp;":"&amp;CW10,'Finish order'!$E:$K,2,FALSE),"")</f>
        <v/>
      </c>
      <c r="DC10" s="11"/>
      <c r="DD10" s="2">
        <v>9</v>
      </c>
      <c r="DE10" s="2" t="str">
        <f>IFERROR(VLOOKUP(DD$1&amp;":"&amp;DD10,'Finish order'!$E:$K,4,FALSE),"")</f>
        <v/>
      </c>
      <c r="DF10" s="2" t="str">
        <f>IFERROR(VLOOKUP(DD$1&amp;":"&amp;DD10,'Finish order'!$E:$K,5,FALSE),"")</f>
        <v/>
      </c>
      <c r="DG10" s="11" t="str">
        <f>IFERROR(VLOOKUP(DD$1&amp;":"&amp;DD10,'Finish order'!$E:$K,3,FALSE),"")</f>
        <v/>
      </c>
      <c r="DH10" s="2" t="str">
        <f>IFERROR(VLOOKUP(DD$1&amp;":"&amp;DD10,'Finish order'!$E:$K,2,FALSE),"")</f>
        <v/>
      </c>
      <c r="DI10" s="11"/>
      <c r="DK10" s="2">
        <v>9</v>
      </c>
      <c r="DL10" s="2" t="str">
        <f>IFERROR(VLOOKUP(DK$1&amp;":"&amp;DK10,'Finish order'!$E:$K,4,FALSE),"")</f>
        <v/>
      </c>
      <c r="DM10" s="2" t="str">
        <f>IFERROR(VLOOKUP(DK$1&amp;":"&amp;DK10,'Finish order'!$E:$K,5,FALSE),"")</f>
        <v/>
      </c>
      <c r="DN10" s="11" t="str">
        <f>IFERROR(VLOOKUP(DK$1&amp;":"&amp;DK10,'Finish order'!$E:$K,3,FALSE),"")</f>
        <v/>
      </c>
      <c r="DO10" s="2" t="str">
        <f>IFERROR(VLOOKUP(DK$1&amp;":"&amp;DK10,'Finish order'!$E:$K,2,FALSE),"")</f>
        <v/>
      </c>
      <c r="DQ10" s="11"/>
      <c r="DR10" s="2">
        <v>9</v>
      </c>
      <c r="DS10" s="2" t="str">
        <f>IFERROR(VLOOKUP(DR$1&amp;":"&amp;DR10,'Finish order'!$E:$K,4,FALSE),"")</f>
        <v/>
      </c>
      <c r="DT10" s="2" t="str">
        <f>IFERROR(VLOOKUP(DR$1&amp;":"&amp;DR10,'Finish order'!$E:$K,5,FALSE),"")</f>
        <v/>
      </c>
      <c r="DU10" s="11" t="str">
        <f>IFERROR(VLOOKUP(DR$1&amp;":"&amp;DR10,'Finish order'!$E:$K,3,FALSE),"")</f>
        <v/>
      </c>
      <c r="DV10" s="2" t="str">
        <f>IFERROR(VLOOKUP(DR$1&amp;":"&amp;DR10,'Finish order'!$E:$K,2,FALSE),"")</f>
        <v/>
      </c>
      <c r="DW10" s="11"/>
    </row>
    <row r="11" spans="1:127" x14ac:dyDescent="0.2">
      <c r="A11" s="2">
        <v>10</v>
      </c>
      <c r="B11" s="2" t="str">
        <f>IFERROR(VLOOKUP($A$1&amp;":"&amp;A11,'Finish order'!C:K,6,FALSE),"")</f>
        <v>Stephen McDougall</v>
      </c>
      <c r="C11" s="2" t="str">
        <f>IFERROR(VLOOKUP(A$1&amp;":"&amp;A11,'Finish order'!$C:$K,9,FALSE),"")</f>
        <v>MSEN</v>
      </c>
      <c r="D11" s="2" t="str">
        <f>IFERROR(VLOOKUP(A$1&amp;":"&amp;A11,'Finish order'!$C:$K,7,FALSE),"")</f>
        <v>Middlesbrough &amp; Cleveland Harriers</v>
      </c>
      <c r="E11" s="11">
        <f>IFERROR(VLOOKUP($A$1&amp;":"&amp;A11,'Finish order'!C:K,5,FALSE),"")</f>
        <v>3.6111111111111108E-2</v>
      </c>
      <c r="F11" s="2">
        <f>IFERROR(VLOOKUP($A$1&amp;":"&amp;A11,'Finish order'!C:K,4,FALSE),"")</f>
        <v>329</v>
      </c>
      <c r="G11" s="13" cm="1">
        <f t="array" ref="G11">IFERROR(SMALL(IF($D$2:$D920=D11,$A$2:$A$911*1.001),1),"")</f>
        <v>10.009999999999998</v>
      </c>
      <c r="H11" s="13" cm="1">
        <f t="array" ref="H11">IFERROR(SMALL(IF($D$2:$D920=D11,$A$2:$A$911*1.0001),2),"")</f>
        <v>38.003799999999998</v>
      </c>
      <c r="I11" s="13" cm="1">
        <f t="array" ref="I11">IFERROR(SMALL(IF($D$2:$D920=D11,$A$2:$A$911*1.00001),3),"")</f>
        <v>84.000840000000011</v>
      </c>
      <c r="J11" s="13" t="str" cm="1">
        <f t="array" ref="J11">IFERROR(SMALL(IF($D$2:$D920=D11,$A$2:$A$911*1.000001),4),"")</f>
        <v/>
      </c>
      <c r="K11" s="13" t="str">
        <f t="shared" si="0"/>
        <v>No</v>
      </c>
      <c r="L11" s="13">
        <f t="shared" si="1"/>
        <v>132.01464000000001</v>
      </c>
      <c r="M11" s="13">
        <f t="shared" si="2"/>
        <v>48.013799999999996</v>
      </c>
      <c r="N11" s="13" t="str">
        <f>Table1[[#This Row],[Club]]&amp;":"&amp;Table1[[#Headers],[Male]]</f>
        <v>Middlesbrough &amp; Cleveland Harriers:Male</v>
      </c>
      <c r="P11" s="2">
        <v>10</v>
      </c>
      <c r="Q11" s="2" t="str">
        <f>IFERROR(VLOOKUP(P$1&amp;":"&amp;P11,'Finish order'!$C:$K,6,FALSE),"")</f>
        <v>Steph Lishman</v>
      </c>
      <c r="R11" s="2" t="str">
        <f>IFERROR(VLOOKUP(P$1&amp;":"&amp;P11,'Finish order'!$C:$K,9,FALSE),"")</f>
        <v>W50</v>
      </c>
      <c r="S11" s="2" t="str">
        <f>IFERROR(VLOOKUP(P$1&amp;":"&amp;P11,'Finish order'!$C:$K,7,FALSE),"")</f>
        <v>Esk Valley Fell Club</v>
      </c>
      <c r="T11" s="11">
        <f>IFERROR(VLOOKUP(P$1&amp;":"&amp;P11,'Finish order'!$C:$K,5,FALSE),"")</f>
        <v>4.9270833333333333E-2</v>
      </c>
      <c r="U11" s="2">
        <f>IFERROR(VLOOKUP(P$1&amp;":"&amp;P11,'Finish order'!$C:$K,4,FALSE),"")</f>
        <v>206</v>
      </c>
      <c r="V11" s="13" cm="1">
        <f t="array" ref="V11">IFERROR(SMALL(IF($S$2:$S920=S11,$P$2:$P$911*1.001),1),"")</f>
        <v>10.009999999999998</v>
      </c>
      <c r="W11" s="13" cm="1">
        <f t="array" ref="W11">IFERROR(SMALL(IF($S$2:$S920=S11,$P$2:$P$911*1.0001),2),"")</f>
        <v>18.001799999999999</v>
      </c>
      <c r="X11" s="13" cm="1">
        <f t="array" ref="X11">IFERROR(SMALL(IF($S$2:$S920=S11,$P$2:$P$911*1.00001),3),"")</f>
        <v>31.000310000000002</v>
      </c>
      <c r="Y11" s="13" t="str" cm="1">
        <f t="array" ref="Y11">IFERROR(SMALL(IF($S$2:$S920=S11,$P$2:$P$911*1.000001),4),"")</f>
        <v/>
      </c>
      <c r="Z11" s="13" t="str">
        <f t="shared" si="3"/>
        <v>No</v>
      </c>
      <c r="AA11" s="13">
        <f t="shared" si="5"/>
        <v>59.01211</v>
      </c>
      <c r="AB11" s="13">
        <f t="shared" si="4"/>
        <v>28.011799999999997</v>
      </c>
      <c r="AC11" s="13" t="str">
        <f>Table4[[#This Row],[Club]]&amp;":"&amp;Table4[[#Headers],[Female]]</f>
        <v>Esk Valley Fell Club:Female</v>
      </c>
      <c r="AE11" s="2">
        <v>10</v>
      </c>
      <c r="AF11" s="2" t="str">
        <f>IFERROR(VLOOKUP(AE$1&amp;":"&amp;AE11,'Finish order'!$E:$K,4,FALSE),"")</f>
        <v/>
      </c>
      <c r="AG11" s="2" t="str">
        <f>IFERROR(VLOOKUP(AE$1&amp;":"&amp;AE11,'Finish order'!$E:$K,5,FALSE),"")</f>
        <v/>
      </c>
      <c r="AH11" s="11" t="str">
        <f>IFERROR(VLOOKUP(AE$1&amp;":"&amp;AE11,'Finish order'!$E:$K,3,FALSE),"")</f>
        <v/>
      </c>
      <c r="AI11" s="2" t="str">
        <f>IFERROR(VLOOKUP(AE$1&amp;":"&amp;AE11,'Finish order'!$E:$K,2,FALSE),"")</f>
        <v/>
      </c>
      <c r="AL11" s="2">
        <v>10</v>
      </c>
      <c r="AM11" s="2" t="str">
        <f>IFERROR(VLOOKUP(AL$1&amp;":"&amp;AL11,'Finish order'!$E:$K,4,FALSE),"")</f>
        <v/>
      </c>
      <c r="AN11" s="2" t="str">
        <f>IFERROR(VLOOKUP(AL$1&amp;":"&amp;AL11,'Finish order'!$E:$K,5,FALSE),"")</f>
        <v/>
      </c>
      <c r="AO11" s="11" t="str">
        <f>IFERROR(VLOOKUP(AL$1&amp;":"&amp;AL11,'Finish order'!$E:$K,3,FALSE),"")</f>
        <v/>
      </c>
      <c r="AP11" s="2" t="str">
        <f>IFERROR(VLOOKUP(AL$1&amp;":"&amp;AL11,'Finish order'!$E:$K,2,FALSE),"")</f>
        <v/>
      </c>
      <c r="AS11" s="2">
        <v>10</v>
      </c>
      <c r="AT11" s="2" t="str">
        <f>IFERROR(VLOOKUP(AS$1&amp;":"&amp;AS11,'Finish order'!$E:$K,4,FALSE),"")</f>
        <v>David Orange</v>
      </c>
      <c r="AU11" s="2" t="str">
        <f>IFERROR(VLOOKUP(AS$1&amp;":"&amp;AS11,'Finish order'!$E:$K,5,FALSE),"")</f>
        <v>Individual#</v>
      </c>
      <c r="AV11" s="11">
        <f>IFERROR(VLOOKUP(AS$1&amp;":"&amp;AS11,'Finish order'!$E:$K,3,FALSE),"")</f>
        <v>4.9641203703703701E-2</v>
      </c>
      <c r="AW11" s="2">
        <f>IFERROR(VLOOKUP(AS$1&amp;":"&amp;AS11,'Finish order'!$E:$K,2,FALSE),"")</f>
        <v>518</v>
      </c>
      <c r="AZ11" s="2">
        <v>10</v>
      </c>
      <c r="BA11" s="2" t="str">
        <f>IFERROR(VLOOKUP(AZ$1&amp;":"&amp;AZ11,'Finish order'!$E:$K,4,FALSE),"")</f>
        <v/>
      </c>
      <c r="BB11" s="2" t="str">
        <f>IFERROR(VLOOKUP(AZ$1&amp;":"&amp;AZ11,'Finish order'!$E:$K,5,FALSE),"")</f>
        <v/>
      </c>
      <c r="BC11" s="11" t="str">
        <f>IFERROR(VLOOKUP(AZ$1&amp;":"&amp;AZ11,'Finish order'!$E:$K,3,FALSE),"")</f>
        <v/>
      </c>
      <c r="BD11" s="2" t="str">
        <f>IFERROR(VLOOKUP(AZ$1&amp;":"&amp;AZ11,'Finish order'!$E:$K,2,FALSE),"")</f>
        <v/>
      </c>
      <c r="BG11" s="2">
        <v>10</v>
      </c>
      <c r="BH11" s="2" t="str">
        <f>IFERROR(VLOOKUP(BG$1&amp;":"&amp;BG11,'Finish order'!$E:$K,4,FALSE),"")</f>
        <v>David Owuor</v>
      </c>
      <c r="BI11" s="2" t="str">
        <f>IFERROR(VLOOKUP(BG$1&amp;":"&amp;BG11,'Finish order'!$E:$K,5,FALSE),"")</f>
        <v>Pickering RC</v>
      </c>
      <c r="BJ11" s="11">
        <f>IFERROR(VLOOKUP(BG$1&amp;":"&amp;BG11,'Finish order'!$E:$K,3,FALSE),"")</f>
        <v>4.9780092592592591E-2</v>
      </c>
      <c r="BK11" s="2">
        <f>IFERROR(VLOOKUP(BG$1&amp;":"&amp;BG11,'Finish order'!$E:$K,2,FALSE),"")</f>
        <v>721</v>
      </c>
      <c r="BN11" s="2">
        <v>10</v>
      </c>
      <c r="BO11" s="2" t="str">
        <f>IFERROR(VLOOKUP(BN$1&amp;":"&amp;BN11,'Finish order'!$E:$K,4,FALSE),"")</f>
        <v/>
      </c>
      <c r="BP11" s="2" t="str">
        <f>IFERROR(VLOOKUP(BN$1&amp;":"&amp;BN11,'Finish order'!$E:$K,5,FALSE),"")</f>
        <v/>
      </c>
      <c r="BQ11" s="11" t="str">
        <f>IFERROR(VLOOKUP(BN$1&amp;":"&amp;BN11,'Finish order'!$E:$K,3,FALSE),"")</f>
        <v/>
      </c>
      <c r="BR11" s="2" t="str">
        <f>IFERROR(VLOOKUP(BN$1&amp;":"&amp;BN11,'Finish order'!$E:$K,2,FALSE),"")</f>
        <v/>
      </c>
      <c r="BU11" s="2">
        <v>10</v>
      </c>
      <c r="BV11" s="11" t="str">
        <f>IFERROR(VLOOKUP(BU$1&amp;":"&amp;BU11,'Finish order'!$E:$K,4,FALSE),"")</f>
        <v>Mick Cooper</v>
      </c>
      <c r="BW11" s="2" t="str">
        <f>IFERROR(VLOOKUP(BU$1&amp;":"&amp;BU11,'Finish order'!$E:$K,5,FALSE),"")</f>
        <v>Tormorden Harriers</v>
      </c>
      <c r="BX11" s="11">
        <f>IFERROR(VLOOKUP(BU$1&amp;":"&amp;BU11,'Finish order'!$E:$K,3,FALSE),"")</f>
        <v>5.0694444444444445E-2</v>
      </c>
      <c r="BY11" s="2">
        <f>IFERROR(VLOOKUP(BU$1&amp;":"&amp;BU11,'Finish order'!$E:$K,2,FALSE),"")</f>
        <v>914</v>
      </c>
      <c r="CB11" s="2">
        <v>10</v>
      </c>
      <c r="CC11" s="11" t="str">
        <f>IFERROR(VLOOKUP(CB$1&amp;":"&amp;CB11,'Finish order'!$E:$K,4,FALSE),"")</f>
        <v/>
      </c>
      <c r="CD11" s="2" t="str">
        <f>IFERROR(VLOOKUP(CB$1&amp;":"&amp;CB11,'Finish order'!$E:$K,5,FALSE),"")</f>
        <v/>
      </c>
      <c r="CE11" s="11" t="str">
        <f>IFERROR(VLOOKUP(CB$1&amp;":"&amp;CB11,'Finish order'!$E:$K,3,FALSE),"")</f>
        <v/>
      </c>
      <c r="CF11" s="2" t="str">
        <f>IFERROR(VLOOKUP(CB$1&amp;":"&amp;CB11,'Finish order'!$E:$K,2,FALSE),"")</f>
        <v/>
      </c>
      <c r="CI11" s="13">
        <v>10</v>
      </c>
      <c r="CJ11" s="2" t="str">
        <f>IFERROR(VLOOKUP(CI$1&amp;":"&amp;CI11,'Finish order'!$E:$K,4,FALSE),"")</f>
        <v/>
      </c>
      <c r="CK11" s="2" t="str">
        <f>IFERROR(VLOOKUP(CI$1&amp;":"&amp;CI11,'Finish order'!$E:$K,5,FALSE),"")</f>
        <v/>
      </c>
      <c r="CL11" s="11" t="str">
        <f>IFERROR(VLOOKUP(CI$1&amp;":"&amp;CI11,'Finish order'!$E:$K,3,FALSE),"")</f>
        <v/>
      </c>
      <c r="CM11" s="2" t="str">
        <f>IFERROR(VLOOKUP(CI$1&amp;":"&amp;CI11,'Finish order'!$E:$K,2,FALSE),"")</f>
        <v/>
      </c>
      <c r="CP11" s="13">
        <v>10</v>
      </c>
      <c r="CQ11" s="2" t="str">
        <f>IFERROR(VLOOKUP(CP$1&amp;":"&amp;CP11,'Finish order'!$E:$K,4,FALSE),"")</f>
        <v/>
      </c>
      <c r="CR11" s="2" t="str">
        <f>IFERROR(VLOOKUP(CP$1&amp;":"&amp;CP11,'Finish order'!$E:$K,5,FALSE),"")</f>
        <v/>
      </c>
      <c r="CS11" s="11" t="str">
        <f>IFERROR(VLOOKUP(CP$1&amp;":"&amp;CP11,'Finish order'!$E:$K,3,FALSE),"")</f>
        <v/>
      </c>
      <c r="CT11" s="2" t="str">
        <f>IFERROR(VLOOKUP(CP$1&amp;":"&amp;CP11,'Finish order'!$E:$K,2,FALSE),"")</f>
        <v/>
      </c>
      <c r="CV11" s="11"/>
      <c r="CW11" s="2">
        <v>10</v>
      </c>
      <c r="CX11" s="2" t="str">
        <f>IFERROR(VLOOKUP(CW$1&amp;":"&amp;CW11,'Finish order'!$E:$K,4,FALSE),"")</f>
        <v/>
      </c>
      <c r="CY11" s="2" t="str">
        <f>IFERROR(VLOOKUP(CW$1&amp;":"&amp;CW11,'Finish order'!$E:$K,5,FALSE),"")</f>
        <v/>
      </c>
      <c r="CZ11" s="11" t="str">
        <f>IFERROR(VLOOKUP(CW$1&amp;":"&amp;CW11,'Finish order'!$E:$K,3,FALSE),"")</f>
        <v/>
      </c>
      <c r="DA11" s="2" t="str">
        <f>IFERROR(VLOOKUP(CW$1&amp;":"&amp;CW11,'Finish order'!$E:$K,2,FALSE),"")</f>
        <v/>
      </c>
      <c r="DC11" s="11"/>
      <c r="DD11" s="2">
        <v>10</v>
      </c>
      <c r="DE11" s="2" t="str">
        <f>IFERROR(VLOOKUP(DD$1&amp;":"&amp;DD11,'Finish order'!$E:$K,4,FALSE),"")</f>
        <v/>
      </c>
      <c r="DF11" s="2" t="str">
        <f>IFERROR(VLOOKUP(DD$1&amp;":"&amp;DD11,'Finish order'!$E:$K,5,FALSE),"")</f>
        <v/>
      </c>
      <c r="DG11" s="11" t="str">
        <f>IFERROR(VLOOKUP(DD$1&amp;":"&amp;DD11,'Finish order'!$E:$K,3,FALSE),"")</f>
        <v/>
      </c>
      <c r="DH11" s="2" t="str">
        <f>IFERROR(VLOOKUP(DD$1&amp;":"&amp;DD11,'Finish order'!$E:$K,2,FALSE),"")</f>
        <v/>
      </c>
      <c r="DI11" s="11"/>
      <c r="DK11" s="2">
        <v>10</v>
      </c>
      <c r="DL11" s="2" t="str">
        <f>IFERROR(VLOOKUP(DK$1&amp;":"&amp;DK11,'Finish order'!$E:$K,4,FALSE),"")</f>
        <v/>
      </c>
      <c r="DM11" s="2" t="str">
        <f>IFERROR(VLOOKUP(DK$1&amp;":"&amp;DK11,'Finish order'!$E:$K,5,FALSE),"")</f>
        <v/>
      </c>
      <c r="DN11" s="11" t="str">
        <f>IFERROR(VLOOKUP(DK$1&amp;":"&amp;DK11,'Finish order'!$E:$K,3,FALSE),"")</f>
        <v/>
      </c>
      <c r="DO11" s="2" t="str">
        <f>IFERROR(VLOOKUP(DK$1&amp;":"&amp;DK11,'Finish order'!$E:$K,2,FALSE),"")</f>
        <v/>
      </c>
      <c r="DQ11" s="11"/>
      <c r="DR11" s="2">
        <v>10</v>
      </c>
      <c r="DS11" s="2" t="str">
        <f>IFERROR(VLOOKUP(DR$1&amp;":"&amp;DR11,'Finish order'!$E:$K,4,FALSE),"")</f>
        <v/>
      </c>
      <c r="DT11" s="2" t="str">
        <f>IFERROR(VLOOKUP(DR$1&amp;":"&amp;DR11,'Finish order'!$E:$K,5,FALSE),"")</f>
        <v/>
      </c>
      <c r="DU11" s="11" t="str">
        <f>IFERROR(VLOOKUP(DR$1&amp;":"&amp;DR11,'Finish order'!$E:$K,3,FALSE),"")</f>
        <v/>
      </c>
      <c r="DV11" s="2" t="str">
        <f>IFERROR(VLOOKUP(DR$1&amp;":"&amp;DR11,'Finish order'!$E:$K,2,FALSE),"")</f>
        <v/>
      </c>
      <c r="DW11" s="11"/>
    </row>
    <row r="12" spans="1:127" x14ac:dyDescent="0.2">
      <c r="A12" s="2">
        <v>11</v>
      </c>
      <c r="B12" s="2" t="str">
        <f>IFERROR(VLOOKUP($A$1&amp;":"&amp;A12,'Finish order'!C:K,6,FALSE),"")</f>
        <v>Paul Lawton</v>
      </c>
      <c r="C12" s="2" t="str">
        <f>IFERROR(VLOOKUP(A$1&amp;":"&amp;A12,'Finish order'!$C:$K,9,FALSE),"")</f>
        <v>MSEN</v>
      </c>
      <c r="D12" s="2" t="str">
        <f>IFERROR(VLOOKUP(A$1&amp;":"&amp;A12,'Finish order'!$C:$K,7,FALSE),"")</f>
        <v>Scarborough AC</v>
      </c>
      <c r="E12" s="11">
        <f>IFERROR(VLOOKUP($A$1&amp;":"&amp;A12,'Finish order'!C:K,5,FALSE),"")</f>
        <v>3.7303240740740741E-2</v>
      </c>
      <c r="F12" s="2">
        <f>IFERROR(VLOOKUP($A$1&amp;":"&amp;A12,'Finish order'!C:K,4,FALSE),"")</f>
        <v>333</v>
      </c>
      <c r="G12" s="13" cm="1">
        <f t="array" ref="G12">IFERROR(SMALL(IF($D$2:$D921=D12,$A$2:$A$911*1.001),1),"")</f>
        <v>11.010999999999999</v>
      </c>
      <c r="H12" s="13" cm="1">
        <f t="array" ref="H12">IFERROR(SMALL(IF($D$2:$D921=D12,$A$2:$A$911*1.0001),2),"")</f>
        <v>62.0062</v>
      </c>
      <c r="I12" s="13" cm="1">
        <f t="array" ref="I12">IFERROR(SMALL(IF($D$2:$D921=D12,$A$2:$A$911*1.00001),3),"")</f>
        <v>70.000700000000009</v>
      </c>
      <c r="J12" s="13" cm="1">
        <f t="array" ref="J12">IFERROR(SMALL(IF($D$2:$D921=D12,$A$2:$A$911*1.000001),4),"")</f>
        <v>75.000074999999995</v>
      </c>
      <c r="K12" s="13">
        <f t="shared" si="0"/>
        <v>218.01797499999998</v>
      </c>
      <c r="L12" s="13">
        <f t="shared" si="1"/>
        <v>143.0179</v>
      </c>
      <c r="M12" s="13">
        <f t="shared" si="2"/>
        <v>73.017200000000003</v>
      </c>
      <c r="N12" s="13" t="str">
        <f>Table1[[#This Row],[Club]]&amp;":"&amp;Table1[[#Headers],[Male]]</f>
        <v>Scarborough AC:Male</v>
      </c>
      <c r="P12" s="2">
        <v>11</v>
      </c>
      <c r="Q12" s="2" t="str">
        <f>IFERROR(VLOOKUP(P$1&amp;":"&amp;P12,'Finish order'!$C:$K,6,FALSE),"")</f>
        <v>Catherine Shutt</v>
      </c>
      <c r="R12" s="2" t="str">
        <f>IFERROR(VLOOKUP(P$1&amp;":"&amp;P12,'Finish order'!$C:$K,9,FALSE),"")</f>
        <v>W50</v>
      </c>
      <c r="S12" s="2" t="str">
        <f>IFERROR(VLOOKUP(P$1&amp;":"&amp;P12,'Finish order'!$C:$K,7,FALSE),"")</f>
        <v>North York Moors AC</v>
      </c>
      <c r="T12" s="11">
        <f>IFERROR(VLOOKUP(P$1&amp;":"&amp;P12,'Finish order'!$C:$K,5,FALSE),"")</f>
        <v>4.974537037037037E-2</v>
      </c>
      <c r="U12" s="2">
        <f>IFERROR(VLOOKUP(P$1&amp;":"&amp;P12,'Finish order'!$C:$K,4,FALSE),"")</f>
        <v>200</v>
      </c>
      <c r="V12" s="13" cm="1">
        <f t="array" ref="V12">IFERROR(SMALL(IF($S$2:$S921=S12,$P$2:$P$911*1.001),1),"")</f>
        <v>11.010999999999999</v>
      </c>
      <c r="W12" s="13" cm="1">
        <f t="array" ref="W12">IFERROR(SMALL(IF($S$2:$S921=S12,$P$2:$P$911*1.0001),2),"")</f>
        <v>23.002299999999998</v>
      </c>
      <c r="X12" s="13" cm="1">
        <f t="array" ref="X12">IFERROR(SMALL(IF($S$2:$S921=S12,$P$2:$P$911*1.00001),3),"")</f>
        <v>27.00027</v>
      </c>
      <c r="Y12" s="13" cm="1">
        <f t="array" ref="Y12">IFERROR(SMALL(IF($S$2:$S921=S12,$P$2:$P$911*1.000001),4),"")</f>
        <v>29.000028999999998</v>
      </c>
      <c r="Z12" s="13">
        <f t="shared" si="3"/>
        <v>90.013598999999999</v>
      </c>
      <c r="AA12" s="13">
        <f t="shared" si="5"/>
        <v>61.013570000000001</v>
      </c>
      <c r="AB12" s="13">
        <f t="shared" si="4"/>
        <v>34.013300000000001</v>
      </c>
      <c r="AC12" s="13" t="str">
        <f>Table4[[#This Row],[Club]]&amp;":"&amp;Table4[[#Headers],[Female]]</f>
        <v>North York Moors AC:Female</v>
      </c>
      <c r="AE12" s="2">
        <v>11</v>
      </c>
      <c r="AF12" s="2" t="str">
        <f>IFERROR(VLOOKUP(AE$1&amp;":"&amp;AE12,'Finish order'!$E:$K,4,FALSE),"")</f>
        <v/>
      </c>
      <c r="AG12" s="2" t="str">
        <f>IFERROR(VLOOKUP(AE$1&amp;":"&amp;AE12,'Finish order'!$E:$K,5,FALSE),"")</f>
        <v/>
      </c>
      <c r="AH12" s="11" t="str">
        <f>IFERROR(VLOOKUP(AE$1&amp;":"&amp;AE12,'Finish order'!$E:$K,3,FALSE),"")</f>
        <v/>
      </c>
      <c r="AI12" s="2" t="str">
        <f>IFERROR(VLOOKUP(AE$1&amp;":"&amp;AE12,'Finish order'!$E:$K,2,FALSE),"")</f>
        <v/>
      </c>
      <c r="AL12" s="2">
        <v>11</v>
      </c>
      <c r="AM12" s="2" t="str">
        <f>IFERROR(VLOOKUP(AL$1&amp;":"&amp;AL12,'Finish order'!$E:$K,4,FALSE),"")</f>
        <v/>
      </c>
      <c r="AN12" s="2" t="str">
        <f>IFERROR(VLOOKUP(AL$1&amp;":"&amp;AL12,'Finish order'!$E:$K,5,FALSE),"")</f>
        <v/>
      </c>
      <c r="AO12" s="11" t="str">
        <f>IFERROR(VLOOKUP(AL$1&amp;":"&amp;AL12,'Finish order'!$E:$K,3,FALSE),"")</f>
        <v/>
      </c>
      <c r="AP12" s="2" t="str">
        <f>IFERROR(VLOOKUP(AL$1&amp;":"&amp;AL12,'Finish order'!$E:$K,2,FALSE),"")</f>
        <v/>
      </c>
      <c r="AS12" s="2">
        <v>11</v>
      </c>
      <c r="AT12" s="2" t="str">
        <f>IFERROR(VLOOKUP(AS$1&amp;":"&amp;AS12,'Finish order'!$E:$K,4,FALSE),"")</f>
        <v/>
      </c>
      <c r="AU12" s="2" t="str">
        <f>IFERROR(VLOOKUP(AS$1&amp;":"&amp;AS12,'Finish order'!$E:$K,5,FALSE),"")</f>
        <v/>
      </c>
      <c r="AV12" s="11" t="str">
        <f>IFERROR(VLOOKUP(AS$1&amp;":"&amp;AS12,'Finish order'!$E:$K,3,FALSE),"")</f>
        <v/>
      </c>
      <c r="AW12" s="2" t="str">
        <f>IFERROR(VLOOKUP(AS$1&amp;":"&amp;AS12,'Finish order'!$E:$K,2,FALSE),"")</f>
        <v/>
      </c>
      <c r="AZ12" s="2">
        <v>11</v>
      </c>
      <c r="BA12" s="2" t="str">
        <f>IFERROR(VLOOKUP(AZ$1&amp;":"&amp;AZ12,'Finish order'!$E:$K,4,FALSE),"")</f>
        <v/>
      </c>
      <c r="BB12" s="2" t="str">
        <f>IFERROR(VLOOKUP(AZ$1&amp;":"&amp;AZ12,'Finish order'!$E:$K,5,FALSE),"")</f>
        <v/>
      </c>
      <c r="BC12" s="11" t="str">
        <f>IFERROR(VLOOKUP(AZ$1&amp;":"&amp;AZ12,'Finish order'!$E:$K,3,FALSE),"")</f>
        <v/>
      </c>
      <c r="BD12" s="2" t="str">
        <f>IFERROR(VLOOKUP(AZ$1&amp;":"&amp;AZ12,'Finish order'!$E:$K,2,FALSE),"")</f>
        <v/>
      </c>
      <c r="BG12" s="2">
        <v>11</v>
      </c>
      <c r="BH12" s="2" t="str">
        <f>IFERROR(VLOOKUP(BG$1&amp;":"&amp;BG12,'Finish order'!$E:$K,4,FALSE),"")</f>
        <v/>
      </c>
      <c r="BI12" s="2" t="str">
        <f>IFERROR(VLOOKUP(BG$1&amp;":"&amp;BG12,'Finish order'!$E:$K,5,FALSE),"")</f>
        <v/>
      </c>
      <c r="BJ12" s="11" t="str">
        <f>IFERROR(VLOOKUP(BG$1&amp;":"&amp;BG12,'Finish order'!$E:$K,3,FALSE),"")</f>
        <v/>
      </c>
      <c r="BK12" s="2" t="str">
        <f>IFERROR(VLOOKUP(BG$1&amp;":"&amp;BG12,'Finish order'!$E:$K,2,FALSE),"")</f>
        <v/>
      </c>
      <c r="BN12" s="2">
        <v>11</v>
      </c>
      <c r="BO12" s="2" t="str">
        <f>IFERROR(VLOOKUP(BN$1&amp;":"&amp;BN12,'Finish order'!$E:$K,4,FALSE),"")</f>
        <v/>
      </c>
      <c r="BP12" s="2" t="str">
        <f>IFERROR(VLOOKUP(BN$1&amp;":"&amp;BN12,'Finish order'!$E:$K,5,FALSE),"")</f>
        <v/>
      </c>
      <c r="BQ12" s="11" t="str">
        <f>IFERROR(VLOOKUP(BN$1&amp;":"&amp;BN12,'Finish order'!$E:$K,3,FALSE),"")</f>
        <v/>
      </c>
      <c r="BR12" s="2" t="str">
        <f>IFERROR(VLOOKUP(BN$1&amp;":"&amp;BN12,'Finish order'!$E:$K,2,FALSE),"")</f>
        <v/>
      </c>
      <c r="BU12" s="2">
        <v>11</v>
      </c>
      <c r="BV12" s="11" t="str">
        <f>IFERROR(VLOOKUP(BU$1&amp;":"&amp;BU12,'Finish order'!$E:$K,4,FALSE),"")</f>
        <v>Michael Keavney</v>
      </c>
      <c r="BW12" s="2" t="str">
        <f>IFERROR(VLOOKUP(BU$1&amp;":"&amp;BU12,'Finish order'!$E:$K,5,FALSE),"")</f>
        <v>Swaledale Runners</v>
      </c>
      <c r="BX12" s="11">
        <f>IFERROR(VLOOKUP(BU$1&amp;":"&amp;BU12,'Finish order'!$E:$K,3,FALSE),"")</f>
        <v>5.2291666666666667E-2</v>
      </c>
      <c r="BY12" s="2">
        <f>IFERROR(VLOOKUP(BU$1&amp;":"&amp;BU12,'Finish order'!$E:$K,2,FALSE),"")</f>
        <v>918</v>
      </c>
      <c r="CB12" s="2">
        <v>11</v>
      </c>
      <c r="CC12" s="11" t="str">
        <f>IFERROR(VLOOKUP(CB$1&amp;":"&amp;CB12,'Finish order'!$E:$K,4,FALSE),"")</f>
        <v/>
      </c>
      <c r="CD12" s="2" t="str">
        <f>IFERROR(VLOOKUP(CB$1&amp;":"&amp;CB12,'Finish order'!$E:$K,5,FALSE),"")</f>
        <v/>
      </c>
      <c r="CE12" s="11" t="str">
        <f>IFERROR(VLOOKUP(CB$1&amp;":"&amp;CB12,'Finish order'!$E:$K,3,FALSE),"")</f>
        <v/>
      </c>
      <c r="CF12" s="2" t="str">
        <f>IFERROR(VLOOKUP(CB$1&amp;":"&amp;CB12,'Finish order'!$E:$K,2,FALSE),"")</f>
        <v/>
      </c>
      <c r="CI12" s="13">
        <v>11</v>
      </c>
      <c r="CJ12" s="2" t="str">
        <f>IFERROR(VLOOKUP(CI$1&amp;":"&amp;CI12,'Finish order'!$E:$K,4,FALSE),"")</f>
        <v/>
      </c>
      <c r="CK12" s="2" t="str">
        <f>IFERROR(VLOOKUP(CI$1&amp;":"&amp;CI12,'Finish order'!$E:$K,5,FALSE),"")</f>
        <v/>
      </c>
      <c r="CL12" s="11" t="str">
        <f>IFERROR(VLOOKUP(CI$1&amp;":"&amp;CI12,'Finish order'!$E:$K,3,FALSE),"")</f>
        <v/>
      </c>
      <c r="CM12" s="2" t="str">
        <f>IFERROR(VLOOKUP(CI$1&amp;":"&amp;CI12,'Finish order'!$E:$K,2,FALSE),"")</f>
        <v/>
      </c>
      <c r="CP12" s="13">
        <v>11</v>
      </c>
      <c r="CQ12" s="2" t="str">
        <f>IFERROR(VLOOKUP(CP$1&amp;":"&amp;CP12,'Finish order'!$E:$K,4,FALSE),"")</f>
        <v/>
      </c>
      <c r="CR12" s="2" t="str">
        <f>IFERROR(VLOOKUP(CP$1&amp;":"&amp;CP12,'Finish order'!$E:$K,5,FALSE),"")</f>
        <v/>
      </c>
      <c r="CS12" s="11" t="str">
        <f>IFERROR(VLOOKUP(CP$1&amp;":"&amp;CP12,'Finish order'!$E:$K,3,FALSE),"")</f>
        <v/>
      </c>
      <c r="CT12" s="2" t="str">
        <f>IFERROR(VLOOKUP(CP$1&amp;":"&amp;CP12,'Finish order'!$E:$K,2,FALSE),"")</f>
        <v/>
      </c>
      <c r="CV12" s="11"/>
      <c r="CW12" s="2">
        <v>11</v>
      </c>
      <c r="CX12" s="2" t="str">
        <f>IFERROR(VLOOKUP(CW$1&amp;":"&amp;CW12,'Finish order'!$E:$K,4,FALSE),"")</f>
        <v/>
      </c>
      <c r="CY12" s="2" t="str">
        <f>IFERROR(VLOOKUP(CW$1&amp;":"&amp;CW12,'Finish order'!$E:$K,5,FALSE),"")</f>
        <v/>
      </c>
      <c r="CZ12" s="11" t="str">
        <f>IFERROR(VLOOKUP(CW$1&amp;":"&amp;CW12,'Finish order'!$E:$K,3,FALSE),"")</f>
        <v/>
      </c>
      <c r="DA12" s="2" t="str">
        <f>IFERROR(VLOOKUP(CW$1&amp;":"&amp;CW12,'Finish order'!$E:$K,2,FALSE),"")</f>
        <v/>
      </c>
      <c r="DC12" s="11"/>
      <c r="DD12" s="2">
        <v>11</v>
      </c>
      <c r="DE12" s="2" t="str">
        <f>IFERROR(VLOOKUP(DD$1&amp;":"&amp;DD12,'Finish order'!$E:$K,4,FALSE),"")</f>
        <v/>
      </c>
      <c r="DF12" s="2" t="str">
        <f>IFERROR(VLOOKUP(DD$1&amp;":"&amp;DD12,'Finish order'!$E:$K,5,FALSE),"")</f>
        <v/>
      </c>
      <c r="DG12" s="11" t="str">
        <f>IFERROR(VLOOKUP(DD$1&amp;":"&amp;DD12,'Finish order'!$E:$K,3,FALSE),"")</f>
        <v/>
      </c>
      <c r="DH12" s="2" t="str">
        <f>IFERROR(VLOOKUP(DD$1&amp;":"&amp;DD12,'Finish order'!$E:$K,2,FALSE),"")</f>
        <v/>
      </c>
      <c r="DI12" s="11"/>
      <c r="DK12" s="2">
        <v>11</v>
      </c>
      <c r="DL12" s="2" t="str">
        <f>IFERROR(VLOOKUP(DK$1&amp;":"&amp;DK12,'Finish order'!$E:$K,4,FALSE),"")</f>
        <v/>
      </c>
      <c r="DM12" s="2" t="str">
        <f>IFERROR(VLOOKUP(DK$1&amp;":"&amp;DK12,'Finish order'!$E:$K,5,FALSE),"")</f>
        <v/>
      </c>
      <c r="DN12" s="11" t="str">
        <f>IFERROR(VLOOKUP(DK$1&amp;":"&amp;DK12,'Finish order'!$E:$K,3,FALSE),"")</f>
        <v/>
      </c>
      <c r="DO12" s="2" t="str">
        <f>IFERROR(VLOOKUP(DK$1&amp;":"&amp;DK12,'Finish order'!$E:$K,2,FALSE),"")</f>
        <v/>
      </c>
      <c r="DQ12" s="11"/>
      <c r="DR12" s="2">
        <v>11</v>
      </c>
      <c r="DS12" s="2" t="str">
        <f>IFERROR(VLOOKUP(DR$1&amp;":"&amp;DR12,'Finish order'!$E:$K,4,FALSE),"")</f>
        <v/>
      </c>
      <c r="DT12" s="2" t="str">
        <f>IFERROR(VLOOKUP(DR$1&amp;":"&amp;DR12,'Finish order'!$E:$K,5,FALSE),"")</f>
        <v/>
      </c>
      <c r="DU12" s="11" t="str">
        <f>IFERROR(VLOOKUP(DR$1&amp;":"&amp;DR12,'Finish order'!$E:$K,3,FALSE),"")</f>
        <v/>
      </c>
      <c r="DV12" s="2" t="str">
        <f>IFERROR(VLOOKUP(DR$1&amp;":"&amp;DR12,'Finish order'!$E:$K,2,FALSE),"")</f>
        <v/>
      </c>
      <c r="DW12" s="11"/>
    </row>
    <row r="13" spans="1:127" x14ac:dyDescent="0.2">
      <c r="A13" s="2">
        <v>12</v>
      </c>
      <c r="B13" s="2" t="str">
        <f>IFERROR(VLOOKUP($A$1&amp;":"&amp;A13,'Finish order'!C:K,6,FALSE),"")</f>
        <v>Adrian Bushby</v>
      </c>
      <c r="C13" s="2" t="str">
        <f>IFERROR(VLOOKUP(A$1&amp;":"&amp;A13,'Finish order'!$C:$K,9,FALSE),"")</f>
        <v>M55</v>
      </c>
      <c r="D13" s="2" t="str">
        <f>IFERROR(VLOOKUP(A$1&amp;":"&amp;A13,'Finish order'!$C:$K,7,FALSE),"")</f>
        <v>City of Hull AC</v>
      </c>
      <c r="E13" s="11">
        <f>IFERROR(VLOOKUP($A$1&amp;":"&amp;A13,'Finish order'!C:K,5,FALSE),"")</f>
        <v>3.7476851851851851E-2</v>
      </c>
      <c r="F13" s="2">
        <f>IFERROR(VLOOKUP($A$1&amp;":"&amp;A13,'Finish order'!C:K,4,FALSE),"")</f>
        <v>810</v>
      </c>
      <c r="G13" s="13" cm="1">
        <f t="array" ref="G13">IFERROR(SMALL(IF($D$2:$D922=D13,$A$2:$A$911*1.001),1),"")</f>
        <v>12.011999999999999</v>
      </c>
      <c r="H13" s="13" cm="1">
        <f t="array" ref="H13">IFERROR(SMALL(IF($D$2:$D922=D13,$A$2:$A$911*1.0001),2),"")</f>
        <v>31.0031</v>
      </c>
      <c r="I13" s="13" t="str" cm="1">
        <f t="array" ref="I13">IFERROR(SMALL(IF($D$2:$D922=D13,$A$2:$A$911*1.00001),3),"")</f>
        <v/>
      </c>
      <c r="J13" s="13" t="str" cm="1">
        <f t="array" ref="J13">IFERROR(SMALL(IF($D$2:$D922=D13,$A$2:$A$911*1.000001),4),"")</f>
        <v/>
      </c>
      <c r="K13" s="13" t="str">
        <f t="shared" si="0"/>
        <v>No</v>
      </c>
      <c r="L13" s="13" t="str">
        <f t="shared" si="1"/>
        <v>No</v>
      </c>
      <c r="M13" s="13">
        <f t="shared" si="2"/>
        <v>43.015099999999997</v>
      </c>
      <c r="N13" s="13" t="str">
        <f>Table1[[#This Row],[Club]]&amp;":"&amp;Table1[[#Headers],[Male]]</f>
        <v>City of Hull AC:Male</v>
      </c>
      <c r="P13" s="2">
        <v>12</v>
      </c>
      <c r="Q13" s="2" t="str">
        <f>IFERROR(VLOOKUP(P$1&amp;":"&amp;P13,'Finish order'!$C:$K,6,FALSE),"")</f>
        <v>Abigail Carter</v>
      </c>
      <c r="R13" s="2" t="str">
        <f>IFERROR(VLOOKUP(P$1&amp;":"&amp;P13,'Finish order'!$C:$K,9,FALSE),"")</f>
        <v>W45</v>
      </c>
      <c r="S13" s="2" t="str">
        <f>IFERROR(VLOOKUP(P$1&amp;":"&amp;P13,'Finish order'!$C:$K,7,FALSE),"")</f>
        <v>St Theresa's AC</v>
      </c>
      <c r="T13" s="11">
        <f>IFERROR(VLOOKUP(P$1&amp;":"&amp;P13,'Finish order'!$C:$K,5,FALSE),"")</f>
        <v>4.9895833333333334E-2</v>
      </c>
      <c r="U13" s="2">
        <f>IFERROR(VLOOKUP(P$1&amp;":"&amp;P13,'Finish order'!$C:$K,4,FALSE),"")</f>
        <v>156</v>
      </c>
      <c r="V13" s="13" cm="1">
        <f t="array" ref="V13">IFERROR(SMALL(IF($S$2:$S922=S13,$P$2:$P$911*1.001),1),"")</f>
        <v>8.0079999999999991</v>
      </c>
      <c r="W13" s="13" cm="1">
        <f t="array" ref="W13">IFERROR(SMALL(IF($S$2:$S922=S13,$P$2:$P$911*1.0001),2),"")</f>
        <v>12.001200000000001</v>
      </c>
      <c r="X13" s="13" t="str" cm="1">
        <f t="array" ref="X13">IFERROR(SMALL(IF($S$2:$S922=S13,$P$2:$P$911*1.00001),3),"")</f>
        <v/>
      </c>
      <c r="Y13" s="13" t="str" cm="1">
        <f t="array" ref="Y13">IFERROR(SMALL(IF($S$2:$S922=S13,$P$2:$P$911*1.000001),4),"")</f>
        <v/>
      </c>
      <c r="Z13" s="13" t="str">
        <f t="shared" si="3"/>
        <v>No</v>
      </c>
      <c r="AA13" s="13" t="str">
        <f t="shared" si="5"/>
        <v>No</v>
      </c>
      <c r="AB13" s="13">
        <f t="shared" si="4"/>
        <v>20.0092</v>
      </c>
      <c r="AC13" s="13" t="str">
        <f>Table4[[#This Row],[Club]]&amp;":"&amp;Table4[[#Headers],[Female]]</f>
        <v>St Theresa's AC:Female</v>
      </c>
      <c r="AE13" s="2">
        <v>12</v>
      </c>
      <c r="AF13" s="2" t="str">
        <f>IFERROR(VLOOKUP(AE$1&amp;":"&amp;AE13,'Finish order'!$E:$K,4,FALSE),"")</f>
        <v/>
      </c>
      <c r="AG13" s="2" t="str">
        <f>IFERROR(VLOOKUP(AE$1&amp;":"&amp;AE13,'Finish order'!$E:$K,5,FALSE),"")</f>
        <v/>
      </c>
      <c r="AH13" s="11" t="str">
        <f>IFERROR(VLOOKUP(AE$1&amp;":"&amp;AE13,'Finish order'!$E:$K,3,FALSE),"")</f>
        <v/>
      </c>
      <c r="AI13" s="2" t="str">
        <f>IFERROR(VLOOKUP(AE$1&amp;":"&amp;AE13,'Finish order'!$E:$K,2,FALSE),"")</f>
        <v/>
      </c>
      <c r="AL13" s="2">
        <v>12</v>
      </c>
      <c r="AM13" s="2" t="str">
        <f>IFERROR(VLOOKUP(AL$1&amp;":"&amp;AL13,'Finish order'!$E:$K,4,FALSE),"")</f>
        <v/>
      </c>
      <c r="AN13" s="2" t="str">
        <f>IFERROR(VLOOKUP(AL$1&amp;":"&amp;AL13,'Finish order'!$E:$K,5,FALSE),"")</f>
        <v/>
      </c>
      <c r="AO13" s="11" t="str">
        <f>IFERROR(VLOOKUP(AL$1&amp;":"&amp;AL13,'Finish order'!$E:$K,3,FALSE),"")</f>
        <v/>
      </c>
      <c r="AP13" s="2" t="str">
        <f>IFERROR(VLOOKUP(AL$1&amp;":"&amp;AL13,'Finish order'!$E:$K,2,FALSE),"")</f>
        <v/>
      </c>
      <c r="AS13" s="2">
        <v>12</v>
      </c>
      <c r="AT13" s="2" t="str">
        <f>IFERROR(VLOOKUP(AS$1&amp;":"&amp;AS13,'Finish order'!$E:$K,4,FALSE),"")</f>
        <v/>
      </c>
      <c r="AU13" s="2" t="str">
        <f>IFERROR(VLOOKUP(AS$1&amp;":"&amp;AS13,'Finish order'!$E:$K,5,FALSE),"")</f>
        <v/>
      </c>
      <c r="AV13" s="11" t="str">
        <f>IFERROR(VLOOKUP(AS$1&amp;":"&amp;AS13,'Finish order'!$E:$K,3,FALSE),"")</f>
        <v/>
      </c>
      <c r="AW13" s="2" t="str">
        <f>IFERROR(VLOOKUP(AS$1&amp;":"&amp;AS13,'Finish order'!$E:$K,2,FALSE),"")</f>
        <v/>
      </c>
      <c r="AZ13" s="2">
        <v>12</v>
      </c>
      <c r="BA13" s="2" t="str">
        <f>IFERROR(VLOOKUP(AZ$1&amp;":"&amp;AZ13,'Finish order'!$E:$K,4,FALSE),"")</f>
        <v/>
      </c>
      <c r="BB13" s="2" t="str">
        <f>IFERROR(VLOOKUP(AZ$1&amp;":"&amp;AZ13,'Finish order'!$E:$K,5,FALSE),"")</f>
        <v/>
      </c>
      <c r="BC13" s="11" t="str">
        <f>IFERROR(VLOOKUP(AZ$1&amp;":"&amp;AZ13,'Finish order'!$E:$K,3,FALSE),"")</f>
        <v/>
      </c>
      <c r="BD13" s="2" t="str">
        <f>IFERROR(VLOOKUP(AZ$1&amp;":"&amp;AZ13,'Finish order'!$E:$K,2,FALSE),"")</f>
        <v/>
      </c>
      <c r="BG13" s="2">
        <v>12</v>
      </c>
      <c r="BH13" s="2" t="str">
        <f>IFERROR(VLOOKUP(BG$1&amp;":"&amp;BG13,'Finish order'!$E:$K,4,FALSE),"")</f>
        <v/>
      </c>
      <c r="BI13" s="2" t="str">
        <f>IFERROR(VLOOKUP(BG$1&amp;":"&amp;BG13,'Finish order'!$E:$K,5,FALSE),"")</f>
        <v/>
      </c>
      <c r="BJ13" s="11" t="str">
        <f>IFERROR(VLOOKUP(BG$1&amp;":"&amp;BG13,'Finish order'!$E:$K,3,FALSE),"")</f>
        <v/>
      </c>
      <c r="BK13" s="2" t="str">
        <f>IFERROR(VLOOKUP(BG$1&amp;":"&amp;BG13,'Finish order'!$E:$K,2,FALSE),"")</f>
        <v/>
      </c>
      <c r="BN13" s="2">
        <v>12</v>
      </c>
      <c r="BO13" s="2" t="str">
        <f>IFERROR(VLOOKUP(BN$1&amp;":"&amp;BN13,'Finish order'!$E:$K,4,FALSE),"")</f>
        <v/>
      </c>
      <c r="BP13" s="2" t="str">
        <f>IFERROR(VLOOKUP(BN$1&amp;":"&amp;BN13,'Finish order'!$E:$K,5,FALSE),"")</f>
        <v/>
      </c>
      <c r="BQ13" s="11" t="str">
        <f>IFERROR(VLOOKUP(BN$1&amp;":"&amp;BN13,'Finish order'!$E:$K,3,FALSE),"")</f>
        <v/>
      </c>
      <c r="BR13" s="2" t="str">
        <f>IFERROR(VLOOKUP(BN$1&amp;":"&amp;BN13,'Finish order'!$E:$K,2,FALSE),"")</f>
        <v/>
      </c>
      <c r="BU13" s="2">
        <v>12</v>
      </c>
      <c r="BV13" s="11" t="str">
        <f>IFERROR(VLOOKUP(BU$1&amp;":"&amp;BU13,'Finish order'!$E:$K,4,FALSE),"")</f>
        <v>Chris Tweddle</v>
      </c>
      <c r="BW13" s="2" t="str">
        <f>IFERROR(VLOOKUP(BU$1&amp;":"&amp;BU13,'Finish order'!$E:$K,5,FALSE),"")</f>
        <v>Boro Runners</v>
      </c>
      <c r="BX13" s="11">
        <f>IFERROR(VLOOKUP(BU$1&amp;":"&amp;BU13,'Finish order'!$E:$K,3,FALSE),"")</f>
        <v>5.9328703703703703E-2</v>
      </c>
      <c r="BY13" s="2">
        <f>IFERROR(VLOOKUP(BU$1&amp;":"&amp;BU13,'Finish order'!$E:$K,2,FALSE),"")</f>
        <v>900</v>
      </c>
      <c r="CB13" s="2">
        <v>12</v>
      </c>
      <c r="CC13" s="11" t="str">
        <f>IFERROR(VLOOKUP(CB$1&amp;":"&amp;CB13,'Finish order'!$E:$K,4,FALSE),"")</f>
        <v/>
      </c>
      <c r="CD13" s="2" t="str">
        <f>IFERROR(VLOOKUP(CB$1&amp;":"&amp;CB13,'Finish order'!$E:$K,5,FALSE),"")</f>
        <v/>
      </c>
      <c r="CE13" s="11" t="str">
        <f>IFERROR(VLOOKUP(CB$1&amp;":"&amp;CB13,'Finish order'!$E:$K,3,FALSE),"")</f>
        <v/>
      </c>
      <c r="CF13" s="2" t="str">
        <f>IFERROR(VLOOKUP(CB$1&amp;":"&amp;CB13,'Finish order'!$E:$K,2,FALSE),"")</f>
        <v/>
      </c>
      <c r="CI13" s="13">
        <v>12</v>
      </c>
      <c r="CJ13" s="2" t="str">
        <f>IFERROR(VLOOKUP(CI$1&amp;":"&amp;CI13,'Finish order'!$E:$K,4,FALSE),"")</f>
        <v/>
      </c>
      <c r="CK13" s="2" t="str">
        <f>IFERROR(VLOOKUP(CI$1&amp;":"&amp;CI13,'Finish order'!$E:$K,5,FALSE),"")</f>
        <v/>
      </c>
      <c r="CL13" s="11" t="str">
        <f>IFERROR(VLOOKUP(CI$1&amp;":"&amp;CI13,'Finish order'!$E:$K,3,FALSE),"")</f>
        <v/>
      </c>
      <c r="CM13" s="2" t="str">
        <f>IFERROR(VLOOKUP(CI$1&amp;":"&amp;CI13,'Finish order'!$E:$K,2,FALSE),"")</f>
        <v/>
      </c>
      <c r="CP13" s="13">
        <v>12</v>
      </c>
      <c r="CQ13" s="2" t="str">
        <f>IFERROR(VLOOKUP(CP$1&amp;":"&amp;CP13,'Finish order'!$E:$K,4,FALSE),"")</f>
        <v/>
      </c>
      <c r="CR13" s="2" t="str">
        <f>IFERROR(VLOOKUP(CP$1&amp;":"&amp;CP13,'Finish order'!$E:$K,5,FALSE),"")</f>
        <v/>
      </c>
      <c r="CS13" s="11" t="str">
        <f>IFERROR(VLOOKUP(CP$1&amp;":"&amp;CP13,'Finish order'!$E:$K,3,FALSE),"")</f>
        <v/>
      </c>
      <c r="CT13" s="2" t="str">
        <f>IFERROR(VLOOKUP(CP$1&amp;":"&amp;CP13,'Finish order'!$E:$K,2,FALSE),"")</f>
        <v/>
      </c>
      <c r="CV13" s="11"/>
      <c r="CW13" s="2">
        <v>12</v>
      </c>
      <c r="CX13" s="2" t="str">
        <f>IFERROR(VLOOKUP(CW$1&amp;":"&amp;CW13,'Finish order'!$E:$K,4,FALSE),"")</f>
        <v/>
      </c>
      <c r="CY13" s="2" t="str">
        <f>IFERROR(VLOOKUP(CW$1&amp;":"&amp;CW13,'Finish order'!$E:$K,5,FALSE),"")</f>
        <v/>
      </c>
      <c r="CZ13" s="11" t="str">
        <f>IFERROR(VLOOKUP(CW$1&amp;":"&amp;CW13,'Finish order'!$E:$K,3,FALSE),"")</f>
        <v/>
      </c>
      <c r="DA13" s="2" t="str">
        <f>IFERROR(VLOOKUP(CW$1&amp;":"&amp;CW13,'Finish order'!$E:$K,2,FALSE),"")</f>
        <v/>
      </c>
      <c r="DC13" s="11"/>
      <c r="DD13" s="2">
        <v>12</v>
      </c>
      <c r="DE13" s="2" t="str">
        <f>IFERROR(VLOOKUP(DD$1&amp;":"&amp;DD13,'Finish order'!$E:$K,4,FALSE),"")</f>
        <v/>
      </c>
      <c r="DF13" s="2" t="str">
        <f>IFERROR(VLOOKUP(DD$1&amp;":"&amp;DD13,'Finish order'!$E:$K,5,FALSE),"")</f>
        <v/>
      </c>
      <c r="DG13" s="11" t="str">
        <f>IFERROR(VLOOKUP(DD$1&amp;":"&amp;DD13,'Finish order'!$E:$K,3,FALSE),"")</f>
        <v/>
      </c>
      <c r="DH13" s="2" t="str">
        <f>IFERROR(VLOOKUP(DD$1&amp;":"&amp;DD13,'Finish order'!$E:$K,2,FALSE),"")</f>
        <v/>
      </c>
      <c r="DI13" s="11"/>
      <c r="DK13" s="2">
        <v>12</v>
      </c>
      <c r="DL13" s="2" t="str">
        <f>IFERROR(VLOOKUP(DK$1&amp;":"&amp;DK13,'Finish order'!$E:$K,4,FALSE),"")</f>
        <v/>
      </c>
      <c r="DM13" s="2" t="str">
        <f>IFERROR(VLOOKUP(DK$1&amp;":"&amp;DK13,'Finish order'!$E:$K,5,FALSE),"")</f>
        <v/>
      </c>
      <c r="DN13" s="11" t="str">
        <f>IFERROR(VLOOKUP(DK$1&amp;":"&amp;DK13,'Finish order'!$E:$K,3,FALSE),"")</f>
        <v/>
      </c>
      <c r="DO13" s="2" t="str">
        <f>IFERROR(VLOOKUP(DK$1&amp;":"&amp;DK13,'Finish order'!$E:$K,2,FALSE),"")</f>
        <v/>
      </c>
      <c r="DQ13" s="11"/>
      <c r="DR13" s="2">
        <v>12</v>
      </c>
      <c r="DS13" s="2" t="str">
        <f>IFERROR(VLOOKUP(DR$1&amp;":"&amp;DR13,'Finish order'!$E:$K,4,FALSE),"")</f>
        <v/>
      </c>
      <c r="DT13" s="2" t="str">
        <f>IFERROR(VLOOKUP(DR$1&amp;":"&amp;DR13,'Finish order'!$E:$K,5,FALSE),"")</f>
        <v/>
      </c>
      <c r="DU13" s="11" t="str">
        <f>IFERROR(VLOOKUP(DR$1&amp;":"&amp;DR13,'Finish order'!$E:$K,3,FALSE),"")</f>
        <v/>
      </c>
      <c r="DV13" s="2" t="str">
        <f>IFERROR(VLOOKUP(DR$1&amp;":"&amp;DR13,'Finish order'!$E:$K,2,FALSE),"")</f>
        <v/>
      </c>
      <c r="DW13" s="11"/>
    </row>
    <row r="14" spans="1:127" x14ac:dyDescent="0.2">
      <c r="A14" s="2">
        <v>13</v>
      </c>
      <c r="B14" s="2" t="str">
        <f>IFERROR(VLOOKUP($A$1&amp;":"&amp;A14,'Finish order'!C:K,6,FALSE),"")</f>
        <v>Peter Walker</v>
      </c>
      <c r="C14" s="2" t="str">
        <f>IFERROR(VLOOKUP(A$1&amp;":"&amp;A14,'Finish order'!$C:$K,9,FALSE),"")</f>
        <v>M40</v>
      </c>
      <c r="D14" s="2" t="str">
        <f>IFERROR(VLOOKUP(A$1&amp;":"&amp;A14,'Finish order'!$C:$K,7,FALSE),"")</f>
        <v>York Knavesmire Harriers</v>
      </c>
      <c r="E14" s="11">
        <f>IFERROR(VLOOKUP($A$1&amp;":"&amp;A14,'Finish order'!C:K,5,FALSE),"")</f>
        <v>3.7673611111111109E-2</v>
      </c>
      <c r="F14" s="2">
        <f>IFERROR(VLOOKUP($A$1&amp;":"&amp;A14,'Finish order'!C:K,4,FALSE),"")</f>
        <v>511</v>
      </c>
      <c r="G14" s="13" cm="1">
        <f t="array" ref="G14">IFERROR(SMALL(IF($D$2:$D923=D14,$A$2:$A$911*1.001),1),"")</f>
        <v>13.012999999999998</v>
      </c>
      <c r="H14" s="13" cm="1">
        <f t="array" ref="H14">IFERROR(SMALL(IF($D$2:$D923=D14,$A$2:$A$911*1.0001),2),"")</f>
        <v>14.0014</v>
      </c>
      <c r="I14" s="13" cm="1">
        <f t="array" ref="I14">IFERROR(SMALL(IF($D$2:$D923=D14,$A$2:$A$911*1.00001),3),"")</f>
        <v>36.000360000000001</v>
      </c>
      <c r="J14" s="13" cm="1">
        <f t="array" ref="J14">IFERROR(SMALL(IF($D$2:$D923=D14,$A$2:$A$911*1.000001),4),"")</f>
        <v>48.000047999999992</v>
      </c>
      <c r="K14" s="13">
        <f t="shared" si="0"/>
        <v>111.01480799999999</v>
      </c>
      <c r="L14" s="13">
        <f t="shared" si="1"/>
        <v>63.014759999999995</v>
      </c>
      <c r="M14" s="13">
        <f t="shared" si="2"/>
        <v>27.014399999999998</v>
      </c>
      <c r="N14" s="13" t="str">
        <f>Table1[[#This Row],[Club]]&amp;":"&amp;Table1[[#Headers],[Male]]</f>
        <v>York Knavesmire Harriers:Male</v>
      </c>
      <c r="P14" s="2">
        <v>13</v>
      </c>
      <c r="Q14" s="2" t="str">
        <f>IFERROR(VLOOKUP(P$1&amp;":"&amp;P14,'Finish order'!$C:$K,6,FALSE),"")</f>
        <v>Kirsty Brown</v>
      </c>
      <c r="R14" s="2" t="str">
        <f>IFERROR(VLOOKUP(P$1&amp;":"&amp;P14,'Finish order'!$C:$K,9,FALSE),"")</f>
        <v>WSEN</v>
      </c>
      <c r="S14" s="2" t="str">
        <f>IFERROR(VLOOKUP(P$1&amp;":"&amp;P14,'Finish order'!$C:$K,7,FALSE),"")</f>
        <v>Pickering RC</v>
      </c>
      <c r="T14" s="11">
        <f>IFERROR(VLOOKUP(P$1&amp;":"&amp;P14,'Finish order'!$C:$K,5,FALSE),"")</f>
        <v>5.0381944444444444E-2</v>
      </c>
      <c r="U14" s="2">
        <f>IFERROR(VLOOKUP(P$1&amp;":"&amp;P14,'Finish order'!$C:$K,4,FALSE),"")</f>
        <v>12</v>
      </c>
      <c r="V14" s="13" cm="1">
        <f t="array" ref="V14">IFERROR(SMALL(IF($S$2:$S923=S14,$P$2:$P$911*1.001),1),"")</f>
        <v>13.012999999999998</v>
      </c>
      <c r="W14" s="13" cm="1">
        <f t="array" ref="W14">IFERROR(SMALL(IF($S$2:$S923=S14,$P$2:$P$911*1.0001),2),"")</f>
        <v>14.0014</v>
      </c>
      <c r="X14" s="13" cm="1">
        <f t="array" ref="X14">IFERROR(SMALL(IF($S$2:$S923=S14,$P$2:$P$911*1.00001),3),"")</f>
        <v>15.000150000000001</v>
      </c>
      <c r="Y14" s="13" cm="1">
        <f t="array" ref="Y14">IFERROR(SMALL(IF($S$2:$S923=S14,$P$2:$P$911*1.000001),4),"")</f>
        <v>20.000019999999999</v>
      </c>
      <c r="Z14" s="13">
        <f t="shared" si="3"/>
        <v>62.014569999999999</v>
      </c>
      <c r="AA14" s="13">
        <f t="shared" si="5"/>
        <v>42.01455</v>
      </c>
      <c r="AB14" s="13">
        <f t="shared" si="4"/>
        <v>27.014399999999998</v>
      </c>
      <c r="AC14" s="13" t="str">
        <f>Table4[[#This Row],[Club]]&amp;":"&amp;Table4[[#Headers],[Female]]</f>
        <v>Pickering RC:Female</v>
      </c>
      <c r="AE14" s="2">
        <v>13</v>
      </c>
      <c r="AF14" s="2" t="str">
        <f>IFERROR(VLOOKUP(AE$1&amp;":"&amp;AE14,'Finish order'!$E:$K,4,FALSE),"")</f>
        <v/>
      </c>
      <c r="AG14" s="2" t="str">
        <f>IFERROR(VLOOKUP(AE$1&amp;":"&amp;AE14,'Finish order'!$E:$K,5,FALSE),"")</f>
        <v/>
      </c>
      <c r="AH14" s="11" t="str">
        <f>IFERROR(VLOOKUP(AE$1&amp;":"&amp;AE14,'Finish order'!$E:$K,3,FALSE),"")</f>
        <v/>
      </c>
      <c r="AI14" s="2" t="str">
        <f>IFERROR(VLOOKUP(AE$1&amp;":"&amp;AE14,'Finish order'!$E:$K,2,FALSE),"")</f>
        <v/>
      </c>
      <c r="AL14" s="2">
        <v>13</v>
      </c>
      <c r="AM14" s="2" t="str">
        <f>IFERROR(VLOOKUP(AL$1&amp;":"&amp;AL14,'Finish order'!$E:$K,4,FALSE),"")</f>
        <v/>
      </c>
      <c r="AN14" s="2" t="str">
        <f>IFERROR(VLOOKUP(AL$1&amp;":"&amp;AL14,'Finish order'!$E:$K,5,FALSE),"")</f>
        <v/>
      </c>
      <c r="AO14" s="11" t="str">
        <f>IFERROR(VLOOKUP(AL$1&amp;":"&amp;AL14,'Finish order'!$E:$K,3,FALSE),"")</f>
        <v/>
      </c>
      <c r="AP14" s="2" t="str">
        <f>IFERROR(VLOOKUP(AL$1&amp;":"&amp;AL14,'Finish order'!$E:$K,2,FALSE),"")</f>
        <v/>
      </c>
      <c r="AS14" s="2">
        <v>13</v>
      </c>
      <c r="AT14" s="2" t="str">
        <f>IFERROR(VLOOKUP(AS$1&amp;":"&amp;AS14,'Finish order'!$E:$K,4,FALSE),"")</f>
        <v/>
      </c>
      <c r="AU14" s="2" t="str">
        <f>IFERROR(VLOOKUP(AS$1&amp;":"&amp;AS14,'Finish order'!$E:$K,5,FALSE),"")</f>
        <v/>
      </c>
      <c r="AV14" s="11" t="str">
        <f>IFERROR(VLOOKUP(AS$1&amp;":"&amp;AS14,'Finish order'!$E:$K,3,FALSE),"")</f>
        <v/>
      </c>
      <c r="AW14" s="2" t="str">
        <f>IFERROR(VLOOKUP(AS$1&amp;":"&amp;AS14,'Finish order'!$E:$K,2,FALSE),"")</f>
        <v/>
      </c>
      <c r="AZ14" s="2">
        <v>13</v>
      </c>
      <c r="BA14" s="2" t="str">
        <f>IFERROR(VLOOKUP(AZ$1&amp;":"&amp;AZ14,'Finish order'!$E:$K,4,FALSE),"")</f>
        <v/>
      </c>
      <c r="BB14" s="2" t="str">
        <f>IFERROR(VLOOKUP(AZ$1&amp;":"&amp;AZ14,'Finish order'!$E:$K,5,FALSE),"")</f>
        <v/>
      </c>
      <c r="BC14" s="11" t="str">
        <f>IFERROR(VLOOKUP(AZ$1&amp;":"&amp;AZ14,'Finish order'!$E:$K,3,FALSE),"")</f>
        <v/>
      </c>
      <c r="BD14" s="2" t="str">
        <f>IFERROR(VLOOKUP(AZ$1&amp;":"&amp;AZ14,'Finish order'!$E:$K,2,FALSE),"")</f>
        <v/>
      </c>
      <c r="BG14" s="2">
        <v>13</v>
      </c>
      <c r="BH14" s="2" t="str">
        <f>IFERROR(VLOOKUP(BG$1&amp;":"&amp;BG14,'Finish order'!$E:$K,4,FALSE),"")</f>
        <v/>
      </c>
      <c r="BI14" s="2" t="str">
        <f>IFERROR(VLOOKUP(BG$1&amp;":"&amp;BG14,'Finish order'!$E:$K,5,FALSE),"")</f>
        <v/>
      </c>
      <c r="BJ14" s="11" t="str">
        <f>IFERROR(VLOOKUP(BG$1&amp;":"&amp;BG14,'Finish order'!$E:$K,3,FALSE),"")</f>
        <v/>
      </c>
      <c r="BK14" s="2" t="str">
        <f>IFERROR(VLOOKUP(BG$1&amp;":"&amp;BG14,'Finish order'!$E:$K,2,FALSE),"")</f>
        <v/>
      </c>
      <c r="BN14" s="2">
        <v>13</v>
      </c>
      <c r="BO14" s="2" t="str">
        <f>IFERROR(VLOOKUP(BN$1&amp;":"&amp;BN14,'Finish order'!$E:$K,4,FALSE),"")</f>
        <v/>
      </c>
      <c r="BP14" s="2" t="str">
        <f>IFERROR(VLOOKUP(BN$1&amp;":"&amp;BN14,'Finish order'!$E:$K,5,FALSE),"")</f>
        <v/>
      </c>
      <c r="BQ14" s="11" t="str">
        <f>IFERROR(VLOOKUP(BN$1&amp;":"&amp;BN14,'Finish order'!$E:$K,3,FALSE),"")</f>
        <v/>
      </c>
      <c r="BR14" s="2" t="str">
        <f>IFERROR(VLOOKUP(BN$1&amp;":"&amp;BN14,'Finish order'!$E:$K,2,FALSE),"")</f>
        <v/>
      </c>
      <c r="BU14" s="2">
        <v>13</v>
      </c>
      <c r="BV14" s="11" t="str">
        <f>IFERROR(VLOOKUP(BU$1&amp;":"&amp;BU14,'Finish order'!$E:$K,4,FALSE),"")</f>
        <v>Ian Robinson</v>
      </c>
      <c r="BW14" s="2" t="str">
        <f>IFERROR(VLOOKUP(BU$1&amp;":"&amp;BU14,'Finish order'!$E:$K,5,FALSE),"")</f>
        <v>Esk Valley Fell Club</v>
      </c>
      <c r="BX14" s="11">
        <f>IFERROR(VLOOKUP(BU$1&amp;":"&amp;BU14,'Finish order'!$E:$K,3,FALSE),"")</f>
        <v>6.4120370370370369E-2</v>
      </c>
      <c r="BY14" s="2">
        <f>IFERROR(VLOOKUP(BU$1&amp;":"&amp;BU14,'Finish order'!$E:$K,2,FALSE),"")</f>
        <v>909</v>
      </c>
      <c r="CB14" s="2">
        <v>13</v>
      </c>
      <c r="CC14" s="11" t="str">
        <f>IFERROR(VLOOKUP(CB$1&amp;":"&amp;CB14,'Finish order'!$E:$K,4,FALSE),"")</f>
        <v/>
      </c>
      <c r="CD14" s="2" t="str">
        <f>IFERROR(VLOOKUP(CB$1&amp;":"&amp;CB14,'Finish order'!$E:$K,5,FALSE),"")</f>
        <v/>
      </c>
      <c r="CE14" s="11" t="str">
        <f>IFERROR(VLOOKUP(CB$1&amp;":"&amp;CB14,'Finish order'!$E:$K,3,FALSE),"")</f>
        <v/>
      </c>
      <c r="CF14" s="2" t="str">
        <f>IFERROR(VLOOKUP(CB$1&amp;":"&amp;CB14,'Finish order'!$E:$K,2,FALSE),"")</f>
        <v/>
      </c>
      <c r="CI14" s="13">
        <v>13</v>
      </c>
      <c r="CJ14" s="2" t="str">
        <f>IFERROR(VLOOKUP(CI$1&amp;":"&amp;CI14,'Finish order'!$E:$K,4,FALSE),"")</f>
        <v/>
      </c>
      <c r="CK14" s="2" t="str">
        <f>IFERROR(VLOOKUP(CI$1&amp;":"&amp;CI14,'Finish order'!$E:$K,5,FALSE),"")</f>
        <v/>
      </c>
      <c r="CL14" s="11" t="str">
        <f>IFERROR(VLOOKUP(CI$1&amp;":"&amp;CI14,'Finish order'!$E:$K,3,FALSE),"")</f>
        <v/>
      </c>
      <c r="CM14" s="2" t="str">
        <f>IFERROR(VLOOKUP(CI$1&amp;":"&amp;CI14,'Finish order'!$E:$K,2,FALSE),"")</f>
        <v/>
      </c>
      <c r="CP14" s="13">
        <v>13</v>
      </c>
      <c r="CQ14" s="2" t="str">
        <f>IFERROR(VLOOKUP(CP$1&amp;":"&amp;CP14,'Finish order'!$E:$K,4,FALSE),"")</f>
        <v/>
      </c>
      <c r="CR14" s="2" t="str">
        <f>IFERROR(VLOOKUP(CP$1&amp;":"&amp;CP14,'Finish order'!$E:$K,5,FALSE),"")</f>
        <v/>
      </c>
      <c r="CS14" s="11" t="str">
        <f>IFERROR(VLOOKUP(CP$1&amp;":"&amp;CP14,'Finish order'!$E:$K,3,FALSE),"")</f>
        <v/>
      </c>
      <c r="CT14" s="2" t="str">
        <f>IFERROR(VLOOKUP(CP$1&amp;":"&amp;CP14,'Finish order'!$E:$K,2,FALSE),"")</f>
        <v/>
      </c>
      <c r="CV14" s="11"/>
      <c r="CW14" s="2">
        <v>13</v>
      </c>
      <c r="CX14" s="2" t="str">
        <f>IFERROR(VLOOKUP(CW$1&amp;":"&amp;CW14,'Finish order'!$E:$K,4,FALSE),"")</f>
        <v/>
      </c>
      <c r="CY14" s="2" t="str">
        <f>IFERROR(VLOOKUP(CW$1&amp;":"&amp;CW14,'Finish order'!$E:$K,5,FALSE),"")</f>
        <v/>
      </c>
      <c r="CZ14" s="11" t="str">
        <f>IFERROR(VLOOKUP(CW$1&amp;":"&amp;CW14,'Finish order'!$E:$K,3,FALSE),"")</f>
        <v/>
      </c>
      <c r="DA14" s="2" t="str">
        <f>IFERROR(VLOOKUP(CW$1&amp;":"&amp;CW14,'Finish order'!$E:$K,2,FALSE),"")</f>
        <v/>
      </c>
      <c r="DC14" s="11"/>
      <c r="DD14" s="2">
        <v>13</v>
      </c>
      <c r="DE14" s="2" t="str">
        <f>IFERROR(VLOOKUP(DD$1&amp;":"&amp;DD14,'Finish order'!$E:$K,4,FALSE),"")</f>
        <v/>
      </c>
      <c r="DF14" s="2" t="str">
        <f>IFERROR(VLOOKUP(DD$1&amp;":"&amp;DD14,'Finish order'!$E:$K,5,FALSE),"")</f>
        <v/>
      </c>
      <c r="DG14" s="11" t="str">
        <f>IFERROR(VLOOKUP(DD$1&amp;":"&amp;DD14,'Finish order'!$E:$K,3,FALSE),"")</f>
        <v/>
      </c>
      <c r="DH14" s="2" t="str">
        <f>IFERROR(VLOOKUP(DD$1&amp;":"&amp;DD14,'Finish order'!$E:$K,2,FALSE),"")</f>
        <v/>
      </c>
      <c r="DI14" s="11"/>
      <c r="DK14" s="2">
        <v>13</v>
      </c>
      <c r="DL14" s="2" t="str">
        <f>IFERROR(VLOOKUP(DK$1&amp;":"&amp;DK14,'Finish order'!$E:$K,4,FALSE),"")</f>
        <v/>
      </c>
      <c r="DM14" s="2" t="str">
        <f>IFERROR(VLOOKUP(DK$1&amp;":"&amp;DK14,'Finish order'!$E:$K,5,FALSE),"")</f>
        <v/>
      </c>
      <c r="DN14" s="11" t="str">
        <f>IFERROR(VLOOKUP(DK$1&amp;":"&amp;DK14,'Finish order'!$E:$K,3,FALSE),"")</f>
        <v/>
      </c>
      <c r="DO14" s="2" t="str">
        <f>IFERROR(VLOOKUP(DK$1&amp;":"&amp;DK14,'Finish order'!$E:$K,2,FALSE),"")</f>
        <v/>
      </c>
      <c r="DQ14" s="11"/>
      <c r="DR14" s="2">
        <v>13</v>
      </c>
      <c r="DS14" s="2" t="str">
        <f>IFERROR(VLOOKUP(DR$1&amp;":"&amp;DR14,'Finish order'!$E:$K,4,FALSE),"")</f>
        <v/>
      </c>
      <c r="DT14" s="2" t="str">
        <f>IFERROR(VLOOKUP(DR$1&amp;":"&amp;DR14,'Finish order'!$E:$K,5,FALSE),"")</f>
        <v/>
      </c>
      <c r="DU14" s="11" t="str">
        <f>IFERROR(VLOOKUP(DR$1&amp;":"&amp;DR14,'Finish order'!$E:$K,3,FALSE),"")</f>
        <v/>
      </c>
      <c r="DV14" s="2" t="str">
        <f>IFERROR(VLOOKUP(DR$1&amp;":"&amp;DR14,'Finish order'!$E:$K,2,FALSE),"")</f>
        <v/>
      </c>
      <c r="DW14" s="11"/>
    </row>
    <row r="15" spans="1:127" x14ac:dyDescent="0.2">
      <c r="A15" s="2">
        <v>14</v>
      </c>
      <c r="B15" s="2" t="str">
        <f>IFERROR(VLOOKUP($A$1&amp;":"&amp;A15,'Finish order'!C:K,6,FALSE),"")</f>
        <v>Gareth Green</v>
      </c>
      <c r="C15" s="2" t="str">
        <f>IFERROR(VLOOKUP(A$1&amp;":"&amp;A15,'Finish order'!$C:$K,9,FALSE),"")</f>
        <v>M45</v>
      </c>
      <c r="D15" s="2" t="str">
        <f>IFERROR(VLOOKUP(A$1&amp;":"&amp;A15,'Finish order'!$C:$K,7,FALSE),"")</f>
        <v>York Knavesmire Harriers</v>
      </c>
      <c r="E15" s="11">
        <f>IFERROR(VLOOKUP($A$1&amp;":"&amp;A15,'Finish order'!C:K,5,FALSE),"")</f>
        <v>3.7928240740740742E-2</v>
      </c>
      <c r="F15" s="2">
        <f>IFERROR(VLOOKUP($A$1&amp;":"&amp;A15,'Finish order'!C:K,4,FALSE),"")</f>
        <v>614</v>
      </c>
      <c r="G15" s="13" cm="1">
        <f t="array" ref="G15">IFERROR(SMALL(IF($D$2:$D924=D15,$A$2:$A$911*1.001),1),"")</f>
        <v>13.012999999999998</v>
      </c>
      <c r="H15" s="13" cm="1">
        <f t="array" ref="H15">IFERROR(SMALL(IF($D$2:$D924=D15,$A$2:$A$911*1.0001),2),"")</f>
        <v>14.0014</v>
      </c>
      <c r="I15" s="13" cm="1">
        <f t="array" ref="I15">IFERROR(SMALL(IF($D$2:$D924=D15,$A$2:$A$911*1.00001),3),"")</f>
        <v>36.000360000000001</v>
      </c>
      <c r="J15" s="13" cm="1">
        <f t="array" ref="J15">IFERROR(SMALL(IF($D$2:$D924=D15,$A$2:$A$911*1.000001),4),"")</f>
        <v>48.000047999999992</v>
      </c>
      <c r="K15" s="13">
        <f t="shared" si="0"/>
        <v>111.01480799999999</v>
      </c>
      <c r="L15" s="13">
        <f t="shared" si="1"/>
        <v>63.014759999999995</v>
      </c>
      <c r="M15" s="13">
        <f t="shared" si="2"/>
        <v>27.014399999999998</v>
      </c>
      <c r="N15" s="13" t="str">
        <f>Table1[[#This Row],[Club]]&amp;":"&amp;Table1[[#Headers],[Male]]</f>
        <v>York Knavesmire Harriers:Male</v>
      </c>
      <c r="P15" s="2">
        <v>14</v>
      </c>
      <c r="Q15" s="2" t="str">
        <f>IFERROR(VLOOKUP(P$1&amp;":"&amp;P15,'Finish order'!$C:$K,6,FALSE),"")</f>
        <v>Emily Loftus</v>
      </c>
      <c r="R15" s="2" t="str">
        <f>IFERROR(VLOOKUP(P$1&amp;":"&amp;P15,'Finish order'!$C:$K,9,FALSE),"")</f>
        <v>WSEN</v>
      </c>
      <c r="S15" s="2" t="str">
        <f>IFERROR(VLOOKUP(P$1&amp;":"&amp;P15,'Finish order'!$C:$K,7,FALSE),"")</f>
        <v>Pickering RC</v>
      </c>
      <c r="T15" s="11">
        <f>IFERROR(VLOOKUP(P$1&amp;":"&amp;P15,'Finish order'!$C:$K,5,FALSE),"")</f>
        <v>5.0902777777777776E-2</v>
      </c>
      <c r="U15" s="2">
        <f>IFERROR(VLOOKUP(P$1&amp;":"&amp;P15,'Finish order'!$C:$K,4,FALSE),"")</f>
        <v>10</v>
      </c>
      <c r="V15" s="13" cm="1">
        <f t="array" ref="V15">IFERROR(SMALL(IF($S$2:$S924=S15,$P$2:$P$911*1.001),1),"")</f>
        <v>13.012999999999998</v>
      </c>
      <c r="W15" s="13" cm="1">
        <f t="array" ref="W15">IFERROR(SMALL(IF($S$2:$S924=S15,$P$2:$P$911*1.0001),2),"")</f>
        <v>14.0014</v>
      </c>
      <c r="X15" s="13" cm="1">
        <f t="array" ref="X15">IFERROR(SMALL(IF($S$2:$S924=S15,$P$2:$P$911*1.00001),3),"")</f>
        <v>15.000150000000001</v>
      </c>
      <c r="Y15" s="13" cm="1">
        <f t="array" ref="Y15">IFERROR(SMALL(IF($S$2:$S924=S15,$P$2:$P$911*1.000001),4),"")</f>
        <v>20.000019999999999</v>
      </c>
      <c r="Z15" s="13">
        <f t="shared" si="3"/>
        <v>62.014569999999999</v>
      </c>
      <c r="AA15" s="13">
        <f t="shared" si="5"/>
        <v>42.01455</v>
      </c>
      <c r="AB15" s="13">
        <f t="shared" si="4"/>
        <v>27.014399999999998</v>
      </c>
      <c r="AC15" s="13" t="str">
        <f>Table4[[#This Row],[Club]]&amp;":"&amp;Table4[[#Headers],[Female]]</f>
        <v>Pickering RC:Female</v>
      </c>
      <c r="AE15" s="2">
        <v>14</v>
      </c>
      <c r="AF15" s="2" t="str">
        <f>IFERROR(VLOOKUP(AE$1&amp;":"&amp;AE15,'Finish order'!$E:$K,4,FALSE),"")</f>
        <v/>
      </c>
      <c r="AG15" s="2" t="str">
        <f>IFERROR(VLOOKUP(AE$1&amp;":"&amp;AE15,'Finish order'!$E:$K,5,FALSE),"")</f>
        <v/>
      </c>
      <c r="AH15" s="11" t="str">
        <f>IFERROR(VLOOKUP(AE$1&amp;":"&amp;AE15,'Finish order'!$E:$K,3,FALSE),"")</f>
        <v/>
      </c>
      <c r="AI15" s="2" t="str">
        <f>IFERROR(VLOOKUP(AE$1&amp;":"&amp;AE15,'Finish order'!$E:$K,2,FALSE),"")</f>
        <v/>
      </c>
      <c r="AL15" s="2">
        <v>14</v>
      </c>
      <c r="AM15" s="2" t="str">
        <f>IFERROR(VLOOKUP(AL$1&amp;":"&amp;AL15,'Finish order'!$E:$K,4,FALSE),"")</f>
        <v/>
      </c>
      <c r="AN15" s="2" t="str">
        <f>IFERROR(VLOOKUP(AL$1&amp;":"&amp;AL15,'Finish order'!$E:$K,5,FALSE),"")</f>
        <v/>
      </c>
      <c r="AO15" s="11" t="str">
        <f>IFERROR(VLOOKUP(AL$1&amp;":"&amp;AL15,'Finish order'!$E:$K,3,FALSE),"")</f>
        <v/>
      </c>
      <c r="AP15" s="2" t="str">
        <f>IFERROR(VLOOKUP(AL$1&amp;":"&amp;AL15,'Finish order'!$E:$K,2,FALSE),"")</f>
        <v/>
      </c>
      <c r="AS15" s="2">
        <v>14</v>
      </c>
      <c r="AT15" s="2" t="str">
        <f>IFERROR(VLOOKUP(AS$1&amp;":"&amp;AS15,'Finish order'!$E:$K,4,FALSE),"")</f>
        <v/>
      </c>
      <c r="AU15" s="2" t="str">
        <f>IFERROR(VLOOKUP(AS$1&amp;":"&amp;AS15,'Finish order'!$E:$K,5,FALSE),"")</f>
        <v/>
      </c>
      <c r="AV15" s="11" t="str">
        <f>IFERROR(VLOOKUP(AS$1&amp;":"&amp;AS15,'Finish order'!$E:$K,3,FALSE),"")</f>
        <v/>
      </c>
      <c r="AW15" s="2" t="str">
        <f>IFERROR(VLOOKUP(AS$1&amp;":"&amp;AS15,'Finish order'!$E:$K,2,FALSE),"")</f>
        <v/>
      </c>
      <c r="AZ15" s="2">
        <v>14</v>
      </c>
      <c r="BA15" s="2" t="str">
        <f>IFERROR(VLOOKUP(AZ$1&amp;":"&amp;AZ15,'Finish order'!$E:$K,4,FALSE),"")</f>
        <v/>
      </c>
      <c r="BB15" s="2" t="str">
        <f>IFERROR(VLOOKUP(AZ$1&amp;":"&amp;AZ15,'Finish order'!$E:$K,5,FALSE),"")</f>
        <v/>
      </c>
      <c r="BC15" s="11" t="str">
        <f>IFERROR(VLOOKUP(AZ$1&amp;":"&amp;AZ15,'Finish order'!$E:$K,3,FALSE),"")</f>
        <v/>
      </c>
      <c r="BD15" s="2" t="str">
        <f>IFERROR(VLOOKUP(AZ$1&amp;":"&amp;AZ15,'Finish order'!$E:$K,2,FALSE),"")</f>
        <v/>
      </c>
      <c r="BG15" s="2">
        <v>14</v>
      </c>
      <c r="BH15" s="2" t="str">
        <f>IFERROR(VLOOKUP(BG$1&amp;":"&amp;BG15,'Finish order'!$E:$K,4,FALSE),"")</f>
        <v/>
      </c>
      <c r="BI15" s="2" t="str">
        <f>IFERROR(VLOOKUP(BG$1&amp;":"&amp;BG15,'Finish order'!$E:$K,5,FALSE),"")</f>
        <v/>
      </c>
      <c r="BJ15" s="11" t="str">
        <f>IFERROR(VLOOKUP(BG$1&amp;":"&amp;BG15,'Finish order'!$E:$K,3,FALSE),"")</f>
        <v/>
      </c>
      <c r="BK15" s="2" t="str">
        <f>IFERROR(VLOOKUP(BG$1&amp;":"&amp;BG15,'Finish order'!$E:$K,2,FALSE),"")</f>
        <v/>
      </c>
      <c r="BN15" s="2">
        <v>14</v>
      </c>
      <c r="BO15" s="2" t="str">
        <f>IFERROR(VLOOKUP(BN$1&amp;":"&amp;BN15,'Finish order'!$E:$K,4,FALSE),"")</f>
        <v/>
      </c>
      <c r="BP15" s="2" t="str">
        <f>IFERROR(VLOOKUP(BN$1&amp;":"&amp;BN15,'Finish order'!$E:$K,5,FALSE),"")</f>
        <v/>
      </c>
      <c r="BQ15" s="11" t="str">
        <f>IFERROR(VLOOKUP(BN$1&amp;":"&amp;BN15,'Finish order'!$E:$K,3,FALSE),"")</f>
        <v/>
      </c>
      <c r="BR15" s="2" t="str">
        <f>IFERROR(VLOOKUP(BN$1&amp;":"&amp;BN15,'Finish order'!$E:$K,2,FALSE),"")</f>
        <v/>
      </c>
      <c r="BU15" s="2">
        <v>14</v>
      </c>
      <c r="BV15" s="11" t="str">
        <f>IFERROR(VLOOKUP(BU$1&amp;":"&amp;BU15,'Finish order'!$E:$K,4,FALSE),"")</f>
        <v/>
      </c>
      <c r="BW15" s="2" t="str">
        <f>IFERROR(VLOOKUP(BU$1&amp;":"&amp;BU15,'Finish order'!$E:$K,5,FALSE),"")</f>
        <v/>
      </c>
      <c r="BX15" s="11" t="str">
        <f>IFERROR(VLOOKUP(BU$1&amp;":"&amp;BU15,'Finish order'!$E:$K,3,FALSE),"")</f>
        <v/>
      </c>
      <c r="BY15" s="2" t="str">
        <f>IFERROR(VLOOKUP(BU$1&amp;":"&amp;BU15,'Finish order'!$E:$K,2,FALSE),"")</f>
        <v/>
      </c>
      <c r="CB15" s="2">
        <v>14</v>
      </c>
      <c r="CC15" s="11" t="str">
        <f>IFERROR(VLOOKUP(CB$1&amp;":"&amp;CB15,'Finish order'!$E:$K,4,FALSE),"")</f>
        <v/>
      </c>
      <c r="CD15" s="2" t="str">
        <f>IFERROR(VLOOKUP(CB$1&amp;":"&amp;CB15,'Finish order'!$E:$K,5,FALSE),"")</f>
        <v/>
      </c>
      <c r="CE15" s="11" t="str">
        <f>IFERROR(VLOOKUP(CB$1&amp;":"&amp;CB15,'Finish order'!$E:$K,3,FALSE),"")</f>
        <v/>
      </c>
      <c r="CF15" s="2" t="str">
        <f>IFERROR(VLOOKUP(CB$1&amp;":"&amp;CB15,'Finish order'!$E:$K,2,FALSE),"")</f>
        <v/>
      </c>
      <c r="CI15" s="13">
        <v>14</v>
      </c>
      <c r="CJ15" s="2" t="str">
        <f>IFERROR(VLOOKUP(CI$1&amp;":"&amp;CI15,'Finish order'!$E:$K,4,FALSE),"")</f>
        <v/>
      </c>
      <c r="CK15" s="2" t="str">
        <f>IFERROR(VLOOKUP(CI$1&amp;":"&amp;CI15,'Finish order'!$E:$K,5,FALSE),"")</f>
        <v/>
      </c>
      <c r="CL15" s="11" t="str">
        <f>IFERROR(VLOOKUP(CI$1&amp;":"&amp;CI15,'Finish order'!$E:$K,3,FALSE),"")</f>
        <v/>
      </c>
      <c r="CM15" s="2" t="str">
        <f>IFERROR(VLOOKUP(CI$1&amp;":"&amp;CI15,'Finish order'!$E:$K,2,FALSE),"")</f>
        <v/>
      </c>
      <c r="CP15" s="13">
        <v>14</v>
      </c>
      <c r="CQ15" s="2" t="str">
        <f>IFERROR(VLOOKUP(CP$1&amp;":"&amp;CP15,'Finish order'!$E:$K,4,FALSE),"")</f>
        <v/>
      </c>
      <c r="CR15" s="2" t="str">
        <f>IFERROR(VLOOKUP(CP$1&amp;":"&amp;CP15,'Finish order'!$E:$K,5,FALSE),"")</f>
        <v/>
      </c>
      <c r="CS15" s="11" t="str">
        <f>IFERROR(VLOOKUP(CP$1&amp;":"&amp;CP15,'Finish order'!$E:$K,3,FALSE),"")</f>
        <v/>
      </c>
      <c r="CT15" s="2" t="str">
        <f>IFERROR(VLOOKUP(CP$1&amp;":"&amp;CP15,'Finish order'!$E:$K,2,FALSE),"")</f>
        <v/>
      </c>
      <c r="CV15" s="11"/>
      <c r="CW15" s="2">
        <v>14</v>
      </c>
      <c r="CX15" s="2" t="str">
        <f>IFERROR(VLOOKUP(CW$1&amp;":"&amp;CW15,'Finish order'!$E:$K,4,FALSE),"")</f>
        <v/>
      </c>
      <c r="CY15" s="2" t="str">
        <f>IFERROR(VLOOKUP(CW$1&amp;":"&amp;CW15,'Finish order'!$E:$K,5,FALSE),"")</f>
        <v/>
      </c>
      <c r="CZ15" s="11" t="str">
        <f>IFERROR(VLOOKUP(CW$1&amp;":"&amp;CW15,'Finish order'!$E:$K,3,FALSE),"")</f>
        <v/>
      </c>
      <c r="DA15" s="2" t="str">
        <f>IFERROR(VLOOKUP(CW$1&amp;":"&amp;CW15,'Finish order'!$E:$K,2,FALSE),"")</f>
        <v/>
      </c>
      <c r="DC15" s="11"/>
      <c r="DD15" s="2">
        <v>14</v>
      </c>
      <c r="DE15" s="2" t="str">
        <f>IFERROR(VLOOKUP(DD$1&amp;":"&amp;DD15,'Finish order'!$E:$K,4,FALSE),"")</f>
        <v/>
      </c>
      <c r="DF15" s="2" t="str">
        <f>IFERROR(VLOOKUP(DD$1&amp;":"&amp;DD15,'Finish order'!$E:$K,5,FALSE),"")</f>
        <v/>
      </c>
      <c r="DG15" s="11" t="str">
        <f>IFERROR(VLOOKUP(DD$1&amp;":"&amp;DD15,'Finish order'!$E:$K,3,FALSE),"")</f>
        <v/>
      </c>
      <c r="DH15" s="2" t="str">
        <f>IFERROR(VLOOKUP(DD$1&amp;":"&amp;DD15,'Finish order'!$E:$K,2,FALSE),"")</f>
        <v/>
      </c>
      <c r="DI15" s="11"/>
      <c r="DK15" s="2">
        <v>14</v>
      </c>
      <c r="DL15" s="2" t="str">
        <f>IFERROR(VLOOKUP(DK$1&amp;":"&amp;DK15,'Finish order'!$E:$K,4,FALSE),"")</f>
        <v/>
      </c>
      <c r="DM15" s="2" t="str">
        <f>IFERROR(VLOOKUP(DK$1&amp;":"&amp;DK15,'Finish order'!$E:$K,5,FALSE),"")</f>
        <v/>
      </c>
      <c r="DN15" s="11" t="str">
        <f>IFERROR(VLOOKUP(DK$1&amp;":"&amp;DK15,'Finish order'!$E:$K,3,FALSE),"")</f>
        <v/>
      </c>
      <c r="DO15" s="2" t="str">
        <f>IFERROR(VLOOKUP(DK$1&amp;":"&amp;DK15,'Finish order'!$E:$K,2,FALSE),"")</f>
        <v/>
      </c>
      <c r="DQ15" s="11"/>
      <c r="DR15" s="2">
        <v>14</v>
      </c>
      <c r="DS15" s="2" t="str">
        <f>IFERROR(VLOOKUP(DR$1&amp;":"&amp;DR15,'Finish order'!$E:$K,4,FALSE),"")</f>
        <v/>
      </c>
      <c r="DT15" s="2" t="str">
        <f>IFERROR(VLOOKUP(DR$1&amp;":"&amp;DR15,'Finish order'!$E:$K,5,FALSE),"")</f>
        <v/>
      </c>
      <c r="DU15" s="11" t="str">
        <f>IFERROR(VLOOKUP(DR$1&amp;":"&amp;DR15,'Finish order'!$E:$K,3,FALSE),"")</f>
        <v/>
      </c>
      <c r="DV15" s="2" t="str">
        <f>IFERROR(VLOOKUP(DR$1&amp;":"&amp;DR15,'Finish order'!$E:$K,2,FALSE),"")</f>
        <v/>
      </c>
      <c r="DW15" s="11"/>
    </row>
    <row r="16" spans="1:127" x14ac:dyDescent="0.2">
      <c r="A16" s="2">
        <v>15</v>
      </c>
      <c r="B16" s="2" t="str">
        <f>IFERROR(VLOOKUP($A$1&amp;":"&amp;A16,'Finish order'!C:K,6,FALSE),"")</f>
        <v>Stephen Pugh</v>
      </c>
      <c r="C16" s="2" t="str">
        <f>IFERROR(VLOOKUP(A$1&amp;":"&amp;A16,'Finish order'!$C:$K,9,FALSE),"")</f>
        <v>M55</v>
      </c>
      <c r="D16" s="2" t="str">
        <f>IFERROR(VLOOKUP(A$1&amp;":"&amp;A16,'Finish order'!$C:$K,7,FALSE),"")</f>
        <v>Esk Valley Fell Club</v>
      </c>
      <c r="E16" s="11">
        <f>IFERROR(VLOOKUP($A$1&amp;":"&amp;A16,'Finish order'!C:K,5,FALSE),"")</f>
        <v>3.8530092592592595E-2</v>
      </c>
      <c r="F16" s="2">
        <f>IFERROR(VLOOKUP($A$1&amp;":"&amp;A16,'Finish order'!C:K,4,FALSE),"")</f>
        <v>804</v>
      </c>
      <c r="G16" s="13" cm="1">
        <f t="array" ref="G16">IFERROR(SMALL(IF($D$2:$D925=D16,$A$2:$A$911*1.001),1),"")</f>
        <v>7.0069999999999997</v>
      </c>
      <c r="H16" s="13" cm="1">
        <f t="array" ref="H16">IFERROR(SMALL(IF($D$2:$D925=D16,$A$2:$A$911*1.0001),2),"")</f>
        <v>15.0015</v>
      </c>
      <c r="I16" s="13" cm="1">
        <f t="array" ref="I16">IFERROR(SMALL(IF($D$2:$D925=D16,$A$2:$A$911*1.00001),3),"")</f>
        <v>16.000160000000001</v>
      </c>
      <c r="J16" s="13" cm="1">
        <f t="array" ref="J16">IFERROR(SMALL(IF($D$2:$D925=D16,$A$2:$A$911*1.000001),4),"")</f>
        <v>19.000018999999998</v>
      </c>
      <c r="K16" s="13">
        <f t="shared" si="0"/>
        <v>57.008679000000001</v>
      </c>
      <c r="L16" s="13">
        <f t="shared" si="1"/>
        <v>38.008659999999999</v>
      </c>
      <c r="M16" s="13">
        <f t="shared" si="2"/>
        <v>22.008499999999998</v>
      </c>
      <c r="N16" s="13" t="str">
        <f>Table1[[#This Row],[Club]]&amp;":"&amp;Table1[[#Headers],[Male]]</f>
        <v>Esk Valley Fell Club:Male</v>
      </c>
      <c r="P16" s="2">
        <v>15</v>
      </c>
      <c r="Q16" s="2" t="str">
        <f>IFERROR(VLOOKUP(P$1&amp;":"&amp;P16,'Finish order'!$C:$K,6,FALSE),"")</f>
        <v>Lucy Saggers</v>
      </c>
      <c r="R16" s="2" t="str">
        <f>IFERROR(VLOOKUP(P$1&amp;":"&amp;P16,'Finish order'!$C:$K,9,FALSE),"")</f>
        <v>W55</v>
      </c>
      <c r="S16" s="2" t="str">
        <f>IFERROR(VLOOKUP(P$1&amp;":"&amp;P16,'Finish order'!$C:$K,7,FALSE),"")</f>
        <v>Pickering RC</v>
      </c>
      <c r="T16" s="11">
        <f>IFERROR(VLOOKUP(P$1&amp;":"&amp;P16,'Finish order'!$C:$K,5,FALSE),"")</f>
        <v>5.1770833333333335E-2</v>
      </c>
      <c r="U16" s="2">
        <f>IFERROR(VLOOKUP(P$1&amp;":"&amp;P16,'Finish order'!$C:$K,4,FALSE),"")</f>
        <v>250</v>
      </c>
      <c r="V16" s="13" cm="1">
        <f t="array" ref="V16">IFERROR(SMALL(IF($S$2:$S925=S16,$P$2:$P$911*1.001),1),"")</f>
        <v>13.012999999999998</v>
      </c>
      <c r="W16" s="13" cm="1">
        <f t="array" ref="W16">IFERROR(SMALL(IF($S$2:$S925=S16,$P$2:$P$911*1.0001),2),"")</f>
        <v>14.0014</v>
      </c>
      <c r="X16" s="13" cm="1">
        <f t="array" ref="X16">IFERROR(SMALL(IF($S$2:$S925=S16,$P$2:$P$911*1.00001),3),"")</f>
        <v>15.000150000000001</v>
      </c>
      <c r="Y16" s="13" cm="1">
        <f t="array" ref="Y16">IFERROR(SMALL(IF($S$2:$S925=S16,$P$2:$P$911*1.000001),4),"")</f>
        <v>20.000019999999999</v>
      </c>
      <c r="Z16" s="13">
        <f t="shared" si="3"/>
        <v>62.014569999999999</v>
      </c>
      <c r="AA16" s="13">
        <f t="shared" si="5"/>
        <v>42.01455</v>
      </c>
      <c r="AB16" s="13">
        <f t="shared" si="4"/>
        <v>27.014399999999998</v>
      </c>
      <c r="AC16" s="13" t="str">
        <f>Table4[[#This Row],[Club]]&amp;":"&amp;Table4[[#Headers],[Female]]</f>
        <v>Pickering RC:Female</v>
      </c>
      <c r="AE16" s="2">
        <v>15</v>
      </c>
      <c r="AF16" s="2" t="str">
        <f>IFERROR(VLOOKUP(AE$1&amp;":"&amp;AE16,'Finish order'!$E:$K,4,FALSE),"")</f>
        <v/>
      </c>
      <c r="AG16" s="2" t="str">
        <f>IFERROR(VLOOKUP(AE$1&amp;":"&amp;AE16,'Finish order'!$E:$K,5,FALSE),"")</f>
        <v/>
      </c>
      <c r="AH16" s="11" t="str">
        <f>IFERROR(VLOOKUP(AE$1&amp;":"&amp;AE16,'Finish order'!$E:$K,3,FALSE),"")</f>
        <v/>
      </c>
      <c r="AI16" s="2" t="str">
        <f>IFERROR(VLOOKUP(AE$1&amp;":"&amp;AE16,'Finish order'!$E:$K,2,FALSE),"")</f>
        <v/>
      </c>
      <c r="AL16" s="2">
        <v>15</v>
      </c>
      <c r="AM16" s="2" t="str">
        <f>IFERROR(VLOOKUP(AL$1&amp;":"&amp;AL16,'Finish order'!$E:$K,4,FALSE),"")</f>
        <v/>
      </c>
      <c r="AN16" s="2" t="str">
        <f>IFERROR(VLOOKUP(AL$1&amp;":"&amp;AL16,'Finish order'!$E:$K,5,FALSE),"")</f>
        <v/>
      </c>
      <c r="AO16" s="11" t="str">
        <f>IFERROR(VLOOKUP(AL$1&amp;":"&amp;AL16,'Finish order'!$E:$K,3,FALSE),"")</f>
        <v/>
      </c>
      <c r="AP16" s="2" t="str">
        <f>IFERROR(VLOOKUP(AL$1&amp;":"&amp;AL16,'Finish order'!$E:$K,2,FALSE),"")</f>
        <v/>
      </c>
      <c r="AS16" s="2">
        <v>15</v>
      </c>
      <c r="AT16" s="2" t="str">
        <f>IFERROR(VLOOKUP(AS$1&amp;":"&amp;AS16,'Finish order'!$E:$K,4,FALSE),"")</f>
        <v/>
      </c>
      <c r="AU16" s="2" t="str">
        <f>IFERROR(VLOOKUP(AS$1&amp;":"&amp;AS16,'Finish order'!$E:$K,5,FALSE),"")</f>
        <v/>
      </c>
      <c r="AV16" s="11" t="str">
        <f>IFERROR(VLOOKUP(AS$1&amp;":"&amp;AS16,'Finish order'!$E:$K,3,FALSE),"")</f>
        <v/>
      </c>
      <c r="AW16" s="2" t="str">
        <f>IFERROR(VLOOKUP(AS$1&amp;":"&amp;AS16,'Finish order'!$E:$K,2,FALSE),"")</f>
        <v/>
      </c>
      <c r="AZ16" s="2">
        <v>15</v>
      </c>
      <c r="BA16" s="2" t="str">
        <f>IFERROR(VLOOKUP(AZ$1&amp;":"&amp;AZ16,'Finish order'!$E:$K,4,FALSE),"")</f>
        <v/>
      </c>
      <c r="BB16" s="2" t="str">
        <f>IFERROR(VLOOKUP(AZ$1&amp;":"&amp;AZ16,'Finish order'!$E:$K,5,FALSE),"")</f>
        <v/>
      </c>
      <c r="BC16" s="11" t="str">
        <f>IFERROR(VLOOKUP(AZ$1&amp;":"&amp;AZ16,'Finish order'!$E:$K,3,FALSE),"")</f>
        <v/>
      </c>
      <c r="BD16" s="2" t="str">
        <f>IFERROR(VLOOKUP(AZ$1&amp;":"&amp;AZ16,'Finish order'!$E:$K,2,FALSE),"")</f>
        <v/>
      </c>
      <c r="BG16" s="2">
        <v>15</v>
      </c>
      <c r="BH16" s="2" t="str">
        <f>IFERROR(VLOOKUP(BG$1&amp;":"&amp;BG16,'Finish order'!$E:$K,4,FALSE),"")</f>
        <v/>
      </c>
      <c r="BI16" s="2" t="str">
        <f>IFERROR(VLOOKUP(BG$1&amp;":"&amp;BG16,'Finish order'!$E:$K,5,FALSE),"")</f>
        <v/>
      </c>
      <c r="BJ16" s="11" t="str">
        <f>IFERROR(VLOOKUP(BG$1&amp;":"&amp;BG16,'Finish order'!$E:$K,3,FALSE),"")</f>
        <v/>
      </c>
      <c r="BK16" s="2" t="str">
        <f>IFERROR(VLOOKUP(BG$1&amp;":"&amp;BG16,'Finish order'!$E:$K,2,FALSE),"")</f>
        <v/>
      </c>
      <c r="BN16" s="2">
        <v>15</v>
      </c>
      <c r="BO16" s="2" t="str">
        <f>IFERROR(VLOOKUP(BN$1&amp;":"&amp;BN16,'Finish order'!$E:$K,4,FALSE),"")</f>
        <v/>
      </c>
      <c r="BP16" s="2" t="str">
        <f>IFERROR(VLOOKUP(BN$1&amp;":"&amp;BN16,'Finish order'!$E:$K,5,FALSE),"")</f>
        <v/>
      </c>
      <c r="BQ16" s="11" t="str">
        <f>IFERROR(VLOOKUP(BN$1&amp;":"&amp;BN16,'Finish order'!$E:$K,3,FALSE),"")</f>
        <v/>
      </c>
      <c r="BR16" s="2" t="str">
        <f>IFERROR(VLOOKUP(BN$1&amp;":"&amp;BN16,'Finish order'!$E:$K,2,FALSE),"")</f>
        <v/>
      </c>
      <c r="BU16" s="2">
        <v>15</v>
      </c>
      <c r="BV16" s="11" t="str">
        <f>IFERROR(VLOOKUP(BU$1&amp;":"&amp;BU16,'Finish order'!$E:$K,4,FALSE),"")</f>
        <v/>
      </c>
      <c r="BW16" s="2" t="str">
        <f>IFERROR(VLOOKUP(BU$1&amp;":"&amp;BU16,'Finish order'!$E:$K,5,FALSE),"")</f>
        <v/>
      </c>
      <c r="BX16" s="11" t="str">
        <f>IFERROR(VLOOKUP(BU$1&amp;":"&amp;BU16,'Finish order'!$E:$K,3,FALSE),"")</f>
        <v/>
      </c>
      <c r="BY16" s="2" t="str">
        <f>IFERROR(VLOOKUP(BU$1&amp;":"&amp;BU16,'Finish order'!$E:$K,2,FALSE),"")</f>
        <v/>
      </c>
      <c r="CB16" s="2">
        <v>15</v>
      </c>
      <c r="CC16" s="11" t="str">
        <f>IFERROR(VLOOKUP(CB$1&amp;":"&amp;CB16,'Finish order'!$E:$K,4,FALSE),"")</f>
        <v/>
      </c>
      <c r="CD16" s="2" t="str">
        <f>IFERROR(VLOOKUP(CB$1&amp;":"&amp;CB16,'Finish order'!$E:$K,5,FALSE),"")</f>
        <v/>
      </c>
      <c r="CE16" s="11" t="str">
        <f>IFERROR(VLOOKUP(CB$1&amp;":"&amp;CB16,'Finish order'!$E:$K,3,FALSE),"")</f>
        <v/>
      </c>
      <c r="CF16" s="2" t="str">
        <f>IFERROR(VLOOKUP(CB$1&amp;":"&amp;CB16,'Finish order'!$E:$K,2,FALSE),"")</f>
        <v/>
      </c>
      <c r="CI16" s="13">
        <v>15</v>
      </c>
      <c r="CJ16" s="2" t="str">
        <f>IFERROR(VLOOKUP(CI$1&amp;":"&amp;CI16,'Finish order'!$E:$K,4,FALSE),"")</f>
        <v/>
      </c>
      <c r="CK16" s="2" t="str">
        <f>IFERROR(VLOOKUP(CI$1&amp;":"&amp;CI16,'Finish order'!$E:$K,5,FALSE),"")</f>
        <v/>
      </c>
      <c r="CL16" s="11" t="str">
        <f>IFERROR(VLOOKUP(CI$1&amp;":"&amp;CI16,'Finish order'!$E:$K,3,FALSE),"")</f>
        <v/>
      </c>
      <c r="CM16" s="2" t="str">
        <f>IFERROR(VLOOKUP(CI$1&amp;":"&amp;CI16,'Finish order'!$E:$K,2,FALSE),"")</f>
        <v/>
      </c>
      <c r="CP16" s="13">
        <v>15</v>
      </c>
      <c r="CQ16" s="2" t="str">
        <f>IFERROR(VLOOKUP(CP$1&amp;":"&amp;CP16,'Finish order'!$E:$K,4,FALSE),"")</f>
        <v/>
      </c>
      <c r="CR16" s="2" t="str">
        <f>IFERROR(VLOOKUP(CP$1&amp;":"&amp;CP16,'Finish order'!$E:$K,5,FALSE),"")</f>
        <v/>
      </c>
      <c r="CS16" s="11" t="str">
        <f>IFERROR(VLOOKUP(CP$1&amp;":"&amp;CP16,'Finish order'!$E:$K,3,FALSE),"")</f>
        <v/>
      </c>
      <c r="CT16" s="2" t="str">
        <f>IFERROR(VLOOKUP(CP$1&amp;":"&amp;CP16,'Finish order'!$E:$K,2,FALSE),"")</f>
        <v/>
      </c>
      <c r="CV16" s="11"/>
      <c r="CW16" s="2">
        <v>15</v>
      </c>
      <c r="CX16" s="2" t="str">
        <f>IFERROR(VLOOKUP(CW$1&amp;":"&amp;CW16,'Finish order'!$E:$K,4,FALSE),"")</f>
        <v/>
      </c>
      <c r="CY16" s="2" t="str">
        <f>IFERROR(VLOOKUP(CW$1&amp;":"&amp;CW16,'Finish order'!$E:$K,5,FALSE),"")</f>
        <v/>
      </c>
      <c r="CZ16" s="11" t="str">
        <f>IFERROR(VLOOKUP(CW$1&amp;":"&amp;CW16,'Finish order'!$E:$K,3,FALSE),"")</f>
        <v/>
      </c>
      <c r="DA16" s="2" t="str">
        <f>IFERROR(VLOOKUP(CW$1&amp;":"&amp;CW16,'Finish order'!$E:$K,2,FALSE),"")</f>
        <v/>
      </c>
      <c r="DC16" s="11"/>
      <c r="DD16" s="2">
        <v>15</v>
      </c>
      <c r="DE16" s="2" t="str">
        <f>IFERROR(VLOOKUP(DD$1&amp;":"&amp;DD16,'Finish order'!$E:$K,4,FALSE),"")</f>
        <v/>
      </c>
      <c r="DF16" s="2" t="str">
        <f>IFERROR(VLOOKUP(DD$1&amp;":"&amp;DD16,'Finish order'!$E:$K,5,FALSE),"")</f>
        <v/>
      </c>
      <c r="DG16" s="11" t="str">
        <f>IFERROR(VLOOKUP(DD$1&amp;":"&amp;DD16,'Finish order'!$E:$K,3,FALSE),"")</f>
        <v/>
      </c>
      <c r="DH16" s="2" t="str">
        <f>IFERROR(VLOOKUP(DD$1&amp;":"&amp;DD16,'Finish order'!$E:$K,2,FALSE),"")</f>
        <v/>
      </c>
      <c r="DI16" s="11"/>
      <c r="DK16" s="2">
        <v>15</v>
      </c>
      <c r="DL16" s="2" t="str">
        <f>IFERROR(VLOOKUP(DK$1&amp;":"&amp;DK16,'Finish order'!$E:$K,4,FALSE),"")</f>
        <v/>
      </c>
      <c r="DM16" s="2" t="str">
        <f>IFERROR(VLOOKUP(DK$1&amp;":"&amp;DK16,'Finish order'!$E:$K,5,FALSE),"")</f>
        <v/>
      </c>
      <c r="DN16" s="11" t="str">
        <f>IFERROR(VLOOKUP(DK$1&amp;":"&amp;DK16,'Finish order'!$E:$K,3,FALSE),"")</f>
        <v/>
      </c>
      <c r="DO16" s="2" t="str">
        <f>IFERROR(VLOOKUP(DK$1&amp;":"&amp;DK16,'Finish order'!$E:$K,2,FALSE),"")</f>
        <v/>
      </c>
      <c r="DQ16" s="11"/>
      <c r="DR16" s="2">
        <v>15</v>
      </c>
      <c r="DS16" s="2" t="str">
        <f>IFERROR(VLOOKUP(DR$1&amp;":"&amp;DR16,'Finish order'!$E:$K,4,FALSE),"")</f>
        <v/>
      </c>
      <c r="DT16" s="2" t="str">
        <f>IFERROR(VLOOKUP(DR$1&amp;":"&amp;DR16,'Finish order'!$E:$K,5,FALSE),"")</f>
        <v/>
      </c>
      <c r="DU16" s="11" t="str">
        <f>IFERROR(VLOOKUP(DR$1&amp;":"&amp;DR16,'Finish order'!$E:$K,3,FALSE),"")</f>
        <v/>
      </c>
      <c r="DV16" s="2" t="str">
        <f>IFERROR(VLOOKUP(DR$1&amp;":"&amp;DR16,'Finish order'!$E:$K,2,FALSE),"")</f>
        <v/>
      </c>
      <c r="DW16" s="11"/>
    </row>
    <row r="17" spans="1:127" x14ac:dyDescent="0.2">
      <c r="A17" s="2">
        <v>16</v>
      </c>
      <c r="B17" s="2" t="str">
        <f>IFERROR(VLOOKUP($A$1&amp;":"&amp;A17,'Finish order'!C:K,6,FALSE),"")</f>
        <v>Matthew Clark</v>
      </c>
      <c r="C17" s="2" t="str">
        <f>IFERROR(VLOOKUP(A$1&amp;":"&amp;A17,'Finish order'!$C:$K,9,FALSE),"")</f>
        <v>MU23</v>
      </c>
      <c r="D17" s="2" t="str">
        <f>IFERROR(VLOOKUP(A$1&amp;":"&amp;A17,'Finish order'!$C:$K,7,FALSE),"")</f>
        <v>Esk Valley Fell Club</v>
      </c>
      <c r="E17" s="11">
        <f>IFERROR(VLOOKUP($A$1&amp;":"&amp;A17,'Finish order'!C:K,5,FALSE),"")</f>
        <v>3.8865740740740742E-2</v>
      </c>
      <c r="F17" s="2">
        <f>IFERROR(VLOOKUP($A$1&amp;":"&amp;A17,'Finish order'!C:K,4,FALSE),"")</f>
        <v>332</v>
      </c>
      <c r="G17" s="13" cm="1">
        <f t="array" ref="G17">IFERROR(SMALL(IF($D$2:$D926=D17,$A$2:$A$911*1.001),1),"")</f>
        <v>7.0069999999999997</v>
      </c>
      <c r="H17" s="13" cm="1">
        <f t="array" ref="H17">IFERROR(SMALL(IF($D$2:$D926=D17,$A$2:$A$911*1.0001),2),"")</f>
        <v>15.0015</v>
      </c>
      <c r="I17" s="13" cm="1">
        <f t="array" ref="I17">IFERROR(SMALL(IF($D$2:$D926=D17,$A$2:$A$911*1.00001),3),"")</f>
        <v>16.000160000000001</v>
      </c>
      <c r="J17" s="13" cm="1">
        <f t="array" ref="J17">IFERROR(SMALL(IF($D$2:$D926=D17,$A$2:$A$911*1.000001),4),"")</f>
        <v>19.000018999999998</v>
      </c>
      <c r="K17" s="13">
        <f t="shared" si="0"/>
        <v>57.008679000000001</v>
      </c>
      <c r="L17" s="13">
        <f t="shared" si="1"/>
        <v>38.008659999999999</v>
      </c>
      <c r="M17" s="13">
        <f t="shared" si="2"/>
        <v>22.008499999999998</v>
      </c>
      <c r="N17" s="13" t="str">
        <f>Table1[[#This Row],[Club]]&amp;":"&amp;Table1[[#Headers],[Male]]</f>
        <v>Esk Valley Fell Club:Male</v>
      </c>
      <c r="P17" s="2">
        <v>16</v>
      </c>
      <c r="Q17" s="2" t="str">
        <f>IFERROR(VLOOKUP(P$1&amp;":"&amp;P17,'Finish order'!$C:$K,6,FALSE),"")</f>
        <v>Louise Mayfield</v>
      </c>
      <c r="R17" s="2" t="str">
        <f>IFERROR(VLOOKUP(P$1&amp;":"&amp;P17,'Finish order'!$C:$K,9,FALSE),"")</f>
        <v>W50</v>
      </c>
      <c r="S17" s="2" t="str">
        <f>IFERROR(VLOOKUP(P$1&amp;":"&amp;P17,'Finish order'!$C:$K,7,FALSE),"")</f>
        <v>Thirsk &amp; Sowerby Harriers</v>
      </c>
      <c r="T17" s="11">
        <f>IFERROR(VLOOKUP(P$1&amp;":"&amp;P17,'Finish order'!$C:$K,5,FALSE),"")</f>
        <v>5.2407407407407409E-2</v>
      </c>
      <c r="U17" s="2">
        <f>IFERROR(VLOOKUP(P$1&amp;":"&amp;P17,'Finish order'!$C:$K,4,FALSE),"")</f>
        <v>209</v>
      </c>
      <c r="V17" s="13" cm="1">
        <f t="array" ref="V17">IFERROR(SMALL(IF($S$2:$S926=S17,$P$2:$P$911*1.001),1),"")</f>
        <v>4.0039999999999996</v>
      </c>
      <c r="W17" s="13" cm="1">
        <f t="array" ref="W17">IFERROR(SMALL(IF($S$2:$S926=S17,$P$2:$P$911*1.0001),2),"")</f>
        <v>7.0007000000000001</v>
      </c>
      <c r="X17" s="13" cm="1">
        <f t="array" ref="X17">IFERROR(SMALL(IF($S$2:$S926=S17,$P$2:$P$911*1.00001),3),"")</f>
        <v>16.000160000000001</v>
      </c>
      <c r="Y17" s="13" cm="1">
        <f t="array" ref="Y17">IFERROR(SMALL(IF($S$2:$S926=S17,$P$2:$P$911*1.000001),4),"")</f>
        <v>21.000020999999997</v>
      </c>
      <c r="Z17" s="13">
        <f t="shared" si="3"/>
        <v>48.004880999999997</v>
      </c>
      <c r="AA17" s="13">
        <f t="shared" si="5"/>
        <v>27.004860000000001</v>
      </c>
      <c r="AB17" s="13">
        <f t="shared" si="4"/>
        <v>11.0047</v>
      </c>
      <c r="AC17" s="13" t="str">
        <f>Table4[[#This Row],[Club]]&amp;":"&amp;Table4[[#Headers],[Female]]</f>
        <v>Thirsk &amp; Sowerby Harriers:Female</v>
      </c>
      <c r="AE17" s="2">
        <v>16</v>
      </c>
      <c r="AF17" s="2" t="str">
        <f>IFERROR(VLOOKUP(AE$1&amp;":"&amp;AE17,'Finish order'!$E:$K,4,FALSE),"")</f>
        <v/>
      </c>
      <c r="AG17" s="2" t="str">
        <f>IFERROR(VLOOKUP(AE$1&amp;":"&amp;AE17,'Finish order'!$E:$K,5,FALSE),"")</f>
        <v/>
      </c>
      <c r="AH17" s="11" t="str">
        <f>IFERROR(VLOOKUP(AE$1&amp;":"&amp;AE17,'Finish order'!$E:$K,3,FALSE),"")</f>
        <v/>
      </c>
      <c r="AI17" s="2" t="str">
        <f>IFERROR(VLOOKUP(AE$1&amp;":"&amp;AE17,'Finish order'!$E:$K,2,FALSE),"")</f>
        <v/>
      </c>
      <c r="AL17" s="2">
        <v>16</v>
      </c>
      <c r="AM17" s="2" t="str">
        <f>IFERROR(VLOOKUP(AL$1&amp;":"&amp;AL17,'Finish order'!$E:$K,4,FALSE),"")</f>
        <v/>
      </c>
      <c r="AN17" s="2" t="str">
        <f>IFERROR(VLOOKUP(AL$1&amp;":"&amp;AL17,'Finish order'!$E:$K,5,FALSE),"")</f>
        <v/>
      </c>
      <c r="AO17" s="11" t="str">
        <f>IFERROR(VLOOKUP(AL$1&amp;":"&amp;AL17,'Finish order'!$E:$K,3,FALSE),"")</f>
        <v/>
      </c>
      <c r="AP17" s="2" t="str">
        <f>IFERROR(VLOOKUP(AL$1&amp;":"&amp;AL17,'Finish order'!$E:$K,2,FALSE),"")</f>
        <v/>
      </c>
      <c r="AS17" s="2">
        <v>16</v>
      </c>
      <c r="AT17" s="2" t="str">
        <f>IFERROR(VLOOKUP(AS$1&amp;":"&amp;AS17,'Finish order'!$E:$K,4,FALSE),"")</f>
        <v/>
      </c>
      <c r="AU17" s="2" t="str">
        <f>IFERROR(VLOOKUP(AS$1&amp;":"&amp;AS17,'Finish order'!$E:$K,5,FALSE),"")</f>
        <v/>
      </c>
      <c r="AV17" s="11" t="str">
        <f>IFERROR(VLOOKUP(AS$1&amp;":"&amp;AS17,'Finish order'!$E:$K,3,FALSE),"")</f>
        <v/>
      </c>
      <c r="AW17" s="2" t="str">
        <f>IFERROR(VLOOKUP(AS$1&amp;":"&amp;AS17,'Finish order'!$E:$K,2,FALSE),"")</f>
        <v/>
      </c>
      <c r="AZ17" s="2">
        <v>16</v>
      </c>
      <c r="BA17" s="2" t="str">
        <f>IFERROR(VLOOKUP(AZ$1&amp;":"&amp;AZ17,'Finish order'!$E:$K,4,FALSE),"")</f>
        <v/>
      </c>
      <c r="BB17" s="2" t="str">
        <f>IFERROR(VLOOKUP(AZ$1&amp;":"&amp;AZ17,'Finish order'!$E:$K,5,FALSE),"")</f>
        <v/>
      </c>
      <c r="BC17" s="11" t="str">
        <f>IFERROR(VLOOKUP(AZ$1&amp;":"&amp;AZ17,'Finish order'!$E:$K,3,FALSE),"")</f>
        <v/>
      </c>
      <c r="BD17" s="2" t="str">
        <f>IFERROR(VLOOKUP(AZ$1&amp;":"&amp;AZ17,'Finish order'!$E:$K,2,FALSE),"")</f>
        <v/>
      </c>
      <c r="BG17" s="2">
        <v>16</v>
      </c>
      <c r="BH17" s="2" t="str">
        <f>IFERROR(VLOOKUP(BG$1&amp;":"&amp;BG17,'Finish order'!$E:$K,4,FALSE),"")</f>
        <v/>
      </c>
      <c r="BI17" s="2" t="str">
        <f>IFERROR(VLOOKUP(BG$1&amp;":"&amp;BG17,'Finish order'!$E:$K,5,FALSE),"")</f>
        <v/>
      </c>
      <c r="BJ17" s="11" t="str">
        <f>IFERROR(VLOOKUP(BG$1&amp;":"&amp;BG17,'Finish order'!$E:$K,3,FALSE),"")</f>
        <v/>
      </c>
      <c r="BK17" s="2" t="str">
        <f>IFERROR(VLOOKUP(BG$1&amp;":"&amp;BG17,'Finish order'!$E:$K,2,FALSE),"")</f>
        <v/>
      </c>
      <c r="BN17" s="2">
        <v>16</v>
      </c>
      <c r="BO17" s="2" t="str">
        <f>IFERROR(VLOOKUP(BN$1&amp;":"&amp;BN17,'Finish order'!$E:$K,4,FALSE),"")</f>
        <v/>
      </c>
      <c r="BP17" s="2" t="str">
        <f>IFERROR(VLOOKUP(BN$1&amp;":"&amp;BN17,'Finish order'!$E:$K,5,FALSE),"")</f>
        <v/>
      </c>
      <c r="BQ17" s="11" t="str">
        <f>IFERROR(VLOOKUP(BN$1&amp;":"&amp;BN17,'Finish order'!$E:$K,3,FALSE),"")</f>
        <v/>
      </c>
      <c r="BR17" s="2" t="str">
        <f>IFERROR(VLOOKUP(BN$1&amp;":"&amp;BN17,'Finish order'!$E:$K,2,FALSE),"")</f>
        <v/>
      </c>
      <c r="BU17" s="2">
        <v>16</v>
      </c>
      <c r="BV17" s="11" t="str">
        <f>IFERROR(VLOOKUP(BU$1&amp;":"&amp;BU17,'Finish order'!$E:$K,4,FALSE),"")</f>
        <v/>
      </c>
      <c r="BW17" s="2" t="str">
        <f>IFERROR(VLOOKUP(BU$1&amp;":"&amp;BU17,'Finish order'!$E:$K,5,FALSE),"")</f>
        <v/>
      </c>
      <c r="BX17" s="11" t="str">
        <f>IFERROR(VLOOKUP(BU$1&amp;":"&amp;BU17,'Finish order'!$E:$K,3,FALSE),"")</f>
        <v/>
      </c>
      <c r="BY17" s="2" t="str">
        <f>IFERROR(VLOOKUP(BU$1&amp;":"&amp;BU17,'Finish order'!$E:$K,2,FALSE),"")</f>
        <v/>
      </c>
      <c r="CB17" s="2">
        <v>16</v>
      </c>
      <c r="CC17" s="11" t="str">
        <f>IFERROR(VLOOKUP(CB$1&amp;":"&amp;CB17,'Finish order'!$E:$K,4,FALSE),"")</f>
        <v/>
      </c>
      <c r="CD17" s="2" t="str">
        <f>IFERROR(VLOOKUP(CB$1&amp;":"&amp;CB17,'Finish order'!$E:$K,5,FALSE),"")</f>
        <v/>
      </c>
      <c r="CE17" s="11" t="str">
        <f>IFERROR(VLOOKUP(CB$1&amp;":"&amp;CB17,'Finish order'!$E:$K,3,FALSE),"")</f>
        <v/>
      </c>
      <c r="CF17" s="2" t="str">
        <f>IFERROR(VLOOKUP(CB$1&amp;":"&amp;CB17,'Finish order'!$E:$K,2,FALSE),"")</f>
        <v/>
      </c>
      <c r="CI17" s="13">
        <v>16</v>
      </c>
      <c r="CJ17" s="2" t="str">
        <f>IFERROR(VLOOKUP(CI$1&amp;":"&amp;CI17,'Finish order'!$E:$K,4,FALSE),"")</f>
        <v/>
      </c>
      <c r="CK17" s="2" t="str">
        <f>IFERROR(VLOOKUP(CI$1&amp;":"&amp;CI17,'Finish order'!$E:$K,5,FALSE),"")</f>
        <v/>
      </c>
      <c r="CL17" s="11" t="str">
        <f>IFERROR(VLOOKUP(CI$1&amp;":"&amp;CI17,'Finish order'!$E:$K,3,FALSE),"")</f>
        <v/>
      </c>
      <c r="CM17" s="2" t="str">
        <f>IFERROR(VLOOKUP(CI$1&amp;":"&amp;CI17,'Finish order'!$E:$K,2,FALSE),"")</f>
        <v/>
      </c>
      <c r="CP17" s="13">
        <v>16</v>
      </c>
      <c r="CQ17" s="2" t="str">
        <f>IFERROR(VLOOKUP(CP$1&amp;":"&amp;CP17,'Finish order'!$E:$K,4,FALSE),"")</f>
        <v/>
      </c>
      <c r="CR17" s="2" t="str">
        <f>IFERROR(VLOOKUP(CP$1&amp;":"&amp;CP17,'Finish order'!$E:$K,5,FALSE),"")</f>
        <v/>
      </c>
      <c r="CS17" s="11" t="str">
        <f>IFERROR(VLOOKUP(CP$1&amp;":"&amp;CP17,'Finish order'!$E:$K,3,FALSE),"")</f>
        <v/>
      </c>
      <c r="CT17" s="2" t="str">
        <f>IFERROR(VLOOKUP(CP$1&amp;":"&amp;CP17,'Finish order'!$E:$K,2,FALSE),"")</f>
        <v/>
      </c>
      <c r="CV17" s="11"/>
      <c r="CW17" s="2">
        <v>16</v>
      </c>
      <c r="CX17" s="2" t="str">
        <f>IFERROR(VLOOKUP(CW$1&amp;":"&amp;CW17,'Finish order'!$E:$K,4,FALSE),"")</f>
        <v/>
      </c>
      <c r="CY17" s="2" t="str">
        <f>IFERROR(VLOOKUP(CW$1&amp;":"&amp;CW17,'Finish order'!$E:$K,5,FALSE),"")</f>
        <v/>
      </c>
      <c r="CZ17" s="11" t="str">
        <f>IFERROR(VLOOKUP(CW$1&amp;":"&amp;CW17,'Finish order'!$E:$K,3,FALSE),"")</f>
        <v/>
      </c>
      <c r="DA17" s="2" t="str">
        <f>IFERROR(VLOOKUP(CW$1&amp;":"&amp;CW17,'Finish order'!$E:$K,2,FALSE),"")</f>
        <v/>
      </c>
      <c r="DC17" s="11"/>
      <c r="DD17" s="2">
        <v>16</v>
      </c>
      <c r="DE17" s="2" t="str">
        <f>IFERROR(VLOOKUP(DD$1&amp;":"&amp;DD17,'Finish order'!$E:$K,4,FALSE),"")</f>
        <v/>
      </c>
      <c r="DF17" s="2" t="str">
        <f>IFERROR(VLOOKUP(DD$1&amp;":"&amp;DD17,'Finish order'!$E:$K,5,FALSE),"")</f>
        <v/>
      </c>
      <c r="DG17" s="11" t="str">
        <f>IFERROR(VLOOKUP(DD$1&amp;":"&amp;DD17,'Finish order'!$E:$K,3,FALSE),"")</f>
        <v/>
      </c>
      <c r="DH17" s="2" t="str">
        <f>IFERROR(VLOOKUP(DD$1&amp;":"&amp;DD17,'Finish order'!$E:$K,2,FALSE),"")</f>
        <v/>
      </c>
      <c r="DI17" s="11"/>
      <c r="DK17" s="2">
        <v>16</v>
      </c>
      <c r="DL17" s="2" t="str">
        <f>IFERROR(VLOOKUP(DK$1&amp;":"&amp;DK17,'Finish order'!$E:$K,4,FALSE),"")</f>
        <v/>
      </c>
      <c r="DM17" s="2" t="str">
        <f>IFERROR(VLOOKUP(DK$1&amp;":"&amp;DK17,'Finish order'!$E:$K,5,FALSE),"")</f>
        <v/>
      </c>
      <c r="DN17" s="11" t="str">
        <f>IFERROR(VLOOKUP(DK$1&amp;":"&amp;DK17,'Finish order'!$E:$K,3,FALSE),"")</f>
        <v/>
      </c>
      <c r="DO17" s="2" t="str">
        <f>IFERROR(VLOOKUP(DK$1&amp;":"&amp;DK17,'Finish order'!$E:$K,2,FALSE),"")</f>
        <v/>
      </c>
      <c r="DQ17" s="11"/>
      <c r="DR17" s="2">
        <v>16</v>
      </c>
      <c r="DS17" s="2" t="str">
        <f>IFERROR(VLOOKUP(DR$1&amp;":"&amp;DR17,'Finish order'!$E:$K,4,FALSE),"")</f>
        <v/>
      </c>
      <c r="DT17" s="2" t="str">
        <f>IFERROR(VLOOKUP(DR$1&amp;":"&amp;DR17,'Finish order'!$E:$K,5,FALSE),"")</f>
        <v/>
      </c>
      <c r="DU17" s="11" t="str">
        <f>IFERROR(VLOOKUP(DR$1&amp;":"&amp;DR17,'Finish order'!$E:$K,3,FALSE),"")</f>
        <v/>
      </c>
      <c r="DV17" s="2" t="str">
        <f>IFERROR(VLOOKUP(DR$1&amp;":"&amp;DR17,'Finish order'!$E:$K,2,FALSE),"")</f>
        <v/>
      </c>
      <c r="DW17" s="11"/>
    </row>
    <row r="18" spans="1:127" x14ac:dyDescent="0.2">
      <c r="A18" s="2">
        <v>17</v>
      </c>
      <c r="B18" s="2" t="str">
        <f>IFERROR(VLOOKUP($A$1&amp;":"&amp;A18,'Finish order'!C:K,6,FALSE),"")</f>
        <v>Sebastian Slater</v>
      </c>
      <c r="C18" s="2" t="str">
        <f>IFERROR(VLOOKUP(A$1&amp;":"&amp;A18,'Finish order'!$C:$K,9,FALSE),"")</f>
        <v>MSEN</v>
      </c>
      <c r="D18" s="2" t="str">
        <f>IFERROR(VLOOKUP(A$1&amp;":"&amp;A18,'Finish order'!$C:$K,7,FALSE),"")</f>
        <v>Dark Peak Fell Runners</v>
      </c>
      <c r="E18" s="11">
        <f>IFERROR(VLOOKUP($A$1&amp;":"&amp;A18,'Finish order'!C:K,5,FALSE),"")</f>
        <v>3.9328703703703706E-2</v>
      </c>
      <c r="F18" s="2">
        <f>IFERROR(VLOOKUP($A$1&amp;":"&amp;A18,'Finish order'!C:K,4,FALSE),"")</f>
        <v>331</v>
      </c>
      <c r="G18" s="13" cm="1">
        <f t="array" ref="G18">IFERROR(SMALL(IF($D$2:$D927=D18,$A$2:$A$911*1.001),1),"")</f>
        <v>17.016999999999999</v>
      </c>
      <c r="H18" s="13" t="str" cm="1">
        <f t="array" ref="H18">IFERROR(SMALL(IF($D$2:$D927=D18,$A$2:$A$911*1.0001),2),"")</f>
        <v/>
      </c>
      <c r="I18" s="13" t="str" cm="1">
        <f t="array" ref="I18">IFERROR(SMALL(IF($D$2:$D927=D18,$A$2:$A$911*1.00001),3),"")</f>
        <v/>
      </c>
      <c r="J18" s="13" t="str" cm="1">
        <f t="array" ref="J18">IFERROR(SMALL(IF($D$2:$D927=D18,$A$2:$A$911*1.000001),4),"")</f>
        <v/>
      </c>
      <c r="K18" s="13" t="str">
        <f t="shared" si="0"/>
        <v>No</v>
      </c>
      <c r="L18" s="13" t="str">
        <f t="shared" si="1"/>
        <v>No</v>
      </c>
      <c r="M18" s="13" t="str">
        <f t="shared" si="2"/>
        <v>No</v>
      </c>
      <c r="N18" s="13" t="str">
        <f>Table1[[#This Row],[Club]]&amp;":"&amp;Table1[[#Headers],[Male]]</f>
        <v>Dark Peak Fell Runners:Male</v>
      </c>
      <c r="P18" s="2">
        <v>17</v>
      </c>
      <c r="Q18" s="2" t="str">
        <f>IFERROR(VLOOKUP(P$1&amp;":"&amp;P18,'Finish order'!$C:$K,6,FALSE),"")</f>
        <v>Kate Ruffell</v>
      </c>
      <c r="R18" s="2" t="str">
        <f>IFERROR(VLOOKUP(P$1&amp;":"&amp;P18,'Finish order'!$C:$K,9,FALSE),"")</f>
        <v>W60</v>
      </c>
      <c r="S18" s="2" t="str">
        <f>IFERROR(VLOOKUP(P$1&amp;":"&amp;P18,'Finish order'!$C:$K,7,FALSE),"")</f>
        <v>Matlock AC</v>
      </c>
      <c r="T18" s="11">
        <f>IFERROR(VLOOKUP(P$1&amp;":"&amp;P18,'Finish order'!$C:$K,5,FALSE),"")</f>
        <v>5.2627314814814814E-2</v>
      </c>
      <c r="U18" s="2">
        <f>IFERROR(VLOOKUP(P$1&amp;":"&amp;P18,'Finish order'!$C:$K,4,FALSE),"")</f>
        <v>282</v>
      </c>
      <c r="V18" s="13" cm="1">
        <f t="array" ref="V18">IFERROR(SMALL(IF($S$2:$S927=S18,$P$2:$P$911*1.001),1),"")</f>
        <v>17.016999999999999</v>
      </c>
      <c r="W18" s="13" t="str" cm="1">
        <f t="array" ref="W18">IFERROR(SMALL(IF($S$2:$S927=S18,$P$2:$P$911*1.0001),2),"")</f>
        <v/>
      </c>
      <c r="X18" s="13" t="str" cm="1">
        <f t="array" ref="X18">IFERROR(SMALL(IF($S$2:$S927=S18,$P$2:$P$911*1.00001),3),"")</f>
        <v/>
      </c>
      <c r="Y18" s="13" t="str" cm="1">
        <f t="array" ref="Y18">IFERROR(SMALL(IF($S$2:$S927=S18,$P$2:$P$911*1.000001),4),"")</f>
        <v/>
      </c>
      <c r="Z18" s="13" t="str">
        <f t="shared" si="3"/>
        <v>No</v>
      </c>
      <c r="AA18" s="13" t="str">
        <f t="shared" si="5"/>
        <v>No</v>
      </c>
      <c r="AB18" s="13" t="str">
        <f t="shared" si="4"/>
        <v>No</v>
      </c>
      <c r="AC18" s="13" t="str">
        <f>Table4[[#This Row],[Club]]&amp;":"&amp;Table4[[#Headers],[Female]]</f>
        <v>Matlock AC:Female</v>
      </c>
      <c r="AE18" s="2">
        <v>17</v>
      </c>
      <c r="AF18" s="2" t="str">
        <f>IFERROR(VLOOKUP(AE$1&amp;":"&amp;AE18,'Finish order'!$E:$K,4,FALSE),"")</f>
        <v/>
      </c>
      <c r="AG18" s="2" t="str">
        <f>IFERROR(VLOOKUP(AE$1&amp;":"&amp;AE18,'Finish order'!$E:$K,5,FALSE),"")</f>
        <v/>
      </c>
      <c r="AH18" s="11" t="str">
        <f>IFERROR(VLOOKUP(AE$1&amp;":"&amp;AE18,'Finish order'!$E:$K,3,FALSE),"")</f>
        <v/>
      </c>
      <c r="AI18" s="2" t="str">
        <f>IFERROR(VLOOKUP(AE$1&amp;":"&amp;AE18,'Finish order'!$E:$K,2,FALSE),"")</f>
        <v/>
      </c>
      <c r="AL18" s="2">
        <v>17</v>
      </c>
      <c r="AM18" s="2" t="str">
        <f>IFERROR(VLOOKUP(AL$1&amp;":"&amp;AL18,'Finish order'!$E:$K,4,FALSE),"")</f>
        <v/>
      </c>
      <c r="AN18" s="2" t="str">
        <f>IFERROR(VLOOKUP(AL$1&amp;":"&amp;AL18,'Finish order'!$E:$K,5,FALSE),"")</f>
        <v/>
      </c>
      <c r="AO18" s="11" t="str">
        <f>IFERROR(VLOOKUP(AL$1&amp;":"&amp;AL18,'Finish order'!$E:$K,3,FALSE),"")</f>
        <v/>
      </c>
      <c r="AP18" s="2" t="str">
        <f>IFERROR(VLOOKUP(AL$1&amp;":"&amp;AL18,'Finish order'!$E:$K,2,FALSE),"")</f>
        <v/>
      </c>
      <c r="AS18" s="2">
        <v>17</v>
      </c>
      <c r="AT18" s="2" t="str">
        <f>IFERROR(VLOOKUP(AS$1&amp;":"&amp;AS18,'Finish order'!$E:$K,4,FALSE),"")</f>
        <v/>
      </c>
      <c r="AU18" s="2" t="str">
        <f>IFERROR(VLOOKUP(AS$1&amp;":"&amp;AS18,'Finish order'!$E:$K,5,FALSE),"")</f>
        <v/>
      </c>
      <c r="AV18" s="11" t="str">
        <f>IFERROR(VLOOKUP(AS$1&amp;":"&amp;AS18,'Finish order'!$E:$K,3,FALSE),"")</f>
        <v/>
      </c>
      <c r="AW18" s="2" t="str">
        <f>IFERROR(VLOOKUP(AS$1&amp;":"&amp;AS18,'Finish order'!$E:$K,2,FALSE),"")</f>
        <v/>
      </c>
      <c r="AZ18" s="2">
        <v>17</v>
      </c>
      <c r="BA18" s="2" t="str">
        <f>IFERROR(VLOOKUP(AZ$1&amp;":"&amp;AZ18,'Finish order'!$E:$K,4,FALSE),"")</f>
        <v/>
      </c>
      <c r="BB18" s="2" t="str">
        <f>IFERROR(VLOOKUP(AZ$1&amp;":"&amp;AZ18,'Finish order'!$E:$K,5,FALSE),"")</f>
        <v/>
      </c>
      <c r="BC18" s="11" t="str">
        <f>IFERROR(VLOOKUP(AZ$1&amp;":"&amp;AZ18,'Finish order'!$E:$K,3,FALSE),"")</f>
        <v/>
      </c>
      <c r="BD18" s="2" t="str">
        <f>IFERROR(VLOOKUP(AZ$1&amp;":"&amp;AZ18,'Finish order'!$E:$K,2,FALSE),"")</f>
        <v/>
      </c>
      <c r="BG18" s="2">
        <v>17</v>
      </c>
      <c r="BH18" s="2" t="str">
        <f>IFERROR(VLOOKUP(BG$1&amp;":"&amp;BG18,'Finish order'!$E:$K,4,FALSE),"")</f>
        <v/>
      </c>
      <c r="BI18" s="2" t="str">
        <f>IFERROR(VLOOKUP(BG$1&amp;":"&amp;BG18,'Finish order'!$E:$K,5,FALSE),"")</f>
        <v/>
      </c>
      <c r="BJ18" s="11" t="str">
        <f>IFERROR(VLOOKUP(BG$1&amp;":"&amp;BG18,'Finish order'!$E:$K,3,FALSE),"")</f>
        <v/>
      </c>
      <c r="BK18" s="2" t="str">
        <f>IFERROR(VLOOKUP(BG$1&amp;":"&amp;BG18,'Finish order'!$E:$K,2,FALSE),"")</f>
        <v/>
      </c>
      <c r="BN18" s="2">
        <v>17</v>
      </c>
      <c r="BO18" s="2" t="str">
        <f>IFERROR(VLOOKUP(BN$1&amp;":"&amp;BN18,'Finish order'!$E:$K,4,FALSE),"")</f>
        <v/>
      </c>
      <c r="BP18" s="2" t="str">
        <f>IFERROR(VLOOKUP(BN$1&amp;":"&amp;BN18,'Finish order'!$E:$K,5,FALSE),"")</f>
        <v/>
      </c>
      <c r="BQ18" s="11" t="str">
        <f>IFERROR(VLOOKUP(BN$1&amp;":"&amp;BN18,'Finish order'!$E:$K,3,FALSE),"")</f>
        <v/>
      </c>
      <c r="BR18" s="2" t="str">
        <f>IFERROR(VLOOKUP(BN$1&amp;":"&amp;BN18,'Finish order'!$E:$K,2,FALSE),"")</f>
        <v/>
      </c>
      <c r="BU18" s="2">
        <v>17</v>
      </c>
      <c r="BV18" s="11" t="str">
        <f>IFERROR(VLOOKUP(BU$1&amp;":"&amp;BU18,'Finish order'!$E:$K,4,FALSE),"")</f>
        <v/>
      </c>
      <c r="BW18" s="2" t="str">
        <f>IFERROR(VLOOKUP(BU$1&amp;":"&amp;BU18,'Finish order'!$E:$K,5,FALSE),"")</f>
        <v/>
      </c>
      <c r="BX18" s="11" t="str">
        <f>IFERROR(VLOOKUP(BU$1&amp;":"&amp;BU18,'Finish order'!$E:$K,3,FALSE),"")</f>
        <v/>
      </c>
      <c r="BY18" s="2" t="str">
        <f>IFERROR(VLOOKUP(BU$1&amp;":"&amp;BU18,'Finish order'!$E:$K,2,FALSE),"")</f>
        <v/>
      </c>
      <c r="CB18" s="2">
        <v>17</v>
      </c>
      <c r="CC18" s="11" t="str">
        <f>IFERROR(VLOOKUP(CB$1&amp;":"&amp;CB18,'Finish order'!$E:$K,4,FALSE),"")</f>
        <v/>
      </c>
      <c r="CD18" s="2" t="str">
        <f>IFERROR(VLOOKUP(CB$1&amp;":"&amp;CB18,'Finish order'!$E:$K,5,FALSE),"")</f>
        <v/>
      </c>
      <c r="CE18" s="11" t="str">
        <f>IFERROR(VLOOKUP(CB$1&amp;":"&amp;CB18,'Finish order'!$E:$K,3,FALSE),"")</f>
        <v/>
      </c>
      <c r="CF18" s="2" t="str">
        <f>IFERROR(VLOOKUP(CB$1&amp;":"&amp;CB18,'Finish order'!$E:$K,2,FALSE),"")</f>
        <v/>
      </c>
      <c r="CI18" s="13">
        <v>17</v>
      </c>
      <c r="CJ18" s="2" t="str">
        <f>IFERROR(VLOOKUP(CI$1&amp;":"&amp;CI18,'Finish order'!$E:$K,4,FALSE),"")</f>
        <v/>
      </c>
      <c r="CK18" s="2" t="str">
        <f>IFERROR(VLOOKUP(CI$1&amp;":"&amp;CI18,'Finish order'!$E:$K,5,FALSE),"")</f>
        <v/>
      </c>
      <c r="CL18" s="11" t="str">
        <f>IFERROR(VLOOKUP(CI$1&amp;":"&amp;CI18,'Finish order'!$E:$K,3,FALSE),"")</f>
        <v/>
      </c>
      <c r="CM18" s="2" t="str">
        <f>IFERROR(VLOOKUP(CI$1&amp;":"&amp;CI18,'Finish order'!$E:$K,2,FALSE),"")</f>
        <v/>
      </c>
      <c r="CP18" s="13">
        <v>17</v>
      </c>
      <c r="CQ18" s="2" t="str">
        <f>IFERROR(VLOOKUP(CP$1&amp;":"&amp;CP18,'Finish order'!$E:$K,4,FALSE),"")</f>
        <v/>
      </c>
      <c r="CR18" s="2" t="str">
        <f>IFERROR(VLOOKUP(CP$1&amp;":"&amp;CP18,'Finish order'!$E:$K,5,FALSE),"")</f>
        <v/>
      </c>
      <c r="CS18" s="11" t="str">
        <f>IFERROR(VLOOKUP(CP$1&amp;":"&amp;CP18,'Finish order'!$E:$K,3,FALSE),"")</f>
        <v/>
      </c>
      <c r="CT18" s="2" t="str">
        <f>IFERROR(VLOOKUP(CP$1&amp;":"&amp;CP18,'Finish order'!$E:$K,2,FALSE),"")</f>
        <v/>
      </c>
      <c r="CV18" s="11"/>
      <c r="CW18" s="2">
        <v>17</v>
      </c>
      <c r="CX18" s="2" t="str">
        <f>IFERROR(VLOOKUP(CW$1&amp;":"&amp;CW18,'Finish order'!$E:$K,4,FALSE),"")</f>
        <v/>
      </c>
      <c r="CY18" s="2" t="str">
        <f>IFERROR(VLOOKUP(CW$1&amp;":"&amp;CW18,'Finish order'!$E:$K,5,FALSE),"")</f>
        <v/>
      </c>
      <c r="CZ18" s="11" t="str">
        <f>IFERROR(VLOOKUP(CW$1&amp;":"&amp;CW18,'Finish order'!$E:$K,3,FALSE),"")</f>
        <v/>
      </c>
      <c r="DA18" s="2" t="str">
        <f>IFERROR(VLOOKUP(CW$1&amp;":"&amp;CW18,'Finish order'!$E:$K,2,FALSE),"")</f>
        <v/>
      </c>
      <c r="DC18" s="11"/>
      <c r="DD18" s="2">
        <v>17</v>
      </c>
      <c r="DE18" s="2" t="str">
        <f>IFERROR(VLOOKUP(DD$1&amp;":"&amp;DD18,'Finish order'!$E:$K,4,FALSE),"")</f>
        <v/>
      </c>
      <c r="DF18" s="2" t="str">
        <f>IFERROR(VLOOKUP(DD$1&amp;":"&amp;DD18,'Finish order'!$E:$K,5,FALSE),"")</f>
        <v/>
      </c>
      <c r="DG18" s="11" t="str">
        <f>IFERROR(VLOOKUP(DD$1&amp;":"&amp;DD18,'Finish order'!$E:$K,3,FALSE),"")</f>
        <v/>
      </c>
      <c r="DH18" s="2" t="str">
        <f>IFERROR(VLOOKUP(DD$1&amp;":"&amp;DD18,'Finish order'!$E:$K,2,FALSE),"")</f>
        <v/>
      </c>
      <c r="DI18" s="11"/>
      <c r="DK18" s="2">
        <v>17</v>
      </c>
      <c r="DL18" s="2" t="str">
        <f>IFERROR(VLOOKUP(DK$1&amp;":"&amp;DK18,'Finish order'!$E:$K,4,FALSE),"")</f>
        <v/>
      </c>
      <c r="DM18" s="2" t="str">
        <f>IFERROR(VLOOKUP(DK$1&amp;":"&amp;DK18,'Finish order'!$E:$K,5,FALSE),"")</f>
        <v/>
      </c>
      <c r="DN18" s="11" t="str">
        <f>IFERROR(VLOOKUP(DK$1&amp;":"&amp;DK18,'Finish order'!$E:$K,3,FALSE),"")</f>
        <v/>
      </c>
      <c r="DO18" s="2" t="str">
        <f>IFERROR(VLOOKUP(DK$1&amp;":"&amp;DK18,'Finish order'!$E:$K,2,FALSE),"")</f>
        <v/>
      </c>
      <c r="DQ18" s="11"/>
      <c r="DR18" s="2">
        <v>17</v>
      </c>
      <c r="DS18" s="2" t="str">
        <f>IFERROR(VLOOKUP(DR$1&amp;":"&amp;DR18,'Finish order'!$E:$K,4,FALSE),"")</f>
        <v/>
      </c>
      <c r="DT18" s="2" t="str">
        <f>IFERROR(VLOOKUP(DR$1&amp;":"&amp;DR18,'Finish order'!$E:$K,5,FALSE),"")</f>
        <v/>
      </c>
      <c r="DU18" s="11" t="str">
        <f>IFERROR(VLOOKUP(DR$1&amp;":"&amp;DR18,'Finish order'!$E:$K,3,FALSE),"")</f>
        <v/>
      </c>
      <c r="DV18" s="2" t="str">
        <f>IFERROR(VLOOKUP(DR$1&amp;":"&amp;DR18,'Finish order'!$E:$K,2,FALSE),"")</f>
        <v/>
      </c>
      <c r="DW18" s="11"/>
    </row>
    <row r="19" spans="1:127" x14ac:dyDescent="0.2">
      <c r="A19" s="2">
        <v>18</v>
      </c>
      <c r="B19" s="2" t="str">
        <f>IFERROR(VLOOKUP($A$1&amp;":"&amp;A19,'Finish order'!C:K,6,FALSE),"")</f>
        <v>Dave Smith</v>
      </c>
      <c r="C19" s="2" t="str">
        <f>IFERROR(VLOOKUP(A$1&amp;":"&amp;A19,'Finish order'!$C:$K,9,FALSE),"")</f>
        <v>M55</v>
      </c>
      <c r="D19" s="2" t="str">
        <f>IFERROR(VLOOKUP(A$1&amp;":"&amp;A19,'Finish order'!$C:$K,7,FALSE),"")</f>
        <v>Pickering RC</v>
      </c>
      <c r="E19" s="11">
        <f>IFERROR(VLOOKUP($A$1&amp;":"&amp;A19,'Finish order'!C:K,5,FALSE),"")</f>
        <v>3.9398148148148147E-2</v>
      </c>
      <c r="F19" s="2">
        <f>IFERROR(VLOOKUP($A$1&amp;":"&amp;A19,'Finish order'!C:K,4,FALSE),"")</f>
        <v>803</v>
      </c>
      <c r="G19" s="13" cm="1">
        <f t="array" ref="G19">IFERROR(SMALL(IF($D$2:$D928=D19,$A$2:$A$911*1.001),1),"")</f>
        <v>8.0079999999999991</v>
      </c>
      <c r="H19" s="13" cm="1">
        <f t="array" ref="H19">IFERROR(SMALL(IF($D$2:$D928=D19,$A$2:$A$911*1.0001),2),"")</f>
        <v>18.001799999999999</v>
      </c>
      <c r="I19" s="13" cm="1">
        <f t="array" ref="I19">IFERROR(SMALL(IF($D$2:$D928=D19,$A$2:$A$911*1.00001),3),"")</f>
        <v>24.000240000000002</v>
      </c>
      <c r="J19" s="13" cm="1">
        <f t="array" ref="J19">IFERROR(SMALL(IF($D$2:$D928=D19,$A$2:$A$911*1.000001),4),"")</f>
        <v>40.000039999999998</v>
      </c>
      <c r="K19" s="13">
        <f t="shared" si="0"/>
        <v>90.010080000000002</v>
      </c>
      <c r="L19" s="13">
        <f t="shared" si="1"/>
        <v>50.010040000000004</v>
      </c>
      <c r="M19" s="13">
        <f t="shared" si="2"/>
        <v>26.009799999999998</v>
      </c>
      <c r="N19" s="13" t="str">
        <f>Table1[[#This Row],[Club]]&amp;":"&amp;Table1[[#Headers],[Male]]</f>
        <v>Pickering RC:Male</v>
      </c>
      <c r="P19" s="2">
        <v>18</v>
      </c>
      <c r="Q19" s="2" t="str">
        <f>IFERROR(VLOOKUP(P$1&amp;":"&amp;P19,'Finish order'!$C:$K,6,FALSE),"")</f>
        <v>Robyn Watson</v>
      </c>
      <c r="R19" s="2" t="str">
        <f>IFERROR(VLOOKUP(P$1&amp;":"&amp;P19,'Finish order'!$C:$K,9,FALSE),"")</f>
        <v>WSEN</v>
      </c>
      <c r="S19" s="2" t="str">
        <f>IFERROR(VLOOKUP(P$1&amp;":"&amp;P19,'Finish order'!$C:$K,7,FALSE),"")</f>
        <v>Esk Valley Fell Club</v>
      </c>
      <c r="T19" s="11">
        <f>IFERROR(VLOOKUP(P$1&amp;":"&amp;P19,'Finish order'!$C:$K,5,FALSE),"")</f>
        <v>5.28587962962963E-2</v>
      </c>
      <c r="U19" s="2">
        <f>IFERROR(VLOOKUP(P$1&amp;":"&amp;P19,'Finish order'!$C:$K,4,FALSE),"")</f>
        <v>3</v>
      </c>
      <c r="V19" s="13" cm="1">
        <f t="array" ref="V19">IFERROR(SMALL(IF($S$2:$S928=S19,$P$2:$P$911*1.001),1),"")</f>
        <v>10.009999999999998</v>
      </c>
      <c r="W19" s="13" cm="1">
        <f t="array" ref="W19">IFERROR(SMALL(IF($S$2:$S928=S19,$P$2:$P$911*1.0001),2),"")</f>
        <v>18.001799999999999</v>
      </c>
      <c r="X19" s="13" cm="1">
        <f t="array" ref="X19">IFERROR(SMALL(IF($S$2:$S928=S19,$P$2:$P$911*1.00001),3),"")</f>
        <v>31.000310000000002</v>
      </c>
      <c r="Y19" s="13" t="str" cm="1">
        <f t="array" ref="Y19">IFERROR(SMALL(IF($S$2:$S928=S19,$P$2:$P$911*1.000001),4),"")</f>
        <v/>
      </c>
      <c r="Z19" s="13" t="str">
        <f t="shared" si="3"/>
        <v>No</v>
      </c>
      <c r="AA19" s="13">
        <f t="shared" si="5"/>
        <v>59.01211</v>
      </c>
      <c r="AB19" s="13">
        <f t="shared" si="4"/>
        <v>28.011799999999997</v>
      </c>
      <c r="AC19" s="13" t="str">
        <f>Table4[[#This Row],[Club]]&amp;":"&amp;Table4[[#Headers],[Female]]</f>
        <v>Esk Valley Fell Club:Female</v>
      </c>
      <c r="AE19" s="2">
        <v>18</v>
      </c>
      <c r="AF19" s="2" t="str">
        <f>IFERROR(VLOOKUP(AE$1&amp;":"&amp;AE19,'Finish order'!$E:$K,4,FALSE),"")</f>
        <v/>
      </c>
      <c r="AG19" s="2" t="str">
        <f>IFERROR(VLOOKUP(AE$1&amp;":"&amp;AE19,'Finish order'!$E:$K,5,FALSE),"")</f>
        <v/>
      </c>
      <c r="AH19" s="11" t="str">
        <f>IFERROR(VLOOKUP(AE$1&amp;":"&amp;AE19,'Finish order'!$E:$K,3,FALSE),"")</f>
        <v/>
      </c>
      <c r="AI19" s="2" t="str">
        <f>IFERROR(VLOOKUP(AE$1&amp;":"&amp;AE19,'Finish order'!$E:$K,2,FALSE),"")</f>
        <v/>
      </c>
      <c r="AL19" s="2">
        <v>18</v>
      </c>
      <c r="AM19" s="2" t="str">
        <f>IFERROR(VLOOKUP(AL$1&amp;":"&amp;AL19,'Finish order'!$E:$K,4,FALSE),"")</f>
        <v/>
      </c>
      <c r="AN19" s="2" t="str">
        <f>IFERROR(VLOOKUP(AL$1&amp;":"&amp;AL19,'Finish order'!$E:$K,5,FALSE),"")</f>
        <v/>
      </c>
      <c r="AO19" s="11" t="str">
        <f>IFERROR(VLOOKUP(AL$1&amp;":"&amp;AL19,'Finish order'!$E:$K,3,FALSE),"")</f>
        <v/>
      </c>
      <c r="AP19" s="2" t="str">
        <f>IFERROR(VLOOKUP(AL$1&amp;":"&amp;AL19,'Finish order'!$E:$K,2,FALSE),"")</f>
        <v/>
      </c>
      <c r="AS19" s="2">
        <v>18</v>
      </c>
      <c r="AT19" s="2" t="str">
        <f>IFERROR(VLOOKUP(AS$1&amp;":"&amp;AS19,'Finish order'!$E:$K,4,FALSE),"")</f>
        <v/>
      </c>
      <c r="AU19" s="2" t="str">
        <f>IFERROR(VLOOKUP(AS$1&amp;":"&amp;AS19,'Finish order'!$E:$K,5,FALSE),"")</f>
        <v/>
      </c>
      <c r="AV19" s="11" t="str">
        <f>IFERROR(VLOOKUP(AS$1&amp;":"&amp;AS19,'Finish order'!$E:$K,3,FALSE),"")</f>
        <v/>
      </c>
      <c r="AW19" s="2" t="str">
        <f>IFERROR(VLOOKUP(AS$1&amp;":"&amp;AS19,'Finish order'!$E:$K,2,FALSE),"")</f>
        <v/>
      </c>
      <c r="AZ19" s="2">
        <v>18</v>
      </c>
      <c r="BA19" s="2" t="str">
        <f>IFERROR(VLOOKUP(AZ$1&amp;":"&amp;AZ19,'Finish order'!$E:$K,4,FALSE),"")</f>
        <v/>
      </c>
      <c r="BB19" s="2" t="str">
        <f>IFERROR(VLOOKUP(AZ$1&amp;":"&amp;AZ19,'Finish order'!$E:$K,5,FALSE),"")</f>
        <v/>
      </c>
      <c r="BC19" s="11" t="str">
        <f>IFERROR(VLOOKUP(AZ$1&amp;":"&amp;AZ19,'Finish order'!$E:$K,3,FALSE),"")</f>
        <v/>
      </c>
      <c r="BD19" s="2" t="str">
        <f>IFERROR(VLOOKUP(AZ$1&amp;":"&amp;AZ19,'Finish order'!$E:$K,2,FALSE),"")</f>
        <v/>
      </c>
      <c r="BG19" s="2">
        <v>18</v>
      </c>
      <c r="BH19" s="2" t="str">
        <f>IFERROR(VLOOKUP(BG$1&amp;":"&amp;BG19,'Finish order'!$E:$K,4,FALSE),"")</f>
        <v/>
      </c>
      <c r="BI19" s="2" t="str">
        <f>IFERROR(VLOOKUP(BG$1&amp;":"&amp;BG19,'Finish order'!$E:$K,5,FALSE),"")</f>
        <v/>
      </c>
      <c r="BJ19" s="11" t="str">
        <f>IFERROR(VLOOKUP(BG$1&amp;":"&amp;BG19,'Finish order'!$E:$K,3,FALSE),"")</f>
        <v/>
      </c>
      <c r="BK19" s="2" t="str">
        <f>IFERROR(VLOOKUP(BG$1&amp;":"&amp;BG19,'Finish order'!$E:$K,2,FALSE),"")</f>
        <v/>
      </c>
      <c r="BN19" s="2">
        <v>18</v>
      </c>
      <c r="BO19" s="2" t="str">
        <f>IFERROR(VLOOKUP(BN$1&amp;":"&amp;BN19,'Finish order'!$E:$K,4,FALSE),"")</f>
        <v/>
      </c>
      <c r="BP19" s="2" t="str">
        <f>IFERROR(VLOOKUP(BN$1&amp;":"&amp;BN19,'Finish order'!$E:$K,5,FALSE),"")</f>
        <v/>
      </c>
      <c r="BQ19" s="11" t="str">
        <f>IFERROR(VLOOKUP(BN$1&amp;":"&amp;BN19,'Finish order'!$E:$K,3,FALSE),"")</f>
        <v/>
      </c>
      <c r="BR19" s="2" t="str">
        <f>IFERROR(VLOOKUP(BN$1&amp;":"&amp;BN19,'Finish order'!$E:$K,2,FALSE),"")</f>
        <v/>
      </c>
      <c r="BU19" s="2">
        <v>18</v>
      </c>
      <c r="BV19" s="11" t="str">
        <f>IFERROR(VLOOKUP(BU$1&amp;":"&amp;BU19,'Finish order'!$E:$K,4,FALSE),"")</f>
        <v/>
      </c>
      <c r="BW19" s="2" t="str">
        <f>IFERROR(VLOOKUP(BU$1&amp;":"&amp;BU19,'Finish order'!$E:$K,5,FALSE),"")</f>
        <v/>
      </c>
      <c r="BX19" s="11" t="str">
        <f>IFERROR(VLOOKUP(BU$1&amp;":"&amp;BU19,'Finish order'!$E:$K,3,FALSE),"")</f>
        <v/>
      </c>
      <c r="BY19" s="2" t="str">
        <f>IFERROR(VLOOKUP(BU$1&amp;":"&amp;BU19,'Finish order'!$E:$K,2,FALSE),"")</f>
        <v/>
      </c>
      <c r="CB19" s="2">
        <v>18</v>
      </c>
      <c r="CC19" s="11" t="str">
        <f>IFERROR(VLOOKUP(CB$1&amp;":"&amp;CB19,'Finish order'!$E:$K,4,FALSE),"")</f>
        <v/>
      </c>
      <c r="CD19" s="2" t="str">
        <f>IFERROR(VLOOKUP(CB$1&amp;":"&amp;CB19,'Finish order'!$E:$K,5,FALSE),"")</f>
        <v/>
      </c>
      <c r="CE19" s="11" t="str">
        <f>IFERROR(VLOOKUP(CB$1&amp;":"&amp;CB19,'Finish order'!$E:$K,3,FALSE),"")</f>
        <v/>
      </c>
      <c r="CF19" s="2" t="str">
        <f>IFERROR(VLOOKUP(CB$1&amp;":"&amp;CB19,'Finish order'!$E:$K,2,FALSE),"")</f>
        <v/>
      </c>
      <c r="CI19" s="13">
        <v>18</v>
      </c>
      <c r="CJ19" s="2" t="str">
        <f>IFERROR(VLOOKUP(CI$1&amp;":"&amp;CI19,'Finish order'!$E:$K,4,FALSE),"")</f>
        <v/>
      </c>
      <c r="CK19" s="2" t="str">
        <f>IFERROR(VLOOKUP(CI$1&amp;":"&amp;CI19,'Finish order'!$E:$K,5,FALSE),"")</f>
        <v/>
      </c>
      <c r="CL19" s="11" t="str">
        <f>IFERROR(VLOOKUP(CI$1&amp;":"&amp;CI19,'Finish order'!$E:$K,3,FALSE),"")</f>
        <v/>
      </c>
      <c r="CM19" s="2" t="str">
        <f>IFERROR(VLOOKUP(CI$1&amp;":"&amp;CI19,'Finish order'!$E:$K,2,FALSE),"")</f>
        <v/>
      </c>
      <c r="CP19" s="13">
        <v>18</v>
      </c>
      <c r="CQ19" s="2" t="str">
        <f>IFERROR(VLOOKUP(CP$1&amp;":"&amp;CP19,'Finish order'!$E:$K,4,FALSE),"")</f>
        <v/>
      </c>
      <c r="CR19" s="2" t="str">
        <f>IFERROR(VLOOKUP(CP$1&amp;":"&amp;CP19,'Finish order'!$E:$K,5,FALSE),"")</f>
        <v/>
      </c>
      <c r="CS19" s="11" t="str">
        <f>IFERROR(VLOOKUP(CP$1&amp;":"&amp;CP19,'Finish order'!$E:$K,3,FALSE),"")</f>
        <v/>
      </c>
      <c r="CT19" s="2" t="str">
        <f>IFERROR(VLOOKUP(CP$1&amp;":"&amp;CP19,'Finish order'!$E:$K,2,FALSE),"")</f>
        <v/>
      </c>
      <c r="CV19" s="11"/>
      <c r="CW19" s="2">
        <v>18</v>
      </c>
      <c r="CX19" s="2" t="str">
        <f>IFERROR(VLOOKUP(CW$1&amp;":"&amp;CW19,'Finish order'!$E:$K,4,FALSE),"")</f>
        <v/>
      </c>
      <c r="CY19" s="2" t="str">
        <f>IFERROR(VLOOKUP(CW$1&amp;":"&amp;CW19,'Finish order'!$E:$K,5,FALSE),"")</f>
        <v/>
      </c>
      <c r="CZ19" s="11" t="str">
        <f>IFERROR(VLOOKUP(CW$1&amp;":"&amp;CW19,'Finish order'!$E:$K,3,FALSE),"")</f>
        <v/>
      </c>
      <c r="DA19" s="2" t="str">
        <f>IFERROR(VLOOKUP(CW$1&amp;":"&amp;CW19,'Finish order'!$E:$K,2,FALSE),"")</f>
        <v/>
      </c>
      <c r="DC19" s="11"/>
      <c r="DD19" s="2">
        <v>18</v>
      </c>
      <c r="DE19" s="2" t="str">
        <f>IFERROR(VLOOKUP(DD$1&amp;":"&amp;DD19,'Finish order'!$E:$K,4,FALSE),"")</f>
        <v/>
      </c>
      <c r="DF19" s="2" t="str">
        <f>IFERROR(VLOOKUP(DD$1&amp;":"&amp;DD19,'Finish order'!$E:$K,5,FALSE),"")</f>
        <v/>
      </c>
      <c r="DG19" s="11" t="str">
        <f>IFERROR(VLOOKUP(DD$1&amp;":"&amp;DD19,'Finish order'!$E:$K,3,FALSE),"")</f>
        <v/>
      </c>
      <c r="DH19" s="2" t="str">
        <f>IFERROR(VLOOKUP(DD$1&amp;":"&amp;DD19,'Finish order'!$E:$K,2,FALSE),"")</f>
        <v/>
      </c>
      <c r="DI19" s="11"/>
      <c r="DK19" s="2">
        <v>18</v>
      </c>
      <c r="DL19" s="2" t="str">
        <f>IFERROR(VLOOKUP(DK$1&amp;":"&amp;DK19,'Finish order'!$E:$K,4,FALSE),"")</f>
        <v/>
      </c>
      <c r="DM19" s="2" t="str">
        <f>IFERROR(VLOOKUP(DK$1&amp;":"&amp;DK19,'Finish order'!$E:$K,5,FALSE),"")</f>
        <v/>
      </c>
      <c r="DN19" s="11" t="str">
        <f>IFERROR(VLOOKUP(DK$1&amp;":"&amp;DK19,'Finish order'!$E:$K,3,FALSE),"")</f>
        <v/>
      </c>
      <c r="DO19" s="2" t="str">
        <f>IFERROR(VLOOKUP(DK$1&amp;":"&amp;DK19,'Finish order'!$E:$K,2,FALSE),"")</f>
        <v/>
      </c>
      <c r="DQ19" s="11"/>
      <c r="DR19" s="2">
        <v>18</v>
      </c>
      <c r="DS19" s="2" t="str">
        <f>IFERROR(VLOOKUP(DR$1&amp;":"&amp;DR19,'Finish order'!$E:$K,4,FALSE),"")</f>
        <v/>
      </c>
      <c r="DT19" s="2" t="str">
        <f>IFERROR(VLOOKUP(DR$1&amp;":"&amp;DR19,'Finish order'!$E:$K,5,FALSE),"")</f>
        <v/>
      </c>
      <c r="DU19" s="11" t="str">
        <f>IFERROR(VLOOKUP(DR$1&amp;":"&amp;DR19,'Finish order'!$E:$K,3,FALSE),"")</f>
        <v/>
      </c>
      <c r="DV19" s="2" t="str">
        <f>IFERROR(VLOOKUP(DR$1&amp;":"&amp;DR19,'Finish order'!$E:$K,2,FALSE),"")</f>
        <v/>
      </c>
      <c r="DW19" s="11"/>
    </row>
    <row r="20" spans="1:127" x14ac:dyDescent="0.2">
      <c r="A20" s="2">
        <v>19</v>
      </c>
      <c r="B20" s="2" t="str">
        <f>IFERROR(VLOOKUP($A$1&amp;":"&amp;A20,'Finish order'!C:K,6,FALSE),"")</f>
        <v>Hamish Miller</v>
      </c>
      <c r="C20" s="2" t="str">
        <f>IFERROR(VLOOKUP(A$1&amp;":"&amp;A20,'Finish order'!$C:$K,9,FALSE),"")</f>
        <v>MSEN</v>
      </c>
      <c r="D20" s="2" t="str">
        <f>IFERROR(VLOOKUP(A$1&amp;":"&amp;A20,'Finish order'!$C:$K,7,FALSE),"")</f>
        <v>Esk Valley Fell Club</v>
      </c>
      <c r="E20" s="11">
        <f>IFERROR(VLOOKUP($A$1&amp;":"&amp;A20,'Finish order'!C:K,5,FALSE),"")</f>
        <v>3.9525462962962964E-2</v>
      </c>
      <c r="F20" s="2">
        <f>IFERROR(VLOOKUP($A$1&amp;":"&amp;A20,'Finish order'!C:K,4,FALSE),"")</f>
        <v>312</v>
      </c>
      <c r="G20" s="13" cm="1">
        <f t="array" ref="G20">IFERROR(SMALL(IF($D$2:$D929=D20,$A$2:$A$911*1.001),1),"")</f>
        <v>7.0069999999999997</v>
      </c>
      <c r="H20" s="13" cm="1">
        <f t="array" ref="H20">IFERROR(SMALL(IF($D$2:$D929=D20,$A$2:$A$911*1.0001),2),"")</f>
        <v>15.0015</v>
      </c>
      <c r="I20" s="13" cm="1">
        <f t="array" ref="I20">IFERROR(SMALL(IF($D$2:$D929=D20,$A$2:$A$911*1.00001),3),"")</f>
        <v>16.000160000000001</v>
      </c>
      <c r="J20" s="13" cm="1">
        <f t="array" ref="J20">IFERROR(SMALL(IF($D$2:$D929=D20,$A$2:$A$911*1.000001),4),"")</f>
        <v>19.000018999999998</v>
      </c>
      <c r="K20" s="13">
        <f t="shared" si="0"/>
        <v>57.008679000000001</v>
      </c>
      <c r="L20" s="13">
        <f t="shared" si="1"/>
        <v>38.008659999999999</v>
      </c>
      <c r="M20" s="13">
        <f t="shared" si="2"/>
        <v>22.008499999999998</v>
      </c>
      <c r="N20" s="13" t="str">
        <f>Table1[[#This Row],[Club]]&amp;":"&amp;Table1[[#Headers],[Male]]</f>
        <v>Esk Valley Fell Club:Male</v>
      </c>
      <c r="P20" s="2">
        <v>19</v>
      </c>
      <c r="Q20" s="2" t="str">
        <f>IFERROR(VLOOKUP(P$1&amp;":"&amp;P20,'Finish order'!$C:$K,6,FALSE),"")</f>
        <v>Samantha Jones</v>
      </c>
      <c r="R20" s="2" t="str">
        <f>IFERROR(VLOOKUP(P$1&amp;":"&amp;P20,'Finish order'!$C:$K,9,FALSE),"")</f>
        <v>W50</v>
      </c>
      <c r="S20" s="2" t="str">
        <f>IFERROR(VLOOKUP(P$1&amp;":"&amp;P20,'Finish order'!$C:$K,7,FALSE),"")</f>
        <v>Individual#</v>
      </c>
      <c r="T20" s="11">
        <f>IFERROR(VLOOKUP(P$1&amp;":"&amp;P20,'Finish order'!$C:$K,5,FALSE),"")</f>
        <v>5.3912037037037036E-2</v>
      </c>
      <c r="U20" s="2">
        <f>IFERROR(VLOOKUP(P$1&amp;":"&amp;P20,'Finish order'!$C:$K,4,FALSE),"")</f>
        <v>208</v>
      </c>
      <c r="V20" s="13" cm="1">
        <f t="array" ref="V20">IFERROR(SMALL(IF($S$2:$S929=S20,$P$2:$P$911*1.001),1),"")</f>
        <v>6.0059999999999993</v>
      </c>
      <c r="W20" s="13" cm="1">
        <f t="array" ref="W20">IFERROR(SMALL(IF($S$2:$S929=S20,$P$2:$P$911*1.0001),2),"")</f>
        <v>19.001899999999999</v>
      </c>
      <c r="X20" s="13" cm="1">
        <f t="array" ref="X20">IFERROR(SMALL(IF($S$2:$S929=S20,$P$2:$P$911*1.00001),3),"")</f>
        <v>26.000260000000001</v>
      </c>
      <c r="Y20" s="13" cm="1">
        <f t="array" ref="Y20">IFERROR(SMALL(IF($S$2:$S929=S20,$P$2:$P$911*1.000001),4),"")</f>
        <v>32.000031999999997</v>
      </c>
      <c r="Z20" s="13">
        <f t="shared" si="3"/>
        <v>83.008192000000008</v>
      </c>
      <c r="AA20" s="13">
        <f t="shared" si="5"/>
        <v>51.008160000000004</v>
      </c>
      <c r="AB20" s="13">
        <f t="shared" si="4"/>
        <v>25.007899999999999</v>
      </c>
      <c r="AC20" s="13" t="str">
        <f>Table4[[#This Row],[Club]]&amp;":"&amp;Table4[[#Headers],[Female]]</f>
        <v>Individual#:Female</v>
      </c>
      <c r="AE20" s="2">
        <v>19</v>
      </c>
      <c r="AF20" s="2" t="str">
        <f>IFERROR(VLOOKUP(AE$1&amp;":"&amp;AE20,'Finish order'!$E:$K,4,FALSE),"")</f>
        <v/>
      </c>
      <c r="AG20" s="2" t="str">
        <f>IFERROR(VLOOKUP(AE$1&amp;":"&amp;AE20,'Finish order'!$E:$K,5,FALSE),"")</f>
        <v/>
      </c>
      <c r="AH20" s="11" t="str">
        <f>IFERROR(VLOOKUP(AE$1&amp;":"&amp;AE20,'Finish order'!$E:$K,3,FALSE),"")</f>
        <v/>
      </c>
      <c r="AI20" s="2" t="str">
        <f>IFERROR(VLOOKUP(AE$1&amp;":"&amp;AE20,'Finish order'!$E:$K,2,FALSE),"")</f>
        <v/>
      </c>
      <c r="AL20" s="2">
        <v>19</v>
      </c>
      <c r="AM20" s="2" t="str">
        <f>IFERROR(VLOOKUP(AL$1&amp;":"&amp;AL20,'Finish order'!$E:$K,4,FALSE),"")</f>
        <v/>
      </c>
      <c r="AN20" s="2" t="str">
        <f>IFERROR(VLOOKUP(AL$1&amp;":"&amp;AL20,'Finish order'!$E:$K,5,FALSE),"")</f>
        <v/>
      </c>
      <c r="AO20" s="11" t="str">
        <f>IFERROR(VLOOKUP(AL$1&amp;":"&amp;AL20,'Finish order'!$E:$K,3,FALSE),"")</f>
        <v/>
      </c>
      <c r="AP20" s="2" t="str">
        <f>IFERROR(VLOOKUP(AL$1&amp;":"&amp;AL20,'Finish order'!$E:$K,2,FALSE),"")</f>
        <v/>
      </c>
      <c r="AS20" s="2">
        <v>19</v>
      </c>
      <c r="AT20" s="2" t="str">
        <f>IFERROR(VLOOKUP(AS$1&amp;":"&amp;AS20,'Finish order'!$E:$K,4,FALSE),"")</f>
        <v/>
      </c>
      <c r="AU20" s="2" t="str">
        <f>IFERROR(VLOOKUP(AS$1&amp;":"&amp;AS20,'Finish order'!$E:$K,5,FALSE),"")</f>
        <v/>
      </c>
      <c r="AV20" s="11" t="str">
        <f>IFERROR(VLOOKUP(AS$1&amp;":"&amp;AS20,'Finish order'!$E:$K,3,FALSE),"")</f>
        <v/>
      </c>
      <c r="AW20" s="2" t="str">
        <f>IFERROR(VLOOKUP(AS$1&amp;":"&amp;AS20,'Finish order'!$E:$K,2,FALSE),"")</f>
        <v/>
      </c>
      <c r="AZ20" s="2">
        <v>19</v>
      </c>
      <c r="BA20" s="2" t="str">
        <f>IFERROR(VLOOKUP(AZ$1&amp;":"&amp;AZ20,'Finish order'!$E:$K,4,FALSE),"")</f>
        <v/>
      </c>
      <c r="BB20" s="2" t="str">
        <f>IFERROR(VLOOKUP(AZ$1&amp;":"&amp;AZ20,'Finish order'!$E:$K,5,FALSE),"")</f>
        <v/>
      </c>
      <c r="BC20" s="11" t="str">
        <f>IFERROR(VLOOKUP(AZ$1&amp;":"&amp;AZ20,'Finish order'!$E:$K,3,FALSE),"")</f>
        <v/>
      </c>
      <c r="BD20" s="2" t="str">
        <f>IFERROR(VLOOKUP(AZ$1&amp;":"&amp;AZ20,'Finish order'!$E:$K,2,FALSE),"")</f>
        <v/>
      </c>
      <c r="BG20" s="2">
        <v>19</v>
      </c>
      <c r="BH20" s="2" t="str">
        <f>IFERROR(VLOOKUP(BG$1&amp;":"&amp;BG20,'Finish order'!$E:$K,4,FALSE),"")</f>
        <v/>
      </c>
      <c r="BI20" s="2" t="str">
        <f>IFERROR(VLOOKUP(BG$1&amp;":"&amp;BG20,'Finish order'!$E:$K,5,FALSE),"")</f>
        <v/>
      </c>
      <c r="BJ20" s="11" t="str">
        <f>IFERROR(VLOOKUP(BG$1&amp;":"&amp;BG20,'Finish order'!$E:$K,3,FALSE),"")</f>
        <v/>
      </c>
      <c r="BK20" s="2" t="str">
        <f>IFERROR(VLOOKUP(BG$1&amp;":"&amp;BG20,'Finish order'!$E:$K,2,FALSE),"")</f>
        <v/>
      </c>
      <c r="BN20" s="2">
        <v>19</v>
      </c>
      <c r="BO20" s="2" t="str">
        <f>IFERROR(VLOOKUP(BN$1&amp;":"&amp;BN20,'Finish order'!$E:$K,4,FALSE),"")</f>
        <v/>
      </c>
      <c r="BP20" s="2" t="str">
        <f>IFERROR(VLOOKUP(BN$1&amp;":"&amp;BN20,'Finish order'!$E:$K,5,FALSE),"")</f>
        <v/>
      </c>
      <c r="BQ20" s="11" t="str">
        <f>IFERROR(VLOOKUP(BN$1&amp;":"&amp;BN20,'Finish order'!$E:$K,3,FALSE),"")</f>
        <v/>
      </c>
      <c r="BR20" s="2" t="str">
        <f>IFERROR(VLOOKUP(BN$1&amp;":"&amp;BN20,'Finish order'!$E:$K,2,FALSE),"")</f>
        <v/>
      </c>
      <c r="BU20" s="2">
        <v>19</v>
      </c>
      <c r="BV20" s="11" t="str">
        <f>IFERROR(VLOOKUP(BU$1&amp;":"&amp;BU20,'Finish order'!$E:$K,4,FALSE),"")</f>
        <v/>
      </c>
      <c r="BW20" s="2" t="str">
        <f>IFERROR(VLOOKUP(BU$1&amp;":"&amp;BU20,'Finish order'!$E:$K,5,FALSE),"")</f>
        <v/>
      </c>
      <c r="BX20" s="11" t="str">
        <f>IFERROR(VLOOKUP(BU$1&amp;":"&amp;BU20,'Finish order'!$E:$K,3,FALSE),"")</f>
        <v/>
      </c>
      <c r="BY20" s="2" t="str">
        <f>IFERROR(VLOOKUP(BU$1&amp;":"&amp;BU20,'Finish order'!$E:$K,2,FALSE),"")</f>
        <v/>
      </c>
      <c r="CB20" s="2">
        <v>19</v>
      </c>
      <c r="CC20" s="11" t="str">
        <f>IFERROR(VLOOKUP(CB$1&amp;":"&amp;CB20,'Finish order'!$E:$K,4,FALSE),"")</f>
        <v/>
      </c>
      <c r="CD20" s="2" t="str">
        <f>IFERROR(VLOOKUP(CB$1&amp;":"&amp;CB20,'Finish order'!$E:$K,5,FALSE),"")</f>
        <v/>
      </c>
      <c r="CE20" s="11" t="str">
        <f>IFERROR(VLOOKUP(CB$1&amp;":"&amp;CB20,'Finish order'!$E:$K,3,FALSE),"")</f>
        <v/>
      </c>
      <c r="CF20" s="2" t="str">
        <f>IFERROR(VLOOKUP(CB$1&amp;":"&amp;CB20,'Finish order'!$E:$K,2,FALSE),"")</f>
        <v/>
      </c>
      <c r="CI20" s="13">
        <v>19</v>
      </c>
      <c r="CJ20" s="2" t="str">
        <f>IFERROR(VLOOKUP(CI$1&amp;":"&amp;CI20,'Finish order'!$E:$K,4,FALSE),"")</f>
        <v/>
      </c>
      <c r="CK20" s="2" t="str">
        <f>IFERROR(VLOOKUP(CI$1&amp;":"&amp;CI20,'Finish order'!$E:$K,5,FALSE),"")</f>
        <v/>
      </c>
      <c r="CL20" s="11" t="str">
        <f>IFERROR(VLOOKUP(CI$1&amp;":"&amp;CI20,'Finish order'!$E:$K,3,FALSE),"")</f>
        <v/>
      </c>
      <c r="CM20" s="2" t="str">
        <f>IFERROR(VLOOKUP(CI$1&amp;":"&amp;CI20,'Finish order'!$E:$K,2,FALSE),"")</f>
        <v/>
      </c>
      <c r="CP20" s="13">
        <v>19</v>
      </c>
      <c r="CQ20" s="2" t="str">
        <f>IFERROR(VLOOKUP(CP$1&amp;":"&amp;CP20,'Finish order'!$E:$K,4,FALSE),"")</f>
        <v/>
      </c>
      <c r="CR20" s="2" t="str">
        <f>IFERROR(VLOOKUP(CP$1&amp;":"&amp;CP20,'Finish order'!$E:$K,5,FALSE),"")</f>
        <v/>
      </c>
      <c r="CS20" s="11" t="str">
        <f>IFERROR(VLOOKUP(CP$1&amp;":"&amp;CP20,'Finish order'!$E:$K,3,FALSE),"")</f>
        <v/>
      </c>
      <c r="CT20" s="2" t="str">
        <f>IFERROR(VLOOKUP(CP$1&amp;":"&amp;CP20,'Finish order'!$E:$K,2,FALSE),"")</f>
        <v/>
      </c>
      <c r="CV20" s="11"/>
      <c r="CW20" s="2">
        <v>19</v>
      </c>
      <c r="CX20" s="2" t="str">
        <f>IFERROR(VLOOKUP(CW$1&amp;":"&amp;CW20,'Finish order'!$E:$K,4,FALSE),"")</f>
        <v/>
      </c>
      <c r="CY20" s="2" t="str">
        <f>IFERROR(VLOOKUP(CW$1&amp;":"&amp;CW20,'Finish order'!$E:$K,5,FALSE),"")</f>
        <v/>
      </c>
      <c r="CZ20" s="11" t="str">
        <f>IFERROR(VLOOKUP(CW$1&amp;":"&amp;CW20,'Finish order'!$E:$K,3,FALSE),"")</f>
        <v/>
      </c>
      <c r="DA20" s="2" t="str">
        <f>IFERROR(VLOOKUP(CW$1&amp;":"&amp;CW20,'Finish order'!$E:$K,2,FALSE),"")</f>
        <v/>
      </c>
      <c r="DC20" s="11"/>
      <c r="DD20" s="2">
        <v>19</v>
      </c>
      <c r="DE20" s="2" t="str">
        <f>IFERROR(VLOOKUP(DD$1&amp;":"&amp;DD20,'Finish order'!$E:$K,4,FALSE),"")</f>
        <v/>
      </c>
      <c r="DF20" s="2" t="str">
        <f>IFERROR(VLOOKUP(DD$1&amp;":"&amp;DD20,'Finish order'!$E:$K,5,FALSE),"")</f>
        <v/>
      </c>
      <c r="DG20" s="11" t="str">
        <f>IFERROR(VLOOKUP(DD$1&amp;":"&amp;DD20,'Finish order'!$E:$K,3,FALSE),"")</f>
        <v/>
      </c>
      <c r="DH20" s="2" t="str">
        <f>IFERROR(VLOOKUP(DD$1&amp;":"&amp;DD20,'Finish order'!$E:$K,2,FALSE),"")</f>
        <v/>
      </c>
      <c r="DI20" s="11"/>
      <c r="DK20" s="2">
        <v>19</v>
      </c>
      <c r="DL20" s="2" t="str">
        <f>IFERROR(VLOOKUP(DK$1&amp;":"&amp;DK20,'Finish order'!$E:$K,4,FALSE),"")</f>
        <v/>
      </c>
      <c r="DM20" s="2" t="str">
        <f>IFERROR(VLOOKUP(DK$1&amp;":"&amp;DK20,'Finish order'!$E:$K,5,FALSE),"")</f>
        <v/>
      </c>
      <c r="DN20" s="11" t="str">
        <f>IFERROR(VLOOKUP(DK$1&amp;":"&amp;DK20,'Finish order'!$E:$K,3,FALSE),"")</f>
        <v/>
      </c>
      <c r="DO20" s="2" t="str">
        <f>IFERROR(VLOOKUP(DK$1&amp;":"&amp;DK20,'Finish order'!$E:$K,2,FALSE),"")</f>
        <v/>
      </c>
      <c r="DQ20" s="11"/>
      <c r="DR20" s="2">
        <v>19</v>
      </c>
      <c r="DS20" s="2" t="str">
        <f>IFERROR(VLOOKUP(DR$1&amp;":"&amp;DR20,'Finish order'!$E:$K,4,FALSE),"")</f>
        <v/>
      </c>
      <c r="DT20" s="2" t="str">
        <f>IFERROR(VLOOKUP(DR$1&amp;":"&amp;DR20,'Finish order'!$E:$K,5,FALSE),"")</f>
        <v/>
      </c>
      <c r="DU20" s="11" t="str">
        <f>IFERROR(VLOOKUP(DR$1&amp;":"&amp;DR20,'Finish order'!$E:$K,3,FALSE),"")</f>
        <v/>
      </c>
      <c r="DV20" s="2" t="str">
        <f>IFERROR(VLOOKUP(DR$1&amp;":"&amp;DR20,'Finish order'!$E:$K,2,FALSE),"")</f>
        <v/>
      </c>
      <c r="DW20" s="11"/>
    </row>
    <row r="21" spans="1:127" x14ac:dyDescent="0.2">
      <c r="A21" s="2">
        <v>20</v>
      </c>
      <c r="B21" s="2" t="str">
        <f>IFERROR(VLOOKUP($A$1&amp;":"&amp;A21,'Finish order'!C:K,6,FALSE),"")</f>
        <v>Damian Kilpin</v>
      </c>
      <c r="C21" s="2" t="str">
        <f>IFERROR(VLOOKUP(A$1&amp;":"&amp;A21,'Finish order'!$C:$K,9,FALSE),"")</f>
        <v>M45</v>
      </c>
      <c r="D21" s="2" t="str">
        <f>IFERROR(VLOOKUP(A$1&amp;":"&amp;A21,'Finish order'!$C:$K,7,FALSE),"")</f>
        <v>Penistone Footpath Runners &amp; AC</v>
      </c>
      <c r="E21" s="11">
        <f>IFERROR(VLOOKUP($A$1&amp;":"&amp;A21,'Finish order'!C:K,5,FALSE),"")</f>
        <v>3.965277777777778E-2</v>
      </c>
      <c r="F21" s="2">
        <f>IFERROR(VLOOKUP($A$1&amp;":"&amp;A21,'Finish order'!C:K,4,FALSE),"")</f>
        <v>609</v>
      </c>
      <c r="G21" s="13" cm="1">
        <f t="array" ref="G21">IFERROR(SMALL(IF($D$2:$D930=D21,$A$2:$A$911*1.001),1),"")</f>
        <v>20.019999999999996</v>
      </c>
      <c r="H21" s="13" t="str" cm="1">
        <f t="array" ref="H21">IFERROR(SMALL(IF($D$2:$D930=D21,$A$2:$A$911*1.0001),2),"")</f>
        <v/>
      </c>
      <c r="I21" s="13" t="str" cm="1">
        <f t="array" ref="I21">IFERROR(SMALL(IF($D$2:$D930=D21,$A$2:$A$911*1.00001),3),"")</f>
        <v/>
      </c>
      <c r="J21" s="13" t="str" cm="1">
        <f t="array" ref="J21">IFERROR(SMALL(IF($D$2:$D930=D21,$A$2:$A$911*1.000001),4),"")</f>
        <v/>
      </c>
      <c r="K21" s="13" t="str">
        <f t="shared" si="0"/>
        <v>No</v>
      </c>
      <c r="L21" s="13" t="str">
        <f t="shared" si="1"/>
        <v>No</v>
      </c>
      <c r="M21" s="13" t="str">
        <f t="shared" si="2"/>
        <v>No</v>
      </c>
      <c r="N21" s="13" t="str">
        <f>Table1[[#This Row],[Club]]&amp;":"&amp;Table1[[#Headers],[Male]]</f>
        <v>Penistone Footpath Runners &amp; AC:Male</v>
      </c>
      <c r="P21" s="2">
        <v>20</v>
      </c>
      <c r="Q21" s="2" t="str">
        <f>IFERROR(VLOOKUP(P$1&amp;":"&amp;P21,'Finish order'!$C:$K,6,FALSE),"")</f>
        <v>Nicola Thorpe</v>
      </c>
      <c r="R21" s="2" t="str">
        <f>IFERROR(VLOOKUP(P$1&amp;":"&amp;P21,'Finish order'!$C:$K,9,FALSE),"")</f>
        <v>W55</v>
      </c>
      <c r="S21" s="2" t="str">
        <f>IFERROR(VLOOKUP(P$1&amp;":"&amp;P21,'Finish order'!$C:$K,7,FALSE),"")</f>
        <v>Pickering RC</v>
      </c>
      <c r="T21" s="11">
        <f>IFERROR(VLOOKUP(P$1&amp;":"&amp;P21,'Finish order'!$C:$K,5,FALSE),"")</f>
        <v>5.4155092592592595E-2</v>
      </c>
      <c r="U21" s="2">
        <f>IFERROR(VLOOKUP(P$1&amp;":"&amp;P21,'Finish order'!$C:$K,4,FALSE),"")</f>
        <v>256</v>
      </c>
      <c r="V21" s="13" cm="1">
        <f t="array" ref="V21">IFERROR(SMALL(IF($S$2:$S930=S21,$P$2:$P$911*1.001),1),"")</f>
        <v>13.012999999999998</v>
      </c>
      <c r="W21" s="13" cm="1">
        <f t="array" ref="W21">IFERROR(SMALL(IF($S$2:$S930=S21,$P$2:$P$911*1.0001),2),"")</f>
        <v>14.0014</v>
      </c>
      <c r="X21" s="13" cm="1">
        <f t="array" ref="X21">IFERROR(SMALL(IF($S$2:$S930=S21,$P$2:$P$911*1.00001),3),"")</f>
        <v>15.000150000000001</v>
      </c>
      <c r="Y21" s="13" cm="1">
        <f t="array" ref="Y21">IFERROR(SMALL(IF($S$2:$S930=S21,$P$2:$P$911*1.000001),4),"")</f>
        <v>20.000019999999999</v>
      </c>
      <c r="Z21" s="13">
        <f t="shared" si="3"/>
        <v>62.014569999999999</v>
      </c>
      <c r="AA21" s="13">
        <f t="shared" si="5"/>
        <v>42.01455</v>
      </c>
      <c r="AB21" s="13">
        <f t="shared" si="4"/>
        <v>27.014399999999998</v>
      </c>
      <c r="AC21" s="13" t="str">
        <f>Table4[[#This Row],[Club]]&amp;":"&amp;Table4[[#Headers],[Female]]</f>
        <v>Pickering RC:Female</v>
      </c>
      <c r="AE21" s="2">
        <v>20</v>
      </c>
      <c r="AF21" s="2" t="str">
        <f>IFERROR(VLOOKUP(AE$1&amp;":"&amp;AE21,'Finish order'!$E:$K,4,FALSE),"")</f>
        <v/>
      </c>
      <c r="AG21" s="2" t="str">
        <f>IFERROR(VLOOKUP(AE$1&amp;":"&amp;AE21,'Finish order'!$E:$K,5,FALSE),"")</f>
        <v/>
      </c>
      <c r="AH21" s="11" t="str">
        <f>IFERROR(VLOOKUP(AE$1&amp;":"&amp;AE21,'Finish order'!$E:$K,3,FALSE),"")</f>
        <v/>
      </c>
      <c r="AI21" s="2" t="str">
        <f>IFERROR(VLOOKUP(AE$1&amp;":"&amp;AE21,'Finish order'!$E:$K,2,FALSE),"")</f>
        <v/>
      </c>
      <c r="AL21" s="2">
        <v>20</v>
      </c>
      <c r="AM21" s="2" t="str">
        <f>IFERROR(VLOOKUP(AL$1&amp;":"&amp;AL21,'Finish order'!$E:$K,4,FALSE),"")</f>
        <v/>
      </c>
      <c r="AN21" s="2" t="str">
        <f>IFERROR(VLOOKUP(AL$1&amp;":"&amp;AL21,'Finish order'!$E:$K,5,FALSE),"")</f>
        <v/>
      </c>
      <c r="AO21" s="11" t="str">
        <f>IFERROR(VLOOKUP(AL$1&amp;":"&amp;AL21,'Finish order'!$E:$K,3,FALSE),"")</f>
        <v/>
      </c>
      <c r="AP21" s="2" t="str">
        <f>IFERROR(VLOOKUP(AL$1&amp;":"&amp;AL21,'Finish order'!$E:$K,2,FALSE),"")</f>
        <v/>
      </c>
      <c r="AS21" s="2">
        <v>20</v>
      </c>
      <c r="AT21" s="2" t="str">
        <f>IFERROR(VLOOKUP(AS$1&amp;":"&amp;AS21,'Finish order'!$E:$K,4,FALSE),"")</f>
        <v/>
      </c>
      <c r="AU21" s="2" t="str">
        <f>IFERROR(VLOOKUP(AS$1&amp;":"&amp;AS21,'Finish order'!$E:$K,5,FALSE),"")</f>
        <v/>
      </c>
      <c r="AV21" s="11" t="str">
        <f>IFERROR(VLOOKUP(AS$1&amp;":"&amp;AS21,'Finish order'!$E:$K,3,FALSE),"")</f>
        <v/>
      </c>
      <c r="AW21" s="2" t="str">
        <f>IFERROR(VLOOKUP(AS$1&amp;":"&amp;AS21,'Finish order'!$E:$K,2,FALSE),"")</f>
        <v/>
      </c>
      <c r="AZ21" s="2">
        <v>20</v>
      </c>
      <c r="BA21" s="2" t="str">
        <f>IFERROR(VLOOKUP(AZ$1&amp;":"&amp;AZ21,'Finish order'!$E:$K,4,FALSE),"")</f>
        <v/>
      </c>
      <c r="BB21" s="2" t="str">
        <f>IFERROR(VLOOKUP(AZ$1&amp;":"&amp;AZ21,'Finish order'!$E:$K,5,FALSE),"")</f>
        <v/>
      </c>
      <c r="BC21" s="11" t="str">
        <f>IFERROR(VLOOKUP(AZ$1&amp;":"&amp;AZ21,'Finish order'!$E:$K,3,FALSE),"")</f>
        <v/>
      </c>
      <c r="BD21" s="2" t="str">
        <f>IFERROR(VLOOKUP(AZ$1&amp;":"&amp;AZ21,'Finish order'!$E:$K,2,FALSE),"")</f>
        <v/>
      </c>
      <c r="BG21" s="2">
        <v>20</v>
      </c>
      <c r="BH21" s="2" t="str">
        <f>IFERROR(VLOOKUP(BG$1&amp;":"&amp;BG21,'Finish order'!$E:$K,4,FALSE),"")</f>
        <v/>
      </c>
      <c r="BI21" s="2" t="str">
        <f>IFERROR(VLOOKUP(BG$1&amp;":"&amp;BG21,'Finish order'!$E:$K,5,FALSE),"")</f>
        <v/>
      </c>
      <c r="BJ21" s="11" t="str">
        <f>IFERROR(VLOOKUP(BG$1&amp;":"&amp;BG21,'Finish order'!$E:$K,3,FALSE),"")</f>
        <v/>
      </c>
      <c r="BK21" s="2" t="str">
        <f>IFERROR(VLOOKUP(BG$1&amp;":"&amp;BG21,'Finish order'!$E:$K,2,FALSE),"")</f>
        <v/>
      </c>
      <c r="BN21" s="2">
        <v>20</v>
      </c>
      <c r="BO21" s="2" t="str">
        <f>IFERROR(VLOOKUP(BN$1&amp;":"&amp;BN21,'Finish order'!$E:$K,4,FALSE),"")</f>
        <v/>
      </c>
      <c r="BP21" s="2" t="str">
        <f>IFERROR(VLOOKUP(BN$1&amp;":"&amp;BN21,'Finish order'!$E:$K,5,FALSE),"")</f>
        <v/>
      </c>
      <c r="BQ21" s="11" t="str">
        <f>IFERROR(VLOOKUP(BN$1&amp;":"&amp;BN21,'Finish order'!$E:$K,3,FALSE),"")</f>
        <v/>
      </c>
      <c r="BR21" s="2" t="str">
        <f>IFERROR(VLOOKUP(BN$1&amp;":"&amp;BN21,'Finish order'!$E:$K,2,FALSE),"")</f>
        <v/>
      </c>
      <c r="BU21" s="2">
        <v>20</v>
      </c>
      <c r="BV21" s="11" t="str">
        <f>IFERROR(VLOOKUP(BU$1&amp;":"&amp;BU21,'Finish order'!$E:$K,4,FALSE),"")</f>
        <v/>
      </c>
      <c r="BW21" s="2" t="str">
        <f>IFERROR(VLOOKUP(BU$1&amp;":"&amp;BU21,'Finish order'!$E:$K,5,FALSE),"")</f>
        <v/>
      </c>
      <c r="BX21" s="11" t="str">
        <f>IFERROR(VLOOKUP(BU$1&amp;":"&amp;BU21,'Finish order'!$E:$K,3,FALSE),"")</f>
        <v/>
      </c>
      <c r="BY21" s="2" t="str">
        <f>IFERROR(VLOOKUP(BU$1&amp;":"&amp;BU21,'Finish order'!$E:$K,2,FALSE),"")</f>
        <v/>
      </c>
      <c r="CB21" s="2">
        <v>20</v>
      </c>
      <c r="CC21" s="11" t="str">
        <f>IFERROR(VLOOKUP(CB$1&amp;":"&amp;CB21,'Finish order'!$E:$K,4,FALSE),"")</f>
        <v/>
      </c>
      <c r="CD21" s="2" t="str">
        <f>IFERROR(VLOOKUP(CB$1&amp;":"&amp;CB21,'Finish order'!$E:$K,5,FALSE),"")</f>
        <v/>
      </c>
      <c r="CE21" s="11" t="str">
        <f>IFERROR(VLOOKUP(CB$1&amp;":"&amp;CB21,'Finish order'!$E:$K,3,FALSE),"")</f>
        <v/>
      </c>
      <c r="CF21" s="2" t="str">
        <f>IFERROR(VLOOKUP(CB$1&amp;":"&amp;CB21,'Finish order'!$E:$K,2,FALSE),"")</f>
        <v/>
      </c>
      <c r="CI21" s="13">
        <v>20</v>
      </c>
      <c r="CJ21" s="2" t="str">
        <f>IFERROR(VLOOKUP(CI$1&amp;":"&amp;CI21,'Finish order'!$E:$K,4,FALSE),"")</f>
        <v/>
      </c>
      <c r="CK21" s="2" t="str">
        <f>IFERROR(VLOOKUP(CI$1&amp;":"&amp;CI21,'Finish order'!$E:$K,5,FALSE),"")</f>
        <v/>
      </c>
      <c r="CL21" s="11" t="str">
        <f>IFERROR(VLOOKUP(CI$1&amp;":"&amp;CI21,'Finish order'!$E:$K,3,FALSE),"")</f>
        <v/>
      </c>
      <c r="CM21" s="2" t="str">
        <f>IFERROR(VLOOKUP(CI$1&amp;":"&amp;CI21,'Finish order'!$E:$K,2,FALSE),"")</f>
        <v/>
      </c>
      <c r="CP21" s="13">
        <v>20</v>
      </c>
      <c r="CQ21" s="2" t="str">
        <f>IFERROR(VLOOKUP(CP$1&amp;":"&amp;CP21,'Finish order'!$E:$K,4,FALSE),"")</f>
        <v/>
      </c>
      <c r="CR21" s="2" t="str">
        <f>IFERROR(VLOOKUP(CP$1&amp;":"&amp;CP21,'Finish order'!$E:$K,5,FALSE),"")</f>
        <v/>
      </c>
      <c r="CS21" s="11" t="str">
        <f>IFERROR(VLOOKUP(CP$1&amp;":"&amp;CP21,'Finish order'!$E:$K,3,FALSE),"")</f>
        <v/>
      </c>
      <c r="CT21" s="2" t="str">
        <f>IFERROR(VLOOKUP(CP$1&amp;":"&amp;CP21,'Finish order'!$E:$K,2,FALSE),"")</f>
        <v/>
      </c>
      <c r="CV21" s="11"/>
      <c r="CW21" s="2">
        <v>20</v>
      </c>
      <c r="CX21" s="2" t="str">
        <f>IFERROR(VLOOKUP(CW$1&amp;":"&amp;CW21,'Finish order'!$E:$K,4,FALSE),"")</f>
        <v/>
      </c>
      <c r="CY21" s="2" t="str">
        <f>IFERROR(VLOOKUP(CW$1&amp;":"&amp;CW21,'Finish order'!$E:$K,5,FALSE),"")</f>
        <v/>
      </c>
      <c r="CZ21" s="11" t="str">
        <f>IFERROR(VLOOKUP(CW$1&amp;":"&amp;CW21,'Finish order'!$E:$K,3,FALSE),"")</f>
        <v/>
      </c>
      <c r="DA21" s="2" t="str">
        <f>IFERROR(VLOOKUP(CW$1&amp;":"&amp;CW21,'Finish order'!$E:$K,2,FALSE),"")</f>
        <v/>
      </c>
      <c r="DC21" s="11"/>
      <c r="DD21" s="2">
        <v>20</v>
      </c>
      <c r="DE21" s="2" t="str">
        <f>IFERROR(VLOOKUP(DD$1&amp;":"&amp;DD21,'Finish order'!$E:$K,4,FALSE),"")</f>
        <v/>
      </c>
      <c r="DF21" s="2" t="str">
        <f>IFERROR(VLOOKUP(DD$1&amp;":"&amp;DD21,'Finish order'!$E:$K,5,FALSE),"")</f>
        <v/>
      </c>
      <c r="DG21" s="11" t="str">
        <f>IFERROR(VLOOKUP(DD$1&amp;":"&amp;DD21,'Finish order'!$E:$K,3,FALSE),"")</f>
        <v/>
      </c>
      <c r="DH21" s="2" t="str">
        <f>IFERROR(VLOOKUP(DD$1&amp;":"&amp;DD21,'Finish order'!$E:$K,2,FALSE),"")</f>
        <v/>
      </c>
      <c r="DI21" s="11"/>
      <c r="DK21" s="2">
        <v>20</v>
      </c>
      <c r="DL21" s="2" t="str">
        <f>IFERROR(VLOOKUP(DK$1&amp;":"&amp;DK21,'Finish order'!$E:$K,4,FALSE),"")</f>
        <v/>
      </c>
      <c r="DM21" s="2" t="str">
        <f>IFERROR(VLOOKUP(DK$1&amp;":"&amp;DK21,'Finish order'!$E:$K,5,FALSE),"")</f>
        <v/>
      </c>
      <c r="DN21" s="11" t="str">
        <f>IFERROR(VLOOKUP(DK$1&amp;":"&amp;DK21,'Finish order'!$E:$K,3,FALSE),"")</f>
        <v/>
      </c>
      <c r="DO21" s="2" t="str">
        <f>IFERROR(VLOOKUP(DK$1&amp;":"&amp;DK21,'Finish order'!$E:$K,2,FALSE),"")</f>
        <v/>
      </c>
      <c r="DQ21" s="11"/>
      <c r="DR21" s="2">
        <v>20</v>
      </c>
      <c r="DS21" s="2" t="str">
        <f>IFERROR(VLOOKUP(DR$1&amp;":"&amp;DR21,'Finish order'!$E:$K,4,FALSE),"")</f>
        <v/>
      </c>
      <c r="DT21" s="2" t="str">
        <f>IFERROR(VLOOKUP(DR$1&amp;":"&amp;DR21,'Finish order'!$E:$K,5,FALSE),"")</f>
        <v/>
      </c>
      <c r="DU21" s="11" t="str">
        <f>IFERROR(VLOOKUP(DR$1&amp;":"&amp;DR21,'Finish order'!$E:$K,3,FALSE),"")</f>
        <v/>
      </c>
      <c r="DV21" s="2" t="str">
        <f>IFERROR(VLOOKUP(DR$1&amp;":"&amp;DR21,'Finish order'!$E:$K,2,FALSE),"")</f>
        <v/>
      </c>
      <c r="DW21" s="11"/>
    </row>
    <row r="22" spans="1:127" x14ac:dyDescent="0.2">
      <c r="A22" s="2">
        <v>21</v>
      </c>
      <c r="B22" s="2" t="str">
        <f>IFERROR(VLOOKUP($A$1&amp;":"&amp;A22,'Finish order'!C:K,6,FALSE),"")</f>
        <v>Richard Atkins</v>
      </c>
      <c r="C22" s="2" t="str">
        <f>IFERROR(VLOOKUP(A$1&amp;":"&amp;A22,'Finish order'!$C:$K,9,FALSE),"")</f>
        <v>M40</v>
      </c>
      <c r="D22" s="2" t="str">
        <f>IFERROR(VLOOKUP(A$1&amp;":"&amp;A22,'Finish order'!$C:$K,7,FALSE),"")</f>
        <v>North York Moors AC</v>
      </c>
      <c r="E22" s="11">
        <f>IFERROR(VLOOKUP($A$1&amp;":"&amp;A22,'Finish order'!C:K,5,FALSE),"")</f>
        <v>3.9814814814814817E-2</v>
      </c>
      <c r="F22" s="2">
        <f>IFERROR(VLOOKUP($A$1&amp;":"&amp;A22,'Finish order'!C:K,4,FALSE),"")</f>
        <v>502</v>
      </c>
      <c r="G22" s="13" cm="1">
        <f t="array" ref="G22">IFERROR(SMALL(IF($D$2:$D931=D22,$A$2:$A$911*1.001),1),"")</f>
        <v>21.020999999999997</v>
      </c>
      <c r="H22" s="13" cm="1">
        <f t="array" ref="H22">IFERROR(SMALL(IF($D$2:$D931=D22,$A$2:$A$911*1.0001),2),"")</f>
        <v>37.003700000000002</v>
      </c>
      <c r="I22" s="13" cm="1">
        <f t="array" ref="I22">IFERROR(SMALL(IF($D$2:$D931=D22,$A$2:$A$911*1.00001),3),"")</f>
        <v>51.000510000000006</v>
      </c>
      <c r="J22" s="13" cm="1">
        <f t="array" ref="J22">IFERROR(SMALL(IF($D$2:$D931=D22,$A$2:$A$911*1.000001),4),"")</f>
        <v>54.000053999999999</v>
      </c>
      <c r="K22" s="13">
        <f t="shared" si="0"/>
        <v>163.02526399999999</v>
      </c>
      <c r="L22" s="13">
        <f t="shared" si="1"/>
        <v>109.02521</v>
      </c>
      <c r="M22" s="13">
        <f t="shared" si="2"/>
        <v>58.024699999999996</v>
      </c>
      <c r="N22" s="13" t="str">
        <f>Table1[[#This Row],[Club]]&amp;":"&amp;Table1[[#Headers],[Male]]</f>
        <v>North York Moors AC:Male</v>
      </c>
      <c r="P22" s="2">
        <v>21</v>
      </c>
      <c r="Q22" s="2" t="str">
        <f>IFERROR(VLOOKUP(P$1&amp;":"&amp;P22,'Finish order'!$C:$K,6,FALSE),"")</f>
        <v>Fran Jeffery</v>
      </c>
      <c r="R22" s="2" t="str">
        <f>IFERROR(VLOOKUP(P$1&amp;":"&amp;P22,'Finish order'!$C:$K,9,FALSE),"")</f>
        <v>W40</v>
      </c>
      <c r="S22" s="2" t="str">
        <f>IFERROR(VLOOKUP(P$1&amp;":"&amp;P22,'Finish order'!$C:$K,7,FALSE),"")</f>
        <v>Thirsk &amp; Sowerby Harriers</v>
      </c>
      <c r="T22" s="11">
        <f>IFERROR(VLOOKUP(P$1&amp;":"&amp;P22,'Finish order'!$C:$K,5,FALSE),"")</f>
        <v>5.5231481481481479E-2</v>
      </c>
      <c r="U22" s="2">
        <f>IFERROR(VLOOKUP(P$1&amp;":"&amp;P22,'Finish order'!$C:$K,4,FALSE),"")</f>
        <v>106</v>
      </c>
      <c r="V22" s="13" cm="1">
        <f t="array" ref="V22">IFERROR(SMALL(IF($S$2:$S931=S22,$P$2:$P$911*1.001),1),"")</f>
        <v>4.0039999999999996</v>
      </c>
      <c r="W22" s="13" cm="1">
        <f t="array" ref="W22">IFERROR(SMALL(IF($S$2:$S931=S22,$P$2:$P$911*1.0001),2),"")</f>
        <v>7.0007000000000001</v>
      </c>
      <c r="X22" s="13" cm="1">
        <f t="array" ref="X22">IFERROR(SMALL(IF($S$2:$S931=S22,$P$2:$P$911*1.00001),3),"")</f>
        <v>16.000160000000001</v>
      </c>
      <c r="Y22" s="13" cm="1">
        <f t="array" ref="Y22">IFERROR(SMALL(IF($S$2:$S931=S22,$P$2:$P$911*1.000001),4),"")</f>
        <v>21.000020999999997</v>
      </c>
      <c r="Z22" s="13">
        <f t="shared" si="3"/>
        <v>48.004880999999997</v>
      </c>
      <c r="AA22" s="13">
        <f t="shared" si="5"/>
        <v>27.004860000000001</v>
      </c>
      <c r="AB22" s="13">
        <f t="shared" si="4"/>
        <v>11.0047</v>
      </c>
      <c r="AC22" s="13" t="str">
        <f>Table4[[#This Row],[Club]]&amp;":"&amp;Table4[[#Headers],[Female]]</f>
        <v>Thirsk &amp; Sowerby Harriers:Female</v>
      </c>
      <c r="AE22" s="2">
        <v>21</v>
      </c>
      <c r="AF22" s="2" t="str">
        <f>IFERROR(VLOOKUP(AE$1&amp;":"&amp;AE22,'Finish order'!$E:$K,4,FALSE),"")</f>
        <v/>
      </c>
      <c r="AG22" s="2" t="str">
        <f>IFERROR(VLOOKUP(AE$1&amp;":"&amp;AE22,'Finish order'!$E:$K,5,FALSE),"")</f>
        <v/>
      </c>
      <c r="AH22" s="11" t="str">
        <f>IFERROR(VLOOKUP(AE$1&amp;":"&amp;AE22,'Finish order'!$E:$K,3,FALSE),"")</f>
        <v/>
      </c>
      <c r="AI22" s="2" t="str">
        <f>IFERROR(VLOOKUP(AE$1&amp;":"&amp;AE22,'Finish order'!$E:$K,2,FALSE),"")</f>
        <v/>
      </c>
      <c r="AL22" s="2">
        <v>21</v>
      </c>
      <c r="AM22" s="2" t="str">
        <f>IFERROR(VLOOKUP(AL$1&amp;":"&amp;AL22,'Finish order'!$E:$K,4,FALSE),"")</f>
        <v/>
      </c>
      <c r="AN22" s="2" t="str">
        <f>IFERROR(VLOOKUP(AL$1&amp;":"&amp;AL22,'Finish order'!$E:$K,5,FALSE),"")</f>
        <v/>
      </c>
      <c r="AO22" s="11" t="str">
        <f>IFERROR(VLOOKUP(AL$1&amp;":"&amp;AL22,'Finish order'!$E:$K,3,FALSE),"")</f>
        <v/>
      </c>
      <c r="AP22" s="2" t="str">
        <f>IFERROR(VLOOKUP(AL$1&amp;":"&amp;AL22,'Finish order'!$E:$K,2,FALSE),"")</f>
        <v/>
      </c>
      <c r="AS22" s="2">
        <v>21</v>
      </c>
      <c r="AT22" s="2" t="str">
        <f>IFERROR(VLOOKUP(AS$1&amp;":"&amp;AS22,'Finish order'!$E:$K,4,FALSE),"")</f>
        <v/>
      </c>
      <c r="AU22" s="2" t="str">
        <f>IFERROR(VLOOKUP(AS$1&amp;":"&amp;AS22,'Finish order'!$E:$K,5,FALSE),"")</f>
        <v/>
      </c>
      <c r="AV22" s="11" t="str">
        <f>IFERROR(VLOOKUP(AS$1&amp;":"&amp;AS22,'Finish order'!$E:$K,3,FALSE),"")</f>
        <v/>
      </c>
      <c r="AW22" s="2" t="str">
        <f>IFERROR(VLOOKUP(AS$1&amp;":"&amp;AS22,'Finish order'!$E:$K,2,FALSE),"")</f>
        <v/>
      </c>
      <c r="AZ22" s="2">
        <v>21</v>
      </c>
      <c r="BA22" s="2" t="str">
        <f>IFERROR(VLOOKUP(AZ$1&amp;":"&amp;AZ22,'Finish order'!$E:$K,4,FALSE),"")</f>
        <v/>
      </c>
      <c r="BB22" s="2" t="str">
        <f>IFERROR(VLOOKUP(AZ$1&amp;":"&amp;AZ22,'Finish order'!$E:$K,5,FALSE),"")</f>
        <v/>
      </c>
      <c r="BC22" s="11" t="str">
        <f>IFERROR(VLOOKUP(AZ$1&amp;":"&amp;AZ22,'Finish order'!$E:$K,3,FALSE),"")</f>
        <v/>
      </c>
      <c r="BD22" s="2" t="str">
        <f>IFERROR(VLOOKUP(AZ$1&amp;":"&amp;AZ22,'Finish order'!$E:$K,2,FALSE),"")</f>
        <v/>
      </c>
      <c r="BG22" s="2">
        <v>21</v>
      </c>
      <c r="BH22" s="2" t="str">
        <f>IFERROR(VLOOKUP(BG$1&amp;":"&amp;BG22,'Finish order'!$E:$K,4,FALSE),"")</f>
        <v/>
      </c>
      <c r="BI22" s="2" t="str">
        <f>IFERROR(VLOOKUP(BG$1&amp;":"&amp;BG22,'Finish order'!$E:$K,5,FALSE),"")</f>
        <v/>
      </c>
      <c r="BJ22" s="11" t="str">
        <f>IFERROR(VLOOKUP(BG$1&amp;":"&amp;BG22,'Finish order'!$E:$K,3,FALSE),"")</f>
        <v/>
      </c>
      <c r="BK22" s="2" t="str">
        <f>IFERROR(VLOOKUP(BG$1&amp;":"&amp;BG22,'Finish order'!$E:$K,2,FALSE),"")</f>
        <v/>
      </c>
      <c r="BN22" s="2">
        <v>21</v>
      </c>
      <c r="BO22" s="2" t="str">
        <f>IFERROR(VLOOKUP(BN$1&amp;":"&amp;BN22,'Finish order'!$E:$K,4,FALSE),"")</f>
        <v/>
      </c>
      <c r="BP22" s="2" t="str">
        <f>IFERROR(VLOOKUP(BN$1&amp;":"&amp;BN22,'Finish order'!$E:$K,5,FALSE),"")</f>
        <v/>
      </c>
      <c r="BQ22" s="11" t="str">
        <f>IFERROR(VLOOKUP(BN$1&amp;":"&amp;BN22,'Finish order'!$E:$K,3,FALSE),"")</f>
        <v/>
      </c>
      <c r="BR22" s="2" t="str">
        <f>IFERROR(VLOOKUP(BN$1&amp;":"&amp;BN22,'Finish order'!$E:$K,2,FALSE),"")</f>
        <v/>
      </c>
      <c r="BU22" s="2">
        <v>21</v>
      </c>
      <c r="BV22" s="11" t="str">
        <f>IFERROR(VLOOKUP(BU$1&amp;":"&amp;BU22,'Finish order'!$E:$K,4,FALSE),"")</f>
        <v/>
      </c>
      <c r="BW22" s="2" t="str">
        <f>IFERROR(VLOOKUP(BU$1&amp;":"&amp;BU22,'Finish order'!$E:$K,5,FALSE),"")</f>
        <v/>
      </c>
      <c r="BX22" s="11" t="str">
        <f>IFERROR(VLOOKUP(BU$1&amp;":"&amp;BU22,'Finish order'!$E:$K,3,FALSE),"")</f>
        <v/>
      </c>
      <c r="BY22" s="2" t="str">
        <f>IFERROR(VLOOKUP(BU$1&amp;":"&amp;BU22,'Finish order'!$E:$K,2,FALSE),"")</f>
        <v/>
      </c>
      <c r="CB22" s="2">
        <v>21</v>
      </c>
      <c r="CC22" s="11" t="str">
        <f>IFERROR(VLOOKUP(CB$1&amp;":"&amp;CB22,'Finish order'!$E:$K,4,FALSE),"")</f>
        <v/>
      </c>
      <c r="CD22" s="2" t="str">
        <f>IFERROR(VLOOKUP(CB$1&amp;":"&amp;CB22,'Finish order'!$E:$K,5,FALSE),"")</f>
        <v/>
      </c>
      <c r="CE22" s="11" t="str">
        <f>IFERROR(VLOOKUP(CB$1&amp;":"&amp;CB22,'Finish order'!$E:$K,3,FALSE),"")</f>
        <v/>
      </c>
      <c r="CF22" s="2" t="str">
        <f>IFERROR(VLOOKUP(CB$1&amp;":"&amp;CB22,'Finish order'!$E:$K,2,FALSE),"")</f>
        <v/>
      </c>
      <c r="CI22" s="13">
        <v>21</v>
      </c>
      <c r="CJ22" s="2" t="str">
        <f>IFERROR(VLOOKUP(CI$1&amp;":"&amp;CI22,'Finish order'!$E:$K,4,FALSE),"")</f>
        <v/>
      </c>
      <c r="CK22" s="2" t="str">
        <f>IFERROR(VLOOKUP(CI$1&amp;":"&amp;CI22,'Finish order'!$E:$K,5,FALSE),"")</f>
        <v/>
      </c>
      <c r="CL22" s="11" t="str">
        <f>IFERROR(VLOOKUP(CI$1&amp;":"&amp;CI22,'Finish order'!$E:$K,3,FALSE),"")</f>
        <v/>
      </c>
      <c r="CM22" s="2" t="str">
        <f>IFERROR(VLOOKUP(CI$1&amp;":"&amp;CI22,'Finish order'!$E:$K,2,FALSE),"")</f>
        <v/>
      </c>
      <c r="CP22" s="13">
        <v>21</v>
      </c>
      <c r="CQ22" s="2" t="str">
        <f>IFERROR(VLOOKUP(CP$1&amp;":"&amp;CP22,'Finish order'!$E:$K,4,FALSE),"")</f>
        <v/>
      </c>
      <c r="CR22" s="2" t="str">
        <f>IFERROR(VLOOKUP(CP$1&amp;":"&amp;CP22,'Finish order'!$E:$K,5,FALSE),"")</f>
        <v/>
      </c>
      <c r="CS22" s="11" t="str">
        <f>IFERROR(VLOOKUP(CP$1&amp;":"&amp;CP22,'Finish order'!$E:$K,3,FALSE),"")</f>
        <v/>
      </c>
      <c r="CT22" s="2" t="str">
        <f>IFERROR(VLOOKUP(CP$1&amp;":"&amp;CP22,'Finish order'!$E:$K,2,FALSE),"")</f>
        <v/>
      </c>
      <c r="CV22" s="11"/>
      <c r="CW22" s="2">
        <v>21</v>
      </c>
      <c r="CX22" s="2" t="str">
        <f>IFERROR(VLOOKUP(CW$1&amp;":"&amp;CW22,'Finish order'!$E:$K,4,FALSE),"")</f>
        <v/>
      </c>
      <c r="CY22" s="2" t="str">
        <f>IFERROR(VLOOKUP(CW$1&amp;":"&amp;CW22,'Finish order'!$E:$K,5,FALSE),"")</f>
        <v/>
      </c>
      <c r="CZ22" s="11" t="str">
        <f>IFERROR(VLOOKUP(CW$1&amp;":"&amp;CW22,'Finish order'!$E:$K,3,FALSE),"")</f>
        <v/>
      </c>
      <c r="DA22" s="2" t="str">
        <f>IFERROR(VLOOKUP(CW$1&amp;":"&amp;CW22,'Finish order'!$E:$K,2,FALSE),"")</f>
        <v/>
      </c>
      <c r="DC22" s="11"/>
      <c r="DD22" s="2">
        <v>21</v>
      </c>
      <c r="DE22" s="2" t="str">
        <f>IFERROR(VLOOKUP(DD$1&amp;":"&amp;DD22,'Finish order'!$E:$K,4,FALSE),"")</f>
        <v/>
      </c>
      <c r="DF22" s="2" t="str">
        <f>IFERROR(VLOOKUP(DD$1&amp;":"&amp;DD22,'Finish order'!$E:$K,5,FALSE),"")</f>
        <v/>
      </c>
      <c r="DG22" s="11" t="str">
        <f>IFERROR(VLOOKUP(DD$1&amp;":"&amp;DD22,'Finish order'!$E:$K,3,FALSE),"")</f>
        <v/>
      </c>
      <c r="DH22" s="2" t="str">
        <f>IFERROR(VLOOKUP(DD$1&amp;":"&amp;DD22,'Finish order'!$E:$K,2,FALSE),"")</f>
        <v/>
      </c>
      <c r="DI22" s="11"/>
      <c r="DK22" s="2">
        <v>21</v>
      </c>
      <c r="DL22" s="2" t="str">
        <f>IFERROR(VLOOKUP(DK$1&amp;":"&amp;DK22,'Finish order'!$E:$K,4,FALSE),"")</f>
        <v/>
      </c>
      <c r="DM22" s="2" t="str">
        <f>IFERROR(VLOOKUP(DK$1&amp;":"&amp;DK22,'Finish order'!$E:$K,5,FALSE),"")</f>
        <v/>
      </c>
      <c r="DN22" s="11" t="str">
        <f>IFERROR(VLOOKUP(DK$1&amp;":"&amp;DK22,'Finish order'!$E:$K,3,FALSE),"")</f>
        <v/>
      </c>
      <c r="DO22" s="2" t="str">
        <f>IFERROR(VLOOKUP(DK$1&amp;":"&amp;DK22,'Finish order'!$E:$K,2,FALSE),"")</f>
        <v/>
      </c>
      <c r="DQ22" s="11"/>
      <c r="DR22" s="2">
        <v>21</v>
      </c>
      <c r="DS22" s="2" t="str">
        <f>IFERROR(VLOOKUP(DR$1&amp;":"&amp;DR22,'Finish order'!$E:$K,4,FALSE),"")</f>
        <v/>
      </c>
      <c r="DT22" s="2" t="str">
        <f>IFERROR(VLOOKUP(DR$1&amp;":"&amp;DR22,'Finish order'!$E:$K,5,FALSE),"")</f>
        <v/>
      </c>
      <c r="DU22" s="11" t="str">
        <f>IFERROR(VLOOKUP(DR$1&amp;":"&amp;DR22,'Finish order'!$E:$K,3,FALSE),"")</f>
        <v/>
      </c>
      <c r="DV22" s="2" t="str">
        <f>IFERROR(VLOOKUP(DR$1&amp;":"&amp;DR22,'Finish order'!$E:$K,2,FALSE),"")</f>
        <v/>
      </c>
      <c r="DW22" s="11"/>
    </row>
    <row r="23" spans="1:127" x14ac:dyDescent="0.2">
      <c r="A23" s="2">
        <v>22</v>
      </c>
      <c r="B23" s="2" t="str">
        <f>IFERROR(VLOOKUP($A$1&amp;":"&amp;A23,'Finish order'!C:K,6,FALSE),"")</f>
        <v>Reiner Hesse</v>
      </c>
      <c r="C23" s="2" t="str">
        <f>IFERROR(VLOOKUP(A$1&amp;":"&amp;A23,'Finish order'!$C:$K,9,FALSE),"")</f>
        <v>M50</v>
      </c>
      <c r="D23" s="2" t="str">
        <f>IFERROR(VLOOKUP(A$1&amp;":"&amp;A23,'Finish order'!$C:$K,7,FALSE),"")</f>
        <v>Loftus &amp; Whitby AC</v>
      </c>
      <c r="E23" s="11">
        <f>IFERROR(VLOOKUP($A$1&amp;":"&amp;A23,'Finish order'!C:K,5,FALSE),"")</f>
        <v>3.9918981481481479E-2</v>
      </c>
      <c r="F23" s="2">
        <f>IFERROR(VLOOKUP($A$1&amp;":"&amp;A23,'Finish order'!C:K,4,FALSE),"")</f>
        <v>700</v>
      </c>
      <c r="G23" s="13" cm="1">
        <f t="array" ref="G23">IFERROR(SMALL(IF($D$2:$D932=D23,$A$2:$A$911*1.001),1),"")</f>
        <v>3.0029999999999997</v>
      </c>
      <c r="H23" s="13" cm="1">
        <f t="array" ref="H23">IFERROR(SMALL(IF($D$2:$D932=D23,$A$2:$A$911*1.0001),2),"")</f>
        <v>22.002199999999998</v>
      </c>
      <c r="I23" s="13" cm="1">
        <f t="array" ref="I23">IFERROR(SMALL(IF($D$2:$D932=D23,$A$2:$A$911*1.00001),3),"")</f>
        <v>68.000680000000003</v>
      </c>
      <c r="J23" s="13" t="str" cm="1">
        <f t="array" ref="J23">IFERROR(SMALL(IF($D$2:$D932=D23,$A$2:$A$911*1.000001),4),"")</f>
        <v/>
      </c>
      <c r="K23" s="13" t="str">
        <f t="shared" si="0"/>
        <v>No</v>
      </c>
      <c r="L23" s="13">
        <f t="shared" si="1"/>
        <v>93.005880000000005</v>
      </c>
      <c r="M23" s="13">
        <f t="shared" si="2"/>
        <v>25.005199999999999</v>
      </c>
      <c r="N23" s="13" t="str">
        <f>Table1[[#This Row],[Club]]&amp;":"&amp;Table1[[#Headers],[Male]]</f>
        <v>Loftus &amp; Whitby AC:Male</v>
      </c>
      <c r="P23" s="2">
        <v>22</v>
      </c>
      <c r="Q23" s="2" t="str">
        <f>IFERROR(VLOOKUP(P$1&amp;":"&amp;P23,'Finish order'!$C:$K,6,FALSE),"")</f>
        <v>Alice Hayter</v>
      </c>
      <c r="R23" s="2" t="str">
        <f>IFERROR(VLOOKUP(P$1&amp;":"&amp;P23,'Finish order'!$C:$K,9,FALSE),"")</f>
        <v>W45</v>
      </c>
      <c r="S23" s="2" t="str">
        <f>IFERROR(VLOOKUP(P$1&amp;":"&amp;P23,'Finish order'!$C:$K,7,FALSE),"")</f>
        <v>Pickering RC</v>
      </c>
      <c r="T23" s="11">
        <f>IFERROR(VLOOKUP(P$1&amp;":"&amp;P23,'Finish order'!$C:$K,5,FALSE),"")</f>
        <v>5.6400462962962965E-2</v>
      </c>
      <c r="U23" s="2">
        <f>IFERROR(VLOOKUP(P$1&amp;":"&amp;P23,'Finish order'!$C:$K,4,FALSE),"")</f>
        <v>151</v>
      </c>
      <c r="V23" s="13" cm="1">
        <f t="array" ref="V23">IFERROR(SMALL(IF($S$2:$S932=S23,$P$2:$P$911*1.001),1),"")</f>
        <v>13.012999999999998</v>
      </c>
      <c r="W23" s="13" cm="1">
        <f t="array" ref="W23">IFERROR(SMALL(IF($S$2:$S932=S23,$P$2:$P$911*1.0001),2),"")</f>
        <v>14.0014</v>
      </c>
      <c r="X23" s="13" cm="1">
        <f t="array" ref="X23">IFERROR(SMALL(IF($S$2:$S932=S23,$P$2:$P$911*1.00001),3),"")</f>
        <v>15.000150000000001</v>
      </c>
      <c r="Y23" s="13" cm="1">
        <f t="array" ref="Y23">IFERROR(SMALL(IF($S$2:$S932=S23,$P$2:$P$911*1.000001),4),"")</f>
        <v>20.000019999999999</v>
      </c>
      <c r="Z23" s="13">
        <f t="shared" si="3"/>
        <v>62.014569999999999</v>
      </c>
      <c r="AA23" s="13">
        <f t="shared" si="5"/>
        <v>42.01455</v>
      </c>
      <c r="AB23" s="13">
        <f t="shared" si="4"/>
        <v>27.014399999999998</v>
      </c>
      <c r="AC23" s="13" t="str">
        <f>Table4[[#This Row],[Club]]&amp;":"&amp;Table4[[#Headers],[Female]]</f>
        <v>Pickering RC:Female</v>
      </c>
      <c r="AE23" s="2">
        <v>22</v>
      </c>
      <c r="AF23" s="2" t="str">
        <f>IFERROR(VLOOKUP(AE$1&amp;":"&amp;AE23,'Finish order'!$E:$K,4,FALSE),"")</f>
        <v/>
      </c>
      <c r="AG23" s="2" t="str">
        <f>IFERROR(VLOOKUP(AE$1&amp;":"&amp;AE23,'Finish order'!$E:$K,5,FALSE),"")</f>
        <v/>
      </c>
      <c r="AH23" s="11" t="str">
        <f>IFERROR(VLOOKUP(AE$1&amp;":"&amp;AE23,'Finish order'!$E:$K,3,FALSE),"")</f>
        <v/>
      </c>
      <c r="AI23" s="2" t="str">
        <f>IFERROR(VLOOKUP(AE$1&amp;":"&amp;AE23,'Finish order'!$E:$K,2,FALSE),"")</f>
        <v/>
      </c>
      <c r="AL23" s="2">
        <v>22</v>
      </c>
      <c r="AM23" s="2" t="str">
        <f>IFERROR(VLOOKUP(AL$1&amp;":"&amp;AL23,'Finish order'!$E:$K,4,FALSE),"")</f>
        <v/>
      </c>
      <c r="AN23" s="2" t="str">
        <f>IFERROR(VLOOKUP(AL$1&amp;":"&amp;AL23,'Finish order'!$E:$K,5,FALSE),"")</f>
        <v/>
      </c>
      <c r="AO23" s="11" t="str">
        <f>IFERROR(VLOOKUP(AL$1&amp;":"&amp;AL23,'Finish order'!$E:$K,3,FALSE),"")</f>
        <v/>
      </c>
      <c r="AP23" s="2" t="str">
        <f>IFERROR(VLOOKUP(AL$1&amp;":"&amp;AL23,'Finish order'!$E:$K,2,FALSE),"")</f>
        <v/>
      </c>
      <c r="AS23" s="2">
        <v>22</v>
      </c>
      <c r="AT23" s="2" t="str">
        <f>IFERROR(VLOOKUP(AS$1&amp;":"&amp;AS23,'Finish order'!$E:$K,4,FALSE),"")</f>
        <v/>
      </c>
      <c r="AU23" s="2" t="str">
        <f>IFERROR(VLOOKUP(AS$1&amp;":"&amp;AS23,'Finish order'!$E:$K,5,FALSE),"")</f>
        <v/>
      </c>
      <c r="AV23" s="11" t="str">
        <f>IFERROR(VLOOKUP(AS$1&amp;":"&amp;AS23,'Finish order'!$E:$K,3,FALSE),"")</f>
        <v/>
      </c>
      <c r="AW23" s="2" t="str">
        <f>IFERROR(VLOOKUP(AS$1&amp;":"&amp;AS23,'Finish order'!$E:$K,2,FALSE),"")</f>
        <v/>
      </c>
      <c r="AZ23" s="2">
        <v>22</v>
      </c>
      <c r="BA23" s="2" t="str">
        <f>IFERROR(VLOOKUP(AZ$1&amp;":"&amp;AZ23,'Finish order'!$E:$K,4,FALSE),"")</f>
        <v/>
      </c>
      <c r="BB23" s="2" t="str">
        <f>IFERROR(VLOOKUP(AZ$1&amp;":"&amp;AZ23,'Finish order'!$E:$K,5,FALSE),"")</f>
        <v/>
      </c>
      <c r="BC23" s="11" t="str">
        <f>IFERROR(VLOOKUP(AZ$1&amp;":"&amp;AZ23,'Finish order'!$E:$K,3,FALSE),"")</f>
        <v/>
      </c>
      <c r="BD23" s="2" t="str">
        <f>IFERROR(VLOOKUP(AZ$1&amp;":"&amp;AZ23,'Finish order'!$E:$K,2,FALSE),"")</f>
        <v/>
      </c>
      <c r="BG23" s="2">
        <v>22</v>
      </c>
      <c r="BH23" s="2" t="str">
        <f>IFERROR(VLOOKUP(BG$1&amp;":"&amp;BG23,'Finish order'!$E:$K,4,FALSE),"")</f>
        <v/>
      </c>
      <c r="BI23" s="2" t="str">
        <f>IFERROR(VLOOKUP(BG$1&amp;":"&amp;BG23,'Finish order'!$E:$K,5,FALSE),"")</f>
        <v/>
      </c>
      <c r="BJ23" s="11" t="str">
        <f>IFERROR(VLOOKUP(BG$1&amp;":"&amp;BG23,'Finish order'!$E:$K,3,FALSE),"")</f>
        <v/>
      </c>
      <c r="BK23" s="2" t="str">
        <f>IFERROR(VLOOKUP(BG$1&amp;":"&amp;BG23,'Finish order'!$E:$K,2,FALSE),"")</f>
        <v/>
      </c>
      <c r="BN23" s="2">
        <v>22</v>
      </c>
      <c r="BO23" s="2" t="str">
        <f>IFERROR(VLOOKUP(BN$1&amp;":"&amp;BN23,'Finish order'!$E:$K,4,FALSE),"")</f>
        <v/>
      </c>
      <c r="BP23" s="2" t="str">
        <f>IFERROR(VLOOKUP(BN$1&amp;":"&amp;BN23,'Finish order'!$E:$K,5,FALSE),"")</f>
        <v/>
      </c>
      <c r="BQ23" s="11" t="str">
        <f>IFERROR(VLOOKUP(BN$1&amp;":"&amp;BN23,'Finish order'!$E:$K,3,FALSE),"")</f>
        <v/>
      </c>
      <c r="BR23" s="2" t="str">
        <f>IFERROR(VLOOKUP(BN$1&amp;":"&amp;BN23,'Finish order'!$E:$K,2,FALSE),"")</f>
        <v/>
      </c>
      <c r="BU23" s="2">
        <v>22</v>
      </c>
      <c r="BV23" s="11" t="str">
        <f>IFERROR(VLOOKUP(BU$1&amp;":"&amp;BU23,'Finish order'!$E:$K,4,FALSE),"")</f>
        <v/>
      </c>
      <c r="BW23" s="2" t="str">
        <f>IFERROR(VLOOKUP(BU$1&amp;":"&amp;BU23,'Finish order'!$E:$K,5,FALSE),"")</f>
        <v/>
      </c>
      <c r="BX23" s="11" t="str">
        <f>IFERROR(VLOOKUP(BU$1&amp;":"&amp;BU23,'Finish order'!$E:$K,3,FALSE),"")</f>
        <v/>
      </c>
      <c r="BY23" s="2" t="str">
        <f>IFERROR(VLOOKUP(BU$1&amp;":"&amp;BU23,'Finish order'!$E:$K,2,FALSE),"")</f>
        <v/>
      </c>
      <c r="CB23" s="2">
        <v>22</v>
      </c>
      <c r="CC23" s="11" t="str">
        <f>IFERROR(VLOOKUP(CB$1&amp;":"&amp;CB23,'Finish order'!$E:$K,4,FALSE),"")</f>
        <v/>
      </c>
      <c r="CD23" s="2" t="str">
        <f>IFERROR(VLOOKUP(CB$1&amp;":"&amp;CB23,'Finish order'!$E:$K,5,FALSE),"")</f>
        <v/>
      </c>
      <c r="CE23" s="11" t="str">
        <f>IFERROR(VLOOKUP(CB$1&amp;":"&amp;CB23,'Finish order'!$E:$K,3,FALSE),"")</f>
        <v/>
      </c>
      <c r="CF23" s="2" t="str">
        <f>IFERROR(VLOOKUP(CB$1&amp;":"&amp;CB23,'Finish order'!$E:$K,2,FALSE),"")</f>
        <v/>
      </c>
      <c r="CI23" s="13">
        <v>22</v>
      </c>
      <c r="CJ23" s="2" t="str">
        <f>IFERROR(VLOOKUP(CI$1&amp;":"&amp;CI23,'Finish order'!$E:$K,4,FALSE),"")</f>
        <v/>
      </c>
      <c r="CK23" s="2" t="str">
        <f>IFERROR(VLOOKUP(CI$1&amp;":"&amp;CI23,'Finish order'!$E:$K,5,FALSE),"")</f>
        <v/>
      </c>
      <c r="CL23" s="11" t="str">
        <f>IFERROR(VLOOKUP(CI$1&amp;":"&amp;CI23,'Finish order'!$E:$K,3,FALSE),"")</f>
        <v/>
      </c>
      <c r="CM23" s="2" t="str">
        <f>IFERROR(VLOOKUP(CI$1&amp;":"&amp;CI23,'Finish order'!$E:$K,2,FALSE),"")</f>
        <v/>
      </c>
      <c r="CP23" s="13">
        <v>22</v>
      </c>
      <c r="CQ23" s="2" t="str">
        <f>IFERROR(VLOOKUP(CP$1&amp;":"&amp;CP23,'Finish order'!$E:$K,4,FALSE),"")</f>
        <v/>
      </c>
      <c r="CR23" s="2" t="str">
        <f>IFERROR(VLOOKUP(CP$1&amp;":"&amp;CP23,'Finish order'!$E:$K,5,FALSE),"")</f>
        <v/>
      </c>
      <c r="CS23" s="11" t="str">
        <f>IFERROR(VLOOKUP(CP$1&amp;":"&amp;CP23,'Finish order'!$E:$K,3,FALSE),"")</f>
        <v/>
      </c>
      <c r="CT23" s="2" t="str">
        <f>IFERROR(VLOOKUP(CP$1&amp;":"&amp;CP23,'Finish order'!$E:$K,2,FALSE),"")</f>
        <v/>
      </c>
      <c r="CV23" s="11"/>
      <c r="CW23" s="2">
        <v>22</v>
      </c>
      <c r="CX23" s="2" t="str">
        <f>IFERROR(VLOOKUP(CW$1&amp;":"&amp;CW23,'Finish order'!$E:$K,4,FALSE),"")</f>
        <v/>
      </c>
      <c r="CY23" s="2" t="str">
        <f>IFERROR(VLOOKUP(CW$1&amp;":"&amp;CW23,'Finish order'!$E:$K,5,FALSE),"")</f>
        <v/>
      </c>
      <c r="CZ23" s="11" t="str">
        <f>IFERROR(VLOOKUP(CW$1&amp;":"&amp;CW23,'Finish order'!$E:$K,3,FALSE),"")</f>
        <v/>
      </c>
      <c r="DA23" s="2" t="str">
        <f>IFERROR(VLOOKUP(CW$1&amp;":"&amp;CW23,'Finish order'!$E:$K,2,FALSE),"")</f>
        <v/>
      </c>
      <c r="DC23" s="11"/>
      <c r="DD23" s="2">
        <v>22</v>
      </c>
      <c r="DE23" s="2" t="str">
        <f>IFERROR(VLOOKUP(DD$1&amp;":"&amp;DD23,'Finish order'!$E:$K,4,FALSE),"")</f>
        <v/>
      </c>
      <c r="DF23" s="2" t="str">
        <f>IFERROR(VLOOKUP(DD$1&amp;":"&amp;DD23,'Finish order'!$E:$K,5,FALSE),"")</f>
        <v/>
      </c>
      <c r="DG23" s="11" t="str">
        <f>IFERROR(VLOOKUP(DD$1&amp;":"&amp;DD23,'Finish order'!$E:$K,3,FALSE),"")</f>
        <v/>
      </c>
      <c r="DH23" s="2" t="str">
        <f>IFERROR(VLOOKUP(DD$1&amp;":"&amp;DD23,'Finish order'!$E:$K,2,FALSE),"")</f>
        <v/>
      </c>
      <c r="DI23" s="11"/>
      <c r="DK23" s="2">
        <v>22</v>
      </c>
      <c r="DL23" s="2" t="str">
        <f>IFERROR(VLOOKUP(DK$1&amp;":"&amp;DK23,'Finish order'!$E:$K,4,FALSE),"")</f>
        <v/>
      </c>
      <c r="DM23" s="2" t="str">
        <f>IFERROR(VLOOKUP(DK$1&amp;":"&amp;DK23,'Finish order'!$E:$K,5,FALSE),"")</f>
        <v/>
      </c>
      <c r="DN23" s="11" t="str">
        <f>IFERROR(VLOOKUP(DK$1&amp;":"&amp;DK23,'Finish order'!$E:$K,3,FALSE),"")</f>
        <v/>
      </c>
      <c r="DO23" s="2" t="str">
        <f>IFERROR(VLOOKUP(DK$1&amp;":"&amp;DK23,'Finish order'!$E:$K,2,FALSE),"")</f>
        <v/>
      </c>
      <c r="DQ23" s="11"/>
      <c r="DR23" s="2">
        <v>22</v>
      </c>
      <c r="DS23" s="2" t="str">
        <f>IFERROR(VLOOKUP(DR$1&amp;":"&amp;DR23,'Finish order'!$E:$K,4,FALSE),"")</f>
        <v/>
      </c>
      <c r="DT23" s="2" t="str">
        <f>IFERROR(VLOOKUP(DR$1&amp;":"&amp;DR23,'Finish order'!$E:$K,5,FALSE),"")</f>
        <v/>
      </c>
      <c r="DU23" s="11" t="str">
        <f>IFERROR(VLOOKUP(DR$1&amp;":"&amp;DR23,'Finish order'!$E:$K,3,FALSE),"")</f>
        <v/>
      </c>
      <c r="DV23" s="2" t="str">
        <f>IFERROR(VLOOKUP(DR$1&amp;":"&amp;DR23,'Finish order'!$E:$K,2,FALSE),"")</f>
        <v/>
      </c>
      <c r="DW23" s="11"/>
    </row>
    <row r="24" spans="1:127" x14ac:dyDescent="0.2">
      <c r="A24" s="2">
        <v>23</v>
      </c>
      <c r="B24" s="2" t="str">
        <f>IFERROR(VLOOKUP($A$1&amp;":"&amp;A24,'Finish order'!C:K,6,FALSE),"")</f>
        <v>Brendan Anglim</v>
      </c>
      <c r="C24" s="2" t="str">
        <f>IFERROR(VLOOKUP(A$1&amp;":"&amp;A24,'Finish order'!$C:$K,9,FALSE),"")</f>
        <v>M50</v>
      </c>
      <c r="D24" s="2" t="str">
        <f>IFERROR(VLOOKUP(A$1&amp;":"&amp;A24,'Finish order'!$C:$K,7,FALSE),"")</f>
        <v>Easingwold RC</v>
      </c>
      <c r="E24" s="11">
        <f>IFERROR(VLOOKUP($A$1&amp;":"&amp;A24,'Finish order'!C:K,5,FALSE),"")</f>
        <v>4.0138888888888891E-2</v>
      </c>
      <c r="F24" s="2">
        <f>IFERROR(VLOOKUP($A$1&amp;":"&amp;A24,'Finish order'!C:K,4,FALSE),"")</f>
        <v>722</v>
      </c>
      <c r="G24" s="13" cm="1">
        <f t="array" ref="G24">IFERROR(SMALL(IF($D$2:$D933=D24,$A$2:$A$911*1.001),1),"")</f>
        <v>23.022999999999996</v>
      </c>
      <c r="H24" s="13" t="str" cm="1">
        <f t="array" ref="H24">IFERROR(SMALL(IF($D$2:$D933=D24,$A$2:$A$911*1.0001),2),"")</f>
        <v/>
      </c>
      <c r="I24" s="13" t="str" cm="1">
        <f t="array" ref="I24">IFERROR(SMALL(IF($D$2:$D933=D24,$A$2:$A$911*1.00001),3),"")</f>
        <v/>
      </c>
      <c r="J24" s="13" t="str" cm="1">
        <f t="array" ref="J24">IFERROR(SMALL(IF($D$2:$D933=D24,$A$2:$A$911*1.000001),4),"")</f>
        <v/>
      </c>
      <c r="K24" s="13" t="str">
        <f t="shared" si="0"/>
        <v>No</v>
      </c>
      <c r="L24" s="13" t="str">
        <f t="shared" si="1"/>
        <v>No</v>
      </c>
      <c r="M24" s="13" t="str">
        <f t="shared" si="2"/>
        <v>No</v>
      </c>
      <c r="N24" s="13" t="str">
        <f>Table1[[#This Row],[Club]]&amp;":"&amp;Table1[[#Headers],[Male]]</f>
        <v>Easingwold RC:Male</v>
      </c>
      <c r="P24" s="2">
        <v>23</v>
      </c>
      <c r="Q24" s="2" t="str">
        <f>IFERROR(VLOOKUP(P$1&amp;":"&amp;P24,'Finish order'!$C:$K,6,FALSE),"")</f>
        <v>Diane Jobson</v>
      </c>
      <c r="R24" s="2" t="str">
        <f>IFERROR(VLOOKUP(P$1&amp;":"&amp;P24,'Finish order'!$C:$K,9,FALSE),"")</f>
        <v>W55</v>
      </c>
      <c r="S24" s="2" t="str">
        <f>IFERROR(VLOOKUP(P$1&amp;":"&amp;P24,'Finish order'!$C:$K,7,FALSE),"")</f>
        <v>North York Moors AC</v>
      </c>
      <c r="T24" s="11">
        <f>IFERROR(VLOOKUP(P$1&amp;":"&amp;P24,'Finish order'!$C:$K,5,FALSE),"")</f>
        <v>5.755787037037037E-2</v>
      </c>
      <c r="U24" s="2">
        <f>IFERROR(VLOOKUP(P$1&amp;":"&amp;P24,'Finish order'!$C:$K,4,FALSE),"")</f>
        <v>261</v>
      </c>
      <c r="V24" s="13" cm="1">
        <f t="array" ref="V24">IFERROR(SMALL(IF($S$2:$S933=S24,$P$2:$P$911*1.001),1),"")</f>
        <v>11.010999999999999</v>
      </c>
      <c r="W24" s="13" cm="1">
        <f t="array" ref="W24">IFERROR(SMALL(IF($S$2:$S933=S24,$P$2:$P$911*1.0001),2),"")</f>
        <v>23.002299999999998</v>
      </c>
      <c r="X24" s="13" cm="1">
        <f t="array" ref="X24">IFERROR(SMALL(IF($S$2:$S933=S24,$P$2:$P$911*1.00001),3),"")</f>
        <v>27.00027</v>
      </c>
      <c r="Y24" s="13" cm="1">
        <f t="array" ref="Y24">IFERROR(SMALL(IF($S$2:$S933=S24,$P$2:$P$911*1.000001),4),"")</f>
        <v>29.000028999999998</v>
      </c>
      <c r="Z24" s="13">
        <f t="shared" si="3"/>
        <v>90.013598999999999</v>
      </c>
      <c r="AA24" s="13">
        <f t="shared" si="5"/>
        <v>61.013570000000001</v>
      </c>
      <c r="AB24" s="13">
        <f t="shared" si="4"/>
        <v>34.013300000000001</v>
      </c>
      <c r="AC24" s="13" t="str">
        <f>Table4[[#This Row],[Club]]&amp;":"&amp;Table4[[#Headers],[Female]]</f>
        <v>North York Moors AC:Female</v>
      </c>
      <c r="AE24" s="2">
        <v>23</v>
      </c>
      <c r="AF24" s="2" t="str">
        <f>IFERROR(VLOOKUP(AE$1&amp;":"&amp;AE24,'Finish order'!$E:$K,4,FALSE),"")</f>
        <v/>
      </c>
      <c r="AG24" s="2" t="str">
        <f>IFERROR(VLOOKUP(AE$1&amp;":"&amp;AE24,'Finish order'!$E:$K,5,FALSE),"")</f>
        <v/>
      </c>
      <c r="AH24" s="11" t="str">
        <f>IFERROR(VLOOKUP(AE$1&amp;":"&amp;AE24,'Finish order'!$E:$K,3,FALSE),"")</f>
        <v/>
      </c>
      <c r="AI24" s="2" t="str">
        <f>IFERROR(VLOOKUP(AE$1&amp;":"&amp;AE24,'Finish order'!$E:$K,2,FALSE),"")</f>
        <v/>
      </c>
      <c r="AL24" s="2">
        <v>23</v>
      </c>
      <c r="AM24" s="2" t="str">
        <f>IFERROR(VLOOKUP(AL$1&amp;":"&amp;AL24,'Finish order'!$E:$K,4,FALSE),"")</f>
        <v/>
      </c>
      <c r="AN24" s="2" t="str">
        <f>IFERROR(VLOOKUP(AL$1&amp;":"&amp;AL24,'Finish order'!$E:$K,5,FALSE),"")</f>
        <v/>
      </c>
      <c r="AO24" s="11" t="str">
        <f>IFERROR(VLOOKUP(AL$1&amp;":"&amp;AL24,'Finish order'!$E:$K,3,FALSE),"")</f>
        <v/>
      </c>
      <c r="AP24" s="2" t="str">
        <f>IFERROR(VLOOKUP(AL$1&amp;":"&amp;AL24,'Finish order'!$E:$K,2,FALSE),"")</f>
        <v/>
      </c>
      <c r="AS24" s="2">
        <v>23</v>
      </c>
      <c r="AT24" s="2" t="str">
        <f>IFERROR(VLOOKUP(AS$1&amp;":"&amp;AS24,'Finish order'!$E:$K,4,FALSE),"")</f>
        <v/>
      </c>
      <c r="AU24" s="2" t="str">
        <f>IFERROR(VLOOKUP(AS$1&amp;":"&amp;AS24,'Finish order'!$E:$K,5,FALSE),"")</f>
        <v/>
      </c>
      <c r="AV24" s="11" t="str">
        <f>IFERROR(VLOOKUP(AS$1&amp;":"&amp;AS24,'Finish order'!$E:$K,3,FALSE),"")</f>
        <v/>
      </c>
      <c r="AW24" s="2" t="str">
        <f>IFERROR(VLOOKUP(AS$1&amp;":"&amp;AS24,'Finish order'!$E:$K,2,FALSE),"")</f>
        <v/>
      </c>
      <c r="AZ24" s="2">
        <v>23</v>
      </c>
      <c r="BA24" s="2" t="str">
        <f>IFERROR(VLOOKUP(AZ$1&amp;":"&amp;AZ24,'Finish order'!$E:$K,4,FALSE),"")</f>
        <v/>
      </c>
      <c r="BB24" s="2" t="str">
        <f>IFERROR(VLOOKUP(AZ$1&amp;":"&amp;AZ24,'Finish order'!$E:$K,5,FALSE),"")</f>
        <v/>
      </c>
      <c r="BC24" s="11" t="str">
        <f>IFERROR(VLOOKUP(AZ$1&amp;":"&amp;AZ24,'Finish order'!$E:$K,3,FALSE),"")</f>
        <v/>
      </c>
      <c r="BD24" s="2" t="str">
        <f>IFERROR(VLOOKUP(AZ$1&amp;":"&amp;AZ24,'Finish order'!$E:$K,2,FALSE),"")</f>
        <v/>
      </c>
      <c r="BG24" s="2">
        <v>23</v>
      </c>
      <c r="BH24" s="2" t="str">
        <f>IFERROR(VLOOKUP(BG$1&amp;":"&amp;BG24,'Finish order'!$E:$K,4,FALSE),"")</f>
        <v/>
      </c>
      <c r="BI24" s="2" t="str">
        <f>IFERROR(VLOOKUP(BG$1&amp;":"&amp;BG24,'Finish order'!$E:$K,5,FALSE),"")</f>
        <v/>
      </c>
      <c r="BJ24" s="11" t="str">
        <f>IFERROR(VLOOKUP(BG$1&amp;":"&amp;BG24,'Finish order'!$E:$K,3,FALSE),"")</f>
        <v/>
      </c>
      <c r="BK24" s="2" t="str">
        <f>IFERROR(VLOOKUP(BG$1&amp;":"&amp;BG24,'Finish order'!$E:$K,2,FALSE),"")</f>
        <v/>
      </c>
      <c r="BN24" s="2">
        <v>23</v>
      </c>
      <c r="BO24" s="2" t="str">
        <f>IFERROR(VLOOKUP(BN$1&amp;":"&amp;BN24,'Finish order'!$E:$K,4,FALSE),"")</f>
        <v/>
      </c>
      <c r="BP24" s="2" t="str">
        <f>IFERROR(VLOOKUP(BN$1&amp;":"&amp;BN24,'Finish order'!$E:$K,5,FALSE),"")</f>
        <v/>
      </c>
      <c r="BQ24" s="11" t="str">
        <f>IFERROR(VLOOKUP(BN$1&amp;":"&amp;BN24,'Finish order'!$E:$K,3,FALSE),"")</f>
        <v/>
      </c>
      <c r="BR24" s="2" t="str">
        <f>IFERROR(VLOOKUP(BN$1&amp;":"&amp;BN24,'Finish order'!$E:$K,2,FALSE),"")</f>
        <v/>
      </c>
      <c r="BU24" s="2">
        <v>23</v>
      </c>
      <c r="BV24" s="11" t="str">
        <f>IFERROR(VLOOKUP(BU$1&amp;":"&amp;BU24,'Finish order'!$E:$K,4,FALSE),"")</f>
        <v/>
      </c>
      <c r="BW24" s="2" t="str">
        <f>IFERROR(VLOOKUP(BU$1&amp;":"&amp;BU24,'Finish order'!$E:$K,5,FALSE),"")</f>
        <v/>
      </c>
      <c r="BX24" s="11" t="str">
        <f>IFERROR(VLOOKUP(BU$1&amp;":"&amp;BU24,'Finish order'!$E:$K,3,FALSE),"")</f>
        <v/>
      </c>
      <c r="BY24" s="2" t="str">
        <f>IFERROR(VLOOKUP(BU$1&amp;":"&amp;BU24,'Finish order'!$E:$K,2,FALSE),"")</f>
        <v/>
      </c>
      <c r="CB24" s="2">
        <v>23</v>
      </c>
      <c r="CC24" s="11" t="str">
        <f>IFERROR(VLOOKUP(CB$1&amp;":"&amp;CB24,'Finish order'!$E:$K,4,FALSE),"")</f>
        <v/>
      </c>
      <c r="CD24" s="2" t="str">
        <f>IFERROR(VLOOKUP(CB$1&amp;":"&amp;CB24,'Finish order'!$E:$K,5,FALSE),"")</f>
        <v/>
      </c>
      <c r="CE24" s="11" t="str">
        <f>IFERROR(VLOOKUP(CB$1&amp;":"&amp;CB24,'Finish order'!$E:$K,3,FALSE),"")</f>
        <v/>
      </c>
      <c r="CF24" s="2" t="str">
        <f>IFERROR(VLOOKUP(CB$1&amp;":"&amp;CB24,'Finish order'!$E:$K,2,FALSE),"")</f>
        <v/>
      </c>
      <c r="CI24" s="13">
        <v>23</v>
      </c>
      <c r="CJ24" s="2" t="str">
        <f>IFERROR(VLOOKUP(CI$1&amp;":"&amp;CI24,'Finish order'!$E:$K,4,FALSE),"")</f>
        <v/>
      </c>
      <c r="CK24" s="2" t="str">
        <f>IFERROR(VLOOKUP(CI$1&amp;":"&amp;CI24,'Finish order'!$E:$K,5,FALSE),"")</f>
        <v/>
      </c>
      <c r="CL24" s="11" t="str">
        <f>IFERROR(VLOOKUP(CI$1&amp;":"&amp;CI24,'Finish order'!$E:$K,3,FALSE),"")</f>
        <v/>
      </c>
      <c r="CM24" s="2" t="str">
        <f>IFERROR(VLOOKUP(CI$1&amp;":"&amp;CI24,'Finish order'!$E:$K,2,FALSE),"")</f>
        <v/>
      </c>
      <c r="CP24" s="13">
        <v>23</v>
      </c>
      <c r="CQ24" s="2" t="str">
        <f>IFERROR(VLOOKUP(CP$1&amp;":"&amp;CP24,'Finish order'!$E:$K,4,FALSE),"")</f>
        <v/>
      </c>
      <c r="CR24" s="2" t="str">
        <f>IFERROR(VLOOKUP(CP$1&amp;":"&amp;CP24,'Finish order'!$E:$K,5,FALSE),"")</f>
        <v/>
      </c>
      <c r="CS24" s="11" t="str">
        <f>IFERROR(VLOOKUP(CP$1&amp;":"&amp;CP24,'Finish order'!$E:$K,3,FALSE),"")</f>
        <v/>
      </c>
      <c r="CT24" s="2" t="str">
        <f>IFERROR(VLOOKUP(CP$1&amp;":"&amp;CP24,'Finish order'!$E:$K,2,FALSE),"")</f>
        <v/>
      </c>
      <c r="CV24" s="11"/>
      <c r="CW24" s="2">
        <v>23</v>
      </c>
      <c r="CX24" s="2" t="str">
        <f>IFERROR(VLOOKUP(CW$1&amp;":"&amp;CW24,'Finish order'!$E:$K,4,FALSE),"")</f>
        <v/>
      </c>
      <c r="CY24" s="2" t="str">
        <f>IFERROR(VLOOKUP(CW$1&amp;":"&amp;CW24,'Finish order'!$E:$K,5,FALSE),"")</f>
        <v/>
      </c>
      <c r="CZ24" s="11" t="str">
        <f>IFERROR(VLOOKUP(CW$1&amp;":"&amp;CW24,'Finish order'!$E:$K,3,FALSE),"")</f>
        <v/>
      </c>
      <c r="DA24" s="2" t="str">
        <f>IFERROR(VLOOKUP(CW$1&amp;":"&amp;CW24,'Finish order'!$E:$K,2,FALSE),"")</f>
        <v/>
      </c>
      <c r="DC24" s="11"/>
      <c r="DD24" s="2">
        <v>23</v>
      </c>
      <c r="DE24" s="2" t="str">
        <f>IFERROR(VLOOKUP(DD$1&amp;":"&amp;DD24,'Finish order'!$E:$K,4,FALSE),"")</f>
        <v/>
      </c>
      <c r="DF24" s="2" t="str">
        <f>IFERROR(VLOOKUP(DD$1&amp;":"&amp;DD24,'Finish order'!$E:$K,5,FALSE),"")</f>
        <v/>
      </c>
      <c r="DG24" s="11" t="str">
        <f>IFERROR(VLOOKUP(DD$1&amp;":"&amp;DD24,'Finish order'!$E:$K,3,FALSE),"")</f>
        <v/>
      </c>
      <c r="DH24" s="2" t="str">
        <f>IFERROR(VLOOKUP(DD$1&amp;":"&amp;DD24,'Finish order'!$E:$K,2,FALSE),"")</f>
        <v/>
      </c>
      <c r="DI24" s="11"/>
      <c r="DK24" s="2">
        <v>23</v>
      </c>
      <c r="DL24" s="2" t="str">
        <f>IFERROR(VLOOKUP(DK$1&amp;":"&amp;DK24,'Finish order'!$E:$K,4,FALSE),"")</f>
        <v/>
      </c>
      <c r="DM24" s="2" t="str">
        <f>IFERROR(VLOOKUP(DK$1&amp;":"&amp;DK24,'Finish order'!$E:$K,5,FALSE),"")</f>
        <v/>
      </c>
      <c r="DN24" s="11" t="str">
        <f>IFERROR(VLOOKUP(DK$1&amp;":"&amp;DK24,'Finish order'!$E:$K,3,FALSE),"")</f>
        <v/>
      </c>
      <c r="DO24" s="2" t="str">
        <f>IFERROR(VLOOKUP(DK$1&amp;":"&amp;DK24,'Finish order'!$E:$K,2,FALSE),"")</f>
        <v/>
      </c>
      <c r="DQ24" s="11"/>
      <c r="DR24" s="2">
        <v>23</v>
      </c>
      <c r="DS24" s="2" t="str">
        <f>IFERROR(VLOOKUP(DR$1&amp;":"&amp;DR24,'Finish order'!$E:$K,4,FALSE),"")</f>
        <v/>
      </c>
      <c r="DT24" s="2" t="str">
        <f>IFERROR(VLOOKUP(DR$1&amp;":"&amp;DR24,'Finish order'!$E:$K,5,FALSE),"")</f>
        <v/>
      </c>
      <c r="DU24" s="11" t="str">
        <f>IFERROR(VLOOKUP(DR$1&amp;":"&amp;DR24,'Finish order'!$E:$K,3,FALSE),"")</f>
        <v/>
      </c>
      <c r="DV24" s="2" t="str">
        <f>IFERROR(VLOOKUP(DR$1&amp;":"&amp;DR24,'Finish order'!$E:$K,2,FALSE),"")</f>
        <v/>
      </c>
      <c r="DW24" s="11"/>
    </row>
    <row r="25" spans="1:127" x14ac:dyDescent="0.2">
      <c r="A25" s="2">
        <v>24</v>
      </c>
      <c r="B25" s="2" t="str">
        <f>IFERROR(VLOOKUP($A$1&amp;":"&amp;A25,'Finish order'!C:K,6,FALSE),"")</f>
        <v>Michael Richmond</v>
      </c>
      <c r="C25" s="2" t="str">
        <f>IFERROR(VLOOKUP(A$1&amp;":"&amp;A25,'Finish order'!$C:$K,9,FALSE),"")</f>
        <v>M45</v>
      </c>
      <c r="D25" s="2" t="str">
        <f>IFERROR(VLOOKUP(A$1&amp;":"&amp;A25,'Finish order'!$C:$K,7,FALSE),"")</f>
        <v>Pickering RC</v>
      </c>
      <c r="E25" s="11">
        <f>IFERROR(VLOOKUP($A$1&amp;":"&amp;A25,'Finish order'!C:K,5,FALSE),"")</f>
        <v>4.0266203703703707E-2</v>
      </c>
      <c r="F25" s="2">
        <f>IFERROR(VLOOKUP($A$1&amp;":"&amp;A25,'Finish order'!C:K,4,FALSE),"")</f>
        <v>619</v>
      </c>
      <c r="G25" s="13" cm="1">
        <f t="array" ref="G25">IFERROR(SMALL(IF($D$2:$D934=D25,$A$2:$A$911*1.001),1),"")</f>
        <v>8.0079999999999991</v>
      </c>
      <c r="H25" s="13" cm="1">
        <f t="array" ref="H25">IFERROR(SMALL(IF($D$2:$D934=D25,$A$2:$A$911*1.0001),2),"")</f>
        <v>18.001799999999999</v>
      </c>
      <c r="I25" s="13" cm="1">
        <f t="array" ref="I25">IFERROR(SMALL(IF($D$2:$D934=D25,$A$2:$A$911*1.00001),3),"")</f>
        <v>24.000240000000002</v>
      </c>
      <c r="J25" s="13" cm="1">
        <f t="array" ref="J25">IFERROR(SMALL(IF($D$2:$D934=D25,$A$2:$A$911*1.000001),4),"")</f>
        <v>40.000039999999998</v>
      </c>
      <c r="K25" s="13">
        <f t="shared" si="0"/>
        <v>90.010080000000002</v>
      </c>
      <c r="L25" s="13">
        <f t="shared" si="1"/>
        <v>50.010040000000004</v>
      </c>
      <c r="M25" s="13">
        <f t="shared" si="2"/>
        <v>26.009799999999998</v>
      </c>
      <c r="N25" s="13" t="str">
        <f>Table1[[#This Row],[Club]]&amp;":"&amp;Table1[[#Headers],[Male]]</f>
        <v>Pickering RC:Male</v>
      </c>
      <c r="P25" s="2">
        <v>24</v>
      </c>
      <c r="Q25" s="2" t="str">
        <f>IFERROR(VLOOKUP(P$1&amp;":"&amp;P25,'Finish order'!$C:$K,6,FALSE),"")</f>
        <v>Kirsty Naylor</v>
      </c>
      <c r="R25" s="2" t="str">
        <f>IFERROR(VLOOKUP(P$1&amp;":"&amp;P25,'Finish order'!$C:$K,9,FALSE),"")</f>
        <v>W40</v>
      </c>
      <c r="S25" s="2" t="str">
        <f>IFERROR(VLOOKUP(P$1&amp;":"&amp;P25,'Finish order'!$C:$K,7,FALSE),"")</f>
        <v>Thirsk &amp; Sowerby Harriers</v>
      </c>
      <c r="T25" s="11">
        <f>IFERROR(VLOOKUP(P$1&amp;":"&amp;P25,'Finish order'!$C:$K,5,FALSE),"")</f>
        <v>5.7847222222222223E-2</v>
      </c>
      <c r="U25" s="2">
        <f>IFERROR(VLOOKUP(P$1&amp;":"&amp;P25,'Finish order'!$C:$K,4,FALSE),"")</f>
        <v>107</v>
      </c>
      <c r="V25" s="13" cm="1">
        <f t="array" ref="V25">IFERROR(SMALL(IF($S$2:$S934=S25,$P$2:$P$911*1.001),1),"")</f>
        <v>4.0039999999999996</v>
      </c>
      <c r="W25" s="13" cm="1">
        <f t="array" ref="W25">IFERROR(SMALL(IF($S$2:$S934=S25,$P$2:$P$911*1.0001),2),"")</f>
        <v>7.0007000000000001</v>
      </c>
      <c r="X25" s="13" cm="1">
        <f t="array" ref="X25">IFERROR(SMALL(IF($S$2:$S934=S25,$P$2:$P$911*1.00001),3),"")</f>
        <v>16.000160000000001</v>
      </c>
      <c r="Y25" s="13" cm="1">
        <f t="array" ref="Y25">IFERROR(SMALL(IF($S$2:$S934=S25,$P$2:$P$911*1.000001),4),"")</f>
        <v>21.000020999999997</v>
      </c>
      <c r="Z25" s="13">
        <f t="shared" si="3"/>
        <v>48.004880999999997</v>
      </c>
      <c r="AA25" s="13">
        <f t="shared" si="5"/>
        <v>27.004860000000001</v>
      </c>
      <c r="AB25" s="13">
        <f t="shared" si="4"/>
        <v>11.0047</v>
      </c>
      <c r="AC25" s="13" t="str">
        <f>Table4[[#This Row],[Club]]&amp;":"&amp;Table4[[#Headers],[Female]]</f>
        <v>Thirsk &amp; Sowerby Harriers:Female</v>
      </c>
      <c r="AE25" s="2">
        <v>24</v>
      </c>
      <c r="AF25" s="2" t="str">
        <f>IFERROR(VLOOKUP(AE$1&amp;":"&amp;AE25,'Finish order'!$E:$K,4,FALSE),"")</f>
        <v/>
      </c>
      <c r="AG25" s="2" t="str">
        <f>IFERROR(VLOOKUP(AE$1&amp;":"&amp;AE25,'Finish order'!$E:$K,5,FALSE),"")</f>
        <v/>
      </c>
      <c r="AH25" s="11" t="str">
        <f>IFERROR(VLOOKUP(AE$1&amp;":"&amp;AE25,'Finish order'!$E:$K,3,FALSE),"")</f>
        <v/>
      </c>
      <c r="AI25" s="2" t="str">
        <f>IFERROR(VLOOKUP(AE$1&amp;":"&amp;AE25,'Finish order'!$E:$K,2,FALSE),"")</f>
        <v/>
      </c>
      <c r="AL25" s="2">
        <v>24</v>
      </c>
      <c r="AM25" s="2" t="str">
        <f>IFERROR(VLOOKUP(AL$1&amp;":"&amp;AL25,'Finish order'!$E:$K,4,FALSE),"")</f>
        <v/>
      </c>
      <c r="AN25" s="2" t="str">
        <f>IFERROR(VLOOKUP(AL$1&amp;":"&amp;AL25,'Finish order'!$E:$K,5,FALSE),"")</f>
        <v/>
      </c>
      <c r="AO25" s="11" t="str">
        <f>IFERROR(VLOOKUP(AL$1&amp;":"&amp;AL25,'Finish order'!$E:$K,3,FALSE),"")</f>
        <v/>
      </c>
      <c r="AP25" s="2" t="str">
        <f>IFERROR(VLOOKUP(AL$1&amp;":"&amp;AL25,'Finish order'!$E:$K,2,FALSE),"")</f>
        <v/>
      </c>
      <c r="AS25" s="2">
        <v>24</v>
      </c>
      <c r="AT25" s="2" t="str">
        <f>IFERROR(VLOOKUP(AS$1&amp;":"&amp;AS25,'Finish order'!$E:$K,4,FALSE),"")</f>
        <v/>
      </c>
      <c r="AU25" s="2" t="str">
        <f>IFERROR(VLOOKUP(AS$1&amp;":"&amp;AS25,'Finish order'!$E:$K,5,FALSE),"")</f>
        <v/>
      </c>
      <c r="AV25" s="11" t="str">
        <f>IFERROR(VLOOKUP(AS$1&amp;":"&amp;AS25,'Finish order'!$E:$K,3,FALSE),"")</f>
        <v/>
      </c>
      <c r="AW25" s="2" t="str">
        <f>IFERROR(VLOOKUP(AS$1&amp;":"&amp;AS25,'Finish order'!$E:$K,2,FALSE),"")</f>
        <v/>
      </c>
      <c r="AZ25" s="2">
        <v>24</v>
      </c>
      <c r="BA25" s="2" t="str">
        <f>IFERROR(VLOOKUP(AZ$1&amp;":"&amp;AZ25,'Finish order'!$E:$K,4,FALSE),"")</f>
        <v/>
      </c>
      <c r="BB25" s="2" t="str">
        <f>IFERROR(VLOOKUP(AZ$1&amp;":"&amp;AZ25,'Finish order'!$E:$K,5,FALSE),"")</f>
        <v/>
      </c>
      <c r="BC25" s="11" t="str">
        <f>IFERROR(VLOOKUP(AZ$1&amp;":"&amp;AZ25,'Finish order'!$E:$K,3,FALSE),"")</f>
        <v/>
      </c>
      <c r="BD25" s="2" t="str">
        <f>IFERROR(VLOOKUP(AZ$1&amp;":"&amp;AZ25,'Finish order'!$E:$K,2,FALSE),"")</f>
        <v/>
      </c>
      <c r="BG25" s="2">
        <v>24</v>
      </c>
      <c r="BH25" s="2" t="str">
        <f>IFERROR(VLOOKUP(BG$1&amp;":"&amp;BG25,'Finish order'!$E:$K,4,FALSE),"")</f>
        <v/>
      </c>
      <c r="BI25" s="2" t="str">
        <f>IFERROR(VLOOKUP(BG$1&amp;":"&amp;BG25,'Finish order'!$E:$K,5,FALSE),"")</f>
        <v/>
      </c>
      <c r="BJ25" s="11" t="str">
        <f>IFERROR(VLOOKUP(BG$1&amp;":"&amp;BG25,'Finish order'!$E:$K,3,FALSE),"")</f>
        <v/>
      </c>
      <c r="BK25" s="2" t="str">
        <f>IFERROR(VLOOKUP(BG$1&amp;":"&amp;BG25,'Finish order'!$E:$K,2,FALSE),"")</f>
        <v/>
      </c>
      <c r="BN25" s="2">
        <v>24</v>
      </c>
      <c r="BO25" s="2" t="str">
        <f>IFERROR(VLOOKUP(BN$1&amp;":"&amp;BN25,'Finish order'!$E:$K,4,FALSE),"")</f>
        <v/>
      </c>
      <c r="BP25" s="2" t="str">
        <f>IFERROR(VLOOKUP(BN$1&amp;":"&amp;BN25,'Finish order'!$E:$K,5,FALSE),"")</f>
        <v/>
      </c>
      <c r="BQ25" s="11" t="str">
        <f>IFERROR(VLOOKUP(BN$1&amp;":"&amp;BN25,'Finish order'!$E:$K,3,FALSE),"")</f>
        <v/>
      </c>
      <c r="BR25" s="2" t="str">
        <f>IFERROR(VLOOKUP(BN$1&amp;":"&amp;BN25,'Finish order'!$E:$K,2,FALSE),"")</f>
        <v/>
      </c>
      <c r="BU25" s="2">
        <v>24</v>
      </c>
      <c r="BV25" s="11" t="str">
        <f>IFERROR(VLOOKUP(BU$1&amp;":"&amp;BU25,'Finish order'!$E:$K,4,FALSE),"")</f>
        <v/>
      </c>
      <c r="BW25" s="2" t="str">
        <f>IFERROR(VLOOKUP(BU$1&amp;":"&amp;BU25,'Finish order'!$E:$K,5,FALSE),"")</f>
        <v/>
      </c>
      <c r="BX25" s="11" t="str">
        <f>IFERROR(VLOOKUP(BU$1&amp;":"&amp;BU25,'Finish order'!$E:$K,3,FALSE),"")</f>
        <v/>
      </c>
      <c r="BY25" s="2" t="str">
        <f>IFERROR(VLOOKUP(BU$1&amp;":"&amp;BU25,'Finish order'!$E:$K,2,FALSE),"")</f>
        <v/>
      </c>
      <c r="CB25" s="2">
        <v>24</v>
      </c>
      <c r="CC25" s="11" t="str">
        <f>IFERROR(VLOOKUP(CB$1&amp;":"&amp;CB25,'Finish order'!$E:$K,4,FALSE),"")</f>
        <v/>
      </c>
      <c r="CD25" s="2" t="str">
        <f>IFERROR(VLOOKUP(CB$1&amp;":"&amp;CB25,'Finish order'!$E:$K,5,FALSE),"")</f>
        <v/>
      </c>
      <c r="CE25" s="11" t="str">
        <f>IFERROR(VLOOKUP(CB$1&amp;":"&amp;CB25,'Finish order'!$E:$K,3,FALSE),"")</f>
        <v/>
      </c>
      <c r="CF25" s="2" t="str">
        <f>IFERROR(VLOOKUP(CB$1&amp;":"&amp;CB25,'Finish order'!$E:$K,2,FALSE),"")</f>
        <v/>
      </c>
      <c r="CI25" s="13">
        <v>24</v>
      </c>
      <c r="CJ25" s="2" t="str">
        <f>IFERROR(VLOOKUP(CI$1&amp;":"&amp;CI25,'Finish order'!$E:$K,4,FALSE),"")</f>
        <v/>
      </c>
      <c r="CK25" s="2" t="str">
        <f>IFERROR(VLOOKUP(CI$1&amp;":"&amp;CI25,'Finish order'!$E:$K,5,FALSE),"")</f>
        <v/>
      </c>
      <c r="CL25" s="11" t="str">
        <f>IFERROR(VLOOKUP(CI$1&amp;":"&amp;CI25,'Finish order'!$E:$K,3,FALSE),"")</f>
        <v/>
      </c>
      <c r="CM25" s="2" t="str">
        <f>IFERROR(VLOOKUP(CI$1&amp;":"&amp;CI25,'Finish order'!$E:$K,2,FALSE),"")</f>
        <v/>
      </c>
      <c r="CP25" s="13">
        <v>24</v>
      </c>
      <c r="CQ25" s="2" t="str">
        <f>IFERROR(VLOOKUP(CP$1&amp;":"&amp;CP25,'Finish order'!$E:$K,4,FALSE),"")</f>
        <v/>
      </c>
      <c r="CR25" s="2" t="str">
        <f>IFERROR(VLOOKUP(CP$1&amp;":"&amp;CP25,'Finish order'!$E:$K,5,FALSE),"")</f>
        <v/>
      </c>
      <c r="CS25" s="11" t="str">
        <f>IFERROR(VLOOKUP(CP$1&amp;":"&amp;CP25,'Finish order'!$E:$K,3,FALSE),"")</f>
        <v/>
      </c>
      <c r="CT25" s="2" t="str">
        <f>IFERROR(VLOOKUP(CP$1&amp;":"&amp;CP25,'Finish order'!$E:$K,2,FALSE),"")</f>
        <v/>
      </c>
      <c r="CV25" s="11"/>
      <c r="CW25" s="2">
        <v>24</v>
      </c>
      <c r="CX25" s="2" t="str">
        <f>IFERROR(VLOOKUP(CW$1&amp;":"&amp;CW25,'Finish order'!$E:$K,4,FALSE),"")</f>
        <v/>
      </c>
      <c r="CY25" s="2" t="str">
        <f>IFERROR(VLOOKUP(CW$1&amp;":"&amp;CW25,'Finish order'!$E:$K,5,FALSE),"")</f>
        <v/>
      </c>
      <c r="CZ25" s="11" t="str">
        <f>IFERROR(VLOOKUP(CW$1&amp;":"&amp;CW25,'Finish order'!$E:$K,3,FALSE),"")</f>
        <v/>
      </c>
      <c r="DA25" s="2" t="str">
        <f>IFERROR(VLOOKUP(CW$1&amp;":"&amp;CW25,'Finish order'!$E:$K,2,FALSE),"")</f>
        <v/>
      </c>
      <c r="DC25" s="11"/>
      <c r="DD25" s="2">
        <v>24</v>
      </c>
      <c r="DE25" s="2" t="str">
        <f>IFERROR(VLOOKUP(DD$1&amp;":"&amp;DD25,'Finish order'!$E:$K,4,FALSE),"")</f>
        <v/>
      </c>
      <c r="DF25" s="2" t="str">
        <f>IFERROR(VLOOKUP(DD$1&amp;":"&amp;DD25,'Finish order'!$E:$K,5,FALSE),"")</f>
        <v/>
      </c>
      <c r="DG25" s="11" t="str">
        <f>IFERROR(VLOOKUP(DD$1&amp;":"&amp;DD25,'Finish order'!$E:$K,3,FALSE),"")</f>
        <v/>
      </c>
      <c r="DH25" s="2" t="str">
        <f>IFERROR(VLOOKUP(DD$1&amp;":"&amp;DD25,'Finish order'!$E:$K,2,FALSE),"")</f>
        <v/>
      </c>
      <c r="DI25" s="11"/>
      <c r="DK25" s="2">
        <v>24</v>
      </c>
      <c r="DL25" s="2" t="str">
        <f>IFERROR(VLOOKUP(DK$1&amp;":"&amp;DK25,'Finish order'!$E:$K,4,FALSE),"")</f>
        <v/>
      </c>
      <c r="DM25" s="2" t="str">
        <f>IFERROR(VLOOKUP(DK$1&amp;":"&amp;DK25,'Finish order'!$E:$K,5,FALSE),"")</f>
        <v/>
      </c>
      <c r="DN25" s="11" t="str">
        <f>IFERROR(VLOOKUP(DK$1&amp;":"&amp;DK25,'Finish order'!$E:$K,3,FALSE),"")</f>
        <v/>
      </c>
      <c r="DO25" s="2" t="str">
        <f>IFERROR(VLOOKUP(DK$1&amp;":"&amp;DK25,'Finish order'!$E:$K,2,FALSE),"")</f>
        <v/>
      </c>
      <c r="DQ25" s="11"/>
      <c r="DR25" s="2">
        <v>24</v>
      </c>
      <c r="DS25" s="2" t="str">
        <f>IFERROR(VLOOKUP(DR$1&amp;":"&amp;DR25,'Finish order'!$E:$K,4,FALSE),"")</f>
        <v/>
      </c>
      <c r="DT25" s="2" t="str">
        <f>IFERROR(VLOOKUP(DR$1&amp;":"&amp;DR25,'Finish order'!$E:$K,5,FALSE),"")</f>
        <v/>
      </c>
      <c r="DU25" s="11" t="str">
        <f>IFERROR(VLOOKUP(DR$1&amp;":"&amp;DR25,'Finish order'!$E:$K,3,FALSE),"")</f>
        <v/>
      </c>
      <c r="DV25" s="2" t="str">
        <f>IFERROR(VLOOKUP(DR$1&amp;":"&amp;DR25,'Finish order'!$E:$K,2,FALSE),"")</f>
        <v/>
      </c>
      <c r="DW25" s="11"/>
    </row>
    <row r="26" spans="1:127" x14ac:dyDescent="0.2">
      <c r="A26" s="2">
        <v>25</v>
      </c>
      <c r="B26" s="2" t="str">
        <f>IFERROR(VLOOKUP($A$1&amp;":"&amp;A26,'Finish order'!C:K,6,FALSE),"")</f>
        <v>Chris Jefferies</v>
      </c>
      <c r="C26" s="2" t="str">
        <f>IFERROR(VLOOKUP(A$1&amp;":"&amp;A26,'Finish order'!$C:$K,9,FALSE),"")</f>
        <v>M50</v>
      </c>
      <c r="D26" s="2" t="str">
        <f>IFERROR(VLOOKUP(A$1&amp;":"&amp;A26,'Finish order'!$C:$K,7,FALSE),"")</f>
        <v>Billingham RC</v>
      </c>
      <c r="E26" s="11">
        <f>IFERROR(VLOOKUP($A$1&amp;":"&amp;A26,'Finish order'!C:K,5,FALSE),"")</f>
        <v>4.0497685185185185E-2</v>
      </c>
      <c r="F26" s="2">
        <f>IFERROR(VLOOKUP($A$1&amp;":"&amp;A26,'Finish order'!C:K,4,FALSE),"")</f>
        <v>709</v>
      </c>
      <c r="G26" s="13" cm="1">
        <f t="array" ref="G26">IFERROR(SMALL(IF($D$2:$D935=D26,$A$2:$A$911*1.001),1),"")</f>
        <v>25.024999999999999</v>
      </c>
      <c r="H26" s="13" cm="1">
        <f t="array" ref="H26">IFERROR(SMALL(IF($D$2:$D935=D26,$A$2:$A$911*1.0001),2),"")</f>
        <v>52.005200000000002</v>
      </c>
      <c r="I26" s="13" t="str" cm="1">
        <f t="array" ref="I26">IFERROR(SMALL(IF($D$2:$D935=D26,$A$2:$A$911*1.00001),3),"")</f>
        <v/>
      </c>
      <c r="J26" s="13" t="str" cm="1">
        <f t="array" ref="J26">IFERROR(SMALL(IF($D$2:$D935=D26,$A$2:$A$911*1.000001),4),"")</f>
        <v/>
      </c>
      <c r="K26" s="13" t="str">
        <f t="shared" si="0"/>
        <v>No</v>
      </c>
      <c r="L26" s="13" t="str">
        <f t="shared" si="1"/>
        <v>No</v>
      </c>
      <c r="M26" s="13">
        <f t="shared" si="2"/>
        <v>77.030200000000008</v>
      </c>
      <c r="N26" s="13" t="str">
        <f>Table1[[#This Row],[Club]]&amp;":"&amp;Table1[[#Headers],[Male]]</f>
        <v>Billingham RC:Male</v>
      </c>
      <c r="P26" s="2">
        <v>25</v>
      </c>
      <c r="Q26" s="2" t="str">
        <f>IFERROR(VLOOKUP(P$1&amp;":"&amp;P26,'Finish order'!$C:$K,6,FALSE),"")</f>
        <v>Julie Clayton</v>
      </c>
      <c r="R26" s="2" t="str">
        <f>IFERROR(VLOOKUP(P$1&amp;":"&amp;P26,'Finish order'!$C:$K,9,FALSE),"")</f>
        <v>W60</v>
      </c>
      <c r="S26" s="2" t="str">
        <f>IFERROR(VLOOKUP(P$1&amp;":"&amp;P26,'Finish order'!$C:$K,7,FALSE),"")</f>
        <v>Scarborough AC</v>
      </c>
      <c r="T26" s="11">
        <f>IFERROR(VLOOKUP(P$1&amp;":"&amp;P26,'Finish order'!$C:$K,5,FALSE),"")</f>
        <v>5.8877314814814813E-2</v>
      </c>
      <c r="U26" s="2">
        <f>IFERROR(VLOOKUP(P$1&amp;":"&amp;P26,'Finish order'!$C:$K,4,FALSE),"")</f>
        <v>276</v>
      </c>
      <c r="V26" s="13" cm="1">
        <f t="array" ref="V26">IFERROR(SMALL(IF($S$2:$S935=S26,$P$2:$P$911*1.001),1),"")</f>
        <v>3.0029999999999997</v>
      </c>
      <c r="W26" s="13" cm="1">
        <f t="array" ref="W26">IFERROR(SMALL(IF($S$2:$S935=S26,$P$2:$P$911*1.0001),2),"")</f>
        <v>9.0008999999999997</v>
      </c>
      <c r="X26" s="13" cm="1">
        <f t="array" ref="X26">IFERROR(SMALL(IF($S$2:$S935=S26,$P$2:$P$911*1.00001),3),"")</f>
        <v>25.000250000000001</v>
      </c>
      <c r="Y26" s="13" cm="1">
        <f t="array" ref="Y26">IFERROR(SMALL(IF($S$2:$S935=S26,$P$2:$P$911*1.000001),4),"")</f>
        <v>30.000029999999999</v>
      </c>
      <c r="Z26" s="13">
        <f t="shared" si="3"/>
        <v>67.004180000000005</v>
      </c>
      <c r="AA26" s="13">
        <f t="shared" si="5"/>
        <v>37.004150000000003</v>
      </c>
      <c r="AB26" s="13">
        <f t="shared" si="4"/>
        <v>12.0039</v>
      </c>
      <c r="AC26" s="13" t="str">
        <f>Table4[[#This Row],[Club]]&amp;":"&amp;Table4[[#Headers],[Female]]</f>
        <v>Scarborough AC:Female</v>
      </c>
      <c r="AE26" s="2">
        <v>25</v>
      </c>
      <c r="AF26" s="2" t="str">
        <f>IFERROR(VLOOKUP(AE$1&amp;":"&amp;AE26,'Finish order'!$E:$K,4,FALSE),"")</f>
        <v/>
      </c>
      <c r="AG26" s="2" t="str">
        <f>IFERROR(VLOOKUP(AE$1&amp;":"&amp;AE26,'Finish order'!$E:$K,5,FALSE),"")</f>
        <v/>
      </c>
      <c r="AH26" s="11" t="str">
        <f>IFERROR(VLOOKUP(AE$1&amp;":"&amp;AE26,'Finish order'!$E:$K,3,FALSE),"")</f>
        <v/>
      </c>
      <c r="AI26" s="2" t="str">
        <f>IFERROR(VLOOKUP(AE$1&amp;":"&amp;AE26,'Finish order'!$E:$K,2,FALSE),"")</f>
        <v/>
      </c>
      <c r="AL26" s="2">
        <v>25</v>
      </c>
      <c r="AM26" s="2" t="str">
        <f>IFERROR(VLOOKUP(AL$1&amp;":"&amp;AL26,'Finish order'!$E:$K,4,FALSE),"")</f>
        <v/>
      </c>
      <c r="AN26" s="2" t="str">
        <f>IFERROR(VLOOKUP(AL$1&amp;":"&amp;AL26,'Finish order'!$E:$K,5,FALSE),"")</f>
        <v/>
      </c>
      <c r="AO26" s="11" t="str">
        <f>IFERROR(VLOOKUP(AL$1&amp;":"&amp;AL26,'Finish order'!$E:$K,3,FALSE),"")</f>
        <v/>
      </c>
      <c r="AP26" s="2" t="str">
        <f>IFERROR(VLOOKUP(AL$1&amp;":"&amp;AL26,'Finish order'!$E:$K,2,FALSE),"")</f>
        <v/>
      </c>
      <c r="AS26" s="2">
        <v>25</v>
      </c>
      <c r="AT26" s="2" t="str">
        <f>IFERROR(VLOOKUP(AS$1&amp;":"&amp;AS26,'Finish order'!$E:$K,4,FALSE),"")</f>
        <v/>
      </c>
      <c r="AU26" s="2" t="str">
        <f>IFERROR(VLOOKUP(AS$1&amp;":"&amp;AS26,'Finish order'!$E:$K,5,FALSE),"")</f>
        <v/>
      </c>
      <c r="AV26" s="11" t="str">
        <f>IFERROR(VLOOKUP(AS$1&amp;":"&amp;AS26,'Finish order'!$E:$K,3,FALSE),"")</f>
        <v/>
      </c>
      <c r="AW26" s="2" t="str">
        <f>IFERROR(VLOOKUP(AS$1&amp;":"&amp;AS26,'Finish order'!$E:$K,2,FALSE),"")</f>
        <v/>
      </c>
      <c r="AZ26" s="2">
        <v>25</v>
      </c>
      <c r="BA26" s="2" t="str">
        <f>IFERROR(VLOOKUP(AZ$1&amp;":"&amp;AZ26,'Finish order'!$E:$K,4,FALSE),"")</f>
        <v/>
      </c>
      <c r="BB26" s="2" t="str">
        <f>IFERROR(VLOOKUP(AZ$1&amp;":"&amp;AZ26,'Finish order'!$E:$K,5,FALSE),"")</f>
        <v/>
      </c>
      <c r="BC26" s="11" t="str">
        <f>IFERROR(VLOOKUP(AZ$1&amp;":"&amp;AZ26,'Finish order'!$E:$K,3,FALSE),"")</f>
        <v/>
      </c>
      <c r="BD26" s="2" t="str">
        <f>IFERROR(VLOOKUP(AZ$1&amp;":"&amp;AZ26,'Finish order'!$E:$K,2,FALSE),"")</f>
        <v/>
      </c>
      <c r="BG26" s="2">
        <v>25</v>
      </c>
      <c r="BH26" s="2" t="str">
        <f>IFERROR(VLOOKUP(BG$1&amp;":"&amp;BG26,'Finish order'!$E:$K,4,FALSE),"")</f>
        <v/>
      </c>
      <c r="BI26" s="2" t="str">
        <f>IFERROR(VLOOKUP(BG$1&amp;":"&amp;BG26,'Finish order'!$E:$K,5,FALSE),"")</f>
        <v/>
      </c>
      <c r="BJ26" s="11" t="str">
        <f>IFERROR(VLOOKUP(BG$1&amp;":"&amp;BG26,'Finish order'!$E:$K,3,FALSE),"")</f>
        <v/>
      </c>
      <c r="BK26" s="2" t="str">
        <f>IFERROR(VLOOKUP(BG$1&amp;":"&amp;BG26,'Finish order'!$E:$K,2,FALSE),"")</f>
        <v/>
      </c>
      <c r="BN26" s="2">
        <v>25</v>
      </c>
      <c r="BO26" s="2" t="str">
        <f>IFERROR(VLOOKUP(BN$1&amp;":"&amp;BN26,'Finish order'!$E:$K,4,FALSE),"")</f>
        <v/>
      </c>
      <c r="BP26" s="2" t="str">
        <f>IFERROR(VLOOKUP(BN$1&amp;":"&amp;BN26,'Finish order'!$E:$K,5,FALSE),"")</f>
        <v/>
      </c>
      <c r="BQ26" s="11" t="str">
        <f>IFERROR(VLOOKUP(BN$1&amp;":"&amp;BN26,'Finish order'!$E:$K,3,FALSE),"")</f>
        <v/>
      </c>
      <c r="BR26" s="2" t="str">
        <f>IFERROR(VLOOKUP(BN$1&amp;":"&amp;BN26,'Finish order'!$E:$K,2,FALSE),"")</f>
        <v/>
      </c>
      <c r="BU26" s="2">
        <v>25</v>
      </c>
      <c r="BV26" s="11" t="str">
        <f>IFERROR(VLOOKUP(BU$1&amp;":"&amp;BU26,'Finish order'!$E:$K,4,FALSE),"")</f>
        <v/>
      </c>
      <c r="BW26" s="2" t="str">
        <f>IFERROR(VLOOKUP(BU$1&amp;":"&amp;BU26,'Finish order'!$E:$K,5,FALSE),"")</f>
        <v/>
      </c>
      <c r="BX26" s="11" t="str">
        <f>IFERROR(VLOOKUP(BU$1&amp;":"&amp;BU26,'Finish order'!$E:$K,3,FALSE),"")</f>
        <v/>
      </c>
      <c r="BY26" s="2" t="str">
        <f>IFERROR(VLOOKUP(BU$1&amp;":"&amp;BU26,'Finish order'!$E:$K,2,FALSE),"")</f>
        <v/>
      </c>
      <c r="CB26" s="2">
        <v>25</v>
      </c>
      <c r="CC26" s="11" t="str">
        <f>IFERROR(VLOOKUP(CB$1&amp;":"&amp;CB26,'Finish order'!$E:$K,4,FALSE),"")</f>
        <v/>
      </c>
      <c r="CD26" s="2" t="str">
        <f>IFERROR(VLOOKUP(CB$1&amp;":"&amp;CB26,'Finish order'!$E:$K,5,FALSE),"")</f>
        <v/>
      </c>
      <c r="CE26" s="11" t="str">
        <f>IFERROR(VLOOKUP(CB$1&amp;":"&amp;CB26,'Finish order'!$E:$K,3,FALSE),"")</f>
        <v/>
      </c>
      <c r="CF26" s="2" t="str">
        <f>IFERROR(VLOOKUP(CB$1&amp;":"&amp;CB26,'Finish order'!$E:$K,2,FALSE),"")</f>
        <v/>
      </c>
      <c r="CI26" s="13">
        <v>25</v>
      </c>
      <c r="CJ26" s="2" t="str">
        <f>IFERROR(VLOOKUP(CI$1&amp;":"&amp;CI26,'Finish order'!$E:$K,4,FALSE),"")</f>
        <v/>
      </c>
      <c r="CK26" s="2" t="str">
        <f>IFERROR(VLOOKUP(CI$1&amp;":"&amp;CI26,'Finish order'!$E:$K,5,FALSE),"")</f>
        <v/>
      </c>
      <c r="CL26" s="11" t="str">
        <f>IFERROR(VLOOKUP(CI$1&amp;":"&amp;CI26,'Finish order'!$E:$K,3,FALSE),"")</f>
        <v/>
      </c>
      <c r="CM26" s="2" t="str">
        <f>IFERROR(VLOOKUP(CI$1&amp;":"&amp;CI26,'Finish order'!$E:$K,2,FALSE),"")</f>
        <v/>
      </c>
      <c r="CP26" s="13">
        <v>25</v>
      </c>
      <c r="CQ26" s="2" t="str">
        <f>IFERROR(VLOOKUP(CP$1&amp;":"&amp;CP26,'Finish order'!$E:$K,4,FALSE),"")</f>
        <v/>
      </c>
      <c r="CR26" s="2" t="str">
        <f>IFERROR(VLOOKUP(CP$1&amp;":"&amp;CP26,'Finish order'!$E:$K,5,FALSE),"")</f>
        <v/>
      </c>
      <c r="CS26" s="11" t="str">
        <f>IFERROR(VLOOKUP(CP$1&amp;":"&amp;CP26,'Finish order'!$E:$K,3,FALSE),"")</f>
        <v/>
      </c>
      <c r="CT26" s="2" t="str">
        <f>IFERROR(VLOOKUP(CP$1&amp;":"&amp;CP26,'Finish order'!$E:$K,2,FALSE),"")</f>
        <v/>
      </c>
      <c r="CV26" s="11"/>
      <c r="CW26" s="2">
        <v>25</v>
      </c>
      <c r="CX26" s="2" t="str">
        <f>IFERROR(VLOOKUP(CW$1&amp;":"&amp;CW26,'Finish order'!$E:$K,4,FALSE),"")</f>
        <v/>
      </c>
      <c r="CY26" s="2" t="str">
        <f>IFERROR(VLOOKUP(CW$1&amp;":"&amp;CW26,'Finish order'!$E:$K,5,FALSE),"")</f>
        <v/>
      </c>
      <c r="CZ26" s="11" t="str">
        <f>IFERROR(VLOOKUP(CW$1&amp;":"&amp;CW26,'Finish order'!$E:$K,3,FALSE),"")</f>
        <v/>
      </c>
      <c r="DA26" s="2" t="str">
        <f>IFERROR(VLOOKUP(CW$1&amp;":"&amp;CW26,'Finish order'!$E:$K,2,FALSE),"")</f>
        <v/>
      </c>
      <c r="DC26" s="11"/>
      <c r="DD26" s="2">
        <v>25</v>
      </c>
      <c r="DE26" s="2" t="str">
        <f>IFERROR(VLOOKUP(DD$1&amp;":"&amp;DD26,'Finish order'!$E:$K,4,FALSE),"")</f>
        <v/>
      </c>
      <c r="DF26" s="2" t="str">
        <f>IFERROR(VLOOKUP(DD$1&amp;":"&amp;DD26,'Finish order'!$E:$K,5,FALSE),"")</f>
        <v/>
      </c>
      <c r="DG26" s="11" t="str">
        <f>IFERROR(VLOOKUP(DD$1&amp;":"&amp;DD26,'Finish order'!$E:$K,3,FALSE),"")</f>
        <v/>
      </c>
      <c r="DH26" s="2" t="str">
        <f>IFERROR(VLOOKUP(DD$1&amp;":"&amp;DD26,'Finish order'!$E:$K,2,FALSE),"")</f>
        <v/>
      </c>
      <c r="DI26" s="11"/>
      <c r="DK26" s="2">
        <v>25</v>
      </c>
      <c r="DL26" s="2" t="str">
        <f>IFERROR(VLOOKUP(DK$1&amp;":"&amp;DK26,'Finish order'!$E:$K,4,FALSE),"")</f>
        <v/>
      </c>
      <c r="DM26" s="2" t="str">
        <f>IFERROR(VLOOKUP(DK$1&amp;":"&amp;DK26,'Finish order'!$E:$K,5,FALSE),"")</f>
        <v/>
      </c>
      <c r="DN26" s="11" t="str">
        <f>IFERROR(VLOOKUP(DK$1&amp;":"&amp;DK26,'Finish order'!$E:$K,3,FALSE),"")</f>
        <v/>
      </c>
      <c r="DO26" s="2" t="str">
        <f>IFERROR(VLOOKUP(DK$1&amp;":"&amp;DK26,'Finish order'!$E:$K,2,FALSE),"")</f>
        <v/>
      </c>
      <c r="DQ26" s="11"/>
      <c r="DR26" s="2">
        <v>25</v>
      </c>
      <c r="DS26" s="2" t="str">
        <f>IFERROR(VLOOKUP(DR$1&amp;":"&amp;DR26,'Finish order'!$E:$K,4,FALSE),"")</f>
        <v/>
      </c>
      <c r="DT26" s="2" t="str">
        <f>IFERROR(VLOOKUP(DR$1&amp;":"&amp;DR26,'Finish order'!$E:$K,5,FALSE),"")</f>
        <v/>
      </c>
      <c r="DU26" s="11" t="str">
        <f>IFERROR(VLOOKUP(DR$1&amp;":"&amp;DR26,'Finish order'!$E:$K,3,FALSE),"")</f>
        <v/>
      </c>
      <c r="DV26" s="2" t="str">
        <f>IFERROR(VLOOKUP(DR$1&amp;":"&amp;DR26,'Finish order'!$E:$K,2,FALSE),"")</f>
        <v/>
      </c>
      <c r="DW26" s="11"/>
    </row>
    <row r="27" spans="1:127" x14ac:dyDescent="0.2">
      <c r="A27" s="2">
        <v>26</v>
      </c>
      <c r="B27" s="2" t="str">
        <f>IFERROR(VLOOKUP($A$1&amp;":"&amp;A27,'Finish order'!C:K,6,FALSE),"")</f>
        <v>Lewis Hutchinson</v>
      </c>
      <c r="C27" s="2" t="str">
        <f>IFERROR(VLOOKUP(A$1&amp;":"&amp;A27,'Finish order'!$C:$K,9,FALSE),"")</f>
        <v>MSEN</v>
      </c>
      <c r="D27" s="2" t="str">
        <f>IFERROR(VLOOKUP(A$1&amp;":"&amp;A27,'Finish order'!$C:$K,7,FALSE),"")</f>
        <v>York Acorn RC</v>
      </c>
      <c r="E27" s="11">
        <f>IFERROR(VLOOKUP($A$1&amp;":"&amp;A27,'Finish order'!C:K,5,FALSE),"")</f>
        <v>4.0590277777777781E-2</v>
      </c>
      <c r="F27" s="2">
        <f>IFERROR(VLOOKUP($A$1&amp;":"&amp;A27,'Finish order'!C:K,4,FALSE),"")</f>
        <v>309</v>
      </c>
      <c r="G27" s="13" cm="1">
        <f t="array" ref="G27">IFERROR(SMALL(IF($D$2:$D936=D27,$A$2:$A$911*1.001),1),"")</f>
        <v>26.025999999999996</v>
      </c>
      <c r="H27" s="13" cm="1">
        <f t="array" ref="H27">IFERROR(SMALL(IF($D$2:$D936=D27,$A$2:$A$911*1.0001),2),"")</f>
        <v>33.003300000000003</v>
      </c>
      <c r="I27" s="13" cm="1">
        <f t="array" ref="I27">IFERROR(SMALL(IF($D$2:$D936=D27,$A$2:$A$911*1.00001),3),"")</f>
        <v>49.000490000000006</v>
      </c>
      <c r="J27" s="13" cm="1">
        <f t="array" ref="J27">IFERROR(SMALL(IF($D$2:$D936=D27,$A$2:$A$911*1.000001),4),"")</f>
        <v>63.000062999999997</v>
      </c>
      <c r="K27" s="13">
        <f t="shared" si="0"/>
        <v>171.029853</v>
      </c>
      <c r="L27" s="13">
        <f t="shared" si="1"/>
        <v>108.02979000000001</v>
      </c>
      <c r="M27" s="13">
        <f t="shared" si="2"/>
        <v>59.029299999999999</v>
      </c>
      <c r="N27" s="13" t="str">
        <f>Table1[[#This Row],[Club]]&amp;":"&amp;Table1[[#Headers],[Male]]</f>
        <v>York Acorn RC:Male</v>
      </c>
      <c r="P27" s="2">
        <v>26</v>
      </c>
      <c r="Q27" s="2" t="str">
        <f>IFERROR(VLOOKUP(P$1&amp;":"&amp;P27,'Finish order'!$C:$K,6,FALSE),"")</f>
        <v>Lucy Knight</v>
      </c>
      <c r="R27" s="2" t="str">
        <f>IFERROR(VLOOKUP(P$1&amp;":"&amp;P27,'Finish order'!$C:$K,9,FALSE),"")</f>
        <v>WSEN</v>
      </c>
      <c r="S27" s="2" t="str">
        <f>IFERROR(VLOOKUP(P$1&amp;":"&amp;P27,'Finish order'!$C:$K,7,FALSE),"")</f>
        <v>Individual#</v>
      </c>
      <c r="T27" s="11">
        <f>IFERROR(VLOOKUP(P$1&amp;":"&amp;P27,'Finish order'!$C:$K,5,FALSE),"")</f>
        <v>5.9131944444444445E-2</v>
      </c>
      <c r="U27" s="2">
        <f>IFERROR(VLOOKUP(P$1&amp;":"&amp;P27,'Finish order'!$C:$K,4,FALSE),"")</f>
        <v>11</v>
      </c>
      <c r="V27" s="13" cm="1">
        <f t="array" ref="V27">IFERROR(SMALL(IF($S$2:$S936=S27,$P$2:$P$911*1.001),1),"")</f>
        <v>6.0059999999999993</v>
      </c>
      <c r="W27" s="13" cm="1">
        <f t="array" ref="W27">IFERROR(SMALL(IF($S$2:$S936=S27,$P$2:$P$911*1.0001),2),"")</f>
        <v>19.001899999999999</v>
      </c>
      <c r="X27" s="13" cm="1">
        <f t="array" ref="X27">IFERROR(SMALL(IF($S$2:$S936=S27,$P$2:$P$911*1.00001),3),"")</f>
        <v>26.000260000000001</v>
      </c>
      <c r="Y27" s="13" cm="1">
        <f t="array" ref="Y27">IFERROR(SMALL(IF($S$2:$S936=S27,$P$2:$P$911*1.000001),4),"")</f>
        <v>32.000031999999997</v>
      </c>
      <c r="Z27" s="13">
        <f t="shared" si="3"/>
        <v>83.008192000000008</v>
      </c>
      <c r="AA27" s="13">
        <f t="shared" si="5"/>
        <v>51.008160000000004</v>
      </c>
      <c r="AB27" s="13">
        <f t="shared" si="4"/>
        <v>25.007899999999999</v>
      </c>
      <c r="AC27" s="13" t="str">
        <f>Table4[[#This Row],[Club]]&amp;":"&amp;Table4[[#Headers],[Female]]</f>
        <v>Individual#:Female</v>
      </c>
      <c r="AE27" s="2">
        <v>26</v>
      </c>
      <c r="AF27" s="2" t="str">
        <f>IFERROR(VLOOKUP(AE$1&amp;":"&amp;AE27,'Finish order'!$E:$K,4,FALSE),"")</f>
        <v/>
      </c>
      <c r="AG27" s="2" t="str">
        <f>IFERROR(VLOOKUP(AE$1&amp;":"&amp;AE27,'Finish order'!$E:$K,5,FALSE),"")</f>
        <v/>
      </c>
      <c r="AH27" s="11" t="str">
        <f>IFERROR(VLOOKUP(AE$1&amp;":"&amp;AE27,'Finish order'!$E:$K,3,FALSE),"")</f>
        <v/>
      </c>
      <c r="AI27" s="2" t="str">
        <f>IFERROR(VLOOKUP(AE$1&amp;":"&amp;AE27,'Finish order'!$E:$K,2,FALSE),"")</f>
        <v/>
      </c>
      <c r="AL27" s="2">
        <v>26</v>
      </c>
      <c r="AM27" s="2" t="str">
        <f>IFERROR(VLOOKUP(AL$1&amp;":"&amp;AL27,'Finish order'!$E:$K,4,FALSE),"")</f>
        <v/>
      </c>
      <c r="AN27" s="2" t="str">
        <f>IFERROR(VLOOKUP(AL$1&amp;":"&amp;AL27,'Finish order'!$E:$K,5,FALSE),"")</f>
        <v/>
      </c>
      <c r="AO27" s="11" t="str">
        <f>IFERROR(VLOOKUP(AL$1&amp;":"&amp;AL27,'Finish order'!$E:$K,3,FALSE),"")</f>
        <v/>
      </c>
      <c r="AP27" s="2" t="str">
        <f>IFERROR(VLOOKUP(AL$1&amp;":"&amp;AL27,'Finish order'!$E:$K,2,FALSE),"")</f>
        <v/>
      </c>
      <c r="AS27" s="2">
        <v>26</v>
      </c>
      <c r="AT27" s="2" t="str">
        <f>IFERROR(VLOOKUP(AS$1&amp;":"&amp;AS27,'Finish order'!$E:$K,4,FALSE),"")</f>
        <v/>
      </c>
      <c r="AU27" s="2" t="str">
        <f>IFERROR(VLOOKUP(AS$1&amp;":"&amp;AS27,'Finish order'!$E:$K,5,FALSE),"")</f>
        <v/>
      </c>
      <c r="AV27" s="11" t="str">
        <f>IFERROR(VLOOKUP(AS$1&amp;":"&amp;AS27,'Finish order'!$E:$K,3,FALSE),"")</f>
        <v/>
      </c>
      <c r="AW27" s="2" t="str">
        <f>IFERROR(VLOOKUP(AS$1&amp;":"&amp;AS27,'Finish order'!$E:$K,2,FALSE),"")</f>
        <v/>
      </c>
      <c r="AZ27" s="2">
        <v>26</v>
      </c>
      <c r="BA27" s="2" t="str">
        <f>IFERROR(VLOOKUP(AZ$1&amp;":"&amp;AZ27,'Finish order'!$E:$K,4,FALSE),"")</f>
        <v/>
      </c>
      <c r="BB27" s="2" t="str">
        <f>IFERROR(VLOOKUP(AZ$1&amp;":"&amp;AZ27,'Finish order'!$E:$K,5,FALSE),"")</f>
        <v/>
      </c>
      <c r="BC27" s="11" t="str">
        <f>IFERROR(VLOOKUP(AZ$1&amp;":"&amp;AZ27,'Finish order'!$E:$K,3,FALSE),"")</f>
        <v/>
      </c>
      <c r="BD27" s="2" t="str">
        <f>IFERROR(VLOOKUP(AZ$1&amp;":"&amp;AZ27,'Finish order'!$E:$K,2,FALSE),"")</f>
        <v/>
      </c>
      <c r="BG27" s="2">
        <v>26</v>
      </c>
      <c r="BH27" s="2" t="str">
        <f>IFERROR(VLOOKUP(BG$1&amp;":"&amp;BG27,'Finish order'!$E:$K,4,FALSE),"")</f>
        <v/>
      </c>
      <c r="BI27" s="2" t="str">
        <f>IFERROR(VLOOKUP(BG$1&amp;":"&amp;BG27,'Finish order'!$E:$K,5,FALSE),"")</f>
        <v/>
      </c>
      <c r="BJ27" s="11" t="str">
        <f>IFERROR(VLOOKUP(BG$1&amp;":"&amp;BG27,'Finish order'!$E:$K,3,FALSE),"")</f>
        <v/>
      </c>
      <c r="BK27" s="2" t="str">
        <f>IFERROR(VLOOKUP(BG$1&amp;":"&amp;BG27,'Finish order'!$E:$K,2,FALSE),"")</f>
        <v/>
      </c>
      <c r="BN27" s="2">
        <v>26</v>
      </c>
      <c r="BO27" s="2" t="str">
        <f>IFERROR(VLOOKUP(BN$1&amp;":"&amp;BN27,'Finish order'!$E:$K,4,FALSE),"")</f>
        <v/>
      </c>
      <c r="BP27" s="2" t="str">
        <f>IFERROR(VLOOKUP(BN$1&amp;":"&amp;BN27,'Finish order'!$E:$K,5,FALSE),"")</f>
        <v/>
      </c>
      <c r="BQ27" s="11" t="str">
        <f>IFERROR(VLOOKUP(BN$1&amp;":"&amp;BN27,'Finish order'!$E:$K,3,FALSE),"")</f>
        <v/>
      </c>
      <c r="BR27" s="2" t="str">
        <f>IFERROR(VLOOKUP(BN$1&amp;":"&amp;BN27,'Finish order'!$E:$K,2,FALSE),"")</f>
        <v/>
      </c>
      <c r="BU27" s="2">
        <v>26</v>
      </c>
      <c r="BV27" s="11" t="str">
        <f>IFERROR(VLOOKUP(BU$1&amp;":"&amp;BU27,'Finish order'!$E:$K,4,FALSE),"")</f>
        <v/>
      </c>
      <c r="BW27" s="2" t="str">
        <f>IFERROR(VLOOKUP(BU$1&amp;":"&amp;BU27,'Finish order'!$E:$K,5,FALSE),"")</f>
        <v/>
      </c>
      <c r="BX27" s="11" t="str">
        <f>IFERROR(VLOOKUP(BU$1&amp;":"&amp;BU27,'Finish order'!$E:$K,3,FALSE),"")</f>
        <v/>
      </c>
      <c r="BY27" s="2" t="str">
        <f>IFERROR(VLOOKUP(BU$1&amp;":"&amp;BU27,'Finish order'!$E:$K,2,FALSE),"")</f>
        <v/>
      </c>
      <c r="CB27" s="2">
        <v>26</v>
      </c>
      <c r="CC27" s="11" t="str">
        <f>IFERROR(VLOOKUP(CB$1&amp;":"&amp;CB27,'Finish order'!$E:$K,4,FALSE),"")</f>
        <v/>
      </c>
      <c r="CD27" s="2" t="str">
        <f>IFERROR(VLOOKUP(CB$1&amp;":"&amp;CB27,'Finish order'!$E:$K,5,FALSE),"")</f>
        <v/>
      </c>
      <c r="CE27" s="11" t="str">
        <f>IFERROR(VLOOKUP(CB$1&amp;":"&amp;CB27,'Finish order'!$E:$K,3,FALSE),"")</f>
        <v/>
      </c>
      <c r="CF27" s="2" t="str">
        <f>IFERROR(VLOOKUP(CB$1&amp;":"&amp;CB27,'Finish order'!$E:$K,2,FALSE),"")</f>
        <v/>
      </c>
      <c r="CI27" s="13">
        <v>26</v>
      </c>
      <c r="CJ27" s="2" t="str">
        <f>IFERROR(VLOOKUP(CI$1&amp;":"&amp;CI27,'Finish order'!$E:$K,4,FALSE),"")</f>
        <v/>
      </c>
      <c r="CK27" s="2" t="str">
        <f>IFERROR(VLOOKUP(CI$1&amp;":"&amp;CI27,'Finish order'!$E:$K,5,FALSE),"")</f>
        <v/>
      </c>
      <c r="CL27" s="11" t="str">
        <f>IFERROR(VLOOKUP(CI$1&amp;":"&amp;CI27,'Finish order'!$E:$K,3,FALSE),"")</f>
        <v/>
      </c>
      <c r="CM27" s="2" t="str">
        <f>IFERROR(VLOOKUP(CI$1&amp;":"&amp;CI27,'Finish order'!$E:$K,2,FALSE),"")</f>
        <v/>
      </c>
      <c r="CP27" s="13">
        <v>26</v>
      </c>
      <c r="CQ27" s="2" t="str">
        <f>IFERROR(VLOOKUP(CP$1&amp;":"&amp;CP27,'Finish order'!$E:$K,4,FALSE),"")</f>
        <v/>
      </c>
      <c r="CR27" s="2" t="str">
        <f>IFERROR(VLOOKUP(CP$1&amp;":"&amp;CP27,'Finish order'!$E:$K,5,FALSE),"")</f>
        <v/>
      </c>
      <c r="CS27" s="11" t="str">
        <f>IFERROR(VLOOKUP(CP$1&amp;":"&amp;CP27,'Finish order'!$E:$K,3,FALSE),"")</f>
        <v/>
      </c>
      <c r="CT27" s="2" t="str">
        <f>IFERROR(VLOOKUP(CP$1&amp;":"&amp;CP27,'Finish order'!$E:$K,2,FALSE),"")</f>
        <v/>
      </c>
      <c r="CV27" s="11"/>
      <c r="CW27" s="2">
        <v>26</v>
      </c>
      <c r="CX27" s="2" t="str">
        <f>IFERROR(VLOOKUP(CW$1&amp;":"&amp;CW27,'Finish order'!$E:$K,4,FALSE),"")</f>
        <v/>
      </c>
      <c r="CY27" s="2" t="str">
        <f>IFERROR(VLOOKUP(CW$1&amp;":"&amp;CW27,'Finish order'!$E:$K,5,FALSE),"")</f>
        <v/>
      </c>
      <c r="CZ27" s="11" t="str">
        <f>IFERROR(VLOOKUP(CW$1&amp;":"&amp;CW27,'Finish order'!$E:$K,3,FALSE),"")</f>
        <v/>
      </c>
      <c r="DA27" s="2" t="str">
        <f>IFERROR(VLOOKUP(CW$1&amp;":"&amp;CW27,'Finish order'!$E:$K,2,FALSE),"")</f>
        <v/>
      </c>
      <c r="DC27" s="11"/>
      <c r="DD27" s="2">
        <v>26</v>
      </c>
      <c r="DE27" s="2" t="str">
        <f>IFERROR(VLOOKUP(DD$1&amp;":"&amp;DD27,'Finish order'!$E:$K,4,FALSE),"")</f>
        <v/>
      </c>
      <c r="DF27" s="2" t="str">
        <f>IFERROR(VLOOKUP(DD$1&amp;":"&amp;DD27,'Finish order'!$E:$K,5,FALSE),"")</f>
        <v/>
      </c>
      <c r="DG27" s="11" t="str">
        <f>IFERROR(VLOOKUP(DD$1&amp;":"&amp;DD27,'Finish order'!$E:$K,3,FALSE),"")</f>
        <v/>
      </c>
      <c r="DH27" s="2" t="str">
        <f>IFERROR(VLOOKUP(DD$1&amp;":"&amp;DD27,'Finish order'!$E:$K,2,FALSE),"")</f>
        <v/>
      </c>
      <c r="DI27" s="11"/>
      <c r="DK27" s="2">
        <v>26</v>
      </c>
      <c r="DL27" s="2" t="str">
        <f>IFERROR(VLOOKUP(DK$1&amp;":"&amp;DK27,'Finish order'!$E:$K,4,FALSE),"")</f>
        <v/>
      </c>
      <c r="DM27" s="2" t="str">
        <f>IFERROR(VLOOKUP(DK$1&amp;":"&amp;DK27,'Finish order'!$E:$K,5,FALSE),"")</f>
        <v/>
      </c>
      <c r="DN27" s="11" t="str">
        <f>IFERROR(VLOOKUP(DK$1&amp;":"&amp;DK27,'Finish order'!$E:$K,3,FALSE),"")</f>
        <v/>
      </c>
      <c r="DO27" s="2" t="str">
        <f>IFERROR(VLOOKUP(DK$1&amp;":"&amp;DK27,'Finish order'!$E:$K,2,FALSE),"")</f>
        <v/>
      </c>
      <c r="DQ27" s="11"/>
      <c r="DR27" s="2">
        <v>26</v>
      </c>
      <c r="DS27" s="2" t="str">
        <f>IFERROR(VLOOKUP(DR$1&amp;":"&amp;DR27,'Finish order'!$E:$K,4,FALSE),"")</f>
        <v/>
      </c>
      <c r="DT27" s="2" t="str">
        <f>IFERROR(VLOOKUP(DR$1&amp;":"&amp;DR27,'Finish order'!$E:$K,5,FALSE),"")</f>
        <v/>
      </c>
      <c r="DU27" s="11" t="str">
        <f>IFERROR(VLOOKUP(DR$1&amp;":"&amp;DR27,'Finish order'!$E:$K,3,FALSE),"")</f>
        <v/>
      </c>
      <c r="DV27" s="2" t="str">
        <f>IFERROR(VLOOKUP(DR$1&amp;":"&amp;DR27,'Finish order'!$E:$K,2,FALSE),"")</f>
        <v/>
      </c>
      <c r="DW27" s="11"/>
    </row>
    <row r="28" spans="1:127" x14ac:dyDescent="0.2">
      <c r="A28" s="2">
        <v>27</v>
      </c>
      <c r="B28" s="2" t="str">
        <f>IFERROR(VLOOKUP($A$1&amp;":"&amp;A28,'Finish order'!C:K,6,FALSE),"")</f>
        <v>Tom Hustwitt</v>
      </c>
      <c r="C28" s="2" t="str">
        <f>IFERROR(VLOOKUP(A$1&amp;":"&amp;A28,'Finish order'!$C:$K,9,FALSE),"")</f>
        <v>MSEN</v>
      </c>
      <c r="D28" s="2" t="str">
        <f>IFERROR(VLOOKUP(A$1&amp;":"&amp;A28,'Finish order'!$C:$K,7,FALSE),"")</f>
        <v>Esk Valley Fell Club</v>
      </c>
      <c r="E28" s="11">
        <f>IFERROR(VLOOKUP($A$1&amp;":"&amp;A28,'Finish order'!C:K,5,FALSE),"")</f>
        <v>4.0706018518518516E-2</v>
      </c>
      <c r="F28" s="2">
        <f>IFERROR(VLOOKUP($A$1&amp;":"&amp;A28,'Finish order'!C:K,4,FALSE),"")</f>
        <v>327</v>
      </c>
      <c r="G28" s="13" cm="1">
        <f t="array" ref="G28">IFERROR(SMALL(IF($D$2:$D937=D28,$A$2:$A$911*1.001),1),"")</f>
        <v>7.0069999999999997</v>
      </c>
      <c r="H28" s="13" cm="1">
        <f t="array" ref="H28">IFERROR(SMALL(IF($D$2:$D937=D28,$A$2:$A$911*1.0001),2),"")</f>
        <v>15.0015</v>
      </c>
      <c r="I28" s="13" cm="1">
        <f t="array" ref="I28">IFERROR(SMALL(IF($D$2:$D937=D28,$A$2:$A$911*1.00001),3),"")</f>
        <v>16.000160000000001</v>
      </c>
      <c r="J28" s="13" cm="1">
        <f t="array" ref="J28">IFERROR(SMALL(IF($D$2:$D937=D28,$A$2:$A$911*1.000001),4),"")</f>
        <v>19.000018999999998</v>
      </c>
      <c r="K28" s="13">
        <f t="shared" si="0"/>
        <v>57.008679000000001</v>
      </c>
      <c r="L28" s="13">
        <f t="shared" si="1"/>
        <v>38.008659999999999</v>
      </c>
      <c r="M28" s="13">
        <f t="shared" si="2"/>
        <v>22.008499999999998</v>
      </c>
      <c r="N28" s="13" t="str">
        <f>Table1[[#This Row],[Club]]&amp;":"&amp;Table1[[#Headers],[Male]]</f>
        <v>Esk Valley Fell Club:Male</v>
      </c>
      <c r="P28" s="2">
        <v>27</v>
      </c>
      <c r="Q28" s="2" t="str">
        <f>IFERROR(VLOOKUP(P$1&amp;":"&amp;P28,'Finish order'!$C:$K,6,FALSE),"")</f>
        <v>Alison Lloyd</v>
      </c>
      <c r="R28" s="2" t="str">
        <f>IFERROR(VLOOKUP(P$1&amp;":"&amp;P28,'Finish order'!$C:$K,9,FALSE),"")</f>
        <v>W65</v>
      </c>
      <c r="S28" s="2" t="str">
        <f>IFERROR(VLOOKUP(P$1&amp;":"&amp;P28,'Finish order'!$C:$K,7,FALSE),"")</f>
        <v>North York Moors AC</v>
      </c>
      <c r="T28" s="11">
        <f>IFERROR(VLOOKUP(P$1&amp;":"&amp;P28,'Finish order'!$C:$K,5,FALSE),"")</f>
        <v>6.0347222222222219E-2</v>
      </c>
      <c r="U28" s="2">
        <f>IFERROR(VLOOKUP(P$1&amp;":"&amp;P28,'Finish order'!$C:$K,4,FALSE),"")</f>
        <v>291</v>
      </c>
      <c r="V28" s="13" cm="1">
        <f t="array" ref="V28">IFERROR(SMALL(IF($S$2:$S937=S28,$P$2:$P$911*1.001),1),"")</f>
        <v>11.010999999999999</v>
      </c>
      <c r="W28" s="13" cm="1">
        <f t="array" ref="W28">IFERROR(SMALL(IF($S$2:$S937=S28,$P$2:$P$911*1.0001),2),"")</f>
        <v>23.002299999999998</v>
      </c>
      <c r="X28" s="13" cm="1">
        <f t="array" ref="X28">IFERROR(SMALL(IF($S$2:$S937=S28,$P$2:$P$911*1.00001),3),"")</f>
        <v>27.00027</v>
      </c>
      <c r="Y28" s="13" cm="1">
        <f t="array" ref="Y28">IFERROR(SMALL(IF($S$2:$S937=S28,$P$2:$P$911*1.000001),4),"")</f>
        <v>29.000028999999998</v>
      </c>
      <c r="Z28" s="13">
        <f t="shared" si="3"/>
        <v>90.013598999999999</v>
      </c>
      <c r="AA28" s="13">
        <f t="shared" si="5"/>
        <v>61.013570000000001</v>
      </c>
      <c r="AB28" s="13">
        <f t="shared" si="4"/>
        <v>34.013300000000001</v>
      </c>
      <c r="AC28" s="13" t="str">
        <f>Table4[[#This Row],[Club]]&amp;":"&amp;Table4[[#Headers],[Female]]</f>
        <v>North York Moors AC:Female</v>
      </c>
      <c r="AE28" s="2">
        <v>27</v>
      </c>
      <c r="AF28" s="2" t="str">
        <f>IFERROR(VLOOKUP(AE$1&amp;":"&amp;AE28,'Finish order'!$E:$K,4,FALSE),"")</f>
        <v/>
      </c>
      <c r="AG28" s="2" t="str">
        <f>IFERROR(VLOOKUP(AE$1&amp;":"&amp;AE28,'Finish order'!$E:$K,5,FALSE),"")</f>
        <v/>
      </c>
      <c r="AH28" s="11" t="str">
        <f>IFERROR(VLOOKUP(AE$1&amp;":"&amp;AE28,'Finish order'!$E:$K,3,FALSE),"")</f>
        <v/>
      </c>
      <c r="AI28" s="2" t="str">
        <f>IFERROR(VLOOKUP(AE$1&amp;":"&amp;AE28,'Finish order'!$E:$K,2,FALSE),"")</f>
        <v/>
      </c>
      <c r="AL28" s="2">
        <v>27</v>
      </c>
      <c r="AM28" s="2" t="str">
        <f>IFERROR(VLOOKUP(AL$1&amp;":"&amp;AL28,'Finish order'!$E:$K,4,FALSE),"")</f>
        <v/>
      </c>
      <c r="AN28" s="2" t="str">
        <f>IFERROR(VLOOKUP(AL$1&amp;":"&amp;AL28,'Finish order'!$E:$K,5,FALSE),"")</f>
        <v/>
      </c>
      <c r="AO28" s="11" t="str">
        <f>IFERROR(VLOOKUP(AL$1&amp;":"&amp;AL28,'Finish order'!$E:$K,3,FALSE),"")</f>
        <v/>
      </c>
      <c r="AP28" s="2" t="str">
        <f>IFERROR(VLOOKUP(AL$1&amp;":"&amp;AL28,'Finish order'!$E:$K,2,FALSE),"")</f>
        <v/>
      </c>
      <c r="AS28" s="2">
        <v>27</v>
      </c>
      <c r="AT28" s="2" t="str">
        <f>IFERROR(VLOOKUP(AS$1&amp;":"&amp;AS28,'Finish order'!$E:$K,4,FALSE),"")</f>
        <v/>
      </c>
      <c r="AU28" s="2" t="str">
        <f>IFERROR(VLOOKUP(AS$1&amp;":"&amp;AS28,'Finish order'!$E:$K,5,FALSE),"")</f>
        <v/>
      </c>
      <c r="AV28" s="11" t="str">
        <f>IFERROR(VLOOKUP(AS$1&amp;":"&amp;AS28,'Finish order'!$E:$K,3,FALSE),"")</f>
        <v/>
      </c>
      <c r="AW28" s="2" t="str">
        <f>IFERROR(VLOOKUP(AS$1&amp;":"&amp;AS28,'Finish order'!$E:$K,2,FALSE),"")</f>
        <v/>
      </c>
      <c r="AZ28" s="2">
        <v>27</v>
      </c>
      <c r="BA28" s="2" t="str">
        <f>IFERROR(VLOOKUP(AZ$1&amp;":"&amp;AZ28,'Finish order'!$E:$K,4,FALSE),"")</f>
        <v/>
      </c>
      <c r="BB28" s="2" t="str">
        <f>IFERROR(VLOOKUP(AZ$1&amp;":"&amp;AZ28,'Finish order'!$E:$K,5,FALSE),"")</f>
        <v/>
      </c>
      <c r="BC28" s="11" t="str">
        <f>IFERROR(VLOOKUP(AZ$1&amp;":"&amp;AZ28,'Finish order'!$E:$K,3,FALSE),"")</f>
        <v/>
      </c>
      <c r="BD28" s="2" t="str">
        <f>IFERROR(VLOOKUP(AZ$1&amp;":"&amp;AZ28,'Finish order'!$E:$K,2,FALSE),"")</f>
        <v/>
      </c>
      <c r="BG28" s="2">
        <v>27</v>
      </c>
      <c r="BH28" s="2" t="str">
        <f>IFERROR(VLOOKUP(BG$1&amp;":"&amp;BG28,'Finish order'!$E:$K,4,FALSE),"")</f>
        <v/>
      </c>
      <c r="BI28" s="2" t="str">
        <f>IFERROR(VLOOKUP(BG$1&amp;":"&amp;BG28,'Finish order'!$E:$K,5,FALSE),"")</f>
        <v/>
      </c>
      <c r="BJ28" s="11" t="str">
        <f>IFERROR(VLOOKUP(BG$1&amp;":"&amp;BG28,'Finish order'!$E:$K,3,FALSE),"")</f>
        <v/>
      </c>
      <c r="BK28" s="2" t="str">
        <f>IFERROR(VLOOKUP(BG$1&amp;":"&amp;BG28,'Finish order'!$E:$K,2,FALSE),"")</f>
        <v/>
      </c>
      <c r="BN28" s="2">
        <v>27</v>
      </c>
      <c r="BO28" s="2" t="str">
        <f>IFERROR(VLOOKUP(BN$1&amp;":"&amp;BN28,'Finish order'!$E:$K,4,FALSE),"")</f>
        <v/>
      </c>
      <c r="BP28" s="2" t="str">
        <f>IFERROR(VLOOKUP(BN$1&amp;":"&amp;BN28,'Finish order'!$E:$K,5,FALSE),"")</f>
        <v/>
      </c>
      <c r="BQ28" s="11" t="str">
        <f>IFERROR(VLOOKUP(BN$1&amp;":"&amp;BN28,'Finish order'!$E:$K,3,FALSE),"")</f>
        <v/>
      </c>
      <c r="BR28" s="2" t="str">
        <f>IFERROR(VLOOKUP(BN$1&amp;":"&amp;BN28,'Finish order'!$E:$K,2,FALSE),"")</f>
        <v/>
      </c>
      <c r="BU28" s="2">
        <v>27</v>
      </c>
      <c r="BV28" s="11" t="str">
        <f>IFERROR(VLOOKUP(BU$1&amp;":"&amp;BU28,'Finish order'!$E:$K,4,FALSE),"")</f>
        <v/>
      </c>
      <c r="BW28" s="2" t="str">
        <f>IFERROR(VLOOKUP(BU$1&amp;":"&amp;BU28,'Finish order'!$E:$K,5,FALSE),"")</f>
        <v/>
      </c>
      <c r="BX28" s="11" t="str">
        <f>IFERROR(VLOOKUP(BU$1&amp;":"&amp;BU28,'Finish order'!$E:$K,3,FALSE),"")</f>
        <v/>
      </c>
      <c r="BY28" s="2" t="str">
        <f>IFERROR(VLOOKUP(BU$1&amp;":"&amp;BU28,'Finish order'!$E:$K,2,FALSE),"")</f>
        <v/>
      </c>
      <c r="CB28" s="2">
        <v>27</v>
      </c>
      <c r="CC28" s="11" t="str">
        <f>IFERROR(VLOOKUP(CB$1&amp;":"&amp;CB28,'Finish order'!$E:$K,4,FALSE),"")</f>
        <v/>
      </c>
      <c r="CD28" s="2" t="str">
        <f>IFERROR(VLOOKUP(CB$1&amp;":"&amp;CB28,'Finish order'!$E:$K,5,FALSE),"")</f>
        <v/>
      </c>
      <c r="CE28" s="11" t="str">
        <f>IFERROR(VLOOKUP(CB$1&amp;":"&amp;CB28,'Finish order'!$E:$K,3,FALSE),"")</f>
        <v/>
      </c>
      <c r="CF28" s="2" t="str">
        <f>IFERROR(VLOOKUP(CB$1&amp;":"&amp;CB28,'Finish order'!$E:$K,2,FALSE),"")</f>
        <v/>
      </c>
      <c r="CI28" s="13">
        <v>27</v>
      </c>
      <c r="CJ28" s="2" t="str">
        <f>IFERROR(VLOOKUP(CI$1&amp;":"&amp;CI28,'Finish order'!$E:$K,4,FALSE),"")</f>
        <v/>
      </c>
      <c r="CK28" s="2" t="str">
        <f>IFERROR(VLOOKUP(CI$1&amp;":"&amp;CI28,'Finish order'!$E:$K,5,FALSE),"")</f>
        <v/>
      </c>
      <c r="CL28" s="11" t="str">
        <f>IFERROR(VLOOKUP(CI$1&amp;":"&amp;CI28,'Finish order'!$E:$K,3,FALSE),"")</f>
        <v/>
      </c>
      <c r="CM28" s="2" t="str">
        <f>IFERROR(VLOOKUP(CI$1&amp;":"&amp;CI28,'Finish order'!$E:$K,2,FALSE),"")</f>
        <v/>
      </c>
      <c r="CP28" s="13">
        <v>27</v>
      </c>
      <c r="CQ28" s="2" t="str">
        <f>IFERROR(VLOOKUP(CP$1&amp;":"&amp;CP28,'Finish order'!$E:$K,4,FALSE),"")</f>
        <v/>
      </c>
      <c r="CR28" s="2" t="str">
        <f>IFERROR(VLOOKUP(CP$1&amp;":"&amp;CP28,'Finish order'!$E:$K,5,FALSE),"")</f>
        <v/>
      </c>
      <c r="CS28" s="11" t="str">
        <f>IFERROR(VLOOKUP(CP$1&amp;":"&amp;CP28,'Finish order'!$E:$K,3,FALSE),"")</f>
        <v/>
      </c>
      <c r="CT28" s="2" t="str">
        <f>IFERROR(VLOOKUP(CP$1&amp;":"&amp;CP28,'Finish order'!$E:$K,2,FALSE),"")</f>
        <v/>
      </c>
      <c r="CV28" s="11"/>
      <c r="CW28" s="2">
        <v>27</v>
      </c>
      <c r="CX28" s="2" t="str">
        <f>IFERROR(VLOOKUP(CW$1&amp;":"&amp;CW28,'Finish order'!$E:$K,4,FALSE),"")</f>
        <v/>
      </c>
      <c r="CY28" s="2" t="str">
        <f>IFERROR(VLOOKUP(CW$1&amp;":"&amp;CW28,'Finish order'!$E:$K,5,FALSE),"")</f>
        <v/>
      </c>
      <c r="CZ28" s="11" t="str">
        <f>IFERROR(VLOOKUP(CW$1&amp;":"&amp;CW28,'Finish order'!$E:$K,3,FALSE),"")</f>
        <v/>
      </c>
      <c r="DA28" s="2" t="str">
        <f>IFERROR(VLOOKUP(CW$1&amp;":"&amp;CW28,'Finish order'!$E:$K,2,FALSE),"")</f>
        <v/>
      </c>
      <c r="DC28" s="11"/>
      <c r="DD28" s="2">
        <v>27</v>
      </c>
      <c r="DE28" s="2" t="str">
        <f>IFERROR(VLOOKUP(DD$1&amp;":"&amp;DD28,'Finish order'!$E:$K,4,FALSE),"")</f>
        <v/>
      </c>
      <c r="DF28" s="2" t="str">
        <f>IFERROR(VLOOKUP(DD$1&amp;":"&amp;DD28,'Finish order'!$E:$K,5,FALSE),"")</f>
        <v/>
      </c>
      <c r="DG28" s="11" t="str">
        <f>IFERROR(VLOOKUP(DD$1&amp;":"&amp;DD28,'Finish order'!$E:$K,3,FALSE),"")</f>
        <v/>
      </c>
      <c r="DH28" s="2" t="str">
        <f>IFERROR(VLOOKUP(DD$1&amp;":"&amp;DD28,'Finish order'!$E:$K,2,FALSE),"")</f>
        <v/>
      </c>
      <c r="DI28" s="11"/>
      <c r="DK28" s="2">
        <v>27</v>
      </c>
      <c r="DL28" s="2" t="str">
        <f>IFERROR(VLOOKUP(DK$1&amp;":"&amp;DK28,'Finish order'!$E:$K,4,FALSE),"")</f>
        <v/>
      </c>
      <c r="DM28" s="2" t="str">
        <f>IFERROR(VLOOKUP(DK$1&amp;":"&amp;DK28,'Finish order'!$E:$K,5,FALSE),"")</f>
        <v/>
      </c>
      <c r="DN28" s="11" t="str">
        <f>IFERROR(VLOOKUP(DK$1&amp;":"&amp;DK28,'Finish order'!$E:$K,3,FALSE),"")</f>
        <v/>
      </c>
      <c r="DO28" s="2" t="str">
        <f>IFERROR(VLOOKUP(DK$1&amp;":"&amp;DK28,'Finish order'!$E:$K,2,FALSE),"")</f>
        <v/>
      </c>
      <c r="DQ28" s="11"/>
      <c r="DR28" s="2">
        <v>27</v>
      </c>
      <c r="DS28" s="2" t="str">
        <f>IFERROR(VLOOKUP(DR$1&amp;":"&amp;DR28,'Finish order'!$E:$K,4,FALSE),"")</f>
        <v/>
      </c>
      <c r="DT28" s="2" t="str">
        <f>IFERROR(VLOOKUP(DR$1&amp;":"&amp;DR28,'Finish order'!$E:$K,5,FALSE),"")</f>
        <v/>
      </c>
      <c r="DU28" s="11" t="str">
        <f>IFERROR(VLOOKUP(DR$1&amp;":"&amp;DR28,'Finish order'!$E:$K,3,FALSE),"")</f>
        <v/>
      </c>
      <c r="DV28" s="2" t="str">
        <f>IFERROR(VLOOKUP(DR$1&amp;":"&amp;DR28,'Finish order'!$E:$K,2,FALSE),"")</f>
        <v/>
      </c>
      <c r="DW28" s="11"/>
    </row>
    <row r="29" spans="1:127" x14ac:dyDescent="0.2">
      <c r="A29" s="2">
        <v>28</v>
      </c>
      <c r="B29" s="2" t="str">
        <f>IFERROR(VLOOKUP($A$1&amp;":"&amp;A29,'Finish order'!C:K,6,FALSE),"")</f>
        <v>Phil Smith</v>
      </c>
      <c r="C29" s="2" t="str">
        <f>IFERROR(VLOOKUP(A$1&amp;":"&amp;A29,'Finish order'!$C:$K,9,FALSE),"")</f>
        <v>MSEN</v>
      </c>
      <c r="D29" s="2" t="str">
        <f>IFERROR(VLOOKUP(A$1&amp;":"&amp;A29,'Finish order'!$C:$K,7,FALSE),"")</f>
        <v>Esk Valley Fell Club</v>
      </c>
      <c r="E29" s="11">
        <f>IFERROR(VLOOKUP($A$1&amp;":"&amp;A29,'Finish order'!C:K,5,FALSE),"")</f>
        <v>4.0729166666666664E-2</v>
      </c>
      <c r="F29" s="2">
        <f>IFERROR(VLOOKUP($A$1&amp;":"&amp;A29,'Finish order'!C:K,4,FALSE),"")</f>
        <v>306</v>
      </c>
      <c r="G29" s="13" cm="1">
        <f t="array" ref="G29">IFERROR(SMALL(IF($D$2:$D938=D29,$A$2:$A$911*1.001),1),"")</f>
        <v>7.0069999999999997</v>
      </c>
      <c r="H29" s="13" cm="1">
        <f t="array" ref="H29">IFERROR(SMALL(IF($D$2:$D938=D29,$A$2:$A$911*1.0001),2),"")</f>
        <v>15.0015</v>
      </c>
      <c r="I29" s="13" cm="1">
        <f t="array" ref="I29">IFERROR(SMALL(IF($D$2:$D938=D29,$A$2:$A$911*1.00001),3),"")</f>
        <v>16.000160000000001</v>
      </c>
      <c r="J29" s="13" cm="1">
        <f t="array" ref="J29">IFERROR(SMALL(IF($D$2:$D938=D29,$A$2:$A$911*1.000001),4),"")</f>
        <v>19.000018999999998</v>
      </c>
      <c r="K29" s="13">
        <f t="shared" si="0"/>
        <v>57.008679000000001</v>
      </c>
      <c r="L29" s="13">
        <f t="shared" si="1"/>
        <v>38.008659999999999</v>
      </c>
      <c r="M29" s="13">
        <f t="shared" si="2"/>
        <v>22.008499999999998</v>
      </c>
      <c r="N29" s="13" t="str">
        <f>Table1[[#This Row],[Club]]&amp;":"&amp;Table1[[#Headers],[Male]]</f>
        <v>Esk Valley Fell Club:Male</v>
      </c>
      <c r="P29" s="2">
        <v>28</v>
      </c>
      <c r="Q29" s="2" t="str">
        <f>IFERROR(VLOOKUP(P$1&amp;":"&amp;P29,'Finish order'!$C:$K,6,FALSE),"")</f>
        <v>Laura Bennett</v>
      </c>
      <c r="R29" s="2" t="str">
        <f>IFERROR(VLOOKUP(P$1&amp;":"&amp;P29,'Finish order'!$C:$K,9,FALSE),"")</f>
        <v>W40</v>
      </c>
      <c r="S29" s="2" t="str">
        <f>IFERROR(VLOOKUP(P$1&amp;":"&amp;P29,'Finish order'!$C:$K,7,FALSE),"")</f>
        <v>York Acorn RC</v>
      </c>
      <c r="T29" s="11">
        <f>IFERROR(VLOOKUP(P$1&amp;":"&amp;P29,'Finish order'!$C:$K,5,FALSE),"")</f>
        <v>6.1030092592592594E-2</v>
      </c>
      <c r="U29" s="2">
        <f>IFERROR(VLOOKUP(P$1&amp;":"&amp;P29,'Finish order'!$C:$K,4,FALSE),"")</f>
        <v>110</v>
      </c>
      <c r="V29" s="13" cm="1">
        <f t="array" ref="V29">IFERROR(SMALL(IF($S$2:$S938=S29,$P$2:$P$911*1.001),1),"")</f>
        <v>28.027999999999999</v>
      </c>
      <c r="W29" s="13" t="str" cm="1">
        <f t="array" ref="W29">IFERROR(SMALL(IF($S$2:$S938=S29,$P$2:$P$911*1.0001),2),"")</f>
        <v/>
      </c>
      <c r="X29" s="13" t="str" cm="1">
        <f t="array" ref="X29">IFERROR(SMALL(IF($S$2:$S938=S29,$P$2:$P$911*1.00001),3),"")</f>
        <v/>
      </c>
      <c r="Y29" s="13" t="str" cm="1">
        <f t="array" ref="Y29">IFERROR(SMALL(IF($S$2:$S938=S29,$P$2:$P$911*1.000001),4),"")</f>
        <v/>
      </c>
      <c r="Z29" s="13" t="str">
        <f t="shared" si="3"/>
        <v>No</v>
      </c>
      <c r="AA29" s="13" t="str">
        <f t="shared" si="5"/>
        <v>No</v>
      </c>
      <c r="AB29" s="13" t="str">
        <f t="shared" si="4"/>
        <v>No</v>
      </c>
      <c r="AC29" s="13" t="str">
        <f>Table4[[#This Row],[Club]]&amp;":"&amp;Table4[[#Headers],[Female]]</f>
        <v>York Acorn RC:Female</v>
      </c>
      <c r="AE29" s="2">
        <v>28</v>
      </c>
      <c r="AF29" s="2" t="str">
        <f>IFERROR(VLOOKUP(AE$1&amp;":"&amp;AE29,'Finish order'!$E:$K,4,FALSE),"")</f>
        <v/>
      </c>
      <c r="AG29" s="2" t="str">
        <f>IFERROR(VLOOKUP(AE$1&amp;":"&amp;AE29,'Finish order'!$E:$K,5,FALSE),"")</f>
        <v/>
      </c>
      <c r="AH29" s="11" t="str">
        <f>IFERROR(VLOOKUP(AE$1&amp;":"&amp;AE29,'Finish order'!$E:$K,3,FALSE),"")</f>
        <v/>
      </c>
      <c r="AI29" s="2" t="str">
        <f>IFERROR(VLOOKUP(AE$1&amp;":"&amp;AE29,'Finish order'!$E:$K,2,FALSE),"")</f>
        <v/>
      </c>
      <c r="AL29" s="2">
        <v>28</v>
      </c>
      <c r="AM29" s="2" t="str">
        <f>IFERROR(VLOOKUP(AL$1&amp;":"&amp;AL29,'Finish order'!$E:$K,4,FALSE),"")</f>
        <v/>
      </c>
      <c r="AN29" s="2" t="str">
        <f>IFERROR(VLOOKUP(AL$1&amp;":"&amp;AL29,'Finish order'!$E:$K,5,FALSE),"")</f>
        <v/>
      </c>
      <c r="AO29" s="11" t="str">
        <f>IFERROR(VLOOKUP(AL$1&amp;":"&amp;AL29,'Finish order'!$E:$K,3,FALSE),"")</f>
        <v/>
      </c>
      <c r="AP29" s="2" t="str">
        <f>IFERROR(VLOOKUP(AL$1&amp;":"&amp;AL29,'Finish order'!$E:$K,2,FALSE),"")</f>
        <v/>
      </c>
      <c r="AS29" s="2">
        <v>28</v>
      </c>
      <c r="AT29" s="2" t="str">
        <f>IFERROR(VLOOKUP(AS$1&amp;":"&amp;AS29,'Finish order'!$E:$K,4,FALSE),"")</f>
        <v/>
      </c>
      <c r="AU29" s="2" t="str">
        <f>IFERROR(VLOOKUP(AS$1&amp;":"&amp;AS29,'Finish order'!$E:$K,5,FALSE),"")</f>
        <v/>
      </c>
      <c r="AV29" s="11" t="str">
        <f>IFERROR(VLOOKUP(AS$1&amp;":"&amp;AS29,'Finish order'!$E:$K,3,FALSE),"")</f>
        <v/>
      </c>
      <c r="AW29" s="2" t="str">
        <f>IFERROR(VLOOKUP(AS$1&amp;":"&amp;AS29,'Finish order'!$E:$K,2,FALSE),"")</f>
        <v/>
      </c>
      <c r="AZ29" s="2">
        <v>28</v>
      </c>
      <c r="BA29" s="2" t="str">
        <f>IFERROR(VLOOKUP(AZ$1&amp;":"&amp;AZ29,'Finish order'!$E:$K,4,FALSE),"")</f>
        <v/>
      </c>
      <c r="BB29" s="2" t="str">
        <f>IFERROR(VLOOKUP(AZ$1&amp;":"&amp;AZ29,'Finish order'!$E:$K,5,FALSE),"")</f>
        <v/>
      </c>
      <c r="BC29" s="11" t="str">
        <f>IFERROR(VLOOKUP(AZ$1&amp;":"&amp;AZ29,'Finish order'!$E:$K,3,FALSE),"")</f>
        <v/>
      </c>
      <c r="BD29" s="2" t="str">
        <f>IFERROR(VLOOKUP(AZ$1&amp;":"&amp;AZ29,'Finish order'!$E:$K,2,FALSE),"")</f>
        <v/>
      </c>
      <c r="BG29" s="2">
        <v>28</v>
      </c>
      <c r="BH29" s="2" t="str">
        <f>IFERROR(VLOOKUP(BG$1&amp;":"&amp;BG29,'Finish order'!$E:$K,4,FALSE),"")</f>
        <v/>
      </c>
      <c r="BI29" s="2" t="str">
        <f>IFERROR(VLOOKUP(BG$1&amp;":"&amp;BG29,'Finish order'!$E:$K,5,FALSE),"")</f>
        <v/>
      </c>
      <c r="BJ29" s="11" t="str">
        <f>IFERROR(VLOOKUP(BG$1&amp;":"&amp;BG29,'Finish order'!$E:$K,3,FALSE),"")</f>
        <v/>
      </c>
      <c r="BK29" s="2" t="str">
        <f>IFERROR(VLOOKUP(BG$1&amp;":"&amp;BG29,'Finish order'!$E:$K,2,FALSE),"")</f>
        <v/>
      </c>
      <c r="BN29" s="2">
        <v>28</v>
      </c>
      <c r="BO29" s="2" t="str">
        <f>IFERROR(VLOOKUP(BN$1&amp;":"&amp;BN29,'Finish order'!$E:$K,4,FALSE),"")</f>
        <v/>
      </c>
      <c r="BP29" s="2" t="str">
        <f>IFERROR(VLOOKUP(BN$1&amp;":"&amp;BN29,'Finish order'!$E:$K,5,FALSE),"")</f>
        <v/>
      </c>
      <c r="BQ29" s="11" t="str">
        <f>IFERROR(VLOOKUP(BN$1&amp;":"&amp;BN29,'Finish order'!$E:$K,3,FALSE),"")</f>
        <v/>
      </c>
      <c r="BR29" s="2" t="str">
        <f>IFERROR(VLOOKUP(BN$1&amp;":"&amp;BN29,'Finish order'!$E:$K,2,FALSE),"")</f>
        <v/>
      </c>
      <c r="BU29" s="2">
        <v>28</v>
      </c>
      <c r="BV29" s="11" t="str">
        <f>IFERROR(VLOOKUP(BU$1&amp;":"&amp;BU29,'Finish order'!$E:$K,4,FALSE),"")</f>
        <v/>
      </c>
      <c r="BW29" s="2" t="str">
        <f>IFERROR(VLOOKUP(BU$1&amp;":"&amp;BU29,'Finish order'!$E:$K,5,FALSE),"")</f>
        <v/>
      </c>
      <c r="BX29" s="11" t="str">
        <f>IFERROR(VLOOKUP(BU$1&amp;":"&amp;BU29,'Finish order'!$E:$K,3,FALSE),"")</f>
        <v/>
      </c>
      <c r="BY29" s="2" t="str">
        <f>IFERROR(VLOOKUP(BU$1&amp;":"&amp;BU29,'Finish order'!$E:$K,2,FALSE),"")</f>
        <v/>
      </c>
      <c r="CB29" s="2">
        <v>28</v>
      </c>
      <c r="CC29" s="11" t="str">
        <f>IFERROR(VLOOKUP(CB$1&amp;":"&amp;CB29,'Finish order'!$E:$K,4,FALSE),"")</f>
        <v/>
      </c>
      <c r="CD29" s="2" t="str">
        <f>IFERROR(VLOOKUP(CB$1&amp;":"&amp;CB29,'Finish order'!$E:$K,5,FALSE),"")</f>
        <v/>
      </c>
      <c r="CE29" s="11" t="str">
        <f>IFERROR(VLOOKUP(CB$1&amp;":"&amp;CB29,'Finish order'!$E:$K,3,FALSE),"")</f>
        <v/>
      </c>
      <c r="CF29" s="2" t="str">
        <f>IFERROR(VLOOKUP(CB$1&amp;":"&amp;CB29,'Finish order'!$E:$K,2,FALSE),"")</f>
        <v/>
      </c>
      <c r="CI29" s="13">
        <v>28</v>
      </c>
      <c r="CJ29" s="2" t="str">
        <f>IFERROR(VLOOKUP(CI$1&amp;":"&amp;CI29,'Finish order'!$E:$K,4,FALSE),"")</f>
        <v/>
      </c>
      <c r="CK29" s="2" t="str">
        <f>IFERROR(VLOOKUP(CI$1&amp;":"&amp;CI29,'Finish order'!$E:$K,5,FALSE),"")</f>
        <v/>
      </c>
      <c r="CL29" s="11" t="str">
        <f>IFERROR(VLOOKUP(CI$1&amp;":"&amp;CI29,'Finish order'!$E:$K,3,FALSE),"")</f>
        <v/>
      </c>
      <c r="CM29" s="2" t="str">
        <f>IFERROR(VLOOKUP(CI$1&amp;":"&amp;CI29,'Finish order'!$E:$K,2,FALSE),"")</f>
        <v/>
      </c>
      <c r="CP29" s="13">
        <v>28</v>
      </c>
      <c r="CQ29" s="2" t="str">
        <f>IFERROR(VLOOKUP(CP$1&amp;":"&amp;CP29,'Finish order'!$E:$K,4,FALSE),"")</f>
        <v/>
      </c>
      <c r="CR29" s="2" t="str">
        <f>IFERROR(VLOOKUP(CP$1&amp;":"&amp;CP29,'Finish order'!$E:$K,5,FALSE),"")</f>
        <v/>
      </c>
      <c r="CS29" s="11" t="str">
        <f>IFERROR(VLOOKUP(CP$1&amp;":"&amp;CP29,'Finish order'!$E:$K,3,FALSE),"")</f>
        <v/>
      </c>
      <c r="CT29" s="2" t="str">
        <f>IFERROR(VLOOKUP(CP$1&amp;":"&amp;CP29,'Finish order'!$E:$K,2,FALSE),"")</f>
        <v/>
      </c>
      <c r="CV29" s="11"/>
      <c r="CW29" s="2">
        <v>28</v>
      </c>
      <c r="CX29" s="2" t="str">
        <f>IFERROR(VLOOKUP(CW$1&amp;":"&amp;CW29,'Finish order'!$E:$K,4,FALSE),"")</f>
        <v/>
      </c>
      <c r="CY29" s="2" t="str">
        <f>IFERROR(VLOOKUP(CW$1&amp;":"&amp;CW29,'Finish order'!$E:$K,5,FALSE),"")</f>
        <v/>
      </c>
      <c r="CZ29" s="11" t="str">
        <f>IFERROR(VLOOKUP(CW$1&amp;":"&amp;CW29,'Finish order'!$E:$K,3,FALSE),"")</f>
        <v/>
      </c>
      <c r="DA29" s="2" t="str">
        <f>IFERROR(VLOOKUP(CW$1&amp;":"&amp;CW29,'Finish order'!$E:$K,2,FALSE),"")</f>
        <v/>
      </c>
      <c r="DC29" s="11"/>
      <c r="DD29" s="2">
        <v>28</v>
      </c>
      <c r="DE29" s="2" t="str">
        <f>IFERROR(VLOOKUP(DD$1&amp;":"&amp;DD29,'Finish order'!$E:$K,4,FALSE),"")</f>
        <v/>
      </c>
      <c r="DF29" s="2" t="str">
        <f>IFERROR(VLOOKUP(DD$1&amp;":"&amp;DD29,'Finish order'!$E:$K,5,FALSE),"")</f>
        <v/>
      </c>
      <c r="DG29" s="11" t="str">
        <f>IFERROR(VLOOKUP(DD$1&amp;":"&amp;DD29,'Finish order'!$E:$K,3,FALSE),"")</f>
        <v/>
      </c>
      <c r="DH29" s="2" t="str">
        <f>IFERROR(VLOOKUP(DD$1&amp;":"&amp;DD29,'Finish order'!$E:$K,2,FALSE),"")</f>
        <v/>
      </c>
      <c r="DI29" s="11"/>
      <c r="DK29" s="2">
        <v>28</v>
      </c>
      <c r="DL29" s="2" t="str">
        <f>IFERROR(VLOOKUP(DK$1&amp;":"&amp;DK29,'Finish order'!$E:$K,4,FALSE),"")</f>
        <v/>
      </c>
      <c r="DM29" s="2" t="str">
        <f>IFERROR(VLOOKUP(DK$1&amp;":"&amp;DK29,'Finish order'!$E:$K,5,FALSE),"")</f>
        <v/>
      </c>
      <c r="DN29" s="11" t="str">
        <f>IFERROR(VLOOKUP(DK$1&amp;":"&amp;DK29,'Finish order'!$E:$K,3,FALSE),"")</f>
        <v/>
      </c>
      <c r="DO29" s="2" t="str">
        <f>IFERROR(VLOOKUP(DK$1&amp;":"&amp;DK29,'Finish order'!$E:$K,2,FALSE),"")</f>
        <v/>
      </c>
      <c r="DQ29" s="11"/>
      <c r="DR29" s="2">
        <v>28</v>
      </c>
      <c r="DS29" s="2" t="str">
        <f>IFERROR(VLOOKUP(DR$1&amp;":"&amp;DR29,'Finish order'!$E:$K,4,FALSE),"")</f>
        <v/>
      </c>
      <c r="DT29" s="2" t="str">
        <f>IFERROR(VLOOKUP(DR$1&amp;":"&amp;DR29,'Finish order'!$E:$K,5,FALSE),"")</f>
        <v/>
      </c>
      <c r="DU29" s="11" t="str">
        <f>IFERROR(VLOOKUP(DR$1&amp;":"&amp;DR29,'Finish order'!$E:$K,3,FALSE),"")</f>
        <v/>
      </c>
      <c r="DV29" s="2" t="str">
        <f>IFERROR(VLOOKUP(DR$1&amp;":"&amp;DR29,'Finish order'!$E:$K,2,FALSE),"")</f>
        <v/>
      </c>
      <c r="DW29" s="11"/>
    </row>
    <row r="30" spans="1:127" x14ac:dyDescent="0.2">
      <c r="A30" s="2">
        <v>29</v>
      </c>
      <c r="B30" s="2" t="str">
        <f>IFERROR(VLOOKUP($A$1&amp;":"&amp;A30,'Finish order'!C:K,6,FALSE),"")</f>
        <v>Ashley Dodgson</v>
      </c>
      <c r="C30" s="2" t="str">
        <f>IFERROR(VLOOKUP(A$1&amp;":"&amp;A30,'Finish order'!$C:$K,9,FALSE),"")</f>
        <v>M50</v>
      </c>
      <c r="D30" s="2" t="str">
        <f>IFERROR(VLOOKUP(A$1&amp;":"&amp;A30,'Finish order'!$C:$K,7,FALSE),"")</f>
        <v>Thirsk &amp; Sowerby Harriers</v>
      </c>
      <c r="E30" s="11">
        <f>IFERROR(VLOOKUP($A$1&amp;":"&amp;A30,'Finish order'!C:K,5,FALSE),"")</f>
        <v>4.0740740740740744E-2</v>
      </c>
      <c r="F30" s="2">
        <f>IFERROR(VLOOKUP($A$1&amp;":"&amp;A30,'Finish order'!C:K,4,FALSE),"")</f>
        <v>718</v>
      </c>
      <c r="G30" s="13" cm="1">
        <f t="array" ref="G30">IFERROR(SMALL(IF($D$2:$D939=D30,$A$2:$A$911*1.001),1),"")</f>
        <v>29.028999999999996</v>
      </c>
      <c r="H30" s="13" cm="1">
        <f t="array" ref="H30">IFERROR(SMALL(IF($D$2:$D939=D30,$A$2:$A$911*1.0001),2),"")</f>
        <v>65.006500000000003</v>
      </c>
      <c r="I30" s="13" cm="1">
        <f t="array" ref="I30">IFERROR(SMALL(IF($D$2:$D939=D30,$A$2:$A$911*1.00001),3),"")</f>
        <v>85.00085</v>
      </c>
      <c r="J30" s="13" t="str" cm="1">
        <f t="array" ref="J30">IFERROR(SMALL(IF($D$2:$D939=D30,$A$2:$A$911*1.000001),4),"")</f>
        <v/>
      </c>
      <c r="K30" s="13" t="str">
        <f t="shared" si="0"/>
        <v>No</v>
      </c>
      <c r="L30" s="13">
        <f t="shared" si="1"/>
        <v>179.03635</v>
      </c>
      <c r="M30" s="13">
        <f t="shared" si="2"/>
        <v>94.035499999999999</v>
      </c>
      <c r="N30" s="13" t="str">
        <f>Table1[[#This Row],[Club]]&amp;":"&amp;Table1[[#Headers],[Male]]</f>
        <v>Thirsk &amp; Sowerby Harriers:Male</v>
      </c>
      <c r="P30" s="2">
        <v>29</v>
      </c>
      <c r="Q30" s="2" t="str">
        <f>IFERROR(VLOOKUP(P$1&amp;":"&amp;P30,'Finish order'!$C:$K,6,FALSE),"")</f>
        <v>Anne Robson</v>
      </c>
      <c r="R30" s="2" t="str">
        <f>IFERROR(VLOOKUP(P$1&amp;":"&amp;P30,'Finish order'!$C:$K,9,FALSE),"")</f>
        <v>W65</v>
      </c>
      <c r="S30" s="2" t="str">
        <f>IFERROR(VLOOKUP(P$1&amp;":"&amp;P30,'Finish order'!$C:$K,7,FALSE),"")</f>
        <v>North York Moors AC</v>
      </c>
      <c r="T30" s="11">
        <f>IFERROR(VLOOKUP(P$1&amp;":"&amp;P30,'Finish order'!$C:$K,5,FALSE),"")</f>
        <v>6.1793981481481484E-2</v>
      </c>
      <c r="U30" s="2">
        <f>IFERROR(VLOOKUP(P$1&amp;":"&amp;P30,'Finish order'!$C:$K,4,FALSE),"")</f>
        <v>290</v>
      </c>
      <c r="V30" s="13" cm="1">
        <f t="array" ref="V30">IFERROR(SMALL(IF($S$2:$S939=S30,$P$2:$P$911*1.001),1),"")</f>
        <v>11.010999999999999</v>
      </c>
      <c r="W30" s="13" cm="1">
        <f t="array" ref="W30">IFERROR(SMALL(IF($S$2:$S939=S30,$P$2:$P$911*1.0001),2),"")</f>
        <v>23.002299999999998</v>
      </c>
      <c r="X30" s="13" cm="1">
        <f t="array" ref="X30">IFERROR(SMALL(IF($S$2:$S939=S30,$P$2:$P$911*1.00001),3),"")</f>
        <v>27.00027</v>
      </c>
      <c r="Y30" s="13" cm="1">
        <f t="array" ref="Y30">IFERROR(SMALL(IF($S$2:$S939=S30,$P$2:$P$911*1.000001),4),"")</f>
        <v>29.000028999999998</v>
      </c>
      <c r="Z30" s="13">
        <f t="shared" si="3"/>
        <v>90.013598999999999</v>
      </c>
      <c r="AA30" s="13">
        <f t="shared" si="5"/>
        <v>61.013570000000001</v>
      </c>
      <c r="AB30" s="13">
        <f t="shared" si="4"/>
        <v>34.013300000000001</v>
      </c>
      <c r="AC30" s="13" t="str">
        <f>Table4[[#This Row],[Club]]&amp;":"&amp;Table4[[#Headers],[Female]]</f>
        <v>North York Moors AC:Female</v>
      </c>
      <c r="AE30" s="2">
        <v>29</v>
      </c>
      <c r="AF30" s="2" t="str">
        <f>IFERROR(VLOOKUP(AE$1&amp;":"&amp;AE30,'Finish order'!$E:$K,4,FALSE),"")</f>
        <v/>
      </c>
      <c r="AG30" s="2" t="str">
        <f>IFERROR(VLOOKUP(AE$1&amp;":"&amp;AE30,'Finish order'!$E:$K,5,FALSE),"")</f>
        <v/>
      </c>
      <c r="AH30" s="11" t="str">
        <f>IFERROR(VLOOKUP(AE$1&amp;":"&amp;AE30,'Finish order'!$E:$K,3,FALSE),"")</f>
        <v/>
      </c>
      <c r="AI30" s="2" t="str">
        <f>IFERROR(VLOOKUP(AE$1&amp;":"&amp;AE30,'Finish order'!$E:$K,2,FALSE),"")</f>
        <v/>
      </c>
      <c r="AL30" s="2">
        <v>29</v>
      </c>
      <c r="AM30" s="2" t="str">
        <f>IFERROR(VLOOKUP(AL$1&amp;":"&amp;AL30,'Finish order'!$E:$K,4,FALSE),"")</f>
        <v/>
      </c>
      <c r="AN30" s="2" t="str">
        <f>IFERROR(VLOOKUP(AL$1&amp;":"&amp;AL30,'Finish order'!$E:$K,5,FALSE),"")</f>
        <v/>
      </c>
      <c r="AO30" s="11" t="str">
        <f>IFERROR(VLOOKUP(AL$1&amp;":"&amp;AL30,'Finish order'!$E:$K,3,FALSE),"")</f>
        <v/>
      </c>
      <c r="AP30" s="2" t="str">
        <f>IFERROR(VLOOKUP(AL$1&amp;":"&amp;AL30,'Finish order'!$E:$K,2,FALSE),"")</f>
        <v/>
      </c>
      <c r="AS30" s="2">
        <v>29</v>
      </c>
      <c r="AT30" s="2" t="str">
        <f>IFERROR(VLOOKUP(AS$1&amp;":"&amp;AS30,'Finish order'!$E:$K,4,FALSE),"")</f>
        <v/>
      </c>
      <c r="AU30" s="2" t="str">
        <f>IFERROR(VLOOKUP(AS$1&amp;":"&amp;AS30,'Finish order'!$E:$K,5,FALSE),"")</f>
        <v/>
      </c>
      <c r="AV30" s="11" t="str">
        <f>IFERROR(VLOOKUP(AS$1&amp;":"&amp;AS30,'Finish order'!$E:$K,3,FALSE),"")</f>
        <v/>
      </c>
      <c r="AW30" s="2" t="str">
        <f>IFERROR(VLOOKUP(AS$1&amp;":"&amp;AS30,'Finish order'!$E:$K,2,FALSE),"")</f>
        <v/>
      </c>
      <c r="AZ30" s="2">
        <v>29</v>
      </c>
      <c r="BA30" s="2" t="str">
        <f>IFERROR(VLOOKUP(AZ$1&amp;":"&amp;AZ30,'Finish order'!$E:$K,4,FALSE),"")</f>
        <v/>
      </c>
      <c r="BB30" s="2" t="str">
        <f>IFERROR(VLOOKUP(AZ$1&amp;":"&amp;AZ30,'Finish order'!$E:$K,5,FALSE),"")</f>
        <v/>
      </c>
      <c r="BC30" s="11" t="str">
        <f>IFERROR(VLOOKUP(AZ$1&amp;":"&amp;AZ30,'Finish order'!$E:$K,3,FALSE),"")</f>
        <v/>
      </c>
      <c r="BD30" s="2" t="str">
        <f>IFERROR(VLOOKUP(AZ$1&amp;":"&amp;AZ30,'Finish order'!$E:$K,2,FALSE),"")</f>
        <v/>
      </c>
      <c r="BG30" s="2">
        <v>29</v>
      </c>
      <c r="BH30" s="2" t="str">
        <f>IFERROR(VLOOKUP(BG$1&amp;":"&amp;BG30,'Finish order'!$E:$K,4,FALSE),"")</f>
        <v/>
      </c>
      <c r="BI30" s="2" t="str">
        <f>IFERROR(VLOOKUP(BG$1&amp;":"&amp;BG30,'Finish order'!$E:$K,5,FALSE),"")</f>
        <v/>
      </c>
      <c r="BJ30" s="11" t="str">
        <f>IFERROR(VLOOKUP(BG$1&amp;":"&amp;BG30,'Finish order'!$E:$K,3,FALSE),"")</f>
        <v/>
      </c>
      <c r="BK30" s="2" t="str">
        <f>IFERROR(VLOOKUP(BG$1&amp;":"&amp;BG30,'Finish order'!$E:$K,2,FALSE),"")</f>
        <v/>
      </c>
      <c r="BN30" s="2">
        <v>29</v>
      </c>
      <c r="BO30" s="2" t="str">
        <f>IFERROR(VLOOKUP(BN$1&amp;":"&amp;BN30,'Finish order'!$E:$K,4,FALSE),"")</f>
        <v/>
      </c>
      <c r="BP30" s="2" t="str">
        <f>IFERROR(VLOOKUP(BN$1&amp;":"&amp;BN30,'Finish order'!$E:$K,5,FALSE),"")</f>
        <v/>
      </c>
      <c r="BQ30" s="11" t="str">
        <f>IFERROR(VLOOKUP(BN$1&amp;":"&amp;BN30,'Finish order'!$E:$K,3,FALSE),"")</f>
        <v/>
      </c>
      <c r="BR30" s="2" t="str">
        <f>IFERROR(VLOOKUP(BN$1&amp;":"&amp;BN30,'Finish order'!$E:$K,2,FALSE),"")</f>
        <v/>
      </c>
      <c r="BU30" s="2">
        <v>29</v>
      </c>
      <c r="BV30" s="11" t="str">
        <f>IFERROR(VLOOKUP(BU$1&amp;":"&amp;BU30,'Finish order'!$E:$K,4,FALSE),"")</f>
        <v/>
      </c>
      <c r="BW30" s="2" t="str">
        <f>IFERROR(VLOOKUP(BU$1&amp;":"&amp;BU30,'Finish order'!$E:$K,5,FALSE),"")</f>
        <v/>
      </c>
      <c r="BX30" s="11" t="str">
        <f>IFERROR(VLOOKUP(BU$1&amp;":"&amp;BU30,'Finish order'!$E:$K,3,FALSE),"")</f>
        <v/>
      </c>
      <c r="BY30" s="2" t="str">
        <f>IFERROR(VLOOKUP(BU$1&amp;":"&amp;BU30,'Finish order'!$E:$K,2,FALSE),"")</f>
        <v/>
      </c>
      <c r="CB30" s="2">
        <v>29</v>
      </c>
      <c r="CC30" s="11" t="str">
        <f>IFERROR(VLOOKUP(CB$1&amp;":"&amp;CB30,'Finish order'!$E:$K,4,FALSE),"")</f>
        <v/>
      </c>
      <c r="CD30" s="2" t="str">
        <f>IFERROR(VLOOKUP(CB$1&amp;":"&amp;CB30,'Finish order'!$E:$K,5,FALSE),"")</f>
        <v/>
      </c>
      <c r="CE30" s="11" t="str">
        <f>IFERROR(VLOOKUP(CB$1&amp;":"&amp;CB30,'Finish order'!$E:$K,3,FALSE),"")</f>
        <v/>
      </c>
      <c r="CF30" s="2" t="str">
        <f>IFERROR(VLOOKUP(CB$1&amp;":"&amp;CB30,'Finish order'!$E:$K,2,FALSE),"")</f>
        <v/>
      </c>
      <c r="CI30" s="13">
        <v>29</v>
      </c>
      <c r="CJ30" s="2" t="str">
        <f>IFERROR(VLOOKUP(CI$1&amp;":"&amp;CI30,'Finish order'!$E:$K,4,FALSE),"")</f>
        <v/>
      </c>
      <c r="CK30" s="2" t="str">
        <f>IFERROR(VLOOKUP(CI$1&amp;":"&amp;CI30,'Finish order'!$E:$K,5,FALSE),"")</f>
        <v/>
      </c>
      <c r="CL30" s="11" t="str">
        <f>IFERROR(VLOOKUP(CI$1&amp;":"&amp;CI30,'Finish order'!$E:$K,3,FALSE),"")</f>
        <v/>
      </c>
      <c r="CM30" s="2" t="str">
        <f>IFERROR(VLOOKUP(CI$1&amp;":"&amp;CI30,'Finish order'!$E:$K,2,FALSE),"")</f>
        <v/>
      </c>
      <c r="CP30" s="13">
        <v>29</v>
      </c>
      <c r="CQ30" s="2" t="str">
        <f>IFERROR(VLOOKUP(CP$1&amp;":"&amp;CP30,'Finish order'!$E:$K,4,FALSE),"")</f>
        <v/>
      </c>
      <c r="CR30" s="2" t="str">
        <f>IFERROR(VLOOKUP(CP$1&amp;":"&amp;CP30,'Finish order'!$E:$K,5,FALSE),"")</f>
        <v/>
      </c>
      <c r="CS30" s="11" t="str">
        <f>IFERROR(VLOOKUP(CP$1&amp;":"&amp;CP30,'Finish order'!$E:$K,3,FALSE),"")</f>
        <v/>
      </c>
      <c r="CT30" s="2" t="str">
        <f>IFERROR(VLOOKUP(CP$1&amp;":"&amp;CP30,'Finish order'!$E:$K,2,FALSE),"")</f>
        <v/>
      </c>
      <c r="CV30" s="11"/>
      <c r="CW30" s="2">
        <v>29</v>
      </c>
      <c r="CX30" s="2" t="str">
        <f>IFERROR(VLOOKUP(CW$1&amp;":"&amp;CW30,'Finish order'!$E:$K,4,FALSE),"")</f>
        <v/>
      </c>
      <c r="CY30" s="2" t="str">
        <f>IFERROR(VLOOKUP(CW$1&amp;":"&amp;CW30,'Finish order'!$E:$K,5,FALSE),"")</f>
        <v/>
      </c>
      <c r="CZ30" s="11" t="str">
        <f>IFERROR(VLOOKUP(CW$1&amp;":"&amp;CW30,'Finish order'!$E:$K,3,FALSE),"")</f>
        <v/>
      </c>
      <c r="DA30" s="2" t="str">
        <f>IFERROR(VLOOKUP(CW$1&amp;":"&amp;CW30,'Finish order'!$E:$K,2,FALSE),"")</f>
        <v/>
      </c>
      <c r="DC30" s="11"/>
      <c r="DD30" s="2">
        <v>29</v>
      </c>
      <c r="DE30" s="2" t="str">
        <f>IFERROR(VLOOKUP(DD$1&amp;":"&amp;DD30,'Finish order'!$E:$K,4,FALSE),"")</f>
        <v/>
      </c>
      <c r="DF30" s="2" t="str">
        <f>IFERROR(VLOOKUP(DD$1&amp;":"&amp;DD30,'Finish order'!$E:$K,5,FALSE),"")</f>
        <v/>
      </c>
      <c r="DG30" s="11" t="str">
        <f>IFERROR(VLOOKUP(DD$1&amp;":"&amp;DD30,'Finish order'!$E:$K,3,FALSE),"")</f>
        <v/>
      </c>
      <c r="DH30" s="2" t="str">
        <f>IFERROR(VLOOKUP(DD$1&amp;":"&amp;DD30,'Finish order'!$E:$K,2,FALSE),"")</f>
        <v/>
      </c>
      <c r="DI30" s="11"/>
      <c r="DK30" s="2">
        <v>29</v>
      </c>
      <c r="DL30" s="2" t="str">
        <f>IFERROR(VLOOKUP(DK$1&amp;":"&amp;DK30,'Finish order'!$E:$K,4,FALSE),"")</f>
        <v/>
      </c>
      <c r="DM30" s="2" t="str">
        <f>IFERROR(VLOOKUP(DK$1&amp;":"&amp;DK30,'Finish order'!$E:$K,5,FALSE),"")</f>
        <v/>
      </c>
      <c r="DN30" s="11" t="str">
        <f>IFERROR(VLOOKUP(DK$1&amp;":"&amp;DK30,'Finish order'!$E:$K,3,FALSE),"")</f>
        <v/>
      </c>
      <c r="DO30" s="2" t="str">
        <f>IFERROR(VLOOKUP(DK$1&amp;":"&amp;DK30,'Finish order'!$E:$K,2,FALSE),"")</f>
        <v/>
      </c>
      <c r="DQ30" s="11"/>
      <c r="DR30" s="2">
        <v>29</v>
      </c>
      <c r="DS30" s="2" t="str">
        <f>IFERROR(VLOOKUP(DR$1&amp;":"&amp;DR30,'Finish order'!$E:$K,4,FALSE),"")</f>
        <v/>
      </c>
      <c r="DT30" s="2" t="str">
        <f>IFERROR(VLOOKUP(DR$1&amp;":"&amp;DR30,'Finish order'!$E:$K,5,FALSE),"")</f>
        <v/>
      </c>
      <c r="DU30" s="11" t="str">
        <f>IFERROR(VLOOKUP(DR$1&amp;":"&amp;DR30,'Finish order'!$E:$K,3,FALSE),"")</f>
        <v/>
      </c>
      <c r="DV30" s="2" t="str">
        <f>IFERROR(VLOOKUP(DR$1&amp;":"&amp;DR30,'Finish order'!$E:$K,2,FALSE),"")</f>
        <v/>
      </c>
      <c r="DW30" s="11"/>
    </row>
    <row r="31" spans="1:127" x14ac:dyDescent="0.2">
      <c r="A31" s="2">
        <v>30</v>
      </c>
      <c r="B31" s="2" t="str">
        <f>IFERROR(VLOOKUP($A$1&amp;":"&amp;A31,'Finish order'!C:K,6,FALSE),"")</f>
        <v>Duncan Allen</v>
      </c>
      <c r="C31" s="2" t="str">
        <f>IFERROR(VLOOKUP(A$1&amp;":"&amp;A31,'Finish order'!$C:$K,9,FALSE),"")</f>
        <v>MSEN</v>
      </c>
      <c r="D31" s="2" t="str">
        <f>IFERROR(VLOOKUP(A$1&amp;":"&amp;A31,'Finish order'!$C:$K,7,FALSE),"")</f>
        <v>Individual#</v>
      </c>
      <c r="E31" s="11">
        <f>IFERROR(VLOOKUP($A$1&amp;":"&amp;A31,'Finish order'!C:K,5,FALSE),"")</f>
        <v>4.1053240740740737E-2</v>
      </c>
      <c r="F31" s="2">
        <f>IFERROR(VLOOKUP($A$1&amp;":"&amp;A31,'Finish order'!C:K,4,FALSE),"")</f>
        <v>303</v>
      </c>
      <c r="G31" s="13" cm="1">
        <f t="array" ref="G31">IFERROR(SMALL(IF($D$2:$D940=D31,$A$2:$A$911*1.001),1),"")</f>
        <v>4.0039999999999996</v>
      </c>
      <c r="H31" s="13" cm="1">
        <f t="array" ref="H31">IFERROR(SMALL(IF($D$2:$D940=D31,$A$2:$A$911*1.0001),2),"")</f>
        <v>6.0006000000000004</v>
      </c>
      <c r="I31" s="13" cm="1">
        <f t="array" ref="I31">IFERROR(SMALL(IF($D$2:$D940=D31,$A$2:$A$911*1.00001),3),"")</f>
        <v>30.000300000000003</v>
      </c>
      <c r="J31" s="13" cm="1">
        <f t="array" ref="J31">IFERROR(SMALL(IF($D$2:$D940=D31,$A$2:$A$911*1.000001),4),"")</f>
        <v>39.000038999999994</v>
      </c>
      <c r="K31" s="13">
        <f t="shared" si="0"/>
        <v>79.004939000000007</v>
      </c>
      <c r="L31" s="13">
        <f t="shared" si="1"/>
        <v>40.004900000000006</v>
      </c>
      <c r="M31" s="13">
        <f t="shared" si="2"/>
        <v>10.0046</v>
      </c>
      <c r="N31" s="13" t="str">
        <f>Table1[[#This Row],[Club]]&amp;":"&amp;Table1[[#Headers],[Male]]</f>
        <v>Individual#:Male</v>
      </c>
      <c r="P31" s="2">
        <v>30</v>
      </c>
      <c r="Q31" s="2" t="str">
        <f>IFERROR(VLOOKUP(P$1&amp;":"&amp;P31,'Finish order'!$C:$K,6,FALSE),"")</f>
        <v>Lisa Bourne</v>
      </c>
      <c r="R31" s="2" t="str">
        <f>IFERROR(VLOOKUP(P$1&amp;":"&amp;P31,'Finish order'!$C:$K,9,FALSE),"")</f>
        <v>W55</v>
      </c>
      <c r="S31" s="2" t="str">
        <f>IFERROR(VLOOKUP(P$1&amp;":"&amp;P31,'Finish order'!$C:$K,7,FALSE),"")</f>
        <v>Scarborough AC</v>
      </c>
      <c r="T31" s="11">
        <f>IFERROR(VLOOKUP(P$1&amp;":"&amp;P31,'Finish order'!$C:$K,5,FALSE),"")</f>
        <v>6.2083333333333331E-2</v>
      </c>
      <c r="U31" s="2">
        <f>IFERROR(VLOOKUP(P$1&amp;":"&amp;P31,'Finish order'!$C:$K,4,FALSE),"")</f>
        <v>259</v>
      </c>
      <c r="V31" s="13" cm="1">
        <f t="array" ref="V31">IFERROR(SMALL(IF($S$2:$S940=S31,$P$2:$P$911*1.001),1),"")</f>
        <v>3.0029999999999997</v>
      </c>
      <c r="W31" s="13" cm="1">
        <f t="array" ref="W31">IFERROR(SMALL(IF($S$2:$S940=S31,$P$2:$P$911*1.0001),2),"")</f>
        <v>9.0008999999999997</v>
      </c>
      <c r="X31" s="13" cm="1">
        <f t="array" ref="X31">IFERROR(SMALL(IF($S$2:$S940=S31,$P$2:$P$911*1.00001),3),"")</f>
        <v>25.000250000000001</v>
      </c>
      <c r="Y31" s="13" cm="1">
        <f t="array" ref="Y31">IFERROR(SMALL(IF($S$2:$S940=S31,$P$2:$P$911*1.000001),4),"")</f>
        <v>30.000029999999999</v>
      </c>
      <c r="Z31" s="13">
        <f t="shared" si="3"/>
        <v>67.004180000000005</v>
      </c>
      <c r="AA31" s="13">
        <f t="shared" si="5"/>
        <v>37.004150000000003</v>
      </c>
      <c r="AB31" s="13">
        <f t="shared" si="4"/>
        <v>12.0039</v>
      </c>
      <c r="AC31" s="13" t="str">
        <f>Table4[[#This Row],[Club]]&amp;":"&amp;Table4[[#Headers],[Female]]</f>
        <v>Scarborough AC:Female</v>
      </c>
      <c r="AE31" s="2">
        <v>30</v>
      </c>
      <c r="AF31" s="2" t="str">
        <f>IFERROR(VLOOKUP(AE$1&amp;":"&amp;AE31,'Finish order'!$E:$K,4,FALSE),"")</f>
        <v/>
      </c>
      <c r="AG31" s="2" t="str">
        <f>IFERROR(VLOOKUP(AE$1&amp;":"&amp;AE31,'Finish order'!$E:$K,5,FALSE),"")</f>
        <v/>
      </c>
      <c r="AH31" s="11" t="str">
        <f>IFERROR(VLOOKUP(AE$1&amp;":"&amp;AE31,'Finish order'!$E:$K,3,FALSE),"")</f>
        <v/>
      </c>
      <c r="AI31" s="2" t="str">
        <f>IFERROR(VLOOKUP(AE$1&amp;":"&amp;AE31,'Finish order'!$E:$K,2,FALSE),"")</f>
        <v/>
      </c>
      <c r="AL31" s="2">
        <v>30</v>
      </c>
      <c r="AM31" s="2" t="str">
        <f>IFERROR(VLOOKUP(AL$1&amp;":"&amp;AL31,'Finish order'!$E:$K,4,FALSE),"")</f>
        <v/>
      </c>
      <c r="AN31" s="2" t="str">
        <f>IFERROR(VLOOKUP(AL$1&amp;":"&amp;AL31,'Finish order'!$E:$K,7,FALSE),"")</f>
        <v/>
      </c>
      <c r="AO31" s="11" t="str">
        <f>IFERROR(VLOOKUP(AL$1&amp;":"&amp;AL31,'Finish order'!$E:$K,3,FALSE),"")</f>
        <v/>
      </c>
      <c r="AP31" s="2" t="str">
        <f>IFERROR(VLOOKUP(AL$1&amp;":"&amp;AL31,'Finish order'!$E:$K,2,FALSE),"")</f>
        <v/>
      </c>
      <c r="AS31" s="2">
        <v>30</v>
      </c>
      <c r="AT31" s="2" t="str">
        <f>IFERROR(VLOOKUP(AS$1&amp;":"&amp;AS31,'Finish order'!$E:$K,4,FALSE),"")</f>
        <v/>
      </c>
      <c r="AU31" s="2" t="str">
        <f>IFERROR(VLOOKUP(AS$1&amp;":"&amp;AS31,'Finish order'!$E:$K,5,FALSE),"")</f>
        <v/>
      </c>
      <c r="AV31" s="11" t="str">
        <f>IFERROR(VLOOKUP(AS$1&amp;":"&amp;AS31,'Finish order'!$E:$K,3,FALSE),"")</f>
        <v/>
      </c>
      <c r="AW31" s="2" t="str">
        <f>IFERROR(VLOOKUP(AS$1&amp;":"&amp;AS31,'Finish order'!$E:$K,2,FALSE),"")</f>
        <v/>
      </c>
      <c r="AZ31" s="2">
        <v>30</v>
      </c>
      <c r="BA31" s="2" t="str">
        <f>IFERROR(VLOOKUP(AZ$1&amp;":"&amp;AZ31,'Finish order'!$E:$K,4,FALSE),"")</f>
        <v/>
      </c>
      <c r="BB31" s="2" t="str">
        <f>IFERROR(VLOOKUP(AZ$1&amp;":"&amp;AZ31,'Finish order'!$E:$K,5,FALSE),"")</f>
        <v/>
      </c>
      <c r="BC31" s="11" t="str">
        <f>IFERROR(VLOOKUP(AZ$1&amp;":"&amp;AZ31,'Finish order'!$E:$K,3,FALSE),"")</f>
        <v/>
      </c>
      <c r="BD31" s="2" t="str">
        <f>IFERROR(VLOOKUP(AZ$1&amp;":"&amp;AZ31,'Finish order'!$E:$K,2,FALSE),"")</f>
        <v/>
      </c>
      <c r="BG31" s="2">
        <v>30</v>
      </c>
      <c r="BH31" s="2" t="str">
        <f>IFERROR(VLOOKUP(BG$1&amp;":"&amp;BG31,'Finish order'!$E:$K,4,FALSE),"")</f>
        <v/>
      </c>
      <c r="BI31" s="2" t="str">
        <f>IFERROR(VLOOKUP(BG$1&amp;":"&amp;BG31,'Finish order'!$E:$K,5,FALSE),"")</f>
        <v/>
      </c>
      <c r="BJ31" s="11" t="str">
        <f>IFERROR(VLOOKUP(BG$1&amp;":"&amp;BG31,'Finish order'!$E:$K,3,FALSE),"")</f>
        <v/>
      </c>
      <c r="BK31" s="2" t="str">
        <f>IFERROR(VLOOKUP(BG$1&amp;":"&amp;BG31,'Finish order'!$E:$K,2,FALSE),"")</f>
        <v/>
      </c>
      <c r="BN31" s="2">
        <v>30</v>
      </c>
      <c r="BO31" s="2" t="str">
        <f>IFERROR(VLOOKUP(BN$1&amp;":"&amp;BN31,'Finish order'!$E:$K,4,FALSE),"")</f>
        <v/>
      </c>
      <c r="BP31" s="2" t="str">
        <f>IFERROR(VLOOKUP(BN$1&amp;":"&amp;BN31,'Finish order'!$E:$K,5,FALSE),"")</f>
        <v/>
      </c>
      <c r="BQ31" s="11" t="str">
        <f>IFERROR(VLOOKUP(BN$1&amp;":"&amp;BN31,'Finish order'!$E:$K,3,FALSE),"")</f>
        <v/>
      </c>
      <c r="BR31" s="2" t="str">
        <f>IFERROR(VLOOKUP(BN$1&amp;":"&amp;BN31,'Finish order'!$E:$K,2,FALSE),"")</f>
        <v/>
      </c>
      <c r="BU31" s="2">
        <v>30</v>
      </c>
      <c r="BV31" s="11" t="str">
        <f>IFERROR(VLOOKUP(BU$1&amp;":"&amp;BU31,'Finish order'!$E:$K,4,FALSE),"")</f>
        <v/>
      </c>
      <c r="BW31" s="2" t="str">
        <f>IFERROR(VLOOKUP(BU$1&amp;":"&amp;BU31,'Finish order'!$E:$K,5,FALSE),"")</f>
        <v/>
      </c>
      <c r="BX31" s="11" t="str">
        <f>IFERROR(VLOOKUP(BU$1&amp;":"&amp;BU31,'Finish order'!$E:$K,3,FALSE),"")</f>
        <v/>
      </c>
      <c r="BY31" s="2" t="str">
        <f>IFERROR(VLOOKUP(BU$1&amp;":"&amp;BU31,'Finish order'!$E:$K,2,FALSE),"")</f>
        <v/>
      </c>
      <c r="CB31" s="2">
        <v>30</v>
      </c>
      <c r="CC31" s="11" t="str">
        <f>IFERROR(VLOOKUP(CB$1&amp;":"&amp;CB31,'Finish order'!$E:$K,4,FALSE),"")</f>
        <v/>
      </c>
      <c r="CD31" s="2" t="str">
        <f>IFERROR(VLOOKUP(CB$1&amp;":"&amp;CB31,'Finish order'!$E:$K,5,FALSE),"")</f>
        <v/>
      </c>
      <c r="CE31" s="11" t="str">
        <f>IFERROR(VLOOKUP(CB$1&amp;":"&amp;CB31,'Finish order'!$E:$K,3,FALSE),"")</f>
        <v/>
      </c>
      <c r="CF31" s="2" t="str">
        <f>IFERROR(VLOOKUP(CB$1&amp;":"&amp;CB31,'Finish order'!$E:$K,2,FALSE),"")</f>
        <v/>
      </c>
      <c r="CI31" s="13">
        <v>30</v>
      </c>
      <c r="CJ31" s="2" t="str">
        <f>IFERROR(VLOOKUP(CI$1&amp;":"&amp;CI31,'Finish order'!$E:$K,4,FALSE),"")</f>
        <v/>
      </c>
      <c r="CK31" s="2" t="str">
        <f>IFERROR(VLOOKUP(CI$1&amp;":"&amp;CI31,'Finish order'!$E:$K,5,FALSE),"")</f>
        <v/>
      </c>
      <c r="CL31" s="11" t="str">
        <f>IFERROR(VLOOKUP(CI$1&amp;":"&amp;CI31,'Finish order'!$E:$K,3,FALSE),"")</f>
        <v/>
      </c>
      <c r="CM31" s="2" t="str">
        <f>IFERROR(VLOOKUP(CI$1&amp;":"&amp;CI31,'Finish order'!$E:$K,2,FALSE),"")</f>
        <v/>
      </c>
      <c r="CP31" s="13">
        <v>30</v>
      </c>
      <c r="CQ31" s="2" t="str">
        <f>IFERROR(VLOOKUP(CP$1&amp;":"&amp;CP31,'Finish order'!$E:$K,4,FALSE),"")</f>
        <v/>
      </c>
      <c r="CR31" s="2" t="str">
        <f>IFERROR(VLOOKUP(CP$1&amp;":"&amp;CP31,'Finish order'!$E:$K,5,FALSE),"")</f>
        <v/>
      </c>
      <c r="CS31" s="11" t="str">
        <f>IFERROR(VLOOKUP(CP$1&amp;":"&amp;CP31,'Finish order'!$E:$K,3,FALSE),"")</f>
        <v/>
      </c>
      <c r="CT31" s="2" t="str">
        <f>IFERROR(VLOOKUP(CP$1&amp;":"&amp;CP31,'Finish order'!$E:$K,2,FALSE),"")</f>
        <v/>
      </c>
      <c r="CV31" s="11"/>
      <c r="CW31" s="2">
        <v>30</v>
      </c>
      <c r="CX31" s="2" t="str">
        <f>IFERROR(VLOOKUP(CW$1&amp;":"&amp;CW31,'Finish order'!$E:$K,4,FALSE),"")</f>
        <v/>
      </c>
      <c r="CY31" s="2" t="str">
        <f>IFERROR(VLOOKUP(CW$1&amp;":"&amp;CW31,'Finish order'!$E:$K,5,FALSE),"")</f>
        <v/>
      </c>
      <c r="CZ31" s="11" t="str">
        <f>IFERROR(VLOOKUP(CW$1&amp;":"&amp;CW31,'Finish order'!$E:$K,3,FALSE),"")</f>
        <v/>
      </c>
      <c r="DA31" s="2" t="str">
        <f>IFERROR(VLOOKUP(CW$1&amp;":"&amp;CW31,'Finish order'!$E:$K,2,FALSE),"")</f>
        <v/>
      </c>
      <c r="DC31" s="11"/>
      <c r="DD31" s="2">
        <v>30</v>
      </c>
      <c r="DE31" s="2" t="str">
        <f>IFERROR(VLOOKUP(DD$1&amp;":"&amp;DD31,'Finish order'!$E:$K,4,FALSE),"")</f>
        <v/>
      </c>
      <c r="DF31" s="2" t="str">
        <f>IFERROR(VLOOKUP(DD$1&amp;":"&amp;DD31,'Finish order'!$E:$K,5,FALSE),"")</f>
        <v/>
      </c>
      <c r="DG31" s="11" t="str">
        <f>IFERROR(VLOOKUP(DD$1&amp;":"&amp;DD31,'Finish order'!$E:$K,3,FALSE),"")</f>
        <v/>
      </c>
      <c r="DH31" s="2" t="str">
        <f>IFERROR(VLOOKUP(DD$1&amp;":"&amp;DD31,'Finish order'!$E:$K,2,FALSE),"")</f>
        <v/>
      </c>
      <c r="DI31" s="11"/>
      <c r="DK31" s="2">
        <v>30</v>
      </c>
      <c r="DL31" s="2" t="str">
        <f>IFERROR(VLOOKUP(DK$1&amp;":"&amp;DK31,'Finish order'!$E:$K,4,FALSE),"")</f>
        <v/>
      </c>
      <c r="DM31" s="2" t="str">
        <f>IFERROR(VLOOKUP(DK$1&amp;":"&amp;DK31,'Finish order'!$E:$K,5,FALSE),"")</f>
        <v/>
      </c>
      <c r="DN31" s="11" t="str">
        <f>IFERROR(VLOOKUP(DK$1&amp;":"&amp;DK31,'Finish order'!$E:$K,3,FALSE),"")</f>
        <v/>
      </c>
      <c r="DO31" s="2" t="str">
        <f>IFERROR(VLOOKUP(DK$1&amp;":"&amp;DK31,'Finish order'!$E:$K,2,FALSE),"")</f>
        <v/>
      </c>
      <c r="DQ31" s="11"/>
      <c r="DR31" s="2">
        <v>30</v>
      </c>
      <c r="DS31" s="2" t="str">
        <f>IFERROR(VLOOKUP(DR$1&amp;":"&amp;DR31,'Finish order'!$E:$K,4,FALSE),"")</f>
        <v/>
      </c>
      <c r="DT31" s="2" t="str">
        <f>IFERROR(VLOOKUP(DR$1&amp;":"&amp;DR31,'Finish order'!$E:$K,5,FALSE),"")</f>
        <v/>
      </c>
      <c r="DU31" s="11" t="str">
        <f>IFERROR(VLOOKUP(DR$1&amp;":"&amp;DR31,'Finish order'!$E:$K,3,FALSE),"")</f>
        <v/>
      </c>
      <c r="DV31" s="2" t="str">
        <f>IFERROR(VLOOKUP(DR$1&amp;":"&amp;DR31,'Finish order'!$E:$K,2,FALSE),"")</f>
        <v/>
      </c>
      <c r="DW31" s="11"/>
    </row>
    <row r="32" spans="1:127" x14ac:dyDescent="0.2">
      <c r="A32" s="2">
        <v>31</v>
      </c>
      <c r="B32" s="2" t="str">
        <f>IFERROR(VLOOKUP($A$1&amp;":"&amp;A32,'Finish order'!C:K,6,FALSE),"")</f>
        <v>Jim Rogers</v>
      </c>
      <c r="C32" s="2" t="str">
        <f>IFERROR(VLOOKUP(A$1&amp;":"&amp;A32,'Finish order'!$C:$K,9,FALSE),"")</f>
        <v>M60</v>
      </c>
      <c r="D32" s="2" t="str">
        <f>IFERROR(VLOOKUP(A$1&amp;":"&amp;A32,'Finish order'!$C:$K,7,FALSE),"")</f>
        <v>City of Hull AC</v>
      </c>
      <c r="E32" s="11">
        <f>IFERROR(VLOOKUP($A$1&amp;":"&amp;A32,'Finish order'!C:K,5,FALSE),"")</f>
        <v>4.116898148148148E-2</v>
      </c>
      <c r="F32" s="2">
        <f>IFERROR(VLOOKUP($A$1&amp;":"&amp;A32,'Finish order'!C:K,4,FALSE),"")</f>
        <v>910</v>
      </c>
      <c r="G32" s="13" cm="1">
        <f t="array" ref="G32">IFERROR(SMALL(IF($D$2:$D941=D32,$A$2:$A$911*1.001),1),"")</f>
        <v>12.011999999999999</v>
      </c>
      <c r="H32" s="13" cm="1">
        <f t="array" ref="H32">IFERROR(SMALL(IF($D$2:$D941=D32,$A$2:$A$911*1.0001),2),"")</f>
        <v>31.0031</v>
      </c>
      <c r="I32" s="13" t="str" cm="1">
        <f t="array" ref="I32">IFERROR(SMALL(IF($D$2:$D941=D32,$A$2:$A$911*1.00001),3),"")</f>
        <v/>
      </c>
      <c r="J32" s="13" t="str" cm="1">
        <f t="array" ref="J32">IFERROR(SMALL(IF($D$2:$D941=D32,$A$2:$A$911*1.000001),4),"")</f>
        <v/>
      </c>
      <c r="K32" s="13" t="str">
        <f t="shared" si="0"/>
        <v>No</v>
      </c>
      <c r="L32" s="13" t="str">
        <f t="shared" si="1"/>
        <v>No</v>
      </c>
      <c r="M32" s="13">
        <f t="shared" si="2"/>
        <v>43.015099999999997</v>
      </c>
      <c r="N32" s="13" t="str">
        <f>Table1[[#This Row],[Club]]&amp;":"&amp;Table1[[#Headers],[Male]]</f>
        <v>City of Hull AC:Male</v>
      </c>
      <c r="P32" s="2">
        <v>31</v>
      </c>
      <c r="Q32" s="2" t="str">
        <f>IFERROR(VLOOKUP(P$1&amp;":"&amp;P32,'Finish order'!$C:$K,6,FALSE),"")</f>
        <v>Joanne Hall</v>
      </c>
      <c r="R32" s="2" t="str">
        <f>IFERROR(VLOOKUP(P$1&amp;":"&amp;P32,'Finish order'!$C:$K,9,FALSE),"")</f>
        <v>W45</v>
      </c>
      <c r="S32" s="2" t="str">
        <f>IFERROR(VLOOKUP(P$1&amp;":"&amp;P32,'Finish order'!$C:$K,7,FALSE),"")</f>
        <v>Esk Valley Fell Club</v>
      </c>
      <c r="T32" s="11">
        <f>IFERROR(VLOOKUP(P$1&amp;":"&amp;P32,'Finish order'!$C:$K,5,FALSE),"")</f>
        <v>6.7858796296296292E-2</v>
      </c>
      <c r="U32" s="2">
        <f>IFERROR(VLOOKUP(P$1&amp;":"&amp;P32,'Finish order'!$C:$K,4,FALSE),"")</f>
        <v>158</v>
      </c>
      <c r="V32" s="13" cm="1">
        <f t="array" ref="V32">IFERROR(SMALL(IF($S$2:$S941=S32,$P$2:$P$911*1.001),1),"")</f>
        <v>10.009999999999998</v>
      </c>
      <c r="W32" s="13" cm="1">
        <f t="array" ref="W32">IFERROR(SMALL(IF($S$2:$S941=S32,$P$2:$P$911*1.0001),2),"")</f>
        <v>18.001799999999999</v>
      </c>
      <c r="X32" s="13" cm="1">
        <f t="array" ref="X32">IFERROR(SMALL(IF($S$2:$S941=S32,$P$2:$P$911*1.00001),3),"")</f>
        <v>31.000310000000002</v>
      </c>
      <c r="Y32" s="13" t="str" cm="1">
        <f t="array" ref="Y32">IFERROR(SMALL(IF($S$2:$S941=S32,$P$2:$P$911*1.000001),4),"")</f>
        <v/>
      </c>
      <c r="Z32" s="13" t="str">
        <f t="shared" si="3"/>
        <v>No</v>
      </c>
      <c r="AA32" s="13">
        <f t="shared" si="5"/>
        <v>59.01211</v>
      </c>
      <c r="AB32" s="13">
        <f t="shared" si="4"/>
        <v>28.011799999999997</v>
      </c>
      <c r="AC32" s="13" t="str">
        <f>Table4[[#This Row],[Club]]&amp;":"&amp;Table4[[#Headers],[Female]]</f>
        <v>Esk Valley Fell Club:Female</v>
      </c>
      <c r="AE32" s="2">
        <v>31</v>
      </c>
      <c r="AF32" s="2" t="str">
        <f>IFERROR(VLOOKUP(AE$1&amp;":"&amp;AE32,'Finish order'!$E:$K,4,FALSE),"")</f>
        <v/>
      </c>
      <c r="AG32" s="2" t="str">
        <f>IFERROR(VLOOKUP(AE$1&amp;":"&amp;AE32,'Finish order'!$E:$K,5,FALSE),"")</f>
        <v/>
      </c>
      <c r="AH32" s="11" t="str">
        <f>IFERROR(VLOOKUP(AE$1&amp;":"&amp;AE32,'Finish order'!$E:$K,3,FALSE),"")</f>
        <v/>
      </c>
      <c r="AI32" s="2" t="str">
        <f>IFERROR(VLOOKUP(AE$1&amp;":"&amp;AE32,'Finish order'!$E:$K,2,FALSE),"")</f>
        <v/>
      </c>
      <c r="AL32" s="2">
        <v>31</v>
      </c>
      <c r="AM32" s="2" t="str">
        <f>IFERROR(VLOOKUP(AL$1&amp;":"&amp;AL32,'Finish order'!$E:$K,4,FALSE),"")</f>
        <v/>
      </c>
      <c r="AN32" s="2" t="str">
        <f>IFERROR(VLOOKUP(AL$1&amp;":"&amp;AL32,'Finish order'!$E:$K,5,FALSE),"")</f>
        <v/>
      </c>
      <c r="AO32" s="11" t="str">
        <f>IFERROR(VLOOKUP(AL$1&amp;":"&amp;AL32,'Finish order'!$E:$K,3,FALSE),"")</f>
        <v/>
      </c>
      <c r="AP32" s="2" t="str">
        <f>IFERROR(VLOOKUP(AL$1&amp;":"&amp;AL32,'Finish order'!$E:$K,2,FALSE),"")</f>
        <v/>
      </c>
      <c r="AS32" s="2">
        <v>31</v>
      </c>
      <c r="AT32" s="2" t="str">
        <f>IFERROR(VLOOKUP(AS$1&amp;":"&amp;AS32,'Finish order'!$E:$K,4,FALSE),"")</f>
        <v/>
      </c>
      <c r="AU32" s="2" t="str">
        <f>IFERROR(VLOOKUP(AS$1&amp;":"&amp;AS32,'Finish order'!$E:$K,5,FALSE),"")</f>
        <v/>
      </c>
      <c r="AV32" s="11" t="str">
        <f>IFERROR(VLOOKUP(AS$1&amp;":"&amp;AS32,'Finish order'!$E:$K,3,FALSE),"")</f>
        <v/>
      </c>
      <c r="AW32" s="2" t="str">
        <f>IFERROR(VLOOKUP(AS$1&amp;":"&amp;AS32,'Finish order'!$E:$K,2,FALSE),"")</f>
        <v/>
      </c>
      <c r="AZ32" s="2">
        <v>31</v>
      </c>
      <c r="BA32" s="2" t="str">
        <f>IFERROR(VLOOKUP(AZ$1&amp;":"&amp;AZ32,'Finish order'!$E:$K,4,FALSE),"")</f>
        <v/>
      </c>
      <c r="BB32" s="2" t="str">
        <f>IFERROR(VLOOKUP(AZ$1&amp;":"&amp;AZ32,'Finish order'!$E:$K,5,FALSE),"")</f>
        <v/>
      </c>
      <c r="BC32" s="11" t="str">
        <f>IFERROR(VLOOKUP(AZ$1&amp;":"&amp;AZ32,'Finish order'!$E:$K,3,FALSE),"")</f>
        <v/>
      </c>
      <c r="BD32" s="2" t="str">
        <f>IFERROR(VLOOKUP(AZ$1&amp;":"&amp;AZ32,'Finish order'!$E:$K,2,FALSE),"")</f>
        <v/>
      </c>
      <c r="BG32" s="2">
        <v>31</v>
      </c>
      <c r="BH32" s="2" t="str">
        <f>IFERROR(VLOOKUP(BG$1&amp;":"&amp;BG32,'Finish order'!$E:$K,4,FALSE),"")</f>
        <v/>
      </c>
      <c r="BI32" s="2" t="str">
        <f>IFERROR(VLOOKUP(BG$1&amp;":"&amp;BG32,'Finish order'!$E:$K,5,FALSE),"")</f>
        <v/>
      </c>
      <c r="BJ32" s="11" t="str">
        <f>IFERROR(VLOOKUP(BG$1&amp;":"&amp;BG32,'Finish order'!$E:$K,3,FALSE),"")</f>
        <v/>
      </c>
      <c r="BK32" s="2" t="str">
        <f>IFERROR(VLOOKUP(BG$1&amp;":"&amp;BG32,'Finish order'!$E:$K,2,FALSE),"")</f>
        <v/>
      </c>
      <c r="BN32" s="2">
        <v>31</v>
      </c>
      <c r="BO32" s="2" t="str">
        <f>IFERROR(VLOOKUP(BN$1&amp;":"&amp;BN32,'Finish order'!$E:$K,4,FALSE),"")</f>
        <v/>
      </c>
      <c r="BP32" s="2" t="str">
        <f>IFERROR(VLOOKUP(BN$1&amp;":"&amp;BN32,'Finish order'!$E:$K,5,FALSE),"")</f>
        <v/>
      </c>
      <c r="BQ32" s="11" t="str">
        <f>IFERROR(VLOOKUP(BN$1&amp;":"&amp;BN32,'Finish order'!$E:$K,3,FALSE),"")</f>
        <v/>
      </c>
      <c r="BR32" s="2" t="str">
        <f>IFERROR(VLOOKUP(BN$1&amp;":"&amp;BN32,'Finish order'!$E:$K,2,FALSE),"")</f>
        <v/>
      </c>
      <c r="BU32" s="2">
        <v>31</v>
      </c>
      <c r="BV32" s="11" t="str">
        <f>IFERROR(VLOOKUP(BU$1&amp;":"&amp;BU32,'Finish order'!$E:$K,4,FALSE),"")</f>
        <v/>
      </c>
      <c r="BW32" s="2" t="str">
        <f>IFERROR(VLOOKUP(BU$1&amp;":"&amp;BU32,'Finish order'!$E:$K,5,FALSE),"")</f>
        <v/>
      </c>
      <c r="BX32" s="11" t="str">
        <f>IFERROR(VLOOKUP(BU$1&amp;":"&amp;BU32,'Finish order'!$E:$K,3,FALSE),"")</f>
        <v/>
      </c>
      <c r="BY32" s="2" t="str">
        <f>IFERROR(VLOOKUP(BU$1&amp;":"&amp;BU32,'Finish order'!$E:$K,2,FALSE),"")</f>
        <v/>
      </c>
      <c r="CB32" s="2">
        <v>31</v>
      </c>
      <c r="CC32" s="11" t="str">
        <f>IFERROR(VLOOKUP(CB$1&amp;":"&amp;CB32,'Finish order'!$E:$K,4,FALSE),"")</f>
        <v/>
      </c>
      <c r="CD32" s="2" t="str">
        <f>IFERROR(VLOOKUP(CB$1&amp;":"&amp;CB32,'Finish order'!$E:$K,5,FALSE),"")</f>
        <v/>
      </c>
      <c r="CE32" s="11" t="str">
        <f>IFERROR(VLOOKUP(CB$1&amp;":"&amp;CB32,'Finish order'!$E:$K,3,FALSE),"")</f>
        <v/>
      </c>
      <c r="CF32" s="2" t="str">
        <f>IFERROR(VLOOKUP(CB$1&amp;":"&amp;CB32,'Finish order'!$E:$K,2,FALSE),"")</f>
        <v/>
      </c>
      <c r="CI32" s="13">
        <v>31</v>
      </c>
      <c r="CJ32" s="2" t="str">
        <f>IFERROR(VLOOKUP(CI$1&amp;":"&amp;CI32,'Finish order'!$E:$K,4,FALSE),"")</f>
        <v/>
      </c>
      <c r="CK32" s="2" t="str">
        <f>IFERROR(VLOOKUP(CI$1&amp;":"&amp;CI32,'Finish order'!$E:$K,5,FALSE),"")</f>
        <v/>
      </c>
      <c r="CL32" s="11" t="str">
        <f>IFERROR(VLOOKUP(CI$1&amp;":"&amp;CI32,'Finish order'!$E:$K,3,FALSE),"")</f>
        <v/>
      </c>
      <c r="CM32" s="2" t="str">
        <f>IFERROR(VLOOKUP(CI$1&amp;":"&amp;CI32,'Finish order'!$E:$K,2,FALSE),"")</f>
        <v/>
      </c>
      <c r="CP32" s="13">
        <v>31</v>
      </c>
      <c r="CQ32" s="2" t="str">
        <f>IFERROR(VLOOKUP(CP$1&amp;":"&amp;CP32,'Finish order'!$E:$K,4,FALSE),"")</f>
        <v/>
      </c>
      <c r="CR32" s="2" t="str">
        <f>IFERROR(VLOOKUP(CP$1&amp;":"&amp;CP32,'Finish order'!$E:$K,5,FALSE),"")</f>
        <v/>
      </c>
      <c r="CS32" s="11" t="str">
        <f>IFERROR(VLOOKUP(CP$1&amp;":"&amp;CP32,'Finish order'!$E:$K,3,FALSE),"")</f>
        <v/>
      </c>
      <c r="CT32" s="2" t="str">
        <f>IFERROR(VLOOKUP(CP$1&amp;":"&amp;CP32,'Finish order'!$E:$K,2,FALSE),"")</f>
        <v/>
      </c>
      <c r="CW32" s="2">
        <v>31</v>
      </c>
      <c r="CX32" s="2" t="str">
        <f>IFERROR(VLOOKUP(CW$1&amp;":"&amp;CW32,'Finish order'!$E:$K,4,FALSE),"")</f>
        <v/>
      </c>
      <c r="CY32" s="2" t="str">
        <f>IFERROR(VLOOKUP(CW$1&amp;":"&amp;CW32,'Finish order'!$E:$K,5,FALSE),"")</f>
        <v/>
      </c>
      <c r="CZ32" s="11" t="str">
        <f>IFERROR(VLOOKUP(CW$1&amp;":"&amp;CW32,'Finish order'!$E:$K,3,FALSE),"")</f>
        <v/>
      </c>
      <c r="DA32" s="2" t="str">
        <f>IFERROR(VLOOKUP(CW$1&amp;":"&amp;CW32,'Finish order'!$E:$K,2,FALSE),"")</f>
        <v/>
      </c>
      <c r="DD32" s="2">
        <v>31</v>
      </c>
      <c r="DE32" s="2" t="str">
        <f>IFERROR(VLOOKUP(DD$1&amp;":"&amp;DD32,'Finish order'!$E:$K,4,FALSE),"")</f>
        <v/>
      </c>
      <c r="DF32" s="2" t="str">
        <f>IFERROR(VLOOKUP(DD$1&amp;":"&amp;DD32,'Finish order'!$E:$K,5,FALSE),"")</f>
        <v/>
      </c>
      <c r="DG32" s="11" t="str">
        <f>IFERROR(VLOOKUP(DD$1&amp;":"&amp;DD32,'Finish order'!$E:$K,3,FALSE),"")</f>
        <v/>
      </c>
      <c r="DH32" s="2" t="str">
        <f>IFERROR(VLOOKUP(DD$1&amp;":"&amp;DD32,'Finish order'!$E:$K,2,FALSE),"")</f>
        <v/>
      </c>
      <c r="DI32" s="11"/>
      <c r="DK32" s="2">
        <v>31</v>
      </c>
      <c r="DL32" s="2" t="str">
        <f>IFERROR(VLOOKUP(DK$1&amp;":"&amp;DK32,'Finish order'!$E:$K,4,FALSE),"")</f>
        <v/>
      </c>
      <c r="DM32" s="2" t="str">
        <f>IFERROR(VLOOKUP(DK$1&amp;":"&amp;DK32,'Finish order'!$E:$K,5,FALSE),"")</f>
        <v/>
      </c>
      <c r="DN32" s="11" t="str">
        <f>IFERROR(VLOOKUP(DK$1&amp;":"&amp;DK32,'Finish order'!$E:$K,3,FALSE),"")</f>
        <v/>
      </c>
      <c r="DO32" s="2" t="str">
        <f>IFERROR(VLOOKUP(DK$1&amp;":"&amp;DK32,'Finish order'!$E:$K,2,FALSE),"")</f>
        <v/>
      </c>
      <c r="DR32" s="2">
        <v>31</v>
      </c>
      <c r="DS32" s="2" t="str">
        <f>IFERROR(VLOOKUP(DR$1&amp;":"&amp;DR32,'Finish order'!$E:$K,4,FALSE),"")</f>
        <v/>
      </c>
      <c r="DT32" s="2" t="str">
        <f>IFERROR(VLOOKUP(DR$1&amp;":"&amp;DR32,'Finish order'!$E:$K,5,FALSE),"")</f>
        <v/>
      </c>
      <c r="DU32" s="11" t="str">
        <f>IFERROR(VLOOKUP(DR$1&amp;":"&amp;DR32,'Finish order'!$E:$K,3,FALSE),"")</f>
        <v/>
      </c>
      <c r="DV32" s="2" t="str">
        <f>IFERROR(VLOOKUP(DR$1&amp;":"&amp;DR32,'Finish order'!$E:$K,2,FALSE),"")</f>
        <v/>
      </c>
      <c r="DW32" s="11"/>
    </row>
    <row r="33" spans="1:127" x14ac:dyDescent="0.2">
      <c r="A33" s="2">
        <v>32</v>
      </c>
      <c r="B33" s="2" t="str">
        <f>IFERROR(VLOOKUP($A$1&amp;":"&amp;A33,'Finish order'!C:K,6,FALSE),"")</f>
        <v>Stephen Tilford</v>
      </c>
      <c r="C33" s="2" t="str">
        <f>IFERROR(VLOOKUP(A$1&amp;":"&amp;A33,'Finish order'!$C:$K,9,FALSE),"")</f>
        <v>M40</v>
      </c>
      <c r="D33" s="2" t="str">
        <f>IFERROR(VLOOKUP(A$1&amp;":"&amp;A33,'Finish order'!$C:$K,7,FALSE),"")</f>
        <v>Wakefield District H &amp; AC</v>
      </c>
      <c r="E33" s="11">
        <f>IFERROR(VLOOKUP($A$1&amp;":"&amp;A33,'Finish order'!C:K,5,FALSE),"")</f>
        <v>4.1226851851851855E-2</v>
      </c>
      <c r="F33" s="2">
        <f>IFERROR(VLOOKUP($A$1&amp;":"&amp;A33,'Finish order'!C:K,4,FALSE),"")</f>
        <v>510</v>
      </c>
      <c r="G33" s="13" cm="1">
        <f t="array" ref="G33">IFERROR(SMALL(IF($D$2:$D942=D33,$A$2:$A$911*1.001),1),"")</f>
        <v>32.031999999999996</v>
      </c>
      <c r="H33" s="13" t="str" cm="1">
        <f t="array" ref="H33">IFERROR(SMALL(IF($D$2:$D942=D33,$A$2:$A$911*1.0001),2),"")</f>
        <v/>
      </c>
      <c r="I33" s="13" t="str" cm="1">
        <f t="array" ref="I33">IFERROR(SMALL(IF($D$2:$D942=D33,$A$2:$A$911*1.00001),3),"")</f>
        <v/>
      </c>
      <c r="J33" s="13" t="str" cm="1">
        <f t="array" ref="J33">IFERROR(SMALL(IF($D$2:$D942=D33,$A$2:$A$911*1.000001),4),"")</f>
        <v/>
      </c>
      <c r="K33" s="13" t="str">
        <f t="shared" si="0"/>
        <v>No</v>
      </c>
      <c r="L33" s="13" t="str">
        <f t="shared" si="1"/>
        <v>No</v>
      </c>
      <c r="M33" s="13" t="str">
        <f t="shared" si="2"/>
        <v>No</v>
      </c>
      <c r="N33" s="13" t="str">
        <f>Table1[[#This Row],[Club]]&amp;":"&amp;Table1[[#Headers],[Male]]</f>
        <v>Wakefield District H &amp; AC:Male</v>
      </c>
      <c r="P33" s="2">
        <v>32</v>
      </c>
      <c r="Q33" s="2" t="str">
        <f>IFERROR(VLOOKUP(P$1&amp;":"&amp;P33,'Finish order'!$C:$K,6,FALSE),"")</f>
        <v>Kathryn Waterworth</v>
      </c>
      <c r="R33" s="2" t="str">
        <f>IFERROR(VLOOKUP(P$1&amp;":"&amp;P33,'Finish order'!$C:$K,9,FALSE),"")</f>
        <v>W45</v>
      </c>
      <c r="S33" s="2" t="str">
        <f>IFERROR(VLOOKUP(P$1&amp;":"&amp;P33,'Finish order'!$C:$K,7,FALSE),"")</f>
        <v>Individual#</v>
      </c>
      <c r="T33" s="11">
        <f>IFERROR(VLOOKUP(P$1&amp;":"&amp;P33,'Finish order'!$C:$K,5,FALSE),"")</f>
        <v>6.7870370370370373E-2</v>
      </c>
      <c r="U33" s="2">
        <f>IFERROR(VLOOKUP(P$1&amp;":"&amp;P33,'Finish order'!$C:$K,4,FALSE),"")</f>
        <v>159</v>
      </c>
      <c r="V33" s="13" cm="1">
        <f t="array" ref="V33">IFERROR(SMALL(IF($S$2:$S942=S33,$P$2:$P$911*1.001),1),"")</f>
        <v>6.0059999999999993</v>
      </c>
      <c r="W33" s="13" cm="1">
        <f t="array" ref="W33">IFERROR(SMALL(IF($S$2:$S942=S33,$P$2:$P$911*1.0001),2),"")</f>
        <v>19.001899999999999</v>
      </c>
      <c r="X33" s="13" cm="1">
        <f t="array" ref="X33">IFERROR(SMALL(IF($S$2:$S942=S33,$P$2:$P$911*1.00001),3),"")</f>
        <v>26.000260000000001</v>
      </c>
      <c r="Y33" s="13" cm="1">
        <f t="array" ref="Y33">IFERROR(SMALL(IF($S$2:$S942=S33,$P$2:$P$911*1.000001),4),"")</f>
        <v>32.000031999999997</v>
      </c>
      <c r="Z33" s="13">
        <f t="shared" si="3"/>
        <v>83.008192000000008</v>
      </c>
      <c r="AA33" s="13">
        <f t="shared" si="5"/>
        <v>51.008160000000004</v>
      </c>
      <c r="AB33" s="13">
        <f t="shared" si="4"/>
        <v>25.007899999999999</v>
      </c>
      <c r="AC33" s="13" t="str">
        <f>Table4[[#This Row],[Club]]&amp;":"&amp;Table4[[#Headers],[Female]]</f>
        <v>Individual#:Female</v>
      </c>
      <c r="AE33" s="2">
        <v>32</v>
      </c>
      <c r="AF33" s="2" t="str">
        <f>IFERROR(VLOOKUP(AE$1&amp;":"&amp;AE33,'Finish order'!$E:$K,4,FALSE),"")</f>
        <v/>
      </c>
      <c r="AG33" s="2" t="str">
        <f>IFERROR(VLOOKUP(AE$1&amp;":"&amp;AE33,'Finish order'!$E:$K,5,FALSE),"")</f>
        <v/>
      </c>
      <c r="AH33" s="11" t="str">
        <f>IFERROR(VLOOKUP(AE$1&amp;":"&amp;AE33,'Finish order'!$E:$K,3,FALSE),"")</f>
        <v/>
      </c>
      <c r="AI33" s="2" t="str">
        <f>IFERROR(VLOOKUP(AE$1&amp;":"&amp;AE33,'Finish order'!$E:$K,2,FALSE),"")</f>
        <v/>
      </c>
      <c r="AL33" s="2">
        <v>32</v>
      </c>
      <c r="AM33" s="2" t="str">
        <f>IFERROR(VLOOKUP(AL$1&amp;":"&amp;AL33,'Finish order'!$E:$K,4,FALSE),"")</f>
        <v/>
      </c>
      <c r="AN33" s="2" t="str">
        <f>IFERROR(VLOOKUP(AL$1&amp;":"&amp;AL33,'Finish order'!$E:$K,5,FALSE),"")</f>
        <v/>
      </c>
      <c r="AO33" s="11" t="str">
        <f>IFERROR(VLOOKUP(AL$1&amp;":"&amp;AL33,'Finish order'!$E:$K,3,FALSE),"")</f>
        <v/>
      </c>
      <c r="AP33" s="2" t="str">
        <f>IFERROR(VLOOKUP(AL$1&amp;":"&amp;AL33,'Finish order'!$E:$K,2,FALSE),"")</f>
        <v/>
      </c>
      <c r="AS33" s="2">
        <v>32</v>
      </c>
      <c r="AT33" s="2" t="str">
        <f>IFERROR(VLOOKUP(AS$1&amp;":"&amp;AS33,'Finish order'!$E:$K,4,FALSE),"")</f>
        <v/>
      </c>
      <c r="AU33" s="2" t="str">
        <f>IFERROR(VLOOKUP(AS$1&amp;":"&amp;AS33,'Finish order'!$E:$K,5,FALSE),"")</f>
        <v/>
      </c>
      <c r="AV33" s="11" t="str">
        <f>IFERROR(VLOOKUP(AS$1&amp;":"&amp;AS33,'Finish order'!$E:$K,3,FALSE),"")</f>
        <v/>
      </c>
      <c r="AW33" s="2" t="str">
        <f>IFERROR(VLOOKUP(AS$1&amp;":"&amp;AS33,'Finish order'!$E:$K,2,FALSE),"")</f>
        <v/>
      </c>
      <c r="AZ33" s="2">
        <v>32</v>
      </c>
      <c r="BA33" s="2" t="str">
        <f>IFERROR(VLOOKUP(AZ$1&amp;":"&amp;AZ33,'Finish order'!$E:$K,4,FALSE),"")</f>
        <v/>
      </c>
      <c r="BB33" s="2" t="str">
        <f>IFERROR(VLOOKUP(AZ$1&amp;":"&amp;AZ33,'Finish order'!$E:$K,5,FALSE),"")</f>
        <v/>
      </c>
      <c r="BC33" s="11" t="str">
        <f>IFERROR(VLOOKUP(AZ$1&amp;":"&amp;AZ33,'Finish order'!$E:$K,3,FALSE),"")</f>
        <v/>
      </c>
      <c r="BD33" s="2" t="str">
        <f>IFERROR(VLOOKUP(AZ$1&amp;":"&amp;AZ33,'Finish order'!$E:$K,2,FALSE),"")</f>
        <v/>
      </c>
      <c r="BG33" s="2">
        <v>32</v>
      </c>
      <c r="BH33" s="2" t="str">
        <f>IFERROR(VLOOKUP(BG$1&amp;":"&amp;BG33,'Finish order'!$E:$K,4,FALSE),"")</f>
        <v/>
      </c>
      <c r="BI33" s="2" t="str">
        <f>IFERROR(VLOOKUP(BG$1&amp;":"&amp;BG33,'Finish order'!$E:$K,5,FALSE),"")</f>
        <v/>
      </c>
      <c r="BJ33" s="11" t="str">
        <f>IFERROR(VLOOKUP(BG$1&amp;":"&amp;BG33,'Finish order'!$E:$K,3,FALSE),"")</f>
        <v/>
      </c>
      <c r="BK33" s="2" t="str">
        <f>IFERROR(VLOOKUP(BG$1&amp;":"&amp;BG33,'Finish order'!$E:$K,2,FALSE),"")</f>
        <v/>
      </c>
      <c r="BN33" s="2">
        <v>32</v>
      </c>
      <c r="BO33" s="2" t="str">
        <f>IFERROR(VLOOKUP(BN$1&amp;":"&amp;BN33,'Finish order'!$E:$K,4,FALSE),"")</f>
        <v/>
      </c>
      <c r="BP33" s="2" t="str">
        <f>IFERROR(VLOOKUP(BN$1&amp;":"&amp;BN33,'Finish order'!$E:$K,5,FALSE),"")</f>
        <v/>
      </c>
      <c r="BQ33" s="11" t="str">
        <f>IFERROR(VLOOKUP(BN$1&amp;":"&amp;BN33,'Finish order'!$E:$K,3,FALSE),"")</f>
        <v/>
      </c>
      <c r="BR33" s="2" t="str">
        <f>IFERROR(VLOOKUP(BN$1&amp;":"&amp;BN33,'Finish order'!$E:$K,2,FALSE),"")</f>
        <v/>
      </c>
      <c r="BU33" s="2">
        <v>32</v>
      </c>
      <c r="BV33" s="11" t="str">
        <f>IFERROR(VLOOKUP(BU$1&amp;":"&amp;BU33,'Finish order'!$E:$K,4,FALSE),"")</f>
        <v/>
      </c>
      <c r="BW33" s="2" t="str">
        <f>IFERROR(VLOOKUP(BU$1&amp;":"&amp;BU33,'Finish order'!$E:$K,5,FALSE),"")</f>
        <v/>
      </c>
      <c r="BX33" s="11" t="str">
        <f>IFERROR(VLOOKUP(BU$1&amp;":"&amp;BU33,'Finish order'!$E:$K,3,FALSE),"")</f>
        <v/>
      </c>
      <c r="BY33" s="2" t="str">
        <f>IFERROR(VLOOKUP(BU$1&amp;":"&amp;BU33,'Finish order'!$E:$K,2,FALSE),"")</f>
        <v/>
      </c>
      <c r="CB33" s="2">
        <v>32</v>
      </c>
      <c r="CC33" s="11" t="str">
        <f>IFERROR(VLOOKUP(CB$1&amp;":"&amp;CB33,'Finish order'!$E:$K,4,FALSE),"")</f>
        <v/>
      </c>
      <c r="CD33" s="2" t="str">
        <f>IFERROR(VLOOKUP(CB$1&amp;":"&amp;CB33,'Finish order'!$E:$K,5,FALSE),"")</f>
        <v/>
      </c>
      <c r="CE33" s="11" t="str">
        <f>IFERROR(VLOOKUP(CB$1&amp;":"&amp;CB33,'Finish order'!$E:$K,3,FALSE),"")</f>
        <v/>
      </c>
      <c r="CF33" s="2" t="str">
        <f>IFERROR(VLOOKUP(CB$1&amp;":"&amp;CB33,'Finish order'!$E:$K,2,FALSE),"")</f>
        <v/>
      </c>
      <c r="CI33" s="13">
        <v>32</v>
      </c>
      <c r="CJ33" s="2" t="str">
        <f>IFERROR(VLOOKUP(CI$1&amp;":"&amp;CI33,'Finish order'!$E:$K,4,FALSE),"")</f>
        <v/>
      </c>
      <c r="CK33" s="2" t="str">
        <f>IFERROR(VLOOKUP(CI$1&amp;":"&amp;CI33,'Finish order'!$E:$K,5,FALSE),"")</f>
        <v/>
      </c>
      <c r="CL33" s="11" t="str">
        <f>IFERROR(VLOOKUP(CI$1&amp;":"&amp;CI33,'Finish order'!$E:$K,3,FALSE),"")</f>
        <v/>
      </c>
      <c r="CM33" s="2" t="str">
        <f>IFERROR(VLOOKUP(CI$1&amp;":"&amp;CI33,'Finish order'!$E:$K,2,FALSE),"")</f>
        <v/>
      </c>
      <c r="CP33" s="13">
        <v>32</v>
      </c>
      <c r="CQ33" s="2" t="str">
        <f>IFERROR(VLOOKUP(CP$1&amp;":"&amp;CP33,'Finish order'!$E:$K,4,FALSE),"")</f>
        <v/>
      </c>
      <c r="CR33" s="2" t="str">
        <f>IFERROR(VLOOKUP(CP$1&amp;":"&amp;CP33,'Finish order'!$E:$K,5,FALSE),"")</f>
        <v/>
      </c>
      <c r="CS33" s="11" t="str">
        <f>IFERROR(VLOOKUP(CP$1&amp;":"&amp;CP33,'Finish order'!$E:$K,3,FALSE),"")</f>
        <v/>
      </c>
      <c r="CT33" s="2" t="str">
        <f>IFERROR(VLOOKUP(CP$1&amp;":"&amp;CP33,'Finish order'!$E:$K,2,FALSE),"")</f>
        <v/>
      </c>
      <c r="CW33" s="2">
        <v>32</v>
      </c>
      <c r="CX33" s="2" t="str">
        <f>IFERROR(VLOOKUP(CW$1&amp;":"&amp;CW33,'Finish order'!$E:$K,4,FALSE),"")</f>
        <v/>
      </c>
      <c r="CY33" s="2" t="str">
        <f>IFERROR(VLOOKUP(CW$1&amp;":"&amp;CW33,'Finish order'!$E:$K,5,FALSE),"")</f>
        <v/>
      </c>
      <c r="CZ33" s="11" t="str">
        <f>IFERROR(VLOOKUP(CW$1&amp;":"&amp;CW33,'Finish order'!$E:$K,3,FALSE),"")</f>
        <v/>
      </c>
      <c r="DA33" s="2" t="str">
        <f>IFERROR(VLOOKUP(CW$1&amp;":"&amp;CW33,'Finish order'!$E:$K,2,FALSE),"")</f>
        <v/>
      </c>
      <c r="DD33" s="2">
        <v>32</v>
      </c>
      <c r="DE33" s="2" t="str">
        <f>IFERROR(VLOOKUP(DD$1&amp;":"&amp;DD33,'Finish order'!$E:$K,4,FALSE),"")</f>
        <v/>
      </c>
      <c r="DF33" s="2" t="str">
        <f>IFERROR(VLOOKUP(DD$1&amp;":"&amp;DD33,'Finish order'!$E:$K,5,FALSE),"")</f>
        <v/>
      </c>
      <c r="DG33" s="11" t="str">
        <f>IFERROR(VLOOKUP(DD$1&amp;":"&amp;DD33,'Finish order'!$E:$K,3,FALSE),"")</f>
        <v/>
      </c>
      <c r="DH33" s="2" t="str">
        <f>IFERROR(VLOOKUP(DD$1&amp;":"&amp;DD33,'Finish order'!$E:$K,2,FALSE),"")</f>
        <v/>
      </c>
      <c r="DI33" s="11"/>
      <c r="DK33" s="2">
        <v>32</v>
      </c>
      <c r="DL33" s="2" t="str">
        <f>IFERROR(VLOOKUP(DK$1&amp;":"&amp;DK33,'Finish order'!$E:$K,4,FALSE),"")</f>
        <v/>
      </c>
      <c r="DM33" s="2" t="str">
        <f>IFERROR(VLOOKUP(DK$1&amp;":"&amp;DK33,'Finish order'!$E:$K,5,FALSE),"")</f>
        <v/>
      </c>
      <c r="DN33" s="11" t="str">
        <f>IFERROR(VLOOKUP(DK$1&amp;":"&amp;DK33,'Finish order'!$E:$K,3,FALSE),"")</f>
        <v/>
      </c>
      <c r="DO33" s="2" t="str">
        <f>IFERROR(VLOOKUP(DK$1&amp;":"&amp;DK33,'Finish order'!$E:$K,2,FALSE),"")</f>
        <v/>
      </c>
      <c r="DR33" s="2">
        <v>32</v>
      </c>
      <c r="DS33" s="2" t="str">
        <f>IFERROR(VLOOKUP(DR$1&amp;":"&amp;DR33,'Finish order'!$E:$K,4,FALSE),"")</f>
        <v/>
      </c>
      <c r="DT33" s="2" t="str">
        <f>IFERROR(VLOOKUP(DR$1&amp;":"&amp;DR33,'Finish order'!$E:$K,5,FALSE),"")</f>
        <v/>
      </c>
      <c r="DU33" s="11" t="str">
        <f>IFERROR(VLOOKUP(DR$1&amp;":"&amp;DR33,'Finish order'!$E:$K,3,FALSE),"")</f>
        <v/>
      </c>
      <c r="DV33" s="2" t="str">
        <f>IFERROR(VLOOKUP(DR$1&amp;":"&amp;DR33,'Finish order'!$E:$K,2,FALSE),"")</f>
        <v/>
      </c>
      <c r="DW33" s="11"/>
    </row>
    <row r="34" spans="1:127" x14ac:dyDescent="0.2">
      <c r="A34" s="2">
        <v>33</v>
      </c>
      <c r="B34" s="2" t="str">
        <f>IFERROR(VLOOKUP($A$1&amp;":"&amp;A34,'Finish order'!C:K,6,FALSE),"")</f>
        <v>Ed Woollard</v>
      </c>
      <c r="C34" s="2" t="str">
        <f>IFERROR(VLOOKUP(A$1&amp;":"&amp;A34,'Finish order'!$C:$K,9,FALSE),"")</f>
        <v>M40</v>
      </c>
      <c r="D34" s="2" t="str">
        <f>IFERROR(VLOOKUP(A$1&amp;":"&amp;A34,'Finish order'!$C:$K,7,FALSE),"")</f>
        <v>York Acorn RC</v>
      </c>
      <c r="E34" s="11">
        <f>IFERROR(VLOOKUP($A$1&amp;":"&amp;A34,'Finish order'!C:K,5,FALSE),"")</f>
        <v>4.1238425925925928E-2</v>
      </c>
      <c r="F34" s="2">
        <f>IFERROR(VLOOKUP($A$1&amp;":"&amp;A34,'Finish order'!C:K,4,FALSE),"")</f>
        <v>516</v>
      </c>
      <c r="G34" s="13" cm="1">
        <f t="array" ref="G34">IFERROR(SMALL(IF($D$2:$D943=D34,$A$2:$A$911*1.001),1),"")</f>
        <v>26.025999999999996</v>
      </c>
      <c r="H34" s="13" cm="1">
        <f t="array" ref="H34">IFERROR(SMALL(IF($D$2:$D943=D34,$A$2:$A$911*1.0001),2),"")</f>
        <v>33.003300000000003</v>
      </c>
      <c r="I34" s="13" cm="1">
        <f t="array" ref="I34">IFERROR(SMALL(IF($D$2:$D943=D34,$A$2:$A$911*1.00001),3),"")</f>
        <v>49.000490000000006</v>
      </c>
      <c r="J34" s="13" cm="1">
        <f t="array" ref="J34">IFERROR(SMALL(IF($D$2:$D943=D34,$A$2:$A$911*1.000001),4),"")</f>
        <v>63.000062999999997</v>
      </c>
      <c r="K34" s="13">
        <f t="shared" si="0"/>
        <v>171.029853</v>
      </c>
      <c r="L34" s="13">
        <f t="shared" si="1"/>
        <v>108.02979000000001</v>
      </c>
      <c r="M34" s="13">
        <f t="shared" si="2"/>
        <v>59.029299999999999</v>
      </c>
      <c r="N34" s="13" t="str">
        <f>Table1[[#This Row],[Club]]&amp;":"&amp;Table1[[#Headers],[Male]]</f>
        <v>York Acorn RC:Male</v>
      </c>
      <c r="P34" s="2">
        <v>33</v>
      </c>
      <c r="Q34" s="2" t="str">
        <f>IFERROR(VLOOKUP(P$1&amp;":"&amp;P34,'Finish order'!$C:$K,6,FALSE),"")</f>
        <v/>
      </c>
      <c r="R34" s="2" t="str">
        <f>IFERROR(VLOOKUP(P$1&amp;":"&amp;P34,'Finish order'!$C:$K,9,FALSE),"")</f>
        <v/>
      </c>
      <c r="S34" s="2" t="str">
        <f>IFERROR(VLOOKUP(P$1&amp;":"&amp;P34,'Finish order'!$C:$K,7,FALSE),"")</f>
        <v/>
      </c>
      <c r="T34" s="11" t="str">
        <f>IFERROR(VLOOKUP(P$1&amp;":"&amp;P34,'Finish order'!$C:$K,5,FALSE),"")</f>
        <v/>
      </c>
      <c r="U34" s="2" t="str">
        <f>IFERROR(VLOOKUP(P$1&amp;":"&amp;P34,'Finish order'!$C:$K,4,FALSE),"")</f>
        <v/>
      </c>
      <c r="V34" s="13" t="str" cm="1">
        <f t="array" ref="V34">IFERROR(SMALL(IF($S$2:$S943=S34,$P$2:$P$911*1.001),1),"")</f>
        <v/>
      </c>
      <c r="W34" s="13" t="str" cm="1">
        <f t="array" ref="W34">IFERROR(SMALL(IF($S$2:$S943=S34,$P$2:$P$911*1.0001),2),"")</f>
        <v/>
      </c>
      <c r="X34" s="13" t="str" cm="1">
        <f t="array" ref="X34">IFERROR(SMALL(IF($S$2:$S943=S34,$P$2:$P$911*1.00001),3),"")</f>
        <v/>
      </c>
      <c r="Y34" s="13" t="str" cm="1">
        <f t="array" ref="Y34">IFERROR(SMALL(IF($S$2:$S943=S34,$P$2:$P$911*1.000001),4),"")</f>
        <v/>
      </c>
      <c r="Z34" s="13" t="str">
        <f t="shared" si="3"/>
        <v>No</v>
      </c>
      <c r="AA34" s="13" t="str">
        <f t="shared" si="5"/>
        <v>No</v>
      </c>
      <c r="AB34" s="13" t="str">
        <f t="shared" si="4"/>
        <v>No</v>
      </c>
      <c r="AC34" s="13" t="str">
        <f>Table4[[#This Row],[Club]]&amp;":"&amp;Table4[[#Headers],[Female]]</f>
        <v>:Female</v>
      </c>
      <c r="AE34" s="2">
        <v>33</v>
      </c>
      <c r="AF34" s="2" t="str">
        <f>IFERROR(VLOOKUP(AE$1&amp;":"&amp;AE34,'Finish order'!$E:$K,4,FALSE),"")</f>
        <v/>
      </c>
      <c r="AG34" s="2" t="str">
        <f>IFERROR(VLOOKUP(AE$1&amp;":"&amp;AE34,'Finish order'!$E:$K,5,FALSE),"")</f>
        <v/>
      </c>
      <c r="AH34" s="11" t="str">
        <f>IFERROR(VLOOKUP(AE$1&amp;":"&amp;AE34,'Finish order'!$E:$K,3,FALSE),"")</f>
        <v/>
      </c>
      <c r="AI34" s="2" t="str">
        <f>IFERROR(VLOOKUP(AE$1&amp;":"&amp;AE34,'Finish order'!$E:$K,2,FALSE),"")</f>
        <v/>
      </c>
      <c r="AL34" s="2">
        <v>33</v>
      </c>
      <c r="AM34" s="2" t="str">
        <f>IFERROR(VLOOKUP(AL$1&amp;":"&amp;AL34,'Finish order'!$E:$K,4,FALSE),"")</f>
        <v/>
      </c>
      <c r="AN34" s="2" t="str">
        <f>IFERROR(VLOOKUP(AL$1&amp;":"&amp;AL34,'Finish order'!$E:$K,5,FALSE),"")</f>
        <v/>
      </c>
      <c r="AO34" s="11" t="str">
        <f>IFERROR(VLOOKUP(AL$1&amp;":"&amp;AL34,'Finish order'!$E:$K,3,FALSE),"")</f>
        <v/>
      </c>
      <c r="AP34" s="2" t="str">
        <f>IFERROR(VLOOKUP(AL$1&amp;":"&amp;AL34,'Finish order'!$E:$K,2,FALSE),"")</f>
        <v/>
      </c>
      <c r="AS34" s="2">
        <v>33</v>
      </c>
      <c r="AT34" s="2" t="str">
        <f>IFERROR(VLOOKUP(AS$1&amp;":"&amp;AS34,'Finish order'!$E:$K,4,FALSE),"")</f>
        <v/>
      </c>
      <c r="AU34" s="2" t="str">
        <f>IFERROR(VLOOKUP(AS$1&amp;":"&amp;AS34,'Finish order'!$E:$K,5,FALSE),"")</f>
        <v/>
      </c>
      <c r="AV34" s="11" t="str">
        <f>IFERROR(VLOOKUP(AS$1&amp;":"&amp;AS34,'Finish order'!$E:$K,3,FALSE),"")</f>
        <v/>
      </c>
      <c r="AW34" s="2" t="str">
        <f>IFERROR(VLOOKUP(AS$1&amp;":"&amp;AS34,'Finish order'!$E:$K,2,FALSE),"")</f>
        <v/>
      </c>
      <c r="AZ34" s="2">
        <v>33</v>
      </c>
      <c r="BA34" s="2" t="str">
        <f>IFERROR(VLOOKUP(AZ$1&amp;":"&amp;AZ34,'Finish order'!$E:$K,4,FALSE),"")</f>
        <v/>
      </c>
      <c r="BB34" s="2" t="str">
        <f>IFERROR(VLOOKUP(AZ$1&amp;":"&amp;AZ34,'Finish order'!$E:$K,5,FALSE),"")</f>
        <v/>
      </c>
      <c r="BC34" s="11" t="str">
        <f>IFERROR(VLOOKUP(AZ$1&amp;":"&amp;AZ34,'Finish order'!$E:$K,3,FALSE),"")</f>
        <v/>
      </c>
      <c r="BD34" s="2" t="str">
        <f>IFERROR(VLOOKUP(AZ$1&amp;":"&amp;AZ34,'Finish order'!$E:$K,2,FALSE),"")</f>
        <v/>
      </c>
      <c r="BG34" s="2">
        <v>33</v>
      </c>
      <c r="BH34" s="2" t="str">
        <f>IFERROR(VLOOKUP(BG$1&amp;":"&amp;BG34,'Finish order'!$E:$K,4,FALSE),"")</f>
        <v/>
      </c>
      <c r="BI34" s="2" t="str">
        <f>IFERROR(VLOOKUP(BG$1&amp;":"&amp;BG34,'Finish order'!$E:$K,5,FALSE),"")</f>
        <v/>
      </c>
      <c r="BJ34" s="11" t="str">
        <f>IFERROR(VLOOKUP(BG$1&amp;":"&amp;BG34,'Finish order'!$E:$K,3,FALSE),"")</f>
        <v/>
      </c>
      <c r="BK34" s="2" t="str">
        <f>IFERROR(VLOOKUP(BG$1&amp;":"&amp;BG34,'Finish order'!$E:$K,2,FALSE),"")</f>
        <v/>
      </c>
      <c r="BN34" s="2">
        <v>33</v>
      </c>
      <c r="BO34" s="2" t="str">
        <f>IFERROR(VLOOKUP(BN$1&amp;":"&amp;BN34,'Finish order'!$E:$K,4,FALSE),"")</f>
        <v/>
      </c>
      <c r="BP34" s="2" t="str">
        <f>IFERROR(VLOOKUP(BN$1&amp;":"&amp;BN34,'Finish order'!$E:$K,5,FALSE),"")</f>
        <v/>
      </c>
      <c r="BQ34" s="11" t="str">
        <f>IFERROR(VLOOKUP(BN$1&amp;":"&amp;BN34,'Finish order'!$E:$K,3,FALSE),"")</f>
        <v/>
      </c>
      <c r="BR34" s="2" t="str">
        <f>IFERROR(VLOOKUP(BN$1&amp;":"&amp;BN34,'Finish order'!$E:$K,2,FALSE),"")</f>
        <v/>
      </c>
      <c r="BU34" s="2">
        <v>33</v>
      </c>
      <c r="BV34" s="11" t="str">
        <f>IFERROR(VLOOKUP(BU$1&amp;":"&amp;BU34,'Finish order'!$E:$K,4,FALSE),"")</f>
        <v/>
      </c>
      <c r="BW34" s="2" t="str">
        <f>IFERROR(VLOOKUP(BU$1&amp;":"&amp;BU34,'Finish order'!$E:$K,5,FALSE),"")</f>
        <v/>
      </c>
      <c r="BX34" s="11" t="str">
        <f>IFERROR(VLOOKUP(BU$1&amp;":"&amp;BU34,'Finish order'!$E:$K,3,FALSE),"")</f>
        <v/>
      </c>
      <c r="BY34" s="2" t="str">
        <f>IFERROR(VLOOKUP(BU$1&amp;":"&amp;BU34,'Finish order'!$E:$K,2,FALSE),"")</f>
        <v/>
      </c>
      <c r="CB34" s="2">
        <v>33</v>
      </c>
      <c r="CC34" s="11" t="str">
        <f>IFERROR(VLOOKUP(CB$1&amp;":"&amp;CB34,'Finish order'!$E:$K,4,FALSE),"")</f>
        <v/>
      </c>
      <c r="CD34" s="2" t="str">
        <f>IFERROR(VLOOKUP(CB$1&amp;":"&amp;CB34,'Finish order'!$E:$K,5,FALSE),"")</f>
        <v/>
      </c>
      <c r="CE34" s="11" t="str">
        <f>IFERROR(VLOOKUP(CB$1&amp;":"&amp;CB34,'Finish order'!$E:$K,3,FALSE),"")</f>
        <v/>
      </c>
      <c r="CF34" s="2" t="str">
        <f>IFERROR(VLOOKUP(CB$1&amp;":"&amp;CB34,'Finish order'!$E:$K,2,FALSE),"")</f>
        <v/>
      </c>
      <c r="CI34" s="13">
        <v>33</v>
      </c>
      <c r="CJ34" s="2" t="str">
        <f>IFERROR(VLOOKUP(CI$1&amp;":"&amp;CI34,'Finish order'!$E:$K,4,FALSE),"")</f>
        <v/>
      </c>
      <c r="CK34" s="2" t="str">
        <f>IFERROR(VLOOKUP(CI$1&amp;":"&amp;CI34,'Finish order'!$E:$K,5,FALSE),"")</f>
        <v/>
      </c>
      <c r="CL34" s="11" t="str">
        <f>IFERROR(VLOOKUP(CI$1&amp;":"&amp;CI34,'Finish order'!$E:$K,3,FALSE),"")</f>
        <v/>
      </c>
      <c r="CM34" s="2" t="str">
        <f>IFERROR(VLOOKUP(CI$1&amp;":"&amp;CI34,'Finish order'!$E:$K,2,FALSE),"")</f>
        <v/>
      </c>
      <c r="CP34" s="13">
        <v>33</v>
      </c>
      <c r="CQ34" s="2" t="str">
        <f>IFERROR(VLOOKUP(CP$1&amp;":"&amp;CP34,'Finish order'!$E:$K,4,FALSE),"")</f>
        <v/>
      </c>
      <c r="CR34" s="2" t="str">
        <f>IFERROR(VLOOKUP(CP$1&amp;":"&amp;CP34,'Finish order'!$E:$K,5,FALSE),"")</f>
        <v/>
      </c>
      <c r="CS34" s="11" t="str">
        <f>IFERROR(VLOOKUP(CP$1&amp;":"&amp;CP34,'Finish order'!$E:$K,3,FALSE),"")</f>
        <v/>
      </c>
      <c r="CT34" s="2" t="str">
        <f>IFERROR(VLOOKUP(CP$1&amp;":"&amp;CP34,'Finish order'!$E:$K,2,FALSE),"")</f>
        <v/>
      </c>
      <c r="CW34" s="2">
        <v>33</v>
      </c>
      <c r="CX34" s="2" t="str">
        <f>IFERROR(VLOOKUP(CW$1&amp;":"&amp;CW34,'Finish order'!$E:$K,4,FALSE),"")</f>
        <v/>
      </c>
      <c r="CY34" s="2" t="str">
        <f>IFERROR(VLOOKUP(CW$1&amp;":"&amp;CW34,'Finish order'!$E:$K,5,FALSE),"")</f>
        <v/>
      </c>
      <c r="CZ34" s="11" t="str">
        <f>IFERROR(VLOOKUP(CW$1&amp;":"&amp;CW34,'Finish order'!$E:$K,3,FALSE),"")</f>
        <v/>
      </c>
      <c r="DA34" s="2" t="str">
        <f>IFERROR(VLOOKUP(CW$1&amp;":"&amp;CW34,'Finish order'!$E:$K,2,FALSE),"")</f>
        <v/>
      </c>
      <c r="DD34" s="2">
        <v>33</v>
      </c>
      <c r="DE34" s="2" t="str">
        <f>IFERROR(VLOOKUP(DD$1&amp;":"&amp;DD34,'Finish order'!$E:$K,4,FALSE),"")</f>
        <v/>
      </c>
      <c r="DF34" s="2" t="str">
        <f>IFERROR(VLOOKUP(DD$1&amp;":"&amp;DD34,'Finish order'!$E:$K,5,FALSE),"")</f>
        <v/>
      </c>
      <c r="DG34" s="11" t="str">
        <f>IFERROR(VLOOKUP(DD$1&amp;":"&amp;DD34,'Finish order'!$E:$K,3,FALSE),"")</f>
        <v/>
      </c>
      <c r="DH34" s="2" t="str">
        <f>IFERROR(VLOOKUP(DD$1&amp;":"&amp;DD34,'Finish order'!$E:$K,2,FALSE),"")</f>
        <v/>
      </c>
      <c r="DI34" s="11"/>
      <c r="DK34" s="2">
        <v>33</v>
      </c>
      <c r="DL34" s="2" t="str">
        <f>IFERROR(VLOOKUP(DK$1&amp;":"&amp;DK34,'Finish order'!$E:$K,4,FALSE),"")</f>
        <v/>
      </c>
      <c r="DM34" s="2" t="str">
        <f>IFERROR(VLOOKUP(DK$1&amp;":"&amp;DK34,'Finish order'!$E:$K,5,FALSE),"")</f>
        <v/>
      </c>
      <c r="DN34" s="11" t="str">
        <f>IFERROR(VLOOKUP(DK$1&amp;":"&amp;DK34,'Finish order'!$E:$K,3,FALSE),"")</f>
        <v/>
      </c>
      <c r="DO34" s="2" t="str">
        <f>IFERROR(VLOOKUP(DK$1&amp;":"&amp;DK34,'Finish order'!$E:$K,2,FALSE),"")</f>
        <v/>
      </c>
      <c r="DR34" s="2">
        <v>33</v>
      </c>
      <c r="DS34" s="2" t="str">
        <f>IFERROR(VLOOKUP(DR$1&amp;":"&amp;DR34,'Finish order'!$E:$K,4,FALSE),"")</f>
        <v/>
      </c>
      <c r="DT34" s="2" t="str">
        <f>IFERROR(VLOOKUP(DR$1&amp;":"&amp;DR34,'Finish order'!$E:$K,5,FALSE),"")</f>
        <v/>
      </c>
      <c r="DU34" s="11" t="str">
        <f>IFERROR(VLOOKUP(DR$1&amp;":"&amp;DR34,'Finish order'!$E:$K,3,FALSE),"")</f>
        <v/>
      </c>
      <c r="DV34" s="2" t="str">
        <f>IFERROR(VLOOKUP(DR$1&amp;":"&amp;DR34,'Finish order'!$E:$K,2,FALSE),"")</f>
        <v/>
      </c>
      <c r="DW34" s="11"/>
    </row>
    <row r="35" spans="1:127" x14ac:dyDescent="0.2">
      <c r="A35" s="2">
        <v>34</v>
      </c>
      <c r="B35" s="2" t="str">
        <f>IFERROR(VLOOKUP($A$1&amp;":"&amp;A35,'Finish order'!C:K,6,FALSE),"")</f>
        <v>Jonathan Rowland</v>
      </c>
      <c r="C35" s="2" t="str">
        <f>IFERROR(VLOOKUP(A$1&amp;":"&amp;A35,'Finish order'!$C:$K,9,FALSE),"")</f>
        <v>M45</v>
      </c>
      <c r="D35" s="2" t="str">
        <f>IFERROR(VLOOKUP(A$1&amp;":"&amp;A35,'Finish order'!$C:$K,7,FALSE),"")</f>
        <v>Esk Valley Fell Club</v>
      </c>
      <c r="E35" s="11">
        <f>IFERROR(VLOOKUP($A$1&amp;":"&amp;A35,'Finish order'!C:K,5,FALSE),"")</f>
        <v>4.1585648148148149E-2</v>
      </c>
      <c r="F35" s="2">
        <f>IFERROR(VLOOKUP($A$1&amp;":"&amp;A35,'Finish order'!C:K,4,FALSE),"")</f>
        <v>611</v>
      </c>
      <c r="G35" s="13" cm="1">
        <f t="array" ref="G35">IFERROR(SMALL(IF($D$2:$D944=D35,$A$2:$A$911*1.001),1),"")</f>
        <v>7.0069999999999997</v>
      </c>
      <c r="H35" s="13" cm="1">
        <f t="array" ref="H35">IFERROR(SMALL(IF($D$2:$D944=D35,$A$2:$A$911*1.0001),2),"")</f>
        <v>15.0015</v>
      </c>
      <c r="I35" s="13" cm="1">
        <f t="array" ref="I35">IFERROR(SMALL(IF($D$2:$D944=D35,$A$2:$A$911*1.00001),3),"")</f>
        <v>16.000160000000001</v>
      </c>
      <c r="J35" s="13" cm="1">
        <f t="array" ref="J35">IFERROR(SMALL(IF($D$2:$D944=D35,$A$2:$A$911*1.000001),4),"")</f>
        <v>19.000018999999998</v>
      </c>
      <c r="K35" s="13">
        <f t="shared" si="0"/>
        <v>57.008679000000001</v>
      </c>
      <c r="L35" s="13">
        <f t="shared" si="1"/>
        <v>38.008659999999999</v>
      </c>
      <c r="M35" s="13">
        <f t="shared" si="2"/>
        <v>22.008499999999998</v>
      </c>
      <c r="N35" s="13" t="str">
        <f>Table1[[#This Row],[Club]]&amp;":"&amp;Table1[[#Headers],[Male]]</f>
        <v>Esk Valley Fell Club:Male</v>
      </c>
      <c r="P35" s="2">
        <v>34</v>
      </c>
      <c r="Q35" s="2" t="str">
        <f>IFERROR(VLOOKUP(P$1&amp;":"&amp;P35,'Finish order'!$C:$K,6,FALSE),"")</f>
        <v/>
      </c>
      <c r="R35" s="2" t="str">
        <f>IFERROR(VLOOKUP(P$1&amp;":"&amp;P35,'Finish order'!$C:$K,9,FALSE),"")</f>
        <v/>
      </c>
      <c r="S35" s="2" t="str">
        <f>IFERROR(VLOOKUP(P$1&amp;":"&amp;P35,'Finish order'!$C:$K,7,FALSE),"")</f>
        <v/>
      </c>
      <c r="T35" s="11" t="str">
        <f>IFERROR(VLOOKUP(P$1&amp;":"&amp;P35,'Finish order'!$C:$K,5,FALSE),"")</f>
        <v/>
      </c>
      <c r="U35" s="2" t="str">
        <f>IFERROR(VLOOKUP(P$1&amp;":"&amp;P35,'Finish order'!$C:$K,4,FALSE),"")</f>
        <v/>
      </c>
      <c r="V35" s="13" t="str" cm="1">
        <f t="array" ref="V35">IFERROR(SMALL(IF($S$2:$S944=S35,$P$2:$P$911*1.001),1),"")</f>
        <v/>
      </c>
      <c r="W35" s="13" t="str" cm="1">
        <f t="array" ref="W35">IFERROR(SMALL(IF($S$2:$S944=S35,$P$2:$P$911*1.0001),2),"")</f>
        <v/>
      </c>
      <c r="X35" s="13" t="str" cm="1">
        <f t="array" ref="X35">IFERROR(SMALL(IF($S$2:$S944=S35,$P$2:$P$911*1.00001),3),"")</f>
        <v/>
      </c>
      <c r="Y35" s="13" t="str" cm="1">
        <f t="array" ref="Y35">IFERROR(SMALL(IF($S$2:$S944=S35,$P$2:$P$911*1.000001),4),"")</f>
        <v/>
      </c>
      <c r="Z35" s="13" t="str">
        <f t="shared" si="3"/>
        <v>No</v>
      </c>
      <c r="AA35" s="13" t="str">
        <f t="shared" si="5"/>
        <v>No</v>
      </c>
      <c r="AB35" s="13" t="str">
        <f t="shared" si="4"/>
        <v>No</v>
      </c>
      <c r="AC35" s="13" t="str">
        <f>Table4[[#This Row],[Club]]&amp;":"&amp;Table4[[#Headers],[Female]]</f>
        <v>:Female</v>
      </c>
      <c r="AE35" s="2">
        <v>34</v>
      </c>
      <c r="AF35" s="2" t="str">
        <f>IFERROR(VLOOKUP(AE$1&amp;":"&amp;AE35,'Finish order'!$E:$K,4,FALSE),"")</f>
        <v/>
      </c>
      <c r="AG35" s="2" t="str">
        <f>IFERROR(VLOOKUP(AE$1&amp;":"&amp;AE35,'Finish order'!$E:$K,5,FALSE),"")</f>
        <v/>
      </c>
      <c r="AH35" s="11" t="str">
        <f>IFERROR(VLOOKUP(AE$1&amp;":"&amp;AE35,'Finish order'!$E:$K,3,FALSE),"")</f>
        <v/>
      </c>
      <c r="AI35" s="2" t="str">
        <f>IFERROR(VLOOKUP(AE$1&amp;":"&amp;AE35,'Finish order'!$E:$K,2,FALSE),"")</f>
        <v/>
      </c>
      <c r="AL35" s="2">
        <v>34</v>
      </c>
      <c r="AM35" s="2" t="str">
        <f>IFERROR(VLOOKUP(AL$1&amp;":"&amp;AL35,'Finish order'!$E:$K,4,FALSE),"")</f>
        <v/>
      </c>
      <c r="AN35" s="2" t="str">
        <f>IFERROR(VLOOKUP(AL$1&amp;":"&amp;AL35,'Finish order'!$E:$K,5,FALSE),"")</f>
        <v/>
      </c>
      <c r="AO35" s="11" t="str">
        <f>IFERROR(VLOOKUP(AL$1&amp;":"&amp;AL35,'Finish order'!$E:$K,3,FALSE),"")</f>
        <v/>
      </c>
      <c r="AP35" s="2" t="str">
        <f>IFERROR(VLOOKUP(AL$1&amp;":"&amp;AL35,'Finish order'!$E:$K,2,FALSE),"")</f>
        <v/>
      </c>
      <c r="AS35" s="2">
        <v>34</v>
      </c>
      <c r="AT35" s="2" t="str">
        <f>IFERROR(VLOOKUP(AS$1&amp;":"&amp;AS35,'Finish order'!$E:$K,4,FALSE),"")</f>
        <v/>
      </c>
      <c r="AU35" s="2" t="str">
        <f>IFERROR(VLOOKUP(AS$1&amp;":"&amp;AS35,'Finish order'!$E:$K,5,FALSE),"")</f>
        <v/>
      </c>
      <c r="AV35" s="11" t="str">
        <f>IFERROR(VLOOKUP(AS$1&amp;":"&amp;AS35,'Finish order'!$E:$K,3,FALSE),"")</f>
        <v/>
      </c>
      <c r="AW35" s="2" t="str">
        <f>IFERROR(VLOOKUP(AS$1&amp;":"&amp;AS35,'Finish order'!$E:$K,2,FALSE),"")</f>
        <v/>
      </c>
      <c r="AZ35" s="2">
        <v>34</v>
      </c>
      <c r="BA35" s="2" t="str">
        <f>IFERROR(VLOOKUP(AZ$1&amp;":"&amp;AZ35,'Finish order'!$E:$K,4,FALSE),"")</f>
        <v/>
      </c>
      <c r="BB35" s="2" t="str">
        <f>IFERROR(VLOOKUP(AZ$1&amp;":"&amp;AZ35,'Finish order'!$E:$K,5,FALSE),"")</f>
        <v/>
      </c>
      <c r="BC35" s="11" t="str">
        <f>IFERROR(VLOOKUP(AZ$1&amp;":"&amp;AZ35,'Finish order'!$E:$K,3,FALSE),"")</f>
        <v/>
      </c>
      <c r="BD35" s="2" t="str">
        <f>IFERROR(VLOOKUP(AZ$1&amp;":"&amp;AZ35,'Finish order'!$E:$K,2,FALSE),"")</f>
        <v/>
      </c>
      <c r="BG35" s="2">
        <v>34</v>
      </c>
      <c r="BH35" s="2" t="str">
        <f>IFERROR(VLOOKUP(BG$1&amp;":"&amp;BG35,'Finish order'!$E:$K,4,FALSE),"")</f>
        <v/>
      </c>
      <c r="BI35" s="2" t="str">
        <f>IFERROR(VLOOKUP(BG$1&amp;":"&amp;BG35,'Finish order'!$E:$K,5,FALSE),"")</f>
        <v/>
      </c>
      <c r="BJ35" s="11" t="str">
        <f>IFERROR(VLOOKUP(BG$1&amp;":"&amp;BG35,'Finish order'!$E:$K,3,FALSE),"")</f>
        <v/>
      </c>
      <c r="BK35" s="2" t="str">
        <f>IFERROR(VLOOKUP(BG$1&amp;":"&amp;BG35,'Finish order'!$E:$K,2,FALSE),"")</f>
        <v/>
      </c>
      <c r="BN35" s="2">
        <v>34</v>
      </c>
      <c r="BO35" s="2" t="str">
        <f>IFERROR(VLOOKUP(BN$1&amp;":"&amp;BN35,'Finish order'!$E:$K,4,FALSE),"")</f>
        <v/>
      </c>
      <c r="BP35" s="2" t="str">
        <f>IFERROR(VLOOKUP(BN$1&amp;":"&amp;BN35,'Finish order'!$E:$K,5,FALSE),"")</f>
        <v/>
      </c>
      <c r="BQ35" s="11" t="str">
        <f>IFERROR(VLOOKUP(BN$1&amp;":"&amp;BN35,'Finish order'!$E:$K,3,FALSE),"")</f>
        <v/>
      </c>
      <c r="BR35" s="2" t="str">
        <f>IFERROR(VLOOKUP(BN$1&amp;":"&amp;BN35,'Finish order'!$E:$K,2,FALSE),"")</f>
        <v/>
      </c>
      <c r="BU35" s="2">
        <v>34</v>
      </c>
      <c r="BV35" s="11" t="str">
        <f>IFERROR(VLOOKUP(BU$1&amp;":"&amp;BU35,'Finish order'!$E:$K,4,FALSE),"")</f>
        <v/>
      </c>
      <c r="BW35" s="2" t="str">
        <f>IFERROR(VLOOKUP(BU$1&amp;":"&amp;BU35,'Finish order'!$E:$K,5,FALSE),"")</f>
        <v/>
      </c>
      <c r="BX35" s="11" t="str">
        <f>IFERROR(VLOOKUP(BU$1&amp;":"&amp;BU35,'Finish order'!$E:$K,3,FALSE),"")</f>
        <v/>
      </c>
      <c r="BY35" s="2" t="str">
        <f>IFERROR(VLOOKUP(BU$1&amp;":"&amp;BU35,'Finish order'!$E:$K,2,FALSE),"")</f>
        <v/>
      </c>
      <c r="CB35" s="2">
        <v>34</v>
      </c>
      <c r="CC35" s="11" t="str">
        <f>IFERROR(VLOOKUP(CB$1&amp;":"&amp;CB35,'Finish order'!$E:$K,4,FALSE),"")</f>
        <v/>
      </c>
      <c r="CD35" s="2" t="str">
        <f>IFERROR(VLOOKUP(CB$1&amp;":"&amp;CB35,'Finish order'!$E:$K,5,FALSE),"")</f>
        <v/>
      </c>
      <c r="CE35" s="11" t="str">
        <f>IFERROR(VLOOKUP(CB$1&amp;":"&amp;CB35,'Finish order'!$E:$K,3,FALSE),"")</f>
        <v/>
      </c>
      <c r="CF35" s="2" t="str">
        <f>IFERROR(VLOOKUP(CB$1&amp;":"&amp;CB35,'Finish order'!$E:$K,2,FALSE),"")</f>
        <v/>
      </c>
      <c r="CI35" s="13">
        <v>34</v>
      </c>
      <c r="CJ35" s="2" t="str">
        <f>IFERROR(VLOOKUP(CI$1&amp;":"&amp;CI35,'Finish order'!$E:$K,4,FALSE),"")</f>
        <v/>
      </c>
      <c r="CK35" s="2" t="str">
        <f>IFERROR(VLOOKUP(CI$1&amp;":"&amp;CI35,'Finish order'!$E:$K,5,FALSE),"")</f>
        <v/>
      </c>
      <c r="CL35" s="11" t="str">
        <f>IFERROR(VLOOKUP(CI$1&amp;":"&amp;CI35,'Finish order'!$E:$K,3,FALSE),"")</f>
        <v/>
      </c>
      <c r="CM35" s="2" t="str">
        <f>IFERROR(VLOOKUP(CI$1&amp;":"&amp;CI35,'Finish order'!$E:$K,2,FALSE),"")</f>
        <v/>
      </c>
      <c r="CP35" s="13">
        <v>34</v>
      </c>
      <c r="CQ35" s="2" t="str">
        <f>IFERROR(VLOOKUP(CP$1&amp;":"&amp;CP35,'Finish order'!$E:$K,4,FALSE),"")</f>
        <v/>
      </c>
      <c r="CR35" s="2" t="str">
        <f>IFERROR(VLOOKUP(CP$1&amp;":"&amp;CP35,'Finish order'!$E:$K,5,FALSE),"")</f>
        <v/>
      </c>
      <c r="CS35" s="11" t="str">
        <f>IFERROR(VLOOKUP(CP$1&amp;":"&amp;CP35,'Finish order'!$E:$K,3,FALSE),"")</f>
        <v/>
      </c>
      <c r="CT35" s="2" t="str">
        <f>IFERROR(VLOOKUP(CP$1&amp;":"&amp;CP35,'Finish order'!$E:$K,2,FALSE),"")</f>
        <v/>
      </c>
      <c r="CW35" s="2">
        <v>34</v>
      </c>
      <c r="CX35" s="2" t="str">
        <f>IFERROR(VLOOKUP(CW$1&amp;":"&amp;CW35,'Finish order'!$E:$K,4,FALSE),"")</f>
        <v/>
      </c>
      <c r="CY35" s="2" t="str">
        <f>IFERROR(VLOOKUP(CW$1&amp;":"&amp;CW35,'Finish order'!$E:$K,5,FALSE),"")</f>
        <v/>
      </c>
      <c r="CZ35" s="11" t="str">
        <f>IFERROR(VLOOKUP(CW$1&amp;":"&amp;CW35,'Finish order'!$E:$K,3,FALSE),"")</f>
        <v/>
      </c>
      <c r="DA35" s="2" t="str">
        <f>IFERROR(VLOOKUP(CW$1&amp;":"&amp;CW35,'Finish order'!$E:$K,2,FALSE),"")</f>
        <v/>
      </c>
      <c r="DD35" s="2">
        <v>34</v>
      </c>
      <c r="DE35" s="2" t="str">
        <f>IFERROR(VLOOKUP(DD$1&amp;":"&amp;DD35,'Finish order'!$E:$K,4,FALSE),"")</f>
        <v/>
      </c>
      <c r="DF35" s="2" t="str">
        <f>IFERROR(VLOOKUP(DD$1&amp;":"&amp;DD35,'Finish order'!$E:$K,5,FALSE),"")</f>
        <v/>
      </c>
      <c r="DG35" s="11" t="str">
        <f>IFERROR(VLOOKUP(DD$1&amp;":"&amp;DD35,'Finish order'!$E:$K,3,FALSE),"")</f>
        <v/>
      </c>
      <c r="DH35" s="2" t="str">
        <f>IFERROR(VLOOKUP(DD$1&amp;":"&amp;DD35,'Finish order'!$E:$K,2,FALSE),"")</f>
        <v/>
      </c>
      <c r="DI35" s="11"/>
      <c r="DK35" s="2">
        <v>34</v>
      </c>
      <c r="DL35" s="2" t="str">
        <f>IFERROR(VLOOKUP(DK$1&amp;":"&amp;DK35,'Finish order'!$E:$K,4,FALSE),"")</f>
        <v/>
      </c>
      <c r="DM35" s="2" t="str">
        <f>IFERROR(VLOOKUP(DK$1&amp;":"&amp;DK35,'Finish order'!$E:$K,5,FALSE),"")</f>
        <v/>
      </c>
      <c r="DN35" s="11" t="str">
        <f>IFERROR(VLOOKUP(DK$1&amp;":"&amp;DK35,'Finish order'!$E:$K,3,FALSE),"")</f>
        <v/>
      </c>
      <c r="DO35" s="2" t="str">
        <f>IFERROR(VLOOKUP(DK$1&amp;":"&amp;DK35,'Finish order'!$E:$K,2,FALSE),"")</f>
        <v/>
      </c>
      <c r="DR35" s="2">
        <v>34</v>
      </c>
      <c r="DS35" s="2" t="str">
        <f>IFERROR(VLOOKUP(DR$1&amp;":"&amp;DR35,'Finish order'!$E:$K,4,FALSE),"")</f>
        <v/>
      </c>
      <c r="DT35" s="2" t="str">
        <f>IFERROR(VLOOKUP(DR$1&amp;":"&amp;DR35,'Finish order'!$E:$K,5,FALSE),"")</f>
        <v/>
      </c>
      <c r="DU35" s="11" t="str">
        <f>IFERROR(VLOOKUP(DR$1&amp;":"&amp;DR35,'Finish order'!$E:$K,3,FALSE),"")</f>
        <v/>
      </c>
      <c r="DV35" s="2" t="str">
        <f>IFERROR(VLOOKUP(DR$1&amp;":"&amp;DR35,'Finish order'!$E:$K,2,FALSE),"")</f>
        <v/>
      </c>
      <c r="DW35" s="11"/>
    </row>
    <row r="36" spans="1:127" x14ac:dyDescent="0.2">
      <c r="A36" s="2">
        <v>35</v>
      </c>
      <c r="B36" s="2" t="str">
        <f>IFERROR(VLOOKUP($A$1&amp;":"&amp;A36,'Finish order'!C:K,6,FALSE),"")</f>
        <v>Neil Rip Ridsdale</v>
      </c>
      <c r="C36" s="2" t="str">
        <f>IFERROR(VLOOKUP(A$1&amp;":"&amp;A36,'Finish order'!$C:$K,9,FALSE),"")</f>
        <v>M65</v>
      </c>
      <c r="D36" s="2" t="str">
        <f>IFERROR(VLOOKUP(A$1&amp;":"&amp;A36,'Finish order'!$C:$K,7,FALSE),"")</f>
        <v>Esk Valley Fell Club</v>
      </c>
      <c r="E36" s="11">
        <f>IFERROR(VLOOKUP($A$1&amp;":"&amp;A36,'Finish order'!C:K,5,FALSE),"")</f>
        <v>4.1956018518518517E-2</v>
      </c>
      <c r="F36" s="2">
        <f>IFERROR(VLOOKUP($A$1&amp;":"&amp;A36,'Finish order'!C:K,4,FALSE),"")</f>
        <v>950</v>
      </c>
      <c r="G36" s="13" cm="1">
        <f t="array" ref="G36">IFERROR(SMALL(IF($D$2:$D945=D36,$A$2:$A$911*1.001),1),"")</f>
        <v>7.0069999999999997</v>
      </c>
      <c r="H36" s="13" cm="1">
        <f t="array" ref="H36">IFERROR(SMALL(IF($D$2:$D945=D36,$A$2:$A$911*1.0001),2),"")</f>
        <v>15.0015</v>
      </c>
      <c r="I36" s="13" cm="1">
        <f t="array" ref="I36">IFERROR(SMALL(IF($D$2:$D945=D36,$A$2:$A$911*1.00001),3),"")</f>
        <v>16.000160000000001</v>
      </c>
      <c r="J36" s="13" cm="1">
        <f t="array" ref="J36">IFERROR(SMALL(IF($D$2:$D945=D36,$A$2:$A$911*1.000001),4),"")</f>
        <v>19.000018999999998</v>
      </c>
      <c r="K36" s="13">
        <f t="shared" si="0"/>
        <v>57.008679000000001</v>
      </c>
      <c r="L36" s="13">
        <f t="shared" si="1"/>
        <v>38.008659999999999</v>
      </c>
      <c r="M36" s="13">
        <f t="shared" si="2"/>
        <v>22.008499999999998</v>
      </c>
      <c r="N36" s="13" t="str">
        <f>Table1[[#This Row],[Club]]&amp;":"&amp;Table1[[#Headers],[Male]]</f>
        <v>Esk Valley Fell Club:Male</v>
      </c>
      <c r="P36" s="2">
        <v>35</v>
      </c>
      <c r="Q36" s="2" t="str">
        <f>IFERROR(VLOOKUP(P$1&amp;":"&amp;P36,'Finish order'!$C:$K,6,FALSE),"")</f>
        <v/>
      </c>
      <c r="R36" s="2" t="str">
        <f>IFERROR(VLOOKUP(P$1&amp;":"&amp;P36,'Finish order'!$C:$K,9,FALSE),"")</f>
        <v/>
      </c>
      <c r="S36" s="2" t="str">
        <f>IFERROR(VLOOKUP(P$1&amp;":"&amp;P36,'Finish order'!$C:$K,7,FALSE),"")</f>
        <v/>
      </c>
      <c r="T36" s="11" t="str">
        <f>IFERROR(VLOOKUP(P$1&amp;":"&amp;P36,'Finish order'!$C:$K,5,FALSE),"")</f>
        <v/>
      </c>
      <c r="U36" s="2" t="str">
        <f>IFERROR(VLOOKUP(P$1&amp;":"&amp;P36,'Finish order'!$C:$K,4,FALSE),"")</f>
        <v/>
      </c>
      <c r="V36" s="13" t="str" cm="1">
        <f t="array" ref="V36">IFERROR(SMALL(IF($S$2:$S945=S36,$P$2:$P$911*1.001),1),"")</f>
        <v/>
      </c>
      <c r="W36" s="13" t="str" cm="1">
        <f t="array" ref="W36">IFERROR(SMALL(IF($S$2:$S945=S36,$P$2:$P$911*1.0001),2),"")</f>
        <v/>
      </c>
      <c r="X36" s="13" t="str" cm="1">
        <f t="array" ref="X36">IFERROR(SMALL(IF($S$2:$S945=S36,$P$2:$P$911*1.00001),3),"")</f>
        <v/>
      </c>
      <c r="Y36" s="13" t="str" cm="1">
        <f t="array" ref="Y36">IFERROR(SMALL(IF($S$2:$S945=S36,$P$2:$P$911*1.000001),4),"")</f>
        <v/>
      </c>
      <c r="Z36" s="13" t="str">
        <f t="shared" si="3"/>
        <v>No</v>
      </c>
      <c r="AA36" s="13" t="str">
        <f t="shared" si="5"/>
        <v>No</v>
      </c>
      <c r="AB36" s="13" t="str">
        <f t="shared" si="4"/>
        <v>No</v>
      </c>
      <c r="AC36" s="13" t="str">
        <f>Table4[[#This Row],[Club]]&amp;":"&amp;Table4[[#Headers],[Female]]</f>
        <v>:Female</v>
      </c>
      <c r="AE36" s="2">
        <v>35</v>
      </c>
      <c r="AF36" s="2" t="str">
        <f>IFERROR(VLOOKUP(AE$1&amp;":"&amp;AE36,'Finish order'!$E:$K,4,FALSE),"")</f>
        <v/>
      </c>
      <c r="AG36" s="2" t="str">
        <f>IFERROR(VLOOKUP(AE$1&amp;":"&amp;AE36,'Finish order'!$E:$K,5,FALSE),"")</f>
        <v/>
      </c>
      <c r="AH36" s="11" t="str">
        <f>IFERROR(VLOOKUP(AE$1&amp;":"&amp;AE36,'Finish order'!$E:$K,3,FALSE),"")</f>
        <v/>
      </c>
      <c r="AI36" s="2" t="str">
        <f>IFERROR(VLOOKUP(AE$1&amp;":"&amp;AE36,'Finish order'!$E:$K,2,FALSE),"")</f>
        <v/>
      </c>
      <c r="AL36" s="2">
        <v>35</v>
      </c>
      <c r="AM36" s="2" t="str">
        <f>IFERROR(VLOOKUP(AL$1&amp;":"&amp;AL36,'Finish order'!$E:$K,4,FALSE),"")</f>
        <v/>
      </c>
      <c r="AN36" s="2" t="str">
        <f>IFERROR(VLOOKUP(AL$1&amp;":"&amp;AL36,'Finish order'!$E:$K,5,FALSE),"")</f>
        <v/>
      </c>
      <c r="AO36" s="11" t="str">
        <f>IFERROR(VLOOKUP(AL$1&amp;":"&amp;AL36,'Finish order'!$E:$K,3,FALSE),"")</f>
        <v/>
      </c>
      <c r="AP36" s="2" t="str">
        <f>IFERROR(VLOOKUP(AL$1&amp;":"&amp;AL36,'Finish order'!$E:$K,2,FALSE),"")</f>
        <v/>
      </c>
      <c r="AS36" s="2">
        <v>35</v>
      </c>
      <c r="AT36" s="2" t="str">
        <f>IFERROR(VLOOKUP(AS$1&amp;":"&amp;AS36,'Finish order'!$E:$K,4,FALSE),"")</f>
        <v/>
      </c>
      <c r="AU36" s="2" t="str">
        <f>IFERROR(VLOOKUP(AS$1&amp;":"&amp;AS36,'Finish order'!$E:$K,5,FALSE),"")</f>
        <v/>
      </c>
      <c r="AV36" s="11" t="str">
        <f>IFERROR(VLOOKUP(AS$1&amp;":"&amp;AS36,'Finish order'!$E:$K,3,FALSE),"")</f>
        <v/>
      </c>
      <c r="AW36" s="2" t="str">
        <f>IFERROR(VLOOKUP(AS$1&amp;":"&amp;AS36,'Finish order'!$E:$K,2,FALSE),"")</f>
        <v/>
      </c>
      <c r="AZ36" s="2">
        <v>35</v>
      </c>
      <c r="BA36" s="2" t="str">
        <f>IFERROR(VLOOKUP(AZ$1&amp;":"&amp;AZ36,'Finish order'!$E:$K,4,FALSE),"")</f>
        <v/>
      </c>
      <c r="BB36" s="2" t="str">
        <f>IFERROR(VLOOKUP(AZ$1&amp;":"&amp;AZ36,'Finish order'!$E:$K,5,FALSE),"")</f>
        <v/>
      </c>
      <c r="BC36" s="11" t="str">
        <f>IFERROR(VLOOKUP(AZ$1&amp;":"&amp;AZ36,'Finish order'!$E:$K,3,FALSE),"")</f>
        <v/>
      </c>
      <c r="BD36" s="2" t="str">
        <f>IFERROR(VLOOKUP(AZ$1&amp;":"&amp;AZ36,'Finish order'!$E:$K,2,FALSE),"")</f>
        <v/>
      </c>
      <c r="BG36" s="2">
        <v>35</v>
      </c>
      <c r="BH36" s="2" t="str">
        <f>IFERROR(VLOOKUP(BG$1&amp;":"&amp;BG36,'Finish order'!$E:$K,4,FALSE),"")</f>
        <v/>
      </c>
      <c r="BI36" s="2" t="str">
        <f>IFERROR(VLOOKUP(BG$1&amp;":"&amp;BG36,'Finish order'!$E:$K,5,FALSE),"")</f>
        <v/>
      </c>
      <c r="BJ36" s="11" t="str">
        <f>IFERROR(VLOOKUP(BG$1&amp;":"&amp;BG36,'Finish order'!$E:$K,3,FALSE),"")</f>
        <v/>
      </c>
      <c r="BK36" s="2" t="str">
        <f>IFERROR(VLOOKUP(BG$1&amp;":"&amp;BG36,'Finish order'!$E:$K,2,FALSE),"")</f>
        <v/>
      </c>
      <c r="BN36" s="2">
        <v>35</v>
      </c>
      <c r="BO36" s="2" t="str">
        <f>IFERROR(VLOOKUP(BN$1&amp;":"&amp;BN36,'Finish order'!$E:$K,4,FALSE),"")</f>
        <v/>
      </c>
      <c r="BP36" s="2" t="str">
        <f>IFERROR(VLOOKUP(BN$1&amp;":"&amp;BN36,'Finish order'!$E:$K,5,FALSE),"")</f>
        <v/>
      </c>
      <c r="BQ36" s="11" t="str">
        <f>IFERROR(VLOOKUP(BN$1&amp;":"&amp;BN36,'Finish order'!$E:$K,3,FALSE),"")</f>
        <v/>
      </c>
      <c r="BR36" s="2" t="str">
        <f>IFERROR(VLOOKUP(BN$1&amp;":"&amp;BN36,'Finish order'!$E:$K,2,FALSE),"")</f>
        <v/>
      </c>
      <c r="BU36" s="2">
        <v>35</v>
      </c>
      <c r="BV36" s="11" t="str">
        <f>IFERROR(VLOOKUP(BU$1&amp;":"&amp;BU36,'Finish order'!$E:$K,4,FALSE),"")</f>
        <v/>
      </c>
      <c r="BW36" s="2" t="str">
        <f>IFERROR(VLOOKUP(BU$1&amp;":"&amp;BU36,'Finish order'!$E:$K,5,FALSE),"")</f>
        <v/>
      </c>
      <c r="BX36" s="11" t="str">
        <f>IFERROR(VLOOKUP(BU$1&amp;":"&amp;BU36,'Finish order'!$E:$K,3,FALSE),"")</f>
        <v/>
      </c>
      <c r="BY36" s="2" t="str">
        <f>IFERROR(VLOOKUP(BU$1&amp;":"&amp;BU36,'Finish order'!$E:$K,2,FALSE),"")</f>
        <v/>
      </c>
      <c r="CB36" s="2">
        <v>35</v>
      </c>
      <c r="CC36" s="11" t="str">
        <f>IFERROR(VLOOKUP(CB$1&amp;":"&amp;CB36,'Finish order'!$E:$K,4,FALSE),"")</f>
        <v/>
      </c>
      <c r="CD36" s="2" t="str">
        <f>IFERROR(VLOOKUP(CB$1&amp;":"&amp;CB36,'Finish order'!$E:$K,5,FALSE),"")</f>
        <v/>
      </c>
      <c r="CE36" s="11" t="str">
        <f>IFERROR(VLOOKUP(CB$1&amp;":"&amp;CB36,'Finish order'!$E:$K,3,FALSE),"")</f>
        <v/>
      </c>
      <c r="CF36" s="2" t="str">
        <f>IFERROR(VLOOKUP(CB$1&amp;":"&amp;CB36,'Finish order'!$E:$K,2,FALSE),"")</f>
        <v/>
      </c>
      <c r="CI36" s="13">
        <v>35</v>
      </c>
      <c r="CJ36" s="2" t="str">
        <f>IFERROR(VLOOKUP(CI$1&amp;":"&amp;CI36,'Finish order'!$E:$K,4,FALSE),"")</f>
        <v/>
      </c>
      <c r="CK36" s="2" t="str">
        <f>IFERROR(VLOOKUP(CI$1&amp;":"&amp;CI36,'Finish order'!$E:$K,5,FALSE),"")</f>
        <v/>
      </c>
      <c r="CL36" s="11" t="str">
        <f>IFERROR(VLOOKUP(CI$1&amp;":"&amp;CI36,'Finish order'!$E:$K,3,FALSE),"")</f>
        <v/>
      </c>
      <c r="CM36" s="2" t="str">
        <f>IFERROR(VLOOKUP(CI$1&amp;":"&amp;CI36,'Finish order'!$E:$K,2,FALSE),"")</f>
        <v/>
      </c>
      <c r="CP36" s="13">
        <v>35</v>
      </c>
      <c r="CQ36" s="2" t="str">
        <f>IFERROR(VLOOKUP(CP$1&amp;":"&amp;CP36,'Finish order'!$E:$K,4,FALSE),"")</f>
        <v/>
      </c>
      <c r="CR36" s="2" t="str">
        <f>IFERROR(VLOOKUP(CP$1&amp;":"&amp;CP36,'Finish order'!$E:$K,5,FALSE),"")</f>
        <v/>
      </c>
      <c r="CS36" s="11" t="str">
        <f>IFERROR(VLOOKUP(CP$1&amp;":"&amp;CP36,'Finish order'!$E:$K,3,FALSE),"")</f>
        <v/>
      </c>
      <c r="CT36" s="2" t="str">
        <f>IFERROR(VLOOKUP(CP$1&amp;":"&amp;CP36,'Finish order'!$E:$K,2,FALSE),"")</f>
        <v/>
      </c>
      <c r="CW36" s="2">
        <v>35</v>
      </c>
      <c r="CX36" s="2" t="str">
        <f>IFERROR(VLOOKUP(CW$1&amp;":"&amp;CW36,'Finish order'!$E:$K,4,FALSE),"")</f>
        <v/>
      </c>
      <c r="CY36" s="2" t="str">
        <f>IFERROR(VLOOKUP(CW$1&amp;":"&amp;CW36,'Finish order'!$E:$K,5,FALSE),"")</f>
        <v/>
      </c>
      <c r="CZ36" s="11" t="str">
        <f>IFERROR(VLOOKUP(CW$1&amp;":"&amp;CW36,'Finish order'!$E:$K,3,FALSE),"")</f>
        <v/>
      </c>
      <c r="DA36" s="2" t="str">
        <f>IFERROR(VLOOKUP(CW$1&amp;":"&amp;CW36,'Finish order'!$E:$K,2,FALSE),"")</f>
        <v/>
      </c>
      <c r="DD36" s="2">
        <v>35</v>
      </c>
      <c r="DE36" s="2" t="str">
        <f>IFERROR(VLOOKUP(DD$1&amp;":"&amp;DD36,'Finish order'!$E:$K,4,FALSE),"")</f>
        <v/>
      </c>
      <c r="DF36" s="2" t="str">
        <f>IFERROR(VLOOKUP(DD$1&amp;":"&amp;DD36,'Finish order'!$E:$K,5,FALSE),"")</f>
        <v/>
      </c>
      <c r="DG36" s="11" t="str">
        <f>IFERROR(VLOOKUP(DD$1&amp;":"&amp;DD36,'Finish order'!$E:$K,3,FALSE),"")</f>
        <v/>
      </c>
      <c r="DH36" s="2" t="str">
        <f>IFERROR(VLOOKUP(DD$1&amp;":"&amp;DD36,'Finish order'!$E:$K,2,FALSE),"")</f>
        <v/>
      </c>
      <c r="DI36" s="11"/>
      <c r="DK36" s="2">
        <v>35</v>
      </c>
      <c r="DL36" s="2" t="str">
        <f>IFERROR(VLOOKUP(DK$1&amp;":"&amp;DK36,'Finish order'!$E:$K,4,FALSE),"")</f>
        <v/>
      </c>
      <c r="DM36" s="2" t="str">
        <f>IFERROR(VLOOKUP(DK$1&amp;":"&amp;DK36,'Finish order'!$E:$K,5,FALSE),"")</f>
        <v/>
      </c>
      <c r="DN36" s="11" t="str">
        <f>IFERROR(VLOOKUP(DK$1&amp;":"&amp;DK36,'Finish order'!$E:$K,3,FALSE),"")</f>
        <v/>
      </c>
      <c r="DO36" s="2" t="str">
        <f>IFERROR(VLOOKUP(DK$1&amp;":"&amp;DK36,'Finish order'!$E:$K,2,FALSE),"")</f>
        <v/>
      </c>
      <c r="DR36" s="2">
        <v>35</v>
      </c>
      <c r="DS36" s="2" t="str">
        <f>IFERROR(VLOOKUP(DR$1&amp;":"&amp;DR36,'Finish order'!$E:$K,4,FALSE),"")</f>
        <v/>
      </c>
      <c r="DT36" s="2" t="str">
        <f>IFERROR(VLOOKUP(DR$1&amp;":"&amp;DR36,'Finish order'!$E:$K,5,FALSE),"")</f>
        <v/>
      </c>
      <c r="DU36" s="11" t="str">
        <f>IFERROR(VLOOKUP(DR$1&amp;":"&amp;DR36,'Finish order'!$E:$K,3,FALSE),"")</f>
        <v/>
      </c>
      <c r="DV36" s="2" t="str">
        <f>IFERROR(VLOOKUP(DR$1&amp;":"&amp;DR36,'Finish order'!$E:$K,2,FALSE),"")</f>
        <v/>
      </c>
      <c r="DW36" s="11"/>
    </row>
    <row r="37" spans="1:127" x14ac:dyDescent="0.2">
      <c r="A37" s="2">
        <v>36</v>
      </c>
      <c r="B37" s="2" t="str">
        <f>IFERROR(VLOOKUP($A$1&amp;":"&amp;A37,'Finish order'!C:K,6,FALSE),"")</f>
        <v>Michael Shaw</v>
      </c>
      <c r="C37" s="2" t="str">
        <f>IFERROR(VLOOKUP(A$1&amp;":"&amp;A37,'Finish order'!$C:$K,9,FALSE),"")</f>
        <v>M40</v>
      </c>
      <c r="D37" s="2" t="str">
        <f>IFERROR(VLOOKUP(A$1&amp;":"&amp;A37,'Finish order'!$C:$K,7,FALSE),"")</f>
        <v>York Knavesmire Harriers</v>
      </c>
      <c r="E37" s="11">
        <f>IFERROR(VLOOKUP($A$1&amp;":"&amp;A37,'Finish order'!C:K,5,FALSE),"")</f>
        <v>4.2141203703703702E-2</v>
      </c>
      <c r="F37" s="2">
        <f>IFERROR(VLOOKUP($A$1&amp;":"&amp;A37,'Finish order'!C:K,4,FALSE),"")</f>
        <v>519</v>
      </c>
      <c r="G37" s="13" cm="1">
        <f t="array" ref="G37">IFERROR(SMALL(IF($D$2:$D946=D37,$A$2:$A$911*1.001),1),"")</f>
        <v>13.012999999999998</v>
      </c>
      <c r="H37" s="13" cm="1">
        <f t="array" ref="H37">IFERROR(SMALL(IF($D$2:$D946=D37,$A$2:$A$911*1.0001),2),"")</f>
        <v>14.0014</v>
      </c>
      <c r="I37" s="13" cm="1">
        <f t="array" ref="I37">IFERROR(SMALL(IF($D$2:$D946=D37,$A$2:$A$911*1.00001),3),"")</f>
        <v>36.000360000000001</v>
      </c>
      <c r="J37" s="13" cm="1">
        <f t="array" ref="J37">IFERROR(SMALL(IF($D$2:$D946=D37,$A$2:$A$911*1.000001),4),"")</f>
        <v>48.000047999999992</v>
      </c>
      <c r="K37" s="13">
        <f t="shared" si="0"/>
        <v>111.01480799999999</v>
      </c>
      <c r="L37" s="13">
        <f t="shared" si="1"/>
        <v>63.014759999999995</v>
      </c>
      <c r="M37" s="13">
        <f t="shared" si="2"/>
        <v>27.014399999999998</v>
      </c>
      <c r="N37" s="13" t="str">
        <f>Table1[[#This Row],[Club]]&amp;":"&amp;Table1[[#Headers],[Male]]</f>
        <v>York Knavesmire Harriers:Male</v>
      </c>
      <c r="P37" s="2">
        <v>36</v>
      </c>
      <c r="Q37" s="2" t="str">
        <f>IFERROR(VLOOKUP(P$1&amp;":"&amp;P37,'Finish order'!$C:$K,6,FALSE),"")</f>
        <v/>
      </c>
      <c r="R37" s="2" t="str">
        <f>IFERROR(VLOOKUP(P$1&amp;":"&amp;P37,'Finish order'!$C:$K,9,FALSE),"")</f>
        <v/>
      </c>
      <c r="S37" s="2" t="str">
        <f>IFERROR(VLOOKUP(P$1&amp;":"&amp;P37,'Finish order'!$C:$K,7,FALSE),"")</f>
        <v/>
      </c>
      <c r="T37" s="11" t="str">
        <f>IFERROR(VLOOKUP(P$1&amp;":"&amp;P37,'Finish order'!$C:$K,5,FALSE),"")</f>
        <v/>
      </c>
      <c r="U37" s="2" t="str">
        <f>IFERROR(VLOOKUP(P$1&amp;":"&amp;P37,'Finish order'!$C:$K,4,FALSE),"")</f>
        <v/>
      </c>
      <c r="V37" s="13" t="str" cm="1">
        <f t="array" ref="V37">IFERROR(SMALL(IF($S$2:$S946=S37,$P$2:$P$911*1.001),1),"")</f>
        <v/>
      </c>
      <c r="W37" s="13" t="str" cm="1">
        <f t="array" ref="W37">IFERROR(SMALL(IF($S$2:$S946=S37,$P$2:$P$911*1.0001),2),"")</f>
        <v/>
      </c>
      <c r="X37" s="13" t="str" cm="1">
        <f t="array" ref="X37">IFERROR(SMALL(IF($S$2:$S946=S37,$P$2:$P$911*1.00001),3),"")</f>
        <v/>
      </c>
      <c r="Y37" s="13" t="str" cm="1">
        <f t="array" ref="Y37">IFERROR(SMALL(IF($S$2:$S946=S37,$P$2:$P$911*1.000001),4),"")</f>
        <v/>
      </c>
      <c r="Z37" s="13" t="str">
        <f t="shared" si="3"/>
        <v>No</v>
      </c>
      <c r="AA37" s="13" t="str">
        <f t="shared" si="5"/>
        <v>No</v>
      </c>
      <c r="AB37" s="13" t="str">
        <f t="shared" si="4"/>
        <v>No</v>
      </c>
      <c r="AC37" s="13" t="str">
        <f>Table4[[#This Row],[Club]]&amp;":"&amp;Table4[[#Headers],[Female]]</f>
        <v>:Female</v>
      </c>
      <c r="AE37" s="2">
        <v>36</v>
      </c>
      <c r="AF37" s="2" t="str">
        <f>IFERROR(VLOOKUP(AE$1&amp;":"&amp;AE37,'Finish order'!$E:$K,4,FALSE),"")</f>
        <v/>
      </c>
      <c r="AG37" s="2" t="str">
        <f>IFERROR(VLOOKUP(AE$1&amp;":"&amp;AE37,'Finish order'!$E:$K,5,FALSE),"")</f>
        <v/>
      </c>
      <c r="AH37" s="11" t="str">
        <f>IFERROR(VLOOKUP(AE$1&amp;":"&amp;AE37,'Finish order'!$E:$K,3,FALSE),"")</f>
        <v/>
      </c>
      <c r="AI37" s="2" t="str">
        <f>IFERROR(VLOOKUP(AE$1&amp;":"&amp;AE37,'Finish order'!$E:$K,2,FALSE),"")</f>
        <v/>
      </c>
      <c r="AL37" s="2">
        <v>36</v>
      </c>
      <c r="AM37" s="2" t="str">
        <f>IFERROR(VLOOKUP(AL$1&amp;":"&amp;AL37,'Finish order'!$E:$K,4,FALSE),"")</f>
        <v/>
      </c>
      <c r="AN37" s="2" t="str">
        <f>IFERROR(VLOOKUP(AL$1&amp;":"&amp;AL37,'Finish order'!$E:$K,5,FALSE),"")</f>
        <v/>
      </c>
      <c r="AO37" s="11" t="str">
        <f>IFERROR(VLOOKUP(AL$1&amp;":"&amp;AL37,'Finish order'!$E:$K,3,FALSE),"")</f>
        <v/>
      </c>
      <c r="AP37" s="2" t="str">
        <f>IFERROR(VLOOKUP(AL$1&amp;":"&amp;AL37,'Finish order'!$E:$K,2,FALSE),"")</f>
        <v/>
      </c>
      <c r="AS37" s="2">
        <v>36</v>
      </c>
      <c r="AT37" s="2" t="str">
        <f>IFERROR(VLOOKUP(AS$1&amp;":"&amp;AS37,'Finish order'!$E:$K,4,FALSE),"")</f>
        <v/>
      </c>
      <c r="AU37" s="2" t="str">
        <f>IFERROR(VLOOKUP(AS$1&amp;":"&amp;AS37,'Finish order'!$E:$K,5,FALSE),"")</f>
        <v/>
      </c>
      <c r="AV37" s="11" t="str">
        <f>IFERROR(VLOOKUP(AS$1&amp;":"&amp;AS37,'Finish order'!$E:$K,3,FALSE),"")</f>
        <v/>
      </c>
      <c r="AW37" s="2" t="str">
        <f>IFERROR(VLOOKUP(AS$1&amp;":"&amp;AS37,'Finish order'!$E:$K,2,FALSE),"")</f>
        <v/>
      </c>
      <c r="AZ37" s="2">
        <v>36</v>
      </c>
      <c r="BA37" s="2" t="str">
        <f>IFERROR(VLOOKUP(AZ$1&amp;":"&amp;AZ37,'Finish order'!$E:$K,4,FALSE),"")</f>
        <v/>
      </c>
      <c r="BB37" s="2" t="str">
        <f>IFERROR(VLOOKUP(AZ$1&amp;":"&amp;AZ37,'Finish order'!$E:$K,5,FALSE),"")</f>
        <v/>
      </c>
      <c r="BC37" s="11" t="str">
        <f>IFERROR(VLOOKUP(AZ$1&amp;":"&amp;AZ37,'Finish order'!$E:$K,3,FALSE),"")</f>
        <v/>
      </c>
      <c r="BD37" s="2" t="str">
        <f>IFERROR(VLOOKUP(AZ$1&amp;":"&amp;AZ37,'Finish order'!$E:$K,2,FALSE),"")</f>
        <v/>
      </c>
      <c r="BG37" s="2">
        <v>36</v>
      </c>
      <c r="BH37" s="2" t="str">
        <f>IFERROR(VLOOKUP(BG$1&amp;":"&amp;BG37,'Finish order'!$E:$K,4,FALSE),"")</f>
        <v/>
      </c>
      <c r="BI37" s="2" t="str">
        <f>IFERROR(VLOOKUP(BG$1&amp;":"&amp;BG37,'Finish order'!$E:$K,5,FALSE),"")</f>
        <v/>
      </c>
      <c r="BJ37" s="11" t="str">
        <f>IFERROR(VLOOKUP(BG$1&amp;":"&amp;BG37,'Finish order'!$E:$K,3,FALSE),"")</f>
        <v/>
      </c>
      <c r="BK37" s="2" t="str">
        <f>IFERROR(VLOOKUP(BG$1&amp;":"&amp;BG37,'Finish order'!$E:$K,2,FALSE),"")</f>
        <v/>
      </c>
      <c r="BN37" s="2">
        <v>36</v>
      </c>
      <c r="BO37" s="2" t="str">
        <f>IFERROR(VLOOKUP(BN$1&amp;":"&amp;BN37,'Finish order'!$E:$K,4,FALSE),"")</f>
        <v/>
      </c>
      <c r="BP37" s="2" t="str">
        <f>IFERROR(VLOOKUP(BN$1&amp;":"&amp;BN37,'Finish order'!$E:$K,5,FALSE),"")</f>
        <v/>
      </c>
      <c r="BQ37" s="11" t="str">
        <f>IFERROR(VLOOKUP(BN$1&amp;":"&amp;BN37,'Finish order'!$E:$K,3,FALSE),"")</f>
        <v/>
      </c>
      <c r="BR37" s="2" t="str">
        <f>IFERROR(VLOOKUP(BN$1&amp;":"&amp;BN37,'Finish order'!$E:$K,2,FALSE),"")</f>
        <v/>
      </c>
      <c r="BU37" s="2">
        <v>36</v>
      </c>
      <c r="BV37" s="11" t="str">
        <f>IFERROR(VLOOKUP(BU$1&amp;":"&amp;BU37,'Finish order'!$E:$K,4,FALSE),"")</f>
        <v/>
      </c>
      <c r="BW37" s="2" t="str">
        <f>IFERROR(VLOOKUP(BU$1&amp;":"&amp;BU37,'Finish order'!$E:$K,5,FALSE),"")</f>
        <v/>
      </c>
      <c r="BX37" s="11" t="str">
        <f>IFERROR(VLOOKUP(BU$1&amp;":"&amp;BU37,'Finish order'!$E:$K,3,FALSE),"")</f>
        <v/>
      </c>
      <c r="BY37" s="2" t="str">
        <f>IFERROR(VLOOKUP(BU$1&amp;":"&amp;BU37,'Finish order'!$E:$K,2,FALSE),"")</f>
        <v/>
      </c>
      <c r="CB37" s="2">
        <v>36</v>
      </c>
      <c r="CC37" s="11" t="str">
        <f>IFERROR(VLOOKUP(CB$1&amp;":"&amp;CB37,'Finish order'!$E:$K,4,FALSE),"")</f>
        <v/>
      </c>
      <c r="CD37" s="2" t="str">
        <f>IFERROR(VLOOKUP(CB$1&amp;":"&amp;CB37,'Finish order'!$E:$K,5,FALSE),"")</f>
        <v/>
      </c>
      <c r="CE37" s="11" t="str">
        <f>IFERROR(VLOOKUP(CB$1&amp;":"&amp;CB37,'Finish order'!$E:$K,3,FALSE),"")</f>
        <v/>
      </c>
      <c r="CF37" s="2" t="str">
        <f>IFERROR(VLOOKUP(CB$1&amp;":"&amp;CB37,'Finish order'!$E:$K,2,FALSE),"")</f>
        <v/>
      </c>
      <c r="CI37" s="13">
        <v>36</v>
      </c>
      <c r="CJ37" s="2" t="str">
        <f>IFERROR(VLOOKUP(CI$1&amp;":"&amp;CI37,'Finish order'!$E:$K,4,FALSE),"")</f>
        <v/>
      </c>
      <c r="CK37" s="2" t="str">
        <f>IFERROR(VLOOKUP(CI$1&amp;":"&amp;CI37,'Finish order'!$E:$K,5,FALSE),"")</f>
        <v/>
      </c>
      <c r="CL37" s="11" t="str">
        <f>IFERROR(VLOOKUP(CI$1&amp;":"&amp;CI37,'Finish order'!$E:$K,3,FALSE),"")</f>
        <v/>
      </c>
      <c r="CM37" s="2" t="str">
        <f>IFERROR(VLOOKUP(CI$1&amp;":"&amp;CI37,'Finish order'!$E:$K,2,FALSE),"")</f>
        <v/>
      </c>
      <c r="CP37" s="13">
        <v>36</v>
      </c>
      <c r="CQ37" s="2" t="str">
        <f>IFERROR(VLOOKUP(CP$1&amp;":"&amp;CP37,'Finish order'!$E:$K,4,FALSE),"")</f>
        <v/>
      </c>
      <c r="CR37" s="2" t="str">
        <f>IFERROR(VLOOKUP(CP$1&amp;":"&amp;CP37,'Finish order'!$E:$K,5,FALSE),"")</f>
        <v/>
      </c>
      <c r="CS37" s="11" t="str">
        <f>IFERROR(VLOOKUP(CP$1&amp;":"&amp;CP37,'Finish order'!$E:$K,3,FALSE),"")</f>
        <v/>
      </c>
      <c r="CT37" s="2" t="str">
        <f>IFERROR(VLOOKUP(CP$1&amp;":"&amp;CP37,'Finish order'!$E:$K,2,FALSE),"")</f>
        <v/>
      </c>
      <c r="CW37" s="2">
        <v>36</v>
      </c>
      <c r="CX37" s="2" t="str">
        <f>IFERROR(VLOOKUP(CW$1&amp;":"&amp;CW37,'Finish order'!$E:$K,4,FALSE),"")</f>
        <v/>
      </c>
      <c r="CY37" s="2" t="str">
        <f>IFERROR(VLOOKUP(CW$1&amp;":"&amp;CW37,'Finish order'!$E:$K,5,FALSE),"")</f>
        <v/>
      </c>
      <c r="CZ37" s="11" t="str">
        <f>IFERROR(VLOOKUP(CW$1&amp;":"&amp;CW37,'Finish order'!$E:$K,3,FALSE),"")</f>
        <v/>
      </c>
      <c r="DA37" s="2" t="str">
        <f>IFERROR(VLOOKUP(CW$1&amp;":"&amp;CW37,'Finish order'!$E:$K,2,FALSE),"")</f>
        <v/>
      </c>
      <c r="DD37" s="2">
        <v>36</v>
      </c>
      <c r="DE37" s="2" t="str">
        <f>IFERROR(VLOOKUP(DD$1&amp;":"&amp;DD37,'Finish order'!$E:$K,4,FALSE),"")</f>
        <v/>
      </c>
      <c r="DF37" s="2" t="str">
        <f>IFERROR(VLOOKUP(DD$1&amp;":"&amp;DD37,'Finish order'!$E:$K,5,FALSE),"")</f>
        <v/>
      </c>
      <c r="DG37" s="11" t="str">
        <f>IFERROR(VLOOKUP(DD$1&amp;":"&amp;DD37,'Finish order'!$E:$K,3,FALSE),"")</f>
        <v/>
      </c>
      <c r="DH37" s="2" t="str">
        <f>IFERROR(VLOOKUP(DD$1&amp;":"&amp;DD37,'Finish order'!$E:$K,2,FALSE),"")</f>
        <v/>
      </c>
      <c r="DI37" s="11"/>
      <c r="DK37" s="2">
        <v>36</v>
      </c>
      <c r="DL37" s="2" t="str">
        <f>IFERROR(VLOOKUP(DK$1&amp;":"&amp;DK37,'Finish order'!$E:$K,4,FALSE),"")</f>
        <v/>
      </c>
      <c r="DM37" s="2" t="str">
        <f>IFERROR(VLOOKUP(DK$1&amp;":"&amp;DK37,'Finish order'!$E:$K,5,FALSE),"")</f>
        <v/>
      </c>
      <c r="DN37" s="11" t="str">
        <f>IFERROR(VLOOKUP(DK$1&amp;":"&amp;DK37,'Finish order'!$E:$K,3,FALSE),"")</f>
        <v/>
      </c>
      <c r="DO37" s="2" t="str">
        <f>IFERROR(VLOOKUP(DK$1&amp;":"&amp;DK37,'Finish order'!$E:$K,2,FALSE),"")</f>
        <v/>
      </c>
      <c r="DR37" s="2">
        <v>36</v>
      </c>
      <c r="DS37" s="2" t="str">
        <f>IFERROR(VLOOKUP(DR$1&amp;":"&amp;DR37,'Finish order'!$E:$K,4,FALSE),"")</f>
        <v/>
      </c>
      <c r="DT37" s="2" t="str">
        <f>IFERROR(VLOOKUP(DR$1&amp;":"&amp;DR37,'Finish order'!$E:$K,5,FALSE),"")</f>
        <v/>
      </c>
      <c r="DU37" s="11" t="str">
        <f>IFERROR(VLOOKUP(DR$1&amp;":"&amp;DR37,'Finish order'!$E:$K,3,FALSE),"")</f>
        <v/>
      </c>
      <c r="DV37" s="2" t="str">
        <f>IFERROR(VLOOKUP(DR$1&amp;":"&amp;DR37,'Finish order'!$E:$K,2,FALSE),"")</f>
        <v/>
      </c>
      <c r="DW37" s="11"/>
    </row>
    <row r="38" spans="1:127" x14ac:dyDescent="0.2">
      <c r="A38" s="2">
        <v>37</v>
      </c>
      <c r="B38" s="2" t="str">
        <f>IFERROR(VLOOKUP($A$1&amp;":"&amp;A38,'Finish order'!C:K,6,FALSE),"")</f>
        <v>David Hughes</v>
      </c>
      <c r="C38" s="2" t="str">
        <f>IFERROR(VLOOKUP(A$1&amp;":"&amp;A38,'Finish order'!$C:$K,9,FALSE),"")</f>
        <v>M60</v>
      </c>
      <c r="D38" s="2" t="str">
        <f>IFERROR(VLOOKUP(A$1&amp;":"&amp;A38,'Finish order'!$C:$K,7,FALSE),"")</f>
        <v>North York Moors AC</v>
      </c>
      <c r="E38" s="11">
        <f>IFERROR(VLOOKUP($A$1&amp;":"&amp;A38,'Finish order'!C:K,5,FALSE),"")</f>
        <v>4.2476851851851849E-2</v>
      </c>
      <c r="F38" s="2">
        <f>IFERROR(VLOOKUP($A$1&amp;":"&amp;A38,'Finish order'!C:K,4,FALSE),"")</f>
        <v>903</v>
      </c>
      <c r="G38" s="13" cm="1">
        <f t="array" ref="G38">IFERROR(SMALL(IF($D$2:$D947=D38,$A$2:$A$911*1.001),1),"")</f>
        <v>21.020999999999997</v>
      </c>
      <c r="H38" s="13" cm="1">
        <f t="array" ref="H38">IFERROR(SMALL(IF($D$2:$D947=D38,$A$2:$A$911*1.0001),2),"")</f>
        <v>37.003700000000002</v>
      </c>
      <c r="I38" s="13" cm="1">
        <f t="array" ref="I38">IFERROR(SMALL(IF($D$2:$D947=D38,$A$2:$A$911*1.00001),3),"")</f>
        <v>51.000510000000006</v>
      </c>
      <c r="J38" s="13" cm="1">
        <f t="array" ref="J38">IFERROR(SMALL(IF($D$2:$D947=D38,$A$2:$A$911*1.000001),4),"")</f>
        <v>54.000053999999999</v>
      </c>
      <c r="K38" s="13">
        <f t="shared" si="0"/>
        <v>163.02526399999999</v>
      </c>
      <c r="L38" s="13">
        <f t="shared" si="1"/>
        <v>109.02521</v>
      </c>
      <c r="M38" s="13">
        <f t="shared" si="2"/>
        <v>58.024699999999996</v>
      </c>
      <c r="N38" s="13" t="str">
        <f>Table1[[#This Row],[Club]]&amp;":"&amp;Table1[[#Headers],[Male]]</f>
        <v>North York Moors AC:Male</v>
      </c>
      <c r="P38" s="2">
        <v>37</v>
      </c>
      <c r="Q38" s="2" t="str">
        <f>IFERROR(VLOOKUP(P$1&amp;":"&amp;P38,'Finish order'!$C:$K,6,FALSE),"")</f>
        <v/>
      </c>
      <c r="R38" s="2" t="str">
        <f>IFERROR(VLOOKUP(P$1&amp;":"&amp;P38,'Finish order'!$C:$K,9,FALSE),"")</f>
        <v/>
      </c>
      <c r="S38" s="2" t="str">
        <f>IFERROR(VLOOKUP(P$1&amp;":"&amp;P38,'Finish order'!$C:$K,7,FALSE),"")</f>
        <v/>
      </c>
      <c r="T38" s="11" t="str">
        <f>IFERROR(VLOOKUP(P$1&amp;":"&amp;P38,'Finish order'!$C:$K,5,FALSE),"")</f>
        <v/>
      </c>
      <c r="U38" s="2" t="str">
        <f>IFERROR(VLOOKUP(P$1&amp;":"&amp;P38,'Finish order'!$C:$K,4,FALSE),"")</f>
        <v/>
      </c>
      <c r="V38" s="13" t="str" cm="1">
        <f t="array" ref="V38">IFERROR(SMALL(IF($S$2:$S947=S38,$P$2:$P$911*1.001),1),"")</f>
        <v/>
      </c>
      <c r="W38" s="13" t="str" cm="1">
        <f t="array" ref="W38">IFERROR(SMALL(IF($S$2:$S947=S38,$P$2:$P$911*1.0001),2),"")</f>
        <v/>
      </c>
      <c r="X38" s="13" t="str" cm="1">
        <f t="array" ref="X38">IFERROR(SMALL(IF($S$2:$S947=S38,$P$2:$P$911*1.00001),3),"")</f>
        <v/>
      </c>
      <c r="Y38" s="13" t="str" cm="1">
        <f t="array" ref="Y38">IFERROR(SMALL(IF($S$2:$S947=S38,$P$2:$P$911*1.000001),4),"")</f>
        <v/>
      </c>
      <c r="Z38" s="13" t="str">
        <f t="shared" si="3"/>
        <v>No</v>
      </c>
      <c r="AA38" s="13" t="str">
        <f t="shared" si="5"/>
        <v>No</v>
      </c>
      <c r="AB38" s="13" t="str">
        <f t="shared" si="4"/>
        <v>No</v>
      </c>
      <c r="AC38" s="13" t="str">
        <f>Table4[[#This Row],[Club]]&amp;":"&amp;Table4[[#Headers],[Female]]</f>
        <v>:Female</v>
      </c>
      <c r="AE38" s="2">
        <v>37</v>
      </c>
      <c r="AF38" s="2" t="str">
        <f>IFERROR(VLOOKUP(AE$1&amp;":"&amp;AE38,'Finish order'!$E:$K,4,FALSE),"")</f>
        <v/>
      </c>
      <c r="AG38" s="2" t="str">
        <f>IFERROR(VLOOKUP(AE$1&amp;":"&amp;AE38,'Finish order'!$E:$K,5,FALSE),"")</f>
        <v/>
      </c>
      <c r="AH38" s="11" t="str">
        <f>IFERROR(VLOOKUP(AE$1&amp;":"&amp;AE38,'Finish order'!$E:$K,3,FALSE),"")</f>
        <v/>
      </c>
      <c r="AI38" s="2" t="str">
        <f>IFERROR(VLOOKUP(AE$1&amp;":"&amp;AE38,'Finish order'!$E:$K,2,FALSE),"")</f>
        <v/>
      </c>
      <c r="AL38" s="2">
        <v>37</v>
      </c>
      <c r="AM38" s="2" t="str">
        <f>IFERROR(VLOOKUP(AL$1&amp;":"&amp;AL38,'Finish order'!$E:$K,4,FALSE),"")</f>
        <v/>
      </c>
      <c r="AN38" s="2" t="str">
        <f>IFERROR(VLOOKUP(AL$1&amp;":"&amp;AL38,'Finish order'!$E:$K,5,FALSE),"")</f>
        <v/>
      </c>
      <c r="AO38" s="11" t="str">
        <f>IFERROR(VLOOKUP(AL$1&amp;":"&amp;AL38,'Finish order'!$E:$K,3,FALSE),"")</f>
        <v/>
      </c>
      <c r="AP38" s="2" t="str">
        <f>IFERROR(VLOOKUP(AL$1&amp;":"&amp;AL38,'Finish order'!$E:$K,2,FALSE),"")</f>
        <v/>
      </c>
      <c r="AS38" s="2">
        <v>37</v>
      </c>
      <c r="AT38" s="2" t="str">
        <f>IFERROR(VLOOKUP(AS$1&amp;":"&amp;AS38,'Finish order'!$E:$K,4,FALSE),"")</f>
        <v/>
      </c>
      <c r="AU38" s="2" t="str">
        <f>IFERROR(VLOOKUP(AS$1&amp;":"&amp;AS38,'Finish order'!$E:$K,5,FALSE),"")</f>
        <v/>
      </c>
      <c r="AV38" s="11" t="str">
        <f>IFERROR(VLOOKUP(AS$1&amp;":"&amp;AS38,'Finish order'!$E:$K,3,FALSE),"")</f>
        <v/>
      </c>
      <c r="AW38" s="2" t="str">
        <f>IFERROR(VLOOKUP(AS$1&amp;":"&amp;AS38,'Finish order'!$E:$K,2,FALSE),"")</f>
        <v/>
      </c>
      <c r="AZ38" s="2">
        <v>37</v>
      </c>
      <c r="BA38" s="2" t="str">
        <f>IFERROR(VLOOKUP(AZ$1&amp;":"&amp;AZ38,'Finish order'!$E:$K,4,FALSE),"")</f>
        <v/>
      </c>
      <c r="BB38" s="2" t="str">
        <f>IFERROR(VLOOKUP(AZ$1&amp;":"&amp;AZ38,'Finish order'!$E:$K,5,FALSE),"")</f>
        <v/>
      </c>
      <c r="BC38" s="11" t="str">
        <f>IFERROR(VLOOKUP(AZ$1&amp;":"&amp;AZ38,'Finish order'!$E:$K,3,FALSE),"")</f>
        <v/>
      </c>
      <c r="BD38" s="2" t="str">
        <f>IFERROR(VLOOKUP(AZ$1&amp;":"&amp;AZ38,'Finish order'!$E:$K,2,FALSE),"")</f>
        <v/>
      </c>
      <c r="BG38" s="2">
        <v>37</v>
      </c>
      <c r="BH38" s="2" t="str">
        <f>IFERROR(VLOOKUP(BG$1&amp;":"&amp;BG38,'Finish order'!$E:$K,4,FALSE),"")</f>
        <v/>
      </c>
      <c r="BI38" s="2" t="str">
        <f>IFERROR(VLOOKUP(BG$1&amp;":"&amp;BG38,'Finish order'!$E:$K,5,FALSE),"")</f>
        <v/>
      </c>
      <c r="BJ38" s="11" t="str">
        <f>IFERROR(VLOOKUP(BG$1&amp;":"&amp;BG38,'Finish order'!$E:$K,3,FALSE),"")</f>
        <v/>
      </c>
      <c r="BK38" s="2" t="str">
        <f>IFERROR(VLOOKUP(BG$1&amp;":"&amp;BG38,'Finish order'!$E:$K,2,FALSE),"")</f>
        <v/>
      </c>
      <c r="BN38" s="2">
        <v>37</v>
      </c>
      <c r="BO38" s="2" t="str">
        <f>IFERROR(VLOOKUP(BN$1&amp;":"&amp;BN38,'Finish order'!$E:$K,4,FALSE),"")</f>
        <v/>
      </c>
      <c r="BP38" s="2" t="str">
        <f>IFERROR(VLOOKUP(BN$1&amp;":"&amp;BN38,'Finish order'!$E:$K,5,FALSE),"")</f>
        <v/>
      </c>
      <c r="BQ38" s="11" t="str">
        <f>IFERROR(VLOOKUP(BN$1&amp;":"&amp;BN38,'Finish order'!$E:$K,3,FALSE),"")</f>
        <v/>
      </c>
      <c r="BR38" s="2" t="str">
        <f>IFERROR(VLOOKUP(BN$1&amp;":"&amp;BN38,'Finish order'!$E:$K,2,FALSE),"")</f>
        <v/>
      </c>
      <c r="BU38" s="2">
        <v>37</v>
      </c>
      <c r="BV38" s="11" t="str">
        <f>IFERROR(VLOOKUP(BU$1&amp;":"&amp;BU38,'Finish order'!$E:$K,4,FALSE),"")</f>
        <v/>
      </c>
      <c r="BW38" s="2" t="str">
        <f>IFERROR(VLOOKUP(BU$1&amp;":"&amp;BU38,'Finish order'!$E:$K,5,FALSE),"")</f>
        <v/>
      </c>
      <c r="BX38" s="11" t="str">
        <f>IFERROR(VLOOKUP(BU$1&amp;":"&amp;BU38,'Finish order'!$E:$K,3,FALSE),"")</f>
        <v/>
      </c>
      <c r="BY38" s="2" t="str">
        <f>IFERROR(VLOOKUP(BU$1&amp;":"&amp;BU38,'Finish order'!$E:$K,2,FALSE),"")</f>
        <v/>
      </c>
      <c r="CB38" s="2">
        <v>37</v>
      </c>
      <c r="CC38" s="11" t="str">
        <f>IFERROR(VLOOKUP(CB$1&amp;":"&amp;CB38,'Finish order'!$E:$K,4,FALSE),"")</f>
        <v/>
      </c>
      <c r="CD38" s="2" t="str">
        <f>IFERROR(VLOOKUP(CB$1&amp;":"&amp;CB38,'Finish order'!$E:$K,5,FALSE),"")</f>
        <v/>
      </c>
      <c r="CE38" s="11" t="str">
        <f>IFERROR(VLOOKUP(CB$1&amp;":"&amp;CB38,'Finish order'!$E:$K,3,FALSE),"")</f>
        <v/>
      </c>
      <c r="CF38" s="2" t="str">
        <f>IFERROR(VLOOKUP(CB$1&amp;":"&amp;CB38,'Finish order'!$E:$K,2,FALSE),"")</f>
        <v/>
      </c>
      <c r="CI38" s="13">
        <v>37</v>
      </c>
      <c r="CJ38" s="2" t="str">
        <f>IFERROR(VLOOKUP(CI$1&amp;":"&amp;CI38,'Finish order'!$E:$K,4,FALSE),"")</f>
        <v/>
      </c>
      <c r="CK38" s="2" t="str">
        <f>IFERROR(VLOOKUP(CI$1&amp;":"&amp;CI38,'Finish order'!$E:$K,5,FALSE),"")</f>
        <v/>
      </c>
      <c r="CL38" s="11" t="str">
        <f>IFERROR(VLOOKUP(CI$1&amp;":"&amp;CI38,'Finish order'!$E:$K,3,FALSE),"")</f>
        <v/>
      </c>
      <c r="CM38" s="2" t="str">
        <f>IFERROR(VLOOKUP(CI$1&amp;":"&amp;CI38,'Finish order'!$E:$K,2,FALSE),"")</f>
        <v/>
      </c>
      <c r="CP38" s="13">
        <v>37</v>
      </c>
      <c r="CQ38" s="2" t="str">
        <f>IFERROR(VLOOKUP(CP$1&amp;":"&amp;CP38,'Finish order'!$E:$K,4,FALSE),"")</f>
        <v/>
      </c>
      <c r="CR38" s="2" t="str">
        <f>IFERROR(VLOOKUP(CP$1&amp;":"&amp;CP38,'Finish order'!$E:$K,5,FALSE),"")</f>
        <v/>
      </c>
      <c r="CS38" s="11" t="str">
        <f>IFERROR(VLOOKUP(CP$1&amp;":"&amp;CP38,'Finish order'!$E:$K,3,FALSE),"")</f>
        <v/>
      </c>
      <c r="CT38" s="2" t="str">
        <f>IFERROR(VLOOKUP(CP$1&amp;":"&amp;CP38,'Finish order'!$E:$K,2,FALSE),"")</f>
        <v/>
      </c>
      <c r="CW38" s="2">
        <v>37</v>
      </c>
      <c r="CX38" s="2" t="str">
        <f>IFERROR(VLOOKUP(CW$1&amp;":"&amp;CW38,'Finish order'!$E:$K,4,FALSE),"")</f>
        <v/>
      </c>
      <c r="CY38" s="2" t="str">
        <f>IFERROR(VLOOKUP(CW$1&amp;":"&amp;CW38,'Finish order'!$E:$K,5,FALSE),"")</f>
        <v/>
      </c>
      <c r="CZ38" s="11" t="str">
        <f>IFERROR(VLOOKUP(CW$1&amp;":"&amp;CW38,'Finish order'!$E:$K,3,FALSE),"")</f>
        <v/>
      </c>
      <c r="DA38" s="2" t="str">
        <f>IFERROR(VLOOKUP(CW$1&amp;":"&amp;CW38,'Finish order'!$E:$K,2,FALSE),"")</f>
        <v/>
      </c>
      <c r="DD38" s="2">
        <v>37</v>
      </c>
      <c r="DE38" s="2" t="str">
        <f>IFERROR(VLOOKUP(DD$1&amp;":"&amp;DD38,'Finish order'!$E:$K,4,FALSE),"")</f>
        <v/>
      </c>
      <c r="DF38" s="2" t="str">
        <f>IFERROR(VLOOKUP(DD$1&amp;":"&amp;DD38,'Finish order'!$E:$K,5,FALSE),"")</f>
        <v/>
      </c>
      <c r="DG38" s="11" t="str">
        <f>IFERROR(VLOOKUP(DD$1&amp;":"&amp;DD38,'Finish order'!$E:$K,3,FALSE),"")</f>
        <v/>
      </c>
      <c r="DH38" s="2" t="str">
        <f>IFERROR(VLOOKUP(DD$1&amp;":"&amp;DD38,'Finish order'!$E:$K,2,FALSE),"")</f>
        <v/>
      </c>
      <c r="DI38" s="11"/>
      <c r="DK38" s="2">
        <v>37</v>
      </c>
      <c r="DL38" s="2" t="str">
        <f>IFERROR(VLOOKUP(DK$1&amp;":"&amp;DK38,'Finish order'!$E:$K,4,FALSE),"")</f>
        <v/>
      </c>
      <c r="DM38" s="2" t="str">
        <f>IFERROR(VLOOKUP(DK$1&amp;":"&amp;DK38,'Finish order'!$E:$K,5,FALSE),"")</f>
        <v/>
      </c>
      <c r="DN38" s="11" t="str">
        <f>IFERROR(VLOOKUP(DK$1&amp;":"&amp;DK38,'Finish order'!$E:$K,3,FALSE),"")</f>
        <v/>
      </c>
      <c r="DO38" s="2" t="str">
        <f>IFERROR(VLOOKUP(DK$1&amp;":"&amp;DK38,'Finish order'!$E:$K,2,FALSE),"")</f>
        <v/>
      </c>
      <c r="DR38" s="2">
        <v>37</v>
      </c>
      <c r="DS38" s="2" t="str">
        <f>IFERROR(VLOOKUP(DR$1&amp;":"&amp;DR38,'Finish order'!$E:$K,4,FALSE),"")</f>
        <v/>
      </c>
      <c r="DT38" s="2" t="str">
        <f>IFERROR(VLOOKUP(DR$1&amp;":"&amp;DR38,'Finish order'!$E:$K,5,FALSE),"")</f>
        <v/>
      </c>
      <c r="DU38" s="11" t="str">
        <f>IFERROR(VLOOKUP(DR$1&amp;":"&amp;DR38,'Finish order'!$E:$K,3,FALSE),"")</f>
        <v/>
      </c>
      <c r="DV38" s="2" t="str">
        <f>IFERROR(VLOOKUP(DR$1&amp;":"&amp;DR38,'Finish order'!$E:$K,2,FALSE),"")</f>
        <v/>
      </c>
      <c r="DW38" s="11"/>
    </row>
    <row r="39" spans="1:127" x14ac:dyDescent="0.2">
      <c r="A39" s="2">
        <v>38</v>
      </c>
      <c r="B39" s="2" t="str">
        <f>IFERROR(VLOOKUP($A$1&amp;":"&amp;A39,'Finish order'!C:K,6,FALSE),"")</f>
        <v>Martin Vasey</v>
      </c>
      <c r="C39" s="2" t="str">
        <f>IFERROR(VLOOKUP(A$1&amp;":"&amp;A39,'Finish order'!$C:$K,9,FALSE),"")</f>
        <v>M45</v>
      </c>
      <c r="D39" s="2" t="str">
        <f>IFERROR(VLOOKUP(A$1&amp;":"&amp;A39,'Finish order'!$C:$K,7,FALSE),"")</f>
        <v>Middlesbrough &amp; Cleveland Harriers</v>
      </c>
      <c r="E39" s="11">
        <f>IFERROR(VLOOKUP($A$1&amp;":"&amp;A39,'Finish order'!C:K,5,FALSE),"")</f>
        <v>4.2858796296296298E-2</v>
      </c>
      <c r="F39" s="2">
        <f>IFERROR(VLOOKUP($A$1&amp;":"&amp;A39,'Finish order'!C:K,4,FALSE),"")</f>
        <v>612</v>
      </c>
      <c r="G39" s="13" cm="1">
        <f t="array" ref="G39">IFERROR(SMALL(IF($D$2:$D948=D39,$A$2:$A$911*1.001),1),"")</f>
        <v>10.009999999999998</v>
      </c>
      <c r="H39" s="13" cm="1">
        <f t="array" ref="H39">IFERROR(SMALL(IF($D$2:$D948=D39,$A$2:$A$911*1.0001),2),"")</f>
        <v>38.003799999999998</v>
      </c>
      <c r="I39" s="13" cm="1">
        <f t="array" ref="I39">IFERROR(SMALL(IF($D$2:$D948=D39,$A$2:$A$911*1.00001),3),"")</f>
        <v>84.000840000000011</v>
      </c>
      <c r="J39" s="13" t="str" cm="1">
        <f t="array" ref="J39">IFERROR(SMALL(IF($D$2:$D948=D39,$A$2:$A$911*1.000001),4),"")</f>
        <v/>
      </c>
      <c r="K39" s="13" t="str">
        <f t="shared" si="0"/>
        <v>No</v>
      </c>
      <c r="L39" s="13">
        <f t="shared" si="1"/>
        <v>132.01464000000001</v>
      </c>
      <c r="M39" s="13">
        <f t="shared" si="2"/>
        <v>48.013799999999996</v>
      </c>
      <c r="N39" s="13" t="str">
        <f>Table1[[#This Row],[Club]]&amp;":"&amp;Table1[[#Headers],[Male]]</f>
        <v>Middlesbrough &amp; Cleveland Harriers:Male</v>
      </c>
      <c r="P39" s="2">
        <v>38</v>
      </c>
      <c r="Q39" s="2" t="str">
        <f>IFERROR(VLOOKUP(P$1&amp;":"&amp;P39,'Finish order'!$C:$K,6,FALSE),"")</f>
        <v/>
      </c>
      <c r="R39" s="2" t="str">
        <f>IFERROR(VLOOKUP(P$1&amp;":"&amp;P39,'Finish order'!$C:$K,9,FALSE),"")</f>
        <v/>
      </c>
      <c r="S39" s="2" t="str">
        <f>IFERROR(VLOOKUP(P$1&amp;":"&amp;P39,'Finish order'!$C:$K,7,FALSE),"")</f>
        <v/>
      </c>
      <c r="T39" s="11" t="str">
        <f>IFERROR(VLOOKUP(P$1&amp;":"&amp;P39,'Finish order'!$C:$K,5,FALSE),"")</f>
        <v/>
      </c>
      <c r="U39" s="2" t="str">
        <f>IFERROR(VLOOKUP(P$1&amp;":"&amp;P39,'Finish order'!$C:$K,4,FALSE),"")</f>
        <v/>
      </c>
      <c r="V39" s="13" t="str" cm="1">
        <f t="array" ref="V39">IFERROR(SMALL(IF($S$2:$S948=S39,$P$2:$P$911*1.001),1),"")</f>
        <v/>
      </c>
      <c r="W39" s="13" t="str" cm="1">
        <f t="array" ref="W39">IFERROR(SMALL(IF($S$2:$S948=S39,$P$2:$P$911*1.0001),2),"")</f>
        <v/>
      </c>
      <c r="X39" s="13" t="str" cm="1">
        <f t="array" ref="X39">IFERROR(SMALL(IF($S$2:$S948=S39,$P$2:$P$911*1.00001),3),"")</f>
        <v/>
      </c>
      <c r="Y39" s="13" t="str" cm="1">
        <f t="array" ref="Y39">IFERROR(SMALL(IF($S$2:$S948=S39,$P$2:$P$911*1.000001),4),"")</f>
        <v/>
      </c>
      <c r="Z39" s="13" t="str">
        <f t="shared" si="3"/>
        <v>No</v>
      </c>
      <c r="AA39" s="13" t="str">
        <f t="shared" si="5"/>
        <v>No</v>
      </c>
      <c r="AB39" s="13" t="str">
        <f t="shared" si="4"/>
        <v>No</v>
      </c>
      <c r="AC39" s="13" t="str">
        <f>Table4[[#This Row],[Club]]&amp;":"&amp;Table4[[#Headers],[Female]]</f>
        <v>:Female</v>
      </c>
      <c r="AE39" s="2">
        <v>38</v>
      </c>
      <c r="AF39" s="2" t="str">
        <f>IFERROR(VLOOKUP(AE$1&amp;":"&amp;AE39,'Finish order'!$E:$K,4,FALSE),"")</f>
        <v/>
      </c>
      <c r="AG39" s="2" t="str">
        <f>IFERROR(VLOOKUP(AE$1&amp;":"&amp;AE39,'Finish order'!$E:$K,5,FALSE),"")</f>
        <v/>
      </c>
      <c r="AH39" s="11" t="str">
        <f>IFERROR(VLOOKUP(AE$1&amp;":"&amp;AE39,'Finish order'!$E:$K,3,FALSE),"")</f>
        <v/>
      </c>
      <c r="AI39" s="2" t="str">
        <f>IFERROR(VLOOKUP(AE$1&amp;":"&amp;AE39,'Finish order'!$E:$K,2,FALSE),"")</f>
        <v/>
      </c>
      <c r="AL39" s="2">
        <v>38</v>
      </c>
      <c r="AM39" s="2" t="str">
        <f>IFERROR(VLOOKUP(AL$1&amp;":"&amp;AL39,'Finish order'!$E:$K,4,FALSE),"")</f>
        <v/>
      </c>
      <c r="AN39" s="2" t="str">
        <f>IFERROR(VLOOKUP(AL$1&amp;":"&amp;AL39,'Finish order'!$E:$K,5,FALSE),"")</f>
        <v/>
      </c>
      <c r="AO39" s="11" t="str">
        <f>IFERROR(VLOOKUP(AL$1&amp;":"&amp;AL39,'Finish order'!$E:$K,3,FALSE),"")</f>
        <v/>
      </c>
      <c r="AP39" s="2" t="str">
        <f>IFERROR(VLOOKUP(AL$1&amp;":"&amp;AL39,'Finish order'!$E:$K,2,FALSE),"")</f>
        <v/>
      </c>
      <c r="AS39" s="2">
        <v>38</v>
      </c>
      <c r="AT39" s="2" t="str">
        <f>IFERROR(VLOOKUP(AS$1&amp;":"&amp;AS39,'Finish order'!$E:$K,4,FALSE),"")</f>
        <v/>
      </c>
      <c r="AU39" s="2" t="str">
        <f>IFERROR(VLOOKUP(AS$1&amp;":"&amp;AS39,'Finish order'!$E:$K,5,FALSE),"")</f>
        <v/>
      </c>
      <c r="AV39" s="11" t="str">
        <f>IFERROR(VLOOKUP(AS$1&amp;":"&amp;AS39,'Finish order'!$E:$K,3,FALSE),"")</f>
        <v/>
      </c>
      <c r="AW39" s="2" t="str">
        <f>IFERROR(VLOOKUP(AS$1&amp;":"&amp;AS39,'Finish order'!$E:$K,2,FALSE),"")</f>
        <v/>
      </c>
      <c r="AZ39" s="2">
        <v>38</v>
      </c>
      <c r="BA39" s="2" t="str">
        <f>IFERROR(VLOOKUP(AZ$1&amp;":"&amp;AZ39,'Finish order'!$E:$K,4,FALSE),"")</f>
        <v/>
      </c>
      <c r="BB39" s="2" t="str">
        <f>IFERROR(VLOOKUP(AZ$1&amp;":"&amp;AZ39,'Finish order'!$E:$K,5,FALSE),"")</f>
        <v/>
      </c>
      <c r="BC39" s="11" t="str">
        <f>IFERROR(VLOOKUP(AZ$1&amp;":"&amp;AZ39,'Finish order'!$E:$K,3,FALSE),"")</f>
        <v/>
      </c>
      <c r="BD39" s="2" t="str">
        <f>IFERROR(VLOOKUP(AZ$1&amp;":"&amp;AZ39,'Finish order'!$E:$K,2,FALSE),"")</f>
        <v/>
      </c>
      <c r="BG39" s="2">
        <v>38</v>
      </c>
      <c r="BH39" s="2" t="str">
        <f>IFERROR(VLOOKUP(BG$1&amp;":"&amp;BG39,'Finish order'!$E:$K,4,FALSE),"")</f>
        <v/>
      </c>
      <c r="BI39" s="2" t="str">
        <f>IFERROR(VLOOKUP(BG$1&amp;":"&amp;BG39,'Finish order'!$E:$K,5,FALSE),"")</f>
        <v/>
      </c>
      <c r="BJ39" s="11" t="str">
        <f>IFERROR(VLOOKUP(BG$1&amp;":"&amp;BG39,'Finish order'!$E:$K,3,FALSE),"")</f>
        <v/>
      </c>
      <c r="BK39" s="2" t="str">
        <f>IFERROR(VLOOKUP(BG$1&amp;":"&amp;BG39,'Finish order'!$E:$K,2,FALSE),"")</f>
        <v/>
      </c>
      <c r="BN39" s="2">
        <v>38</v>
      </c>
      <c r="BO39" s="2" t="str">
        <f>IFERROR(VLOOKUP(BN$1&amp;":"&amp;BN39,'Finish order'!$E:$K,4,FALSE),"")</f>
        <v/>
      </c>
      <c r="BP39" s="2" t="str">
        <f>IFERROR(VLOOKUP(BN$1&amp;":"&amp;BN39,'Finish order'!$E:$K,5,FALSE),"")</f>
        <v/>
      </c>
      <c r="BQ39" s="11" t="str">
        <f>IFERROR(VLOOKUP(BN$1&amp;":"&amp;BN39,'Finish order'!$E:$K,3,FALSE),"")</f>
        <v/>
      </c>
      <c r="BR39" s="2" t="str">
        <f>IFERROR(VLOOKUP(BN$1&amp;":"&amp;BN39,'Finish order'!$E:$K,2,FALSE),"")</f>
        <v/>
      </c>
      <c r="BU39" s="2">
        <v>38</v>
      </c>
      <c r="BV39" s="11" t="str">
        <f>IFERROR(VLOOKUP(BU$1&amp;":"&amp;BU39,'Finish order'!$E:$K,4,FALSE),"")</f>
        <v/>
      </c>
      <c r="BW39" s="2" t="str">
        <f>IFERROR(VLOOKUP(BU$1&amp;":"&amp;BU39,'Finish order'!$E:$K,5,FALSE),"")</f>
        <v/>
      </c>
      <c r="BX39" s="11" t="str">
        <f>IFERROR(VLOOKUP(BU$1&amp;":"&amp;BU39,'Finish order'!$E:$K,3,FALSE),"")</f>
        <v/>
      </c>
      <c r="BY39" s="2" t="str">
        <f>IFERROR(VLOOKUP(BU$1&amp;":"&amp;BU39,'Finish order'!$E:$K,2,FALSE),"")</f>
        <v/>
      </c>
      <c r="CB39" s="2">
        <v>38</v>
      </c>
      <c r="CC39" s="11" t="str">
        <f>IFERROR(VLOOKUP(CB$1&amp;":"&amp;CB39,'Finish order'!$E:$K,4,FALSE),"")</f>
        <v/>
      </c>
      <c r="CD39" s="2" t="str">
        <f>IFERROR(VLOOKUP(CB$1&amp;":"&amp;CB39,'Finish order'!$E:$K,5,FALSE),"")</f>
        <v/>
      </c>
      <c r="CE39" s="11" t="str">
        <f>IFERROR(VLOOKUP(CB$1&amp;":"&amp;CB39,'Finish order'!$E:$K,3,FALSE),"")</f>
        <v/>
      </c>
      <c r="CF39" s="2" t="str">
        <f>IFERROR(VLOOKUP(CB$1&amp;":"&amp;CB39,'Finish order'!$E:$K,2,FALSE),"")</f>
        <v/>
      </c>
      <c r="CI39" s="13">
        <v>38</v>
      </c>
      <c r="CJ39" s="2" t="str">
        <f>IFERROR(VLOOKUP(CI$1&amp;":"&amp;CI39,'Finish order'!$E:$K,4,FALSE),"")</f>
        <v/>
      </c>
      <c r="CK39" s="2" t="str">
        <f>IFERROR(VLOOKUP(CI$1&amp;":"&amp;CI39,'Finish order'!$E:$K,5,FALSE),"")</f>
        <v/>
      </c>
      <c r="CL39" s="11" t="str">
        <f>IFERROR(VLOOKUP(CI$1&amp;":"&amp;CI39,'Finish order'!$E:$K,3,FALSE),"")</f>
        <v/>
      </c>
      <c r="CM39" s="2" t="str">
        <f>IFERROR(VLOOKUP(CI$1&amp;":"&amp;CI39,'Finish order'!$E:$K,2,FALSE),"")</f>
        <v/>
      </c>
      <c r="CP39" s="13">
        <v>38</v>
      </c>
      <c r="CQ39" s="2" t="str">
        <f>IFERROR(VLOOKUP(CP$1&amp;":"&amp;CP39,'Finish order'!$E:$K,4,FALSE),"")</f>
        <v/>
      </c>
      <c r="CR39" s="2" t="str">
        <f>IFERROR(VLOOKUP(CP$1&amp;":"&amp;CP39,'Finish order'!$E:$K,5,FALSE),"")</f>
        <v/>
      </c>
      <c r="CS39" s="11" t="str">
        <f>IFERROR(VLOOKUP(CP$1&amp;":"&amp;CP39,'Finish order'!$E:$K,3,FALSE),"")</f>
        <v/>
      </c>
      <c r="CT39" s="2" t="str">
        <f>IFERROR(VLOOKUP(CP$1&amp;":"&amp;CP39,'Finish order'!$E:$K,2,FALSE),"")</f>
        <v/>
      </c>
      <c r="CW39" s="2">
        <v>38</v>
      </c>
      <c r="CX39" s="2" t="str">
        <f>IFERROR(VLOOKUP(CW$1&amp;":"&amp;CW39,'Finish order'!$E:$K,4,FALSE),"")</f>
        <v/>
      </c>
      <c r="CY39" s="2" t="str">
        <f>IFERROR(VLOOKUP(CW$1&amp;":"&amp;CW39,'Finish order'!$E:$K,5,FALSE),"")</f>
        <v/>
      </c>
      <c r="CZ39" s="11" t="str">
        <f>IFERROR(VLOOKUP(CW$1&amp;":"&amp;CW39,'Finish order'!$E:$K,3,FALSE),"")</f>
        <v/>
      </c>
      <c r="DA39" s="2" t="str">
        <f>IFERROR(VLOOKUP(CW$1&amp;":"&amp;CW39,'Finish order'!$E:$K,2,FALSE),"")</f>
        <v/>
      </c>
      <c r="DD39" s="2">
        <v>38</v>
      </c>
      <c r="DE39" s="2" t="str">
        <f>IFERROR(VLOOKUP(DD$1&amp;":"&amp;DD39,'Finish order'!$E:$K,4,FALSE),"")</f>
        <v/>
      </c>
      <c r="DF39" s="2" t="str">
        <f>IFERROR(VLOOKUP(DD$1&amp;":"&amp;DD39,'Finish order'!$E:$K,5,FALSE),"")</f>
        <v/>
      </c>
      <c r="DG39" s="11" t="str">
        <f>IFERROR(VLOOKUP(DD$1&amp;":"&amp;DD39,'Finish order'!$E:$K,3,FALSE),"")</f>
        <v/>
      </c>
      <c r="DH39" s="2" t="str">
        <f>IFERROR(VLOOKUP(DD$1&amp;":"&amp;DD39,'Finish order'!$E:$K,2,FALSE),"")</f>
        <v/>
      </c>
      <c r="DI39" s="11"/>
      <c r="DK39" s="2">
        <v>38</v>
      </c>
      <c r="DL39" s="2" t="str">
        <f>IFERROR(VLOOKUP(DK$1&amp;":"&amp;DK39,'Finish order'!$E:$K,4,FALSE),"")</f>
        <v/>
      </c>
      <c r="DM39" s="2" t="str">
        <f>IFERROR(VLOOKUP(DK$1&amp;":"&amp;DK39,'Finish order'!$E:$K,5,FALSE),"")</f>
        <v/>
      </c>
      <c r="DN39" s="11" t="str">
        <f>IFERROR(VLOOKUP(DK$1&amp;":"&amp;DK39,'Finish order'!$E:$K,3,FALSE),"")</f>
        <v/>
      </c>
      <c r="DO39" s="2" t="str">
        <f>IFERROR(VLOOKUP(DK$1&amp;":"&amp;DK39,'Finish order'!$E:$K,2,FALSE),"")</f>
        <v/>
      </c>
      <c r="DR39" s="2">
        <v>38</v>
      </c>
      <c r="DS39" s="2" t="str">
        <f>IFERROR(VLOOKUP(DR$1&amp;":"&amp;DR39,'Finish order'!$E:$K,4,FALSE),"")</f>
        <v/>
      </c>
      <c r="DT39" s="2" t="str">
        <f>IFERROR(VLOOKUP(DR$1&amp;":"&amp;DR39,'Finish order'!$E:$K,5,FALSE),"")</f>
        <v/>
      </c>
      <c r="DU39" s="11" t="str">
        <f>IFERROR(VLOOKUP(DR$1&amp;":"&amp;DR39,'Finish order'!$E:$K,3,FALSE),"")</f>
        <v/>
      </c>
      <c r="DV39" s="2" t="str">
        <f>IFERROR(VLOOKUP(DR$1&amp;":"&amp;DR39,'Finish order'!$E:$K,2,FALSE),"")</f>
        <v/>
      </c>
      <c r="DW39" s="11"/>
    </row>
    <row r="40" spans="1:127" x14ac:dyDescent="0.2">
      <c r="A40" s="2">
        <v>39</v>
      </c>
      <c r="B40" s="2" t="str">
        <f>IFERROR(VLOOKUP($A$1&amp;":"&amp;A40,'Finish order'!C:K,6,FALSE),"")</f>
        <v>Rob Illingworth</v>
      </c>
      <c r="C40" s="2" t="str">
        <f>IFERROR(VLOOKUP(A$1&amp;":"&amp;A40,'Finish order'!$C:$K,9,FALSE),"")</f>
        <v>MSEN</v>
      </c>
      <c r="D40" s="2" t="str">
        <f>IFERROR(VLOOKUP(A$1&amp;":"&amp;A40,'Finish order'!$C:$K,7,FALSE),"")</f>
        <v>Individual#</v>
      </c>
      <c r="E40" s="11">
        <f>IFERROR(VLOOKUP($A$1&amp;":"&amp;A40,'Finish order'!C:K,5,FALSE),"")</f>
        <v>4.3136574074074077E-2</v>
      </c>
      <c r="F40" s="2">
        <f>IFERROR(VLOOKUP($A$1&amp;":"&amp;A40,'Finish order'!C:K,4,FALSE),"")</f>
        <v>317</v>
      </c>
      <c r="G40" s="13" cm="1">
        <f t="array" ref="G40">IFERROR(SMALL(IF($D$2:$D949=D40,$A$2:$A$911*1.001),1),"")</f>
        <v>4.0039999999999996</v>
      </c>
      <c r="H40" s="13" cm="1">
        <f t="array" ref="H40">IFERROR(SMALL(IF($D$2:$D949=D40,$A$2:$A$911*1.0001),2),"")</f>
        <v>6.0006000000000004</v>
      </c>
      <c r="I40" s="13" cm="1">
        <f t="array" ref="I40">IFERROR(SMALL(IF($D$2:$D949=D40,$A$2:$A$911*1.00001),3),"")</f>
        <v>30.000300000000003</v>
      </c>
      <c r="J40" s="13" cm="1">
        <f t="array" ref="J40">IFERROR(SMALL(IF($D$2:$D949=D40,$A$2:$A$911*1.000001),4),"")</f>
        <v>39.000038999999994</v>
      </c>
      <c r="K40" s="13">
        <f t="shared" si="0"/>
        <v>79.004939000000007</v>
      </c>
      <c r="L40" s="13">
        <f t="shared" si="1"/>
        <v>40.004900000000006</v>
      </c>
      <c r="M40" s="13">
        <f t="shared" si="2"/>
        <v>10.0046</v>
      </c>
      <c r="N40" s="13" t="str">
        <f>Table1[[#This Row],[Club]]&amp;":"&amp;Table1[[#Headers],[Male]]</f>
        <v>Individual#:Male</v>
      </c>
      <c r="P40" s="2">
        <v>39</v>
      </c>
      <c r="Q40" s="2" t="str">
        <f>IFERROR(VLOOKUP(P$1&amp;":"&amp;P40,'Finish order'!$C:$K,6,FALSE),"")</f>
        <v/>
      </c>
      <c r="R40" s="2" t="str">
        <f>IFERROR(VLOOKUP(P$1&amp;":"&amp;P40,'Finish order'!$C:$K,9,FALSE),"")</f>
        <v/>
      </c>
      <c r="S40" s="2" t="str">
        <f>IFERROR(VLOOKUP(P$1&amp;":"&amp;P40,'Finish order'!$C:$K,7,FALSE),"")</f>
        <v/>
      </c>
      <c r="T40" s="11" t="str">
        <f>IFERROR(VLOOKUP(P$1&amp;":"&amp;P40,'Finish order'!$C:$K,5,FALSE),"")</f>
        <v/>
      </c>
      <c r="U40" s="2" t="str">
        <f>IFERROR(VLOOKUP(P$1&amp;":"&amp;P40,'Finish order'!$C:$K,4,FALSE),"")</f>
        <v/>
      </c>
      <c r="V40" s="13" t="str" cm="1">
        <f t="array" ref="V40">IFERROR(SMALL(IF($S$2:$S949=S40,$P$2:$P$911*1.001),1),"")</f>
        <v/>
      </c>
      <c r="W40" s="13" t="str" cm="1">
        <f t="array" ref="W40">IFERROR(SMALL(IF($S$2:$S949=S40,$P$2:$P$911*1.0001),2),"")</f>
        <v/>
      </c>
      <c r="X40" s="13" t="str" cm="1">
        <f t="array" ref="X40">IFERROR(SMALL(IF($S$2:$S949=S40,$P$2:$P$911*1.00001),3),"")</f>
        <v/>
      </c>
      <c r="Y40" s="13" t="str" cm="1">
        <f t="array" ref="Y40">IFERROR(SMALL(IF($S$2:$S949=S40,$P$2:$P$911*1.000001),4),"")</f>
        <v/>
      </c>
      <c r="Z40" s="13" t="str">
        <f t="shared" si="3"/>
        <v>No</v>
      </c>
      <c r="AA40" s="13" t="str">
        <f t="shared" si="5"/>
        <v>No</v>
      </c>
      <c r="AB40" s="13" t="str">
        <f t="shared" si="4"/>
        <v>No</v>
      </c>
      <c r="AC40" s="13" t="str">
        <f>Table4[[#This Row],[Club]]&amp;":"&amp;Table4[[#Headers],[Female]]</f>
        <v>:Female</v>
      </c>
      <c r="AE40" s="2">
        <v>39</v>
      </c>
      <c r="AF40" s="2" t="str">
        <f>IFERROR(VLOOKUP(AE$1&amp;":"&amp;AE40,'Finish order'!$E:$K,4,FALSE),"")</f>
        <v/>
      </c>
      <c r="AG40" s="2" t="str">
        <f>IFERROR(VLOOKUP(AE$1&amp;":"&amp;AE40,'Finish order'!$E:$K,5,FALSE),"")</f>
        <v/>
      </c>
      <c r="AH40" s="11" t="str">
        <f>IFERROR(VLOOKUP(AE$1&amp;":"&amp;AE40,'Finish order'!$E:$K,3,FALSE),"")</f>
        <v/>
      </c>
      <c r="AI40" s="2" t="str">
        <f>IFERROR(VLOOKUP(AE$1&amp;":"&amp;AE40,'Finish order'!$E:$K,2,FALSE),"")</f>
        <v/>
      </c>
      <c r="AL40" s="2">
        <v>39</v>
      </c>
      <c r="AM40" s="2" t="str">
        <f>IFERROR(VLOOKUP(AL$1&amp;":"&amp;AL40,'Finish order'!$E:$K,4,FALSE),"")</f>
        <v/>
      </c>
      <c r="AN40" s="2" t="str">
        <f>IFERROR(VLOOKUP(AL$1&amp;":"&amp;AL40,'Finish order'!$E:$K,5,FALSE),"")</f>
        <v/>
      </c>
      <c r="AO40" s="11" t="str">
        <f>IFERROR(VLOOKUP(AL$1&amp;":"&amp;AL40,'Finish order'!$E:$K,3,FALSE),"")</f>
        <v/>
      </c>
      <c r="AP40" s="2" t="str">
        <f>IFERROR(VLOOKUP(AL$1&amp;":"&amp;AL40,'Finish order'!$E:$K,2,FALSE),"")</f>
        <v/>
      </c>
      <c r="AS40" s="2">
        <v>39</v>
      </c>
      <c r="AT40" s="2" t="str">
        <f>IFERROR(VLOOKUP(AS$1&amp;":"&amp;AS40,'Finish order'!$E:$K,4,FALSE),"")</f>
        <v/>
      </c>
      <c r="AU40" s="2" t="str">
        <f>IFERROR(VLOOKUP(AS$1&amp;":"&amp;AS40,'Finish order'!$E:$K,5,FALSE),"")</f>
        <v/>
      </c>
      <c r="AV40" s="11" t="str">
        <f>IFERROR(VLOOKUP(AS$1&amp;":"&amp;AS40,'Finish order'!$E:$K,3,FALSE),"")</f>
        <v/>
      </c>
      <c r="AW40" s="2" t="str">
        <f>IFERROR(VLOOKUP(AS$1&amp;":"&amp;AS40,'Finish order'!$E:$K,2,FALSE),"")</f>
        <v/>
      </c>
      <c r="AZ40" s="2">
        <v>39</v>
      </c>
      <c r="BA40" s="2" t="str">
        <f>IFERROR(VLOOKUP(AZ$1&amp;":"&amp;AZ40,'Finish order'!$E:$K,4,FALSE),"")</f>
        <v/>
      </c>
      <c r="BB40" s="2" t="str">
        <f>IFERROR(VLOOKUP(AZ$1&amp;":"&amp;AZ40,'Finish order'!$E:$K,5,FALSE),"")</f>
        <v/>
      </c>
      <c r="BC40" s="11" t="str">
        <f>IFERROR(VLOOKUP(AZ$1&amp;":"&amp;AZ40,'Finish order'!$E:$K,3,FALSE),"")</f>
        <v/>
      </c>
      <c r="BD40" s="2" t="str">
        <f>IFERROR(VLOOKUP(AZ$1&amp;":"&amp;AZ40,'Finish order'!$E:$K,2,FALSE),"")</f>
        <v/>
      </c>
      <c r="BG40" s="2">
        <v>39</v>
      </c>
      <c r="BH40" s="2" t="str">
        <f>IFERROR(VLOOKUP(BG$1&amp;":"&amp;BG40,'Finish order'!$E:$K,4,FALSE),"")</f>
        <v/>
      </c>
      <c r="BI40" s="2" t="str">
        <f>IFERROR(VLOOKUP(BG$1&amp;":"&amp;BG40,'Finish order'!$E:$K,5,FALSE),"")</f>
        <v/>
      </c>
      <c r="BJ40" s="11" t="str">
        <f>IFERROR(VLOOKUP(BG$1&amp;":"&amp;BG40,'Finish order'!$E:$K,3,FALSE),"")</f>
        <v/>
      </c>
      <c r="BK40" s="2" t="str">
        <f>IFERROR(VLOOKUP(BG$1&amp;":"&amp;BG40,'Finish order'!$E:$K,2,FALSE),"")</f>
        <v/>
      </c>
      <c r="BN40" s="2">
        <v>39</v>
      </c>
      <c r="BO40" s="2" t="str">
        <f>IFERROR(VLOOKUP(BN$1&amp;":"&amp;BN40,'Finish order'!$E:$K,4,FALSE),"")</f>
        <v/>
      </c>
      <c r="BP40" s="2" t="str">
        <f>IFERROR(VLOOKUP(BN$1&amp;":"&amp;BN40,'Finish order'!$E:$K,5,FALSE),"")</f>
        <v/>
      </c>
      <c r="BQ40" s="11" t="str">
        <f>IFERROR(VLOOKUP(BN$1&amp;":"&amp;BN40,'Finish order'!$E:$K,3,FALSE),"")</f>
        <v/>
      </c>
      <c r="BR40" s="2" t="str">
        <f>IFERROR(VLOOKUP(BN$1&amp;":"&amp;BN40,'Finish order'!$E:$K,2,FALSE),"")</f>
        <v/>
      </c>
      <c r="BU40" s="2">
        <v>39</v>
      </c>
      <c r="BV40" s="11" t="str">
        <f>IFERROR(VLOOKUP(BU$1&amp;":"&amp;BU40,'Finish order'!$E:$K,4,FALSE),"")</f>
        <v/>
      </c>
      <c r="BW40" s="2" t="str">
        <f>IFERROR(VLOOKUP(BU$1&amp;":"&amp;BU40,'Finish order'!$E:$K,5,FALSE),"")</f>
        <v/>
      </c>
      <c r="BX40" s="11" t="str">
        <f>IFERROR(VLOOKUP(BU$1&amp;":"&amp;BU40,'Finish order'!$E:$K,3,FALSE),"")</f>
        <v/>
      </c>
      <c r="BY40" s="2" t="str">
        <f>IFERROR(VLOOKUP(BU$1&amp;":"&amp;BU40,'Finish order'!$E:$K,2,FALSE),"")</f>
        <v/>
      </c>
      <c r="CB40" s="2">
        <v>39</v>
      </c>
      <c r="CC40" s="11" t="str">
        <f>IFERROR(VLOOKUP(CB$1&amp;":"&amp;CB40,'Finish order'!$E:$K,4,FALSE),"")</f>
        <v/>
      </c>
      <c r="CD40" s="2" t="str">
        <f>IFERROR(VLOOKUP(CB$1&amp;":"&amp;CB40,'Finish order'!$E:$K,5,FALSE),"")</f>
        <v/>
      </c>
      <c r="CE40" s="11" t="str">
        <f>IFERROR(VLOOKUP(CB$1&amp;":"&amp;CB40,'Finish order'!$E:$K,3,FALSE),"")</f>
        <v/>
      </c>
      <c r="CF40" s="2" t="str">
        <f>IFERROR(VLOOKUP(CB$1&amp;":"&amp;CB40,'Finish order'!$E:$K,2,FALSE),"")</f>
        <v/>
      </c>
      <c r="CI40" s="13">
        <v>39</v>
      </c>
      <c r="CJ40" s="2" t="str">
        <f>IFERROR(VLOOKUP(CI$1&amp;":"&amp;CI40,'Finish order'!$E:$K,4,FALSE),"")</f>
        <v/>
      </c>
      <c r="CK40" s="2" t="str">
        <f>IFERROR(VLOOKUP(CI$1&amp;":"&amp;CI40,'Finish order'!$E:$K,5,FALSE),"")</f>
        <v/>
      </c>
      <c r="CL40" s="11" t="str">
        <f>IFERROR(VLOOKUP(CI$1&amp;":"&amp;CI40,'Finish order'!$E:$K,3,FALSE),"")</f>
        <v/>
      </c>
      <c r="CM40" s="2" t="str">
        <f>IFERROR(VLOOKUP(CI$1&amp;":"&amp;CI40,'Finish order'!$E:$K,2,FALSE),"")</f>
        <v/>
      </c>
      <c r="CP40" s="13">
        <v>39</v>
      </c>
      <c r="CQ40" s="2" t="str">
        <f>IFERROR(VLOOKUP(CP$1&amp;":"&amp;CP40,'Finish order'!$E:$K,4,FALSE),"")</f>
        <v/>
      </c>
      <c r="CR40" s="2" t="str">
        <f>IFERROR(VLOOKUP(CP$1&amp;":"&amp;CP40,'Finish order'!$E:$K,5,FALSE),"")</f>
        <v/>
      </c>
      <c r="CS40" s="11" t="str">
        <f>IFERROR(VLOOKUP(CP$1&amp;":"&amp;CP40,'Finish order'!$E:$K,3,FALSE),"")</f>
        <v/>
      </c>
      <c r="CT40" s="2" t="str">
        <f>IFERROR(VLOOKUP(CP$1&amp;":"&amp;CP40,'Finish order'!$E:$K,2,FALSE),"")</f>
        <v/>
      </c>
      <c r="CW40" s="2">
        <v>39</v>
      </c>
      <c r="CX40" s="2" t="str">
        <f>IFERROR(VLOOKUP(CW$1&amp;":"&amp;CW40,'Finish order'!$E:$K,4,FALSE),"")</f>
        <v/>
      </c>
      <c r="CY40" s="2" t="str">
        <f>IFERROR(VLOOKUP(CW$1&amp;":"&amp;CW40,'Finish order'!$E:$K,5,FALSE),"")</f>
        <v/>
      </c>
      <c r="CZ40" s="11" t="str">
        <f>IFERROR(VLOOKUP(CW$1&amp;":"&amp;CW40,'Finish order'!$E:$K,3,FALSE),"")</f>
        <v/>
      </c>
      <c r="DA40" s="2" t="str">
        <f>IFERROR(VLOOKUP(CW$1&amp;":"&amp;CW40,'Finish order'!$E:$K,2,FALSE),"")</f>
        <v/>
      </c>
      <c r="DD40" s="2">
        <v>39</v>
      </c>
      <c r="DE40" s="2" t="str">
        <f>IFERROR(VLOOKUP(DD$1&amp;":"&amp;DD40,'Finish order'!$E:$K,4,FALSE),"")</f>
        <v/>
      </c>
      <c r="DF40" s="2" t="str">
        <f>IFERROR(VLOOKUP(DD$1&amp;":"&amp;DD40,'Finish order'!$E:$K,5,FALSE),"")</f>
        <v/>
      </c>
      <c r="DG40" s="11" t="str">
        <f>IFERROR(VLOOKUP(DD$1&amp;":"&amp;DD40,'Finish order'!$E:$K,3,FALSE),"")</f>
        <v/>
      </c>
      <c r="DH40" s="2" t="str">
        <f>IFERROR(VLOOKUP(DD$1&amp;":"&amp;DD40,'Finish order'!$E:$K,2,FALSE),"")</f>
        <v/>
      </c>
      <c r="DI40" s="11"/>
      <c r="DK40" s="2">
        <v>39</v>
      </c>
      <c r="DL40" s="2" t="str">
        <f>IFERROR(VLOOKUP(DK$1&amp;":"&amp;DK40,'Finish order'!$E:$K,4,FALSE),"")</f>
        <v/>
      </c>
      <c r="DM40" s="2" t="str">
        <f>IFERROR(VLOOKUP(DK$1&amp;":"&amp;DK40,'Finish order'!$E:$K,5,FALSE),"")</f>
        <v/>
      </c>
      <c r="DN40" s="11" t="str">
        <f>IFERROR(VLOOKUP(DK$1&amp;":"&amp;DK40,'Finish order'!$E:$K,3,FALSE),"")</f>
        <v/>
      </c>
      <c r="DO40" s="2" t="str">
        <f>IFERROR(VLOOKUP(DK$1&amp;":"&amp;DK40,'Finish order'!$E:$K,2,FALSE),"")</f>
        <v/>
      </c>
      <c r="DR40" s="2">
        <v>39</v>
      </c>
      <c r="DS40" s="2" t="str">
        <f>IFERROR(VLOOKUP(DR$1&amp;":"&amp;DR40,'Finish order'!$E:$K,4,FALSE),"")</f>
        <v/>
      </c>
      <c r="DT40" s="2" t="str">
        <f>IFERROR(VLOOKUP(DR$1&amp;":"&amp;DR40,'Finish order'!$E:$K,5,FALSE),"")</f>
        <v/>
      </c>
      <c r="DU40" s="11" t="str">
        <f>IFERROR(VLOOKUP(DR$1&amp;":"&amp;DR40,'Finish order'!$E:$K,3,FALSE),"")</f>
        <v/>
      </c>
      <c r="DV40" s="2" t="str">
        <f>IFERROR(VLOOKUP(DR$1&amp;":"&amp;DR40,'Finish order'!$E:$K,2,FALSE),"")</f>
        <v/>
      </c>
      <c r="DW40" s="11"/>
    </row>
    <row r="41" spans="1:127" x14ac:dyDescent="0.2">
      <c r="A41" s="2">
        <v>40</v>
      </c>
      <c r="B41" s="2" t="str">
        <f>IFERROR(VLOOKUP($A$1&amp;":"&amp;A41,'Finish order'!C:K,6,FALSE),"")</f>
        <v>Richard Robinson</v>
      </c>
      <c r="C41" s="2" t="str">
        <f>IFERROR(VLOOKUP(A$1&amp;":"&amp;A41,'Finish order'!$C:$K,9,FALSE),"")</f>
        <v>M45</v>
      </c>
      <c r="D41" s="2" t="str">
        <f>IFERROR(VLOOKUP(A$1&amp;":"&amp;A41,'Finish order'!$C:$K,7,FALSE),"")</f>
        <v>Pickering RC</v>
      </c>
      <c r="E41" s="11">
        <f>IFERROR(VLOOKUP($A$1&amp;":"&amp;A41,'Finish order'!C:K,5,FALSE),"")</f>
        <v>4.3310185185185188E-2</v>
      </c>
      <c r="F41" s="2">
        <f>IFERROR(VLOOKUP($A$1&amp;":"&amp;A41,'Finish order'!C:K,4,FALSE),"")</f>
        <v>616</v>
      </c>
      <c r="G41" s="13" cm="1">
        <f t="array" ref="G41">IFERROR(SMALL(IF($D$2:$D950=D41,$A$2:$A$911*1.001),1),"")</f>
        <v>8.0079999999999991</v>
      </c>
      <c r="H41" s="13" cm="1">
        <f t="array" ref="H41">IFERROR(SMALL(IF($D$2:$D950=D41,$A$2:$A$911*1.0001),2),"")</f>
        <v>18.001799999999999</v>
      </c>
      <c r="I41" s="13" cm="1">
        <f t="array" ref="I41">IFERROR(SMALL(IF($D$2:$D950=D41,$A$2:$A$911*1.00001),3),"")</f>
        <v>24.000240000000002</v>
      </c>
      <c r="J41" s="13" cm="1">
        <f t="array" ref="J41">IFERROR(SMALL(IF($D$2:$D950=D41,$A$2:$A$911*1.000001),4),"")</f>
        <v>40.000039999999998</v>
      </c>
      <c r="K41" s="13">
        <f t="shared" si="0"/>
        <v>90.010080000000002</v>
      </c>
      <c r="L41" s="13">
        <f t="shared" si="1"/>
        <v>50.010040000000004</v>
      </c>
      <c r="M41" s="13">
        <f t="shared" si="2"/>
        <v>26.009799999999998</v>
      </c>
      <c r="N41" s="13" t="str">
        <f>Table1[[#This Row],[Club]]&amp;":"&amp;Table1[[#Headers],[Male]]</f>
        <v>Pickering RC:Male</v>
      </c>
      <c r="P41" s="2">
        <v>40</v>
      </c>
      <c r="Q41" s="2" t="str">
        <f>IFERROR(VLOOKUP(P$1&amp;":"&amp;P41,'Finish order'!$C:$K,6,FALSE),"")</f>
        <v/>
      </c>
      <c r="R41" s="2" t="str">
        <f>IFERROR(VLOOKUP(P$1&amp;":"&amp;P41,'Finish order'!$C:$K,9,FALSE),"")</f>
        <v/>
      </c>
      <c r="S41" s="2" t="str">
        <f>IFERROR(VLOOKUP(P$1&amp;":"&amp;P41,'Finish order'!$C:$K,7,FALSE),"")</f>
        <v/>
      </c>
      <c r="T41" s="11" t="str">
        <f>IFERROR(VLOOKUP(P$1&amp;":"&amp;P41,'Finish order'!$C:$K,5,FALSE),"")</f>
        <v/>
      </c>
      <c r="U41" s="2" t="str">
        <f>IFERROR(VLOOKUP(P$1&amp;":"&amp;P41,'Finish order'!$C:$K,4,FALSE),"")</f>
        <v/>
      </c>
      <c r="V41" s="13" t="str" cm="1">
        <f t="array" ref="V41">IFERROR(SMALL(IF($S$2:$S950=S41,$P$2:$P$911*1.001),1),"")</f>
        <v/>
      </c>
      <c r="W41" s="13" t="str" cm="1">
        <f t="array" ref="W41">IFERROR(SMALL(IF($S$2:$S950=S41,$P$2:$P$911*1.0001),2),"")</f>
        <v/>
      </c>
      <c r="X41" s="13" t="str" cm="1">
        <f t="array" ref="X41">IFERROR(SMALL(IF($S$2:$S950=S41,$P$2:$P$911*1.00001),3),"")</f>
        <v/>
      </c>
      <c r="Y41" s="13" t="str" cm="1">
        <f t="array" ref="Y41">IFERROR(SMALL(IF($S$2:$S950=S41,$P$2:$P$911*1.000001),4),"")</f>
        <v/>
      </c>
      <c r="Z41" s="13" t="str">
        <f t="shared" si="3"/>
        <v>No</v>
      </c>
      <c r="AA41" s="13" t="str">
        <f t="shared" si="5"/>
        <v>No</v>
      </c>
      <c r="AB41" s="13" t="str">
        <f t="shared" si="4"/>
        <v>No</v>
      </c>
      <c r="AC41" s="13" t="str">
        <f>Table4[[#This Row],[Club]]&amp;":"&amp;Table4[[#Headers],[Female]]</f>
        <v>:Female</v>
      </c>
      <c r="AE41" s="2">
        <v>40</v>
      </c>
      <c r="AF41" s="2" t="str">
        <f>IFERROR(VLOOKUP(AE$1&amp;":"&amp;AE41,'Finish order'!$E:$K,4,FALSE),"")</f>
        <v/>
      </c>
      <c r="AG41" s="2" t="str">
        <f>IFERROR(VLOOKUP(AE$1&amp;":"&amp;AE41,'Finish order'!$E:$K,5,FALSE),"")</f>
        <v/>
      </c>
      <c r="AH41" s="11" t="str">
        <f>IFERROR(VLOOKUP(AE$1&amp;":"&amp;AE41,'Finish order'!$E:$K,3,FALSE),"")</f>
        <v/>
      </c>
      <c r="AI41" s="2" t="str">
        <f>IFERROR(VLOOKUP(AE$1&amp;":"&amp;AE41,'Finish order'!$E:$K,2,FALSE),"")</f>
        <v/>
      </c>
      <c r="AL41" s="2">
        <v>40</v>
      </c>
      <c r="AM41" s="2" t="str">
        <f>IFERROR(VLOOKUP(AL$1&amp;":"&amp;AL41,'Finish order'!$E:$K,4,FALSE),"")</f>
        <v/>
      </c>
      <c r="AN41" s="2" t="str">
        <f>IFERROR(VLOOKUP(AL$1&amp;":"&amp;AL41,'Finish order'!$E:$K,5,FALSE),"")</f>
        <v/>
      </c>
      <c r="AO41" s="11" t="str">
        <f>IFERROR(VLOOKUP(AL$1&amp;":"&amp;AL41,'Finish order'!$E:$K,3,FALSE),"")</f>
        <v/>
      </c>
      <c r="AP41" s="2" t="str">
        <f>IFERROR(VLOOKUP(AL$1&amp;":"&amp;AL41,'Finish order'!$E:$K,2,FALSE),"")</f>
        <v/>
      </c>
      <c r="AS41" s="2">
        <v>40</v>
      </c>
      <c r="AT41" s="2" t="str">
        <f>IFERROR(VLOOKUP(AS$1&amp;":"&amp;AS41,'Finish order'!$E:$K,4,FALSE),"")</f>
        <v/>
      </c>
      <c r="AU41" s="2" t="str">
        <f>IFERROR(VLOOKUP(AS$1&amp;":"&amp;AS41,'Finish order'!$E:$K,5,FALSE),"")</f>
        <v/>
      </c>
      <c r="AV41" s="11" t="str">
        <f>IFERROR(VLOOKUP(AS$1&amp;":"&amp;AS41,'Finish order'!$E:$K,3,FALSE),"")</f>
        <v/>
      </c>
      <c r="AW41" s="2" t="str">
        <f>IFERROR(VLOOKUP(AS$1&amp;":"&amp;AS41,'Finish order'!$E:$K,2,FALSE),"")</f>
        <v/>
      </c>
      <c r="AZ41" s="2">
        <v>40</v>
      </c>
      <c r="BA41" s="2" t="str">
        <f>IFERROR(VLOOKUP(AZ$1&amp;":"&amp;AZ41,'Finish order'!$E:$K,4,FALSE),"")</f>
        <v/>
      </c>
      <c r="BB41" s="2" t="str">
        <f>IFERROR(VLOOKUP(AZ$1&amp;":"&amp;AZ41,'Finish order'!$E:$K,5,FALSE),"")</f>
        <v/>
      </c>
      <c r="BC41" s="11" t="str">
        <f>IFERROR(VLOOKUP(AZ$1&amp;":"&amp;AZ41,'Finish order'!$E:$K,3,FALSE),"")</f>
        <v/>
      </c>
      <c r="BD41" s="2" t="str">
        <f>IFERROR(VLOOKUP(AZ$1&amp;":"&amp;AZ41,'Finish order'!$E:$K,2,FALSE),"")</f>
        <v/>
      </c>
      <c r="BG41" s="2">
        <v>40</v>
      </c>
      <c r="BH41" s="2" t="str">
        <f>IFERROR(VLOOKUP(BG$1&amp;":"&amp;BG41,'Finish order'!$E:$K,4,FALSE),"")</f>
        <v/>
      </c>
      <c r="BI41" s="2" t="str">
        <f>IFERROR(VLOOKUP(BG$1&amp;":"&amp;BG41,'Finish order'!$E:$K,5,FALSE),"")</f>
        <v/>
      </c>
      <c r="BJ41" s="11" t="str">
        <f>IFERROR(VLOOKUP(BG$1&amp;":"&amp;BG41,'Finish order'!$E:$K,3,FALSE),"")</f>
        <v/>
      </c>
      <c r="BK41" s="2" t="str">
        <f>IFERROR(VLOOKUP(BG$1&amp;":"&amp;BG41,'Finish order'!$E:$K,2,FALSE),"")</f>
        <v/>
      </c>
      <c r="BN41" s="2">
        <v>40</v>
      </c>
      <c r="BO41" s="2" t="str">
        <f>IFERROR(VLOOKUP(BN$1&amp;":"&amp;BN41,'Finish order'!$E:$K,4,FALSE),"")</f>
        <v/>
      </c>
      <c r="BP41" s="2" t="str">
        <f>IFERROR(VLOOKUP(BN$1&amp;":"&amp;BN41,'Finish order'!$E:$K,5,FALSE),"")</f>
        <v/>
      </c>
      <c r="BQ41" s="11" t="str">
        <f>IFERROR(VLOOKUP(BN$1&amp;":"&amp;BN41,'Finish order'!$E:$K,3,FALSE),"")</f>
        <v/>
      </c>
      <c r="BR41" s="2" t="str">
        <f>IFERROR(VLOOKUP(BN$1&amp;":"&amp;BN41,'Finish order'!$E:$K,2,FALSE),"")</f>
        <v/>
      </c>
      <c r="BU41" s="2">
        <v>40</v>
      </c>
      <c r="BV41" s="11" t="str">
        <f>IFERROR(VLOOKUP(BU$1&amp;":"&amp;BU41,'Finish order'!$E:$K,4,FALSE),"")</f>
        <v/>
      </c>
      <c r="BW41" s="2" t="str">
        <f>IFERROR(VLOOKUP(BU$1&amp;":"&amp;BU41,'Finish order'!$E:$K,5,FALSE),"")</f>
        <v/>
      </c>
      <c r="BX41" s="11" t="str">
        <f>IFERROR(VLOOKUP(BU$1&amp;":"&amp;BU41,'Finish order'!$E:$K,3,FALSE),"")</f>
        <v/>
      </c>
      <c r="BY41" s="2" t="str">
        <f>IFERROR(VLOOKUP(BU$1&amp;":"&amp;BU41,'Finish order'!$E:$K,2,FALSE),"")</f>
        <v/>
      </c>
      <c r="CB41" s="2">
        <v>40</v>
      </c>
      <c r="CC41" s="11" t="str">
        <f>IFERROR(VLOOKUP(CB$1&amp;":"&amp;CB41,'Finish order'!$E:$K,4,FALSE),"")</f>
        <v/>
      </c>
      <c r="CD41" s="2" t="str">
        <f>IFERROR(VLOOKUP(CB$1&amp;":"&amp;CB41,'Finish order'!$E:$K,5,FALSE),"")</f>
        <v/>
      </c>
      <c r="CE41" s="11" t="str">
        <f>IFERROR(VLOOKUP(CB$1&amp;":"&amp;CB41,'Finish order'!$E:$K,3,FALSE),"")</f>
        <v/>
      </c>
      <c r="CF41" s="2" t="str">
        <f>IFERROR(VLOOKUP(CB$1&amp;":"&amp;CB41,'Finish order'!$E:$K,2,FALSE),"")</f>
        <v/>
      </c>
      <c r="CI41" s="13">
        <v>40</v>
      </c>
      <c r="CJ41" s="2" t="str">
        <f>IFERROR(VLOOKUP(CI$1&amp;":"&amp;CI41,'Finish order'!$E:$K,4,FALSE),"")</f>
        <v/>
      </c>
      <c r="CK41" s="2" t="str">
        <f>IFERROR(VLOOKUP(CI$1&amp;":"&amp;CI41,'Finish order'!$E:$K,5,FALSE),"")</f>
        <v/>
      </c>
      <c r="CL41" s="11" t="str">
        <f>IFERROR(VLOOKUP(CI$1&amp;":"&amp;CI41,'Finish order'!$E:$K,3,FALSE),"")</f>
        <v/>
      </c>
      <c r="CM41" s="2" t="str">
        <f>IFERROR(VLOOKUP(CI$1&amp;":"&amp;CI41,'Finish order'!$E:$K,2,FALSE),"")</f>
        <v/>
      </c>
      <c r="CP41" s="13">
        <v>40</v>
      </c>
      <c r="CQ41" s="2" t="str">
        <f>IFERROR(VLOOKUP(CP$1&amp;":"&amp;CP41,'Finish order'!$E:$K,4,FALSE),"")</f>
        <v/>
      </c>
      <c r="CR41" s="2" t="str">
        <f>IFERROR(VLOOKUP(CP$1&amp;":"&amp;CP41,'Finish order'!$E:$K,5,FALSE),"")</f>
        <v/>
      </c>
      <c r="CS41" s="11" t="str">
        <f>IFERROR(VLOOKUP(CP$1&amp;":"&amp;CP41,'Finish order'!$E:$K,3,FALSE),"")</f>
        <v/>
      </c>
      <c r="CT41" s="2" t="str">
        <f>IFERROR(VLOOKUP(CP$1&amp;":"&amp;CP41,'Finish order'!$E:$K,2,FALSE),"")</f>
        <v/>
      </c>
      <c r="CW41" s="2">
        <v>40</v>
      </c>
      <c r="CX41" s="2" t="str">
        <f>IFERROR(VLOOKUP(CW$1&amp;":"&amp;CW41,'Finish order'!$E:$K,4,FALSE),"")</f>
        <v/>
      </c>
      <c r="CY41" s="2" t="str">
        <f>IFERROR(VLOOKUP(CW$1&amp;":"&amp;CW41,'Finish order'!$E:$K,5,FALSE),"")</f>
        <v/>
      </c>
      <c r="CZ41" s="11" t="str">
        <f>IFERROR(VLOOKUP(CW$1&amp;":"&amp;CW41,'Finish order'!$E:$K,3,FALSE),"")</f>
        <v/>
      </c>
      <c r="DA41" s="2" t="str">
        <f>IFERROR(VLOOKUP(CW$1&amp;":"&amp;CW41,'Finish order'!$E:$K,2,FALSE),"")</f>
        <v/>
      </c>
      <c r="DD41" s="2">
        <v>40</v>
      </c>
      <c r="DE41" s="2" t="str">
        <f>IFERROR(VLOOKUP(DD$1&amp;":"&amp;DD41,'Finish order'!$E:$K,4,FALSE),"")</f>
        <v/>
      </c>
      <c r="DF41" s="2" t="str">
        <f>IFERROR(VLOOKUP(DD$1&amp;":"&amp;DD41,'Finish order'!$E:$K,5,FALSE),"")</f>
        <v/>
      </c>
      <c r="DG41" s="11" t="str">
        <f>IFERROR(VLOOKUP(DD$1&amp;":"&amp;DD41,'Finish order'!$E:$K,3,FALSE),"")</f>
        <v/>
      </c>
      <c r="DH41" s="2" t="str">
        <f>IFERROR(VLOOKUP(DD$1&amp;":"&amp;DD41,'Finish order'!$E:$K,2,FALSE),"")</f>
        <v/>
      </c>
      <c r="DI41" s="11"/>
      <c r="DK41" s="2">
        <v>40</v>
      </c>
      <c r="DL41" s="2" t="str">
        <f>IFERROR(VLOOKUP(DK$1&amp;":"&amp;DK41,'Finish order'!$E:$K,4,FALSE),"")</f>
        <v/>
      </c>
      <c r="DM41" s="2" t="str">
        <f>IFERROR(VLOOKUP(DK$1&amp;":"&amp;DK41,'Finish order'!$E:$K,5,FALSE),"")</f>
        <v/>
      </c>
      <c r="DN41" s="11" t="str">
        <f>IFERROR(VLOOKUP(DK$1&amp;":"&amp;DK41,'Finish order'!$E:$K,3,FALSE),"")</f>
        <v/>
      </c>
      <c r="DO41" s="2" t="str">
        <f>IFERROR(VLOOKUP(DK$1&amp;":"&amp;DK41,'Finish order'!$E:$K,2,FALSE),"")</f>
        <v/>
      </c>
      <c r="DR41" s="2">
        <v>40</v>
      </c>
      <c r="DS41" s="2" t="str">
        <f>IFERROR(VLOOKUP(DR$1&amp;":"&amp;DR41,'Finish order'!$E:$K,4,FALSE),"")</f>
        <v/>
      </c>
      <c r="DT41" s="2" t="str">
        <f>IFERROR(VLOOKUP(DR$1&amp;":"&amp;DR41,'Finish order'!$E:$K,5,FALSE),"")</f>
        <v/>
      </c>
      <c r="DU41" s="11" t="str">
        <f>IFERROR(VLOOKUP(DR$1&amp;":"&amp;DR41,'Finish order'!$E:$K,3,FALSE),"")</f>
        <v/>
      </c>
      <c r="DV41" s="2" t="str">
        <f>IFERROR(VLOOKUP(DR$1&amp;":"&amp;DR41,'Finish order'!$E:$K,2,FALSE),"")</f>
        <v/>
      </c>
      <c r="DW41" s="11"/>
    </row>
    <row r="42" spans="1:127" x14ac:dyDescent="0.2">
      <c r="A42" s="2">
        <v>41</v>
      </c>
      <c r="B42" s="2" t="str">
        <f>IFERROR(VLOOKUP($A$1&amp;":"&amp;A42,'Finish order'!C:K,6,FALSE),"")</f>
        <v>Julian Wardman</v>
      </c>
      <c r="C42" s="2" t="str">
        <f>IFERROR(VLOOKUP(A$1&amp;":"&amp;A42,'Finish order'!$C:$K,9,FALSE),"")</f>
        <v>M55</v>
      </c>
      <c r="D42" s="2" t="str">
        <f>IFERROR(VLOOKUP(A$1&amp;":"&amp;A42,'Finish order'!$C:$K,7,FALSE),"")</f>
        <v>Esk Valley Fell Club</v>
      </c>
      <c r="E42" s="11">
        <f>IFERROR(VLOOKUP($A$1&amp;":"&amp;A42,'Finish order'!C:K,5,FALSE),"")</f>
        <v>4.3356481481481482E-2</v>
      </c>
      <c r="F42" s="2">
        <f>IFERROR(VLOOKUP($A$1&amp;":"&amp;A42,'Finish order'!C:K,4,FALSE),"")</f>
        <v>809</v>
      </c>
      <c r="G42" s="13" cm="1">
        <f t="array" ref="G42">IFERROR(SMALL(IF($D$2:$D951=D42,$A$2:$A$911*1.001),1),"")</f>
        <v>7.0069999999999997</v>
      </c>
      <c r="H42" s="13" cm="1">
        <f t="array" ref="H42">IFERROR(SMALL(IF($D$2:$D951=D42,$A$2:$A$911*1.0001),2),"")</f>
        <v>15.0015</v>
      </c>
      <c r="I42" s="13" cm="1">
        <f t="array" ref="I42">IFERROR(SMALL(IF($D$2:$D951=D42,$A$2:$A$911*1.00001),3),"")</f>
        <v>16.000160000000001</v>
      </c>
      <c r="J42" s="13" cm="1">
        <f t="array" ref="J42">IFERROR(SMALL(IF($D$2:$D951=D42,$A$2:$A$911*1.000001),4),"")</f>
        <v>19.000018999999998</v>
      </c>
      <c r="K42" s="13">
        <f t="shared" si="0"/>
        <v>57.008679000000001</v>
      </c>
      <c r="L42" s="13">
        <f t="shared" si="1"/>
        <v>38.008659999999999</v>
      </c>
      <c r="M42" s="13">
        <f t="shared" si="2"/>
        <v>22.008499999999998</v>
      </c>
      <c r="N42" s="13" t="str">
        <f>Table1[[#This Row],[Club]]&amp;":"&amp;Table1[[#Headers],[Male]]</f>
        <v>Esk Valley Fell Club:Male</v>
      </c>
      <c r="P42" s="2">
        <v>41</v>
      </c>
      <c r="Q42" s="2" t="str">
        <f>IFERROR(VLOOKUP(P$1&amp;":"&amp;P42,'Finish order'!$C:$K,6,FALSE),"")</f>
        <v/>
      </c>
      <c r="R42" s="2" t="str">
        <f>IFERROR(VLOOKUP(P$1&amp;":"&amp;P42,'Finish order'!$C:$K,9,FALSE),"")</f>
        <v/>
      </c>
      <c r="S42" s="2" t="str">
        <f>IFERROR(VLOOKUP(P$1&amp;":"&amp;P42,'Finish order'!$C:$K,7,FALSE),"")</f>
        <v/>
      </c>
      <c r="T42" s="11" t="str">
        <f>IFERROR(VLOOKUP(P$1&amp;":"&amp;P42,'Finish order'!$C:$K,5,FALSE),"")</f>
        <v/>
      </c>
      <c r="U42" s="2" t="str">
        <f>IFERROR(VLOOKUP(P$1&amp;":"&amp;P42,'Finish order'!$C:$K,4,FALSE),"")</f>
        <v/>
      </c>
      <c r="V42" s="13" t="str" cm="1">
        <f t="array" ref="V42">IFERROR(SMALL(IF($S$2:$S951=S42,$P$2:$P$911*1.001),1),"")</f>
        <v/>
      </c>
      <c r="W42" s="13" t="str" cm="1">
        <f t="array" ref="W42">IFERROR(SMALL(IF($S$2:$S951=S42,$P$2:$P$911*1.0001),2),"")</f>
        <v/>
      </c>
      <c r="X42" s="13" t="str" cm="1">
        <f t="array" ref="X42">IFERROR(SMALL(IF($S$2:$S951=S42,$P$2:$P$911*1.00001),3),"")</f>
        <v/>
      </c>
      <c r="Y42" s="13" t="str" cm="1">
        <f t="array" ref="Y42">IFERROR(SMALL(IF($S$2:$S951=S42,$P$2:$P$911*1.000001),4),"")</f>
        <v/>
      </c>
      <c r="Z42" s="13" t="str">
        <f t="shared" si="3"/>
        <v>No</v>
      </c>
      <c r="AA42" s="13" t="str">
        <f t="shared" si="5"/>
        <v>No</v>
      </c>
      <c r="AB42" s="13" t="str">
        <f t="shared" si="4"/>
        <v>No</v>
      </c>
      <c r="AC42" s="13" t="str">
        <f>Table4[[#This Row],[Club]]&amp;":"&amp;Table4[[#Headers],[Female]]</f>
        <v>:Female</v>
      </c>
      <c r="AE42" s="2">
        <v>41</v>
      </c>
      <c r="AF42" s="2" t="str">
        <f>IFERROR(VLOOKUP(AE$1&amp;":"&amp;AE42,'Finish order'!$E:$K,4,FALSE),"")</f>
        <v/>
      </c>
      <c r="AG42" s="2" t="str">
        <f>IFERROR(VLOOKUP(AE$1&amp;":"&amp;AE42,'Finish order'!$E:$K,5,FALSE),"")</f>
        <v/>
      </c>
      <c r="AH42" s="11" t="str">
        <f>IFERROR(VLOOKUP(AE$1&amp;":"&amp;AE42,'Finish order'!$E:$K,3,FALSE),"")</f>
        <v/>
      </c>
      <c r="AI42" s="2" t="str">
        <f>IFERROR(VLOOKUP(AE$1&amp;":"&amp;AE42,'Finish order'!$E:$K,2,FALSE),"")</f>
        <v/>
      </c>
      <c r="AL42" s="2">
        <v>41</v>
      </c>
      <c r="AM42" s="2" t="str">
        <f>IFERROR(VLOOKUP(AL$1&amp;":"&amp;AL42,'Finish order'!$E:$K,4,FALSE),"")</f>
        <v/>
      </c>
      <c r="AN42" s="2" t="str">
        <f>IFERROR(VLOOKUP(AL$1&amp;":"&amp;AL42,'Finish order'!$E:$K,5,FALSE),"")</f>
        <v/>
      </c>
      <c r="AO42" s="11" t="str">
        <f>IFERROR(VLOOKUP(AL$1&amp;":"&amp;AL42,'Finish order'!$E:$K,3,FALSE),"")</f>
        <v/>
      </c>
      <c r="AP42" s="2" t="str">
        <f>IFERROR(VLOOKUP(AL$1&amp;":"&amp;AL42,'Finish order'!$E:$K,2,FALSE),"")</f>
        <v/>
      </c>
      <c r="AS42" s="2">
        <v>41</v>
      </c>
      <c r="AT42" s="2" t="str">
        <f>IFERROR(VLOOKUP(AS$1&amp;":"&amp;AS42,'Finish order'!$E:$K,4,FALSE),"")</f>
        <v/>
      </c>
      <c r="AU42" s="2" t="str">
        <f>IFERROR(VLOOKUP(AS$1&amp;":"&amp;AS42,'Finish order'!$E:$K,5,FALSE),"")</f>
        <v/>
      </c>
      <c r="AV42" s="11" t="str">
        <f>IFERROR(VLOOKUP(AS$1&amp;":"&amp;AS42,'Finish order'!$E:$K,3,FALSE),"")</f>
        <v/>
      </c>
      <c r="AW42" s="2" t="str">
        <f>IFERROR(VLOOKUP(AS$1&amp;":"&amp;AS42,'Finish order'!$E:$K,2,FALSE),"")</f>
        <v/>
      </c>
      <c r="AZ42" s="2">
        <v>41</v>
      </c>
      <c r="BA42" s="2" t="str">
        <f>IFERROR(VLOOKUP(AZ$1&amp;":"&amp;AZ42,'Finish order'!$E:$K,4,FALSE),"")</f>
        <v/>
      </c>
      <c r="BB42" s="2" t="str">
        <f>IFERROR(VLOOKUP(AZ$1&amp;":"&amp;AZ42,'Finish order'!$E:$K,5,FALSE),"")</f>
        <v/>
      </c>
      <c r="BC42" s="11" t="str">
        <f>IFERROR(VLOOKUP(AZ$1&amp;":"&amp;AZ42,'Finish order'!$E:$K,3,FALSE),"")</f>
        <v/>
      </c>
      <c r="BD42" s="2" t="str">
        <f>IFERROR(VLOOKUP(AZ$1&amp;":"&amp;AZ42,'Finish order'!$E:$K,2,FALSE),"")</f>
        <v/>
      </c>
      <c r="BG42" s="2">
        <v>41</v>
      </c>
      <c r="BH42" s="2" t="str">
        <f>IFERROR(VLOOKUP(BG$1&amp;":"&amp;BG42,'Finish order'!$E:$K,4,FALSE),"")</f>
        <v/>
      </c>
      <c r="BI42" s="2" t="str">
        <f>IFERROR(VLOOKUP(BG$1&amp;":"&amp;BG42,'Finish order'!$E:$K,5,FALSE),"")</f>
        <v/>
      </c>
      <c r="BJ42" s="11" t="str">
        <f>IFERROR(VLOOKUP(BG$1&amp;":"&amp;BG42,'Finish order'!$E:$K,3,FALSE),"")</f>
        <v/>
      </c>
      <c r="BK42" s="2" t="str">
        <f>IFERROR(VLOOKUP(BG$1&amp;":"&amp;BG42,'Finish order'!$E:$K,2,FALSE),"")</f>
        <v/>
      </c>
      <c r="BN42" s="2">
        <v>41</v>
      </c>
      <c r="BO42" s="2" t="str">
        <f>IFERROR(VLOOKUP(BN$1&amp;":"&amp;BN42,'Finish order'!$E:$K,4,FALSE),"")</f>
        <v/>
      </c>
      <c r="BP42" s="2" t="str">
        <f>IFERROR(VLOOKUP(BN$1&amp;":"&amp;BN42,'Finish order'!$E:$K,5,FALSE),"")</f>
        <v/>
      </c>
      <c r="BQ42" s="11" t="str">
        <f>IFERROR(VLOOKUP(BN$1&amp;":"&amp;BN42,'Finish order'!$E:$K,3,FALSE),"")</f>
        <v/>
      </c>
      <c r="BR42" s="2" t="str">
        <f>IFERROR(VLOOKUP(BN$1&amp;":"&amp;BN42,'Finish order'!$E:$K,2,FALSE),"")</f>
        <v/>
      </c>
      <c r="BU42" s="2">
        <v>41</v>
      </c>
      <c r="BV42" s="11" t="str">
        <f>IFERROR(VLOOKUP(BU$1&amp;":"&amp;BU42,'Finish order'!$E:$K,4,FALSE),"")</f>
        <v/>
      </c>
      <c r="BW42" s="2" t="str">
        <f>IFERROR(VLOOKUP(BU$1&amp;":"&amp;BU42,'Finish order'!$E:$K,5,FALSE),"")</f>
        <v/>
      </c>
      <c r="BX42" s="11" t="str">
        <f>IFERROR(VLOOKUP(BU$1&amp;":"&amp;BU42,'Finish order'!$E:$K,3,FALSE),"")</f>
        <v/>
      </c>
      <c r="BY42" s="2" t="str">
        <f>IFERROR(VLOOKUP(BU$1&amp;":"&amp;BU42,'Finish order'!$E:$K,2,FALSE),"")</f>
        <v/>
      </c>
      <c r="CB42" s="2">
        <v>41</v>
      </c>
      <c r="CC42" s="11" t="str">
        <f>IFERROR(VLOOKUP(CB$1&amp;":"&amp;CB42,'Finish order'!$E:$K,4,FALSE),"")</f>
        <v/>
      </c>
      <c r="CD42" s="2" t="str">
        <f>IFERROR(VLOOKUP(CB$1&amp;":"&amp;CB42,'Finish order'!$E:$K,5,FALSE),"")</f>
        <v/>
      </c>
      <c r="CE42" s="11" t="str">
        <f>IFERROR(VLOOKUP(CB$1&amp;":"&amp;CB42,'Finish order'!$E:$K,3,FALSE),"")</f>
        <v/>
      </c>
      <c r="CF42" s="2" t="str">
        <f>IFERROR(VLOOKUP(CB$1&amp;":"&amp;CB42,'Finish order'!$E:$K,2,FALSE),"")</f>
        <v/>
      </c>
      <c r="CI42" s="13">
        <v>41</v>
      </c>
      <c r="CJ42" s="2" t="str">
        <f>IFERROR(VLOOKUP(CI$1&amp;":"&amp;CI42,'Finish order'!$E:$K,4,FALSE),"")</f>
        <v/>
      </c>
      <c r="CK42" s="2" t="str">
        <f>IFERROR(VLOOKUP(CI$1&amp;":"&amp;CI42,'Finish order'!$E:$K,5,FALSE),"")</f>
        <v/>
      </c>
      <c r="CL42" s="11" t="str">
        <f>IFERROR(VLOOKUP(CI$1&amp;":"&amp;CI42,'Finish order'!$E:$K,3,FALSE),"")</f>
        <v/>
      </c>
      <c r="CM42" s="2" t="str">
        <f>IFERROR(VLOOKUP(CI$1&amp;":"&amp;CI42,'Finish order'!$E:$K,2,FALSE),"")</f>
        <v/>
      </c>
      <c r="CP42" s="13">
        <v>41</v>
      </c>
      <c r="CQ42" s="2" t="str">
        <f>IFERROR(VLOOKUP(CP$1&amp;":"&amp;CP42,'Finish order'!$E:$K,4,FALSE),"")</f>
        <v/>
      </c>
      <c r="CR42" s="2" t="str">
        <f>IFERROR(VLOOKUP(CP$1&amp;":"&amp;CP42,'Finish order'!$E:$K,5,FALSE),"")</f>
        <v/>
      </c>
      <c r="CS42" s="11" t="str">
        <f>IFERROR(VLOOKUP(CP$1&amp;":"&amp;CP42,'Finish order'!$E:$K,3,FALSE),"")</f>
        <v/>
      </c>
      <c r="CT42" s="2" t="str">
        <f>IFERROR(VLOOKUP(CP$1&amp;":"&amp;CP42,'Finish order'!$E:$K,2,FALSE),"")</f>
        <v/>
      </c>
      <c r="CW42" s="2">
        <v>41</v>
      </c>
      <c r="CX42" s="2" t="str">
        <f>IFERROR(VLOOKUP(CW$1&amp;":"&amp;CW42,'Finish order'!$E:$K,4,FALSE),"")</f>
        <v/>
      </c>
      <c r="CY42" s="2" t="str">
        <f>IFERROR(VLOOKUP(CW$1&amp;":"&amp;CW42,'Finish order'!$E:$K,5,FALSE),"")</f>
        <v/>
      </c>
      <c r="CZ42" s="11" t="str">
        <f>IFERROR(VLOOKUP(CW$1&amp;":"&amp;CW42,'Finish order'!$E:$K,3,FALSE),"")</f>
        <v/>
      </c>
      <c r="DA42" s="2" t="str">
        <f>IFERROR(VLOOKUP(CW$1&amp;":"&amp;CW42,'Finish order'!$E:$K,2,FALSE),"")</f>
        <v/>
      </c>
      <c r="DD42" s="2">
        <v>41</v>
      </c>
      <c r="DE42" s="2" t="str">
        <f>IFERROR(VLOOKUP(DD$1&amp;":"&amp;DD42,'Finish order'!$E:$K,4,FALSE),"")</f>
        <v/>
      </c>
      <c r="DF42" s="2" t="str">
        <f>IFERROR(VLOOKUP(DD$1&amp;":"&amp;DD42,'Finish order'!$E:$K,5,FALSE),"")</f>
        <v/>
      </c>
      <c r="DG42" s="11" t="str">
        <f>IFERROR(VLOOKUP(DD$1&amp;":"&amp;DD42,'Finish order'!$E:$K,3,FALSE),"")</f>
        <v/>
      </c>
      <c r="DH42" s="2" t="str">
        <f>IFERROR(VLOOKUP(DD$1&amp;":"&amp;DD42,'Finish order'!$E:$K,2,FALSE),"")</f>
        <v/>
      </c>
      <c r="DI42" s="11"/>
      <c r="DK42" s="2">
        <v>41</v>
      </c>
      <c r="DL42" s="2" t="str">
        <f>IFERROR(VLOOKUP(DK$1&amp;":"&amp;DK42,'Finish order'!$E:$K,4,FALSE),"")</f>
        <v/>
      </c>
      <c r="DM42" s="2" t="str">
        <f>IFERROR(VLOOKUP(DK$1&amp;":"&amp;DK42,'Finish order'!$E:$K,5,FALSE),"")</f>
        <v/>
      </c>
      <c r="DN42" s="11" t="str">
        <f>IFERROR(VLOOKUP(DK$1&amp;":"&amp;DK42,'Finish order'!$E:$K,3,FALSE),"")</f>
        <v/>
      </c>
      <c r="DO42" s="2" t="str">
        <f>IFERROR(VLOOKUP(DK$1&amp;":"&amp;DK42,'Finish order'!$E:$K,2,FALSE),"")</f>
        <v/>
      </c>
      <c r="DR42" s="2">
        <v>41</v>
      </c>
      <c r="DS42" s="2" t="str">
        <f>IFERROR(VLOOKUP(DR$1&amp;":"&amp;DR42,'Finish order'!$E:$K,4,FALSE),"")</f>
        <v/>
      </c>
      <c r="DT42" s="2" t="str">
        <f>IFERROR(VLOOKUP(DR$1&amp;":"&amp;DR42,'Finish order'!$E:$K,5,FALSE),"")</f>
        <v/>
      </c>
      <c r="DU42" s="11" t="str">
        <f>IFERROR(VLOOKUP(DR$1&amp;":"&amp;DR42,'Finish order'!$E:$K,3,FALSE),"")</f>
        <v/>
      </c>
      <c r="DV42" s="2" t="str">
        <f>IFERROR(VLOOKUP(DR$1&amp;":"&amp;DR42,'Finish order'!$E:$K,2,FALSE),"")</f>
        <v/>
      </c>
      <c r="DW42" s="11"/>
    </row>
    <row r="43" spans="1:127" x14ac:dyDescent="0.2">
      <c r="A43" s="2">
        <v>42</v>
      </c>
      <c r="B43" s="2" t="str">
        <f>IFERROR(VLOOKUP($A$1&amp;":"&amp;A43,'Finish order'!C:K,6,FALSE),"")</f>
        <v>Alex Linsley</v>
      </c>
      <c r="C43" s="2" t="str">
        <f>IFERROR(VLOOKUP(A$1&amp;":"&amp;A43,'Finish order'!$C:$K,9,FALSE),"")</f>
        <v>MSEN</v>
      </c>
      <c r="D43" s="2" t="str">
        <f>IFERROR(VLOOKUP(A$1&amp;":"&amp;A43,'Finish order'!$C:$K,7,FALSE),"")</f>
        <v>Individual#</v>
      </c>
      <c r="E43" s="11">
        <f>IFERROR(VLOOKUP($A$1&amp;":"&amp;A43,'Finish order'!C:K,5,FALSE),"")</f>
        <v>4.3506944444444445E-2</v>
      </c>
      <c r="F43" s="2">
        <f>IFERROR(VLOOKUP($A$1&amp;":"&amp;A43,'Finish order'!C:K,4,FALSE),"")</f>
        <v>328</v>
      </c>
      <c r="G43" s="13" cm="1">
        <f t="array" ref="G43">IFERROR(SMALL(IF($D$2:$D952=D43,$A$2:$A$911*1.001),1),"")</f>
        <v>4.0039999999999996</v>
      </c>
      <c r="H43" s="13" cm="1">
        <f t="array" ref="H43">IFERROR(SMALL(IF($D$2:$D952=D43,$A$2:$A$911*1.0001),2),"")</f>
        <v>6.0006000000000004</v>
      </c>
      <c r="I43" s="13" cm="1">
        <f t="array" ref="I43">IFERROR(SMALL(IF($D$2:$D952=D43,$A$2:$A$911*1.00001),3),"")</f>
        <v>30.000300000000003</v>
      </c>
      <c r="J43" s="13" cm="1">
        <f t="array" ref="J43">IFERROR(SMALL(IF($D$2:$D952=D43,$A$2:$A$911*1.000001),4),"")</f>
        <v>39.000038999999994</v>
      </c>
      <c r="K43" s="13">
        <f t="shared" si="0"/>
        <v>79.004939000000007</v>
      </c>
      <c r="L43" s="13">
        <f t="shared" si="1"/>
        <v>40.004900000000006</v>
      </c>
      <c r="M43" s="13">
        <f t="shared" si="2"/>
        <v>10.0046</v>
      </c>
      <c r="N43" s="13" t="str">
        <f>Table1[[#This Row],[Club]]&amp;":"&amp;Table1[[#Headers],[Male]]</f>
        <v>Individual#:Male</v>
      </c>
      <c r="P43" s="2">
        <v>42</v>
      </c>
      <c r="Q43" s="2" t="str">
        <f>IFERROR(VLOOKUP(P$1&amp;":"&amp;P43,'Finish order'!$C:$K,6,FALSE),"")</f>
        <v/>
      </c>
      <c r="R43" s="2" t="str">
        <f>IFERROR(VLOOKUP(P$1&amp;":"&amp;P43,'Finish order'!$C:$K,9,FALSE),"")</f>
        <v/>
      </c>
      <c r="S43" s="2" t="str">
        <f>IFERROR(VLOOKUP(P$1&amp;":"&amp;P43,'Finish order'!$C:$K,7,FALSE),"")</f>
        <v/>
      </c>
      <c r="T43" s="11" t="str">
        <f>IFERROR(VLOOKUP(P$1&amp;":"&amp;P43,'Finish order'!$C:$K,5,FALSE),"")</f>
        <v/>
      </c>
      <c r="U43" s="2" t="str">
        <f>IFERROR(VLOOKUP(P$1&amp;":"&amp;P43,'Finish order'!$C:$K,4,FALSE),"")</f>
        <v/>
      </c>
      <c r="V43" s="13" t="str" cm="1">
        <f t="array" ref="V43">IFERROR(SMALL(IF($S$2:$S952=S43,$P$2:$P$911*1.001),1),"")</f>
        <v/>
      </c>
      <c r="W43" s="13" t="str" cm="1">
        <f t="array" ref="W43">IFERROR(SMALL(IF($S$2:$S952=S43,$P$2:$P$911*1.0001),2),"")</f>
        <v/>
      </c>
      <c r="X43" s="13" t="str" cm="1">
        <f t="array" ref="X43">IFERROR(SMALL(IF($S$2:$S952=S43,$P$2:$P$911*1.00001),3),"")</f>
        <v/>
      </c>
      <c r="Y43" s="13" t="str" cm="1">
        <f t="array" ref="Y43">IFERROR(SMALL(IF($S$2:$S952=S43,$P$2:$P$911*1.000001),4),"")</f>
        <v/>
      </c>
      <c r="Z43" s="13" t="str">
        <f t="shared" si="3"/>
        <v>No</v>
      </c>
      <c r="AA43" s="13" t="str">
        <f t="shared" si="5"/>
        <v>No</v>
      </c>
      <c r="AB43" s="13" t="str">
        <f t="shared" si="4"/>
        <v>No</v>
      </c>
      <c r="AC43" s="13" t="str">
        <f>Table4[[#This Row],[Club]]&amp;":"&amp;Table4[[#Headers],[Female]]</f>
        <v>:Female</v>
      </c>
      <c r="AE43" s="2">
        <v>42</v>
      </c>
      <c r="AF43" s="2" t="str">
        <f>IFERROR(VLOOKUP(AE$1&amp;":"&amp;AE43,'Finish order'!$E:$K,4,FALSE),"")</f>
        <v/>
      </c>
      <c r="AG43" s="2" t="str">
        <f>IFERROR(VLOOKUP(AE$1&amp;":"&amp;AE43,'Finish order'!$E:$K,5,FALSE),"")</f>
        <v/>
      </c>
      <c r="AH43" s="11" t="str">
        <f>IFERROR(VLOOKUP(AE$1&amp;":"&amp;AE43,'Finish order'!$E:$K,3,FALSE),"")</f>
        <v/>
      </c>
      <c r="AI43" s="2" t="str">
        <f>IFERROR(VLOOKUP(AE$1&amp;":"&amp;AE43,'Finish order'!$E:$K,2,FALSE),"")</f>
        <v/>
      </c>
      <c r="AL43" s="2">
        <v>42</v>
      </c>
      <c r="AM43" s="2" t="str">
        <f>IFERROR(VLOOKUP(AL$1&amp;":"&amp;AL43,'Finish order'!$E:$K,4,FALSE),"")</f>
        <v/>
      </c>
      <c r="AN43" s="2" t="str">
        <f>IFERROR(VLOOKUP(AL$1&amp;":"&amp;AL43,'Finish order'!$E:$K,5,FALSE),"")</f>
        <v/>
      </c>
      <c r="AO43" s="11" t="str">
        <f>IFERROR(VLOOKUP(AL$1&amp;":"&amp;AL43,'Finish order'!$E:$K,3,FALSE),"")</f>
        <v/>
      </c>
      <c r="AP43" s="2" t="str">
        <f>IFERROR(VLOOKUP(AL$1&amp;":"&amp;AL43,'Finish order'!$E:$K,2,FALSE),"")</f>
        <v/>
      </c>
      <c r="AS43" s="2">
        <v>42</v>
      </c>
      <c r="AT43" s="2" t="str">
        <f>IFERROR(VLOOKUP(AS$1&amp;":"&amp;AS43,'Finish order'!$E:$K,4,FALSE),"")</f>
        <v/>
      </c>
      <c r="AU43" s="2" t="str">
        <f>IFERROR(VLOOKUP(AS$1&amp;":"&amp;AS43,'Finish order'!$E:$K,5,FALSE),"")</f>
        <v/>
      </c>
      <c r="AV43" s="11" t="str">
        <f>IFERROR(VLOOKUP(AS$1&amp;":"&amp;AS43,'Finish order'!$E:$K,3,FALSE),"")</f>
        <v/>
      </c>
      <c r="AW43" s="2" t="str">
        <f>IFERROR(VLOOKUP(AS$1&amp;":"&amp;AS43,'Finish order'!$E:$K,2,FALSE),"")</f>
        <v/>
      </c>
      <c r="AZ43" s="2">
        <v>42</v>
      </c>
      <c r="BA43" s="2" t="str">
        <f>IFERROR(VLOOKUP(AZ$1&amp;":"&amp;AZ43,'Finish order'!$E:$K,4,FALSE),"")</f>
        <v/>
      </c>
      <c r="BB43" s="2" t="str">
        <f>IFERROR(VLOOKUP(AZ$1&amp;":"&amp;AZ43,'Finish order'!$E:$K,5,FALSE),"")</f>
        <v/>
      </c>
      <c r="BC43" s="11" t="str">
        <f>IFERROR(VLOOKUP(AZ$1&amp;":"&amp;AZ43,'Finish order'!$E:$K,3,FALSE),"")</f>
        <v/>
      </c>
      <c r="BD43" s="2" t="str">
        <f>IFERROR(VLOOKUP(AZ$1&amp;":"&amp;AZ43,'Finish order'!$E:$K,2,FALSE),"")</f>
        <v/>
      </c>
      <c r="BG43" s="2">
        <v>42</v>
      </c>
      <c r="BH43" s="2" t="str">
        <f>IFERROR(VLOOKUP(BG$1&amp;":"&amp;BG43,'Finish order'!$E:$K,4,FALSE),"")</f>
        <v/>
      </c>
      <c r="BI43" s="2" t="str">
        <f>IFERROR(VLOOKUP(BG$1&amp;":"&amp;BG43,'Finish order'!$E:$K,5,FALSE),"")</f>
        <v/>
      </c>
      <c r="BJ43" s="11" t="str">
        <f>IFERROR(VLOOKUP(BG$1&amp;":"&amp;BG43,'Finish order'!$E:$K,3,FALSE),"")</f>
        <v/>
      </c>
      <c r="BK43" s="2" t="str">
        <f>IFERROR(VLOOKUP(BG$1&amp;":"&amp;BG43,'Finish order'!$E:$K,2,FALSE),"")</f>
        <v/>
      </c>
      <c r="BN43" s="2">
        <v>42</v>
      </c>
      <c r="BO43" s="2" t="str">
        <f>IFERROR(VLOOKUP(BN$1&amp;":"&amp;BN43,'Finish order'!$E:$K,4,FALSE),"")</f>
        <v/>
      </c>
      <c r="BP43" s="2" t="str">
        <f>IFERROR(VLOOKUP(BN$1&amp;":"&amp;BN43,'Finish order'!$E:$K,5,FALSE),"")</f>
        <v/>
      </c>
      <c r="BQ43" s="11" t="str">
        <f>IFERROR(VLOOKUP(BN$1&amp;":"&amp;BN43,'Finish order'!$E:$K,3,FALSE),"")</f>
        <v/>
      </c>
      <c r="BR43" s="2" t="str">
        <f>IFERROR(VLOOKUP(BN$1&amp;":"&amp;BN43,'Finish order'!$E:$K,2,FALSE),"")</f>
        <v/>
      </c>
      <c r="BU43" s="2">
        <v>42</v>
      </c>
      <c r="BV43" s="11" t="str">
        <f>IFERROR(VLOOKUP(BU$1&amp;":"&amp;BU43,'Finish order'!$E:$K,4,FALSE),"")</f>
        <v/>
      </c>
      <c r="BW43" s="2" t="str">
        <f>IFERROR(VLOOKUP(BU$1&amp;":"&amp;BU43,'Finish order'!$E:$K,5,FALSE),"")</f>
        <v/>
      </c>
      <c r="BX43" s="11" t="str">
        <f>IFERROR(VLOOKUP(BU$1&amp;":"&amp;BU43,'Finish order'!$E:$K,3,FALSE),"")</f>
        <v/>
      </c>
      <c r="BY43" s="2" t="str">
        <f>IFERROR(VLOOKUP(BU$1&amp;":"&amp;BU43,'Finish order'!$E:$K,2,FALSE),"")</f>
        <v/>
      </c>
      <c r="CB43" s="2">
        <v>42</v>
      </c>
      <c r="CC43" s="11" t="str">
        <f>IFERROR(VLOOKUP(CB$1&amp;":"&amp;CB43,'Finish order'!$E:$K,4,FALSE),"")</f>
        <v/>
      </c>
      <c r="CD43" s="2" t="str">
        <f>IFERROR(VLOOKUP(CB$1&amp;":"&amp;CB43,'Finish order'!$E:$K,5,FALSE),"")</f>
        <v/>
      </c>
      <c r="CE43" s="11" t="str">
        <f>IFERROR(VLOOKUP(CB$1&amp;":"&amp;CB43,'Finish order'!$E:$K,3,FALSE),"")</f>
        <v/>
      </c>
      <c r="CF43" s="2" t="str">
        <f>IFERROR(VLOOKUP(CB$1&amp;":"&amp;CB43,'Finish order'!$E:$K,2,FALSE),"")</f>
        <v/>
      </c>
      <c r="CI43" s="13">
        <v>42</v>
      </c>
      <c r="CJ43" s="2" t="str">
        <f>IFERROR(VLOOKUP(CI$1&amp;":"&amp;CI43,'Finish order'!$E:$K,4,FALSE),"")</f>
        <v/>
      </c>
      <c r="CK43" s="2" t="str">
        <f>IFERROR(VLOOKUP(CI$1&amp;":"&amp;CI43,'Finish order'!$E:$K,5,FALSE),"")</f>
        <v/>
      </c>
      <c r="CL43" s="11" t="str">
        <f>IFERROR(VLOOKUP(CI$1&amp;":"&amp;CI43,'Finish order'!$E:$K,3,FALSE),"")</f>
        <v/>
      </c>
      <c r="CM43" s="2" t="str">
        <f>IFERROR(VLOOKUP(CI$1&amp;":"&amp;CI43,'Finish order'!$E:$K,2,FALSE),"")</f>
        <v/>
      </c>
      <c r="CP43" s="13">
        <v>42</v>
      </c>
      <c r="CQ43" s="2" t="str">
        <f>IFERROR(VLOOKUP(CP$1&amp;":"&amp;CP43,'Finish order'!$E:$K,4,FALSE),"")</f>
        <v/>
      </c>
      <c r="CR43" s="2" t="str">
        <f>IFERROR(VLOOKUP(CP$1&amp;":"&amp;CP43,'Finish order'!$E:$K,5,FALSE),"")</f>
        <v/>
      </c>
      <c r="CS43" s="11" t="str">
        <f>IFERROR(VLOOKUP(CP$1&amp;":"&amp;CP43,'Finish order'!$E:$K,3,FALSE),"")</f>
        <v/>
      </c>
      <c r="CT43" s="2" t="str">
        <f>IFERROR(VLOOKUP(CP$1&amp;":"&amp;CP43,'Finish order'!$E:$K,2,FALSE),"")</f>
        <v/>
      </c>
      <c r="CW43" s="2">
        <v>42</v>
      </c>
      <c r="CX43" s="2" t="str">
        <f>IFERROR(VLOOKUP(CW$1&amp;":"&amp;CW43,'Finish order'!$E:$K,4,FALSE),"")</f>
        <v/>
      </c>
      <c r="CY43" s="2" t="str">
        <f>IFERROR(VLOOKUP(CW$1&amp;":"&amp;CW43,'Finish order'!$E:$K,5,FALSE),"")</f>
        <v/>
      </c>
      <c r="CZ43" s="11" t="str">
        <f>IFERROR(VLOOKUP(CW$1&amp;":"&amp;CW43,'Finish order'!$E:$K,3,FALSE),"")</f>
        <v/>
      </c>
      <c r="DA43" s="2" t="str">
        <f>IFERROR(VLOOKUP(CW$1&amp;":"&amp;CW43,'Finish order'!$E:$K,2,FALSE),"")</f>
        <v/>
      </c>
      <c r="DD43" s="2">
        <v>42</v>
      </c>
      <c r="DE43" s="2" t="str">
        <f>IFERROR(VLOOKUP(DD$1&amp;":"&amp;DD43,'Finish order'!$E:$K,4,FALSE),"")</f>
        <v/>
      </c>
      <c r="DF43" s="2" t="str">
        <f>IFERROR(VLOOKUP(DD$1&amp;":"&amp;DD43,'Finish order'!$E:$K,5,FALSE),"")</f>
        <v/>
      </c>
      <c r="DG43" s="11" t="str">
        <f>IFERROR(VLOOKUP(DD$1&amp;":"&amp;DD43,'Finish order'!$E:$K,3,FALSE),"")</f>
        <v/>
      </c>
      <c r="DH43" s="2" t="str">
        <f>IFERROR(VLOOKUP(DD$1&amp;":"&amp;DD43,'Finish order'!$E:$K,2,FALSE),"")</f>
        <v/>
      </c>
      <c r="DI43" s="11"/>
      <c r="DK43" s="2">
        <v>42</v>
      </c>
      <c r="DL43" s="2" t="str">
        <f>IFERROR(VLOOKUP(DK$1&amp;":"&amp;DK43,'Finish order'!$E:$K,4,FALSE),"")</f>
        <v/>
      </c>
      <c r="DM43" s="2" t="str">
        <f>IFERROR(VLOOKUP(DK$1&amp;":"&amp;DK43,'Finish order'!$E:$K,5,FALSE),"")</f>
        <v/>
      </c>
      <c r="DN43" s="11" t="str">
        <f>IFERROR(VLOOKUP(DK$1&amp;":"&amp;DK43,'Finish order'!$E:$K,3,FALSE),"")</f>
        <v/>
      </c>
      <c r="DO43" s="2" t="str">
        <f>IFERROR(VLOOKUP(DK$1&amp;":"&amp;DK43,'Finish order'!$E:$K,2,FALSE),"")</f>
        <v/>
      </c>
      <c r="DR43" s="2">
        <v>42</v>
      </c>
      <c r="DS43" s="2" t="str">
        <f>IFERROR(VLOOKUP(DR$1&amp;":"&amp;DR43,'Finish order'!$E:$K,4,FALSE),"")</f>
        <v/>
      </c>
      <c r="DT43" s="2" t="str">
        <f>IFERROR(VLOOKUP(DR$1&amp;":"&amp;DR43,'Finish order'!$E:$K,5,FALSE),"")</f>
        <v/>
      </c>
      <c r="DU43" s="11" t="str">
        <f>IFERROR(VLOOKUP(DR$1&amp;":"&amp;DR43,'Finish order'!$E:$K,3,FALSE),"")</f>
        <v/>
      </c>
      <c r="DV43" s="2" t="str">
        <f>IFERROR(VLOOKUP(DR$1&amp;":"&amp;DR43,'Finish order'!$E:$K,2,FALSE),"")</f>
        <v/>
      </c>
      <c r="DW43" s="11"/>
    </row>
    <row r="44" spans="1:127" x14ac:dyDescent="0.2">
      <c r="A44" s="2">
        <v>43</v>
      </c>
      <c r="B44" s="2" t="str">
        <f>IFERROR(VLOOKUP($A$1&amp;":"&amp;A44,'Finish order'!C:K,6,FALSE),"")</f>
        <v>Jonathan Burt</v>
      </c>
      <c r="C44" s="2" t="str">
        <f>IFERROR(VLOOKUP(A$1&amp;":"&amp;A44,'Finish order'!$C:$K,9,FALSE),"")</f>
        <v>MSEN</v>
      </c>
      <c r="D44" s="2" t="str">
        <f>IFERROR(VLOOKUP(A$1&amp;":"&amp;A44,'Finish order'!$C:$K,7,FALSE),"")</f>
        <v>Bedale &amp; Aiskew Runners</v>
      </c>
      <c r="E44" s="11">
        <f>IFERROR(VLOOKUP($A$1&amp;":"&amp;A44,'Finish order'!C:K,5,FALSE),"")</f>
        <v>4.358796296296296E-2</v>
      </c>
      <c r="F44" s="2">
        <f>IFERROR(VLOOKUP($A$1&amp;":"&amp;A44,'Finish order'!C:K,4,FALSE),"")</f>
        <v>315</v>
      </c>
      <c r="G44" s="13" cm="1">
        <f t="array" ref="G44">IFERROR(SMALL(IF($D$2:$D953=D44,$A$2:$A$911*1.001),1),"")</f>
        <v>43.042999999999992</v>
      </c>
      <c r="H44" s="13" cm="1">
        <f t="array" ref="H44">IFERROR(SMALL(IF($D$2:$D953=D44,$A$2:$A$911*1.0001),2),"")</f>
        <v>100.01</v>
      </c>
      <c r="I44" s="13" t="str" cm="1">
        <f t="array" ref="I44">IFERROR(SMALL(IF($D$2:$D953=D44,$A$2:$A$911*1.00001),3),"")</f>
        <v/>
      </c>
      <c r="J44" s="13" t="str" cm="1">
        <f t="array" ref="J44">IFERROR(SMALL(IF($D$2:$D953=D44,$A$2:$A$911*1.000001),4),"")</f>
        <v/>
      </c>
      <c r="K44" s="13" t="str">
        <f t="shared" si="0"/>
        <v>No</v>
      </c>
      <c r="L44" s="13" t="str">
        <f t="shared" si="1"/>
        <v>No</v>
      </c>
      <c r="M44" s="13">
        <f t="shared" si="2"/>
        <v>143.053</v>
      </c>
      <c r="N44" s="13" t="str">
        <f>Table1[[#This Row],[Club]]&amp;":"&amp;Table1[[#Headers],[Male]]</f>
        <v>Bedale &amp; Aiskew Runners:Male</v>
      </c>
      <c r="P44" s="2">
        <v>43</v>
      </c>
      <c r="Q44" s="2" t="str">
        <f>IFERROR(VLOOKUP(P$1&amp;":"&amp;P44,'Finish order'!$C:$K,6,FALSE),"")</f>
        <v/>
      </c>
      <c r="R44" s="2" t="str">
        <f>IFERROR(VLOOKUP(P$1&amp;":"&amp;P44,'Finish order'!$C:$K,9,FALSE),"")</f>
        <v/>
      </c>
      <c r="S44" s="2" t="str">
        <f>IFERROR(VLOOKUP(P$1&amp;":"&amp;P44,'Finish order'!$C:$K,7,FALSE),"")</f>
        <v/>
      </c>
      <c r="T44" s="11" t="str">
        <f>IFERROR(VLOOKUP(P$1&amp;":"&amp;P44,'Finish order'!$C:$K,5,FALSE),"")</f>
        <v/>
      </c>
      <c r="U44" s="2" t="str">
        <f>IFERROR(VLOOKUP(P$1&amp;":"&amp;P44,'Finish order'!$C:$K,4,FALSE),"")</f>
        <v/>
      </c>
      <c r="V44" s="13" t="str" cm="1">
        <f t="array" ref="V44">IFERROR(SMALL(IF($S$2:$S953=S44,$P$2:$P$911*1.001),1),"")</f>
        <v/>
      </c>
      <c r="W44" s="13" t="str" cm="1">
        <f t="array" ref="W44">IFERROR(SMALL(IF($S$2:$S953=S44,$P$2:$P$911*1.0001),2),"")</f>
        <v/>
      </c>
      <c r="X44" s="13" t="str" cm="1">
        <f t="array" ref="X44">IFERROR(SMALL(IF($S$2:$S953=S44,$P$2:$P$911*1.00001),3),"")</f>
        <v/>
      </c>
      <c r="Y44" s="13" t="str" cm="1">
        <f t="array" ref="Y44">IFERROR(SMALL(IF($S$2:$S953=S44,$P$2:$P$911*1.000001),4),"")</f>
        <v/>
      </c>
      <c r="Z44" s="13" t="str">
        <f t="shared" si="3"/>
        <v>No</v>
      </c>
      <c r="AA44" s="13" t="str">
        <f t="shared" si="5"/>
        <v>No</v>
      </c>
      <c r="AB44" s="13" t="str">
        <f t="shared" si="4"/>
        <v>No</v>
      </c>
      <c r="AC44" s="13" t="str">
        <f>Table4[[#This Row],[Club]]&amp;":"&amp;Table4[[#Headers],[Female]]</f>
        <v>:Female</v>
      </c>
      <c r="AE44" s="2">
        <v>43</v>
      </c>
      <c r="AF44" s="2" t="str">
        <f>IFERROR(VLOOKUP(AE$1&amp;":"&amp;AE44,'Finish order'!$E:$K,4,FALSE),"")</f>
        <v/>
      </c>
      <c r="AG44" s="2" t="str">
        <f>IFERROR(VLOOKUP(AE$1&amp;":"&amp;AE44,'Finish order'!$E:$K,5,FALSE),"")</f>
        <v/>
      </c>
      <c r="AH44" s="11" t="str">
        <f>IFERROR(VLOOKUP(AE$1&amp;":"&amp;AE44,'Finish order'!$E:$K,3,FALSE),"")</f>
        <v/>
      </c>
      <c r="AI44" s="2" t="str">
        <f>IFERROR(VLOOKUP(AE$1&amp;":"&amp;AE44,'Finish order'!$E:$K,2,FALSE),"")</f>
        <v/>
      </c>
      <c r="AL44" s="2">
        <v>43</v>
      </c>
      <c r="AM44" s="2" t="str">
        <f>IFERROR(VLOOKUP(AL$1&amp;":"&amp;AL44,'Finish order'!$E:$K,4,FALSE),"")</f>
        <v/>
      </c>
      <c r="AN44" s="2" t="str">
        <f>IFERROR(VLOOKUP(AL$1&amp;":"&amp;AL44,'Finish order'!$E:$K,5,FALSE),"")</f>
        <v/>
      </c>
      <c r="AO44" s="11" t="str">
        <f>IFERROR(VLOOKUP(AL$1&amp;":"&amp;AL44,'Finish order'!$E:$K,3,FALSE),"")</f>
        <v/>
      </c>
      <c r="AP44" s="2" t="str">
        <f>IFERROR(VLOOKUP(AL$1&amp;":"&amp;AL44,'Finish order'!$E:$K,2,FALSE),"")</f>
        <v/>
      </c>
      <c r="AS44" s="2">
        <v>43</v>
      </c>
      <c r="AT44" s="2" t="str">
        <f>IFERROR(VLOOKUP(AS$1&amp;":"&amp;AS44,'Finish order'!$E:$K,4,FALSE),"")</f>
        <v/>
      </c>
      <c r="AU44" s="2" t="str">
        <f>IFERROR(VLOOKUP(AS$1&amp;":"&amp;AS44,'Finish order'!$E:$K,5,FALSE),"")</f>
        <v/>
      </c>
      <c r="AV44" s="11" t="str">
        <f>IFERROR(VLOOKUP(AS$1&amp;":"&amp;AS44,'Finish order'!$E:$K,3,FALSE),"")</f>
        <v/>
      </c>
      <c r="AW44" s="2" t="str">
        <f>IFERROR(VLOOKUP(AS$1&amp;":"&amp;AS44,'Finish order'!$E:$K,2,FALSE),"")</f>
        <v/>
      </c>
      <c r="AZ44" s="2">
        <v>43</v>
      </c>
      <c r="BA44" s="2" t="str">
        <f>IFERROR(VLOOKUP(AZ$1&amp;":"&amp;AZ44,'Finish order'!$E:$K,4,FALSE),"")</f>
        <v/>
      </c>
      <c r="BB44" s="2" t="str">
        <f>IFERROR(VLOOKUP(AZ$1&amp;":"&amp;AZ44,'Finish order'!$E:$K,5,FALSE),"")</f>
        <v/>
      </c>
      <c r="BC44" s="11" t="str">
        <f>IFERROR(VLOOKUP(AZ$1&amp;":"&amp;AZ44,'Finish order'!$E:$K,3,FALSE),"")</f>
        <v/>
      </c>
      <c r="BD44" s="2" t="str">
        <f>IFERROR(VLOOKUP(AZ$1&amp;":"&amp;AZ44,'Finish order'!$E:$K,2,FALSE),"")</f>
        <v/>
      </c>
      <c r="BG44" s="2">
        <v>43</v>
      </c>
      <c r="BH44" s="2" t="str">
        <f>IFERROR(VLOOKUP(BG$1&amp;":"&amp;BG44,'Finish order'!$E:$K,4,FALSE),"")</f>
        <v/>
      </c>
      <c r="BI44" s="2" t="str">
        <f>IFERROR(VLOOKUP(BG$1&amp;":"&amp;BG44,'Finish order'!$E:$K,5,FALSE),"")</f>
        <v/>
      </c>
      <c r="BJ44" s="11" t="str">
        <f>IFERROR(VLOOKUP(BG$1&amp;":"&amp;BG44,'Finish order'!$E:$K,3,FALSE),"")</f>
        <v/>
      </c>
      <c r="BK44" s="2" t="str">
        <f>IFERROR(VLOOKUP(BG$1&amp;":"&amp;BG44,'Finish order'!$E:$K,2,FALSE),"")</f>
        <v/>
      </c>
      <c r="BN44" s="2">
        <v>43</v>
      </c>
      <c r="BO44" s="2" t="str">
        <f>IFERROR(VLOOKUP(BN$1&amp;":"&amp;BN44,'Finish order'!$E:$K,4,FALSE),"")</f>
        <v/>
      </c>
      <c r="BP44" s="2" t="str">
        <f>IFERROR(VLOOKUP(BN$1&amp;":"&amp;BN44,'Finish order'!$E:$K,5,FALSE),"")</f>
        <v/>
      </c>
      <c r="BQ44" s="11" t="str">
        <f>IFERROR(VLOOKUP(BN$1&amp;":"&amp;BN44,'Finish order'!$E:$K,3,FALSE),"")</f>
        <v/>
      </c>
      <c r="BR44" s="2" t="str">
        <f>IFERROR(VLOOKUP(BN$1&amp;":"&amp;BN44,'Finish order'!$E:$K,2,FALSE),"")</f>
        <v/>
      </c>
      <c r="BU44" s="2">
        <v>43</v>
      </c>
      <c r="BV44" s="11" t="str">
        <f>IFERROR(VLOOKUP(BU$1&amp;":"&amp;BU44,'Finish order'!$E:$K,4,FALSE),"")</f>
        <v/>
      </c>
      <c r="BW44" s="2" t="str">
        <f>IFERROR(VLOOKUP(BU$1&amp;":"&amp;BU44,'Finish order'!$E:$K,5,FALSE),"")</f>
        <v/>
      </c>
      <c r="BX44" s="11" t="str">
        <f>IFERROR(VLOOKUP(BU$1&amp;":"&amp;BU44,'Finish order'!$E:$K,3,FALSE),"")</f>
        <v/>
      </c>
      <c r="BY44" s="2" t="str">
        <f>IFERROR(VLOOKUP(BU$1&amp;":"&amp;BU44,'Finish order'!$E:$K,2,FALSE),"")</f>
        <v/>
      </c>
      <c r="CB44" s="2">
        <v>43</v>
      </c>
      <c r="CC44" s="11" t="str">
        <f>IFERROR(VLOOKUP(CB$1&amp;":"&amp;CB44,'Finish order'!$E:$K,4,FALSE),"")</f>
        <v/>
      </c>
      <c r="CD44" s="2" t="str">
        <f>IFERROR(VLOOKUP(CB$1&amp;":"&amp;CB44,'Finish order'!$E:$K,5,FALSE),"")</f>
        <v/>
      </c>
      <c r="CE44" s="11" t="str">
        <f>IFERROR(VLOOKUP(CB$1&amp;":"&amp;CB44,'Finish order'!$E:$K,3,FALSE),"")</f>
        <v/>
      </c>
      <c r="CF44" s="2" t="str">
        <f>IFERROR(VLOOKUP(CB$1&amp;":"&amp;CB44,'Finish order'!$E:$K,2,FALSE),"")</f>
        <v/>
      </c>
      <c r="CI44" s="13">
        <v>43</v>
      </c>
      <c r="CJ44" s="2" t="str">
        <f>IFERROR(VLOOKUP(CI$1&amp;":"&amp;CI44,'Finish order'!$E:$K,4,FALSE),"")</f>
        <v/>
      </c>
      <c r="CK44" s="2" t="str">
        <f>IFERROR(VLOOKUP(CI$1&amp;":"&amp;CI44,'Finish order'!$E:$K,5,FALSE),"")</f>
        <v/>
      </c>
      <c r="CL44" s="11" t="str">
        <f>IFERROR(VLOOKUP(CI$1&amp;":"&amp;CI44,'Finish order'!$E:$K,3,FALSE),"")</f>
        <v/>
      </c>
      <c r="CM44" s="2" t="str">
        <f>IFERROR(VLOOKUP(CI$1&amp;":"&amp;CI44,'Finish order'!$E:$K,2,FALSE),"")</f>
        <v/>
      </c>
      <c r="CP44" s="13">
        <v>43</v>
      </c>
      <c r="CQ44" s="2" t="str">
        <f>IFERROR(VLOOKUP(CP$1&amp;":"&amp;CP44,'Finish order'!$E:$K,4,FALSE),"")</f>
        <v/>
      </c>
      <c r="CR44" s="2" t="str">
        <f>IFERROR(VLOOKUP(CP$1&amp;":"&amp;CP44,'Finish order'!$E:$K,5,FALSE),"")</f>
        <v/>
      </c>
      <c r="CS44" s="11" t="str">
        <f>IFERROR(VLOOKUP(CP$1&amp;":"&amp;CP44,'Finish order'!$E:$K,3,FALSE),"")</f>
        <v/>
      </c>
      <c r="CT44" s="2" t="str">
        <f>IFERROR(VLOOKUP(CP$1&amp;":"&amp;CP44,'Finish order'!$E:$K,2,FALSE),"")</f>
        <v/>
      </c>
      <c r="CW44" s="2">
        <v>43</v>
      </c>
      <c r="CX44" s="2" t="str">
        <f>IFERROR(VLOOKUP(CW$1&amp;":"&amp;CW44,'Finish order'!$E:$K,4,FALSE),"")</f>
        <v/>
      </c>
      <c r="CY44" s="2" t="str">
        <f>IFERROR(VLOOKUP(CW$1&amp;":"&amp;CW44,'Finish order'!$E:$K,5,FALSE),"")</f>
        <v/>
      </c>
      <c r="CZ44" s="11" t="str">
        <f>IFERROR(VLOOKUP(CW$1&amp;":"&amp;CW44,'Finish order'!$E:$K,3,FALSE),"")</f>
        <v/>
      </c>
      <c r="DA44" s="2" t="str">
        <f>IFERROR(VLOOKUP(CW$1&amp;":"&amp;CW44,'Finish order'!$E:$K,2,FALSE),"")</f>
        <v/>
      </c>
      <c r="DD44" s="2">
        <v>43</v>
      </c>
      <c r="DE44" s="2" t="str">
        <f>IFERROR(VLOOKUP(DD$1&amp;":"&amp;DD44,'Finish order'!$E:$K,4,FALSE),"")</f>
        <v/>
      </c>
      <c r="DF44" s="2" t="str">
        <f>IFERROR(VLOOKUP(DD$1&amp;":"&amp;DD44,'Finish order'!$E:$K,5,FALSE),"")</f>
        <v/>
      </c>
      <c r="DG44" s="11" t="str">
        <f>IFERROR(VLOOKUP(DD$1&amp;":"&amp;DD44,'Finish order'!$E:$K,3,FALSE),"")</f>
        <v/>
      </c>
      <c r="DH44" s="2" t="str">
        <f>IFERROR(VLOOKUP(DD$1&amp;":"&amp;DD44,'Finish order'!$E:$K,2,FALSE),"")</f>
        <v/>
      </c>
      <c r="DI44" s="11"/>
      <c r="DK44" s="2">
        <v>43</v>
      </c>
      <c r="DL44" s="2" t="str">
        <f>IFERROR(VLOOKUP(DK$1&amp;":"&amp;DK44,'Finish order'!$E:$K,4,FALSE),"")</f>
        <v/>
      </c>
      <c r="DM44" s="2" t="str">
        <f>IFERROR(VLOOKUP(DK$1&amp;":"&amp;DK44,'Finish order'!$E:$K,5,FALSE),"")</f>
        <v/>
      </c>
      <c r="DN44" s="11" t="str">
        <f>IFERROR(VLOOKUP(DK$1&amp;":"&amp;DK44,'Finish order'!$E:$K,3,FALSE),"")</f>
        <v/>
      </c>
      <c r="DO44" s="2" t="str">
        <f>IFERROR(VLOOKUP(DK$1&amp;":"&amp;DK44,'Finish order'!$E:$K,2,FALSE),"")</f>
        <v/>
      </c>
      <c r="DR44" s="2">
        <v>43</v>
      </c>
      <c r="DS44" s="2" t="str">
        <f>IFERROR(VLOOKUP(DR$1&amp;":"&amp;DR44,'Finish order'!$E:$K,4,FALSE),"")</f>
        <v/>
      </c>
      <c r="DT44" s="2" t="str">
        <f>IFERROR(VLOOKUP(DR$1&amp;":"&amp;DR44,'Finish order'!$E:$K,5,FALSE),"")</f>
        <v/>
      </c>
      <c r="DU44" s="11" t="str">
        <f>IFERROR(VLOOKUP(DR$1&amp;":"&amp;DR44,'Finish order'!$E:$K,3,FALSE),"")</f>
        <v/>
      </c>
      <c r="DV44" s="2" t="str">
        <f>IFERROR(VLOOKUP(DR$1&amp;":"&amp;DR44,'Finish order'!$E:$K,2,FALSE),"")</f>
        <v/>
      </c>
      <c r="DW44" s="11"/>
    </row>
    <row r="45" spans="1:127" x14ac:dyDescent="0.2">
      <c r="A45" s="2">
        <v>44</v>
      </c>
      <c r="B45" s="2" t="str">
        <f>IFERROR(VLOOKUP($A$1&amp;":"&amp;A45,'Finish order'!C:K,6,FALSE),"")</f>
        <v>Paul Woolhouse</v>
      </c>
      <c r="C45" s="2" t="str">
        <f>IFERROR(VLOOKUP(A$1&amp;":"&amp;A45,'Finish order'!$C:$K,9,FALSE),"")</f>
        <v>M50</v>
      </c>
      <c r="D45" s="2" t="str">
        <f>IFERROR(VLOOKUP(A$1&amp;":"&amp;A45,'Finish order'!$C:$K,7,FALSE),"")</f>
        <v>Individual#</v>
      </c>
      <c r="E45" s="11">
        <f>IFERROR(VLOOKUP($A$1&amp;":"&amp;A45,'Finish order'!C:K,5,FALSE),"")</f>
        <v>4.3668981481481482E-2</v>
      </c>
      <c r="F45" s="2">
        <f>IFERROR(VLOOKUP($A$1&amp;":"&amp;A45,'Finish order'!C:K,4,FALSE),"")</f>
        <v>720</v>
      </c>
      <c r="G45" s="13" cm="1">
        <f t="array" ref="G45">IFERROR(SMALL(IF($D$2:$D954=D45,$A$2:$A$911*1.001),1),"")</f>
        <v>4.0039999999999996</v>
      </c>
      <c r="H45" s="13" cm="1">
        <f t="array" ref="H45">IFERROR(SMALL(IF($D$2:$D954=D45,$A$2:$A$911*1.0001),2),"")</f>
        <v>6.0006000000000004</v>
      </c>
      <c r="I45" s="13" cm="1">
        <f t="array" ref="I45">IFERROR(SMALL(IF($D$2:$D954=D45,$A$2:$A$911*1.00001),3),"")</f>
        <v>30.000300000000003</v>
      </c>
      <c r="J45" s="13" cm="1">
        <f t="array" ref="J45">IFERROR(SMALL(IF($D$2:$D954=D45,$A$2:$A$911*1.000001),4),"")</f>
        <v>39.000038999999994</v>
      </c>
      <c r="K45" s="13">
        <f t="shared" si="0"/>
        <v>79.004939000000007</v>
      </c>
      <c r="L45" s="13">
        <f t="shared" si="1"/>
        <v>40.004900000000006</v>
      </c>
      <c r="M45" s="13">
        <f t="shared" si="2"/>
        <v>10.0046</v>
      </c>
      <c r="N45" s="13" t="str">
        <f>Table1[[#This Row],[Club]]&amp;":"&amp;Table1[[#Headers],[Male]]</f>
        <v>Individual#:Male</v>
      </c>
      <c r="P45" s="2">
        <v>44</v>
      </c>
      <c r="Q45" s="2" t="str">
        <f>IFERROR(VLOOKUP(P$1&amp;":"&amp;P45,'Finish order'!$C:$K,6,FALSE),"")</f>
        <v/>
      </c>
      <c r="R45" s="2" t="str">
        <f>IFERROR(VLOOKUP(P$1&amp;":"&amp;P45,'Finish order'!$C:$K,9,FALSE),"")</f>
        <v/>
      </c>
      <c r="S45" s="2" t="str">
        <f>IFERROR(VLOOKUP(P$1&amp;":"&amp;P45,'Finish order'!$C:$K,7,FALSE),"")</f>
        <v/>
      </c>
      <c r="T45" s="11" t="str">
        <f>IFERROR(VLOOKUP(P$1&amp;":"&amp;P45,'Finish order'!$C:$K,5,FALSE),"")</f>
        <v/>
      </c>
      <c r="U45" s="2" t="str">
        <f>IFERROR(VLOOKUP(P$1&amp;":"&amp;P45,'Finish order'!$C:$K,4,FALSE),"")</f>
        <v/>
      </c>
      <c r="V45" s="13" t="str" cm="1">
        <f t="array" ref="V45">IFERROR(SMALL(IF($S$2:$S954=S45,$P$2:$P$911*1.001),1),"")</f>
        <v/>
      </c>
      <c r="W45" s="13" t="str" cm="1">
        <f t="array" ref="W45">IFERROR(SMALL(IF($S$2:$S954=S45,$P$2:$P$911*1.0001),2),"")</f>
        <v/>
      </c>
      <c r="X45" s="13" t="str" cm="1">
        <f t="array" ref="X45">IFERROR(SMALL(IF($S$2:$S954=S45,$P$2:$P$911*1.00001),3),"")</f>
        <v/>
      </c>
      <c r="Y45" s="13" t="str" cm="1">
        <f t="array" ref="Y45">IFERROR(SMALL(IF($S$2:$S954=S45,$P$2:$P$911*1.000001),4),"")</f>
        <v/>
      </c>
      <c r="Z45" s="13" t="str">
        <f t="shared" si="3"/>
        <v>No</v>
      </c>
      <c r="AA45" s="13" t="str">
        <f t="shared" si="5"/>
        <v>No</v>
      </c>
      <c r="AB45" s="13" t="str">
        <f t="shared" si="4"/>
        <v>No</v>
      </c>
      <c r="AC45" s="13" t="str">
        <f>Table4[[#This Row],[Club]]&amp;":"&amp;Table4[[#Headers],[Female]]</f>
        <v>:Female</v>
      </c>
      <c r="AE45" s="2">
        <v>44</v>
      </c>
      <c r="AF45" s="2" t="str">
        <f>IFERROR(VLOOKUP(AE$1&amp;":"&amp;AE45,'Finish order'!$E:$K,4,FALSE),"")</f>
        <v/>
      </c>
      <c r="AG45" s="2" t="str">
        <f>IFERROR(VLOOKUP(AE$1&amp;":"&amp;AE45,'Finish order'!$E:$K,5,FALSE),"")</f>
        <v/>
      </c>
      <c r="AH45" s="11" t="str">
        <f>IFERROR(VLOOKUP(AE$1&amp;":"&amp;AE45,'Finish order'!$E:$K,3,FALSE),"")</f>
        <v/>
      </c>
      <c r="AI45" s="2" t="str">
        <f>IFERROR(VLOOKUP(AE$1&amp;":"&amp;AE45,'Finish order'!$E:$K,2,FALSE),"")</f>
        <v/>
      </c>
      <c r="AL45" s="2">
        <v>44</v>
      </c>
      <c r="AM45" s="2" t="str">
        <f>IFERROR(VLOOKUP(AL$1&amp;":"&amp;AL45,'Finish order'!$E:$K,4,FALSE),"")</f>
        <v/>
      </c>
      <c r="AN45" s="2" t="str">
        <f>IFERROR(VLOOKUP(AL$1&amp;":"&amp;AL45,'Finish order'!$E:$K,5,FALSE),"")</f>
        <v/>
      </c>
      <c r="AO45" s="11" t="str">
        <f>IFERROR(VLOOKUP(AL$1&amp;":"&amp;AL45,'Finish order'!$E:$K,3,FALSE),"")</f>
        <v/>
      </c>
      <c r="AP45" s="2" t="str">
        <f>IFERROR(VLOOKUP(AL$1&amp;":"&amp;AL45,'Finish order'!$E:$K,2,FALSE),"")</f>
        <v/>
      </c>
      <c r="AS45" s="2">
        <v>44</v>
      </c>
      <c r="AT45" s="2" t="str">
        <f>IFERROR(VLOOKUP(AS$1&amp;":"&amp;AS45,'Finish order'!$E:$K,4,FALSE),"")</f>
        <v/>
      </c>
      <c r="AU45" s="2" t="str">
        <f>IFERROR(VLOOKUP(AS$1&amp;":"&amp;AS45,'Finish order'!$E:$K,5,FALSE),"")</f>
        <v/>
      </c>
      <c r="AV45" s="11" t="str">
        <f>IFERROR(VLOOKUP(AS$1&amp;":"&amp;AS45,'Finish order'!$E:$K,3,FALSE),"")</f>
        <v/>
      </c>
      <c r="AW45" s="2" t="str">
        <f>IFERROR(VLOOKUP(AS$1&amp;":"&amp;AS45,'Finish order'!$E:$K,2,FALSE),"")</f>
        <v/>
      </c>
      <c r="AZ45" s="2">
        <v>44</v>
      </c>
      <c r="BA45" s="2" t="str">
        <f>IFERROR(VLOOKUP(AZ$1&amp;":"&amp;AZ45,'Finish order'!$E:$K,4,FALSE),"")</f>
        <v/>
      </c>
      <c r="BB45" s="2" t="str">
        <f>IFERROR(VLOOKUP(AZ$1&amp;":"&amp;AZ45,'Finish order'!$E:$K,5,FALSE),"")</f>
        <v/>
      </c>
      <c r="BC45" s="11" t="str">
        <f>IFERROR(VLOOKUP(AZ$1&amp;":"&amp;AZ45,'Finish order'!$E:$K,3,FALSE),"")</f>
        <v/>
      </c>
      <c r="BD45" s="2" t="str">
        <f>IFERROR(VLOOKUP(AZ$1&amp;":"&amp;AZ45,'Finish order'!$E:$K,2,FALSE),"")</f>
        <v/>
      </c>
      <c r="BG45" s="2">
        <v>44</v>
      </c>
      <c r="BH45" s="2" t="str">
        <f>IFERROR(VLOOKUP(BG$1&amp;":"&amp;BG45,'Finish order'!$E:$K,4,FALSE),"")</f>
        <v/>
      </c>
      <c r="BI45" s="2" t="str">
        <f>IFERROR(VLOOKUP(BG$1&amp;":"&amp;BG45,'Finish order'!$E:$K,5,FALSE),"")</f>
        <v/>
      </c>
      <c r="BJ45" s="11" t="str">
        <f>IFERROR(VLOOKUP(BG$1&amp;":"&amp;BG45,'Finish order'!$E:$K,3,FALSE),"")</f>
        <v/>
      </c>
      <c r="BK45" s="2" t="str">
        <f>IFERROR(VLOOKUP(BG$1&amp;":"&amp;BG45,'Finish order'!$E:$K,2,FALSE),"")</f>
        <v/>
      </c>
      <c r="BN45" s="2">
        <v>44</v>
      </c>
      <c r="BO45" s="2" t="str">
        <f>IFERROR(VLOOKUP(BN$1&amp;":"&amp;BN45,'Finish order'!$E:$K,4,FALSE),"")</f>
        <v/>
      </c>
      <c r="BP45" s="2" t="str">
        <f>IFERROR(VLOOKUP(BN$1&amp;":"&amp;BN45,'Finish order'!$E:$K,5,FALSE),"")</f>
        <v/>
      </c>
      <c r="BQ45" s="11" t="str">
        <f>IFERROR(VLOOKUP(BN$1&amp;":"&amp;BN45,'Finish order'!$E:$K,3,FALSE),"")</f>
        <v/>
      </c>
      <c r="BR45" s="2" t="str">
        <f>IFERROR(VLOOKUP(BN$1&amp;":"&amp;BN45,'Finish order'!$E:$K,2,FALSE),"")</f>
        <v/>
      </c>
      <c r="BU45" s="2">
        <v>44</v>
      </c>
      <c r="BV45" s="11" t="str">
        <f>IFERROR(VLOOKUP(BU$1&amp;":"&amp;BU45,'Finish order'!$E:$K,4,FALSE),"")</f>
        <v/>
      </c>
      <c r="BW45" s="2" t="str">
        <f>IFERROR(VLOOKUP(BU$1&amp;":"&amp;BU45,'Finish order'!$E:$K,5,FALSE),"")</f>
        <v/>
      </c>
      <c r="BX45" s="11" t="str">
        <f>IFERROR(VLOOKUP(BU$1&amp;":"&amp;BU45,'Finish order'!$E:$K,3,FALSE),"")</f>
        <v/>
      </c>
      <c r="BY45" s="2" t="str">
        <f>IFERROR(VLOOKUP(BU$1&amp;":"&amp;BU45,'Finish order'!$E:$K,2,FALSE),"")</f>
        <v/>
      </c>
      <c r="CB45" s="2">
        <v>44</v>
      </c>
      <c r="CC45" s="11" t="str">
        <f>IFERROR(VLOOKUP(CB$1&amp;":"&amp;CB45,'Finish order'!$E:$K,4,FALSE),"")</f>
        <v/>
      </c>
      <c r="CD45" s="2" t="str">
        <f>IFERROR(VLOOKUP(CB$1&amp;":"&amp;CB45,'Finish order'!$E:$K,5,FALSE),"")</f>
        <v/>
      </c>
      <c r="CE45" s="11" t="str">
        <f>IFERROR(VLOOKUP(CB$1&amp;":"&amp;CB45,'Finish order'!$E:$K,3,FALSE),"")</f>
        <v/>
      </c>
      <c r="CF45" s="2" t="str">
        <f>IFERROR(VLOOKUP(CB$1&amp;":"&amp;CB45,'Finish order'!$E:$K,2,FALSE),"")</f>
        <v/>
      </c>
      <c r="CI45" s="13">
        <v>44</v>
      </c>
      <c r="CJ45" s="2" t="str">
        <f>IFERROR(VLOOKUP(CI$1&amp;":"&amp;CI45,'Finish order'!$E:$K,4,FALSE),"")</f>
        <v/>
      </c>
      <c r="CK45" s="2" t="str">
        <f>IFERROR(VLOOKUP(CI$1&amp;":"&amp;CI45,'Finish order'!$E:$K,5,FALSE),"")</f>
        <v/>
      </c>
      <c r="CL45" s="11" t="str">
        <f>IFERROR(VLOOKUP(CI$1&amp;":"&amp;CI45,'Finish order'!$E:$K,3,FALSE),"")</f>
        <v/>
      </c>
      <c r="CM45" s="2" t="str">
        <f>IFERROR(VLOOKUP(CI$1&amp;":"&amp;CI45,'Finish order'!$E:$K,2,FALSE),"")</f>
        <v/>
      </c>
      <c r="CP45" s="13">
        <v>44</v>
      </c>
      <c r="CQ45" s="2" t="str">
        <f>IFERROR(VLOOKUP(CP$1&amp;":"&amp;CP45,'Finish order'!$E:$K,4,FALSE),"")</f>
        <v/>
      </c>
      <c r="CR45" s="2" t="str">
        <f>IFERROR(VLOOKUP(CP$1&amp;":"&amp;CP45,'Finish order'!$E:$K,5,FALSE),"")</f>
        <v/>
      </c>
      <c r="CS45" s="11" t="str">
        <f>IFERROR(VLOOKUP(CP$1&amp;":"&amp;CP45,'Finish order'!$E:$K,3,FALSE),"")</f>
        <v/>
      </c>
      <c r="CT45" s="2" t="str">
        <f>IFERROR(VLOOKUP(CP$1&amp;":"&amp;CP45,'Finish order'!$E:$K,2,FALSE),"")</f>
        <v/>
      </c>
      <c r="CW45" s="2">
        <v>44</v>
      </c>
      <c r="CX45" s="2" t="str">
        <f>IFERROR(VLOOKUP(CW$1&amp;":"&amp;CW45,'Finish order'!$E:$K,4,FALSE),"")</f>
        <v/>
      </c>
      <c r="CY45" s="2" t="str">
        <f>IFERROR(VLOOKUP(CW$1&amp;":"&amp;CW45,'Finish order'!$E:$K,5,FALSE),"")</f>
        <v/>
      </c>
      <c r="CZ45" s="11" t="str">
        <f>IFERROR(VLOOKUP(CW$1&amp;":"&amp;CW45,'Finish order'!$E:$K,3,FALSE),"")</f>
        <v/>
      </c>
      <c r="DA45" s="2" t="str">
        <f>IFERROR(VLOOKUP(CW$1&amp;":"&amp;CW45,'Finish order'!$E:$K,2,FALSE),"")</f>
        <v/>
      </c>
      <c r="DD45" s="2">
        <v>44</v>
      </c>
      <c r="DE45" s="2" t="str">
        <f>IFERROR(VLOOKUP(DD$1&amp;":"&amp;DD45,'Finish order'!$E:$K,4,FALSE),"")</f>
        <v/>
      </c>
      <c r="DF45" s="2" t="str">
        <f>IFERROR(VLOOKUP(DD$1&amp;":"&amp;DD45,'Finish order'!$E:$K,5,FALSE),"")</f>
        <v/>
      </c>
      <c r="DG45" s="11" t="str">
        <f>IFERROR(VLOOKUP(DD$1&amp;":"&amp;DD45,'Finish order'!$E:$K,3,FALSE),"")</f>
        <v/>
      </c>
      <c r="DH45" s="2" t="str">
        <f>IFERROR(VLOOKUP(DD$1&amp;":"&amp;DD45,'Finish order'!$E:$K,2,FALSE),"")</f>
        <v/>
      </c>
      <c r="DI45" s="11"/>
      <c r="DK45" s="2">
        <v>44</v>
      </c>
      <c r="DL45" s="2" t="str">
        <f>IFERROR(VLOOKUP(DK$1&amp;":"&amp;DK45,'Finish order'!$E:$K,4,FALSE),"")</f>
        <v/>
      </c>
      <c r="DM45" s="2" t="str">
        <f>IFERROR(VLOOKUP(DK$1&amp;":"&amp;DK45,'Finish order'!$E:$K,5,FALSE),"")</f>
        <v/>
      </c>
      <c r="DN45" s="11" t="str">
        <f>IFERROR(VLOOKUP(DK$1&amp;":"&amp;DK45,'Finish order'!$E:$K,3,FALSE),"")</f>
        <v/>
      </c>
      <c r="DO45" s="2" t="str">
        <f>IFERROR(VLOOKUP(DK$1&amp;":"&amp;DK45,'Finish order'!$E:$K,2,FALSE),"")</f>
        <v/>
      </c>
      <c r="DR45" s="2">
        <v>44</v>
      </c>
      <c r="DS45" s="2" t="str">
        <f>IFERROR(VLOOKUP(DR$1&amp;":"&amp;DR45,'Finish order'!$E:$K,4,FALSE),"")</f>
        <v/>
      </c>
      <c r="DT45" s="2" t="str">
        <f>IFERROR(VLOOKUP(DR$1&amp;":"&amp;DR45,'Finish order'!$E:$K,5,FALSE),"")</f>
        <v/>
      </c>
      <c r="DU45" s="11" t="str">
        <f>IFERROR(VLOOKUP(DR$1&amp;":"&amp;DR45,'Finish order'!$E:$K,3,FALSE),"")</f>
        <v/>
      </c>
      <c r="DV45" s="2" t="str">
        <f>IFERROR(VLOOKUP(DR$1&amp;":"&amp;DR45,'Finish order'!$E:$K,2,FALSE),"")</f>
        <v/>
      </c>
      <c r="DW45" s="11"/>
    </row>
    <row r="46" spans="1:127" x14ac:dyDescent="0.2">
      <c r="A46" s="2">
        <v>45</v>
      </c>
      <c r="B46" s="2" t="str">
        <f>IFERROR(VLOOKUP($A$1&amp;":"&amp;A46,'Finish order'!C:K,6,FALSE),"")</f>
        <v>Dominic Wilson</v>
      </c>
      <c r="C46" s="2" t="str">
        <f>IFERROR(VLOOKUP(A$1&amp;":"&amp;A46,'Finish order'!$C:$K,9,FALSE),"")</f>
        <v>M40</v>
      </c>
      <c r="D46" s="2" t="str">
        <f>IFERROR(VLOOKUP(A$1&amp;":"&amp;A46,'Finish order'!$C:$K,7,FALSE),"")</f>
        <v>Individual#</v>
      </c>
      <c r="E46" s="11">
        <f>IFERROR(VLOOKUP($A$1&amp;":"&amp;A46,'Finish order'!C:K,5,FALSE),"")</f>
        <v>4.3680555555555556E-2</v>
      </c>
      <c r="F46" s="2">
        <f>IFERROR(VLOOKUP($A$1&amp;":"&amp;A46,'Finish order'!C:K,4,FALSE),"")</f>
        <v>504</v>
      </c>
      <c r="G46" s="13" cm="1">
        <f t="array" ref="G46">IFERROR(SMALL(IF($D$2:$D955=D46,$A$2:$A$911*1.001),1),"")</f>
        <v>4.0039999999999996</v>
      </c>
      <c r="H46" s="13" cm="1">
        <f t="array" ref="H46">IFERROR(SMALL(IF($D$2:$D955=D46,$A$2:$A$911*1.0001),2),"")</f>
        <v>6.0006000000000004</v>
      </c>
      <c r="I46" s="13" cm="1">
        <f t="array" ref="I46">IFERROR(SMALL(IF($D$2:$D955=D46,$A$2:$A$911*1.00001),3),"")</f>
        <v>30.000300000000003</v>
      </c>
      <c r="J46" s="13" cm="1">
        <f t="array" ref="J46">IFERROR(SMALL(IF($D$2:$D955=D46,$A$2:$A$911*1.000001),4),"")</f>
        <v>39.000038999999994</v>
      </c>
      <c r="K46" s="13">
        <f t="shared" si="0"/>
        <v>79.004939000000007</v>
      </c>
      <c r="L46" s="13">
        <f t="shared" si="1"/>
        <v>40.004900000000006</v>
      </c>
      <c r="M46" s="13">
        <f t="shared" si="2"/>
        <v>10.0046</v>
      </c>
      <c r="N46" s="13" t="str">
        <f>Table1[[#This Row],[Club]]&amp;":"&amp;Table1[[#Headers],[Male]]</f>
        <v>Individual#:Male</v>
      </c>
      <c r="P46" s="2">
        <v>45</v>
      </c>
      <c r="Q46" s="2" t="str">
        <f>IFERROR(VLOOKUP(P$1&amp;":"&amp;P46,'Finish order'!$C:$K,6,FALSE),"")</f>
        <v/>
      </c>
      <c r="R46" s="2" t="str">
        <f>IFERROR(VLOOKUP(P$1&amp;":"&amp;P46,'Finish order'!$C:$K,9,FALSE),"")</f>
        <v/>
      </c>
      <c r="S46" s="2" t="str">
        <f>IFERROR(VLOOKUP(P$1&amp;":"&amp;P46,'Finish order'!$C:$K,7,FALSE),"")</f>
        <v/>
      </c>
      <c r="T46" s="11" t="str">
        <f>IFERROR(VLOOKUP(P$1&amp;":"&amp;P46,'Finish order'!$C:$K,5,FALSE),"")</f>
        <v/>
      </c>
      <c r="U46" s="2" t="str">
        <f>IFERROR(VLOOKUP(P$1&amp;":"&amp;P46,'Finish order'!$C:$K,4,FALSE),"")</f>
        <v/>
      </c>
      <c r="V46" s="13" t="str" cm="1">
        <f t="array" ref="V46">IFERROR(SMALL(IF($S$2:$S955=S46,$P$2:$P$911*1.001),1),"")</f>
        <v/>
      </c>
      <c r="W46" s="13" t="str" cm="1">
        <f t="array" ref="W46">IFERROR(SMALL(IF($S$2:$S955=S46,$P$2:$P$911*1.0001),2),"")</f>
        <v/>
      </c>
      <c r="X46" s="13" t="str" cm="1">
        <f t="array" ref="X46">IFERROR(SMALL(IF($S$2:$S955=S46,$P$2:$P$911*1.00001),3),"")</f>
        <v/>
      </c>
      <c r="Y46" s="13" t="str" cm="1">
        <f t="array" ref="Y46">IFERROR(SMALL(IF($S$2:$S955=S46,$P$2:$P$911*1.000001),4),"")</f>
        <v/>
      </c>
      <c r="Z46" s="13" t="str">
        <f t="shared" si="3"/>
        <v>No</v>
      </c>
      <c r="AA46" s="13" t="str">
        <f t="shared" si="5"/>
        <v>No</v>
      </c>
      <c r="AB46" s="13" t="str">
        <f t="shared" si="4"/>
        <v>No</v>
      </c>
      <c r="AC46" s="13" t="str">
        <f>Table4[[#This Row],[Club]]&amp;":"&amp;Table4[[#Headers],[Female]]</f>
        <v>:Female</v>
      </c>
      <c r="AE46" s="2">
        <v>45</v>
      </c>
      <c r="AF46" s="2" t="str">
        <f>IFERROR(VLOOKUP(AE$1&amp;":"&amp;AE46,'Finish order'!$E:$K,4,FALSE),"")</f>
        <v/>
      </c>
      <c r="AG46" s="2" t="str">
        <f>IFERROR(VLOOKUP(AE$1&amp;":"&amp;AE46,'Finish order'!$E:$K,5,FALSE),"")</f>
        <v/>
      </c>
      <c r="AH46" s="11" t="str">
        <f>IFERROR(VLOOKUP(AE$1&amp;":"&amp;AE46,'Finish order'!$E:$K,3,FALSE),"")</f>
        <v/>
      </c>
      <c r="AI46" s="2" t="str">
        <f>IFERROR(VLOOKUP(AE$1&amp;":"&amp;AE46,'Finish order'!$E:$K,2,FALSE),"")</f>
        <v/>
      </c>
      <c r="AL46" s="2">
        <v>45</v>
      </c>
      <c r="AM46" s="2" t="str">
        <f>IFERROR(VLOOKUP(AL$1&amp;":"&amp;AL46,'Finish order'!$E:$K,4,FALSE),"")</f>
        <v/>
      </c>
      <c r="AN46" s="2" t="str">
        <f>IFERROR(VLOOKUP(AL$1&amp;":"&amp;AL46,'Finish order'!$E:$K,5,FALSE),"")</f>
        <v/>
      </c>
      <c r="AO46" s="11" t="str">
        <f>IFERROR(VLOOKUP(AL$1&amp;":"&amp;AL46,'Finish order'!$E:$K,3,FALSE),"")</f>
        <v/>
      </c>
      <c r="AP46" s="2" t="str">
        <f>IFERROR(VLOOKUP(AL$1&amp;":"&amp;AL46,'Finish order'!$E:$K,2,FALSE),"")</f>
        <v/>
      </c>
      <c r="AS46" s="2">
        <v>45</v>
      </c>
      <c r="AT46" s="2" t="str">
        <f>IFERROR(VLOOKUP(AS$1&amp;":"&amp;AS46,'Finish order'!$E:$K,4,FALSE),"")</f>
        <v/>
      </c>
      <c r="AU46" s="2" t="str">
        <f>IFERROR(VLOOKUP(AS$1&amp;":"&amp;AS46,'Finish order'!$E:$K,5,FALSE),"")</f>
        <v/>
      </c>
      <c r="AV46" s="11" t="str">
        <f>IFERROR(VLOOKUP(AS$1&amp;":"&amp;AS46,'Finish order'!$E:$K,3,FALSE),"")</f>
        <v/>
      </c>
      <c r="AW46" s="2" t="str">
        <f>IFERROR(VLOOKUP(AS$1&amp;":"&amp;AS46,'Finish order'!$E:$K,2,FALSE),"")</f>
        <v/>
      </c>
      <c r="AZ46" s="2">
        <v>45</v>
      </c>
      <c r="BA46" s="2" t="str">
        <f>IFERROR(VLOOKUP(AZ$1&amp;":"&amp;AZ46,'Finish order'!$E:$K,4,FALSE),"")</f>
        <v/>
      </c>
      <c r="BB46" s="2" t="str">
        <f>IFERROR(VLOOKUP(AZ$1&amp;":"&amp;AZ46,'Finish order'!$E:$K,5,FALSE),"")</f>
        <v/>
      </c>
      <c r="BC46" s="11" t="str">
        <f>IFERROR(VLOOKUP(AZ$1&amp;":"&amp;AZ46,'Finish order'!$E:$K,3,FALSE),"")</f>
        <v/>
      </c>
      <c r="BD46" s="2" t="str">
        <f>IFERROR(VLOOKUP(AZ$1&amp;":"&amp;AZ46,'Finish order'!$E:$K,2,FALSE),"")</f>
        <v/>
      </c>
      <c r="BG46" s="2">
        <v>45</v>
      </c>
      <c r="BH46" s="2" t="str">
        <f>IFERROR(VLOOKUP(BG$1&amp;":"&amp;BG46,'Finish order'!$E:$K,4,FALSE),"")</f>
        <v/>
      </c>
      <c r="BI46" s="2" t="str">
        <f>IFERROR(VLOOKUP(BG$1&amp;":"&amp;BG46,'Finish order'!$E:$K,5,FALSE),"")</f>
        <v/>
      </c>
      <c r="BJ46" s="11" t="str">
        <f>IFERROR(VLOOKUP(BG$1&amp;":"&amp;BG46,'Finish order'!$E:$K,3,FALSE),"")</f>
        <v/>
      </c>
      <c r="BK46" s="2" t="str">
        <f>IFERROR(VLOOKUP(BG$1&amp;":"&amp;BG46,'Finish order'!$E:$K,2,FALSE),"")</f>
        <v/>
      </c>
      <c r="BN46" s="2">
        <v>45</v>
      </c>
      <c r="BO46" s="2" t="str">
        <f>IFERROR(VLOOKUP(BN$1&amp;":"&amp;BN46,'Finish order'!$E:$K,4,FALSE),"")</f>
        <v/>
      </c>
      <c r="BP46" s="2" t="str">
        <f>IFERROR(VLOOKUP(BN$1&amp;":"&amp;BN46,'Finish order'!$E:$K,5,FALSE),"")</f>
        <v/>
      </c>
      <c r="BQ46" s="11" t="str">
        <f>IFERROR(VLOOKUP(BN$1&amp;":"&amp;BN46,'Finish order'!$E:$K,3,FALSE),"")</f>
        <v/>
      </c>
      <c r="BR46" s="2" t="str">
        <f>IFERROR(VLOOKUP(BN$1&amp;":"&amp;BN46,'Finish order'!$E:$K,2,FALSE),"")</f>
        <v/>
      </c>
      <c r="BU46" s="2">
        <v>45</v>
      </c>
      <c r="BV46" s="11" t="str">
        <f>IFERROR(VLOOKUP(BU$1&amp;":"&amp;BU46,'Finish order'!$E:$K,4,FALSE),"")</f>
        <v/>
      </c>
      <c r="BW46" s="2" t="str">
        <f>IFERROR(VLOOKUP(BU$1&amp;":"&amp;BU46,'Finish order'!$E:$K,5,FALSE),"")</f>
        <v/>
      </c>
      <c r="BX46" s="11" t="str">
        <f>IFERROR(VLOOKUP(BU$1&amp;":"&amp;BU46,'Finish order'!$E:$K,3,FALSE),"")</f>
        <v/>
      </c>
      <c r="BY46" s="2" t="str">
        <f>IFERROR(VLOOKUP(BU$1&amp;":"&amp;BU46,'Finish order'!$E:$K,2,FALSE),"")</f>
        <v/>
      </c>
      <c r="CB46" s="2">
        <v>45</v>
      </c>
      <c r="CC46" s="11" t="str">
        <f>IFERROR(VLOOKUP(CB$1&amp;":"&amp;CB46,'Finish order'!$E:$K,4,FALSE),"")</f>
        <v/>
      </c>
      <c r="CD46" s="2" t="str">
        <f>IFERROR(VLOOKUP(CB$1&amp;":"&amp;CB46,'Finish order'!$E:$K,5,FALSE),"")</f>
        <v/>
      </c>
      <c r="CE46" s="11" t="str">
        <f>IFERROR(VLOOKUP(CB$1&amp;":"&amp;CB46,'Finish order'!$E:$K,3,FALSE),"")</f>
        <v/>
      </c>
      <c r="CF46" s="2" t="str">
        <f>IFERROR(VLOOKUP(CB$1&amp;":"&amp;CB46,'Finish order'!$E:$K,2,FALSE),"")</f>
        <v/>
      </c>
      <c r="CI46" s="13">
        <v>45</v>
      </c>
      <c r="CJ46" s="2" t="str">
        <f>IFERROR(VLOOKUP(CI$1&amp;":"&amp;CI46,'Finish order'!$E:$K,4,FALSE),"")</f>
        <v/>
      </c>
      <c r="CK46" s="2" t="str">
        <f>IFERROR(VLOOKUP(CI$1&amp;":"&amp;CI46,'Finish order'!$E:$K,5,FALSE),"")</f>
        <v/>
      </c>
      <c r="CL46" s="11" t="str">
        <f>IFERROR(VLOOKUP(CI$1&amp;":"&amp;CI46,'Finish order'!$E:$K,3,FALSE),"")</f>
        <v/>
      </c>
      <c r="CM46" s="2" t="str">
        <f>IFERROR(VLOOKUP(CI$1&amp;":"&amp;CI46,'Finish order'!$E:$K,2,FALSE),"")</f>
        <v/>
      </c>
      <c r="CP46" s="13">
        <v>45</v>
      </c>
      <c r="CQ46" s="2" t="str">
        <f>IFERROR(VLOOKUP(CP$1&amp;":"&amp;CP46,'Finish order'!$E:$K,4,FALSE),"")</f>
        <v/>
      </c>
      <c r="CR46" s="2" t="str">
        <f>IFERROR(VLOOKUP(CP$1&amp;":"&amp;CP46,'Finish order'!$E:$K,5,FALSE),"")</f>
        <v/>
      </c>
      <c r="CS46" s="11" t="str">
        <f>IFERROR(VLOOKUP(CP$1&amp;":"&amp;CP46,'Finish order'!$E:$K,3,FALSE),"")</f>
        <v/>
      </c>
      <c r="CT46" s="2" t="str">
        <f>IFERROR(VLOOKUP(CP$1&amp;":"&amp;CP46,'Finish order'!$E:$K,2,FALSE),"")</f>
        <v/>
      </c>
      <c r="CW46" s="2">
        <v>45</v>
      </c>
      <c r="CX46" s="2" t="str">
        <f>IFERROR(VLOOKUP(CW$1&amp;":"&amp;CW46,'Finish order'!$E:$K,4,FALSE),"")</f>
        <v/>
      </c>
      <c r="CY46" s="2" t="str">
        <f>IFERROR(VLOOKUP(CW$1&amp;":"&amp;CW46,'Finish order'!$E:$K,5,FALSE),"")</f>
        <v/>
      </c>
      <c r="CZ46" s="11" t="str">
        <f>IFERROR(VLOOKUP(CW$1&amp;":"&amp;CW46,'Finish order'!$E:$K,3,FALSE),"")</f>
        <v/>
      </c>
      <c r="DA46" s="2" t="str">
        <f>IFERROR(VLOOKUP(CW$1&amp;":"&amp;CW46,'Finish order'!$E:$K,2,FALSE),"")</f>
        <v/>
      </c>
      <c r="DD46" s="2">
        <v>45</v>
      </c>
      <c r="DE46" s="2" t="str">
        <f>IFERROR(VLOOKUP(DD$1&amp;":"&amp;DD46,'Finish order'!$E:$K,4,FALSE),"")</f>
        <v/>
      </c>
      <c r="DF46" s="2" t="str">
        <f>IFERROR(VLOOKUP(DD$1&amp;":"&amp;DD46,'Finish order'!$E:$K,5,FALSE),"")</f>
        <v/>
      </c>
      <c r="DG46" s="11" t="str">
        <f>IFERROR(VLOOKUP(DD$1&amp;":"&amp;DD46,'Finish order'!$E:$K,3,FALSE),"")</f>
        <v/>
      </c>
      <c r="DH46" s="2" t="str">
        <f>IFERROR(VLOOKUP(DD$1&amp;":"&amp;DD46,'Finish order'!$E:$K,2,FALSE),"")</f>
        <v/>
      </c>
      <c r="DI46" s="11"/>
      <c r="DK46" s="2">
        <v>45</v>
      </c>
      <c r="DL46" s="2" t="str">
        <f>IFERROR(VLOOKUP(DK$1&amp;":"&amp;DK46,'Finish order'!$E:$K,4,FALSE),"")</f>
        <v/>
      </c>
      <c r="DM46" s="2" t="str">
        <f>IFERROR(VLOOKUP(DK$1&amp;":"&amp;DK46,'Finish order'!$E:$K,5,FALSE),"")</f>
        <v/>
      </c>
      <c r="DN46" s="11" t="str">
        <f>IFERROR(VLOOKUP(DK$1&amp;":"&amp;DK46,'Finish order'!$E:$K,3,FALSE),"")</f>
        <v/>
      </c>
      <c r="DO46" s="2" t="str">
        <f>IFERROR(VLOOKUP(DK$1&amp;":"&amp;DK46,'Finish order'!$E:$K,2,FALSE),"")</f>
        <v/>
      </c>
      <c r="DR46" s="2">
        <v>45</v>
      </c>
      <c r="DS46" s="2" t="str">
        <f>IFERROR(VLOOKUP(DR$1&amp;":"&amp;DR46,'Finish order'!$E:$K,4,FALSE),"")</f>
        <v/>
      </c>
      <c r="DT46" s="2" t="str">
        <f>IFERROR(VLOOKUP(DR$1&amp;":"&amp;DR46,'Finish order'!$E:$K,5,FALSE),"")</f>
        <v/>
      </c>
      <c r="DU46" s="11" t="str">
        <f>IFERROR(VLOOKUP(DR$1&amp;":"&amp;DR46,'Finish order'!$E:$K,3,FALSE),"")</f>
        <v/>
      </c>
      <c r="DV46" s="2" t="str">
        <f>IFERROR(VLOOKUP(DR$1&amp;":"&amp;DR46,'Finish order'!$E:$K,2,FALSE),"")</f>
        <v/>
      </c>
      <c r="DW46" s="11"/>
    </row>
    <row r="47" spans="1:127" x14ac:dyDescent="0.2">
      <c r="A47" s="2">
        <v>46</v>
      </c>
      <c r="B47" s="2" t="str">
        <f>IFERROR(VLOOKUP($A$1&amp;":"&amp;A47,'Finish order'!C:K,6,FALSE),"")</f>
        <v>James Mullholland</v>
      </c>
      <c r="C47" s="2" t="str">
        <f>IFERROR(VLOOKUP(A$1&amp;":"&amp;A47,'Finish order'!$C:$K,9,FALSE),"")</f>
        <v>MSEN</v>
      </c>
      <c r="D47" s="2" t="str">
        <f>IFERROR(VLOOKUP(A$1&amp;":"&amp;A47,'Finish order'!$C:$K,7,FALSE),"")</f>
        <v>Individual#</v>
      </c>
      <c r="E47" s="11">
        <f>IFERROR(VLOOKUP($A$1&amp;":"&amp;A47,'Finish order'!C:K,5,FALSE),"")</f>
        <v>4.3807870370370372E-2</v>
      </c>
      <c r="F47" s="2">
        <f>IFERROR(VLOOKUP($A$1&amp;":"&amp;A47,'Finish order'!C:K,4,FALSE),"")</f>
        <v>344</v>
      </c>
      <c r="G47" s="13" cm="1">
        <f t="array" ref="G47">IFERROR(SMALL(IF($D$2:$D956=D47,$A$2:$A$911*1.001),1),"")</f>
        <v>4.0039999999999996</v>
      </c>
      <c r="H47" s="13" cm="1">
        <f t="array" ref="H47">IFERROR(SMALL(IF($D$2:$D956=D47,$A$2:$A$911*1.0001),2),"")</f>
        <v>6.0006000000000004</v>
      </c>
      <c r="I47" s="13" cm="1">
        <f t="array" ref="I47">IFERROR(SMALL(IF($D$2:$D956=D47,$A$2:$A$911*1.00001),3),"")</f>
        <v>30.000300000000003</v>
      </c>
      <c r="J47" s="13" cm="1">
        <f t="array" ref="J47">IFERROR(SMALL(IF($D$2:$D956=D47,$A$2:$A$911*1.000001),4),"")</f>
        <v>39.000038999999994</v>
      </c>
      <c r="K47" s="13">
        <f t="shared" si="0"/>
        <v>79.004939000000007</v>
      </c>
      <c r="L47" s="13">
        <f t="shared" si="1"/>
        <v>40.004900000000006</v>
      </c>
      <c r="M47" s="13">
        <f t="shared" si="2"/>
        <v>10.0046</v>
      </c>
      <c r="N47" s="13" t="str">
        <f>Table1[[#This Row],[Club]]&amp;":"&amp;Table1[[#Headers],[Male]]</f>
        <v>Individual#:Male</v>
      </c>
      <c r="P47" s="2">
        <v>46</v>
      </c>
      <c r="Q47" s="2" t="str">
        <f>IFERROR(VLOOKUP(P$1&amp;":"&amp;P47,'Finish order'!$C:$K,6,FALSE),"")</f>
        <v/>
      </c>
      <c r="R47" s="2" t="str">
        <f>IFERROR(VLOOKUP(P$1&amp;":"&amp;P47,'Finish order'!$C:$K,9,FALSE),"")</f>
        <v/>
      </c>
      <c r="S47" s="2" t="str">
        <f>IFERROR(VLOOKUP(P$1&amp;":"&amp;P47,'Finish order'!$C:$K,7,FALSE),"")</f>
        <v/>
      </c>
      <c r="T47" s="11" t="str">
        <f>IFERROR(VLOOKUP(P$1&amp;":"&amp;P47,'Finish order'!$C:$K,5,FALSE),"")</f>
        <v/>
      </c>
      <c r="U47" s="2" t="str">
        <f>IFERROR(VLOOKUP(P$1&amp;":"&amp;P47,'Finish order'!$C:$K,4,FALSE),"")</f>
        <v/>
      </c>
      <c r="V47" s="13" t="str" cm="1">
        <f t="array" ref="V47">IFERROR(SMALL(IF($S$2:$S956=S47,$P$2:$P$911*1.001),1),"")</f>
        <v/>
      </c>
      <c r="W47" s="13" t="str" cm="1">
        <f t="array" ref="W47">IFERROR(SMALL(IF($S$2:$S956=S47,$P$2:$P$911*1.0001),2),"")</f>
        <v/>
      </c>
      <c r="X47" s="13" t="str" cm="1">
        <f t="array" ref="X47">IFERROR(SMALL(IF($S$2:$S956=S47,$P$2:$P$911*1.00001),3),"")</f>
        <v/>
      </c>
      <c r="Y47" s="13" t="str" cm="1">
        <f t="array" ref="Y47">IFERROR(SMALL(IF($S$2:$S956=S47,$P$2:$P$911*1.000001),4),"")</f>
        <v/>
      </c>
      <c r="Z47" s="13" t="str">
        <f t="shared" si="3"/>
        <v>No</v>
      </c>
      <c r="AA47" s="13" t="str">
        <f t="shared" si="5"/>
        <v>No</v>
      </c>
      <c r="AB47" s="13" t="str">
        <f t="shared" si="4"/>
        <v>No</v>
      </c>
      <c r="AC47" s="13" t="str">
        <f>Table4[[#This Row],[Club]]&amp;":"&amp;Table4[[#Headers],[Female]]</f>
        <v>:Female</v>
      </c>
      <c r="AE47" s="2">
        <v>46</v>
      </c>
      <c r="AF47" s="2" t="str">
        <f>IFERROR(VLOOKUP(AE$1&amp;":"&amp;AE47,'Finish order'!$E:$K,4,FALSE),"")</f>
        <v/>
      </c>
      <c r="AG47" s="2" t="str">
        <f>IFERROR(VLOOKUP(AE$1&amp;":"&amp;AE47,'Finish order'!$E:$K,5,FALSE),"")</f>
        <v/>
      </c>
      <c r="AH47" s="11" t="str">
        <f>IFERROR(VLOOKUP(AE$1&amp;":"&amp;AE47,'Finish order'!$E:$K,3,FALSE),"")</f>
        <v/>
      </c>
      <c r="AI47" s="2" t="str">
        <f>IFERROR(VLOOKUP(AE$1&amp;":"&amp;AE47,'Finish order'!$E:$K,2,FALSE),"")</f>
        <v/>
      </c>
      <c r="AL47" s="2">
        <v>46</v>
      </c>
      <c r="AM47" s="2" t="str">
        <f>IFERROR(VLOOKUP(AL$1&amp;":"&amp;AL47,'Finish order'!$E:$K,4,FALSE),"")</f>
        <v/>
      </c>
      <c r="AN47" s="2" t="str">
        <f>IFERROR(VLOOKUP(AL$1&amp;":"&amp;AL47,'Finish order'!$E:$K,5,FALSE),"")</f>
        <v/>
      </c>
      <c r="AO47" s="11" t="str">
        <f>IFERROR(VLOOKUP(AL$1&amp;":"&amp;AL47,'Finish order'!$E:$K,3,FALSE),"")</f>
        <v/>
      </c>
      <c r="AP47" s="2" t="str">
        <f>IFERROR(VLOOKUP(AL$1&amp;":"&amp;AL47,'Finish order'!$E:$K,2,FALSE),"")</f>
        <v/>
      </c>
      <c r="AS47" s="2">
        <v>46</v>
      </c>
      <c r="AT47" s="2" t="str">
        <f>IFERROR(VLOOKUP(AS$1&amp;":"&amp;AS47,'Finish order'!$E:$K,4,FALSE),"")</f>
        <v/>
      </c>
      <c r="AU47" s="2" t="str">
        <f>IFERROR(VLOOKUP(AS$1&amp;":"&amp;AS47,'Finish order'!$E:$K,5,FALSE),"")</f>
        <v/>
      </c>
      <c r="AV47" s="11" t="str">
        <f>IFERROR(VLOOKUP(AS$1&amp;":"&amp;AS47,'Finish order'!$E:$K,3,FALSE),"")</f>
        <v/>
      </c>
      <c r="AW47" s="2" t="str">
        <f>IFERROR(VLOOKUP(AS$1&amp;":"&amp;AS47,'Finish order'!$E:$K,2,FALSE),"")</f>
        <v/>
      </c>
      <c r="AZ47" s="2">
        <v>46</v>
      </c>
      <c r="BA47" s="2" t="str">
        <f>IFERROR(VLOOKUP(AZ$1&amp;":"&amp;AZ47,'Finish order'!$E:$K,4,FALSE),"")</f>
        <v/>
      </c>
      <c r="BB47" s="2" t="str">
        <f>IFERROR(VLOOKUP(AZ$1&amp;":"&amp;AZ47,'Finish order'!$E:$K,5,FALSE),"")</f>
        <v/>
      </c>
      <c r="BC47" s="11" t="str">
        <f>IFERROR(VLOOKUP(AZ$1&amp;":"&amp;AZ47,'Finish order'!$E:$K,3,FALSE),"")</f>
        <v/>
      </c>
      <c r="BD47" s="2" t="str">
        <f>IFERROR(VLOOKUP(AZ$1&amp;":"&amp;AZ47,'Finish order'!$E:$K,2,FALSE),"")</f>
        <v/>
      </c>
      <c r="BG47" s="2">
        <v>46</v>
      </c>
      <c r="BH47" s="2" t="str">
        <f>IFERROR(VLOOKUP(BG$1&amp;":"&amp;BG47,'Finish order'!$E:$K,4,FALSE),"")</f>
        <v/>
      </c>
      <c r="BI47" s="2" t="str">
        <f>IFERROR(VLOOKUP(BG$1&amp;":"&amp;BG47,'Finish order'!$E:$K,5,FALSE),"")</f>
        <v/>
      </c>
      <c r="BJ47" s="11" t="str">
        <f>IFERROR(VLOOKUP(BG$1&amp;":"&amp;BG47,'Finish order'!$E:$K,3,FALSE),"")</f>
        <v/>
      </c>
      <c r="BK47" s="2" t="str">
        <f>IFERROR(VLOOKUP(BG$1&amp;":"&amp;BG47,'Finish order'!$E:$K,2,FALSE),"")</f>
        <v/>
      </c>
      <c r="BN47" s="2">
        <v>46</v>
      </c>
      <c r="BO47" s="2" t="str">
        <f>IFERROR(VLOOKUP(BN$1&amp;":"&amp;BN47,'Finish order'!$E:$K,4,FALSE),"")</f>
        <v/>
      </c>
      <c r="BP47" s="2" t="str">
        <f>IFERROR(VLOOKUP(BN$1&amp;":"&amp;BN47,'Finish order'!$E:$K,5,FALSE),"")</f>
        <v/>
      </c>
      <c r="BQ47" s="11" t="str">
        <f>IFERROR(VLOOKUP(BN$1&amp;":"&amp;BN47,'Finish order'!$E:$K,3,FALSE),"")</f>
        <v/>
      </c>
      <c r="BR47" s="2" t="str">
        <f>IFERROR(VLOOKUP(BN$1&amp;":"&amp;BN47,'Finish order'!$E:$K,2,FALSE),"")</f>
        <v/>
      </c>
      <c r="BU47" s="2">
        <v>46</v>
      </c>
      <c r="BV47" s="11" t="str">
        <f>IFERROR(VLOOKUP(BU$1&amp;":"&amp;BU47,'Finish order'!$E:$K,4,FALSE),"")</f>
        <v/>
      </c>
      <c r="BW47" s="2" t="str">
        <f>IFERROR(VLOOKUP(BU$1&amp;":"&amp;BU47,'Finish order'!$E:$K,5,FALSE),"")</f>
        <v/>
      </c>
      <c r="BX47" s="11" t="str">
        <f>IFERROR(VLOOKUP(BU$1&amp;":"&amp;BU47,'Finish order'!$E:$K,3,FALSE),"")</f>
        <v/>
      </c>
      <c r="BY47" s="2" t="str">
        <f>IFERROR(VLOOKUP(BU$1&amp;":"&amp;BU47,'Finish order'!$E:$K,2,FALSE),"")</f>
        <v/>
      </c>
      <c r="CB47" s="2">
        <v>46</v>
      </c>
      <c r="CC47" s="11" t="str">
        <f>IFERROR(VLOOKUP(CB$1&amp;":"&amp;CB47,'Finish order'!$E:$K,4,FALSE),"")</f>
        <v/>
      </c>
      <c r="CD47" s="2" t="str">
        <f>IFERROR(VLOOKUP(CB$1&amp;":"&amp;CB47,'Finish order'!$E:$K,5,FALSE),"")</f>
        <v/>
      </c>
      <c r="CE47" s="11" t="str">
        <f>IFERROR(VLOOKUP(CB$1&amp;":"&amp;CB47,'Finish order'!$E:$K,3,FALSE),"")</f>
        <v/>
      </c>
      <c r="CF47" s="2" t="str">
        <f>IFERROR(VLOOKUP(CB$1&amp;":"&amp;CB47,'Finish order'!$E:$K,2,FALSE),"")</f>
        <v/>
      </c>
      <c r="CI47" s="13">
        <v>46</v>
      </c>
      <c r="CJ47" s="2" t="str">
        <f>IFERROR(VLOOKUP(CI$1&amp;":"&amp;CI47,'Finish order'!$E:$K,4,FALSE),"")</f>
        <v/>
      </c>
      <c r="CK47" s="2" t="str">
        <f>IFERROR(VLOOKUP(CI$1&amp;":"&amp;CI47,'Finish order'!$E:$K,5,FALSE),"")</f>
        <v/>
      </c>
      <c r="CL47" s="11" t="str">
        <f>IFERROR(VLOOKUP(CI$1&amp;":"&amp;CI47,'Finish order'!$E:$K,3,FALSE),"")</f>
        <v/>
      </c>
      <c r="CM47" s="2" t="str">
        <f>IFERROR(VLOOKUP(CI$1&amp;":"&amp;CI47,'Finish order'!$E:$K,2,FALSE),"")</f>
        <v/>
      </c>
      <c r="CP47" s="13">
        <v>46</v>
      </c>
      <c r="CQ47" s="2" t="str">
        <f>IFERROR(VLOOKUP(CP$1&amp;":"&amp;CP47,'Finish order'!$E:$K,4,FALSE),"")</f>
        <v/>
      </c>
      <c r="CR47" s="2" t="str">
        <f>IFERROR(VLOOKUP(CP$1&amp;":"&amp;CP47,'Finish order'!$E:$K,5,FALSE),"")</f>
        <v/>
      </c>
      <c r="CS47" s="11" t="str">
        <f>IFERROR(VLOOKUP(CP$1&amp;":"&amp;CP47,'Finish order'!$E:$K,3,FALSE),"")</f>
        <v/>
      </c>
      <c r="CT47" s="2" t="str">
        <f>IFERROR(VLOOKUP(CP$1&amp;":"&amp;CP47,'Finish order'!$E:$K,2,FALSE),"")</f>
        <v/>
      </c>
      <c r="CW47" s="2">
        <v>46</v>
      </c>
      <c r="CX47" s="2" t="str">
        <f>IFERROR(VLOOKUP(CW$1&amp;":"&amp;CW47,'Finish order'!$E:$K,4,FALSE),"")</f>
        <v/>
      </c>
      <c r="CY47" s="2" t="str">
        <f>IFERROR(VLOOKUP(CW$1&amp;":"&amp;CW47,'Finish order'!$E:$K,5,FALSE),"")</f>
        <v/>
      </c>
      <c r="CZ47" s="11" t="str">
        <f>IFERROR(VLOOKUP(CW$1&amp;":"&amp;CW47,'Finish order'!$E:$K,3,FALSE),"")</f>
        <v/>
      </c>
      <c r="DA47" s="2" t="str">
        <f>IFERROR(VLOOKUP(CW$1&amp;":"&amp;CW47,'Finish order'!$E:$K,2,FALSE),"")</f>
        <v/>
      </c>
      <c r="DD47" s="2">
        <v>46</v>
      </c>
      <c r="DE47" s="2" t="str">
        <f>IFERROR(VLOOKUP(DD$1&amp;":"&amp;DD47,'Finish order'!$E:$K,4,FALSE),"")</f>
        <v/>
      </c>
      <c r="DF47" s="2" t="str">
        <f>IFERROR(VLOOKUP(DD$1&amp;":"&amp;DD47,'Finish order'!$E:$K,5,FALSE),"")</f>
        <v/>
      </c>
      <c r="DG47" s="11" t="str">
        <f>IFERROR(VLOOKUP(DD$1&amp;":"&amp;DD47,'Finish order'!$E:$K,3,FALSE),"")</f>
        <v/>
      </c>
      <c r="DH47" s="2" t="str">
        <f>IFERROR(VLOOKUP(DD$1&amp;":"&amp;DD47,'Finish order'!$E:$K,2,FALSE),"")</f>
        <v/>
      </c>
      <c r="DI47" s="11"/>
      <c r="DK47" s="2">
        <v>46</v>
      </c>
      <c r="DL47" s="2" t="str">
        <f>IFERROR(VLOOKUP(DK$1&amp;":"&amp;DK47,'Finish order'!$E:$K,4,FALSE),"")</f>
        <v/>
      </c>
      <c r="DM47" s="2" t="str">
        <f>IFERROR(VLOOKUP(DK$1&amp;":"&amp;DK47,'Finish order'!$E:$K,5,FALSE),"")</f>
        <v/>
      </c>
      <c r="DN47" s="11" t="str">
        <f>IFERROR(VLOOKUP(DK$1&amp;":"&amp;DK47,'Finish order'!$E:$K,3,FALSE),"")</f>
        <v/>
      </c>
      <c r="DO47" s="2" t="str">
        <f>IFERROR(VLOOKUP(DK$1&amp;":"&amp;DK47,'Finish order'!$E:$K,2,FALSE),"")</f>
        <v/>
      </c>
      <c r="DR47" s="2">
        <v>46</v>
      </c>
      <c r="DS47" s="2" t="str">
        <f>IFERROR(VLOOKUP(DR$1&amp;":"&amp;DR47,'Finish order'!$E:$K,4,FALSE),"")</f>
        <v/>
      </c>
      <c r="DT47" s="2" t="str">
        <f>IFERROR(VLOOKUP(DR$1&amp;":"&amp;DR47,'Finish order'!$E:$K,5,FALSE),"")</f>
        <v/>
      </c>
      <c r="DU47" s="11" t="str">
        <f>IFERROR(VLOOKUP(DR$1&amp;":"&amp;DR47,'Finish order'!$E:$K,3,FALSE),"")</f>
        <v/>
      </c>
      <c r="DV47" s="2" t="str">
        <f>IFERROR(VLOOKUP(DR$1&amp;":"&amp;DR47,'Finish order'!$E:$K,2,FALSE),"")</f>
        <v/>
      </c>
      <c r="DW47" s="11"/>
    </row>
    <row r="48" spans="1:127" x14ac:dyDescent="0.2">
      <c r="A48" s="2">
        <v>47</v>
      </c>
      <c r="B48" s="2" t="str">
        <f>IFERROR(VLOOKUP($A$1&amp;":"&amp;A48,'Finish order'!C:K,6,FALSE),"")</f>
        <v>Russ Grayson</v>
      </c>
      <c r="C48" s="2" t="str">
        <f>IFERROR(VLOOKUP(A$1&amp;":"&amp;A48,'Finish order'!$C:$K,9,FALSE),"")</f>
        <v>M50</v>
      </c>
      <c r="D48" s="2" t="str">
        <f>IFERROR(VLOOKUP(A$1&amp;":"&amp;A48,'Finish order'!$C:$K,7,FALSE),"")</f>
        <v>Pickering RC</v>
      </c>
      <c r="E48" s="11">
        <f>IFERROR(VLOOKUP($A$1&amp;":"&amp;A48,'Finish order'!C:K,5,FALSE),"")</f>
        <v>4.4236111111111108E-2</v>
      </c>
      <c r="F48" s="2">
        <f>IFERROR(VLOOKUP($A$1&amp;":"&amp;A48,'Finish order'!C:K,4,FALSE),"")</f>
        <v>707</v>
      </c>
      <c r="G48" s="13" cm="1">
        <f t="array" ref="G48">IFERROR(SMALL(IF($D$2:$D957=D48,$A$2:$A$911*1.001),1),"")</f>
        <v>8.0079999999999991</v>
      </c>
      <c r="H48" s="13" cm="1">
        <f t="array" ref="H48">IFERROR(SMALL(IF($D$2:$D957=D48,$A$2:$A$911*1.0001),2),"")</f>
        <v>18.001799999999999</v>
      </c>
      <c r="I48" s="13" cm="1">
        <f t="array" ref="I48">IFERROR(SMALL(IF($D$2:$D957=D48,$A$2:$A$911*1.00001),3),"")</f>
        <v>24.000240000000002</v>
      </c>
      <c r="J48" s="13" cm="1">
        <f t="array" ref="J48">IFERROR(SMALL(IF($D$2:$D957=D48,$A$2:$A$911*1.000001),4),"")</f>
        <v>40.000039999999998</v>
      </c>
      <c r="K48" s="13">
        <f t="shared" si="0"/>
        <v>90.010080000000002</v>
      </c>
      <c r="L48" s="13">
        <f t="shared" si="1"/>
        <v>50.010040000000004</v>
      </c>
      <c r="M48" s="13">
        <f t="shared" si="2"/>
        <v>26.009799999999998</v>
      </c>
      <c r="N48" s="13" t="str">
        <f>Table1[[#This Row],[Club]]&amp;":"&amp;Table1[[#Headers],[Male]]</f>
        <v>Pickering RC:Male</v>
      </c>
      <c r="P48" s="2">
        <v>47</v>
      </c>
      <c r="Q48" s="2" t="str">
        <f>IFERROR(VLOOKUP(P$1&amp;":"&amp;P48,'Finish order'!$C:$K,6,FALSE),"")</f>
        <v/>
      </c>
      <c r="R48" s="2" t="str">
        <f>IFERROR(VLOOKUP(P$1&amp;":"&amp;P48,'Finish order'!$C:$K,9,FALSE),"")</f>
        <v/>
      </c>
      <c r="S48" s="2" t="str">
        <f>IFERROR(VLOOKUP(P$1&amp;":"&amp;P48,'Finish order'!$C:$K,7,FALSE),"")</f>
        <v/>
      </c>
      <c r="T48" s="11" t="str">
        <f>IFERROR(VLOOKUP(P$1&amp;":"&amp;P48,'Finish order'!$C:$K,5,FALSE),"")</f>
        <v/>
      </c>
      <c r="U48" s="2" t="str">
        <f>IFERROR(VLOOKUP(P$1&amp;":"&amp;P48,'Finish order'!$C:$K,4,FALSE),"")</f>
        <v/>
      </c>
      <c r="V48" s="13" t="str" cm="1">
        <f t="array" ref="V48">IFERROR(SMALL(IF($S$2:$S957=S48,$P$2:$P$911*1.001),1),"")</f>
        <v/>
      </c>
      <c r="W48" s="13" t="str" cm="1">
        <f t="array" ref="W48">IFERROR(SMALL(IF($S$2:$S957=S48,$P$2:$P$911*1.0001),2),"")</f>
        <v/>
      </c>
      <c r="X48" s="13" t="str" cm="1">
        <f t="array" ref="X48">IFERROR(SMALL(IF($S$2:$S957=S48,$P$2:$P$911*1.00001),3),"")</f>
        <v/>
      </c>
      <c r="Y48" s="13" t="str" cm="1">
        <f t="array" ref="Y48">IFERROR(SMALL(IF($S$2:$S957=S48,$P$2:$P$911*1.000001),4),"")</f>
        <v/>
      </c>
      <c r="Z48" s="13" t="str">
        <f t="shared" si="3"/>
        <v>No</v>
      </c>
      <c r="AA48" s="13" t="str">
        <f t="shared" si="5"/>
        <v>No</v>
      </c>
      <c r="AB48" s="13" t="str">
        <f t="shared" si="4"/>
        <v>No</v>
      </c>
      <c r="AC48" s="13" t="str">
        <f>Table4[[#This Row],[Club]]&amp;":"&amp;Table4[[#Headers],[Female]]</f>
        <v>:Female</v>
      </c>
      <c r="AE48" s="2">
        <v>47</v>
      </c>
      <c r="AF48" s="2" t="str">
        <f>IFERROR(VLOOKUP(AE$1&amp;":"&amp;AE48,'Finish order'!$E:$K,4,FALSE),"")</f>
        <v/>
      </c>
      <c r="AG48" s="2" t="str">
        <f>IFERROR(VLOOKUP(AE$1&amp;":"&amp;AE48,'Finish order'!$E:$K,5,FALSE),"")</f>
        <v/>
      </c>
      <c r="AH48" s="11" t="str">
        <f>IFERROR(VLOOKUP(AE$1&amp;":"&amp;AE48,'Finish order'!$E:$K,3,FALSE),"")</f>
        <v/>
      </c>
      <c r="AI48" s="2" t="str">
        <f>IFERROR(VLOOKUP(AE$1&amp;":"&amp;AE48,'Finish order'!$E:$K,2,FALSE),"")</f>
        <v/>
      </c>
      <c r="AL48" s="2">
        <v>47</v>
      </c>
      <c r="AM48" s="2" t="str">
        <f>IFERROR(VLOOKUP(AL$1&amp;":"&amp;AL48,'Finish order'!$E:$K,4,FALSE),"")</f>
        <v/>
      </c>
      <c r="AN48" s="2" t="str">
        <f>IFERROR(VLOOKUP(AL$1&amp;":"&amp;AL48,'Finish order'!$E:$K,5,FALSE),"")</f>
        <v/>
      </c>
      <c r="AO48" s="11" t="str">
        <f>IFERROR(VLOOKUP(AL$1&amp;":"&amp;AL48,'Finish order'!$E:$K,3,FALSE),"")</f>
        <v/>
      </c>
      <c r="AP48" s="2" t="str">
        <f>IFERROR(VLOOKUP(AL$1&amp;":"&amp;AL48,'Finish order'!$E:$K,2,FALSE),"")</f>
        <v/>
      </c>
      <c r="AS48" s="2">
        <v>47</v>
      </c>
      <c r="AT48" s="2" t="str">
        <f>IFERROR(VLOOKUP(AS$1&amp;":"&amp;AS48,'Finish order'!$E:$K,4,FALSE),"")</f>
        <v/>
      </c>
      <c r="AU48" s="2" t="str">
        <f>IFERROR(VLOOKUP(AS$1&amp;":"&amp;AS48,'Finish order'!$E:$K,5,FALSE),"")</f>
        <v/>
      </c>
      <c r="AV48" s="11" t="str">
        <f>IFERROR(VLOOKUP(AS$1&amp;":"&amp;AS48,'Finish order'!$E:$K,3,FALSE),"")</f>
        <v/>
      </c>
      <c r="AW48" s="2" t="str">
        <f>IFERROR(VLOOKUP(AS$1&amp;":"&amp;AS48,'Finish order'!$E:$K,2,FALSE),"")</f>
        <v/>
      </c>
      <c r="AZ48" s="2">
        <v>47</v>
      </c>
      <c r="BA48" s="2" t="str">
        <f>IFERROR(VLOOKUP(AZ$1&amp;":"&amp;AZ48,'Finish order'!$E:$K,4,FALSE),"")</f>
        <v/>
      </c>
      <c r="BB48" s="2" t="str">
        <f>IFERROR(VLOOKUP(AZ$1&amp;":"&amp;AZ48,'Finish order'!$E:$K,5,FALSE),"")</f>
        <v/>
      </c>
      <c r="BC48" s="11" t="str">
        <f>IFERROR(VLOOKUP(AZ$1&amp;":"&amp;AZ48,'Finish order'!$E:$K,3,FALSE),"")</f>
        <v/>
      </c>
      <c r="BD48" s="2" t="str">
        <f>IFERROR(VLOOKUP(AZ$1&amp;":"&amp;AZ48,'Finish order'!$E:$K,2,FALSE),"")</f>
        <v/>
      </c>
      <c r="BG48" s="2">
        <v>47</v>
      </c>
      <c r="BH48" s="2" t="str">
        <f>IFERROR(VLOOKUP(BG$1&amp;":"&amp;BG48,'Finish order'!$E:$K,4,FALSE),"")</f>
        <v/>
      </c>
      <c r="BI48" s="2" t="str">
        <f>IFERROR(VLOOKUP(BG$1&amp;":"&amp;BG48,'Finish order'!$E:$K,5,FALSE),"")</f>
        <v/>
      </c>
      <c r="BJ48" s="11" t="str">
        <f>IFERROR(VLOOKUP(BG$1&amp;":"&amp;BG48,'Finish order'!$E:$K,3,FALSE),"")</f>
        <v/>
      </c>
      <c r="BK48" s="2" t="str">
        <f>IFERROR(VLOOKUP(BG$1&amp;":"&amp;BG48,'Finish order'!$E:$K,2,FALSE),"")</f>
        <v/>
      </c>
      <c r="BN48" s="2">
        <v>47</v>
      </c>
      <c r="BO48" s="2" t="str">
        <f>IFERROR(VLOOKUP(BN$1&amp;":"&amp;BN48,'Finish order'!$E:$K,4,FALSE),"")</f>
        <v/>
      </c>
      <c r="BP48" s="2" t="str">
        <f>IFERROR(VLOOKUP(BN$1&amp;":"&amp;BN48,'Finish order'!$E:$K,5,FALSE),"")</f>
        <v/>
      </c>
      <c r="BQ48" s="11" t="str">
        <f>IFERROR(VLOOKUP(BN$1&amp;":"&amp;BN48,'Finish order'!$E:$K,3,FALSE),"")</f>
        <v/>
      </c>
      <c r="BR48" s="2" t="str">
        <f>IFERROR(VLOOKUP(BN$1&amp;":"&amp;BN48,'Finish order'!$E:$K,2,FALSE),"")</f>
        <v/>
      </c>
      <c r="BU48" s="2">
        <v>47</v>
      </c>
      <c r="BV48" s="11" t="str">
        <f>IFERROR(VLOOKUP(BU$1&amp;":"&amp;BU48,'Finish order'!$E:$K,4,FALSE),"")</f>
        <v/>
      </c>
      <c r="BW48" s="2" t="str">
        <f>IFERROR(VLOOKUP(BU$1&amp;":"&amp;BU48,'Finish order'!$E:$K,5,FALSE),"")</f>
        <v/>
      </c>
      <c r="BX48" s="11" t="str">
        <f>IFERROR(VLOOKUP(BU$1&amp;":"&amp;BU48,'Finish order'!$E:$K,3,FALSE),"")</f>
        <v/>
      </c>
      <c r="BY48" s="2" t="str">
        <f>IFERROR(VLOOKUP(BU$1&amp;":"&amp;BU48,'Finish order'!$E:$K,2,FALSE),"")</f>
        <v/>
      </c>
      <c r="CB48" s="2">
        <v>47</v>
      </c>
      <c r="CC48" s="11" t="str">
        <f>IFERROR(VLOOKUP(CB$1&amp;":"&amp;CB48,'Finish order'!$E:$K,4,FALSE),"")</f>
        <v/>
      </c>
      <c r="CD48" s="2" t="str">
        <f>IFERROR(VLOOKUP(CB$1&amp;":"&amp;CB48,'Finish order'!$E:$K,5,FALSE),"")</f>
        <v/>
      </c>
      <c r="CE48" s="11" t="str">
        <f>IFERROR(VLOOKUP(CB$1&amp;":"&amp;CB48,'Finish order'!$E:$K,3,FALSE),"")</f>
        <v/>
      </c>
      <c r="CF48" s="2" t="str">
        <f>IFERROR(VLOOKUP(CB$1&amp;":"&amp;CB48,'Finish order'!$E:$K,2,FALSE),"")</f>
        <v/>
      </c>
      <c r="CI48" s="13">
        <v>47</v>
      </c>
      <c r="CJ48" s="2" t="str">
        <f>IFERROR(VLOOKUP(CI$1&amp;":"&amp;CI48,'Finish order'!$E:$K,4,FALSE),"")</f>
        <v/>
      </c>
      <c r="CK48" s="2" t="str">
        <f>IFERROR(VLOOKUP(CI$1&amp;":"&amp;CI48,'Finish order'!$E:$K,5,FALSE),"")</f>
        <v/>
      </c>
      <c r="CL48" s="11" t="str">
        <f>IFERROR(VLOOKUP(CI$1&amp;":"&amp;CI48,'Finish order'!$E:$K,3,FALSE),"")</f>
        <v/>
      </c>
      <c r="CM48" s="2" t="str">
        <f>IFERROR(VLOOKUP(CI$1&amp;":"&amp;CI48,'Finish order'!$E:$K,2,FALSE),"")</f>
        <v/>
      </c>
      <c r="CP48" s="13">
        <v>47</v>
      </c>
      <c r="CQ48" s="2" t="str">
        <f>IFERROR(VLOOKUP(CP$1&amp;":"&amp;CP48,'Finish order'!$E:$K,4,FALSE),"")</f>
        <v/>
      </c>
      <c r="CR48" s="2" t="str">
        <f>IFERROR(VLOOKUP(CP$1&amp;":"&amp;CP48,'Finish order'!$E:$K,5,FALSE),"")</f>
        <v/>
      </c>
      <c r="CS48" s="11" t="str">
        <f>IFERROR(VLOOKUP(CP$1&amp;":"&amp;CP48,'Finish order'!$E:$K,3,FALSE),"")</f>
        <v/>
      </c>
      <c r="CT48" s="2" t="str">
        <f>IFERROR(VLOOKUP(CP$1&amp;":"&amp;CP48,'Finish order'!$E:$K,2,FALSE),"")</f>
        <v/>
      </c>
      <c r="CW48" s="2">
        <v>47</v>
      </c>
      <c r="CX48" s="2" t="str">
        <f>IFERROR(VLOOKUP(CW$1&amp;":"&amp;CW48,'Finish order'!$E:$K,4,FALSE),"")</f>
        <v/>
      </c>
      <c r="CY48" s="2" t="str">
        <f>IFERROR(VLOOKUP(CW$1&amp;":"&amp;CW48,'Finish order'!$E:$K,5,FALSE),"")</f>
        <v/>
      </c>
      <c r="CZ48" s="11" t="str">
        <f>IFERROR(VLOOKUP(CW$1&amp;":"&amp;CW48,'Finish order'!$E:$K,3,FALSE),"")</f>
        <v/>
      </c>
      <c r="DA48" s="2" t="str">
        <f>IFERROR(VLOOKUP(CW$1&amp;":"&amp;CW48,'Finish order'!$E:$K,2,FALSE),"")</f>
        <v/>
      </c>
      <c r="DD48" s="2">
        <v>47</v>
      </c>
      <c r="DE48" s="2" t="str">
        <f>IFERROR(VLOOKUP(DD$1&amp;":"&amp;DD48,'Finish order'!$E:$K,4,FALSE),"")</f>
        <v/>
      </c>
      <c r="DF48" s="2" t="str">
        <f>IFERROR(VLOOKUP(DD$1&amp;":"&amp;DD48,'Finish order'!$E:$K,5,FALSE),"")</f>
        <v/>
      </c>
      <c r="DG48" s="11" t="str">
        <f>IFERROR(VLOOKUP(DD$1&amp;":"&amp;DD48,'Finish order'!$E:$K,3,FALSE),"")</f>
        <v/>
      </c>
      <c r="DH48" s="2" t="str">
        <f>IFERROR(VLOOKUP(DD$1&amp;":"&amp;DD48,'Finish order'!$E:$K,2,FALSE),"")</f>
        <v/>
      </c>
      <c r="DI48" s="11"/>
      <c r="DK48" s="2">
        <v>47</v>
      </c>
      <c r="DL48" s="2" t="str">
        <f>IFERROR(VLOOKUP(DK$1&amp;":"&amp;DK48,'Finish order'!$E:$K,4,FALSE),"")</f>
        <v/>
      </c>
      <c r="DM48" s="2" t="str">
        <f>IFERROR(VLOOKUP(DK$1&amp;":"&amp;DK48,'Finish order'!$E:$K,5,FALSE),"")</f>
        <v/>
      </c>
      <c r="DN48" s="11" t="str">
        <f>IFERROR(VLOOKUP(DK$1&amp;":"&amp;DK48,'Finish order'!$E:$K,3,FALSE),"")</f>
        <v/>
      </c>
      <c r="DO48" s="2" t="str">
        <f>IFERROR(VLOOKUP(DK$1&amp;":"&amp;DK48,'Finish order'!$E:$K,2,FALSE),"")</f>
        <v/>
      </c>
      <c r="DR48" s="2">
        <v>47</v>
      </c>
      <c r="DS48" s="2" t="str">
        <f>IFERROR(VLOOKUP(DR$1&amp;":"&amp;DR48,'Finish order'!$E:$K,4,FALSE),"")</f>
        <v/>
      </c>
      <c r="DT48" s="2" t="str">
        <f>IFERROR(VLOOKUP(DR$1&amp;":"&amp;DR48,'Finish order'!$E:$K,5,FALSE),"")</f>
        <v/>
      </c>
      <c r="DU48" s="11" t="str">
        <f>IFERROR(VLOOKUP(DR$1&amp;":"&amp;DR48,'Finish order'!$E:$K,3,FALSE),"")</f>
        <v/>
      </c>
      <c r="DV48" s="2" t="str">
        <f>IFERROR(VLOOKUP(DR$1&amp;":"&amp;DR48,'Finish order'!$E:$K,2,FALSE),"")</f>
        <v/>
      </c>
      <c r="DW48" s="11"/>
    </row>
    <row r="49" spans="1:127" x14ac:dyDescent="0.2">
      <c r="A49" s="2">
        <v>48</v>
      </c>
      <c r="B49" s="2" t="str">
        <f>IFERROR(VLOOKUP($A$1&amp;":"&amp;A49,'Finish order'!C:K,6,FALSE),"")</f>
        <v>Kieron Niven</v>
      </c>
      <c r="C49" s="2" t="str">
        <f>IFERROR(VLOOKUP(A$1&amp;":"&amp;A49,'Finish order'!$C:$K,9,FALSE),"")</f>
        <v>M45</v>
      </c>
      <c r="D49" s="2" t="str">
        <f>IFERROR(VLOOKUP(A$1&amp;":"&amp;A49,'Finish order'!$C:$K,7,FALSE),"")</f>
        <v>York Knavesmire Harriers</v>
      </c>
      <c r="E49" s="11">
        <f>IFERROR(VLOOKUP($A$1&amp;":"&amp;A49,'Finish order'!C:K,5,FALSE),"")</f>
        <v>4.4583333333333336E-2</v>
      </c>
      <c r="F49" s="2">
        <f>IFERROR(VLOOKUP($A$1&amp;":"&amp;A49,'Finish order'!C:K,4,FALSE),"")</f>
        <v>615</v>
      </c>
      <c r="G49" s="13" cm="1">
        <f t="array" ref="G49">IFERROR(SMALL(IF($D$2:$D958=D49,$A$2:$A$911*1.001),1),"")</f>
        <v>13.012999999999998</v>
      </c>
      <c r="H49" s="13" cm="1">
        <f t="array" ref="H49">IFERROR(SMALL(IF($D$2:$D958=D49,$A$2:$A$911*1.0001),2),"")</f>
        <v>14.0014</v>
      </c>
      <c r="I49" s="13" cm="1">
        <f t="array" ref="I49">IFERROR(SMALL(IF($D$2:$D958=D49,$A$2:$A$911*1.00001),3),"")</f>
        <v>36.000360000000001</v>
      </c>
      <c r="J49" s="13" cm="1">
        <f t="array" ref="J49">IFERROR(SMALL(IF($D$2:$D958=D49,$A$2:$A$911*1.000001),4),"")</f>
        <v>48.000047999999992</v>
      </c>
      <c r="K49" s="13">
        <f t="shared" si="0"/>
        <v>111.01480799999999</v>
      </c>
      <c r="L49" s="13">
        <f t="shared" si="1"/>
        <v>63.014759999999995</v>
      </c>
      <c r="M49" s="13">
        <f t="shared" si="2"/>
        <v>27.014399999999998</v>
      </c>
      <c r="N49" s="13" t="str">
        <f>Table1[[#This Row],[Club]]&amp;":"&amp;Table1[[#Headers],[Male]]</f>
        <v>York Knavesmire Harriers:Male</v>
      </c>
      <c r="P49" s="2">
        <v>48</v>
      </c>
      <c r="Q49" s="2" t="str">
        <f>IFERROR(VLOOKUP(P$1&amp;":"&amp;P49,'Finish order'!$C:$K,6,FALSE),"")</f>
        <v/>
      </c>
      <c r="R49" s="2" t="str">
        <f>IFERROR(VLOOKUP(P$1&amp;":"&amp;P49,'Finish order'!$C:$K,9,FALSE),"")</f>
        <v/>
      </c>
      <c r="S49" s="2" t="str">
        <f>IFERROR(VLOOKUP(P$1&amp;":"&amp;P49,'Finish order'!$C:$K,7,FALSE),"")</f>
        <v/>
      </c>
      <c r="T49" s="11" t="str">
        <f>IFERROR(VLOOKUP(P$1&amp;":"&amp;P49,'Finish order'!$C:$K,5,FALSE),"")</f>
        <v/>
      </c>
      <c r="U49" s="2" t="str">
        <f>IFERROR(VLOOKUP(P$1&amp;":"&amp;P49,'Finish order'!$C:$K,4,FALSE),"")</f>
        <v/>
      </c>
      <c r="V49" s="13" t="str" cm="1">
        <f t="array" ref="V49">IFERROR(SMALL(IF($S$2:$S958=S49,$P$2:$P$911*1.001),1),"")</f>
        <v/>
      </c>
      <c r="W49" s="13" t="str" cm="1">
        <f t="array" ref="W49">IFERROR(SMALL(IF($S$2:$S958=S49,$P$2:$P$911*1.0001),2),"")</f>
        <v/>
      </c>
      <c r="X49" s="13" t="str" cm="1">
        <f t="array" ref="X49">IFERROR(SMALL(IF($S$2:$S958=S49,$P$2:$P$911*1.00001),3),"")</f>
        <v/>
      </c>
      <c r="Y49" s="13" t="str" cm="1">
        <f t="array" ref="Y49">IFERROR(SMALL(IF($S$2:$S958=S49,$P$2:$P$911*1.000001),4),"")</f>
        <v/>
      </c>
      <c r="Z49" s="13" t="str">
        <f t="shared" si="3"/>
        <v>No</v>
      </c>
      <c r="AA49" s="13" t="str">
        <f t="shared" si="5"/>
        <v>No</v>
      </c>
      <c r="AB49" s="13" t="str">
        <f t="shared" si="4"/>
        <v>No</v>
      </c>
      <c r="AC49" s="13" t="str">
        <f>Table4[[#This Row],[Club]]&amp;":"&amp;Table4[[#Headers],[Female]]</f>
        <v>:Female</v>
      </c>
      <c r="AE49" s="2">
        <v>48</v>
      </c>
      <c r="AF49" s="2" t="str">
        <f>IFERROR(VLOOKUP(AE$1&amp;":"&amp;AE49,'Finish order'!$E:$K,4,FALSE),"")</f>
        <v/>
      </c>
      <c r="AG49" s="2" t="str">
        <f>IFERROR(VLOOKUP(AE$1&amp;":"&amp;AE49,'Finish order'!$E:$K,5,FALSE),"")</f>
        <v/>
      </c>
      <c r="AH49" s="11" t="str">
        <f>IFERROR(VLOOKUP(AE$1&amp;":"&amp;AE49,'Finish order'!$E:$K,3,FALSE),"")</f>
        <v/>
      </c>
      <c r="AI49" s="2" t="str">
        <f>IFERROR(VLOOKUP(AE$1&amp;":"&amp;AE49,'Finish order'!$E:$K,2,FALSE),"")</f>
        <v/>
      </c>
      <c r="AL49" s="2">
        <v>48</v>
      </c>
      <c r="AM49" s="2" t="str">
        <f>IFERROR(VLOOKUP(AL$1&amp;":"&amp;AL49,'Finish order'!$E:$K,4,FALSE),"")</f>
        <v/>
      </c>
      <c r="AN49" s="2" t="str">
        <f>IFERROR(VLOOKUP(AL$1&amp;":"&amp;AL49,'Finish order'!$E:$K,5,FALSE),"")</f>
        <v/>
      </c>
      <c r="AO49" s="11" t="str">
        <f>IFERROR(VLOOKUP(AL$1&amp;":"&amp;AL49,'Finish order'!$E:$K,3,FALSE),"")</f>
        <v/>
      </c>
      <c r="AP49" s="2" t="str">
        <f>IFERROR(VLOOKUP(AL$1&amp;":"&amp;AL49,'Finish order'!$E:$K,2,FALSE),"")</f>
        <v/>
      </c>
      <c r="AS49" s="2">
        <v>48</v>
      </c>
      <c r="AT49" s="2" t="str">
        <f>IFERROR(VLOOKUP(AS$1&amp;":"&amp;AS49,'Finish order'!$E:$K,4,FALSE),"")</f>
        <v/>
      </c>
      <c r="AU49" s="2" t="str">
        <f>IFERROR(VLOOKUP(AS$1&amp;":"&amp;AS49,'Finish order'!$E:$K,5,FALSE),"")</f>
        <v/>
      </c>
      <c r="AV49" s="11" t="str">
        <f>IFERROR(VLOOKUP(AS$1&amp;":"&amp;AS49,'Finish order'!$E:$K,3,FALSE),"")</f>
        <v/>
      </c>
      <c r="AW49" s="2" t="str">
        <f>IFERROR(VLOOKUP(AS$1&amp;":"&amp;AS49,'Finish order'!$E:$K,2,FALSE),"")</f>
        <v/>
      </c>
      <c r="AZ49" s="2">
        <v>48</v>
      </c>
      <c r="BA49" s="2" t="str">
        <f>IFERROR(VLOOKUP(AZ$1&amp;":"&amp;AZ49,'Finish order'!$E:$K,4,FALSE),"")</f>
        <v/>
      </c>
      <c r="BB49" s="2" t="str">
        <f>IFERROR(VLOOKUP(AZ$1&amp;":"&amp;AZ49,'Finish order'!$E:$K,5,FALSE),"")</f>
        <v/>
      </c>
      <c r="BC49" s="11" t="str">
        <f>IFERROR(VLOOKUP(AZ$1&amp;":"&amp;AZ49,'Finish order'!$E:$K,3,FALSE),"")</f>
        <v/>
      </c>
      <c r="BD49" s="2" t="str">
        <f>IFERROR(VLOOKUP(AZ$1&amp;":"&amp;AZ49,'Finish order'!$E:$K,2,FALSE),"")</f>
        <v/>
      </c>
      <c r="BG49" s="2">
        <v>48</v>
      </c>
      <c r="BH49" s="2" t="str">
        <f>IFERROR(VLOOKUP(BG$1&amp;":"&amp;BG49,'Finish order'!$E:$K,4,FALSE),"")</f>
        <v/>
      </c>
      <c r="BI49" s="2" t="str">
        <f>IFERROR(VLOOKUP(BG$1&amp;":"&amp;BG49,'Finish order'!$E:$K,5,FALSE),"")</f>
        <v/>
      </c>
      <c r="BJ49" s="11" t="str">
        <f>IFERROR(VLOOKUP(BG$1&amp;":"&amp;BG49,'Finish order'!$E:$K,3,FALSE),"")</f>
        <v/>
      </c>
      <c r="BK49" s="2" t="str">
        <f>IFERROR(VLOOKUP(BG$1&amp;":"&amp;BG49,'Finish order'!$E:$K,2,FALSE),"")</f>
        <v/>
      </c>
      <c r="BN49" s="2">
        <v>48</v>
      </c>
      <c r="BO49" s="2" t="str">
        <f>IFERROR(VLOOKUP(BN$1&amp;":"&amp;BN49,'Finish order'!$E:$K,4,FALSE),"")</f>
        <v/>
      </c>
      <c r="BP49" s="2" t="str">
        <f>IFERROR(VLOOKUP(BN$1&amp;":"&amp;BN49,'Finish order'!$E:$K,5,FALSE),"")</f>
        <v/>
      </c>
      <c r="BQ49" s="11" t="str">
        <f>IFERROR(VLOOKUP(BN$1&amp;":"&amp;BN49,'Finish order'!$E:$K,3,FALSE),"")</f>
        <v/>
      </c>
      <c r="BR49" s="2" t="str">
        <f>IFERROR(VLOOKUP(BN$1&amp;":"&amp;BN49,'Finish order'!$E:$K,2,FALSE),"")</f>
        <v/>
      </c>
      <c r="BU49" s="2">
        <v>48</v>
      </c>
      <c r="BV49" s="11" t="str">
        <f>IFERROR(VLOOKUP(BU$1&amp;":"&amp;BU49,'Finish order'!$E:$K,4,FALSE),"")</f>
        <v/>
      </c>
      <c r="BW49" s="2" t="str">
        <f>IFERROR(VLOOKUP(BU$1&amp;":"&amp;BU49,'Finish order'!$E:$K,5,FALSE),"")</f>
        <v/>
      </c>
      <c r="BX49" s="11" t="str">
        <f>IFERROR(VLOOKUP(BU$1&amp;":"&amp;BU49,'Finish order'!$E:$K,3,FALSE),"")</f>
        <v/>
      </c>
      <c r="BY49" s="2" t="str">
        <f>IFERROR(VLOOKUP(BU$1&amp;":"&amp;BU49,'Finish order'!$E:$K,2,FALSE),"")</f>
        <v/>
      </c>
      <c r="CB49" s="2">
        <v>48</v>
      </c>
      <c r="CC49" s="11" t="str">
        <f>IFERROR(VLOOKUP(CB$1&amp;":"&amp;CB49,'Finish order'!$E:$K,4,FALSE),"")</f>
        <v/>
      </c>
      <c r="CD49" s="2" t="str">
        <f>IFERROR(VLOOKUP(CB$1&amp;":"&amp;CB49,'Finish order'!$E:$K,5,FALSE),"")</f>
        <v/>
      </c>
      <c r="CE49" s="11" t="str">
        <f>IFERROR(VLOOKUP(CB$1&amp;":"&amp;CB49,'Finish order'!$E:$K,3,FALSE),"")</f>
        <v/>
      </c>
      <c r="CF49" s="2" t="str">
        <f>IFERROR(VLOOKUP(CB$1&amp;":"&amp;CB49,'Finish order'!$E:$K,2,FALSE),"")</f>
        <v/>
      </c>
      <c r="CI49" s="13">
        <v>48</v>
      </c>
      <c r="CJ49" s="2" t="str">
        <f>IFERROR(VLOOKUP(CI$1&amp;":"&amp;CI49,'Finish order'!$E:$K,4,FALSE),"")</f>
        <v/>
      </c>
      <c r="CK49" s="2" t="str">
        <f>IFERROR(VLOOKUP(CI$1&amp;":"&amp;CI49,'Finish order'!$E:$K,5,FALSE),"")</f>
        <v/>
      </c>
      <c r="CL49" s="11" t="str">
        <f>IFERROR(VLOOKUP(CI$1&amp;":"&amp;CI49,'Finish order'!$E:$K,3,FALSE),"")</f>
        <v/>
      </c>
      <c r="CM49" s="2" t="str">
        <f>IFERROR(VLOOKUP(CI$1&amp;":"&amp;CI49,'Finish order'!$E:$K,2,FALSE),"")</f>
        <v/>
      </c>
      <c r="CP49" s="13">
        <v>48</v>
      </c>
      <c r="CQ49" s="2" t="str">
        <f>IFERROR(VLOOKUP(CP$1&amp;":"&amp;CP49,'Finish order'!$E:$K,4,FALSE),"")</f>
        <v/>
      </c>
      <c r="CR49" s="2" t="str">
        <f>IFERROR(VLOOKUP(CP$1&amp;":"&amp;CP49,'Finish order'!$E:$K,5,FALSE),"")</f>
        <v/>
      </c>
      <c r="CS49" s="11" t="str">
        <f>IFERROR(VLOOKUP(CP$1&amp;":"&amp;CP49,'Finish order'!$E:$K,3,FALSE),"")</f>
        <v/>
      </c>
      <c r="CT49" s="2" t="str">
        <f>IFERROR(VLOOKUP(CP$1&amp;":"&amp;CP49,'Finish order'!$E:$K,2,FALSE),"")</f>
        <v/>
      </c>
      <c r="CW49" s="2">
        <v>48</v>
      </c>
      <c r="CX49" s="2" t="str">
        <f>IFERROR(VLOOKUP(CW$1&amp;":"&amp;CW49,'Finish order'!$E:$K,4,FALSE),"")</f>
        <v/>
      </c>
      <c r="CY49" s="2" t="str">
        <f>IFERROR(VLOOKUP(CW$1&amp;":"&amp;CW49,'Finish order'!$E:$K,5,FALSE),"")</f>
        <v/>
      </c>
      <c r="CZ49" s="11" t="str">
        <f>IFERROR(VLOOKUP(CW$1&amp;":"&amp;CW49,'Finish order'!$E:$K,3,FALSE),"")</f>
        <v/>
      </c>
      <c r="DA49" s="2" t="str">
        <f>IFERROR(VLOOKUP(CW$1&amp;":"&amp;CW49,'Finish order'!$E:$K,2,FALSE),"")</f>
        <v/>
      </c>
      <c r="DD49" s="2">
        <v>48</v>
      </c>
      <c r="DE49" s="2" t="str">
        <f>IFERROR(VLOOKUP(DD$1&amp;":"&amp;DD49,'Finish order'!$E:$K,4,FALSE),"")</f>
        <v/>
      </c>
      <c r="DF49" s="2" t="str">
        <f>IFERROR(VLOOKUP(DD$1&amp;":"&amp;DD49,'Finish order'!$E:$K,5,FALSE),"")</f>
        <v/>
      </c>
      <c r="DG49" s="11" t="str">
        <f>IFERROR(VLOOKUP(DD$1&amp;":"&amp;DD49,'Finish order'!$E:$K,3,FALSE),"")</f>
        <v/>
      </c>
      <c r="DH49" s="2" t="str">
        <f>IFERROR(VLOOKUP(DD$1&amp;":"&amp;DD49,'Finish order'!$E:$K,2,FALSE),"")</f>
        <v/>
      </c>
      <c r="DI49" s="11"/>
      <c r="DK49" s="2">
        <v>48</v>
      </c>
      <c r="DL49" s="2" t="str">
        <f>IFERROR(VLOOKUP(DK$1&amp;":"&amp;DK49,'Finish order'!$E:$K,4,FALSE),"")</f>
        <v/>
      </c>
      <c r="DM49" s="2" t="str">
        <f>IFERROR(VLOOKUP(DK$1&amp;":"&amp;DK49,'Finish order'!$E:$K,5,FALSE),"")</f>
        <v/>
      </c>
      <c r="DN49" s="11" t="str">
        <f>IFERROR(VLOOKUP(DK$1&amp;":"&amp;DK49,'Finish order'!$E:$K,3,FALSE),"")</f>
        <v/>
      </c>
      <c r="DO49" s="2" t="str">
        <f>IFERROR(VLOOKUP(DK$1&amp;":"&amp;DK49,'Finish order'!$E:$K,2,FALSE),"")</f>
        <v/>
      </c>
      <c r="DR49" s="2">
        <v>48</v>
      </c>
      <c r="DS49" s="2" t="str">
        <f>IFERROR(VLOOKUP(DR$1&amp;":"&amp;DR49,'Finish order'!$E:$K,4,FALSE),"")</f>
        <v/>
      </c>
      <c r="DT49" s="2" t="str">
        <f>IFERROR(VLOOKUP(DR$1&amp;":"&amp;DR49,'Finish order'!$E:$K,5,FALSE),"")</f>
        <v/>
      </c>
      <c r="DU49" s="11" t="str">
        <f>IFERROR(VLOOKUP(DR$1&amp;":"&amp;DR49,'Finish order'!$E:$K,3,FALSE),"")</f>
        <v/>
      </c>
      <c r="DV49" s="2" t="str">
        <f>IFERROR(VLOOKUP(DR$1&amp;":"&amp;DR49,'Finish order'!$E:$K,2,FALSE),"")</f>
        <v/>
      </c>
      <c r="DW49" s="11"/>
    </row>
    <row r="50" spans="1:127" x14ac:dyDescent="0.2">
      <c r="A50" s="2">
        <v>49</v>
      </c>
      <c r="B50" s="2" t="str">
        <f>IFERROR(VLOOKUP($A$1&amp;":"&amp;A50,'Finish order'!C:K,6,FALSE),"")</f>
        <v>Sam Dredge</v>
      </c>
      <c r="C50" s="2" t="str">
        <f>IFERROR(VLOOKUP(A$1&amp;":"&amp;A50,'Finish order'!$C:$K,9,FALSE),"")</f>
        <v>M40</v>
      </c>
      <c r="D50" s="2" t="str">
        <f>IFERROR(VLOOKUP(A$1&amp;":"&amp;A50,'Finish order'!$C:$K,7,FALSE),"")</f>
        <v>York Acorn RC</v>
      </c>
      <c r="E50" s="11">
        <f>IFERROR(VLOOKUP($A$1&amp;":"&amp;A50,'Finish order'!C:K,5,FALSE),"")</f>
        <v>4.4618055555555557E-2</v>
      </c>
      <c r="F50" s="2">
        <f>IFERROR(VLOOKUP($A$1&amp;":"&amp;A50,'Finish order'!C:K,4,FALSE),"")</f>
        <v>515</v>
      </c>
      <c r="G50" s="13" cm="1">
        <f t="array" ref="G50">IFERROR(SMALL(IF($D$2:$D959=D50,$A$2:$A$911*1.001),1),"")</f>
        <v>26.025999999999996</v>
      </c>
      <c r="H50" s="13" cm="1">
        <f t="array" ref="H50">IFERROR(SMALL(IF($D$2:$D959=D50,$A$2:$A$911*1.0001),2),"")</f>
        <v>33.003300000000003</v>
      </c>
      <c r="I50" s="13" cm="1">
        <f t="array" ref="I50">IFERROR(SMALL(IF($D$2:$D959=D50,$A$2:$A$911*1.00001),3),"")</f>
        <v>49.000490000000006</v>
      </c>
      <c r="J50" s="13" cm="1">
        <f t="array" ref="J50">IFERROR(SMALL(IF($D$2:$D959=D50,$A$2:$A$911*1.000001),4),"")</f>
        <v>63.000062999999997</v>
      </c>
      <c r="K50" s="13">
        <f t="shared" si="0"/>
        <v>171.029853</v>
      </c>
      <c r="L50" s="13">
        <f t="shared" si="1"/>
        <v>108.02979000000001</v>
      </c>
      <c r="M50" s="13">
        <f t="shared" si="2"/>
        <v>59.029299999999999</v>
      </c>
      <c r="N50" s="13" t="str">
        <f>Table1[[#This Row],[Club]]&amp;":"&amp;Table1[[#Headers],[Male]]</f>
        <v>York Acorn RC:Male</v>
      </c>
      <c r="P50" s="2">
        <v>49</v>
      </c>
      <c r="Q50" s="2" t="str">
        <f>IFERROR(VLOOKUP(P$1&amp;":"&amp;P50,'Finish order'!$C:$K,6,FALSE),"")</f>
        <v/>
      </c>
      <c r="R50" s="2" t="str">
        <f>IFERROR(VLOOKUP(P$1&amp;":"&amp;P50,'Finish order'!$C:$K,9,FALSE),"")</f>
        <v/>
      </c>
      <c r="S50" s="2" t="str">
        <f>IFERROR(VLOOKUP(P$1&amp;":"&amp;P50,'Finish order'!$C:$K,7,FALSE),"")</f>
        <v/>
      </c>
      <c r="T50" s="11" t="str">
        <f>IFERROR(VLOOKUP(P$1&amp;":"&amp;P50,'Finish order'!$C:$K,5,FALSE),"")</f>
        <v/>
      </c>
      <c r="U50" s="2" t="str">
        <f>IFERROR(VLOOKUP(P$1&amp;":"&amp;P50,'Finish order'!$C:$K,4,FALSE),"")</f>
        <v/>
      </c>
      <c r="V50" s="13" t="str" cm="1">
        <f t="array" ref="V50">IFERROR(SMALL(IF($S$2:$S959=S50,$P$2:$P$911*1.001),1),"")</f>
        <v/>
      </c>
      <c r="W50" s="13" t="str" cm="1">
        <f t="array" ref="W50">IFERROR(SMALL(IF($S$2:$S959=S50,$P$2:$P$911*1.0001),2),"")</f>
        <v/>
      </c>
      <c r="X50" s="13" t="str" cm="1">
        <f t="array" ref="X50">IFERROR(SMALL(IF($S$2:$S959=S50,$P$2:$P$911*1.00001),3),"")</f>
        <v/>
      </c>
      <c r="Y50" s="13" t="str" cm="1">
        <f t="array" ref="Y50">IFERROR(SMALL(IF($S$2:$S959=S50,$P$2:$P$911*1.000001),4),"")</f>
        <v/>
      </c>
      <c r="Z50" s="13" t="str">
        <f t="shared" si="3"/>
        <v>No</v>
      </c>
      <c r="AA50" s="13" t="str">
        <f t="shared" si="5"/>
        <v>No</v>
      </c>
      <c r="AB50" s="13" t="str">
        <f t="shared" si="4"/>
        <v>No</v>
      </c>
      <c r="AC50" s="13" t="str">
        <f>Table4[[#This Row],[Club]]&amp;":"&amp;Table4[[#Headers],[Female]]</f>
        <v>:Female</v>
      </c>
      <c r="AE50" s="2">
        <v>49</v>
      </c>
      <c r="AF50" s="2" t="str">
        <f>IFERROR(VLOOKUP(AE$1&amp;":"&amp;AE50,'Finish order'!$E:$K,4,FALSE),"")</f>
        <v/>
      </c>
      <c r="AG50" s="2" t="str">
        <f>IFERROR(VLOOKUP(AE$1&amp;":"&amp;AE50,'Finish order'!$E:$K,5,FALSE),"")</f>
        <v/>
      </c>
      <c r="AH50" s="11" t="str">
        <f>IFERROR(VLOOKUP(AE$1&amp;":"&amp;AE50,'Finish order'!$E:$K,3,FALSE),"")</f>
        <v/>
      </c>
      <c r="AI50" s="2" t="str">
        <f>IFERROR(VLOOKUP(AE$1&amp;":"&amp;AE50,'Finish order'!$E:$K,2,FALSE),"")</f>
        <v/>
      </c>
      <c r="AL50" s="2">
        <v>49</v>
      </c>
      <c r="AM50" s="2" t="str">
        <f>IFERROR(VLOOKUP(AL$1&amp;":"&amp;AL50,'Finish order'!$E:$K,4,FALSE),"")</f>
        <v/>
      </c>
      <c r="AN50" s="2" t="str">
        <f>IFERROR(VLOOKUP(AL$1&amp;":"&amp;AL50,'Finish order'!$E:$K,5,FALSE),"")</f>
        <v/>
      </c>
      <c r="AO50" s="11" t="str">
        <f>IFERROR(VLOOKUP(AL$1&amp;":"&amp;AL50,'Finish order'!$E:$K,3,FALSE),"")</f>
        <v/>
      </c>
      <c r="AP50" s="2" t="str">
        <f>IFERROR(VLOOKUP(AL$1&amp;":"&amp;AL50,'Finish order'!$E:$K,2,FALSE),"")</f>
        <v/>
      </c>
      <c r="AS50" s="2">
        <v>49</v>
      </c>
      <c r="AT50" s="2" t="str">
        <f>IFERROR(VLOOKUP(AS$1&amp;":"&amp;AS50,'Finish order'!$E:$K,4,FALSE),"")</f>
        <v/>
      </c>
      <c r="AU50" s="2" t="str">
        <f>IFERROR(VLOOKUP(AS$1&amp;":"&amp;AS50,'Finish order'!$E:$K,5,FALSE),"")</f>
        <v/>
      </c>
      <c r="AV50" s="11" t="str">
        <f>IFERROR(VLOOKUP(AS$1&amp;":"&amp;AS50,'Finish order'!$E:$K,3,FALSE),"")</f>
        <v/>
      </c>
      <c r="AW50" s="2" t="str">
        <f>IFERROR(VLOOKUP(AS$1&amp;":"&amp;AS50,'Finish order'!$E:$K,2,FALSE),"")</f>
        <v/>
      </c>
      <c r="AZ50" s="2">
        <v>49</v>
      </c>
      <c r="BA50" s="2" t="str">
        <f>IFERROR(VLOOKUP(AZ$1&amp;":"&amp;AZ50,'Finish order'!$E:$K,4,FALSE),"")</f>
        <v/>
      </c>
      <c r="BB50" s="2" t="str">
        <f>IFERROR(VLOOKUP(AZ$1&amp;":"&amp;AZ50,'Finish order'!$E:$K,5,FALSE),"")</f>
        <v/>
      </c>
      <c r="BC50" s="11" t="str">
        <f>IFERROR(VLOOKUP(AZ$1&amp;":"&amp;AZ50,'Finish order'!$E:$K,3,FALSE),"")</f>
        <v/>
      </c>
      <c r="BD50" s="2" t="str">
        <f>IFERROR(VLOOKUP(AZ$1&amp;":"&amp;AZ50,'Finish order'!$E:$K,2,FALSE),"")</f>
        <v/>
      </c>
      <c r="BG50" s="2">
        <v>49</v>
      </c>
      <c r="BH50" s="2" t="str">
        <f>IFERROR(VLOOKUP(BG$1&amp;":"&amp;BG50,'Finish order'!$E:$K,4,FALSE),"")</f>
        <v/>
      </c>
      <c r="BI50" s="2" t="str">
        <f>IFERROR(VLOOKUP(BG$1&amp;":"&amp;BG50,'Finish order'!$E:$K,5,FALSE),"")</f>
        <v/>
      </c>
      <c r="BJ50" s="11" t="str">
        <f>IFERROR(VLOOKUP(BG$1&amp;":"&amp;BG50,'Finish order'!$E:$K,3,FALSE),"")</f>
        <v/>
      </c>
      <c r="BK50" s="2" t="str">
        <f>IFERROR(VLOOKUP(BG$1&amp;":"&amp;BG50,'Finish order'!$E:$K,2,FALSE),"")</f>
        <v/>
      </c>
      <c r="BN50" s="2">
        <v>49</v>
      </c>
      <c r="BO50" s="2" t="str">
        <f>IFERROR(VLOOKUP(BN$1&amp;":"&amp;BN50,'Finish order'!$E:$K,4,FALSE),"")</f>
        <v/>
      </c>
      <c r="BP50" s="2" t="str">
        <f>IFERROR(VLOOKUP(BN$1&amp;":"&amp;BN50,'Finish order'!$E:$K,5,FALSE),"")</f>
        <v/>
      </c>
      <c r="BQ50" s="11" t="str">
        <f>IFERROR(VLOOKUP(BN$1&amp;":"&amp;BN50,'Finish order'!$E:$K,3,FALSE),"")</f>
        <v/>
      </c>
      <c r="BR50" s="2" t="str">
        <f>IFERROR(VLOOKUP(BN$1&amp;":"&amp;BN50,'Finish order'!$E:$K,2,FALSE),"")</f>
        <v/>
      </c>
      <c r="BU50" s="2">
        <v>49</v>
      </c>
      <c r="BV50" s="11" t="str">
        <f>IFERROR(VLOOKUP(BU$1&amp;":"&amp;BU50,'Finish order'!$E:$K,4,FALSE),"")</f>
        <v/>
      </c>
      <c r="BW50" s="2" t="str">
        <f>IFERROR(VLOOKUP(BU$1&amp;":"&amp;BU50,'Finish order'!$E:$K,5,FALSE),"")</f>
        <v/>
      </c>
      <c r="BX50" s="11" t="str">
        <f>IFERROR(VLOOKUP(BU$1&amp;":"&amp;BU50,'Finish order'!$E:$K,3,FALSE),"")</f>
        <v/>
      </c>
      <c r="BY50" s="2" t="str">
        <f>IFERROR(VLOOKUP(BU$1&amp;":"&amp;BU50,'Finish order'!$E:$K,2,FALSE),"")</f>
        <v/>
      </c>
      <c r="CB50" s="2">
        <v>49</v>
      </c>
      <c r="CC50" s="11" t="str">
        <f>IFERROR(VLOOKUP(CB$1&amp;":"&amp;CB50,'Finish order'!$E:$K,4,FALSE),"")</f>
        <v/>
      </c>
      <c r="CD50" s="2" t="str">
        <f>IFERROR(VLOOKUP(CB$1&amp;":"&amp;CB50,'Finish order'!$E:$K,5,FALSE),"")</f>
        <v/>
      </c>
      <c r="CE50" s="11" t="str">
        <f>IFERROR(VLOOKUP(CB$1&amp;":"&amp;CB50,'Finish order'!$E:$K,3,FALSE),"")</f>
        <v/>
      </c>
      <c r="CF50" s="2" t="str">
        <f>IFERROR(VLOOKUP(CB$1&amp;":"&amp;CB50,'Finish order'!$E:$K,2,FALSE),"")</f>
        <v/>
      </c>
      <c r="CI50" s="13">
        <v>49</v>
      </c>
      <c r="CJ50" s="2" t="str">
        <f>IFERROR(VLOOKUP(CI$1&amp;":"&amp;CI50,'Finish order'!$E:$K,4,FALSE),"")</f>
        <v/>
      </c>
      <c r="CK50" s="2" t="str">
        <f>IFERROR(VLOOKUP(CI$1&amp;":"&amp;CI50,'Finish order'!$E:$K,5,FALSE),"")</f>
        <v/>
      </c>
      <c r="CL50" s="11" t="str">
        <f>IFERROR(VLOOKUP(CI$1&amp;":"&amp;CI50,'Finish order'!$E:$K,3,FALSE),"")</f>
        <v/>
      </c>
      <c r="CM50" s="2" t="str">
        <f>IFERROR(VLOOKUP(CI$1&amp;":"&amp;CI50,'Finish order'!$E:$K,2,FALSE),"")</f>
        <v/>
      </c>
      <c r="CP50" s="13">
        <v>49</v>
      </c>
      <c r="CQ50" s="2" t="str">
        <f>IFERROR(VLOOKUP(CP$1&amp;":"&amp;CP50,'Finish order'!$E:$K,4,FALSE),"")</f>
        <v/>
      </c>
      <c r="CR50" s="2" t="str">
        <f>IFERROR(VLOOKUP(CP$1&amp;":"&amp;CP50,'Finish order'!$E:$K,5,FALSE),"")</f>
        <v/>
      </c>
      <c r="CS50" s="11" t="str">
        <f>IFERROR(VLOOKUP(CP$1&amp;":"&amp;CP50,'Finish order'!$E:$K,3,FALSE),"")</f>
        <v/>
      </c>
      <c r="CT50" s="2" t="str">
        <f>IFERROR(VLOOKUP(CP$1&amp;":"&amp;CP50,'Finish order'!$E:$K,2,FALSE),"")</f>
        <v/>
      </c>
      <c r="CW50" s="2">
        <v>49</v>
      </c>
      <c r="CX50" s="2" t="str">
        <f>IFERROR(VLOOKUP(CW$1&amp;":"&amp;CW50,'Finish order'!$E:$K,4,FALSE),"")</f>
        <v/>
      </c>
      <c r="CY50" s="2" t="str">
        <f>IFERROR(VLOOKUP(CW$1&amp;":"&amp;CW50,'Finish order'!$E:$K,5,FALSE),"")</f>
        <v/>
      </c>
      <c r="CZ50" s="11" t="str">
        <f>IFERROR(VLOOKUP(CW$1&amp;":"&amp;CW50,'Finish order'!$E:$K,3,FALSE),"")</f>
        <v/>
      </c>
      <c r="DA50" s="2" t="str">
        <f>IFERROR(VLOOKUP(CW$1&amp;":"&amp;CW50,'Finish order'!$E:$K,2,FALSE),"")</f>
        <v/>
      </c>
      <c r="DD50" s="2">
        <v>49</v>
      </c>
      <c r="DE50" s="2" t="str">
        <f>IFERROR(VLOOKUP(DD$1&amp;":"&amp;DD50,'Finish order'!$E:$K,4,FALSE),"")</f>
        <v/>
      </c>
      <c r="DF50" s="2" t="str">
        <f>IFERROR(VLOOKUP(DD$1&amp;":"&amp;DD50,'Finish order'!$E:$K,5,FALSE),"")</f>
        <v/>
      </c>
      <c r="DG50" s="11" t="str">
        <f>IFERROR(VLOOKUP(DD$1&amp;":"&amp;DD50,'Finish order'!$E:$K,3,FALSE),"")</f>
        <v/>
      </c>
      <c r="DH50" s="2" t="str">
        <f>IFERROR(VLOOKUP(DD$1&amp;":"&amp;DD50,'Finish order'!$E:$K,2,FALSE),"")</f>
        <v/>
      </c>
      <c r="DI50" s="11"/>
      <c r="DK50" s="2">
        <v>49</v>
      </c>
      <c r="DL50" s="2" t="str">
        <f>IFERROR(VLOOKUP(DK$1&amp;":"&amp;DK50,'Finish order'!$E:$K,4,FALSE),"")</f>
        <v/>
      </c>
      <c r="DM50" s="2" t="str">
        <f>IFERROR(VLOOKUP(DK$1&amp;":"&amp;DK50,'Finish order'!$E:$K,5,FALSE),"")</f>
        <v/>
      </c>
      <c r="DN50" s="11" t="str">
        <f>IFERROR(VLOOKUP(DK$1&amp;":"&amp;DK50,'Finish order'!$E:$K,3,FALSE),"")</f>
        <v/>
      </c>
      <c r="DO50" s="2" t="str">
        <f>IFERROR(VLOOKUP(DK$1&amp;":"&amp;DK50,'Finish order'!$E:$K,2,FALSE),"")</f>
        <v/>
      </c>
      <c r="DR50" s="2">
        <v>49</v>
      </c>
      <c r="DS50" s="2" t="str">
        <f>IFERROR(VLOOKUP(DR$1&amp;":"&amp;DR50,'Finish order'!$E:$K,4,FALSE),"")</f>
        <v/>
      </c>
      <c r="DT50" s="2" t="str">
        <f>IFERROR(VLOOKUP(DR$1&amp;":"&amp;DR50,'Finish order'!$E:$K,5,FALSE),"")</f>
        <v/>
      </c>
      <c r="DU50" s="11" t="str">
        <f>IFERROR(VLOOKUP(DR$1&amp;":"&amp;DR50,'Finish order'!$E:$K,3,FALSE),"")</f>
        <v/>
      </c>
      <c r="DV50" s="2" t="str">
        <f>IFERROR(VLOOKUP(DR$1&amp;":"&amp;DR50,'Finish order'!$E:$K,2,FALSE),"")</f>
        <v/>
      </c>
      <c r="DW50" s="11"/>
    </row>
    <row r="51" spans="1:127" x14ac:dyDescent="0.2">
      <c r="A51" s="2">
        <v>50</v>
      </c>
      <c r="B51" s="2" t="str">
        <f>IFERROR(VLOOKUP($A$1&amp;":"&amp;A51,'Finish order'!C:K,6,FALSE),"")</f>
        <v>Dan Rhodes</v>
      </c>
      <c r="C51" s="2" t="str">
        <f>IFERROR(VLOOKUP(A$1&amp;":"&amp;A51,'Finish order'!$C:$K,9,FALSE),"")</f>
        <v>M55</v>
      </c>
      <c r="D51" s="2" t="str">
        <f>IFERROR(VLOOKUP(A$1&amp;":"&amp;A51,'Finish order'!$C:$K,7,FALSE),"")</f>
        <v>Durham Fell Runners</v>
      </c>
      <c r="E51" s="11">
        <f>IFERROR(VLOOKUP($A$1&amp;":"&amp;A51,'Finish order'!C:K,5,FALSE),"")</f>
        <v>4.4699074074074072E-2</v>
      </c>
      <c r="F51" s="2">
        <f>IFERROR(VLOOKUP($A$1&amp;":"&amp;A51,'Finish order'!C:K,4,FALSE),"")</f>
        <v>820</v>
      </c>
      <c r="G51" s="13" cm="1">
        <f t="array" ref="G51">IFERROR(SMALL(IF($D$2:$D960=D51,$A$2:$A$911*1.001),1),"")</f>
        <v>50.05</v>
      </c>
      <c r="H51" s="13" t="str" cm="1">
        <f t="array" ref="H51">IFERROR(SMALL(IF($D$2:$D960=D51,$A$2:$A$911*1.0001),2),"")</f>
        <v/>
      </c>
      <c r="I51" s="13" t="str" cm="1">
        <f t="array" ref="I51">IFERROR(SMALL(IF($D$2:$D960=D51,$A$2:$A$911*1.00001),3),"")</f>
        <v/>
      </c>
      <c r="J51" s="13" t="str" cm="1">
        <f t="array" ref="J51">IFERROR(SMALL(IF($D$2:$D960=D51,$A$2:$A$911*1.000001),4),"")</f>
        <v/>
      </c>
      <c r="K51" s="13" t="str">
        <f t="shared" si="0"/>
        <v>No</v>
      </c>
      <c r="L51" s="13" t="str">
        <f t="shared" si="1"/>
        <v>No</v>
      </c>
      <c r="M51" s="13" t="str">
        <f t="shared" si="2"/>
        <v>No</v>
      </c>
      <c r="N51" s="13" t="str">
        <f>Table1[[#This Row],[Club]]&amp;":"&amp;Table1[[#Headers],[Male]]</f>
        <v>Durham Fell Runners:Male</v>
      </c>
      <c r="P51" s="2">
        <v>50</v>
      </c>
      <c r="Q51" s="2" t="str">
        <f>IFERROR(VLOOKUP(P$1&amp;":"&amp;P51,'Finish order'!$C:$K,6,FALSE),"")</f>
        <v/>
      </c>
      <c r="R51" s="2" t="str">
        <f>IFERROR(VLOOKUP(P$1&amp;":"&amp;P51,'Finish order'!$C:$K,9,FALSE),"")</f>
        <v/>
      </c>
      <c r="S51" s="2" t="str">
        <f>IFERROR(VLOOKUP(P$1&amp;":"&amp;P51,'Finish order'!$C:$K,7,FALSE),"")</f>
        <v/>
      </c>
      <c r="T51" s="11" t="str">
        <f>IFERROR(VLOOKUP(P$1&amp;":"&amp;P51,'Finish order'!$C:$K,5,FALSE),"")</f>
        <v/>
      </c>
      <c r="U51" s="2" t="str">
        <f>IFERROR(VLOOKUP(P$1&amp;":"&amp;P51,'Finish order'!$C:$K,4,FALSE),"")</f>
        <v/>
      </c>
      <c r="V51" s="13" t="str" cm="1">
        <f t="array" ref="V51">IFERROR(SMALL(IF($S$2:$S960=S51,$P$2:$P$911*1.001),1),"")</f>
        <v/>
      </c>
      <c r="W51" s="13" t="str" cm="1">
        <f t="array" ref="W51">IFERROR(SMALL(IF($S$2:$S960=S51,$P$2:$P$911*1.0001),2),"")</f>
        <v/>
      </c>
      <c r="X51" s="13" t="str" cm="1">
        <f t="array" ref="X51">IFERROR(SMALL(IF($S$2:$S960=S51,$P$2:$P$911*1.00001),3),"")</f>
        <v/>
      </c>
      <c r="Y51" s="13" t="str" cm="1">
        <f t="array" ref="Y51">IFERROR(SMALL(IF($S$2:$S960=S51,$P$2:$P$911*1.000001),4),"")</f>
        <v/>
      </c>
      <c r="Z51" s="13" t="str">
        <f t="shared" si="3"/>
        <v>No</v>
      </c>
      <c r="AA51" s="13" t="str">
        <f t="shared" si="5"/>
        <v>No</v>
      </c>
      <c r="AB51" s="13" t="str">
        <f t="shared" si="4"/>
        <v>No</v>
      </c>
      <c r="AC51" s="13" t="str">
        <f>Table4[[#This Row],[Club]]&amp;":"&amp;Table4[[#Headers],[Female]]</f>
        <v>:Female</v>
      </c>
      <c r="AE51" s="2">
        <v>50</v>
      </c>
      <c r="AF51" s="2" t="str">
        <f>IFERROR(VLOOKUP(AE$1&amp;":"&amp;AE51,'Finish order'!$E:$K,4,FALSE),"")</f>
        <v/>
      </c>
      <c r="AG51" s="2" t="str">
        <f>IFERROR(VLOOKUP(AE$1&amp;":"&amp;AE51,'Finish order'!$E:$K,5,FALSE),"")</f>
        <v/>
      </c>
      <c r="AH51" s="11" t="str">
        <f>IFERROR(VLOOKUP(AE$1&amp;":"&amp;AE51,'Finish order'!$E:$K,3,FALSE),"")</f>
        <v/>
      </c>
      <c r="AI51" s="2" t="str">
        <f>IFERROR(VLOOKUP(AE$1&amp;":"&amp;AE51,'Finish order'!$E:$K,2,FALSE),"")</f>
        <v/>
      </c>
      <c r="AL51" s="2">
        <v>50</v>
      </c>
      <c r="AM51" s="2" t="str">
        <f>IFERROR(VLOOKUP(AL$1&amp;":"&amp;AL51,'Finish order'!$E:$K,4,FALSE),"")</f>
        <v/>
      </c>
      <c r="AN51" s="2" t="str">
        <f>IFERROR(VLOOKUP(AL$1&amp;":"&amp;AL51,'Finish order'!$E:$K,5,FALSE),"")</f>
        <v/>
      </c>
      <c r="AO51" s="11" t="str">
        <f>IFERROR(VLOOKUP(AL$1&amp;":"&amp;AL51,'Finish order'!$E:$K,3,FALSE),"")</f>
        <v/>
      </c>
      <c r="AP51" s="2" t="str">
        <f>IFERROR(VLOOKUP(AL$1&amp;":"&amp;AL51,'Finish order'!$E:$K,2,FALSE),"")</f>
        <v/>
      </c>
      <c r="AS51" s="2">
        <v>50</v>
      </c>
      <c r="AT51" s="2" t="str">
        <f>IFERROR(VLOOKUP(AS$1&amp;":"&amp;AS51,'Finish order'!$E:$K,4,FALSE),"")</f>
        <v/>
      </c>
      <c r="AU51" s="2" t="str">
        <f>IFERROR(VLOOKUP(AS$1&amp;":"&amp;AS51,'Finish order'!$E:$K,5,FALSE),"")</f>
        <v/>
      </c>
      <c r="AV51" s="11" t="str">
        <f>IFERROR(VLOOKUP(AS$1&amp;":"&amp;AS51,'Finish order'!$E:$K,3,FALSE),"")</f>
        <v/>
      </c>
      <c r="AW51" s="2" t="str">
        <f>IFERROR(VLOOKUP(AS$1&amp;":"&amp;AS51,'Finish order'!$E:$K,2,FALSE),"")</f>
        <v/>
      </c>
      <c r="AZ51" s="2">
        <v>50</v>
      </c>
      <c r="BA51" s="2" t="str">
        <f>IFERROR(VLOOKUP(AZ$1&amp;":"&amp;AZ51,'Finish order'!$E:$K,4,FALSE),"")</f>
        <v/>
      </c>
      <c r="BB51" s="2" t="str">
        <f>IFERROR(VLOOKUP(AZ$1&amp;":"&amp;AZ51,'Finish order'!$E:$K,5,FALSE),"")</f>
        <v/>
      </c>
      <c r="BC51" s="11" t="str">
        <f>IFERROR(VLOOKUP(AZ$1&amp;":"&amp;AZ51,'Finish order'!$E:$K,3,FALSE),"")</f>
        <v/>
      </c>
      <c r="BD51" s="2" t="str">
        <f>IFERROR(VLOOKUP(AZ$1&amp;":"&amp;AZ51,'Finish order'!$E:$K,2,FALSE),"")</f>
        <v/>
      </c>
      <c r="BG51" s="2">
        <v>50</v>
      </c>
      <c r="BH51" s="2" t="str">
        <f>IFERROR(VLOOKUP(BG$1&amp;":"&amp;BG51,'Finish order'!$E:$K,4,FALSE),"")</f>
        <v/>
      </c>
      <c r="BI51" s="2" t="str">
        <f>IFERROR(VLOOKUP(BG$1&amp;":"&amp;BG51,'Finish order'!$E:$K,5,FALSE),"")</f>
        <v/>
      </c>
      <c r="BJ51" s="11" t="str">
        <f>IFERROR(VLOOKUP(BG$1&amp;":"&amp;BG51,'Finish order'!$E:$K,3,FALSE),"")</f>
        <v/>
      </c>
      <c r="BK51" s="2" t="str">
        <f>IFERROR(VLOOKUP(BG$1&amp;":"&amp;BG51,'Finish order'!$E:$K,2,FALSE),"")</f>
        <v/>
      </c>
      <c r="BN51" s="2">
        <v>50</v>
      </c>
      <c r="BO51" s="2" t="str">
        <f>IFERROR(VLOOKUP(BN$1&amp;":"&amp;BN51,'Finish order'!$E:$K,4,FALSE),"")</f>
        <v/>
      </c>
      <c r="BP51" s="2" t="str">
        <f>IFERROR(VLOOKUP(BN$1&amp;":"&amp;BN51,'Finish order'!$E:$K,5,FALSE),"")</f>
        <v/>
      </c>
      <c r="BQ51" s="11" t="str">
        <f>IFERROR(VLOOKUP(BN$1&amp;":"&amp;BN51,'Finish order'!$E:$K,3,FALSE),"")</f>
        <v/>
      </c>
      <c r="BR51" s="2" t="str">
        <f>IFERROR(VLOOKUP(BN$1&amp;":"&amp;BN51,'Finish order'!$E:$K,2,FALSE),"")</f>
        <v/>
      </c>
      <c r="BU51" s="2">
        <v>50</v>
      </c>
      <c r="BV51" s="11" t="str">
        <f>IFERROR(VLOOKUP(BU$1&amp;":"&amp;BU51,'Finish order'!$E:$K,4,FALSE),"")</f>
        <v/>
      </c>
      <c r="BW51" s="2" t="str">
        <f>IFERROR(VLOOKUP(BU$1&amp;":"&amp;BU51,'Finish order'!$E:$K,5,FALSE),"")</f>
        <v/>
      </c>
      <c r="BX51" s="11" t="str">
        <f>IFERROR(VLOOKUP(BU$1&amp;":"&amp;BU51,'Finish order'!$E:$K,3,FALSE),"")</f>
        <v/>
      </c>
      <c r="BY51" s="2" t="str">
        <f>IFERROR(VLOOKUP(BU$1&amp;":"&amp;BU51,'Finish order'!$E:$K,2,FALSE),"")</f>
        <v/>
      </c>
      <c r="CB51" s="2">
        <v>50</v>
      </c>
      <c r="CC51" s="11" t="str">
        <f>IFERROR(VLOOKUP(CB$1&amp;":"&amp;CB51,'Finish order'!$E:$K,4,FALSE),"")</f>
        <v/>
      </c>
      <c r="CD51" s="2" t="str">
        <f>IFERROR(VLOOKUP(CB$1&amp;":"&amp;CB51,'Finish order'!$E:$K,5,FALSE),"")</f>
        <v/>
      </c>
      <c r="CE51" s="11" t="str">
        <f>IFERROR(VLOOKUP(CB$1&amp;":"&amp;CB51,'Finish order'!$E:$K,3,FALSE),"")</f>
        <v/>
      </c>
      <c r="CF51" s="2" t="str">
        <f>IFERROR(VLOOKUP(CB$1&amp;":"&amp;CB51,'Finish order'!$E:$K,2,FALSE),"")</f>
        <v/>
      </c>
      <c r="CI51" s="13">
        <v>50</v>
      </c>
      <c r="CJ51" s="2" t="str">
        <f>IFERROR(VLOOKUP(CI$1&amp;":"&amp;CI51,'Finish order'!$E:$K,4,FALSE),"")</f>
        <v/>
      </c>
      <c r="CK51" s="2" t="str">
        <f>IFERROR(VLOOKUP(CI$1&amp;":"&amp;CI51,'Finish order'!$E:$K,5,FALSE),"")</f>
        <v/>
      </c>
      <c r="CL51" s="11" t="str">
        <f>IFERROR(VLOOKUP(CI$1&amp;":"&amp;CI51,'Finish order'!$E:$K,3,FALSE),"")</f>
        <v/>
      </c>
      <c r="CM51" s="2" t="str">
        <f>IFERROR(VLOOKUP(CI$1&amp;":"&amp;CI51,'Finish order'!$E:$K,2,FALSE),"")</f>
        <v/>
      </c>
      <c r="CP51" s="13">
        <v>50</v>
      </c>
      <c r="CQ51" s="2" t="str">
        <f>IFERROR(VLOOKUP(CP$1&amp;":"&amp;CP51,'Finish order'!$E:$K,4,FALSE),"")</f>
        <v/>
      </c>
      <c r="CR51" s="2" t="str">
        <f>IFERROR(VLOOKUP(CP$1&amp;":"&amp;CP51,'Finish order'!$E:$K,5,FALSE),"")</f>
        <v/>
      </c>
      <c r="CS51" s="11" t="str">
        <f>IFERROR(VLOOKUP(CP$1&amp;":"&amp;CP51,'Finish order'!$E:$K,3,FALSE),"")</f>
        <v/>
      </c>
      <c r="CT51" s="2" t="str">
        <f>IFERROR(VLOOKUP(CP$1&amp;":"&amp;CP51,'Finish order'!$E:$K,2,FALSE),"")</f>
        <v/>
      </c>
      <c r="CW51" s="2">
        <v>50</v>
      </c>
      <c r="CX51" s="2" t="str">
        <f>IFERROR(VLOOKUP(CW$1&amp;":"&amp;CW51,'Finish order'!$E:$K,4,FALSE),"")</f>
        <v/>
      </c>
      <c r="CY51" s="2" t="str">
        <f>IFERROR(VLOOKUP(CW$1&amp;":"&amp;CW51,'Finish order'!$E:$K,5,FALSE),"")</f>
        <v/>
      </c>
      <c r="CZ51" s="11" t="str">
        <f>IFERROR(VLOOKUP(CW$1&amp;":"&amp;CW51,'Finish order'!$E:$K,3,FALSE),"")</f>
        <v/>
      </c>
      <c r="DA51" s="2" t="str">
        <f>IFERROR(VLOOKUP(CW$1&amp;":"&amp;CW51,'Finish order'!$E:$K,2,FALSE),"")</f>
        <v/>
      </c>
      <c r="DD51" s="2">
        <v>50</v>
      </c>
      <c r="DE51" s="2" t="str">
        <f>IFERROR(VLOOKUP(DD$1&amp;":"&amp;DD51,'Finish order'!$E:$K,4,FALSE),"")</f>
        <v/>
      </c>
      <c r="DF51" s="2" t="str">
        <f>IFERROR(VLOOKUP(DD$1&amp;":"&amp;DD51,'Finish order'!$E:$K,5,FALSE),"")</f>
        <v/>
      </c>
      <c r="DG51" s="11" t="str">
        <f>IFERROR(VLOOKUP(DD$1&amp;":"&amp;DD51,'Finish order'!$E:$K,3,FALSE),"")</f>
        <v/>
      </c>
      <c r="DH51" s="2" t="str">
        <f>IFERROR(VLOOKUP(DD$1&amp;":"&amp;DD51,'Finish order'!$E:$K,2,FALSE),"")</f>
        <v/>
      </c>
      <c r="DI51" s="11"/>
      <c r="DK51" s="2">
        <v>50</v>
      </c>
      <c r="DL51" s="2" t="str">
        <f>IFERROR(VLOOKUP(DK$1&amp;":"&amp;DK51,'Finish order'!$E:$K,4,FALSE),"")</f>
        <v/>
      </c>
      <c r="DM51" s="2" t="str">
        <f>IFERROR(VLOOKUP(DK$1&amp;":"&amp;DK51,'Finish order'!$E:$K,5,FALSE),"")</f>
        <v/>
      </c>
      <c r="DN51" s="11" t="str">
        <f>IFERROR(VLOOKUP(DK$1&amp;":"&amp;DK51,'Finish order'!$E:$K,3,FALSE),"")</f>
        <v/>
      </c>
      <c r="DO51" s="2" t="str">
        <f>IFERROR(VLOOKUP(DK$1&amp;":"&amp;DK51,'Finish order'!$E:$K,2,FALSE),"")</f>
        <v/>
      </c>
      <c r="DR51" s="2">
        <v>50</v>
      </c>
      <c r="DS51" s="2" t="str">
        <f>IFERROR(VLOOKUP(DR$1&amp;":"&amp;DR51,'Finish order'!$E:$K,4,FALSE),"")</f>
        <v/>
      </c>
      <c r="DT51" s="2" t="str">
        <f>IFERROR(VLOOKUP(DR$1&amp;":"&amp;DR51,'Finish order'!$E:$K,5,FALSE),"")</f>
        <v/>
      </c>
      <c r="DU51" s="11" t="str">
        <f>IFERROR(VLOOKUP(DR$1&amp;":"&amp;DR51,'Finish order'!$E:$K,3,FALSE),"")</f>
        <v/>
      </c>
      <c r="DV51" s="2" t="str">
        <f>IFERROR(VLOOKUP(DR$1&amp;":"&amp;DR51,'Finish order'!$E:$K,2,FALSE),"")</f>
        <v/>
      </c>
      <c r="DW51" s="11"/>
    </row>
    <row r="52" spans="1:127" x14ac:dyDescent="0.2">
      <c r="A52" s="2">
        <v>51</v>
      </c>
      <c r="B52" s="2" t="str">
        <f>IFERROR(VLOOKUP($A$1&amp;":"&amp;A52,'Finish order'!C:K,6,FALSE),"")</f>
        <v>Angus Sanderson</v>
      </c>
      <c r="C52" s="2" t="str">
        <f>IFERROR(VLOOKUP(A$1&amp;":"&amp;A52,'Finish order'!$C:$K,9,FALSE),"")</f>
        <v>M55</v>
      </c>
      <c r="D52" s="2" t="str">
        <f>IFERROR(VLOOKUP(A$1&amp;":"&amp;A52,'Finish order'!$C:$K,7,FALSE),"")</f>
        <v>North York Moors AC</v>
      </c>
      <c r="E52" s="11">
        <f>IFERROR(VLOOKUP($A$1&amp;":"&amp;A52,'Finish order'!C:K,5,FALSE),"")</f>
        <v>4.5127314814814815E-2</v>
      </c>
      <c r="F52" s="2">
        <f>IFERROR(VLOOKUP($A$1&amp;":"&amp;A52,'Finish order'!C:K,4,FALSE),"")</f>
        <v>816</v>
      </c>
      <c r="G52" s="13" cm="1">
        <f t="array" ref="G52">IFERROR(SMALL(IF($D$2:$D961=D52,$A$2:$A$911*1.001),1),"")</f>
        <v>21.020999999999997</v>
      </c>
      <c r="H52" s="13" cm="1">
        <f t="array" ref="H52">IFERROR(SMALL(IF($D$2:$D961=D52,$A$2:$A$911*1.0001),2),"")</f>
        <v>37.003700000000002</v>
      </c>
      <c r="I52" s="13" cm="1">
        <f t="array" ref="I52">IFERROR(SMALL(IF($D$2:$D961=D52,$A$2:$A$911*1.00001),3),"")</f>
        <v>51.000510000000006</v>
      </c>
      <c r="J52" s="13" cm="1">
        <f t="array" ref="J52">IFERROR(SMALL(IF($D$2:$D961=D52,$A$2:$A$911*1.000001),4),"")</f>
        <v>54.000053999999999</v>
      </c>
      <c r="K52" s="13">
        <f t="shared" si="0"/>
        <v>163.02526399999999</v>
      </c>
      <c r="L52" s="13">
        <f t="shared" si="1"/>
        <v>109.02521</v>
      </c>
      <c r="M52" s="13">
        <f t="shared" si="2"/>
        <v>58.024699999999996</v>
      </c>
      <c r="N52" s="13" t="str">
        <f>Table1[[#This Row],[Club]]&amp;":"&amp;Table1[[#Headers],[Male]]</f>
        <v>North York Moors AC:Male</v>
      </c>
      <c r="P52" s="2">
        <v>51</v>
      </c>
      <c r="Q52" s="2" t="str">
        <f>IFERROR(VLOOKUP(P$1&amp;":"&amp;P52,'Finish order'!$C:$K,6,FALSE),"")</f>
        <v/>
      </c>
      <c r="R52" s="2" t="str">
        <f>IFERROR(VLOOKUP(P$1&amp;":"&amp;P52,'Finish order'!$C:$K,9,FALSE),"")</f>
        <v/>
      </c>
      <c r="S52" s="2" t="str">
        <f>IFERROR(VLOOKUP(P$1&amp;":"&amp;P52,'Finish order'!$C:$K,7,FALSE),"")</f>
        <v/>
      </c>
      <c r="T52" s="11" t="str">
        <f>IFERROR(VLOOKUP(P$1&amp;":"&amp;P52,'Finish order'!$C:$K,5,FALSE),"")</f>
        <v/>
      </c>
      <c r="U52" s="2" t="str">
        <f>IFERROR(VLOOKUP(P$1&amp;":"&amp;P52,'Finish order'!$C:$K,4,FALSE),"")</f>
        <v/>
      </c>
      <c r="V52" s="13" t="str" cm="1">
        <f t="array" ref="V52">IFERROR(SMALL(IF($S$2:$S961=S52,$P$2:$P$911*1.001),1),"")</f>
        <v/>
      </c>
      <c r="W52" s="13" t="str" cm="1">
        <f t="array" ref="W52">IFERROR(SMALL(IF($S$2:$S961=S52,$P$2:$P$911*1.0001),2),"")</f>
        <v/>
      </c>
      <c r="X52" s="13" t="str" cm="1">
        <f t="array" ref="X52">IFERROR(SMALL(IF($S$2:$S961=S52,$P$2:$P$911*1.00001),3),"")</f>
        <v/>
      </c>
      <c r="Y52" s="13" t="str" cm="1">
        <f t="array" ref="Y52">IFERROR(SMALL(IF($S$2:$S961=S52,$P$2:$P$911*1.000001),4),"")</f>
        <v/>
      </c>
      <c r="Z52" s="13" t="str">
        <f t="shared" si="3"/>
        <v>No</v>
      </c>
      <c r="AA52" s="13" t="str">
        <f t="shared" si="5"/>
        <v>No</v>
      </c>
      <c r="AB52" s="13" t="str">
        <f t="shared" si="4"/>
        <v>No</v>
      </c>
      <c r="AC52" s="13" t="str">
        <f>Table4[[#This Row],[Club]]&amp;":"&amp;Table4[[#Headers],[Female]]</f>
        <v>:Female</v>
      </c>
      <c r="AE52" s="2">
        <v>51</v>
      </c>
      <c r="AF52" s="2" t="str">
        <f>IFERROR(VLOOKUP(AE$1&amp;":"&amp;AE52,'Finish order'!$E:$K,4,FALSE),"")</f>
        <v/>
      </c>
      <c r="AG52" s="2" t="str">
        <f>IFERROR(VLOOKUP(AE$1&amp;":"&amp;AE52,'Finish order'!$E:$K,5,FALSE),"")</f>
        <v/>
      </c>
      <c r="AH52" s="11" t="str">
        <f>IFERROR(VLOOKUP(AE$1&amp;":"&amp;AE52,'Finish order'!$E:$K,3,FALSE),"")</f>
        <v/>
      </c>
      <c r="AI52" s="2" t="str">
        <f>IFERROR(VLOOKUP(AE$1&amp;":"&amp;AE52,'Finish order'!$E:$K,2,FALSE),"")</f>
        <v/>
      </c>
      <c r="AL52" s="2">
        <v>51</v>
      </c>
      <c r="AM52" s="2" t="str">
        <f>IFERROR(VLOOKUP(AL$1&amp;":"&amp;AL52,'Finish order'!$E:$K,4,FALSE),"")</f>
        <v/>
      </c>
      <c r="AN52" s="2" t="str">
        <f>IFERROR(VLOOKUP(AL$1&amp;":"&amp;AL52,'Finish order'!$E:$K,5,FALSE),"")</f>
        <v/>
      </c>
      <c r="AO52" s="11" t="str">
        <f>IFERROR(VLOOKUP(AL$1&amp;":"&amp;AL52,'Finish order'!$E:$K,3,FALSE),"")</f>
        <v/>
      </c>
      <c r="AP52" s="2" t="str">
        <f>IFERROR(VLOOKUP(AL$1&amp;":"&amp;AL52,'Finish order'!$E:$K,2,FALSE),"")</f>
        <v/>
      </c>
      <c r="AS52" s="2">
        <v>51</v>
      </c>
      <c r="AT52" s="2" t="str">
        <f>IFERROR(VLOOKUP(AS$1&amp;":"&amp;AS52,'Finish order'!$E:$K,4,FALSE),"")</f>
        <v/>
      </c>
      <c r="AU52" s="2" t="str">
        <f>IFERROR(VLOOKUP(AS$1&amp;":"&amp;AS52,'Finish order'!$E:$K,5,FALSE),"")</f>
        <v/>
      </c>
      <c r="AV52" s="11" t="str">
        <f>IFERROR(VLOOKUP(AS$1&amp;":"&amp;AS52,'Finish order'!$E:$K,3,FALSE),"")</f>
        <v/>
      </c>
      <c r="AW52" s="2" t="str">
        <f>IFERROR(VLOOKUP(AS$1&amp;":"&amp;AS52,'Finish order'!$E:$K,2,FALSE),"")</f>
        <v/>
      </c>
      <c r="AZ52" s="2">
        <v>51</v>
      </c>
      <c r="BA52" s="2" t="str">
        <f>IFERROR(VLOOKUP(AZ$1&amp;":"&amp;AZ52,'Finish order'!$E:$K,4,FALSE),"")</f>
        <v/>
      </c>
      <c r="BB52" s="2" t="str">
        <f>IFERROR(VLOOKUP(AZ$1&amp;":"&amp;AZ52,'Finish order'!$E:$K,5,FALSE),"")</f>
        <v/>
      </c>
      <c r="BC52" s="11" t="str">
        <f>IFERROR(VLOOKUP(AZ$1&amp;":"&amp;AZ52,'Finish order'!$E:$K,3,FALSE),"")</f>
        <v/>
      </c>
      <c r="BD52" s="2" t="str">
        <f>IFERROR(VLOOKUP(AZ$1&amp;":"&amp;AZ52,'Finish order'!$E:$K,2,FALSE),"")</f>
        <v/>
      </c>
      <c r="BG52" s="2">
        <v>51</v>
      </c>
      <c r="BH52" s="2" t="str">
        <f>IFERROR(VLOOKUP(BG$1&amp;":"&amp;BG52,'Finish order'!$E:$K,4,FALSE),"")</f>
        <v/>
      </c>
      <c r="BI52" s="2" t="str">
        <f>IFERROR(VLOOKUP(BG$1&amp;":"&amp;BG52,'Finish order'!$E:$K,5,FALSE),"")</f>
        <v/>
      </c>
      <c r="BJ52" s="11" t="str">
        <f>IFERROR(VLOOKUP(BG$1&amp;":"&amp;BG52,'Finish order'!$E:$K,3,FALSE),"")</f>
        <v/>
      </c>
      <c r="BK52" s="2" t="str">
        <f>IFERROR(VLOOKUP(BG$1&amp;":"&amp;BG52,'Finish order'!$E:$K,2,FALSE),"")</f>
        <v/>
      </c>
      <c r="BN52" s="2">
        <v>51</v>
      </c>
      <c r="BO52" s="2" t="str">
        <f>IFERROR(VLOOKUP(BN$1&amp;":"&amp;BN52,'Finish order'!$E:$K,4,FALSE),"")</f>
        <v/>
      </c>
      <c r="BP52" s="2" t="str">
        <f>IFERROR(VLOOKUP(BN$1&amp;":"&amp;BN52,'Finish order'!$E:$K,5,FALSE),"")</f>
        <v/>
      </c>
      <c r="BQ52" s="11" t="str">
        <f>IFERROR(VLOOKUP(BN$1&amp;":"&amp;BN52,'Finish order'!$E:$K,3,FALSE),"")</f>
        <v/>
      </c>
      <c r="BR52" s="2" t="str">
        <f>IFERROR(VLOOKUP(BN$1&amp;":"&amp;BN52,'Finish order'!$E:$K,2,FALSE),"")</f>
        <v/>
      </c>
      <c r="BU52" s="2">
        <v>51</v>
      </c>
      <c r="BV52" s="11" t="str">
        <f>IFERROR(VLOOKUP(BU$1&amp;":"&amp;BU52,'Finish order'!$E:$K,4,FALSE),"")</f>
        <v/>
      </c>
      <c r="BW52" s="2" t="str">
        <f>IFERROR(VLOOKUP(BU$1&amp;":"&amp;BU52,'Finish order'!$E:$K,5,FALSE),"")</f>
        <v/>
      </c>
      <c r="BX52" s="11" t="str">
        <f>IFERROR(VLOOKUP(BU$1&amp;":"&amp;BU52,'Finish order'!$E:$K,3,FALSE),"")</f>
        <v/>
      </c>
      <c r="BY52" s="2" t="str">
        <f>IFERROR(VLOOKUP(BU$1&amp;":"&amp;BU52,'Finish order'!$E:$K,2,FALSE),"")</f>
        <v/>
      </c>
      <c r="CB52" s="2">
        <v>51</v>
      </c>
      <c r="CC52" s="11" t="str">
        <f>IFERROR(VLOOKUP(CB$1&amp;":"&amp;CB52,'Finish order'!$E:$K,4,FALSE),"")</f>
        <v/>
      </c>
      <c r="CD52" s="2" t="str">
        <f>IFERROR(VLOOKUP(CB$1&amp;":"&amp;CB52,'Finish order'!$E:$K,5,FALSE),"")</f>
        <v/>
      </c>
      <c r="CE52" s="11" t="str">
        <f>IFERROR(VLOOKUP(CB$1&amp;":"&amp;CB52,'Finish order'!$E:$K,3,FALSE),"")</f>
        <v/>
      </c>
      <c r="CF52" s="2" t="str">
        <f>IFERROR(VLOOKUP(CB$1&amp;":"&amp;CB52,'Finish order'!$E:$K,2,FALSE),"")</f>
        <v/>
      </c>
      <c r="CI52" s="13">
        <v>51</v>
      </c>
      <c r="CJ52" s="2" t="str">
        <f>IFERROR(VLOOKUP(CI$1&amp;":"&amp;CI52,'Finish order'!$E:$K,4,FALSE),"")</f>
        <v/>
      </c>
      <c r="CK52" s="2" t="str">
        <f>IFERROR(VLOOKUP(CI$1&amp;":"&amp;CI52,'Finish order'!$E:$K,5,FALSE),"")</f>
        <v/>
      </c>
      <c r="CL52" s="11" t="str">
        <f>IFERROR(VLOOKUP(CI$1&amp;":"&amp;CI52,'Finish order'!$E:$K,3,FALSE),"")</f>
        <v/>
      </c>
      <c r="CM52" s="2" t="str">
        <f>IFERROR(VLOOKUP(CI$1&amp;":"&amp;CI52,'Finish order'!$E:$K,2,FALSE),"")</f>
        <v/>
      </c>
      <c r="CP52" s="13">
        <v>51</v>
      </c>
      <c r="CQ52" s="2" t="str">
        <f>IFERROR(VLOOKUP(CP$1&amp;":"&amp;CP52,'Finish order'!$E:$K,4,FALSE),"")</f>
        <v/>
      </c>
      <c r="CR52" s="2" t="str">
        <f>IFERROR(VLOOKUP(CP$1&amp;":"&amp;CP52,'Finish order'!$E:$K,5,FALSE),"")</f>
        <v/>
      </c>
      <c r="CS52" s="11" t="str">
        <f>IFERROR(VLOOKUP(CP$1&amp;":"&amp;CP52,'Finish order'!$E:$K,3,FALSE),"")</f>
        <v/>
      </c>
      <c r="CT52" s="2" t="str">
        <f>IFERROR(VLOOKUP(CP$1&amp;":"&amp;CP52,'Finish order'!$E:$K,2,FALSE),"")</f>
        <v/>
      </c>
      <c r="CW52" s="2">
        <v>51</v>
      </c>
      <c r="CX52" s="2" t="str">
        <f>IFERROR(VLOOKUP(CW$1&amp;":"&amp;CW52,'Finish order'!$E:$K,4,FALSE),"")</f>
        <v/>
      </c>
      <c r="CY52" s="2" t="str">
        <f>IFERROR(VLOOKUP(CW$1&amp;":"&amp;CW52,'Finish order'!$E:$K,5,FALSE),"")</f>
        <v/>
      </c>
      <c r="CZ52" s="11" t="str">
        <f>IFERROR(VLOOKUP(CW$1&amp;":"&amp;CW52,'Finish order'!$E:$K,3,FALSE),"")</f>
        <v/>
      </c>
      <c r="DA52" s="2" t="str">
        <f>IFERROR(VLOOKUP(CW$1&amp;":"&amp;CW52,'Finish order'!$E:$K,2,FALSE),"")</f>
        <v/>
      </c>
      <c r="DD52" s="2">
        <v>51</v>
      </c>
      <c r="DE52" s="2" t="str">
        <f>IFERROR(VLOOKUP(DD$1&amp;":"&amp;DD52,'Finish order'!$E:$K,4,FALSE),"")</f>
        <v/>
      </c>
      <c r="DF52" s="2" t="str">
        <f>IFERROR(VLOOKUP(DD$1&amp;":"&amp;DD52,'Finish order'!$E:$K,5,FALSE),"")</f>
        <v/>
      </c>
      <c r="DG52" s="11" t="str">
        <f>IFERROR(VLOOKUP(DD$1&amp;":"&amp;DD52,'Finish order'!$E:$K,3,FALSE),"")</f>
        <v/>
      </c>
      <c r="DH52" s="2" t="str">
        <f>IFERROR(VLOOKUP(DD$1&amp;":"&amp;DD52,'Finish order'!$E:$K,2,FALSE),"")</f>
        <v/>
      </c>
      <c r="DI52" s="11"/>
      <c r="DK52" s="2">
        <v>51</v>
      </c>
      <c r="DL52" s="2" t="str">
        <f>IFERROR(VLOOKUP(DK$1&amp;":"&amp;DK52,'Finish order'!$E:$K,4,FALSE),"")</f>
        <v/>
      </c>
      <c r="DM52" s="2" t="str">
        <f>IFERROR(VLOOKUP(DK$1&amp;":"&amp;DK52,'Finish order'!$E:$K,5,FALSE),"")</f>
        <v/>
      </c>
      <c r="DN52" s="11" t="str">
        <f>IFERROR(VLOOKUP(DK$1&amp;":"&amp;DK52,'Finish order'!$E:$K,3,FALSE),"")</f>
        <v/>
      </c>
      <c r="DO52" s="2" t="str">
        <f>IFERROR(VLOOKUP(DK$1&amp;":"&amp;DK52,'Finish order'!$E:$K,2,FALSE),"")</f>
        <v/>
      </c>
      <c r="DR52" s="2">
        <v>51</v>
      </c>
      <c r="DS52" s="2" t="str">
        <f>IFERROR(VLOOKUP(DR$1&amp;":"&amp;DR52,'Finish order'!$E:$K,4,FALSE),"")</f>
        <v/>
      </c>
      <c r="DT52" s="2" t="str">
        <f>IFERROR(VLOOKUP(DR$1&amp;":"&amp;DR52,'Finish order'!$E:$K,5,FALSE),"")</f>
        <v/>
      </c>
      <c r="DU52" s="11" t="str">
        <f>IFERROR(VLOOKUP(DR$1&amp;":"&amp;DR52,'Finish order'!$E:$K,3,FALSE),"")</f>
        <v/>
      </c>
      <c r="DV52" s="2" t="str">
        <f>IFERROR(VLOOKUP(DR$1&amp;":"&amp;DR52,'Finish order'!$E:$K,2,FALSE),"")</f>
        <v/>
      </c>
      <c r="DW52" s="11"/>
    </row>
    <row r="53" spans="1:127" x14ac:dyDescent="0.2">
      <c r="A53" s="2">
        <v>52</v>
      </c>
      <c r="B53" s="2" t="str">
        <f>IFERROR(VLOOKUP($A$1&amp;":"&amp;A53,'Finish order'!C:K,6,FALSE),"")</f>
        <v>Stephen Roe</v>
      </c>
      <c r="C53" s="2" t="str">
        <f>IFERROR(VLOOKUP(A$1&amp;":"&amp;A53,'Finish order'!$C:$K,9,FALSE),"")</f>
        <v>MSEN</v>
      </c>
      <c r="D53" s="2" t="str">
        <f>IFERROR(VLOOKUP(A$1&amp;":"&amp;A53,'Finish order'!$C:$K,7,FALSE),"")</f>
        <v>Billingham RC</v>
      </c>
      <c r="E53" s="11">
        <f>IFERROR(VLOOKUP($A$1&amp;":"&amp;A53,'Finish order'!C:K,5,FALSE),"")</f>
        <v>4.5335648148148146E-2</v>
      </c>
      <c r="F53" s="2">
        <f>IFERROR(VLOOKUP($A$1&amp;":"&amp;A53,'Finish order'!C:K,4,FALSE),"")</f>
        <v>335</v>
      </c>
      <c r="G53" s="13" cm="1">
        <f t="array" ref="G53">IFERROR(SMALL(IF($D$2:$D962=D53,$A$2:$A$911*1.001),1),"")</f>
        <v>25.024999999999999</v>
      </c>
      <c r="H53" s="13" cm="1">
        <f t="array" ref="H53">IFERROR(SMALL(IF($D$2:$D962=D53,$A$2:$A$911*1.0001),2),"")</f>
        <v>52.005200000000002</v>
      </c>
      <c r="I53" s="13" t="str" cm="1">
        <f t="array" ref="I53">IFERROR(SMALL(IF($D$2:$D962=D53,$A$2:$A$911*1.00001),3),"")</f>
        <v/>
      </c>
      <c r="J53" s="13" t="str" cm="1">
        <f t="array" ref="J53">IFERROR(SMALL(IF($D$2:$D962=D53,$A$2:$A$911*1.000001),4),"")</f>
        <v/>
      </c>
      <c r="K53" s="13" t="str">
        <f t="shared" si="0"/>
        <v>No</v>
      </c>
      <c r="L53" s="13" t="str">
        <f t="shared" si="1"/>
        <v>No</v>
      </c>
      <c r="M53" s="13">
        <f t="shared" si="2"/>
        <v>77.030200000000008</v>
      </c>
      <c r="N53" s="13" t="str">
        <f>Table1[[#This Row],[Club]]&amp;":"&amp;Table1[[#Headers],[Male]]</f>
        <v>Billingham RC:Male</v>
      </c>
      <c r="P53" s="2">
        <v>52</v>
      </c>
      <c r="Q53" s="2" t="str">
        <f>IFERROR(VLOOKUP(P$1&amp;":"&amp;P53,'Finish order'!$C:$K,6,FALSE),"")</f>
        <v/>
      </c>
      <c r="R53" s="2" t="str">
        <f>IFERROR(VLOOKUP(P$1&amp;":"&amp;P53,'Finish order'!$C:$K,9,FALSE),"")</f>
        <v/>
      </c>
      <c r="S53" s="2" t="str">
        <f>IFERROR(VLOOKUP(P$1&amp;":"&amp;P53,'Finish order'!$C:$K,7,FALSE),"")</f>
        <v/>
      </c>
      <c r="T53" s="11" t="str">
        <f>IFERROR(VLOOKUP(P$1&amp;":"&amp;P53,'Finish order'!$C:$K,5,FALSE),"")</f>
        <v/>
      </c>
      <c r="U53" s="2" t="str">
        <f>IFERROR(VLOOKUP(P$1&amp;":"&amp;P53,'Finish order'!$C:$K,4,FALSE),"")</f>
        <v/>
      </c>
      <c r="V53" s="13" t="str" cm="1">
        <f t="array" ref="V53">IFERROR(SMALL(IF($S$2:$S962=S53,$P$2:$P$911*1.001),1),"")</f>
        <v/>
      </c>
      <c r="W53" s="13" t="str" cm="1">
        <f t="array" ref="W53">IFERROR(SMALL(IF($S$2:$S962=S53,$P$2:$P$911*1.0001),2),"")</f>
        <v/>
      </c>
      <c r="X53" s="13" t="str" cm="1">
        <f t="array" ref="X53">IFERROR(SMALL(IF($S$2:$S962=S53,$P$2:$P$911*1.00001),3),"")</f>
        <v/>
      </c>
      <c r="Y53" s="13" t="str" cm="1">
        <f t="array" ref="Y53">IFERROR(SMALL(IF($S$2:$S962=S53,$P$2:$P$911*1.000001),4),"")</f>
        <v/>
      </c>
      <c r="Z53" s="13" t="str">
        <f t="shared" si="3"/>
        <v>No</v>
      </c>
      <c r="AA53" s="13" t="str">
        <f t="shared" si="5"/>
        <v>No</v>
      </c>
      <c r="AB53" s="13" t="str">
        <f t="shared" si="4"/>
        <v>No</v>
      </c>
      <c r="AC53" s="13" t="str">
        <f>Table4[[#This Row],[Club]]&amp;":"&amp;Table4[[#Headers],[Female]]</f>
        <v>:Female</v>
      </c>
      <c r="AE53" s="2">
        <v>52</v>
      </c>
      <c r="AF53" s="2" t="str">
        <f>IFERROR(VLOOKUP(AE$1&amp;":"&amp;AE53,'Finish order'!$E:$K,4,FALSE),"")</f>
        <v/>
      </c>
      <c r="AG53" s="2" t="str">
        <f>IFERROR(VLOOKUP(AE$1&amp;":"&amp;AE53,'Finish order'!$E:$K,5,FALSE),"")</f>
        <v/>
      </c>
      <c r="AH53" s="11" t="str">
        <f>IFERROR(VLOOKUP(AE$1&amp;":"&amp;AE53,'Finish order'!$E:$K,3,FALSE),"")</f>
        <v/>
      </c>
      <c r="AI53" s="2" t="str">
        <f>IFERROR(VLOOKUP(AE$1&amp;":"&amp;AE53,'Finish order'!$E:$K,2,FALSE),"")</f>
        <v/>
      </c>
      <c r="AL53" s="2">
        <v>52</v>
      </c>
      <c r="AM53" s="2" t="str">
        <f>IFERROR(VLOOKUP(AL$1&amp;":"&amp;AL53,'Finish order'!$E:$K,4,FALSE),"")</f>
        <v/>
      </c>
      <c r="AN53" s="2" t="str">
        <f>IFERROR(VLOOKUP(AL$1&amp;":"&amp;AL53,'Finish order'!$E:$K,5,FALSE),"")</f>
        <v/>
      </c>
      <c r="AO53" s="11" t="str">
        <f>IFERROR(VLOOKUP(AL$1&amp;":"&amp;AL53,'Finish order'!$E:$K,3,FALSE),"")</f>
        <v/>
      </c>
      <c r="AP53" s="2" t="str">
        <f>IFERROR(VLOOKUP(AL$1&amp;":"&amp;AL53,'Finish order'!$E:$K,2,FALSE),"")</f>
        <v/>
      </c>
      <c r="AS53" s="2">
        <v>52</v>
      </c>
      <c r="AT53" s="2" t="str">
        <f>IFERROR(VLOOKUP(AS$1&amp;":"&amp;AS53,'Finish order'!$E:$K,4,FALSE),"")</f>
        <v/>
      </c>
      <c r="AU53" s="2" t="str">
        <f>IFERROR(VLOOKUP(AS$1&amp;":"&amp;AS53,'Finish order'!$E:$K,5,FALSE),"")</f>
        <v/>
      </c>
      <c r="AV53" s="11" t="str">
        <f>IFERROR(VLOOKUP(AS$1&amp;":"&amp;AS53,'Finish order'!$E:$K,3,FALSE),"")</f>
        <v/>
      </c>
      <c r="AW53" s="2" t="str">
        <f>IFERROR(VLOOKUP(AS$1&amp;":"&amp;AS53,'Finish order'!$E:$K,2,FALSE),"")</f>
        <v/>
      </c>
      <c r="AZ53" s="2">
        <v>52</v>
      </c>
      <c r="BA53" s="2" t="str">
        <f>IFERROR(VLOOKUP(AZ$1&amp;":"&amp;AZ53,'Finish order'!$E:$K,4,FALSE),"")</f>
        <v/>
      </c>
      <c r="BB53" s="2" t="str">
        <f>IFERROR(VLOOKUP(AZ$1&amp;":"&amp;AZ53,'Finish order'!$E:$K,5,FALSE),"")</f>
        <v/>
      </c>
      <c r="BC53" s="11" t="str">
        <f>IFERROR(VLOOKUP(AZ$1&amp;":"&amp;AZ53,'Finish order'!$E:$K,3,FALSE),"")</f>
        <v/>
      </c>
      <c r="BD53" s="2" t="str">
        <f>IFERROR(VLOOKUP(AZ$1&amp;":"&amp;AZ53,'Finish order'!$E:$K,2,FALSE),"")</f>
        <v/>
      </c>
      <c r="BG53" s="2">
        <v>52</v>
      </c>
      <c r="BH53" s="2" t="str">
        <f>IFERROR(VLOOKUP(BG$1&amp;":"&amp;BG53,'Finish order'!$E:$K,4,FALSE),"")</f>
        <v/>
      </c>
      <c r="BI53" s="2" t="str">
        <f>IFERROR(VLOOKUP(BG$1&amp;":"&amp;BG53,'Finish order'!$E:$K,5,FALSE),"")</f>
        <v/>
      </c>
      <c r="BJ53" s="11" t="str">
        <f>IFERROR(VLOOKUP(BG$1&amp;":"&amp;BG53,'Finish order'!$E:$K,3,FALSE),"")</f>
        <v/>
      </c>
      <c r="BK53" s="2" t="str">
        <f>IFERROR(VLOOKUP(BG$1&amp;":"&amp;BG53,'Finish order'!$E:$K,2,FALSE),"")</f>
        <v/>
      </c>
      <c r="BN53" s="2">
        <v>52</v>
      </c>
      <c r="BO53" s="2" t="str">
        <f>IFERROR(VLOOKUP(BN$1&amp;":"&amp;BN53,'Finish order'!$E:$K,4,FALSE),"")</f>
        <v/>
      </c>
      <c r="BP53" s="2" t="str">
        <f>IFERROR(VLOOKUP(BN$1&amp;":"&amp;BN53,'Finish order'!$E:$K,5,FALSE),"")</f>
        <v/>
      </c>
      <c r="BQ53" s="11" t="str">
        <f>IFERROR(VLOOKUP(BN$1&amp;":"&amp;BN53,'Finish order'!$E:$K,3,FALSE),"")</f>
        <v/>
      </c>
      <c r="BR53" s="2" t="str">
        <f>IFERROR(VLOOKUP(BN$1&amp;":"&amp;BN53,'Finish order'!$E:$K,2,FALSE),"")</f>
        <v/>
      </c>
      <c r="BU53" s="2">
        <v>52</v>
      </c>
      <c r="BV53" s="11" t="str">
        <f>IFERROR(VLOOKUP(BU$1&amp;":"&amp;BU53,'Finish order'!$E:$K,4,FALSE),"")</f>
        <v/>
      </c>
      <c r="BW53" s="2" t="str">
        <f>IFERROR(VLOOKUP(BU$1&amp;":"&amp;BU53,'Finish order'!$E:$K,5,FALSE),"")</f>
        <v/>
      </c>
      <c r="BX53" s="11" t="str">
        <f>IFERROR(VLOOKUP(BU$1&amp;":"&amp;BU53,'Finish order'!$E:$K,3,FALSE),"")</f>
        <v/>
      </c>
      <c r="BY53" s="2" t="str">
        <f>IFERROR(VLOOKUP(BU$1&amp;":"&amp;BU53,'Finish order'!$E:$K,2,FALSE),"")</f>
        <v/>
      </c>
      <c r="CB53" s="2">
        <v>52</v>
      </c>
      <c r="CC53" s="11" t="str">
        <f>IFERROR(VLOOKUP(CB$1&amp;":"&amp;CB53,'Finish order'!$E:$K,4,FALSE),"")</f>
        <v/>
      </c>
      <c r="CD53" s="2" t="str">
        <f>IFERROR(VLOOKUP(CB$1&amp;":"&amp;CB53,'Finish order'!$E:$K,5,FALSE),"")</f>
        <v/>
      </c>
      <c r="CE53" s="11" t="str">
        <f>IFERROR(VLOOKUP(CB$1&amp;":"&amp;CB53,'Finish order'!$E:$K,3,FALSE),"")</f>
        <v/>
      </c>
      <c r="CF53" s="2" t="str">
        <f>IFERROR(VLOOKUP(CB$1&amp;":"&amp;CB53,'Finish order'!$E:$K,2,FALSE),"")</f>
        <v/>
      </c>
      <c r="CI53" s="13">
        <v>52</v>
      </c>
      <c r="CJ53" s="2" t="str">
        <f>IFERROR(VLOOKUP(CI$1&amp;":"&amp;CI53,'Finish order'!$E:$K,4,FALSE),"")</f>
        <v/>
      </c>
      <c r="CK53" s="2" t="str">
        <f>IFERROR(VLOOKUP(CI$1&amp;":"&amp;CI53,'Finish order'!$E:$K,5,FALSE),"")</f>
        <v/>
      </c>
      <c r="CL53" s="11" t="str">
        <f>IFERROR(VLOOKUP(CI$1&amp;":"&amp;CI53,'Finish order'!$E:$K,3,FALSE),"")</f>
        <v/>
      </c>
      <c r="CM53" s="2" t="str">
        <f>IFERROR(VLOOKUP(CI$1&amp;":"&amp;CI53,'Finish order'!$E:$K,2,FALSE),"")</f>
        <v/>
      </c>
      <c r="CP53" s="13">
        <v>52</v>
      </c>
      <c r="CQ53" s="2" t="str">
        <f>IFERROR(VLOOKUP(CP$1&amp;":"&amp;CP53,'Finish order'!$E:$K,4,FALSE),"")</f>
        <v/>
      </c>
      <c r="CR53" s="2" t="str">
        <f>IFERROR(VLOOKUP(CP$1&amp;":"&amp;CP53,'Finish order'!$E:$K,5,FALSE),"")</f>
        <v/>
      </c>
      <c r="CS53" s="11" t="str">
        <f>IFERROR(VLOOKUP(CP$1&amp;":"&amp;CP53,'Finish order'!$E:$K,3,FALSE),"")</f>
        <v/>
      </c>
      <c r="CT53" s="2" t="str">
        <f>IFERROR(VLOOKUP(CP$1&amp;":"&amp;CP53,'Finish order'!$E:$K,2,FALSE),"")</f>
        <v/>
      </c>
      <c r="CW53" s="2">
        <v>52</v>
      </c>
      <c r="CX53" s="2" t="str">
        <f>IFERROR(VLOOKUP(CW$1&amp;":"&amp;CW53,'Finish order'!$E:$K,4,FALSE),"")</f>
        <v/>
      </c>
      <c r="CY53" s="2" t="str">
        <f>IFERROR(VLOOKUP(CW$1&amp;":"&amp;CW53,'Finish order'!$E:$K,5,FALSE),"")</f>
        <v/>
      </c>
      <c r="CZ53" s="11" t="str">
        <f>IFERROR(VLOOKUP(CW$1&amp;":"&amp;CW53,'Finish order'!$E:$K,3,FALSE),"")</f>
        <v/>
      </c>
      <c r="DA53" s="2" t="str">
        <f>IFERROR(VLOOKUP(CW$1&amp;":"&amp;CW53,'Finish order'!$E:$K,2,FALSE),"")</f>
        <v/>
      </c>
      <c r="DD53" s="2">
        <v>52</v>
      </c>
      <c r="DE53" s="2" t="str">
        <f>IFERROR(VLOOKUP(DD$1&amp;":"&amp;DD53,'Finish order'!$E:$K,4,FALSE),"")</f>
        <v/>
      </c>
      <c r="DF53" s="2" t="str">
        <f>IFERROR(VLOOKUP(DD$1&amp;":"&amp;DD53,'Finish order'!$E:$K,5,FALSE),"")</f>
        <v/>
      </c>
      <c r="DG53" s="11" t="str">
        <f>IFERROR(VLOOKUP(DD$1&amp;":"&amp;DD53,'Finish order'!$E:$K,3,FALSE),"")</f>
        <v/>
      </c>
      <c r="DH53" s="2" t="str">
        <f>IFERROR(VLOOKUP(DD$1&amp;":"&amp;DD53,'Finish order'!$E:$K,2,FALSE),"")</f>
        <v/>
      </c>
      <c r="DI53" s="11"/>
      <c r="DK53" s="2">
        <v>52</v>
      </c>
      <c r="DL53" s="2" t="str">
        <f>IFERROR(VLOOKUP(DK$1&amp;":"&amp;DK53,'Finish order'!$E:$K,4,FALSE),"")</f>
        <v/>
      </c>
      <c r="DM53" s="2" t="str">
        <f>IFERROR(VLOOKUP(DK$1&amp;":"&amp;DK53,'Finish order'!$E:$K,5,FALSE),"")</f>
        <v/>
      </c>
      <c r="DN53" s="11" t="str">
        <f>IFERROR(VLOOKUP(DK$1&amp;":"&amp;DK53,'Finish order'!$E:$K,3,FALSE),"")</f>
        <v/>
      </c>
      <c r="DO53" s="2" t="str">
        <f>IFERROR(VLOOKUP(DK$1&amp;":"&amp;DK53,'Finish order'!$E:$K,2,FALSE),"")</f>
        <v/>
      </c>
      <c r="DR53" s="2">
        <v>52</v>
      </c>
      <c r="DS53" s="2" t="str">
        <f>IFERROR(VLOOKUP(DR$1&amp;":"&amp;DR53,'Finish order'!$E:$K,4,FALSE),"")</f>
        <v/>
      </c>
      <c r="DT53" s="2" t="str">
        <f>IFERROR(VLOOKUP(DR$1&amp;":"&amp;DR53,'Finish order'!$E:$K,5,FALSE),"")</f>
        <v/>
      </c>
      <c r="DU53" s="11" t="str">
        <f>IFERROR(VLOOKUP(DR$1&amp;":"&amp;DR53,'Finish order'!$E:$K,3,FALSE),"")</f>
        <v/>
      </c>
      <c r="DV53" s="2" t="str">
        <f>IFERROR(VLOOKUP(DR$1&amp;":"&amp;DR53,'Finish order'!$E:$K,2,FALSE),"")</f>
        <v/>
      </c>
      <c r="DW53" s="11"/>
    </row>
    <row r="54" spans="1:127" x14ac:dyDescent="0.2">
      <c r="A54" s="2">
        <v>53</v>
      </c>
      <c r="B54" s="2" t="str">
        <f>IFERROR(VLOOKUP($A$1&amp;":"&amp;A54,'Finish order'!C:K,6,FALSE),"")</f>
        <v>Graham Gill</v>
      </c>
      <c r="C54" s="2" t="str">
        <f>IFERROR(VLOOKUP(A$1&amp;":"&amp;A54,'Finish order'!$C:$K,9,FALSE),"")</f>
        <v>M40</v>
      </c>
      <c r="D54" s="2" t="str">
        <f>IFERROR(VLOOKUP(A$1&amp;":"&amp;A54,'Finish order'!$C:$K,7,FALSE),"")</f>
        <v>York Knavesmire Harriers</v>
      </c>
      <c r="E54" s="11">
        <f>IFERROR(VLOOKUP($A$1&amp;":"&amp;A54,'Finish order'!C:K,5,FALSE),"")</f>
        <v>4.5555555555555557E-2</v>
      </c>
      <c r="F54" s="2">
        <f>IFERROR(VLOOKUP($A$1&amp;":"&amp;A54,'Finish order'!C:K,4,FALSE),"")</f>
        <v>505</v>
      </c>
      <c r="G54" s="13" cm="1">
        <f t="array" ref="G54">IFERROR(SMALL(IF($D$2:$D963=D54,$A$2:$A$911*1.001),1),"")</f>
        <v>13.012999999999998</v>
      </c>
      <c r="H54" s="13" cm="1">
        <f t="array" ref="H54">IFERROR(SMALL(IF($D$2:$D963=D54,$A$2:$A$911*1.0001),2),"")</f>
        <v>14.0014</v>
      </c>
      <c r="I54" s="13" cm="1">
        <f t="array" ref="I54">IFERROR(SMALL(IF($D$2:$D963=D54,$A$2:$A$911*1.00001),3),"")</f>
        <v>36.000360000000001</v>
      </c>
      <c r="J54" s="13" cm="1">
        <f t="array" ref="J54">IFERROR(SMALL(IF($D$2:$D963=D54,$A$2:$A$911*1.000001),4),"")</f>
        <v>48.000047999999992</v>
      </c>
      <c r="K54" s="13">
        <f t="shared" si="0"/>
        <v>111.01480799999999</v>
      </c>
      <c r="L54" s="13">
        <f t="shared" si="1"/>
        <v>63.014759999999995</v>
      </c>
      <c r="M54" s="13">
        <f t="shared" si="2"/>
        <v>27.014399999999998</v>
      </c>
      <c r="N54" s="13" t="str">
        <f>Table1[[#This Row],[Club]]&amp;":"&amp;Table1[[#Headers],[Male]]</f>
        <v>York Knavesmire Harriers:Male</v>
      </c>
      <c r="P54" s="2">
        <v>53</v>
      </c>
      <c r="Q54" s="2" t="str">
        <f>IFERROR(VLOOKUP(P$1&amp;":"&amp;P54,'Finish order'!$C:$K,6,FALSE),"")</f>
        <v/>
      </c>
      <c r="R54" s="2" t="str">
        <f>IFERROR(VLOOKUP(P$1&amp;":"&amp;P54,'Finish order'!$C:$K,9,FALSE),"")</f>
        <v/>
      </c>
      <c r="S54" s="2" t="str">
        <f>IFERROR(VLOOKUP(P$1&amp;":"&amp;P54,'Finish order'!$C:$K,7,FALSE),"")</f>
        <v/>
      </c>
      <c r="T54" s="11" t="str">
        <f>IFERROR(VLOOKUP(P$1&amp;":"&amp;P54,'Finish order'!$C:$K,5,FALSE),"")</f>
        <v/>
      </c>
      <c r="U54" s="2" t="str">
        <f>IFERROR(VLOOKUP(P$1&amp;":"&amp;P54,'Finish order'!$C:$K,4,FALSE),"")</f>
        <v/>
      </c>
      <c r="V54" s="13" t="str" cm="1">
        <f t="array" ref="V54">IFERROR(SMALL(IF($S$2:$S963=S54,$P$2:$P$911*1.001),1),"")</f>
        <v/>
      </c>
      <c r="W54" s="13" t="str" cm="1">
        <f t="array" ref="W54">IFERROR(SMALL(IF($S$2:$S963=S54,$P$2:$P$911*1.0001),2),"")</f>
        <v/>
      </c>
      <c r="X54" s="13" t="str" cm="1">
        <f t="array" ref="X54">IFERROR(SMALL(IF($S$2:$S963=S54,$P$2:$P$911*1.00001),3),"")</f>
        <v/>
      </c>
      <c r="Y54" s="13" t="str" cm="1">
        <f t="array" ref="Y54">IFERROR(SMALL(IF($S$2:$S963=S54,$P$2:$P$911*1.000001),4),"")</f>
        <v/>
      </c>
      <c r="Z54" s="13" t="str">
        <f t="shared" si="3"/>
        <v>No</v>
      </c>
      <c r="AA54" s="13" t="str">
        <f t="shared" si="5"/>
        <v>No</v>
      </c>
      <c r="AB54" s="13" t="str">
        <f t="shared" si="4"/>
        <v>No</v>
      </c>
      <c r="AC54" s="13" t="str">
        <f>Table4[[#This Row],[Club]]&amp;":"&amp;Table4[[#Headers],[Female]]</f>
        <v>:Female</v>
      </c>
      <c r="AE54" s="2">
        <v>53</v>
      </c>
      <c r="AF54" s="2" t="str">
        <f>IFERROR(VLOOKUP(AE$1&amp;":"&amp;AE54,'Finish order'!$E:$K,4,FALSE),"")</f>
        <v/>
      </c>
      <c r="AG54" s="2" t="str">
        <f>IFERROR(VLOOKUP(AE$1&amp;":"&amp;AE54,'Finish order'!$E:$K,5,FALSE),"")</f>
        <v/>
      </c>
      <c r="AH54" s="11" t="str">
        <f>IFERROR(VLOOKUP(AE$1&amp;":"&amp;AE54,'Finish order'!$E:$K,3,FALSE),"")</f>
        <v/>
      </c>
      <c r="AI54" s="2" t="str">
        <f>IFERROR(VLOOKUP(AE$1&amp;":"&amp;AE54,'Finish order'!$E:$K,2,FALSE),"")</f>
        <v/>
      </c>
      <c r="AL54" s="2">
        <v>53</v>
      </c>
      <c r="AM54" s="2" t="str">
        <f>IFERROR(VLOOKUP(AL$1&amp;":"&amp;AL54,'Finish order'!$E:$K,4,FALSE),"")</f>
        <v/>
      </c>
      <c r="AN54" s="2" t="str">
        <f>IFERROR(VLOOKUP(AL$1&amp;":"&amp;AL54,'Finish order'!$E:$K,5,FALSE),"")</f>
        <v/>
      </c>
      <c r="AO54" s="11" t="str">
        <f>IFERROR(VLOOKUP(AL$1&amp;":"&amp;AL54,'Finish order'!$E:$K,3,FALSE),"")</f>
        <v/>
      </c>
      <c r="AP54" s="2" t="str">
        <f>IFERROR(VLOOKUP(AL$1&amp;":"&amp;AL54,'Finish order'!$E:$K,2,FALSE),"")</f>
        <v/>
      </c>
      <c r="AS54" s="2">
        <v>53</v>
      </c>
      <c r="AT54" s="2" t="str">
        <f>IFERROR(VLOOKUP(AS$1&amp;":"&amp;AS54,'Finish order'!$E:$K,4,FALSE),"")</f>
        <v/>
      </c>
      <c r="AU54" s="2" t="str">
        <f>IFERROR(VLOOKUP(AS$1&amp;":"&amp;AS54,'Finish order'!$E:$K,5,FALSE),"")</f>
        <v/>
      </c>
      <c r="AV54" s="11" t="str">
        <f>IFERROR(VLOOKUP(AS$1&amp;":"&amp;AS54,'Finish order'!$E:$K,3,FALSE),"")</f>
        <v/>
      </c>
      <c r="AW54" s="2" t="str">
        <f>IFERROR(VLOOKUP(AS$1&amp;":"&amp;AS54,'Finish order'!$E:$K,2,FALSE),"")</f>
        <v/>
      </c>
      <c r="AZ54" s="2">
        <v>53</v>
      </c>
      <c r="BA54" s="2" t="str">
        <f>IFERROR(VLOOKUP(AZ$1&amp;":"&amp;AZ54,'Finish order'!$E:$K,4,FALSE),"")</f>
        <v/>
      </c>
      <c r="BB54" s="2" t="str">
        <f>IFERROR(VLOOKUP(AZ$1&amp;":"&amp;AZ54,'Finish order'!$E:$K,5,FALSE),"")</f>
        <v/>
      </c>
      <c r="BC54" s="11" t="str">
        <f>IFERROR(VLOOKUP(AZ$1&amp;":"&amp;AZ54,'Finish order'!$E:$K,3,FALSE),"")</f>
        <v/>
      </c>
      <c r="BD54" s="2" t="str">
        <f>IFERROR(VLOOKUP(AZ$1&amp;":"&amp;AZ54,'Finish order'!$E:$K,2,FALSE),"")</f>
        <v/>
      </c>
      <c r="BG54" s="2">
        <v>53</v>
      </c>
      <c r="BH54" s="2" t="str">
        <f>IFERROR(VLOOKUP(BG$1&amp;":"&amp;BG54,'Finish order'!$E:$K,4,FALSE),"")</f>
        <v/>
      </c>
      <c r="BI54" s="2" t="str">
        <f>IFERROR(VLOOKUP(BG$1&amp;":"&amp;BG54,'Finish order'!$E:$K,5,FALSE),"")</f>
        <v/>
      </c>
      <c r="BJ54" s="11" t="str">
        <f>IFERROR(VLOOKUP(BG$1&amp;":"&amp;BG54,'Finish order'!$E:$K,3,FALSE),"")</f>
        <v/>
      </c>
      <c r="BK54" s="2" t="str">
        <f>IFERROR(VLOOKUP(BG$1&amp;":"&amp;BG54,'Finish order'!$E:$K,2,FALSE),"")</f>
        <v/>
      </c>
      <c r="BN54" s="2">
        <v>53</v>
      </c>
      <c r="BO54" s="2" t="str">
        <f>IFERROR(VLOOKUP(BN$1&amp;":"&amp;BN54,'Finish order'!$E:$K,4,FALSE),"")</f>
        <v/>
      </c>
      <c r="BP54" s="2" t="str">
        <f>IFERROR(VLOOKUP(BN$1&amp;":"&amp;BN54,'Finish order'!$E:$K,5,FALSE),"")</f>
        <v/>
      </c>
      <c r="BQ54" s="11" t="str">
        <f>IFERROR(VLOOKUP(BN$1&amp;":"&amp;BN54,'Finish order'!$E:$K,3,FALSE),"")</f>
        <v/>
      </c>
      <c r="BR54" s="2" t="str">
        <f>IFERROR(VLOOKUP(BN$1&amp;":"&amp;BN54,'Finish order'!$E:$K,2,FALSE),"")</f>
        <v/>
      </c>
      <c r="BU54" s="2">
        <v>53</v>
      </c>
      <c r="BV54" s="11" t="str">
        <f>IFERROR(VLOOKUP(BU$1&amp;":"&amp;BU54,'Finish order'!$E:$K,4,FALSE),"")</f>
        <v/>
      </c>
      <c r="BW54" s="2" t="str">
        <f>IFERROR(VLOOKUP(BU$1&amp;":"&amp;BU54,'Finish order'!$E:$K,5,FALSE),"")</f>
        <v/>
      </c>
      <c r="BX54" s="11" t="str">
        <f>IFERROR(VLOOKUP(BU$1&amp;":"&amp;BU54,'Finish order'!$E:$K,3,FALSE),"")</f>
        <v/>
      </c>
      <c r="BY54" s="2" t="str">
        <f>IFERROR(VLOOKUP(BU$1&amp;":"&amp;BU54,'Finish order'!$E:$K,2,FALSE),"")</f>
        <v/>
      </c>
      <c r="CB54" s="2">
        <v>53</v>
      </c>
      <c r="CC54" s="11" t="str">
        <f>IFERROR(VLOOKUP(CB$1&amp;":"&amp;CB54,'Finish order'!$E:$K,4,FALSE),"")</f>
        <v/>
      </c>
      <c r="CD54" s="2" t="str">
        <f>IFERROR(VLOOKUP(CB$1&amp;":"&amp;CB54,'Finish order'!$E:$K,5,FALSE),"")</f>
        <v/>
      </c>
      <c r="CE54" s="11" t="str">
        <f>IFERROR(VLOOKUP(CB$1&amp;":"&amp;CB54,'Finish order'!$E:$K,3,FALSE),"")</f>
        <v/>
      </c>
      <c r="CF54" s="2" t="str">
        <f>IFERROR(VLOOKUP(CB$1&amp;":"&amp;CB54,'Finish order'!$E:$K,2,FALSE),"")</f>
        <v/>
      </c>
      <c r="CI54" s="13">
        <v>53</v>
      </c>
      <c r="CJ54" s="2" t="str">
        <f>IFERROR(VLOOKUP(CI$1&amp;":"&amp;CI54,'Finish order'!$E:$K,4,FALSE),"")</f>
        <v/>
      </c>
      <c r="CK54" s="2" t="str">
        <f>IFERROR(VLOOKUP(CI$1&amp;":"&amp;CI54,'Finish order'!$E:$K,5,FALSE),"")</f>
        <v/>
      </c>
      <c r="CL54" s="11" t="str">
        <f>IFERROR(VLOOKUP(CI$1&amp;":"&amp;CI54,'Finish order'!$E:$K,3,FALSE),"")</f>
        <v/>
      </c>
      <c r="CM54" s="2" t="str">
        <f>IFERROR(VLOOKUP(CI$1&amp;":"&amp;CI54,'Finish order'!$E:$K,2,FALSE),"")</f>
        <v/>
      </c>
      <c r="CP54" s="13">
        <v>53</v>
      </c>
      <c r="CQ54" s="2" t="str">
        <f>IFERROR(VLOOKUP(CP$1&amp;":"&amp;CP54,'Finish order'!$E:$K,4,FALSE),"")</f>
        <v/>
      </c>
      <c r="CR54" s="2" t="str">
        <f>IFERROR(VLOOKUP(CP$1&amp;":"&amp;CP54,'Finish order'!$E:$K,5,FALSE),"")</f>
        <v/>
      </c>
      <c r="CS54" s="11" t="str">
        <f>IFERROR(VLOOKUP(CP$1&amp;":"&amp;CP54,'Finish order'!$E:$K,3,FALSE),"")</f>
        <v/>
      </c>
      <c r="CT54" s="2" t="str">
        <f>IFERROR(VLOOKUP(CP$1&amp;":"&amp;CP54,'Finish order'!$E:$K,2,FALSE),"")</f>
        <v/>
      </c>
      <c r="CW54" s="2">
        <v>53</v>
      </c>
      <c r="CX54" s="2" t="str">
        <f>IFERROR(VLOOKUP(CW$1&amp;":"&amp;CW54,'Finish order'!$E:$K,4,FALSE),"")</f>
        <v/>
      </c>
      <c r="CY54" s="2" t="str">
        <f>IFERROR(VLOOKUP(CW$1&amp;":"&amp;CW54,'Finish order'!$E:$K,5,FALSE),"")</f>
        <v/>
      </c>
      <c r="CZ54" s="11" t="str">
        <f>IFERROR(VLOOKUP(CW$1&amp;":"&amp;CW54,'Finish order'!$E:$K,3,FALSE),"")</f>
        <v/>
      </c>
      <c r="DA54" s="2" t="str">
        <f>IFERROR(VLOOKUP(CW$1&amp;":"&amp;CW54,'Finish order'!$E:$K,2,FALSE),"")</f>
        <v/>
      </c>
      <c r="DD54" s="2">
        <v>53</v>
      </c>
      <c r="DE54" s="2" t="str">
        <f>IFERROR(VLOOKUP(DD$1&amp;":"&amp;DD54,'Finish order'!$E:$K,4,FALSE),"")</f>
        <v/>
      </c>
      <c r="DF54" s="2" t="str">
        <f>IFERROR(VLOOKUP(DD$1&amp;":"&amp;DD54,'Finish order'!$E:$K,5,FALSE),"")</f>
        <v/>
      </c>
      <c r="DG54" s="11" t="str">
        <f>IFERROR(VLOOKUP(DD$1&amp;":"&amp;DD54,'Finish order'!$E:$K,3,FALSE),"")</f>
        <v/>
      </c>
      <c r="DH54" s="2" t="str">
        <f>IFERROR(VLOOKUP(DD$1&amp;":"&amp;DD54,'Finish order'!$E:$K,2,FALSE),"")</f>
        <v/>
      </c>
      <c r="DI54" s="11"/>
      <c r="DK54" s="2">
        <v>53</v>
      </c>
      <c r="DL54" s="2" t="str">
        <f>IFERROR(VLOOKUP(DK$1&amp;":"&amp;DK54,'Finish order'!$E:$K,4,FALSE),"")</f>
        <v/>
      </c>
      <c r="DM54" s="2" t="str">
        <f>IFERROR(VLOOKUP(DK$1&amp;":"&amp;DK54,'Finish order'!$E:$K,5,FALSE),"")</f>
        <v/>
      </c>
      <c r="DN54" s="11" t="str">
        <f>IFERROR(VLOOKUP(DK$1&amp;":"&amp;DK54,'Finish order'!$E:$K,3,FALSE),"")</f>
        <v/>
      </c>
      <c r="DO54" s="2" t="str">
        <f>IFERROR(VLOOKUP(DK$1&amp;":"&amp;DK54,'Finish order'!$E:$K,2,FALSE),"")</f>
        <v/>
      </c>
      <c r="DR54" s="2">
        <v>53</v>
      </c>
      <c r="DS54" s="2" t="str">
        <f>IFERROR(VLOOKUP(DR$1&amp;":"&amp;DR54,'Finish order'!$E:$K,4,FALSE),"")</f>
        <v/>
      </c>
      <c r="DT54" s="2" t="str">
        <f>IFERROR(VLOOKUP(DR$1&amp;":"&amp;DR54,'Finish order'!$E:$K,5,FALSE),"")</f>
        <v/>
      </c>
      <c r="DU54" s="11" t="str">
        <f>IFERROR(VLOOKUP(DR$1&amp;":"&amp;DR54,'Finish order'!$E:$K,3,FALSE),"")</f>
        <v/>
      </c>
      <c r="DV54" s="2" t="str">
        <f>IFERROR(VLOOKUP(DR$1&amp;":"&amp;DR54,'Finish order'!$E:$K,2,FALSE),"")</f>
        <v/>
      </c>
      <c r="DW54" s="11"/>
    </row>
    <row r="55" spans="1:127" x14ac:dyDescent="0.2">
      <c r="A55" s="2">
        <v>54</v>
      </c>
      <c r="B55" s="2" t="str">
        <f>IFERROR(VLOOKUP($A$1&amp;":"&amp;A55,'Finish order'!C:K,6,FALSE),"")</f>
        <v>Nigel Briggs</v>
      </c>
      <c r="C55" s="2" t="str">
        <f>IFERROR(VLOOKUP(A$1&amp;":"&amp;A55,'Finish order'!$C:$K,9,FALSE),"")</f>
        <v>M60</v>
      </c>
      <c r="D55" s="2" t="str">
        <f>IFERROR(VLOOKUP(A$1&amp;":"&amp;A55,'Finish order'!$C:$K,7,FALSE),"")</f>
        <v>North York Moors AC</v>
      </c>
      <c r="E55" s="11">
        <f>IFERROR(VLOOKUP($A$1&amp;":"&amp;A55,'Finish order'!C:K,5,FALSE),"")</f>
        <v>4.5752314814814815E-2</v>
      </c>
      <c r="F55" s="2">
        <f>IFERROR(VLOOKUP($A$1&amp;":"&amp;A55,'Finish order'!C:K,4,FALSE),"")</f>
        <v>905</v>
      </c>
      <c r="G55" s="13" cm="1">
        <f t="array" ref="G55">IFERROR(SMALL(IF($D$2:$D964=D55,$A$2:$A$911*1.001),1),"")</f>
        <v>21.020999999999997</v>
      </c>
      <c r="H55" s="13" cm="1">
        <f t="array" ref="H55">IFERROR(SMALL(IF($D$2:$D964=D55,$A$2:$A$911*1.0001),2),"")</f>
        <v>37.003700000000002</v>
      </c>
      <c r="I55" s="13" cm="1">
        <f t="array" ref="I55">IFERROR(SMALL(IF($D$2:$D964=D55,$A$2:$A$911*1.00001),3),"")</f>
        <v>51.000510000000006</v>
      </c>
      <c r="J55" s="13" cm="1">
        <f t="array" ref="J55">IFERROR(SMALL(IF($D$2:$D964=D55,$A$2:$A$911*1.000001),4),"")</f>
        <v>54.000053999999999</v>
      </c>
      <c r="K55" s="13">
        <f t="shared" si="0"/>
        <v>163.02526399999999</v>
      </c>
      <c r="L55" s="13">
        <f t="shared" si="1"/>
        <v>109.02521</v>
      </c>
      <c r="M55" s="13">
        <f t="shared" si="2"/>
        <v>58.024699999999996</v>
      </c>
      <c r="N55" s="13" t="str">
        <f>Table1[[#This Row],[Club]]&amp;":"&amp;Table1[[#Headers],[Male]]</f>
        <v>North York Moors AC:Male</v>
      </c>
      <c r="P55" s="2">
        <v>54</v>
      </c>
      <c r="Q55" s="2" t="str">
        <f>IFERROR(VLOOKUP(P$1&amp;":"&amp;P55,'Finish order'!$C:$K,6,FALSE),"")</f>
        <v/>
      </c>
      <c r="R55" s="2" t="str">
        <f>IFERROR(VLOOKUP(P$1&amp;":"&amp;P55,'Finish order'!$C:$K,9,FALSE),"")</f>
        <v/>
      </c>
      <c r="S55" s="2" t="str">
        <f>IFERROR(VLOOKUP(P$1&amp;":"&amp;P55,'Finish order'!$C:$K,7,FALSE),"")</f>
        <v/>
      </c>
      <c r="T55" s="11" t="str">
        <f>IFERROR(VLOOKUP(P$1&amp;":"&amp;P55,'Finish order'!$C:$K,5,FALSE),"")</f>
        <v/>
      </c>
      <c r="U55" s="2" t="str">
        <f>IFERROR(VLOOKUP(P$1&amp;":"&amp;P55,'Finish order'!$C:$K,4,FALSE),"")</f>
        <v/>
      </c>
      <c r="V55" s="13" t="str" cm="1">
        <f t="array" ref="V55">IFERROR(SMALL(IF($S$2:$S964=S55,$P$2:$P$911*1.001),1),"")</f>
        <v/>
      </c>
      <c r="W55" s="13" t="str" cm="1">
        <f t="array" ref="W55">IFERROR(SMALL(IF($S$2:$S964=S55,$P$2:$P$911*1.0001),2),"")</f>
        <v/>
      </c>
      <c r="X55" s="13" t="str" cm="1">
        <f t="array" ref="X55">IFERROR(SMALL(IF($S$2:$S964=S55,$P$2:$P$911*1.00001),3),"")</f>
        <v/>
      </c>
      <c r="Y55" s="13" t="str" cm="1">
        <f t="array" ref="Y55">IFERROR(SMALL(IF($S$2:$S964=S55,$P$2:$P$911*1.000001),4),"")</f>
        <v/>
      </c>
      <c r="Z55" s="13" t="str">
        <f t="shared" si="3"/>
        <v>No</v>
      </c>
      <c r="AA55" s="13" t="str">
        <f t="shared" si="5"/>
        <v>No</v>
      </c>
      <c r="AB55" s="13" t="str">
        <f t="shared" si="4"/>
        <v>No</v>
      </c>
      <c r="AC55" s="13" t="str">
        <f>Table4[[#This Row],[Club]]&amp;":"&amp;Table4[[#Headers],[Female]]</f>
        <v>:Female</v>
      </c>
      <c r="AE55" s="2">
        <v>54</v>
      </c>
      <c r="AF55" s="2" t="str">
        <f>IFERROR(VLOOKUP(AE$1&amp;":"&amp;AE55,'Finish order'!$E:$K,4,FALSE),"")</f>
        <v/>
      </c>
      <c r="AG55" s="2" t="str">
        <f>IFERROR(VLOOKUP(AE$1&amp;":"&amp;AE55,'Finish order'!$E:$K,5,FALSE),"")</f>
        <v/>
      </c>
      <c r="AH55" s="11" t="str">
        <f>IFERROR(VLOOKUP(AE$1&amp;":"&amp;AE55,'Finish order'!$E:$K,3,FALSE),"")</f>
        <v/>
      </c>
      <c r="AI55" s="2" t="str">
        <f>IFERROR(VLOOKUP(AE$1&amp;":"&amp;AE55,'Finish order'!$E:$K,2,FALSE),"")</f>
        <v/>
      </c>
      <c r="AL55" s="2">
        <v>54</v>
      </c>
      <c r="AM55" s="2" t="str">
        <f>IFERROR(VLOOKUP(AL$1&amp;":"&amp;AL55,'Finish order'!$E:$K,4,FALSE),"")</f>
        <v/>
      </c>
      <c r="AN55" s="2" t="str">
        <f>IFERROR(VLOOKUP(AL$1&amp;":"&amp;AL55,'Finish order'!$E:$K,5,FALSE),"")</f>
        <v/>
      </c>
      <c r="AO55" s="11" t="str">
        <f>IFERROR(VLOOKUP(AL$1&amp;":"&amp;AL55,'Finish order'!$E:$K,3,FALSE),"")</f>
        <v/>
      </c>
      <c r="AP55" s="2" t="str">
        <f>IFERROR(VLOOKUP(AL$1&amp;":"&amp;AL55,'Finish order'!$E:$K,2,FALSE),"")</f>
        <v/>
      </c>
      <c r="AS55" s="2">
        <v>54</v>
      </c>
      <c r="AT55" s="2" t="str">
        <f>IFERROR(VLOOKUP(AS$1&amp;":"&amp;AS55,'Finish order'!$E:$K,4,FALSE),"")</f>
        <v/>
      </c>
      <c r="AU55" s="2" t="str">
        <f>IFERROR(VLOOKUP(AS$1&amp;":"&amp;AS55,'Finish order'!$E:$K,5,FALSE),"")</f>
        <v/>
      </c>
      <c r="AV55" s="11" t="str">
        <f>IFERROR(VLOOKUP(AS$1&amp;":"&amp;AS55,'Finish order'!$E:$K,3,FALSE),"")</f>
        <v/>
      </c>
      <c r="AW55" s="2" t="str">
        <f>IFERROR(VLOOKUP(AS$1&amp;":"&amp;AS55,'Finish order'!$E:$K,2,FALSE),"")</f>
        <v/>
      </c>
      <c r="AZ55" s="2">
        <v>54</v>
      </c>
      <c r="BA55" s="2" t="str">
        <f>IFERROR(VLOOKUP(AZ$1&amp;":"&amp;AZ55,'Finish order'!$E:$K,4,FALSE),"")</f>
        <v/>
      </c>
      <c r="BB55" s="2" t="str">
        <f>IFERROR(VLOOKUP(AZ$1&amp;":"&amp;AZ55,'Finish order'!$E:$K,5,FALSE),"")</f>
        <v/>
      </c>
      <c r="BC55" s="11" t="str">
        <f>IFERROR(VLOOKUP(AZ$1&amp;":"&amp;AZ55,'Finish order'!$E:$K,3,FALSE),"")</f>
        <v/>
      </c>
      <c r="BD55" s="2" t="str">
        <f>IFERROR(VLOOKUP(AZ$1&amp;":"&amp;AZ55,'Finish order'!$E:$K,2,FALSE),"")</f>
        <v/>
      </c>
      <c r="BG55" s="2">
        <v>54</v>
      </c>
      <c r="BH55" s="2" t="str">
        <f>IFERROR(VLOOKUP(BG$1&amp;":"&amp;BG55,'Finish order'!$E:$K,4,FALSE),"")</f>
        <v/>
      </c>
      <c r="BI55" s="2" t="str">
        <f>IFERROR(VLOOKUP(BG$1&amp;":"&amp;BG55,'Finish order'!$E:$K,5,FALSE),"")</f>
        <v/>
      </c>
      <c r="BJ55" s="11" t="str">
        <f>IFERROR(VLOOKUP(BG$1&amp;":"&amp;BG55,'Finish order'!$E:$K,3,FALSE),"")</f>
        <v/>
      </c>
      <c r="BK55" s="2" t="str">
        <f>IFERROR(VLOOKUP(BG$1&amp;":"&amp;BG55,'Finish order'!$E:$K,2,FALSE),"")</f>
        <v/>
      </c>
      <c r="BN55" s="2">
        <v>54</v>
      </c>
      <c r="BO55" s="2" t="str">
        <f>IFERROR(VLOOKUP(BN$1&amp;":"&amp;BN55,'Finish order'!$E:$K,4,FALSE),"")</f>
        <v/>
      </c>
      <c r="BP55" s="2" t="str">
        <f>IFERROR(VLOOKUP(BN$1&amp;":"&amp;BN55,'Finish order'!$E:$K,5,FALSE),"")</f>
        <v/>
      </c>
      <c r="BQ55" s="11" t="str">
        <f>IFERROR(VLOOKUP(BN$1&amp;":"&amp;BN55,'Finish order'!$E:$K,3,FALSE),"")</f>
        <v/>
      </c>
      <c r="BR55" s="2" t="str">
        <f>IFERROR(VLOOKUP(BN$1&amp;":"&amp;BN55,'Finish order'!$E:$K,2,FALSE),"")</f>
        <v/>
      </c>
      <c r="BU55" s="2">
        <v>54</v>
      </c>
      <c r="BV55" s="11" t="str">
        <f>IFERROR(VLOOKUP(BU$1&amp;":"&amp;BU55,'Finish order'!$E:$K,4,FALSE),"")</f>
        <v/>
      </c>
      <c r="BW55" s="2" t="str">
        <f>IFERROR(VLOOKUP(BU$1&amp;":"&amp;BU55,'Finish order'!$E:$K,5,FALSE),"")</f>
        <v/>
      </c>
      <c r="BX55" s="11" t="str">
        <f>IFERROR(VLOOKUP(BU$1&amp;":"&amp;BU55,'Finish order'!$E:$K,3,FALSE),"")</f>
        <v/>
      </c>
      <c r="BY55" s="2" t="str">
        <f>IFERROR(VLOOKUP(BU$1&amp;":"&amp;BU55,'Finish order'!$E:$K,2,FALSE),"")</f>
        <v/>
      </c>
      <c r="CB55" s="2">
        <v>54</v>
      </c>
      <c r="CC55" s="11" t="str">
        <f>IFERROR(VLOOKUP(CB$1&amp;":"&amp;CB55,'Finish order'!$E:$K,4,FALSE),"")</f>
        <v/>
      </c>
      <c r="CD55" s="2" t="str">
        <f>IFERROR(VLOOKUP(CB$1&amp;":"&amp;CB55,'Finish order'!$E:$K,5,FALSE),"")</f>
        <v/>
      </c>
      <c r="CE55" s="11" t="str">
        <f>IFERROR(VLOOKUP(CB$1&amp;":"&amp;CB55,'Finish order'!$E:$K,3,FALSE),"")</f>
        <v/>
      </c>
      <c r="CF55" s="2" t="str">
        <f>IFERROR(VLOOKUP(CB$1&amp;":"&amp;CB55,'Finish order'!$E:$K,2,FALSE),"")</f>
        <v/>
      </c>
      <c r="CI55" s="13">
        <v>54</v>
      </c>
      <c r="CJ55" s="2" t="str">
        <f>IFERROR(VLOOKUP(CI$1&amp;":"&amp;CI55,'Finish order'!$E:$K,4,FALSE),"")</f>
        <v/>
      </c>
      <c r="CK55" s="2" t="str">
        <f>IFERROR(VLOOKUP(CI$1&amp;":"&amp;CI55,'Finish order'!$E:$K,5,FALSE),"")</f>
        <v/>
      </c>
      <c r="CL55" s="11" t="str">
        <f>IFERROR(VLOOKUP(CI$1&amp;":"&amp;CI55,'Finish order'!$E:$K,3,FALSE),"")</f>
        <v/>
      </c>
      <c r="CM55" s="2" t="str">
        <f>IFERROR(VLOOKUP(CI$1&amp;":"&amp;CI55,'Finish order'!$E:$K,2,FALSE),"")</f>
        <v/>
      </c>
      <c r="CP55" s="13">
        <v>54</v>
      </c>
      <c r="CQ55" s="2" t="str">
        <f>IFERROR(VLOOKUP(CP$1&amp;":"&amp;CP55,'Finish order'!$E:$K,4,FALSE),"")</f>
        <v/>
      </c>
      <c r="CR55" s="2" t="str">
        <f>IFERROR(VLOOKUP(CP$1&amp;":"&amp;CP55,'Finish order'!$E:$K,5,FALSE),"")</f>
        <v/>
      </c>
      <c r="CS55" s="11" t="str">
        <f>IFERROR(VLOOKUP(CP$1&amp;":"&amp;CP55,'Finish order'!$E:$K,3,FALSE),"")</f>
        <v/>
      </c>
      <c r="CT55" s="2" t="str">
        <f>IFERROR(VLOOKUP(CP$1&amp;":"&amp;CP55,'Finish order'!$E:$K,2,FALSE),"")</f>
        <v/>
      </c>
      <c r="CW55" s="2">
        <v>54</v>
      </c>
      <c r="CX55" s="2" t="str">
        <f>IFERROR(VLOOKUP(CW$1&amp;":"&amp;CW55,'Finish order'!$E:$K,4,FALSE),"")</f>
        <v/>
      </c>
      <c r="CY55" s="2" t="str">
        <f>IFERROR(VLOOKUP(CW$1&amp;":"&amp;CW55,'Finish order'!$E:$K,5,FALSE),"")</f>
        <v/>
      </c>
      <c r="CZ55" s="11" t="str">
        <f>IFERROR(VLOOKUP(CW$1&amp;":"&amp;CW55,'Finish order'!$E:$K,3,FALSE),"")</f>
        <v/>
      </c>
      <c r="DA55" s="2" t="str">
        <f>IFERROR(VLOOKUP(CW$1&amp;":"&amp;CW55,'Finish order'!$E:$K,2,FALSE),"")</f>
        <v/>
      </c>
      <c r="DD55" s="2">
        <v>54</v>
      </c>
      <c r="DE55" s="2" t="str">
        <f>IFERROR(VLOOKUP(DD$1&amp;":"&amp;DD55,'Finish order'!$E:$K,4,FALSE),"")</f>
        <v/>
      </c>
      <c r="DF55" s="2" t="str">
        <f>IFERROR(VLOOKUP(DD$1&amp;":"&amp;DD55,'Finish order'!$E:$K,5,FALSE),"")</f>
        <v/>
      </c>
      <c r="DG55" s="11" t="str">
        <f>IFERROR(VLOOKUP(DD$1&amp;":"&amp;DD55,'Finish order'!$E:$K,3,FALSE),"")</f>
        <v/>
      </c>
      <c r="DH55" s="2" t="str">
        <f>IFERROR(VLOOKUP(DD$1&amp;":"&amp;DD55,'Finish order'!$E:$K,2,FALSE),"")</f>
        <v/>
      </c>
      <c r="DI55" s="11"/>
      <c r="DK55" s="2">
        <v>54</v>
      </c>
      <c r="DL55" s="2" t="str">
        <f>IFERROR(VLOOKUP(DK$1&amp;":"&amp;DK55,'Finish order'!$E:$K,4,FALSE),"")</f>
        <v/>
      </c>
      <c r="DM55" s="2" t="str">
        <f>IFERROR(VLOOKUP(DK$1&amp;":"&amp;DK55,'Finish order'!$E:$K,5,FALSE),"")</f>
        <v/>
      </c>
      <c r="DN55" s="11" t="str">
        <f>IFERROR(VLOOKUP(DK$1&amp;":"&amp;DK55,'Finish order'!$E:$K,3,FALSE),"")</f>
        <v/>
      </c>
      <c r="DO55" s="2" t="str">
        <f>IFERROR(VLOOKUP(DK$1&amp;":"&amp;DK55,'Finish order'!$E:$K,2,FALSE),"")</f>
        <v/>
      </c>
      <c r="DR55" s="2">
        <v>54</v>
      </c>
      <c r="DS55" s="2" t="str">
        <f>IFERROR(VLOOKUP(DR$1&amp;":"&amp;DR55,'Finish order'!$E:$K,4,FALSE),"")</f>
        <v/>
      </c>
      <c r="DT55" s="2" t="str">
        <f>IFERROR(VLOOKUP(DR$1&amp;":"&amp;DR55,'Finish order'!$E:$K,5,FALSE),"")</f>
        <v/>
      </c>
      <c r="DU55" s="11" t="str">
        <f>IFERROR(VLOOKUP(DR$1&amp;":"&amp;DR55,'Finish order'!$E:$K,3,FALSE),"")</f>
        <v/>
      </c>
      <c r="DV55" s="2" t="str">
        <f>IFERROR(VLOOKUP(DR$1&amp;":"&amp;DR55,'Finish order'!$E:$K,2,FALSE),"")</f>
        <v/>
      </c>
      <c r="DW55" s="11"/>
    </row>
    <row r="56" spans="1:127" x14ac:dyDescent="0.2">
      <c r="A56" s="2">
        <v>55</v>
      </c>
      <c r="B56" s="2" t="str">
        <f>IFERROR(VLOOKUP($A$1&amp;":"&amp;A56,'Finish order'!C:K,6,FALSE),"")</f>
        <v>Philip Cornforth</v>
      </c>
      <c r="C56" s="2" t="str">
        <f>IFERROR(VLOOKUP(A$1&amp;":"&amp;A56,'Finish order'!$C:$K,9,FALSE),"")</f>
        <v>M55</v>
      </c>
      <c r="D56" s="2" t="str">
        <f>IFERROR(VLOOKUP(A$1&amp;":"&amp;A56,'Finish order'!$C:$K,7,FALSE),"")</f>
        <v>Knaresborough Striders</v>
      </c>
      <c r="E56" s="11">
        <f>IFERROR(VLOOKUP($A$1&amp;":"&amp;A56,'Finish order'!C:K,5,FALSE),"")</f>
        <v>4.5787037037037036E-2</v>
      </c>
      <c r="F56" s="2">
        <f>IFERROR(VLOOKUP($A$1&amp;":"&amp;A56,'Finish order'!C:K,4,FALSE),"")</f>
        <v>821</v>
      </c>
      <c r="G56" s="13" cm="1">
        <f t="array" ref="G56">IFERROR(SMALL(IF($D$2:$D965=D56,$A$2:$A$911*1.001),1),"")</f>
        <v>55.054999999999993</v>
      </c>
      <c r="H56" s="13" t="str" cm="1">
        <f t="array" ref="H56">IFERROR(SMALL(IF($D$2:$D965=D56,$A$2:$A$911*1.0001),2),"")</f>
        <v/>
      </c>
      <c r="I56" s="13" t="str" cm="1">
        <f t="array" ref="I56">IFERROR(SMALL(IF($D$2:$D965=D56,$A$2:$A$911*1.00001),3),"")</f>
        <v/>
      </c>
      <c r="J56" s="13" t="str" cm="1">
        <f t="array" ref="J56">IFERROR(SMALL(IF($D$2:$D965=D56,$A$2:$A$911*1.000001),4),"")</f>
        <v/>
      </c>
      <c r="K56" s="13" t="str">
        <f t="shared" si="0"/>
        <v>No</v>
      </c>
      <c r="L56" s="13" t="str">
        <f t="shared" si="1"/>
        <v>No</v>
      </c>
      <c r="M56" s="13" t="str">
        <f t="shared" si="2"/>
        <v>No</v>
      </c>
      <c r="N56" s="13" t="str">
        <f>Table1[[#This Row],[Club]]&amp;":"&amp;Table1[[#Headers],[Male]]</f>
        <v>Knaresborough Striders:Male</v>
      </c>
      <c r="P56" s="2">
        <v>55</v>
      </c>
      <c r="Q56" s="2" t="str">
        <f>IFERROR(VLOOKUP(P$1&amp;":"&amp;P56,'Finish order'!$C:$K,6,FALSE),"")</f>
        <v/>
      </c>
      <c r="R56" s="2" t="str">
        <f>IFERROR(VLOOKUP(P$1&amp;":"&amp;P56,'Finish order'!$C:$K,9,FALSE),"")</f>
        <v/>
      </c>
      <c r="S56" s="2" t="str">
        <f>IFERROR(VLOOKUP(P$1&amp;":"&amp;P56,'Finish order'!$C:$K,7,FALSE),"")</f>
        <v/>
      </c>
      <c r="T56" s="11" t="str">
        <f>IFERROR(VLOOKUP(P$1&amp;":"&amp;P56,'Finish order'!$C:$K,5,FALSE),"")</f>
        <v/>
      </c>
      <c r="U56" s="2" t="str">
        <f>IFERROR(VLOOKUP(P$1&amp;":"&amp;P56,'Finish order'!$C:$K,4,FALSE),"")</f>
        <v/>
      </c>
      <c r="V56" s="13" t="str" cm="1">
        <f t="array" ref="V56">IFERROR(SMALL(IF($S$2:$S965=S56,$P$2:$P$911*1.001),1),"")</f>
        <v/>
      </c>
      <c r="W56" s="13" t="str" cm="1">
        <f t="array" ref="W56">IFERROR(SMALL(IF($S$2:$S965=S56,$P$2:$P$911*1.0001),2),"")</f>
        <v/>
      </c>
      <c r="X56" s="13" t="str" cm="1">
        <f t="array" ref="X56">IFERROR(SMALL(IF($S$2:$S965=S56,$P$2:$P$911*1.00001),3),"")</f>
        <v/>
      </c>
      <c r="Y56" s="13" t="str" cm="1">
        <f t="array" ref="Y56">IFERROR(SMALL(IF($S$2:$S965=S56,$P$2:$P$911*1.000001),4),"")</f>
        <v/>
      </c>
      <c r="Z56" s="13" t="str">
        <f t="shared" si="3"/>
        <v>No</v>
      </c>
      <c r="AA56" s="13" t="str">
        <f t="shared" si="5"/>
        <v>No</v>
      </c>
      <c r="AB56" s="13" t="str">
        <f t="shared" si="4"/>
        <v>No</v>
      </c>
      <c r="AC56" s="13" t="str">
        <f>Table4[[#This Row],[Club]]&amp;":"&amp;Table4[[#Headers],[Female]]</f>
        <v>:Female</v>
      </c>
      <c r="AE56" s="2">
        <v>55</v>
      </c>
      <c r="AF56" s="2" t="str">
        <f>IFERROR(VLOOKUP(AE$1&amp;":"&amp;AE56,'Finish order'!$E:$K,4,FALSE),"")</f>
        <v/>
      </c>
      <c r="AG56" s="2" t="str">
        <f>IFERROR(VLOOKUP(AE$1&amp;":"&amp;AE56,'Finish order'!$E:$K,5,FALSE),"")</f>
        <v/>
      </c>
      <c r="AH56" s="11" t="str">
        <f>IFERROR(VLOOKUP(AE$1&amp;":"&amp;AE56,'Finish order'!$E:$K,3,FALSE),"")</f>
        <v/>
      </c>
      <c r="AI56" s="2" t="str">
        <f>IFERROR(VLOOKUP(AE$1&amp;":"&amp;AE56,'Finish order'!$E:$K,2,FALSE),"")</f>
        <v/>
      </c>
      <c r="AL56" s="2">
        <v>55</v>
      </c>
      <c r="AM56" s="2" t="str">
        <f>IFERROR(VLOOKUP(AL$1&amp;":"&amp;AL56,'Finish order'!$E:$K,4,FALSE),"")</f>
        <v/>
      </c>
      <c r="AN56" s="2" t="str">
        <f>IFERROR(VLOOKUP(AL$1&amp;":"&amp;AL56,'Finish order'!$E:$K,5,FALSE),"")</f>
        <v/>
      </c>
      <c r="AO56" s="11" t="str">
        <f>IFERROR(VLOOKUP(AL$1&amp;":"&amp;AL56,'Finish order'!$E:$K,3,FALSE),"")</f>
        <v/>
      </c>
      <c r="AP56" s="2" t="str">
        <f>IFERROR(VLOOKUP(AL$1&amp;":"&amp;AL56,'Finish order'!$E:$K,2,FALSE),"")</f>
        <v/>
      </c>
      <c r="AS56" s="2">
        <v>55</v>
      </c>
      <c r="AT56" s="2" t="str">
        <f>IFERROR(VLOOKUP(AS$1&amp;":"&amp;AS56,'Finish order'!$E:$K,4,FALSE),"")</f>
        <v/>
      </c>
      <c r="AU56" s="2" t="str">
        <f>IFERROR(VLOOKUP(AS$1&amp;":"&amp;AS56,'Finish order'!$E:$K,5,FALSE),"")</f>
        <v/>
      </c>
      <c r="AV56" s="11" t="str">
        <f>IFERROR(VLOOKUP(AS$1&amp;":"&amp;AS56,'Finish order'!$E:$K,3,FALSE),"")</f>
        <v/>
      </c>
      <c r="AW56" s="2" t="str">
        <f>IFERROR(VLOOKUP(AS$1&amp;":"&amp;AS56,'Finish order'!$E:$K,2,FALSE),"")</f>
        <v/>
      </c>
      <c r="AZ56" s="2">
        <v>55</v>
      </c>
      <c r="BA56" s="2" t="str">
        <f>IFERROR(VLOOKUP(AZ$1&amp;":"&amp;AZ56,'Finish order'!$E:$K,4,FALSE),"")</f>
        <v/>
      </c>
      <c r="BB56" s="2" t="str">
        <f>IFERROR(VLOOKUP(AZ$1&amp;":"&amp;AZ56,'Finish order'!$E:$K,5,FALSE),"")</f>
        <v/>
      </c>
      <c r="BC56" s="11" t="str">
        <f>IFERROR(VLOOKUP(AZ$1&amp;":"&amp;AZ56,'Finish order'!$E:$K,3,FALSE),"")</f>
        <v/>
      </c>
      <c r="BD56" s="2" t="str">
        <f>IFERROR(VLOOKUP(AZ$1&amp;":"&amp;AZ56,'Finish order'!$E:$K,2,FALSE),"")</f>
        <v/>
      </c>
      <c r="BG56" s="2">
        <v>55</v>
      </c>
      <c r="BH56" s="2" t="str">
        <f>IFERROR(VLOOKUP(BG$1&amp;":"&amp;BG56,'Finish order'!$E:$K,4,FALSE),"")</f>
        <v/>
      </c>
      <c r="BI56" s="2" t="str">
        <f>IFERROR(VLOOKUP(BG$1&amp;":"&amp;BG56,'Finish order'!$E:$K,5,FALSE),"")</f>
        <v/>
      </c>
      <c r="BJ56" s="11" t="str">
        <f>IFERROR(VLOOKUP(BG$1&amp;":"&amp;BG56,'Finish order'!$E:$K,3,FALSE),"")</f>
        <v/>
      </c>
      <c r="BK56" s="2" t="str">
        <f>IFERROR(VLOOKUP(BG$1&amp;":"&amp;BG56,'Finish order'!$E:$K,2,FALSE),"")</f>
        <v/>
      </c>
      <c r="BN56" s="2">
        <v>55</v>
      </c>
      <c r="BO56" s="2" t="str">
        <f>IFERROR(VLOOKUP(BN$1&amp;":"&amp;BN56,'Finish order'!$E:$K,4,FALSE),"")</f>
        <v/>
      </c>
      <c r="BP56" s="2" t="str">
        <f>IFERROR(VLOOKUP(BN$1&amp;":"&amp;BN56,'Finish order'!$E:$K,5,FALSE),"")</f>
        <v/>
      </c>
      <c r="BQ56" s="11" t="str">
        <f>IFERROR(VLOOKUP(BN$1&amp;":"&amp;BN56,'Finish order'!$E:$K,3,FALSE),"")</f>
        <v/>
      </c>
      <c r="BR56" s="2" t="str">
        <f>IFERROR(VLOOKUP(BN$1&amp;":"&amp;BN56,'Finish order'!$E:$K,2,FALSE),"")</f>
        <v/>
      </c>
      <c r="BU56" s="2">
        <v>55</v>
      </c>
      <c r="BV56" s="11" t="str">
        <f>IFERROR(VLOOKUP(BU$1&amp;":"&amp;BU56,'Finish order'!$E:$K,4,FALSE),"")</f>
        <v/>
      </c>
      <c r="BW56" s="2" t="str">
        <f>IFERROR(VLOOKUP(BU$1&amp;":"&amp;BU56,'Finish order'!$E:$K,5,FALSE),"")</f>
        <v/>
      </c>
      <c r="BX56" s="11" t="str">
        <f>IFERROR(VLOOKUP(BU$1&amp;":"&amp;BU56,'Finish order'!$E:$K,3,FALSE),"")</f>
        <v/>
      </c>
      <c r="BY56" s="2" t="str">
        <f>IFERROR(VLOOKUP(BU$1&amp;":"&amp;BU56,'Finish order'!$E:$K,2,FALSE),"")</f>
        <v/>
      </c>
      <c r="CB56" s="2">
        <v>55</v>
      </c>
      <c r="CC56" s="11" t="str">
        <f>IFERROR(VLOOKUP(CB$1&amp;":"&amp;CB56,'Finish order'!$E:$K,4,FALSE),"")</f>
        <v/>
      </c>
      <c r="CD56" s="2" t="str">
        <f>IFERROR(VLOOKUP(CB$1&amp;":"&amp;CB56,'Finish order'!$E:$K,5,FALSE),"")</f>
        <v/>
      </c>
      <c r="CE56" s="11" t="str">
        <f>IFERROR(VLOOKUP(CB$1&amp;":"&amp;CB56,'Finish order'!$E:$K,3,FALSE),"")</f>
        <v/>
      </c>
      <c r="CF56" s="2" t="str">
        <f>IFERROR(VLOOKUP(CB$1&amp;":"&amp;CB56,'Finish order'!$E:$K,2,FALSE),"")</f>
        <v/>
      </c>
      <c r="CI56" s="13">
        <v>55</v>
      </c>
      <c r="CJ56" s="2" t="str">
        <f>IFERROR(VLOOKUP(CI$1&amp;":"&amp;CI56,'Finish order'!$E:$K,4,FALSE),"")</f>
        <v/>
      </c>
      <c r="CK56" s="2" t="str">
        <f>IFERROR(VLOOKUP(CI$1&amp;":"&amp;CI56,'Finish order'!$E:$K,5,FALSE),"")</f>
        <v/>
      </c>
      <c r="CL56" s="11" t="str">
        <f>IFERROR(VLOOKUP(CI$1&amp;":"&amp;CI56,'Finish order'!$E:$K,3,FALSE),"")</f>
        <v/>
      </c>
      <c r="CM56" s="2" t="str">
        <f>IFERROR(VLOOKUP(CI$1&amp;":"&amp;CI56,'Finish order'!$E:$K,2,FALSE),"")</f>
        <v/>
      </c>
      <c r="CP56" s="13">
        <v>55</v>
      </c>
      <c r="CQ56" s="2" t="str">
        <f>IFERROR(VLOOKUP(CP$1&amp;":"&amp;CP56,'Finish order'!$E:$K,4,FALSE),"")</f>
        <v/>
      </c>
      <c r="CR56" s="2" t="str">
        <f>IFERROR(VLOOKUP(CP$1&amp;":"&amp;CP56,'Finish order'!$E:$K,5,FALSE),"")</f>
        <v/>
      </c>
      <c r="CS56" s="11" t="str">
        <f>IFERROR(VLOOKUP(CP$1&amp;":"&amp;CP56,'Finish order'!$E:$K,3,FALSE),"")</f>
        <v/>
      </c>
      <c r="CT56" s="2" t="str">
        <f>IFERROR(VLOOKUP(CP$1&amp;":"&amp;CP56,'Finish order'!$E:$K,2,FALSE),"")</f>
        <v/>
      </c>
      <c r="CW56" s="2">
        <v>55</v>
      </c>
      <c r="CX56" s="2" t="str">
        <f>IFERROR(VLOOKUP(CW$1&amp;":"&amp;CW56,'Finish order'!$E:$K,4,FALSE),"")</f>
        <v/>
      </c>
      <c r="CY56" s="2" t="str">
        <f>IFERROR(VLOOKUP(CW$1&amp;":"&amp;CW56,'Finish order'!$E:$K,5,FALSE),"")</f>
        <v/>
      </c>
      <c r="CZ56" s="11" t="str">
        <f>IFERROR(VLOOKUP(CW$1&amp;":"&amp;CW56,'Finish order'!$E:$K,3,FALSE),"")</f>
        <v/>
      </c>
      <c r="DA56" s="2" t="str">
        <f>IFERROR(VLOOKUP(CW$1&amp;":"&amp;CW56,'Finish order'!$E:$K,2,FALSE),"")</f>
        <v/>
      </c>
      <c r="DD56" s="2">
        <v>55</v>
      </c>
      <c r="DE56" s="2" t="str">
        <f>IFERROR(VLOOKUP(DD$1&amp;":"&amp;DD56,'Finish order'!$E:$K,4,FALSE),"")</f>
        <v/>
      </c>
      <c r="DF56" s="2" t="str">
        <f>IFERROR(VLOOKUP(DD$1&amp;":"&amp;DD56,'Finish order'!$E:$K,5,FALSE),"")</f>
        <v/>
      </c>
      <c r="DG56" s="11" t="str">
        <f>IFERROR(VLOOKUP(DD$1&amp;":"&amp;DD56,'Finish order'!$E:$K,3,FALSE),"")</f>
        <v/>
      </c>
      <c r="DH56" s="2" t="str">
        <f>IFERROR(VLOOKUP(DD$1&amp;":"&amp;DD56,'Finish order'!$E:$K,2,FALSE),"")</f>
        <v/>
      </c>
      <c r="DI56" s="11"/>
      <c r="DK56" s="2">
        <v>55</v>
      </c>
      <c r="DL56" s="2" t="str">
        <f>IFERROR(VLOOKUP(DK$1&amp;":"&amp;DK56,'Finish order'!$E:$K,4,FALSE),"")</f>
        <v/>
      </c>
      <c r="DM56" s="2" t="str">
        <f>IFERROR(VLOOKUP(DK$1&amp;":"&amp;DK56,'Finish order'!$E:$K,5,FALSE),"")</f>
        <v/>
      </c>
      <c r="DN56" s="11" t="str">
        <f>IFERROR(VLOOKUP(DK$1&amp;":"&amp;DK56,'Finish order'!$E:$K,3,FALSE),"")</f>
        <v/>
      </c>
      <c r="DO56" s="2" t="str">
        <f>IFERROR(VLOOKUP(DK$1&amp;":"&amp;DK56,'Finish order'!$E:$K,2,FALSE),"")</f>
        <v/>
      </c>
      <c r="DR56" s="2">
        <v>55</v>
      </c>
      <c r="DS56" s="2" t="str">
        <f>IFERROR(VLOOKUP(DR$1&amp;":"&amp;DR56,'Finish order'!$E:$K,4,FALSE),"")</f>
        <v/>
      </c>
      <c r="DT56" s="2" t="str">
        <f>IFERROR(VLOOKUP(DR$1&amp;":"&amp;DR56,'Finish order'!$E:$K,5,FALSE),"")</f>
        <v/>
      </c>
      <c r="DU56" s="11" t="str">
        <f>IFERROR(VLOOKUP(DR$1&amp;":"&amp;DR56,'Finish order'!$E:$K,3,FALSE),"")</f>
        <v/>
      </c>
      <c r="DV56" s="2" t="str">
        <f>IFERROR(VLOOKUP(DR$1&amp;":"&amp;DR56,'Finish order'!$E:$K,2,FALSE),"")</f>
        <v/>
      </c>
      <c r="DW56" s="11"/>
    </row>
    <row r="57" spans="1:127" x14ac:dyDescent="0.2">
      <c r="A57" s="2">
        <v>56</v>
      </c>
      <c r="B57" s="2" t="str">
        <f>IFERROR(VLOOKUP($A$1&amp;":"&amp;A57,'Finish order'!C:K,6,FALSE),"")</f>
        <v>Andrew Gamble</v>
      </c>
      <c r="C57" s="2" t="str">
        <f>IFERROR(VLOOKUP(A$1&amp;":"&amp;A57,'Finish order'!$C:$K,9,FALSE),"")</f>
        <v>M50</v>
      </c>
      <c r="D57" s="2" t="str">
        <f>IFERROR(VLOOKUP(A$1&amp;":"&amp;A57,'Finish order'!$C:$K,7,FALSE),"")</f>
        <v>Individual#</v>
      </c>
      <c r="E57" s="11">
        <f>IFERROR(VLOOKUP($A$1&amp;":"&amp;A57,'Finish order'!C:K,5,FALSE),"")</f>
        <v>4.5844907407407411E-2</v>
      </c>
      <c r="F57" s="2">
        <f>IFERROR(VLOOKUP($A$1&amp;":"&amp;A57,'Finish order'!C:K,4,FALSE),"")</f>
        <v>710</v>
      </c>
      <c r="G57" s="13" cm="1">
        <f t="array" ref="G57">IFERROR(SMALL(IF($D$2:$D966=D57,$A$2:$A$911*1.001),1),"")</f>
        <v>4.0039999999999996</v>
      </c>
      <c r="H57" s="13" cm="1">
        <f t="array" ref="H57">IFERROR(SMALL(IF($D$2:$D966=D57,$A$2:$A$911*1.0001),2),"")</f>
        <v>6.0006000000000004</v>
      </c>
      <c r="I57" s="13" cm="1">
        <f t="array" ref="I57">IFERROR(SMALL(IF($D$2:$D966=D57,$A$2:$A$911*1.00001),3),"")</f>
        <v>30.000300000000003</v>
      </c>
      <c r="J57" s="13" cm="1">
        <f t="array" ref="J57">IFERROR(SMALL(IF($D$2:$D966=D57,$A$2:$A$911*1.000001),4),"")</f>
        <v>39.000038999999994</v>
      </c>
      <c r="K57" s="13">
        <f t="shared" si="0"/>
        <v>79.004939000000007</v>
      </c>
      <c r="L57" s="13">
        <f t="shared" si="1"/>
        <v>40.004900000000006</v>
      </c>
      <c r="M57" s="13">
        <f t="shared" si="2"/>
        <v>10.0046</v>
      </c>
      <c r="N57" s="13" t="str">
        <f>Table1[[#This Row],[Club]]&amp;":"&amp;Table1[[#Headers],[Male]]</f>
        <v>Individual#:Male</v>
      </c>
      <c r="P57" s="2">
        <v>56</v>
      </c>
      <c r="Q57" s="2" t="str">
        <f>IFERROR(VLOOKUP(P$1&amp;":"&amp;P57,'Finish order'!$C:$K,6,FALSE),"")</f>
        <v/>
      </c>
      <c r="R57" s="2" t="str">
        <f>IFERROR(VLOOKUP(P$1&amp;":"&amp;P57,'Finish order'!$C:$K,9,FALSE),"")</f>
        <v/>
      </c>
      <c r="S57" s="2" t="str">
        <f>IFERROR(VLOOKUP(P$1&amp;":"&amp;P57,'Finish order'!$C:$K,7,FALSE),"")</f>
        <v/>
      </c>
      <c r="T57" s="11" t="str">
        <f>IFERROR(VLOOKUP(P$1&amp;":"&amp;P57,'Finish order'!$C:$K,5,FALSE),"")</f>
        <v/>
      </c>
      <c r="U57" s="2" t="str">
        <f>IFERROR(VLOOKUP(P$1&amp;":"&amp;P57,'Finish order'!$C:$K,4,FALSE),"")</f>
        <v/>
      </c>
      <c r="V57" s="13" t="str" cm="1">
        <f t="array" ref="V57">IFERROR(SMALL(IF($S$2:$S966=S57,$P$2:$P$911*1.001),1),"")</f>
        <v/>
      </c>
      <c r="W57" s="13" t="str" cm="1">
        <f t="array" ref="W57">IFERROR(SMALL(IF($S$2:$S966=S57,$P$2:$P$911*1.0001),2),"")</f>
        <v/>
      </c>
      <c r="X57" s="13" t="str" cm="1">
        <f t="array" ref="X57">IFERROR(SMALL(IF($S$2:$S966=S57,$P$2:$P$911*1.00001),3),"")</f>
        <v/>
      </c>
      <c r="Y57" s="13" t="str" cm="1">
        <f t="array" ref="Y57">IFERROR(SMALL(IF($S$2:$S966=S57,$P$2:$P$911*1.000001),4),"")</f>
        <v/>
      </c>
      <c r="Z57" s="13" t="str">
        <f t="shared" si="3"/>
        <v>No</v>
      </c>
      <c r="AA57" s="13" t="str">
        <f t="shared" si="5"/>
        <v>No</v>
      </c>
      <c r="AB57" s="13" t="str">
        <f t="shared" si="4"/>
        <v>No</v>
      </c>
      <c r="AC57" s="13" t="str">
        <f>Table4[[#This Row],[Club]]&amp;":"&amp;Table4[[#Headers],[Female]]</f>
        <v>:Female</v>
      </c>
      <c r="AE57" s="2">
        <v>56</v>
      </c>
      <c r="AF57" s="2" t="str">
        <f>IFERROR(VLOOKUP(AE$1&amp;":"&amp;AE57,'Finish order'!$E:$K,4,FALSE),"")</f>
        <v/>
      </c>
      <c r="AG57" s="2" t="str">
        <f>IFERROR(VLOOKUP(AE$1&amp;":"&amp;AE57,'Finish order'!$E:$K,5,FALSE),"")</f>
        <v/>
      </c>
      <c r="AH57" s="11" t="str">
        <f>IFERROR(VLOOKUP(AE$1&amp;":"&amp;AE57,'Finish order'!$E:$K,3,FALSE),"")</f>
        <v/>
      </c>
      <c r="AI57" s="2" t="str">
        <f>IFERROR(VLOOKUP(AE$1&amp;":"&amp;AE57,'Finish order'!$E:$K,2,FALSE),"")</f>
        <v/>
      </c>
      <c r="AL57" s="2">
        <v>56</v>
      </c>
      <c r="AM57" s="2" t="str">
        <f>IFERROR(VLOOKUP(AL$1&amp;":"&amp;AL57,'Finish order'!$E:$K,4,FALSE),"")</f>
        <v/>
      </c>
      <c r="AN57" s="2" t="str">
        <f>IFERROR(VLOOKUP(AL$1&amp;":"&amp;AL57,'Finish order'!$E:$K,5,FALSE),"")</f>
        <v/>
      </c>
      <c r="AO57" s="11" t="str">
        <f>IFERROR(VLOOKUP(AL$1&amp;":"&amp;AL57,'Finish order'!$E:$K,3,FALSE),"")</f>
        <v/>
      </c>
      <c r="AP57" s="2" t="str">
        <f>IFERROR(VLOOKUP(AL$1&amp;":"&amp;AL57,'Finish order'!$E:$K,2,FALSE),"")</f>
        <v/>
      </c>
      <c r="AS57" s="2">
        <v>56</v>
      </c>
      <c r="AT57" s="2" t="str">
        <f>IFERROR(VLOOKUP(AS$1&amp;":"&amp;AS57,'Finish order'!$E:$K,4,FALSE),"")</f>
        <v/>
      </c>
      <c r="AU57" s="2" t="str">
        <f>IFERROR(VLOOKUP(AS$1&amp;":"&amp;AS57,'Finish order'!$E:$K,5,FALSE),"")</f>
        <v/>
      </c>
      <c r="AV57" s="11" t="str">
        <f>IFERROR(VLOOKUP(AS$1&amp;":"&amp;AS57,'Finish order'!$E:$K,3,FALSE),"")</f>
        <v/>
      </c>
      <c r="AW57" s="2" t="str">
        <f>IFERROR(VLOOKUP(AS$1&amp;":"&amp;AS57,'Finish order'!$E:$K,2,FALSE),"")</f>
        <v/>
      </c>
      <c r="AZ57" s="2">
        <v>56</v>
      </c>
      <c r="BA57" s="2" t="str">
        <f>IFERROR(VLOOKUP(AZ$1&amp;":"&amp;AZ57,'Finish order'!$E:$K,4,FALSE),"")</f>
        <v/>
      </c>
      <c r="BB57" s="2" t="str">
        <f>IFERROR(VLOOKUP(AZ$1&amp;":"&amp;AZ57,'Finish order'!$E:$K,5,FALSE),"")</f>
        <v/>
      </c>
      <c r="BC57" s="11" t="str">
        <f>IFERROR(VLOOKUP(AZ$1&amp;":"&amp;AZ57,'Finish order'!$E:$K,3,FALSE),"")</f>
        <v/>
      </c>
      <c r="BD57" s="2" t="str">
        <f>IFERROR(VLOOKUP(AZ$1&amp;":"&amp;AZ57,'Finish order'!$E:$K,2,FALSE),"")</f>
        <v/>
      </c>
      <c r="BG57" s="2">
        <v>56</v>
      </c>
      <c r="BH57" s="2" t="str">
        <f>IFERROR(VLOOKUP(BG$1&amp;":"&amp;BG57,'Finish order'!$E:$K,4,FALSE),"")</f>
        <v/>
      </c>
      <c r="BI57" s="2" t="str">
        <f>IFERROR(VLOOKUP(BG$1&amp;":"&amp;BG57,'Finish order'!$E:$K,5,FALSE),"")</f>
        <v/>
      </c>
      <c r="BJ57" s="11" t="str">
        <f>IFERROR(VLOOKUP(BG$1&amp;":"&amp;BG57,'Finish order'!$E:$K,3,FALSE),"")</f>
        <v/>
      </c>
      <c r="BK57" s="2" t="str">
        <f>IFERROR(VLOOKUP(BG$1&amp;":"&amp;BG57,'Finish order'!$E:$K,2,FALSE),"")</f>
        <v/>
      </c>
      <c r="BN57" s="2">
        <v>56</v>
      </c>
      <c r="BO57" s="2" t="str">
        <f>IFERROR(VLOOKUP(BN$1&amp;":"&amp;BN57,'Finish order'!$E:$K,4,FALSE),"")</f>
        <v/>
      </c>
      <c r="BP57" s="2" t="str">
        <f>IFERROR(VLOOKUP(BN$1&amp;":"&amp;BN57,'Finish order'!$E:$K,5,FALSE),"")</f>
        <v/>
      </c>
      <c r="BQ57" s="11" t="str">
        <f>IFERROR(VLOOKUP(BN$1&amp;":"&amp;BN57,'Finish order'!$E:$K,3,FALSE),"")</f>
        <v/>
      </c>
      <c r="BR57" s="2" t="str">
        <f>IFERROR(VLOOKUP(BN$1&amp;":"&amp;BN57,'Finish order'!$E:$K,2,FALSE),"")</f>
        <v/>
      </c>
      <c r="BU57" s="2">
        <v>56</v>
      </c>
      <c r="BV57" s="11" t="str">
        <f>IFERROR(VLOOKUP(BU$1&amp;":"&amp;BU57,'Finish order'!$E:$K,4,FALSE),"")</f>
        <v/>
      </c>
      <c r="BW57" s="2" t="str">
        <f>IFERROR(VLOOKUP(BU$1&amp;":"&amp;BU57,'Finish order'!$E:$K,5,FALSE),"")</f>
        <v/>
      </c>
      <c r="BX57" s="11" t="str">
        <f>IFERROR(VLOOKUP(BU$1&amp;":"&amp;BU57,'Finish order'!$E:$K,3,FALSE),"")</f>
        <v/>
      </c>
      <c r="BY57" s="2" t="str">
        <f>IFERROR(VLOOKUP(BU$1&amp;":"&amp;BU57,'Finish order'!$E:$K,2,FALSE),"")</f>
        <v/>
      </c>
      <c r="CB57" s="2">
        <v>56</v>
      </c>
      <c r="CC57" s="11" t="str">
        <f>IFERROR(VLOOKUP(CB$1&amp;":"&amp;CB57,'Finish order'!$E:$K,4,FALSE),"")</f>
        <v/>
      </c>
      <c r="CD57" s="2" t="str">
        <f>IFERROR(VLOOKUP(CB$1&amp;":"&amp;CB57,'Finish order'!$E:$K,5,FALSE),"")</f>
        <v/>
      </c>
      <c r="CE57" s="11" t="str">
        <f>IFERROR(VLOOKUP(CB$1&amp;":"&amp;CB57,'Finish order'!$E:$K,3,FALSE),"")</f>
        <v/>
      </c>
      <c r="CF57" s="2" t="str">
        <f>IFERROR(VLOOKUP(CB$1&amp;":"&amp;CB57,'Finish order'!$E:$K,2,FALSE),"")</f>
        <v/>
      </c>
      <c r="CI57" s="13">
        <v>56</v>
      </c>
      <c r="CJ57" s="2" t="str">
        <f>IFERROR(VLOOKUP(CI$1&amp;":"&amp;CI57,'Finish order'!$E:$K,4,FALSE),"")</f>
        <v/>
      </c>
      <c r="CK57" s="2" t="str">
        <f>IFERROR(VLOOKUP(CI$1&amp;":"&amp;CI57,'Finish order'!$E:$K,5,FALSE),"")</f>
        <v/>
      </c>
      <c r="CL57" s="11" t="str">
        <f>IFERROR(VLOOKUP(CI$1&amp;":"&amp;CI57,'Finish order'!$E:$K,3,FALSE),"")</f>
        <v/>
      </c>
      <c r="CM57" s="2" t="str">
        <f>IFERROR(VLOOKUP(CI$1&amp;":"&amp;CI57,'Finish order'!$E:$K,2,FALSE),"")</f>
        <v/>
      </c>
      <c r="CP57" s="13">
        <v>56</v>
      </c>
      <c r="CQ57" s="2" t="str">
        <f>IFERROR(VLOOKUP(CP$1&amp;":"&amp;CP57,'Finish order'!$E:$K,4,FALSE),"")</f>
        <v/>
      </c>
      <c r="CR57" s="2" t="str">
        <f>IFERROR(VLOOKUP(CP$1&amp;":"&amp;CP57,'Finish order'!$E:$K,5,FALSE),"")</f>
        <v/>
      </c>
      <c r="CS57" s="11" t="str">
        <f>IFERROR(VLOOKUP(CP$1&amp;":"&amp;CP57,'Finish order'!$E:$K,3,FALSE),"")</f>
        <v/>
      </c>
      <c r="CT57" s="2" t="str">
        <f>IFERROR(VLOOKUP(CP$1&amp;":"&amp;CP57,'Finish order'!$E:$K,2,FALSE),"")</f>
        <v/>
      </c>
      <c r="CW57" s="2">
        <v>56</v>
      </c>
      <c r="CX57" s="2" t="str">
        <f>IFERROR(VLOOKUP(CW$1&amp;":"&amp;CW57,'Finish order'!$E:$K,4,FALSE),"")</f>
        <v/>
      </c>
      <c r="CY57" s="2" t="str">
        <f>IFERROR(VLOOKUP(CW$1&amp;":"&amp;CW57,'Finish order'!$E:$K,5,FALSE),"")</f>
        <v/>
      </c>
      <c r="CZ57" s="11" t="str">
        <f>IFERROR(VLOOKUP(CW$1&amp;":"&amp;CW57,'Finish order'!$E:$K,3,FALSE),"")</f>
        <v/>
      </c>
      <c r="DA57" s="2" t="str">
        <f>IFERROR(VLOOKUP(CW$1&amp;":"&amp;CW57,'Finish order'!$E:$K,2,FALSE),"")</f>
        <v/>
      </c>
      <c r="DD57" s="2">
        <v>56</v>
      </c>
      <c r="DE57" s="2" t="str">
        <f>IFERROR(VLOOKUP(DD$1&amp;":"&amp;DD57,'Finish order'!$E:$K,4,FALSE),"")</f>
        <v/>
      </c>
      <c r="DF57" s="2" t="str">
        <f>IFERROR(VLOOKUP(DD$1&amp;":"&amp;DD57,'Finish order'!$E:$K,5,FALSE),"")</f>
        <v/>
      </c>
      <c r="DG57" s="11" t="str">
        <f>IFERROR(VLOOKUP(DD$1&amp;":"&amp;DD57,'Finish order'!$E:$K,3,FALSE),"")</f>
        <v/>
      </c>
      <c r="DH57" s="2" t="str">
        <f>IFERROR(VLOOKUP(DD$1&amp;":"&amp;DD57,'Finish order'!$E:$K,2,FALSE),"")</f>
        <v/>
      </c>
      <c r="DI57" s="11"/>
      <c r="DK57" s="2">
        <v>56</v>
      </c>
      <c r="DL57" s="2" t="str">
        <f>IFERROR(VLOOKUP(DK$1&amp;":"&amp;DK57,'Finish order'!$E:$K,4,FALSE),"")</f>
        <v/>
      </c>
      <c r="DM57" s="2" t="str">
        <f>IFERROR(VLOOKUP(DK$1&amp;":"&amp;DK57,'Finish order'!$E:$K,5,FALSE),"")</f>
        <v/>
      </c>
      <c r="DN57" s="11" t="str">
        <f>IFERROR(VLOOKUP(DK$1&amp;":"&amp;DK57,'Finish order'!$E:$K,3,FALSE),"")</f>
        <v/>
      </c>
      <c r="DO57" s="2" t="str">
        <f>IFERROR(VLOOKUP(DK$1&amp;":"&amp;DK57,'Finish order'!$E:$K,2,FALSE),"")</f>
        <v/>
      </c>
      <c r="DR57" s="2">
        <v>56</v>
      </c>
      <c r="DS57" s="2" t="str">
        <f>IFERROR(VLOOKUP(DR$1&amp;":"&amp;DR57,'Finish order'!$E:$K,4,FALSE),"")</f>
        <v/>
      </c>
      <c r="DT57" s="2" t="str">
        <f>IFERROR(VLOOKUP(DR$1&amp;":"&amp;DR57,'Finish order'!$E:$K,5,FALSE),"")</f>
        <v/>
      </c>
      <c r="DU57" s="11" t="str">
        <f>IFERROR(VLOOKUP(DR$1&amp;":"&amp;DR57,'Finish order'!$E:$K,3,FALSE),"")</f>
        <v/>
      </c>
      <c r="DV57" s="2" t="str">
        <f>IFERROR(VLOOKUP(DR$1&amp;":"&amp;DR57,'Finish order'!$E:$K,2,FALSE),"")</f>
        <v/>
      </c>
      <c r="DW57" s="11"/>
    </row>
    <row r="58" spans="1:127" x14ac:dyDescent="0.2">
      <c r="A58" s="2">
        <v>57</v>
      </c>
      <c r="B58" s="2" t="str">
        <f>IFERROR(VLOOKUP($A$1&amp;":"&amp;A58,'Finish order'!C:K,6,FALSE),"")</f>
        <v>Kevin Holmes</v>
      </c>
      <c r="C58" s="2" t="str">
        <f>IFERROR(VLOOKUP(A$1&amp;":"&amp;A58,'Finish order'!$C:$K,9,FALSE),"")</f>
        <v>M60</v>
      </c>
      <c r="D58" s="2" t="str">
        <f>IFERROR(VLOOKUP(A$1&amp;":"&amp;A58,'Finish order'!$C:$K,7,FALSE),"")</f>
        <v>Individual#</v>
      </c>
      <c r="E58" s="11">
        <f>IFERROR(VLOOKUP($A$1&amp;":"&amp;A58,'Finish order'!C:K,5,FALSE),"")</f>
        <v>4.5891203703703705E-2</v>
      </c>
      <c r="F58" s="2">
        <f>IFERROR(VLOOKUP($A$1&amp;":"&amp;A58,'Finish order'!C:K,4,FALSE),"")</f>
        <v>902</v>
      </c>
      <c r="G58" s="13" cm="1">
        <f t="array" ref="G58">IFERROR(SMALL(IF($D$2:$D967=D58,$A$2:$A$911*1.001),1),"")</f>
        <v>4.0039999999999996</v>
      </c>
      <c r="H58" s="13" cm="1">
        <f t="array" ref="H58">IFERROR(SMALL(IF($D$2:$D967=D58,$A$2:$A$911*1.0001),2),"")</f>
        <v>6.0006000000000004</v>
      </c>
      <c r="I58" s="13" cm="1">
        <f t="array" ref="I58">IFERROR(SMALL(IF($D$2:$D967=D58,$A$2:$A$911*1.00001),3),"")</f>
        <v>30.000300000000003</v>
      </c>
      <c r="J58" s="13" cm="1">
        <f t="array" ref="J58">IFERROR(SMALL(IF($D$2:$D967=D58,$A$2:$A$911*1.000001),4),"")</f>
        <v>39.000038999999994</v>
      </c>
      <c r="K58" s="13">
        <f t="shared" si="0"/>
        <v>79.004939000000007</v>
      </c>
      <c r="L58" s="13">
        <f t="shared" si="1"/>
        <v>40.004900000000006</v>
      </c>
      <c r="M58" s="13">
        <f t="shared" si="2"/>
        <v>10.0046</v>
      </c>
      <c r="N58" s="13" t="str">
        <f>Table1[[#This Row],[Club]]&amp;":"&amp;Table1[[#Headers],[Male]]</f>
        <v>Individual#:Male</v>
      </c>
      <c r="P58" s="2">
        <v>57</v>
      </c>
      <c r="Q58" s="2" t="str">
        <f>IFERROR(VLOOKUP(P$1&amp;":"&amp;P58,'Finish order'!$C:$K,6,FALSE),"")</f>
        <v/>
      </c>
      <c r="R58" s="2" t="str">
        <f>IFERROR(VLOOKUP(P$1&amp;":"&amp;P58,'Finish order'!$C:$K,9,FALSE),"")</f>
        <v/>
      </c>
      <c r="S58" s="2" t="str">
        <f>IFERROR(VLOOKUP(P$1&amp;":"&amp;P58,'Finish order'!$C:$K,7,FALSE),"")</f>
        <v/>
      </c>
      <c r="T58" s="11" t="str">
        <f>IFERROR(VLOOKUP(P$1&amp;":"&amp;P58,'Finish order'!$C:$K,5,FALSE),"")</f>
        <v/>
      </c>
      <c r="U58" s="2" t="str">
        <f>IFERROR(VLOOKUP(P$1&amp;":"&amp;P58,'Finish order'!$C:$K,4,FALSE),"")</f>
        <v/>
      </c>
      <c r="V58" s="13" t="str" cm="1">
        <f t="array" ref="V58">IFERROR(SMALL(IF($S$2:$S967=S58,$P$2:$P$911*1.001),1),"")</f>
        <v/>
      </c>
      <c r="W58" s="13" t="str" cm="1">
        <f t="array" ref="W58">IFERROR(SMALL(IF($S$2:$S967=S58,$P$2:$P$911*1.0001),2),"")</f>
        <v/>
      </c>
      <c r="X58" s="13" t="str" cm="1">
        <f t="array" ref="X58">IFERROR(SMALL(IF($S$2:$S967=S58,$P$2:$P$911*1.00001),3),"")</f>
        <v/>
      </c>
      <c r="Y58" s="13" t="str" cm="1">
        <f t="array" ref="Y58">IFERROR(SMALL(IF($S$2:$S967=S58,$P$2:$P$911*1.000001),4),"")</f>
        <v/>
      </c>
      <c r="Z58" s="13" t="str">
        <f t="shared" si="3"/>
        <v>No</v>
      </c>
      <c r="AA58" s="13" t="str">
        <f t="shared" si="5"/>
        <v>No</v>
      </c>
      <c r="AB58" s="13" t="str">
        <f t="shared" si="4"/>
        <v>No</v>
      </c>
      <c r="AC58" s="13" t="str">
        <f>Table4[[#This Row],[Club]]&amp;":"&amp;Table4[[#Headers],[Female]]</f>
        <v>:Female</v>
      </c>
      <c r="AE58" s="2">
        <v>57</v>
      </c>
      <c r="AF58" s="2" t="str">
        <f>IFERROR(VLOOKUP(AE$1&amp;":"&amp;AE58,'Finish order'!$E:$K,4,FALSE),"")</f>
        <v/>
      </c>
      <c r="AG58" s="2" t="str">
        <f>IFERROR(VLOOKUP(AE$1&amp;":"&amp;AE58,'Finish order'!$E:$K,5,FALSE),"")</f>
        <v/>
      </c>
      <c r="AH58" s="11" t="str">
        <f>IFERROR(VLOOKUP(AE$1&amp;":"&amp;AE58,'Finish order'!$E:$K,3,FALSE),"")</f>
        <v/>
      </c>
      <c r="AI58" s="2" t="str">
        <f>IFERROR(VLOOKUP(AE$1&amp;":"&amp;AE58,'Finish order'!$E:$K,2,FALSE),"")</f>
        <v/>
      </c>
      <c r="AL58" s="2">
        <v>57</v>
      </c>
      <c r="AM58" s="2" t="str">
        <f>IFERROR(VLOOKUP(AL$1&amp;":"&amp;AL58,'Finish order'!$E:$K,4,FALSE),"")</f>
        <v/>
      </c>
      <c r="AN58" s="2" t="str">
        <f>IFERROR(VLOOKUP(AL$1&amp;":"&amp;AL58,'Finish order'!$E:$K,5,FALSE),"")</f>
        <v/>
      </c>
      <c r="AO58" s="11" t="str">
        <f>IFERROR(VLOOKUP(AL$1&amp;":"&amp;AL58,'Finish order'!$E:$K,3,FALSE),"")</f>
        <v/>
      </c>
      <c r="AP58" s="2" t="str">
        <f>IFERROR(VLOOKUP(AL$1&amp;":"&amp;AL58,'Finish order'!$E:$K,2,FALSE),"")</f>
        <v/>
      </c>
      <c r="AS58" s="2">
        <v>57</v>
      </c>
      <c r="AT58" s="2" t="str">
        <f>IFERROR(VLOOKUP(AS$1&amp;":"&amp;AS58,'Finish order'!$E:$K,4,FALSE),"")</f>
        <v/>
      </c>
      <c r="AU58" s="2" t="str">
        <f>IFERROR(VLOOKUP(AS$1&amp;":"&amp;AS58,'Finish order'!$E:$K,5,FALSE),"")</f>
        <v/>
      </c>
      <c r="AV58" s="11" t="str">
        <f>IFERROR(VLOOKUP(AS$1&amp;":"&amp;AS58,'Finish order'!$E:$K,3,FALSE),"")</f>
        <v/>
      </c>
      <c r="AW58" s="2" t="str">
        <f>IFERROR(VLOOKUP(AS$1&amp;":"&amp;AS58,'Finish order'!$E:$K,2,FALSE),"")</f>
        <v/>
      </c>
      <c r="AZ58" s="2">
        <v>57</v>
      </c>
      <c r="BA58" s="2" t="str">
        <f>IFERROR(VLOOKUP(AZ$1&amp;":"&amp;AZ58,'Finish order'!$E:$K,4,FALSE),"")</f>
        <v/>
      </c>
      <c r="BB58" s="2" t="str">
        <f>IFERROR(VLOOKUP(AZ$1&amp;":"&amp;AZ58,'Finish order'!$E:$K,5,FALSE),"")</f>
        <v/>
      </c>
      <c r="BC58" s="11" t="str">
        <f>IFERROR(VLOOKUP(AZ$1&amp;":"&amp;AZ58,'Finish order'!$E:$K,3,FALSE),"")</f>
        <v/>
      </c>
      <c r="BD58" s="2" t="str">
        <f>IFERROR(VLOOKUP(AZ$1&amp;":"&amp;AZ58,'Finish order'!$E:$K,2,FALSE),"")</f>
        <v/>
      </c>
      <c r="BG58" s="2">
        <v>57</v>
      </c>
      <c r="BH58" s="2" t="str">
        <f>IFERROR(VLOOKUP(BG$1&amp;":"&amp;BG58,'Finish order'!$E:$K,4,FALSE),"")</f>
        <v/>
      </c>
      <c r="BI58" s="2" t="str">
        <f>IFERROR(VLOOKUP(BG$1&amp;":"&amp;BG58,'Finish order'!$E:$K,5,FALSE),"")</f>
        <v/>
      </c>
      <c r="BJ58" s="11" t="str">
        <f>IFERROR(VLOOKUP(BG$1&amp;":"&amp;BG58,'Finish order'!$E:$K,3,FALSE),"")</f>
        <v/>
      </c>
      <c r="BK58" s="2" t="str">
        <f>IFERROR(VLOOKUP(BG$1&amp;":"&amp;BG58,'Finish order'!$E:$K,2,FALSE),"")</f>
        <v/>
      </c>
      <c r="BN58" s="2">
        <v>57</v>
      </c>
      <c r="BO58" s="2" t="str">
        <f>IFERROR(VLOOKUP(BN$1&amp;":"&amp;BN58,'Finish order'!$E:$K,4,FALSE),"")</f>
        <v/>
      </c>
      <c r="BP58" s="2" t="str">
        <f>IFERROR(VLOOKUP(BN$1&amp;":"&amp;BN58,'Finish order'!$E:$K,5,FALSE),"")</f>
        <v/>
      </c>
      <c r="BQ58" s="11" t="str">
        <f>IFERROR(VLOOKUP(BN$1&amp;":"&amp;BN58,'Finish order'!$E:$K,3,FALSE),"")</f>
        <v/>
      </c>
      <c r="BR58" s="2" t="str">
        <f>IFERROR(VLOOKUP(BN$1&amp;":"&amp;BN58,'Finish order'!$E:$K,2,FALSE),"")</f>
        <v/>
      </c>
      <c r="BU58" s="2">
        <v>57</v>
      </c>
      <c r="BV58" s="11" t="str">
        <f>IFERROR(VLOOKUP(BU$1&amp;":"&amp;BU58,'Finish order'!$E:$K,4,FALSE),"")</f>
        <v/>
      </c>
      <c r="BW58" s="2" t="str">
        <f>IFERROR(VLOOKUP(BU$1&amp;":"&amp;BU58,'Finish order'!$E:$K,5,FALSE),"")</f>
        <v/>
      </c>
      <c r="BX58" s="11" t="str">
        <f>IFERROR(VLOOKUP(BU$1&amp;":"&amp;BU58,'Finish order'!$E:$K,3,FALSE),"")</f>
        <v/>
      </c>
      <c r="BY58" s="2" t="str">
        <f>IFERROR(VLOOKUP(BU$1&amp;":"&amp;BU58,'Finish order'!$E:$K,2,FALSE),"")</f>
        <v/>
      </c>
      <c r="CB58" s="2">
        <v>57</v>
      </c>
      <c r="CC58" s="11" t="str">
        <f>IFERROR(VLOOKUP(CB$1&amp;":"&amp;CB58,'Finish order'!$E:$K,4,FALSE),"")</f>
        <v/>
      </c>
      <c r="CD58" s="2" t="str">
        <f>IFERROR(VLOOKUP(CB$1&amp;":"&amp;CB58,'Finish order'!$E:$K,5,FALSE),"")</f>
        <v/>
      </c>
      <c r="CE58" s="11" t="str">
        <f>IFERROR(VLOOKUP(CB$1&amp;":"&amp;CB58,'Finish order'!$E:$K,3,FALSE),"")</f>
        <v/>
      </c>
      <c r="CF58" s="2" t="str">
        <f>IFERROR(VLOOKUP(CB$1&amp;":"&amp;CB58,'Finish order'!$E:$K,2,FALSE),"")</f>
        <v/>
      </c>
      <c r="CI58" s="13">
        <v>57</v>
      </c>
      <c r="CJ58" s="2" t="str">
        <f>IFERROR(VLOOKUP(CI$1&amp;":"&amp;CI58,'Finish order'!$E:$K,4,FALSE),"")</f>
        <v/>
      </c>
      <c r="CK58" s="2" t="str">
        <f>IFERROR(VLOOKUP(CI$1&amp;":"&amp;CI58,'Finish order'!$E:$K,5,FALSE),"")</f>
        <v/>
      </c>
      <c r="CL58" s="11" t="str">
        <f>IFERROR(VLOOKUP(CI$1&amp;":"&amp;CI58,'Finish order'!$E:$K,3,FALSE),"")</f>
        <v/>
      </c>
      <c r="CM58" s="2" t="str">
        <f>IFERROR(VLOOKUP(CI$1&amp;":"&amp;CI58,'Finish order'!$E:$K,2,FALSE),"")</f>
        <v/>
      </c>
      <c r="CP58" s="13">
        <v>57</v>
      </c>
      <c r="CQ58" s="2" t="str">
        <f>IFERROR(VLOOKUP(CP$1&amp;":"&amp;CP58,'Finish order'!$E:$K,4,FALSE),"")</f>
        <v/>
      </c>
      <c r="CR58" s="2" t="str">
        <f>IFERROR(VLOOKUP(CP$1&amp;":"&amp;CP58,'Finish order'!$E:$K,5,FALSE),"")</f>
        <v/>
      </c>
      <c r="CS58" s="11" t="str">
        <f>IFERROR(VLOOKUP(CP$1&amp;":"&amp;CP58,'Finish order'!$E:$K,3,FALSE),"")</f>
        <v/>
      </c>
      <c r="CT58" s="2" t="str">
        <f>IFERROR(VLOOKUP(CP$1&amp;":"&amp;CP58,'Finish order'!$E:$K,2,FALSE),"")</f>
        <v/>
      </c>
      <c r="CW58" s="2">
        <v>57</v>
      </c>
      <c r="CX58" s="2" t="str">
        <f>IFERROR(VLOOKUP(CW$1&amp;":"&amp;CW58,'Finish order'!$E:$K,4,FALSE),"")</f>
        <v/>
      </c>
      <c r="CY58" s="2" t="str">
        <f>IFERROR(VLOOKUP(CW$1&amp;":"&amp;CW58,'Finish order'!$E:$K,5,FALSE),"")</f>
        <v/>
      </c>
      <c r="CZ58" s="11" t="str">
        <f>IFERROR(VLOOKUP(CW$1&amp;":"&amp;CW58,'Finish order'!$E:$K,3,FALSE),"")</f>
        <v/>
      </c>
      <c r="DA58" s="2" t="str">
        <f>IFERROR(VLOOKUP(CW$1&amp;":"&amp;CW58,'Finish order'!$E:$K,2,FALSE),"")</f>
        <v/>
      </c>
      <c r="DD58" s="2">
        <v>57</v>
      </c>
      <c r="DE58" s="2" t="str">
        <f>IFERROR(VLOOKUP(DD$1&amp;":"&amp;DD58,'Finish order'!$E:$K,4,FALSE),"")</f>
        <v/>
      </c>
      <c r="DF58" s="2" t="str">
        <f>IFERROR(VLOOKUP(DD$1&amp;":"&amp;DD58,'Finish order'!$E:$K,5,FALSE),"")</f>
        <v/>
      </c>
      <c r="DG58" s="11" t="str">
        <f>IFERROR(VLOOKUP(DD$1&amp;":"&amp;DD58,'Finish order'!$E:$K,3,FALSE),"")</f>
        <v/>
      </c>
      <c r="DH58" s="2" t="str">
        <f>IFERROR(VLOOKUP(DD$1&amp;":"&amp;DD58,'Finish order'!$E:$K,2,FALSE),"")</f>
        <v/>
      </c>
      <c r="DI58" s="11"/>
      <c r="DK58" s="2">
        <v>57</v>
      </c>
      <c r="DL58" s="2" t="str">
        <f>IFERROR(VLOOKUP(DK$1&amp;":"&amp;DK58,'Finish order'!$E:$K,4,FALSE),"")</f>
        <v/>
      </c>
      <c r="DM58" s="2" t="str">
        <f>IFERROR(VLOOKUP(DK$1&amp;":"&amp;DK58,'Finish order'!$E:$K,5,FALSE),"")</f>
        <v/>
      </c>
      <c r="DN58" s="11" t="str">
        <f>IFERROR(VLOOKUP(DK$1&amp;":"&amp;DK58,'Finish order'!$E:$K,3,FALSE),"")</f>
        <v/>
      </c>
      <c r="DO58" s="2" t="str">
        <f>IFERROR(VLOOKUP(DK$1&amp;":"&amp;DK58,'Finish order'!$E:$K,2,FALSE),"")</f>
        <v/>
      </c>
      <c r="DR58" s="2">
        <v>57</v>
      </c>
      <c r="DS58" s="2" t="str">
        <f>IFERROR(VLOOKUP(DR$1&amp;":"&amp;DR58,'Finish order'!$E:$K,4,FALSE),"")</f>
        <v/>
      </c>
      <c r="DT58" s="2" t="str">
        <f>IFERROR(VLOOKUP(DR$1&amp;":"&amp;DR58,'Finish order'!$E:$K,5,FALSE),"")</f>
        <v/>
      </c>
      <c r="DU58" s="11" t="str">
        <f>IFERROR(VLOOKUP(DR$1&amp;":"&amp;DR58,'Finish order'!$E:$K,3,FALSE),"")</f>
        <v/>
      </c>
      <c r="DV58" s="2" t="str">
        <f>IFERROR(VLOOKUP(DR$1&amp;":"&amp;DR58,'Finish order'!$E:$K,2,FALSE),"")</f>
        <v/>
      </c>
      <c r="DW58" s="11"/>
    </row>
    <row r="59" spans="1:127" x14ac:dyDescent="0.2">
      <c r="A59" s="2">
        <v>58</v>
      </c>
      <c r="B59" s="2" t="str">
        <f>IFERROR(VLOOKUP($A$1&amp;":"&amp;A59,'Finish order'!C:K,6,FALSE),"")</f>
        <v>Chris Crookes</v>
      </c>
      <c r="C59" s="2" t="str">
        <f>IFERROR(VLOOKUP(A$1&amp;":"&amp;A59,'Finish order'!$C:$K,9,FALSE),"")</f>
        <v>MSEN</v>
      </c>
      <c r="D59" s="2" t="str">
        <f>IFERROR(VLOOKUP(A$1&amp;":"&amp;A59,'Finish order'!$C:$K,7,FALSE),"")</f>
        <v>Individual#</v>
      </c>
      <c r="E59" s="11">
        <f>IFERROR(VLOOKUP($A$1&amp;":"&amp;A59,'Finish order'!C:K,5,FALSE),"")</f>
        <v>4.5914351851851852E-2</v>
      </c>
      <c r="F59" s="2">
        <f>IFERROR(VLOOKUP($A$1&amp;":"&amp;A59,'Finish order'!C:K,4,FALSE),"")</f>
        <v>345</v>
      </c>
      <c r="G59" s="13" cm="1">
        <f t="array" ref="G59">IFERROR(SMALL(IF($D$2:$D968=D59,$A$2:$A$911*1.001),1),"")</f>
        <v>4.0039999999999996</v>
      </c>
      <c r="H59" s="13" cm="1">
        <f t="array" ref="H59">IFERROR(SMALL(IF($D$2:$D968=D59,$A$2:$A$911*1.0001),2),"")</f>
        <v>6.0006000000000004</v>
      </c>
      <c r="I59" s="13" cm="1">
        <f t="array" ref="I59">IFERROR(SMALL(IF($D$2:$D968=D59,$A$2:$A$911*1.00001),3),"")</f>
        <v>30.000300000000003</v>
      </c>
      <c r="J59" s="13" cm="1">
        <f t="array" ref="J59">IFERROR(SMALL(IF($D$2:$D968=D59,$A$2:$A$911*1.000001),4),"")</f>
        <v>39.000038999999994</v>
      </c>
      <c r="K59" s="13">
        <f t="shared" si="0"/>
        <v>79.004939000000007</v>
      </c>
      <c r="L59" s="13">
        <f t="shared" si="1"/>
        <v>40.004900000000006</v>
      </c>
      <c r="M59" s="13">
        <f t="shared" si="2"/>
        <v>10.0046</v>
      </c>
      <c r="N59" s="13" t="str">
        <f>Table1[[#This Row],[Club]]&amp;":"&amp;Table1[[#Headers],[Male]]</f>
        <v>Individual#:Male</v>
      </c>
      <c r="P59" s="2">
        <v>58</v>
      </c>
      <c r="Q59" s="2" t="str">
        <f>IFERROR(VLOOKUP(P$1&amp;":"&amp;P59,'Finish order'!$C:$K,6,FALSE),"")</f>
        <v/>
      </c>
      <c r="R59" s="2" t="str">
        <f>IFERROR(VLOOKUP(P$1&amp;":"&amp;P59,'Finish order'!$C:$K,9,FALSE),"")</f>
        <v/>
      </c>
      <c r="S59" s="2" t="str">
        <f>IFERROR(VLOOKUP(P$1&amp;":"&amp;P59,'Finish order'!$C:$K,7,FALSE),"")</f>
        <v/>
      </c>
      <c r="T59" s="11" t="str">
        <f>IFERROR(VLOOKUP(P$1&amp;":"&amp;P59,'Finish order'!$C:$K,5,FALSE),"")</f>
        <v/>
      </c>
      <c r="U59" s="2" t="str">
        <f>IFERROR(VLOOKUP(P$1&amp;":"&amp;P59,'Finish order'!$C:$K,4,FALSE),"")</f>
        <v/>
      </c>
      <c r="V59" s="13" t="str" cm="1">
        <f t="array" ref="V59">IFERROR(SMALL(IF($S$2:$S968=S59,$P$2:$P$911*1.001),1),"")</f>
        <v/>
      </c>
      <c r="W59" s="13" t="str" cm="1">
        <f t="array" ref="W59">IFERROR(SMALL(IF($S$2:$S968=S59,$P$2:$P$911*1.0001),2),"")</f>
        <v/>
      </c>
      <c r="X59" s="13" t="str" cm="1">
        <f t="array" ref="X59">IFERROR(SMALL(IF($S$2:$S968=S59,$P$2:$P$911*1.00001),3),"")</f>
        <v/>
      </c>
      <c r="Y59" s="13" t="str" cm="1">
        <f t="array" ref="Y59">IFERROR(SMALL(IF($S$2:$S968=S59,$P$2:$P$911*1.000001),4),"")</f>
        <v/>
      </c>
      <c r="Z59" s="13" t="str">
        <f t="shared" si="3"/>
        <v>No</v>
      </c>
      <c r="AA59" s="13" t="str">
        <f t="shared" si="5"/>
        <v>No</v>
      </c>
      <c r="AB59" s="13" t="str">
        <f t="shared" si="4"/>
        <v>No</v>
      </c>
      <c r="AC59" s="13" t="str">
        <f>Table4[[#This Row],[Club]]&amp;":"&amp;Table4[[#Headers],[Female]]</f>
        <v>:Female</v>
      </c>
      <c r="AE59" s="2">
        <v>58</v>
      </c>
      <c r="AF59" s="2" t="str">
        <f>IFERROR(VLOOKUP(AE$1&amp;":"&amp;AE59,'Finish order'!$E:$K,4,FALSE),"")</f>
        <v/>
      </c>
      <c r="AG59" s="2" t="str">
        <f>IFERROR(VLOOKUP(AE$1&amp;":"&amp;AE59,'Finish order'!$E:$K,5,FALSE),"")</f>
        <v/>
      </c>
      <c r="AH59" s="11" t="str">
        <f>IFERROR(VLOOKUP(AE$1&amp;":"&amp;AE59,'Finish order'!$E:$K,3,FALSE),"")</f>
        <v/>
      </c>
      <c r="AI59" s="2" t="str">
        <f>IFERROR(VLOOKUP(AE$1&amp;":"&amp;AE59,'Finish order'!$E:$K,2,FALSE),"")</f>
        <v/>
      </c>
      <c r="AL59" s="2">
        <v>58</v>
      </c>
      <c r="AM59" s="2" t="str">
        <f>IFERROR(VLOOKUP(AL$1&amp;":"&amp;AL59,'Finish order'!$E:$K,4,FALSE),"")</f>
        <v/>
      </c>
      <c r="AN59" s="2" t="str">
        <f>IFERROR(VLOOKUP(AL$1&amp;":"&amp;AL59,'Finish order'!$E:$K,5,FALSE),"")</f>
        <v/>
      </c>
      <c r="AO59" s="11" t="str">
        <f>IFERROR(VLOOKUP(AL$1&amp;":"&amp;AL59,'Finish order'!$E:$K,3,FALSE),"")</f>
        <v/>
      </c>
      <c r="AP59" s="2" t="str">
        <f>IFERROR(VLOOKUP(AL$1&amp;":"&amp;AL59,'Finish order'!$E:$K,2,FALSE),"")</f>
        <v/>
      </c>
      <c r="AS59" s="2">
        <v>58</v>
      </c>
      <c r="AT59" s="2" t="str">
        <f>IFERROR(VLOOKUP(AS$1&amp;":"&amp;AS59,'Finish order'!$E:$K,4,FALSE),"")</f>
        <v/>
      </c>
      <c r="AU59" s="2" t="str">
        <f>IFERROR(VLOOKUP(AS$1&amp;":"&amp;AS59,'Finish order'!$E:$K,5,FALSE),"")</f>
        <v/>
      </c>
      <c r="AV59" s="11" t="str">
        <f>IFERROR(VLOOKUP(AS$1&amp;":"&amp;AS59,'Finish order'!$E:$K,3,FALSE),"")</f>
        <v/>
      </c>
      <c r="AW59" s="2" t="str">
        <f>IFERROR(VLOOKUP(AS$1&amp;":"&amp;AS59,'Finish order'!$E:$K,2,FALSE),"")</f>
        <v/>
      </c>
      <c r="AZ59" s="2">
        <v>58</v>
      </c>
      <c r="BA59" s="2" t="str">
        <f>IFERROR(VLOOKUP(AZ$1&amp;":"&amp;AZ59,'Finish order'!$E:$K,4,FALSE),"")</f>
        <v/>
      </c>
      <c r="BB59" s="2" t="str">
        <f>IFERROR(VLOOKUP(AZ$1&amp;":"&amp;AZ59,'Finish order'!$E:$K,5,FALSE),"")</f>
        <v/>
      </c>
      <c r="BC59" s="11" t="str">
        <f>IFERROR(VLOOKUP(AZ$1&amp;":"&amp;AZ59,'Finish order'!$E:$K,3,FALSE),"")</f>
        <v/>
      </c>
      <c r="BD59" s="2" t="str">
        <f>IFERROR(VLOOKUP(AZ$1&amp;":"&amp;AZ59,'Finish order'!$E:$K,2,FALSE),"")</f>
        <v/>
      </c>
      <c r="BG59" s="2">
        <v>58</v>
      </c>
      <c r="BH59" s="2" t="str">
        <f>IFERROR(VLOOKUP(BG$1&amp;":"&amp;BG59,'Finish order'!$E:$K,4,FALSE),"")</f>
        <v/>
      </c>
      <c r="BI59" s="2" t="str">
        <f>IFERROR(VLOOKUP(BG$1&amp;":"&amp;BG59,'Finish order'!$E:$K,5,FALSE),"")</f>
        <v/>
      </c>
      <c r="BJ59" s="11" t="str">
        <f>IFERROR(VLOOKUP(BG$1&amp;":"&amp;BG59,'Finish order'!$E:$K,3,FALSE),"")</f>
        <v/>
      </c>
      <c r="BK59" s="2" t="str">
        <f>IFERROR(VLOOKUP(BG$1&amp;":"&amp;BG59,'Finish order'!$E:$K,2,FALSE),"")</f>
        <v/>
      </c>
      <c r="BN59" s="2">
        <v>58</v>
      </c>
      <c r="BO59" s="2" t="str">
        <f>IFERROR(VLOOKUP(BN$1&amp;":"&amp;BN59,'Finish order'!$E:$K,4,FALSE),"")</f>
        <v/>
      </c>
      <c r="BP59" s="2" t="str">
        <f>IFERROR(VLOOKUP(BN$1&amp;":"&amp;BN59,'Finish order'!$E:$K,5,FALSE),"")</f>
        <v/>
      </c>
      <c r="BQ59" s="11" t="str">
        <f>IFERROR(VLOOKUP(BN$1&amp;":"&amp;BN59,'Finish order'!$E:$K,3,FALSE),"")</f>
        <v/>
      </c>
      <c r="BR59" s="2" t="str">
        <f>IFERROR(VLOOKUP(BN$1&amp;":"&amp;BN59,'Finish order'!$E:$K,2,FALSE),"")</f>
        <v/>
      </c>
      <c r="BU59" s="2">
        <v>58</v>
      </c>
      <c r="BV59" s="11" t="str">
        <f>IFERROR(VLOOKUP(BU$1&amp;":"&amp;BU59,'Finish order'!$E:$K,4,FALSE),"")</f>
        <v/>
      </c>
      <c r="BW59" s="2" t="str">
        <f>IFERROR(VLOOKUP(BU$1&amp;":"&amp;BU59,'Finish order'!$E:$K,5,FALSE),"")</f>
        <v/>
      </c>
      <c r="BX59" s="11" t="str">
        <f>IFERROR(VLOOKUP(BU$1&amp;":"&amp;BU59,'Finish order'!$E:$K,3,FALSE),"")</f>
        <v/>
      </c>
      <c r="BY59" s="2" t="str">
        <f>IFERROR(VLOOKUP(BU$1&amp;":"&amp;BU59,'Finish order'!$E:$K,2,FALSE),"")</f>
        <v/>
      </c>
      <c r="CB59" s="2">
        <v>58</v>
      </c>
      <c r="CC59" s="11" t="str">
        <f>IFERROR(VLOOKUP(CB$1&amp;":"&amp;CB59,'Finish order'!$E:$K,4,FALSE),"")</f>
        <v/>
      </c>
      <c r="CD59" s="2" t="str">
        <f>IFERROR(VLOOKUP(CB$1&amp;":"&amp;CB59,'Finish order'!$E:$K,5,FALSE),"")</f>
        <v/>
      </c>
      <c r="CE59" s="11" t="str">
        <f>IFERROR(VLOOKUP(CB$1&amp;":"&amp;CB59,'Finish order'!$E:$K,3,FALSE),"")</f>
        <v/>
      </c>
      <c r="CF59" s="2" t="str">
        <f>IFERROR(VLOOKUP(CB$1&amp;":"&amp;CB59,'Finish order'!$E:$K,2,FALSE),"")</f>
        <v/>
      </c>
      <c r="CI59" s="13">
        <v>58</v>
      </c>
      <c r="CJ59" s="2" t="str">
        <f>IFERROR(VLOOKUP(CI$1&amp;":"&amp;CI59,'Finish order'!$E:$K,4,FALSE),"")</f>
        <v/>
      </c>
      <c r="CK59" s="2" t="str">
        <f>IFERROR(VLOOKUP(CI$1&amp;":"&amp;CI59,'Finish order'!$E:$K,5,FALSE),"")</f>
        <v/>
      </c>
      <c r="CL59" s="11" t="str">
        <f>IFERROR(VLOOKUP(CI$1&amp;":"&amp;CI59,'Finish order'!$E:$K,3,FALSE),"")</f>
        <v/>
      </c>
      <c r="CM59" s="2" t="str">
        <f>IFERROR(VLOOKUP(CI$1&amp;":"&amp;CI59,'Finish order'!$E:$K,2,FALSE),"")</f>
        <v/>
      </c>
      <c r="CP59" s="13">
        <v>58</v>
      </c>
      <c r="CQ59" s="2" t="str">
        <f>IFERROR(VLOOKUP(CP$1&amp;":"&amp;CP59,'Finish order'!$E:$K,4,FALSE),"")</f>
        <v/>
      </c>
      <c r="CR59" s="2" t="str">
        <f>IFERROR(VLOOKUP(CP$1&amp;":"&amp;CP59,'Finish order'!$E:$K,5,FALSE),"")</f>
        <v/>
      </c>
      <c r="CS59" s="11" t="str">
        <f>IFERROR(VLOOKUP(CP$1&amp;":"&amp;CP59,'Finish order'!$E:$K,3,FALSE),"")</f>
        <v/>
      </c>
      <c r="CT59" s="2" t="str">
        <f>IFERROR(VLOOKUP(CP$1&amp;":"&amp;CP59,'Finish order'!$E:$K,2,FALSE),"")</f>
        <v/>
      </c>
      <c r="CW59" s="2">
        <v>58</v>
      </c>
      <c r="CX59" s="2" t="str">
        <f>IFERROR(VLOOKUP(CW$1&amp;":"&amp;CW59,'Finish order'!$E:$K,4,FALSE),"")</f>
        <v/>
      </c>
      <c r="CY59" s="2" t="str">
        <f>IFERROR(VLOOKUP(CW$1&amp;":"&amp;CW59,'Finish order'!$E:$K,5,FALSE),"")</f>
        <v/>
      </c>
      <c r="CZ59" s="11" t="str">
        <f>IFERROR(VLOOKUP(CW$1&amp;":"&amp;CW59,'Finish order'!$E:$K,3,FALSE),"")</f>
        <v/>
      </c>
      <c r="DA59" s="2" t="str">
        <f>IFERROR(VLOOKUP(CW$1&amp;":"&amp;CW59,'Finish order'!$E:$K,2,FALSE),"")</f>
        <v/>
      </c>
      <c r="DD59" s="2">
        <v>58</v>
      </c>
      <c r="DE59" s="2" t="str">
        <f>IFERROR(VLOOKUP(DD$1&amp;":"&amp;DD59,'Finish order'!$E:$K,4,FALSE),"")</f>
        <v/>
      </c>
      <c r="DF59" s="2" t="str">
        <f>IFERROR(VLOOKUP(DD$1&amp;":"&amp;DD59,'Finish order'!$E:$K,5,FALSE),"")</f>
        <v/>
      </c>
      <c r="DG59" s="11" t="str">
        <f>IFERROR(VLOOKUP(DD$1&amp;":"&amp;DD59,'Finish order'!$E:$K,3,FALSE),"")</f>
        <v/>
      </c>
      <c r="DH59" s="2" t="str">
        <f>IFERROR(VLOOKUP(DD$1&amp;":"&amp;DD59,'Finish order'!$E:$K,2,FALSE),"")</f>
        <v/>
      </c>
      <c r="DI59" s="11"/>
      <c r="DK59" s="2">
        <v>58</v>
      </c>
      <c r="DL59" s="2" t="str">
        <f>IFERROR(VLOOKUP(DK$1&amp;":"&amp;DK59,'Finish order'!$E:$K,4,FALSE),"")</f>
        <v/>
      </c>
      <c r="DM59" s="2" t="str">
        <f>IFERROR(VLOOKUP(DK$1&amp;":"&amp;DK59,'Finish order'!$E:$K,5,FALSE),"")</f>
        <v/>
      </c>
      <c r="DN59" s="11" t="str">
        <f>IFERROR(VLOOKUP(DK$1&amp;":"&amp;DK59,'Finish order'!$E:$K,3,FALSE),"")</f>
        <v/>
      </c>
      <c r="DO59" s="2" t="str">
        <f>IFERROR(VLOOKUP(DK$1&amp;":"&amp;DK59,'Finish order'!$E:$K,2,FALSE),"")</f>
        <v/>
      </c>
      <c r="DR59" s="2">
        <v>58</v>
      </c>
      <c r="DS59" s="2" t="str">
        <f>IFERROR(VLOOKUP(DR$1&amp;":"&amp;DR59,'Finish order'!$E:$K,4,FALSE),"")</f>
        <v/>
      </c>
      <c r="DT59" s="2" t="str">
        <f>IFERROR(VLOOKUP(DR$1&amp;":"&amp;DR59,'Finish order'!$E:$K,5,FALSE),"")</f>
        <v/>
      </c>
      <c r="DU59" s="11" t="str">
        <f>IFERROR(VLOOKUP(DR$1&amp;":"&amp;DR59,'Finish order'!$E:$K,3,FALSE),"")</f>
        <v/>
      </c>
      <c r="DV59" s="2" t="str">
        <f>IFERROR(VLOOKUP(DR$1&amp;":"&amp;DR59,'Finish order'!$E:$K,2,FALSE),"")</f>
        <v/>
      </c>
      <c r="DW59" s="11"/>
    </row>
    <row r="60" spans="1:127" x14ac:dyDescent="0.2">
      <c r="A60" s="2">
        <v>59</v>
      </c>
      <c r="B60" s="2" t="str">
        <f>IFERROR(VLOOKUP($A$1&amp;":"&amp;A60,'Finish order'!C:K,6,FALSE),"")</f>
        <v>Karl Edwards</v>
      </c>
      <c r="C60" s="2" t="str">
        <f>IFERROR(VLOOKUP(A$1&amp;":"&amp;A60,'Finish order'!$C:$K,9,FALSE),"")</f>
        <v>M70</v>
      </c>
      <c r="D60" s="2" t="str">
        <f>IFERROR(VLOOKUP(A$1&amp;":"&amp;A60,'Finish order'!$C:$K,7,FALSE),"")</f>
        <v>Hartlepool Burn Road Harriers</v>
      </c>
      <c r="E60" s="11">
        <f>IFERROR(VLOOKUP($A$1&amp;":"&amp;A60,'Finish order'!C:K,5,FALSE),"")</f>
        <v>4.6018518518518521E-2</v>
      </c>
      <c r="F60" s="2">
        <f>IFERROR(VLOOKUP($A$1&amp;":"&amp;A60,'Finish order'!C:K,4,FALSE),"")</f>
        <v>986</v>
      </c>
      <c r="G60" s="13" cm="1">
        <f t="array" ref="G60">IFERROR(SMALL(IF($D$2:$D969=D60,$A$2:$A$911*1.001),1),"")</f>
        <v>59.05899999999999</v>
      </c>
      <c r="H60" s="13" t="str" cm="1">
        <f t="array" ref="H60">IFERROR(SMALL(IF($D$2:$D969=D60,$A$2:$A$911*1.0001),2),"")</f>
        <v/>
      </c>
      <c r="I60" s="13" t="str" cm="1">
        <f t="array" ref="I60">IFERROR(SMALL(IF($D$2:$D969=D60,$A$2:$A$911*1.00001),3),"")</f>
        <v/>
      </c>
      <c r="J60" s="13" t="str" cm="1">
        <f t="array" ref="J60">IFERROR(SMALL(IF($D$2:$D969=D60,$A$2:$A$911*1.000001),4),"")</f>
        <v/>
      </c>
      <c r="K60" s="13" t="str">
        <f t="shared" si="0"/>
        <v>No</v>
      </c>
      <c r="L60" s="13" t="str">
        <f t="shared" si="1"/>
        <v>No</v>
      </c>
      <c r="M60" s="13" t="str">
        <f t="shared" si="2"/>
        <v>No</v>
      </c>
      <c r="N60" s="13" t="str">
        <f>Table1[[#This Row],[Club]]&amp;":"&amp;Table1[[#Headers],[Male]]</f>
        <v>Hartlepool Burn Road Harriers:Male</v>
      </c>
      <c r="P60" s="2">
        <v>59</v>
      </c>
      <c r="Q60" s="2" t="str">
        <f>IFERROR(VLOOKUP(P$1&amp;":"&amp;P60,'Finish order'!$C:$K,6,FALSE),"")</f>
        <v/>
      </c>
      <c r="R60" s="2" t="str">
        <f>IFERROR(VLOOKUP(P$1&amp;":"&amp;P60,'Finish order'!$C:$K,9,FALSE),"")</f>
        <v/>
      </c>
      <c r="S60" s="2" t="str">
        <f>IFERROR(VLOOKUP(P$1&amp;":"&amp;P60,'Finish order'!$C:$K,7,FALSE),"")</f>
        <v/>
      </c>
      <c r="T60" s="11" t="str">
        <f>IFERROR(VLOOKUP(P$1&amp;":"&amp;P60,'Finish order'!$C:$K,5,FALSE),"")</f>
        <v/>
      </c>
      <c r="U60" s="2" t="str">
        <f>IFERROR(VLOOKUP(P$1&amp;":"&amp;P60,'Finish order'!$C:$K,4,FALSE),"")</f>
        <v/>
      </c>
      <c r="V60" s="13" t="str" cm="1">
        <f t="array" ref="V60">IFERROR(SMALL(IF($S$2:$S969=S60,$P$2:$P$911*1.001),1),"")</f>
        <v/>
      </c>
      <c r="W60" s="13" t="str" cm="1">
        <f t="array" ref="W60">IFERROR(SMALL(IF($S$2:$S969=S60,$P$2:$P$911*1.0001),2),"")</f>
        <v/>
      </c>
      <c r="X60" s="13" t="str" cm="1">
        <f t="array" ref="X60">IFERROR(SMALL(IF($S$2:$S969=S60,$P$2:$P$911*1.00001),3),"")</f>
        <v/>
      </c>
      <c r="Y60" s="13" t="str" cm="1">
        <f t="array" ref="Y60">IFERROR(SMALL(IF($S$2:$S969=S60,$P$2:$P$911*1.000001),4),"")</f>
        <v/>
      </c>
      <c r="Z60" s="13" t="str">
        <f t="shared" si="3"/>
        <v>No</v>
      </c>
      <c r="AA60" s="13" t="str">
        <f t="shared" si="5"/>
        <v>No</v>
      </c>
      <c r="AB60" s="13" t="str">
        <f t="shared" si="4"/>
        <v>No</v>
      </c>
      <c r="AC60" s="13" t="str">
        <f>Table4[[#This Row],[Club]]&amp;":"&amp;Table4[[#Headers],[Female]]</f>
        <v>:Female</v>
      </c>
      <c r="AE60" s="2">
        <v>59</v>
      </c>
      <c r="AF60" s="2" t="str">
        <f>IFERROR(VLOOKUP(AE$1&amp;":"&amp;AE60,'Finish order'!$E:$K,4,FALSE),"")</f>
        <v/>
      </c>
      <c r="AG60" s="2" t="str">
        <f>IFERROR(VLOOKUP(AE$1&amp;":"&amp;AE60,'Finish order'!$E:$K,5,FALSE),"")</f>
        <v/>
      </c>
      <c r="AH60" s="11" t="str">
        <f>IFERROR(VLOOKUP(AE$1&amp;":"&amp;AE60,'Finish order'!$E:$K,3,FALSE),"")</f>
        <v/>
      </c>
      <c r="AI60" s="2" t="str">
        <f>IFERROR(VLOOKUP(AE$1&amp;":"&amp;AE60,'Finish order'!$E:$K,2,FALSE),"")</f>
        <v/>
      </c>
      <c r="AL60" s="2">
        <v>59</v>
      </c>
      <c r="AM60" s="2" t="str">
        <f>IFERROR(VLOOKUP(AL$1&amp;":"&amp;AL60,'Finish order'!$E:$K,4,FALSE),"")</f>
        <v/>
      </c>
      <c r="AN60" s="2" t="str">
        <f>IFERROR(VLOOKUP(AL$1&amp;":"&amp;AL60,'Finish order'!$E:$K,5,FALSE),"")</f>
        <v/>
      </c>
      <c r="AO60" s="11" t="str">
        <f>IFERROR(VLOOKUP(AL$1&amp;":"&amp;AL60,'Finish order'!$E:$K,3,FALSE),"")</f>
        <v/>
      </c>
      <c r="AP60" s="2" t="str">
        <f>IFERROR(VLOOKUP(AL$1&amp;":"&amp;AL60,'Finish order'!$E:$K,2,FALSE),"")</f>
        <v/>
      </c>
      <c r="AS60" s="2">
        <v>59</v>
      </c>
      <c r="AT60" s="2" t="str">
        <f>IFERROR(VLOOKUP(AS$1&amp;":"&amp;AS60,'Finish order'!$E:$K,4,FALSE),"")</f>
        <v/>
      </c>
      <c r="AU60" s="2" t="str">
        <f>IFERROR(VLOOKUP(AS$1&amp;":"&amp;AS60,'Finish order'!$E:$K,5,FALSE),"")</f>
        <v/>
      </c>
      <c r="AV60" s="11" t="str">
        <f>IFERROR(VLOOKUP(AS$1&amp;":"&amp;AS60,'Finish order'!$E:$K,3,FALSE),"")</f>
        <v/>
      </c>
      <c r="AW60" s="2" t="str">
        <f>IFERROR(VLOOKUP(AS$1&amp;":"&amp;AS60,'Finish order'!$E:$K,2,FALSE),"")</f>
        <v/>
      </c>
      <c r="AZ60" s="2">
        <v>59</v>
      </c>
      <c r="BA60" s="2" t="str">
        <f>IFERROR(VLOOKUP(AZ$1&amp;":"&amp;AZ60,'Finish order'!$E:$K,4,FALSE),"")</f>
        <v/>
      </c>
      <c r="BB60" s="2" t="str">
        <f>IFERROR(VLOOKUP(AZ$1&amp;":"&amp;AZ60,'Finish order'!$E:$K,5,FALSE),"")</f>
        <v/>
      </c>
      <c r="BC60" s="11" t="str">
        <f>IFERROR(VLOOKUP(AZ$1&amp;":"&amp;AZ60,'Finish order'!$E:$K,3,FALSE),"")</f>
        <v/>
      </c>
      <c r="BD60" s="2" t="str">
        <f>IFERROR(VLOOKUP(AZ$1&amp;":"&amp;AZ60,'Finish order'!$E:$K,2,FALSE),"")</f>
        <v/>
      </c>
      <c r="BG60" s="2">
        <v>59</v>
      </c>
      <c r="BH60" s="2" t="str">
        <f>IFERROR(VLOOKUP(BG$1&amp;":"&amp;BG60,'Finish order'!$E:$K,4,FALSE),"")</f>
        <v/>
      </c>
      <c r="BI60" s="2" t="str">
        <f>IFERROR(VLOOKUP(BG$1&amp;":"&amp;BG60,'Finish order'!$E:$K,5,FALSE),"")</f>
        <v/>
      </c>
      <c r="BJ60" s="11" t="str">
        <f>IFERROR(VLOOKUP(BG$1&amp;":"&amp;BG60,'Finish order'!$E:$K,3,FALSE),"")</f>
        <v/>
      </c>
      <c r="BK60" s="2" t="str">
        <f>IFERROR(VLOOKUP(BG$1&amp;":"&amp;BG60,'Finish order'!$E:$K,2,FALSE),"")</f>
        <v/>
      </c>
      <c r="BN60" s="2">
        <v>59</v>
      </c>
      <c r="BO60" s="2" t="str">
        <f>IFERROR(VLOOKUP(BN$1&amp;":"&amp;BN60,'Finish order'!$E:$K,4,FALSE),"")</f>
        <v/>
      </c>
      <c r="BP60" s="2" t="str">
        <f>IFERROR(VLOOKUP(BN$1&amp;":"&amp;BN60,'Finish order'!$E:$K,5,FALSE),"")</f>
        <v/>
      </c>
      <c r="BQ60" s="11" t="str">
        <f>IFERROR(VLOOKUP(BN$1&amp;":"&amp;BN60,'Finish order'!$E:$K,3,FALSE),"")</f>
        <v/>
      </c>
      <c r="BR60" s="2" t="str">
        <f>IFERROR(VLOOKUP(BN$1&amp;":"&amp;BN60,'Finish order'!$E:$K,2,FALSE),"")</f>
        <v/>
      </c>
      <c r="BU60" s="2">
        <v>59</v>
      </c>
      <c r="BV60" s="11" t="str">
        <f>IFERROR(VLOOKUP(BU$1&amp;":"&amp;BU60,'Finish order'!$E:$K,4,FALSE),"")</f>
        <v/>
      </c>
      <c r="BW60" s="2" t="str">
        <f>IFERROR(VLOOKUP(BU$1&amp;":"&amp;BU60,'Finish order'!$E:$K,5,FALSE),"")</f>
        <v/>
      </c>
      <c r="BX60" s="11" t="str">
        <f>IFERROR(VLOOKUP(BU$1&amp;":"&amp;BU60,'Finish order'!$E:$K,3,FALSE),"")</f>
        <v/>
      </c>
      <c r="BY60" s="2" t="str">
        <f>IFERROR(VLOOKUP(BU$1&amp;":"&amp;BU60,'Finish order'!$E:$K,2,FALSE),"")</f>
        <v/>
      </c>
      <c r="CB60" s="2">
        <v>59</v>
      </c>
      <c r="CC60" s="11" t="str">
        <f>IFERROR(VLOOKUP(CB$1&amp;":"&amp;CB60,'Finish order'!$E:$K,4,FALSE),"")</f>
        <v/>
      </c>
      <c r="CD60" s="2" t="str">
        <f>IFERROR(VLOOKUP(CB$1&amp;":"&amp;CB60,'Finish order'!$E:$K,5,FALSE),"")</f>
        <v/>
      </c>
      <c r="CE60" s="11" t="str">
        <f>IFERROR(VLOOKUP(CB$1&amp;":"&amp;CB60,'Finish order'!$E:$K,3,FALSE),"")</f>
        <v/>
      </c>
      <c r="CF60" s="2" t="str">
        <f>IFERROR(VLOOKUP(CB$1&amp;":"&amp;CB60,'Finish order'!$E:$K,2,FALSE),"")</f>
        <v/>
      </c>
      <c r="CI60" s="13">
        <v>59</v>
      </c>
      <c r="CJ60" s="2" t="str">
        <f>IFERROR(VLOOKUP(CI$1&amp;":"&amp;CI60,'Finish order'!$E:$K,4,FALSE),"")</f>
        <v/>
      </c>
      <c r="CK60" s="2" t="str">
        <f>IFERROR(VLOOKUP(CI$1&amp;":"&amp;CI60,'Finish order'!$E:$K,5,FALSE),"")</f>
        <v/>
      </c>
      <c r="CL60" s="11" t="str">
        <f>IFERROR(VLOOKUP(CI$1&amp;":"&amp;CI60,'Finish order'!$E:$K,3,FALSE),"")</f>
        <v/>
      </c>
      <c r="CM60" s="2" t="str">
        <f>IFERROR(VLOOKUP(CI$1&amp;":"&amp;CI60,'Finish order'!$E:$K,2,FALSE),"")</f>
        <v/>
      </c>
      <c r="CP60" s="13">
        <v>59</v>
      </c>
      <c r="CQ60" s="2" t="str">
        <f>IFERROR(VLOOKUP(CP$1&amp;":"&amp;CP60,'Finish order'!$E:$K,4,FALSE),"")</f>
        <v/>
      </c>
      <c r="CR60" s="2" t="str">
        <f>IFERROR(VLOOKUP(CP$1&amp;":"&amp;CP60,'Finish order'!$E:$K,5,FALSE),"")</f>
        <v/>
      </c>
      <c r="CS60" s="11" t="str">
        <f>IFERROR(VLOOKUP(CP$1&amp;":"&amp;CP60,'Finish order'!$E:$K,3,FALSE),"")</f>
        <v/>
      </c>
      <c r="CT60" s="2" t="str">
        <f>IFERROR(VLOOKUP(CP$1&amp;":"&amp;CP60,'Finish order'!$E:$K,2,FALSE),"")</f>
        <v/>
      </c>
      <c r="CW60" s="2">
        <v>59</v>
      </c>
      <c r="CX60" s="2" t="str">
        <f>IFERROR(VLOOKUP(CW$1&amp;":"&amp;CW60,'Finish order'!$E:$K,4,FALSE),"")</f>
        <v/>
      </c>
      <c r="CY60" s="2" t="str">
        <f>IFERROR(VLOOKUP(CW$1&amp;":"&amp;CW60,'Finish order'!$E:$K,5,FALSE),"")</f>
        <v/>
      </c>
      <c r="CZ60" s="11" t="str">
        <f>IFERROR(VLOOKUP(CW$1&amp;":"&amp;CW60,'Finish order'!$E:$K,3,FALSE),"")</f>
        <v/>
      </c>
      <c r="DA60" s="2" t="str">
        <f>IFERROR(VLOOKUP(CW$1&amp;":"&amp;CW60,'Finish order'!$E:$K,2,FALSE),"")</f>
        <v/>
      </c>
      <c r="DD60" s="2">
        <v>59</v>
      </c>
      <c r="DE60" s="2" t="str">
        <f>IFERROR(VLOOKUP(DD$1&amp;":"&amp;DD60,'Finish order'!$E:$K,4,FALSE),"")</f>
        <v/>
      </c>
      <c r="DF60" s="2" t="str">
        <f>IFERROR(VLOOKUP(DD$1&amp;":"&amp;DD60,'Finish order'!$E:$K,5,FALSE),"")</f>
        <v/>
      </c>
      <c r="DG60" s="11" t="str">
        <f>IFERROR(VLOOKUP(DD$1&amp;":"&amp;DD60,'Finish order'!$E:$K,3,FALSE),"")</f>
        <v/>
      </c>
      <c r="DH60" s="2" t="str">
        <f>IFERROR(VLOOKUP(DD$1&amp;":"&amp;DD60,'Finish order'!$E:$K,2,FALSE),"")</f>
        <v/>
      </c>
      <c r="DI60" s="11"/>
      <c r="DK60" s="2">
        <v>59</v>
      </c>
      <c r="DL60" s="2" t="str">
        <f>IFERROR(VLOOKUP(DK$1&amp;":"&amp;DK60,'Finish order'!$E:$K,4,FALSE),"")</f>
        <v/>
      </c>
      <c r="DM60" s="2" t="str">
        <f>IFERROR(VLOOKUP(DK$1&amp;":"&amp;DK60,'Finish order'!$E:$K,5,FALSE),"")</f>
        <v/>
      </c>
      <c r="DN60" s="11" t="str">
        <f>IFERROR(VLOOKUP(DK$1&amp;":"&amp;DK60,'Finish order'!$E:$K,3,FALSE),"")</f>
        <v/>
      </c>
      <c r="DO60" s="2" t="str">
        <f>IFERROR(VLOOKUP(DK$1&amp;":"&amp;DK60,'Finish order'!$E:$K,2,FALSE),"")</f>
        <v/>
      </c>
      <c r="DR60" s="2">
        <v>59</v>
      </c>
      <c r="DS60" s="2" t="str">
        <f>IFERROR(VLOOKUP(DR$1&amp;":"&amp;DR60,'Finish order'!$E:$K,4,FALSE),"")</f>
        <v/>
      </c>
      <c r="DT60" s="2" t="str">
        <f>IFERROR(VLOOKUP(DR$1&amp;":"&amp;DR60,'Finish order'!$E:$K,5,FALSE),"")</f>
        <v/>
      </c>
      <c r="DU60" s="11" t="str">
        <f>IFERROR(VLOOKUP(DR$1&amp;":"&amp;DR60,'Finish order'!$E:$K,3,FALSE),"")</f>
        <v/>
      </c>
      <c r="DV60" s="2" t="str">
        <f>IFERROR(VLOOKUP(DR$1&amp;":"&amp;DR60,'Finish order'!$E:$K,2,FALSE),"")</f>
        <v/>
      </c>
      <c r="DW60" s="11"/>
    </row>
    <row r="61" spans="1:127" x14ac:dyDescent="0.2">
      <c r="A61" s="2">
        <v>60</v>
      </c>
      <c r="B61" s="2" t="str">
        <f>IFERROR(VLOOKUP($A$1&amp;":"&amp;A61,'Finish order'!C:K,6,FALSE),"")</f>
        <v>Hem Rana</v>
      </c>
      <c r="C61" s="2" t="str">
        <f>IFERROR(VLOOKUP(A$1&amp;":"&amp;A61,'Finish order'!$C:$K,9,FALSE),"")</f>
        <v>M45</v>
      </c>
      <c r="D61" s="2" t="str">
        <f>IFERROR(VLOOKUP(A$1&amp;":"&amp;A61,'Finish order'!$C:$K,7,FALSE),"")</f>
        <v>York Knavesmire Harriers</v>
      </c>
      <c r="E61" s="11">
        <f>IFERROR(VLOOKUP($A$1&amp;":"&amp;A61,'Finish order'!C:K,5,FALSE),"")</f>
        <v>4.6504629629629632E-2</v>
      </c>
      <c r="F61" s="2">
        <f>IFERROR(VLOOKUP($A$1&amp;":"&amp;A61,'Finish order'!C:K,4,FALSE),"")</f>
        <v>600</v>
      </c>
      <c r="G61" s="13" cm="1">
        <f t="array" ref="G61">IFERROR(SMALL(IF($D$2:$D970=D61,$A$2:$A$911*1.001),1),"")</f>
        <v>13.012999999999998</v>
      </c>
      <c r="H61" s="13" cm="1">
        <f t="array" ref="H61">IFERROR(SMALL(IF($D$2:$D970=D61,$A$2:$A$911*1.0001),2),"")</f>
        <v>14.0014</v>
      </c>
      <c r="I61" s="13" cm="1">
        <f t="array" ref="I61">IFERROR(SMALL(IF($D$2:$D970=D61,$A$2:$A$911*1.00001),3),"")</f>
        <v>36.000360000000001</v>
      </c>
      <c r="J61" s="13" cm="1">
        <f t="array" ref="J61">IFERROR(SMALL(IF($D$2:$D970=D61,$A$2:$A$911*1.000001),4),"")</f>
        <v>48.000047999999992</v>
      </c>
      <c r="K61" s="13">
        <f t="shared" si="0"/>
        <v>111.01480799999999</v>
      </c>
      <c r="L61" s="13">
        <f t="shared" si="1"/>
        <v>63.014759999999995</v>
      </c>
      <c r="M61" s="13">
        <f t="shared" si="2"/>
        <v>27.014399999999998</v>
      </c>
      <c r="N61" s="13" t="str">
        <f>Table1[[#This Row],[Club]]&amp;":"&amp;Table1[[#Headers],[Male]]</f>
        <v>York Knavesmire Harriers:Male</v>
      </c>
      <c r="P61" s="2">
        <v>60</v>
      </c>
      <c r="Q61" s="2" t="str">
        <f>IFERROR(VLOOKUP(P$1&amp;":"&amp;P61,'Finish order'!$C:$K,6,FALSE),"")</f>
        <v/>
      </c>
      <c r="R61" s="2" t="str">
        <f>IFERROR(VLOOKUP(P$1&amp;":"&amp;P61,'Finish order'!$C:$K,9,FALSE),"")</f>
        <v/>
      </c>
      <c r="S61" s="2" t="str">
        <f>IFERROR(VLOOKUP(P$1&amp;":"&amp;P61,'Finish order'!$C:$K,7,FALSE),"")</f>
        <v/>
      </c>
      <c r="T61" s="11" t="str">
        <f>IFERROR(VLOOKUP(P$1&amp;":"&amp;P61,'Finish order'!$C:$K,5,FALSE),"")</f>
        <v/>
      </c>
      <c r="U61" s="2" t="str">
        <f>IFERROR(VLOOKUP(P$1&amp;":"&amp;P61,'Finish order'!$C:$K,4,FALSE),"")</f>
        <v/>
      </c>
      <c r="V61" s="13" t="str" cm="1">
        <f t="array" ref="V61">IFERROR(SMALL(IF($S$2:$S970=S61,$P$2:$P$911*1.001),1),"")</f>
        <v/>
      </c>
      <c r="W61" s="13" t="str" cm="1">
        <f t="array" ref="W61">IFERROR(SMALL(IF($S$2:$S970=S61,$P$2:$P$911*1.0001),2),"")</f>
        <v/>
      </c>
      <c r="X61" s="13" t="str" cm="1">
        <f t="array" ref="X61">IFERROR(SMALL(IF($S$2:$S970=S61,$P$2:$P$911*1.00001),3),"")</f>
        <v/>
      </c>
      <c r="Y61" s="13" t="str" cm="1">
        <f t="array" ref="Y61">IFERROR(SMALL(IF($S$2:$S970=S61,$P$2:$P$911*1.000001),4),"")</f>
        <v/>
      </c>
      <c r="Z61" s="13" t="str">
        <f t="shared" si="3"/>
        <v>No</v>
      </c>
      <c r="AA61" s="13" t="str">
        <f t="shared" si="5"/>
        <v>No</v>
      </c>
      <c r="AB61" s="13" t="str">
        <f t="shared" si="4"/>
        <v>No</v>
      </c>
      <c r="AC61" s="13" t="str">
        <f>Table4[[#This Row],[Club]]&amp;":"&amp;Table4[[#Headers],[Female]]</f>
        <v>:Female</v>
      </c>
      <c r="AE61" s="2">
        <v>60</v>
      </c>
      <c r="AF61" s="2" t="str">
        <f>IFERROR(VLOOKUP(AE$1&amp;":"&amp;AE61,'Finish order'!$E:$K,4,FALSE),"")</f>
        <v/>
      </c>
      <c r="AG61" s="2" t="str">
        <f>IFERROR(VLOOKUP(AE$1&amp;":"&amp;AE61,'Finish order'!$E:$K,5,FALSE),"")</f>
        <v/>
      </c>
      <c r="AH61" s="11" t="str">
        <f>IFERROR(VLOOKUP(AE$1&amp;":"&amp;AE61,'Finish order'!$E:$K,3,FALSE),"")</f>
        <v/>
      </c>
      <c r="AI61" s="2" t="str">
        <f>IFERROR(VLOOKUP(AE$1&amp;":"&amp;AE61,'Finish order'!$E:$K,2,FALSE),"")</f>
        <v/>
      </c>
      <c r="AL61" s="2">
        <v>60</v>
      </c>
      <c r="AM61" s="2" t="str">
        <f>IFERROR(VLOOKUP(AL$1&amp;":"&amp;AL61,'Finish order'!$E:$K,4,FALSE),"")</f>
        <v/>
      </c>
      <c r="AN61" s="2" t="str">
        <f>IFERROR(VLOOKUP(AL$1&amp;":"&amp;AL61,'Finish order'!$E:$K,5,FALSE),"")</f>
        <v/>
      </c>
      <c r="AO61" s="11" t="str">
        <f>IFERROR(VLOOKUP(AL$1&amp;":"&amp;AL61,'Finish order'!$E:$K,3,FALSE),"")</f>
        <v/>
      </c>
      <c r="AP61" s="2" t="str">
        <f>IFERROR(VLOOKUP(AL$1&amp;":"&amp;AL61,'Finish order'!$E:$K,2,FALSE),"")</f>
        <v/>
      </c>
      <c r="AS61" s="2">
        <v>60</v>
      </c>
      <c r="AT61" s="2" t="str">
        <f>IFERROR(VLOOKUP(AS$1&amp;":"&amp;AS61,'Finish order'!$E:$K,4,FALSE),"")</f>
        <v/>
      </c>
      <c r="AU61" s="2" t="str">
        <f>IFERROR(VLOOKUP(AS$1&amp;":"&amp;AS61,'Finish order'!$E:$K,5,FALSE),"")</f>
        <v/>
      </c>
      <c r="AV61" s="11" t="str">
        <f>IFERROR(VLOOKUP(AS$1&amp;":"&amp;AS61,'Finish order'!$E:$K,3,FALSE),"")</f>
        <v/>
      </c>
      <c r="AW61" s="2" t="str">
        <f>IFERROR(VLOOKUP(AS$1&amp;":"&amp;AS61,'Finish order'!$E:$K,2,FALSE),"")</f>
        <v/>
      </c>
      <c r="AZ61" s="2">
        <v>60</v>
      </c>
      <c r="BA61" s="2" t="str">
        <f>IFERROR(VLOOKUP(AZ$1&amp;":"&amp;AZ61,'Finish order'!$E:$K,4,FALSE),"")</f>
        <v/>
      </c>
      <c r="BB61" s="2" t="str">
        <f>IFERROR(VLOOKUP(AZ$1&amp;":"&amp;AZ61,'Finish order'!$E:$K,5,FALSE),"")</f>
        <v/>
      </c>
      <c r="BC61" s="11" t="str">
        <f>IFERROR(VLOOKUP(AZ$1&amp;":"&amp;AZ61,'Finish order'!$E:$K,3,FALSE),"")</f>
        <v/>
      </c>
      <c r="BD61" s="2" t="str">
        <f>IFERROR(VLOOKUP(AZ$1&amp;":"&amp;AZ61,'Finish order'!$E:$K,2,FALSE),"")</f>
        <v/>
      </c>
      <c r="BG61" s="2">
        <v>60</v>
      </c>
      <c r="BH61" s="2" t="str">
        <f>IFERROR(VLOOKUP(BG$1&amp;":"&amp;BG61,'Finish order'!$E:$K,4,FALSE),"")</f>
        <v/>
      </c>
      <c r="BI61" s="2" t="str">
        <f>IFERROR(VLOOKUP(BG$1&amp;":"&amp;BG61,'Finish order'!$E:$K,5,FALSE),"")</f>
        <v/>
      </c>
      <c r="BJ61" s="11" t="str">
        <f>IFERROR(VLOOKUP(BG$1&amp;":"&amp;BG61,'Finish order'!$E:$K,3,FALSE),"")</f>
        <v/>
      </c>
      <c r="BK61" s="2" t="str">
        <f>IFERROR(VLOOKUP(BG$1&amp;":"&amp;BG61,'Finish order'!$E:$K,2,FALSE),"")</f>
        <v/>
      </c>
      <c r="BN61" s="2">
        <v>60</v>
      </c>
      <c r="BO61" s="2" t="str">
        <f>IFERROR(VLOOKUP(BN$1&amp;":"&amp;BN61,'Finish order'!$E:$K,4,FALSE),"")</f>
        <v/>
      </c>
      <c r="BP61" s="2" t="str">
        <f>IFERROR(VLOOKUP(BN$1&amp;":"&amp;BN61,'Finish order'!$E:$K,5,FALSE),"")</f>
        <v/>
      </c>
      <c r="BQ61" s="11" t="str">
        <f>IFERROR(VLOOKUP(BN$1&amp;":"&amp;BN61,'Finish order'!$E:$K,3,FALSE),"")</f>
        <v/>
      </c>
      <c r="BR61" s="2" t="str">
        <f>IFERROR(VLOOKUP(BN$1&amp;":"&amp;BN61,'Finish order'!$E:$K,2,FALSE),"")</f>
        <v/>
      </c>
      <c r="BU61" s="2">
        <v>60</v>
      </c>
      <c r="BV61" s="11" t="str">
        <f>IFERROR(VLOOKUP(BU$1&amp;":"&amp;BU61,'Finish order'!$E:$K,4,FALSE),"")</f>
        <v/>
      </c>
      <c r="BW61" s="2" t="str">
        <f>IFERROR(VLOOKUP(BU$1&amp;":"&amp;BU61,'Finish order'!$E:$K,5,FALSE),"")</f>
        <v/>
      </c>
      <c r="BX61" s="11" t="str">
        <f>IFERROR(VLOOKUP(BU$1&amp;":"&amp;BU61,'Finish order'!$E:$K,3,FALSE),"")</f>
        <v/>
      </c>
      <c r="BY61" s="2" t="str">
        <f>IFERROR(VLOOKUP(BU$1&amp;":"&amp;BU61,'Finish order'!$E:$K,2,FALSE),"")</f>
        <v/>
      </c>
      <c r="CB61" s="2">
        <v>60</v>
      </c>
      <c r="CC61" s="11" t="str">
        <f>IFERROR(VLOOKUP(CB$1&amp;":"&amp;CB61,'Finish order'!$E:$K,4,FALSE),"")</f>
        <v/>
      </c>
      <c r="CD61" s="2" t="str">
        <f>IFERROR(VLOOKUP(CB$1&amp;":"&amp;CB61,'Finish order'!$E:$K,5,FALSE),"")</f>
        <v/>
      </c>
      <c r="CE61" s="11" t="str">
        <f>IFERROR(VLOOKUP(CB$1&amp;":"&amp;CB61,'Finish order'!$E:$K,3,FALSE),"")</f>
        <v/>
      </c>
      <c r="CF61" s="2" t="str">
        <f>IFERROR(VLOOKUP(CB$1&amp;":"&amp;CB61,'Finish order'!$E:$K,2,FALSE),"")</f>
        <v/>
      </c>
      <c r="CI61" s="13">
        <v>60</v>
      </c>
      <c r="CJ61" s="2" t="str">
        <f>IFERROR(VLOOKUP(CI$1&amp;":"&amp;CI61,'Finish order'!$E:$K,4,FALSE),"")</f>
        <v/>
      </c>
      <c r="CK61" s="2" t="str">
        <f>IFERROR(VLOOKUP(CI$1&amp;":"&amp;CI61,'Finish order'!$E:$K,5,FALSE),"")</f>
        <v/>
      </c>
      <c r="CL61" s="11" t="str">
        <f>IFERROR(VLOOKUP(CI$1&amp;":"&amp;CI61,'Finish order'!$E:$K,3,FALSE),"")</f>
        <v/>
      </c>
      <c r="CM61" s="2" t="str">
        <f>IFERROR(VLOOKUP(CI$1&amp;":"&amp;CI61,'Finish order'!$E:$K,2,FALSE),"")</f>
        <v/>
      </c>
      <c r="CP61" s="13">
        <v>60</v>
      </c>
      <c r="CQ61" s="2" t="str">
        <f>IFERROR(VLOOKUP(CP$1&amp;":"&amp;CP61,'Finish order'!$E:$K,4,FALSE),"")</f>
        <v/>
      </c>
      <c r="CR61" s="2" t="str">
        <f>IFERROR(VLOOKUP(CP$1&amp;":"&amp;CP61,'Finish order'!$E:$K,5,FALSE),"")</f>
        <v/>
      </c>
      <c r="CS61" s="11" t="str">
        <f>IFERROR(VLOOKUP(CP$1&amp;":"&amp;CP61,'Finish order'!$E:$K,3,FALSE),"")</f>
        <v/>
      </c>
      <c r="CT61" s="2" t="str">
        <f>IFERROR(VLOOKUP(CP$1&amp;":"&amp;CP61,'Finish order'!$E:$K,2,FALSE),"")</f>
        <v/>
      </c>
      <c r="CW61" s="2">
        <v>60</v>
      </c>
      <c r="CX61" s="2" t="str">
        <f>IFERROR(VLOOKUP(CW$1&amp;":"&amp;CW61,'Finish order'!$E:$K,4,FALSE),"")</f>
        <v/>
      </c>
      <c r="CY61" s="2" t="str">
        <f>IFERROR(VLOOKUP(CW$1&amp;":"&amp;CW61,'Finish order'!$E:$K,5,FALSE),"")</f>
        <v/>
      </c>
      <c r="CZ61" s="11" t="str">
        <f>IFERROR(VLOOKUP(CW$1&amp;":"&amp;CW61,'Finish order'!$E:$K,3,FALSE),"")</f>
        <v/>
      </c>
      <c r="DA61" s="2" t="str">
        <f>IFERROR(VLOOKUP(CW$1&amp;":"&amp;CW61,'Finish order'!$E:$K,2,FALSE),"")</f>
        <v/>
      </c>
      <c r="DD61" s="2">
        <v>60</v>
      </c>
      <c r="DE61" s="2" t="str">
        <f>IFERROR(VLOOKUP(DD$1&amp;":"&amp;DD61,'Finish order'!$E:$K,4,FALSE),"")</f>
        <v/>
      </c>
      <c r="DF61" s="2" t="str">
        <f>IFERROR(VLOOKUP(DD$1&amp;":"&amp;DD61,'Finish order'!$E:$K,5,FALSE),"")</f>
        <v/>
      </c>
      <c r="DG61" s="11" t="str">
        <f>IFERROR(VLOOKUP(DD$1&amp;":"&amp;DD61,'Finish order'!$E:$K,3,FALSE),"")</f>
        <v/>
      </c>
      <c r="DH61" s="2" t="str">
        <f>IFERROR(VLOOKUP(DD$1&amp;":"&amp;DD61,'Finish order'!$E:$K,2,FALSE),"")</f>
        <v/>
      </c>
      <c r="DI61" s="11"/>
      <c r="DK61" s="2">
        <v>60</v>
      </c>
      <c r="DL61" s="2" t="str">
        <f>IFERROR(VLOOKUP(DK$1&amp;":"&amp;DK61,'Finish order'!$E:$K,4,FALSE),"")</f>
        <v/>
      </c>
      <c r="DM61" s="2" t="str">
        <f>IFERROR(VLOOKUP(DK$1&amp;":"&amp;DK61,'Finish order'!$E:$K,5,FALSE),"")</f>
        <v/>
      </c>
      <c r="DN61" s="11" t="str">
        <f>IFERROR(VLOOKUP(DK$1&amp;":"&amp;DK61,'Finish order'!$E:$K,3,FALSE),"")</f>
        <v/>
      </c>
      <c r="DO61" s="2" t="str">
        <f>IFERROR(VLOOKUP(DK$1&amp;":"&amp;DK61,'Finish order'!$E:$K,2,FALSE),"")</f>
        <v/>
      </c>
      <c r="DR61" s="2">
        <v>60</v>
      </c>
      <c r="DS61" s="2" t="str">
        <f>IFERROR(VLOOKUP(DR$1&amp;":"&amp;DR61,'Finish order'!$E:$K,4,FALSE),"")</f>
        <v/>
      </c>
      <c r="DT61" s="2" t="str">
        <f>IFERROR(VLOOKUP(DR$1&amp;":"&amp;DR61,'Finish order'!$E:$K,5,FALSE),"")</f>
        <v/>
      </c>
      <c r="DU61" s="11" t="str">
        <f>IFERROR(VLOOKUP(DR$1&amp;":"&amp;DR61,'Finish order'!$E:$K,3,FALSE),"")</f>
        <v/>
      </c>
      <c r="DV61" s="2" t="str">
        <f>IFERROR(VLOOKUP(DR$1&amp;":"&amp;DR61,'Finish order'!$E:$K,2,FALSE),"")</f>
        <v/>
      </c>
      <c r="DW61" s="11"/>
    </row>
    <row r="62" spans="1:127" x14ac:dyDescent="0.2">
      <c r="A62" s="2">
        <v>61</v>
      </c>
      <c r="B62" s="2" t="str">
        <f>IFERROR(VLOOKUP($A$1&amp;":"&amp;A62,'Finish order'!C:K,6,FALSE),"")</f>
        <v>David Sanderson</v>
      </c>
      <c r="C62" s="2" t="str">
        <f>IFERROR(VLOOKUP(A$1&amp;":"&amp;A62,'Finish order'!$C:$K,9,FALSE),"")</f>
        <v>M55</v>
      </c>
      <c r="D62" s="2" t="str">
        <f>IFERROR(VLOOKUP(A$1&amp;":"&amp;A62,'Finish order'!$C:$K,7,FALSE),"")</f>
        <v>Esk Valley Fell Club</v>
      </c>
      <c r="E62" s="11">
        <f>IFERROR(VLOOKUP($A$1&amp;":"&amp;A62,'Finish order'!C:K,5,FALSE),"")</f>
        <v>4.6550925925925926E-2</v>
      </c>
      <c r="F62" s="2">
        <f>IFERROR(VLOOKUP($A$1&amp;":"&amp;A62,'Finish order'!C:K,4,FALSE),"")</f>
        <v>822</v>
      </c>
      <c r="G62" s="13" cm="1">
        <f t="array" ref="G62">IFERROR(SMALL(IF($D$2:$D971=D62,$A$2:$A$911*1.001),1),"")</f>
        <v>7.0069999999999997</v>
      </c>
      <c r="H62" s="13" cm="1">
        <f t="array" ref="H62">IFERROR(SMALL(IF($D$2:$D971=D62,$A$2:$A$911*1.0001),2),"")</f>
        <v>15.0015</v>
      </c>
      <c r="I62" s="13" cm="1">
        <f t="array" ref="I62">IFERROR(SMALL(IF($D$2:$D971=D62,$A$2:$A$911*1.00001),3),"")</f>
        <v>16.000160000000001</v>
      </c>
      <c r="J62" s="13" cm="1">
        <f t="array" ref="J62">IFERROR(SMALL(IF($D$2:$D971=D62,$A$2:$A$911*1.000001),4),"")</f>
        <v>19.000018999999998</v>
      </c>
      <c r="K62" s="13">
        <f t="shared" si="0"/>
        <v>57.008679000000001</v>
      </c>
      <c r="L62" s="13">
        <f t="shared" si="1"/>
        <v>38.008659999999999</v>
      </c>
      <c r="M62" s="13">
        <f t="shared" si="2"/>
        <v>22.008499999999998</v>
      </c>
      <c r="N62" s="13" t="str">
        <f>Table1[[#This Row],[Club]]&amp;":"&amp;Table1[[#Headers],[Male]]</f>
        <v>Esk Valley Fell Club:Male</v>
      </c>
      <c r="P62" s="2">
        <v>61</v>
      </c>
      <c r="Q62" s="2" t="str">
        <f>IFERROR(VLOOKUP(P$1&amp;":"&amp;P62,'Finish order'!$C:$K,6,FALSE),"")</f>
        <v/>
      </c>
      <c r="R62" s="2" t="str">
        <f>IFERROR(VLOOKUP(P$1&amp;":"&amp;P62,'Finish order'!$C:$K,9,FALSE),"")</f>
        <v/>
      </c>
      <c r="S62" s="2" t="str">
        <f>IFERROR(VLOOKUP(P$1&amp;":"&amp;P62,'Finish order'!$C:$K,7,FALSE),"")</f>
        <v/>
      </c>
      <c r="T62" s="11" t="str">
        <f>IFERROR(VLOOKUP(P$1&amp;":"&amp;P62,'Finish order'!$C:$K,5,FALSE),"")</f>
        <v/>
      </c>
      <c r="U62" s="2" t="str">
        <f>IFERROR(VLOOKUP(P$1&amp;":"&amp;P62,'Finish order'!$C:$K,4,FALSE),"")</f>
        <v/>
      </c>
      <c r="V62" s="13" t="str" cm="1">
        <f t="array" ref="V62">IFERROR(SMALL(IF($S$2:$S971=S62,$P$2:$P$911*1.001),1),"")</f>
        <v/>
      </c>
      <c r="W62" s="13" t="str" cm="1">
        <f t="array" ref="W62">IFERROR(SMALL(IF($S$2:$S971=S62,$P$2:$P$911*1.0001),2),"")</f>
        <v/>
      </c>
      <c r="X62" s="13" t="str" cm="1">
        <f t="array" ref="X62">IFERROR(SMALL(IF($S$2:$S971=S62,$P$2:$P$911*1.00001),3),"")</f>
        <v/>
      </c>
      <c r="Y62" s="13" t="str" cm="1">
        <f t="array" ref="Y62">IFERROR(SMALL(IF($S$2:$S971=S62,$P$2:$P$911*1.000001),4),"")</f>
        <v/>
      </c>
      <c r="Z62" s="13" t="str">
        <f t="shared" si="3"/>
        <v>No</v>
      </c>
      <c r="AA62" s="13" t="str">
        <f t="shared" si="5"/>
        <v>No</v>
      </c>
      <c r="AB62" s="13" t="str">
        <f t="shared" si="4"/>
        <v>No</v>
      </c>
      <c r="AC62" s="13" t="str">
        <f>Table4[[#This Row],[Club]]&amp;":"&amp;Table4[[#Headers],[Female]]</f>
        <v>:Female</v>
      </c>
      <c r="AH62" s="11"/>
      <c r="AO62" s="11"/>
      <c r="AV62" s="11"/>
      <c r="BC62" s="11"/>
      <c r="BJ62" s="11"/>
      <c r="BQ62" s="11"/>
      <c r="BX62" s="11"/>
      <c r="CE62" s="11"/>
      <c r="CL62" s="11"/>
      <c r="CS62" s="11"/>
      <c r="CZ62" s="11"/>
      <c r="DG62" s="11"/>
      <c r="DN62" s="11"/>
      <c r="DU62" s="11"/>
    </row>
    <row r="63" spans="1:127" x14ac:dyDescent="0.2">
      <c r="A63" s="2">
        <v>62</v>
      </c>
      <c r="B63" s="2" t="str">
        <f>IFERROR(VLOOKUP($A$1&amp;":"&amp;A63,'Finish order'!C:K,6,FALSE),"")</f>
        <v>Robert Bailey</v>
      </c>
      <c r="C63" s="2" t="str">
        <f>IFERROR(VLOOKUP(A$1&amp;":"&amp;A63,'Finish order'!$C:$K,9,FALSE),"")</f>
        <v>MSEN</v>
      </c>
      <c r="D63" s="2" t="str">
        <f>IFERROR(VLOOKUP(A$1&amp;":"&amp;A63,'Finish order'!$C:$K,7,FALSE),"")</f>
        <v>Scarborough AC</v>
      </c>
      <c r="E63" s="11">
        <f>IFERROR(VLOOKUP($A$1&amp;":"&amp;A63,'Finish order'!C:K,5,FALSE),"")</f>
        <v>4.670138888888889E-2</v>
      </c>
      <c r="F63" s="2">
        <f>IFERROR(VLOOKUP($A$1&amp;":"&amp;A63,'Finish order'!C:K,4,FALSE),"")</f>
        <v>342</v>
      </c>
      <c r="G63" s="13" cm="1">
        <f t="array" ref="G63">IFERROR(SMALL(IF($D$2:$D972=D63,$A$2:$A$911*1.001),1),"")</f>
        <v>11.010999999999999</v>
      </c>
      <c r="H63" s="13" cm="1">
        <f t="array" ref="H63">IFERROR(SMALL(IF($D$2:$D972=D63,$A$2:$A$911*1.0001),2),"")</f>
        <v>62.0062</v>
      </c>
      <c r="I63" s="13" cm="1">
        <f t="array" ref="I63">IFERROR(SMALL(IF($D$2:$D972=D63,$A$2:$A$911*1.00001),3),"")</f>
        <v>70.000700000000009</v>
      </c>
      <c r="J63" s="13" cm="1">
        <f t="array" ref="J63">IFERROR(SMALL(IF($D$2:$D972=D63,$A$2:$A$911*1.000001),4),"")</f>
        <v>75.000074999999995</v>
      </c>
      <c r="K63" s="13">
        <f t="shared" si="0"/>
        <v>218.01797499999998</v>
      </c>
      <c r="L63" s="13">
        <f t="shared" si="1"/>
        <v>143.0179</v>
      </c>
      <c r="M63" s="13">
        <f t="shared" si="2"/>
        <v>73.017200000000003</v>
      </c>
      <c r="N63" s="13" t="str">
        <f>Table1[[#This Row],[Club]]&amp;":"&amp;Table1[[#Headers],[Male]]</f>
        <v>Scarborough AC:Male</v>
      </c>
      <c r="P63" s="2">
        <v>62</v>
      </c>
      <c r="Q63" s="2" t="str">
        <f>IFERROR(VLOOKUP(P$1&amp;":"&amp;P63,'Finish order'!$C:$K,6,FALSE),"")</f>
        <v/>
      </c>
      <c r="R63" s="2" t="str">
        <f>IFERROR(VLOOKUP(P$1&amp;":"&amp;P63,'Finish order'!$C:$K,9,FALSE),"")</f>
        <v/>
      </c>
      <c r="S63" s="2" t="str">
        <f>IFERROR(VLOOKUP(P$1&amp;":"&amp;P63,'Finish order'!$C:$K,7,FALSE),"")</f>
        <v/>
      </c>
      <c r="T63" s="11" t="str">
        <f>IFERROR(VLOOKUP(P$1&amp;":"&amp;P63,'Finish order'!$C:$K,5,FALSE),"")</f>
        <v/>
      </c>
      <c r="U63" s="2" t="str">
        <f>IFERROR(VLOOKUP(P$1&amp;":"&amp;P63,'Finish order'!$C:$K,4,FALSE),"")</f>
        <v/>
      </c>
      <c r="V63" s="13" t="str" cm="1">
        <f t="array" ref="V63">IFERROR(SMALL(IF($S$2:$S972=S63,$P$2:$P$911*1.001),1),"")</f>
        <v/>
      </c>
      <c r="W63" s="13" t="str" cm="1">
        <f t="array" ref="W63">IFERROR(SMALL(IF($S$2:$S972=S63,$P$2:$P$911*1.0001),2),"")</f>
        <v/>
      </c>
      <c r="X63" s="13" t="str" cm="1">
        <f t="array" ref="X63">IFERROR(SMALL(IF($S$2:$S972=S63,$P$2:$P$911*1.00001),3),"")</f>
        <v/>
      </c>
      <c r="Y63" s="13" t="str" cm="1">
        <f t="array" ref="Y63">IFERROR(SMALL(IF($S$2:$S972=S63,$P$2:$P$911*1.000001),4),"")</f>
        <v/>
      </c>
      <c r="Z63" s="13" t="str">
        <f t="shared" si="3"/>
        <v>No</v>
      </c>
      <c r="AA63" s="13" t="str">
        <f t="shared" si="5"/>
        <v>No</v>
      </c>
      <c r="AB63" s="13" t="str">
        <f t="shared" si="4"/>
        <v>No</v>
      </c>
      <c r="AC63" s="13" t="str">
        <f>Table4[[#This Row],[Club]]&amp;":"&amp;Table4[[#Headers],[Female]]</f>
        <v>:Female</v>
      </c>
      <c r="AH63" s="11"/>
      <c r="AO63" s="11"/>
      <c r="AV63" s="11"/>
      <c r="BC63" s="11"/>
      <c r="BJ63" s="11"/>
      <c r="BQ63" s="11"/>
      <c r="BX63" s="11"/>
      <c r="CE63" s="11"/>
      <c r="CL63" s="11"/>
      <c r="CS63" s="11"/>
      <c r="CZ63" s="11"/>
      <c r="DG63" s="11"/>
      <c r="DN63" s="11"/>
      <c r="DU63" s="11"/>
    </row>
    <row r="64" spans="1:127" x14ac:dyDescent="0.2">
      <c r="A64" s="2">
        <v>63</v>
      </c>
      <c r="B64" s="2" t="str">
        <f>IFERROR(VLOOKUP($A$1&amp;":"&amp;A64,'Finish order'!C:K,6,FALSE),"")</f>
        <v>David Bannister</v>
      </c>
      <c r="C64" s="2" t="str">
        <f>IFERROR(VLOOKUP(A$1&amp;":"&amp;A64,'Finish order'!$C:$K,9,FALSE),"")</f>
        <v>M50</v>
      </c>
      <c r="D64" s="2" t="str">
        <f>IFERROR(VLOOKUP(A$1&amp;":"&amp;A64,'Finish order'!$C:$K,7,FALSE),"")</f>
        <v>York Acorn RC</v>
      </c>
      <c r="E64" s="11">
        <f>IFERROR(VLOOKUP($A$1&amp;":"&amp;A64,'Finish order'!C:K,5,FALSE),"")</f>
        <v>4.6956018518518522E-2</v>
      </c>
      <c r="F64" s="2">
        <f>IFERROR(VLOOKUP($A$1&amp;":"&amp;A64,'Finish order'!C:K,4,FALSE),"")</f>
        <v>704</v>
      </c>
      <c r="G64" s="13" cm="1">
        <f t="array" ref="G64">IFERROR(SMALL(IF($D$2:$D973=D64,$A$2:$A$911*1.001),1),"")</f>
        <v>26.025999999999996</v>
      </c>
      <c r="H64" s="13" cm="1">
        <f t="array" ref="H64">IFERROR(SMALL(IF($D$2:$D973=D64,$A$2:$A$911*1.0001),2),"")</f>
        <v>33.003300000000003</v>
      </c>
      <c r="I64" s="13" cm="1">
        <f t="array" ref="I64">IFERROR(SMALL(IF($D$2:$D973=D64,$A$2:$A$911*1.00001),3),"")</f>
        <v>49.000490000000006</v>
      </c>
      <c r="J64" s="13" cm="1">
        <f t="array" ref="J64">IFERROR(SMALL(IF($D$2:$D973=D64,$A$2:$A$911*1.000001),4),"")</f>
        <v>63.000062999999997</v>
      </c>
      <c r="K64" s="13">
        <f t="shared" si="0"/>
        <v>171.029853</v>
      </c>
      <c r="L64" s="13">
        <f t="shared" si="1"/>
        <v>108.02979000000001</v>
      </c>
      <c r="M64" s="13">
        <f t="shared" si="2"/>
        <v>59.029299999999999</v>
      </c>
      <c r="N64" s="13" t="str">
        <f>Table1[[#This Row],[Club]]&amp;":"&amp;Table1[[#Headers],[Male]]</f>
        <v>York Acorn RC:Male</v>
      </c>
      <c r="P64" s="2">
        <v>63</v>
      </c>
      <c r="Q64" s="2" t="str">
        <f>IFERROR(VLOOKUP(P$1&amp;":"&amp;P64,'Finish order'!$C:$K,6,FALSE),"")</f>
        <v/>
      </c>
      <c r="R64" s="2" t="str">
        <f>IFERROR(VLOOKUP(P$1&amp;":"&amp;P64,'Finish order'!$C:$K,9,FALSE),"")</f>
        <v/>
      </c>
      <c r="S64" s="2" t="str">
        <f>IFERROR(VLOOKUP(P$1&amp;":"&amp;P64,'Finish order'!$C:$K,7,FALSE),"")</f>
        <v/>
      </c>
      <c r="T64" s="11" t="str">
        <f>IFERROR(VLOOKUP(P$1&amp;":"&amp;P64,'Finish order'!$C:$K,5,FALSE),"")</f>
        <v/>
      </c>
      <c r="U64" s="2" t="str">
        <f>IFERROR(VLOOKUP(P$1&amp;":"&amp;P64,'Finish order'!$C:$K,4,FALSE),"")</f>
        <v/>
      </c>
      <c r="V64" s="13" t="str" cm="1">
        <f t="array" ref="V64">IFERROR(SMALL(IF($S$2:$S973=S64,$P$2:$P$911*1.001),1),"")</f>
        <v/>
      </c>
      <c r="W64" s="13" t="str" cm="1">
        <f t="array" ref="W64">IFERROR(SMALL(IF($S$2:$S973=S64,$P$2:$P$911*1.0001),2),"")</f>
        <v/>
      </c>
      <c r="X64" s="13" t="str" cm="1">
        <f t="array" ref="X64">IFERROR(SMALL(IF($S$2:$S973=S64,$P$2:$P$911*1.00001),3),"")</f>
        <v/>
      </c>
      <c r="Y64" s="13" t="str" cm="1">
        <f t="array" ref="Y64">IFERROR(SMALL(IF($S$2:$S973=S64,$P$2:$P$911*1.000001),4),"")</f>
        <v/>
      </c>
      <c r="Z64" s="13" t="str">
        <f t="shared" si="3"/>
        <v>No</v>
      </c>
      <c r="AA64" s="13" t="str">
        <f t="shared" si="5"/>
        <v>No</v>
      </c>
      <c r="AB64" s="13" t="str">
        <f t="shared" si="4"/>
        <v>No</v>
      </c>
      <c r="AC64" s="13" t="str">
        <f>Table4[[#This Row],[Club]]&amp;":"&amp;Table4[[#Headers],[Female]]</f>
        <v>:Female</v>
      </c>
      <c r="AH64" s="11"/>
      <c r="AO64" s="11"/>
      <c r="AV64" s="11"/>
      <c r="BC64" s="11"/>
      <c r="BJ64" s="11"/>
      <c r="BQ64" s="11"/>
      <c r="BX64" s="11"/>
      <c r="CE64" s="11"/>
      <c r="CL64" s="11"/>
      <c r="CS64" s="11"/>
      <c r="CZ64" s="11"/>
      <c r="DG64" s="11"/>
      <c r="DN64" s="11"/>
      <c r="DU64" s="11"/>
    </row>
    <row r="65" spans="1:125" x14ac:dyDescent="0.2">
      <c r="A65" s="2">
        <v>64</v>
      </c>
      <c r="B65" s="2" t="str">
        <f>IFERROR(VLOOKUP($A$1&amp;":"&amp;A65,'Finish order'!C:K,6,FALSE),"")</f>
        <v>Giles Hawking</v>
      </c>
      <c r="C65" s="2" t="str">
        <f>IFERROR(VLOOKUP(A$1&amp;":"&amp;A65,'Finish order'!$C:$K,9,FALSE),"")</f>
        <v>M50</v>
      </c>
      <c r="D65" s="2" t="str">
        <f>IFERROR(VLOOKUP(A$1&amp;":"&amp;A65,'Finish order'!$C:$K,7,FALSE),"")</f>
        <v>York Knavesmire Harriers</v>
      </c>
      <c r="E65" s="11">
        <f>IFERROR(VLOOKUP($A$1&amp;":"&amp;A65,'Finish order'!C:K,5,FALSE),"")</f>
        <v>4.7384259259259258E-2</v>
      </c>
      <c r="F65" s="2">
        <f>IFERROR(VLOOKUP($A$1&amp;":"&amp;A65,'Finish order'!C:K,4,FALSE),"")</f>
        <v>719</v>
      </c>
      <c r="G65" s="13" cm="1">
        <f t="array" ref="G65">IFERROR(SMALL(IF($D$2:$D974=D65,$A$2:$A$911*1.001),1),"")</f>
        <v>13.012999999999998</v>
      </c>
      <c r="H65" s="13" cm="1">
        <f t="array" ref="H65">IFERROR(SMALL(IF($D$2:$D974=D65,$A$2:$A$911*1.0001),2),"")</f>
        <v>14.0014</v>
      </c>
      <c r="I65" s="13" cm="1">
        <f t="array" ref="I65">IFERROR(SMALL(IF($D$2:$D974=D65,$A$2:$A$911*1.00001),3),"")</f>
        <v>36.000360000000001</v>
      </c>
      <c r="J65" s="13" cm="1">
        <f t="array" ref="J65">IFERROR(SMALL(IF($D$2:$D974=D65,$A$2:$A$911*1.000001),4),"")</f>
        <v>48.000047999999992</v>
      </c>
      <c r="K65" s="13">
        <f t="shared" si="0"/>
        <v>111.01480799999999</v>
      </c>
      <c r="L65" s="13">
        <f t="shared" si="1"/>
        <v>63.014759999999995</v>
      </c>
      <c r="M65" s="13">
        <f t="shared" si="2"/>
        <v>27.014399999999998</v>
      </c>
      <c r="N65" s="13" t="str">
        <f>Table1[[#This Row],[Club]]&amp;":"&amp;Table1[[#Headers],[Male]]</f>
        <v>York Knavesmire Harriers:Male</v>
      </c>
      <c r="P65" s="2">
        <v>64</v>
      </c>
      <c r="Q65" s="2" t="str">
        <f>IFERROR(VLOOKUP(P$1&amp;":"&amp;P65,'Finish order'!$C:$K,6,FALSE),"")</f>
        <v/>
      </c>
      <c r="R65" s="2" t="str">
        <f>IFERROR(VLOOKUP(P$1&amp;":"&amp;P65,'Finish order'!$C:$K,9,FALSE),"")</f>
        <v/>
      </c>
      <c r="S65" s="2" t="str">
        <f>IFERROR(VLOOKUP(P$1&amp;":"&amp;P65,'Finish order'!$C:$K,7,FALSE),"")</f>
        <v/>
      </c>
      <c r="T65" s="11" t="str">
        <f>IFERROR(VLOOKUP(P$1&amp;":"&amp;P65,'Finish order'!$C:$K,5,FALSE),"")</f>
        <v/>
      </c>
      <c r="U65" s="2" t="str">
        <f>IFERROR(VLOOKUP(P$1&amp;":"&amp;P65,'Finish order'!$C:$K,4,FALSE),"")</f>
        <v/>
      </c>
      <c r="V65" s="13" t="str" cm="1">
        <f t="array" ref="V65">IFERROR(SMALL(IF($S$2:$S974=S65,$P$2:$P$911*1.001),1),"")</f>
        <v/>
      </c>
      <c r="W65" s="13" t="str" cm="1">
        <f t="array" ref="W65">IFERROR(SMALL(IF($S$2:$S974=S65,$P$2:$P$911*1.0001),2),"")</f>
        <v/>
      </c>
      <c r="X65" s="13" t="str" cm="1">
        <f t="array" ref="X65">IFERROR(SMALL(IF($S$2:$S974=S65,$P$2:$P$911*1.00001),3),"")</f>
        <v/>
      </c>
      <c r="Y65" s="13" t="str" cm="1">
        <f t="array" ref="Y65">IFERROR(SMALL(IF($S$2:$S974=S65,$P$2:$P$911*1.000001),4),"")</f>
        <v/>
      </c>
      <c r="Z65" s="13" t="str">
        <f t="shared" si="3"/>
        <v>No</v>
      </c>
      <c r="AA65" s="13" t="str">
        <f t="shared" si="5"/>
        <v>No</v>
      </c>
      <c r="AB65" s="13" t="str">
        <f t="shared" si="4"/>
        <v>No</v>
      </c>
      <c r="AC65" s="13" t="str">
        <f>Table4[[#This Row],[Club]]&amp;":"&amp;Table4[[#Headers],[Female]]</f>
        <v>:Female</v>
      </c>
      <c r="AH65" s="11"/>
      <c r="AO65" s="11"/>
      <c r="AV65" s="11"/>
      <c r="BC65" s="11"/>
      <c r="BJ65" s="11"/>
      <c r="BQ65" s="11"/>
      <c r="BX65" s="11"/>
      <c r="CE65" s="11"/>
      <c r="CL65" s="11"/>
      <c r="CS65" s="11"/>
      <c r="CZ65" s="11"/>
      <c r="DG65" s="11"/>
      <c r="DN65" s="11"/>
      <c r="DU65" s="11"/>
    </row>
    <row r="66" spans="1:125" x14ac:dyDescent="0.2">
      <c r="A66" s="2">
        <v>65</v>
      </c>
      <c r="B66" s="2" t="str">
        <f>IFERROR(VLOOKUP($A$1&amp;":"&amp;A66,'Finish order'!C:K,6,FALSE),"")</f>
        <v>Paul Chapman</v>
      </c>
      <c r="C66" s="2" t="str">
        <f>IFERROR(VLOOKUP(A$1&amp;":"&amp;A66,'Finish order'!$C:$K,9,FALSE),"")</f>
        <v>M45</v>
      </c>
      <c r="D66" s="2" t="str">
        <f>IFERROR(VLOOKUP(A$1&amp;":"&amp;A66,'Finish order'!$C:$K,7,FALSE),"")</f>
        <v>Thirsk &amp; Sowerby Harriers</v>
      </c>
      <c r="E66" s="11">
        <f>IFERROR(VLOOKUP($A$1&amp;":"&amp;A66,'Finish order'!C:K,5,FALSE),"")</f>
        <v>4.746527777777778E-2</v>
      </c>
      <c r="F66" s="2">
        <f>IFERROR(VLOOKUP($A$1&amp;":"&amp;A66,'Finish order'!C:K,4,FALSE),"")</f>
        <v>617</v>
      </c>
      <c r="G66" s="13" cm="1">
        <f t="array" ref="G66">IFERROR(SMALL(IF($D$2:$D975=D66,$A$2:$A$911*1.001),1),"")</f>
        <v>29.028999999999996</v>
      </c>
      <c r="H66" s="13" cm="1">
        <f t="array" ref="H66">IFERROR(SMALL(IF($D$2:$D975=D66,$A$2:$A$911*1.0001),2),"")</f>
        <v>65.006500000000003</v>
      </c>
      <c r="I66" s="13" cm="1">
        <f t="array" ref="I66">IFERROR(SMALL(IF($D$2:$D975=D66,$A$2:$A$911*1.00001),3),"")</f>
        <v>85.00085</v>
      </c>
      <c r="J66" s="13" t="str" cm="1">
        <f t="array" ref="J66">IFERROR(SMALL(IF($D$2:$D975=D66,$A$2:$A$911*1.000001),4),"")</f>
        <v/>
      </c>
      <c r="K66" s="13" t="str">
        <f t="shared" ref="K66:K129" si="6">IF(A66&lt;&gt;"", IF(COUNT(G66:J66)=4, SUM(G66:J66), "No"), "")</f>
        <v>No</v>
      </c>
      <c r="L66" s="13">
        <f t="shared" ref="L66:L129" si="7">IF(A66&lt;&gt;"", IF(COUNT(G66:I66)=3, SUM(G66:I66), "No"), "")</f>
        <v>179.03635</v>
      </c>
      <c r="M66" s="13">
        <f t="shared" ref="M66:M129" si="8">IF(A66&lt;&gt;"", IF(COUNT(G66:H66)=2, SUM(G66:H66), "No"), "")</f>
        <v>94.035499999999999</v>
      </c>
      <c r="N66" s="13" t="str">
        <f>Table1[[#This Row],[Club]]&amp;":"&amp;Table1[[#Headers],[Male]]</f>
        <v>Thirsk &amp; Sowerby Harriers:Male</v>
      </c>
      <c r="P66" s="2">
        <v>65</v>
      </c>
      <c r="Q66" s="2" t="str">
        <f>IFERROR(VLOOKUP(P$1&amp;":"&amp;P66,'Finish order'!$C:$K,6,FALSE),"")</f>
        <v/>
      </c>
      <c r="R66" s="2" t="str">
        <f>IFERROR(VLOOKUP(P$1&amp;":"&amp;P66,'Finish order'!$C:$K,9,FALSE),"")</f>
        <v/>
      </c>
      <c r="S66" s="2" t="str">
        <f>IFERROR(VLOOKUP(P$1&amp;":"&amp;P66,'Finish order'!$C:$K,7,FALSE),"")</f>
        <v/>
      </c>
      <c r="T66" s="11" t="str">
        <f>IFERROR(VLOOKUP(P$1&amp;":"&amp;P66,'Finish order'!$C:$K,5,FALSE),"")</f>
        <v/>
      </c>
      <c r="U66" s="2" t="str">
        <f>IFERROR(VLOOKUP(P$1&amp;":"&amp;P66,'Finish order'!$C:$K,4,FALSE),"")</f>
        <v/>
      </c>
      <c r="V66" s="13" t="str" cm="1">
        <f t="array" ref="V66">IFERROR(SMALL(IF($S$2:$S975=S66,$P$2:$P$911*1.001),1),"")</f>
        <v/>
      </c>
      <c r="W66" s="13" t="str" cm="1">
        <f t="array" ref="W66">IFERROR(SMALL(IF($S$2:$S975=S66,$P$2:$P$911*1.0001),2),"")</f>
        <v/>
      </c>
      <c r="X66" s="13" t="str" cm="1">
        <f t="array" ref="X66">IFERROR(SMALL(IF($S$2:$S975=S66,$P$2:$P$911*1.00001),3),"")</f>
        <v/>
      </c>
      <c r="Y66" s="13" t="str" cm="1">
        <f t="array" ref="Y66">IFERROR(SMALL(IF($S$2:$S975=S66,$P$2:$P$911*1.000001),4),"")</f>
        <v/>
      </c>
      <c r="Z66" s="13" t="str">
        <f t="shared" ref="Z66:Z103" si="9">IF(P66&lt;&gt;"", IF(COUNT(V66:Y66)=4, SUM(V66:Y66), "No"), "")</f>
        <v>No</v>
      </c>
      <c r="AA66" s="13" t="str">
        <f t="shared" ref="AA66:AA103" si="10">IF(P66&lt;&gt;"", IF(COUNT(V66:X66)=3, SUM(V66:X66), "No"), "")</f>
        <v>No</v>
      </c>
      <c r="AB66" s="13" t="str">
        <f t="shared" ref="AB66:AB103" si="11">IF(P66&lt;&gt;"", IF(COUNT(V66:W66)=2, SUM(V66:W66), "No"), "")</f>
        <v>No</v>
      </c>
      <c r="AC66" s="13" t="str">
        <f>Table4[[#This Row],[Club]]&amp;":"&amp;Table4[[#Headers],[Female]]</f>
        <v>:Female</v>
      </c>
      <c r="AH66" s="11"/>
      <c r="AO66" s="11"/>
      <c r="AV66" s="11"/>
      <c r="BC66" s="11"/>
      <c r="BJ66" s="11"/>
      <c r="BQ66" s="11"/>
      <c r="BX66" s="11"/>
      <c r="CE66" s="11"/>
      <c r="CL66" s="11"/>
      <c r="CS66" s="11"/>
      <c r="CZ66" s="11"/>
      <c r="DG66" s="11"/>
      <c r="DN66" s="11"/>
      <c r="DU66" s="11"/>
    </row>
    <row r="67" spans="1:125" x14ac:dyDescent="0.2">
      <c r="A67" s="2">
        <v>66</v>
      </c>
      <c r="B67" s="2" t="str">
        <f>IFERROR(VLOOKUP($A$1&amp;":"&amp;A67,'Finish order'!C:K,6,FALSE),"")</f>
        <v>Paul Havis</v>
      </c>
      <c r="C67" s="2" t="str">
        <f>IFERROR(VLOOKUP(A$1&amp;":"&amp;A67,'Finish order'!$C:$K,9,FALSE),"")</f>
        <v>M60</v>
      </c>
      <c r="D67" s="2" t="str">
        <f>IFERROR(VLOOKUP(A$1&amp;":"&amp;A67,'Finish order'!$C:$K,7,FALSE),"")</f>
        <v>Individual#</v>
      </c>
      <c r="E67" s="11">
        <f>IFERROR(VLOOKUP($A$1&amp;":"&amp;A67,'Finish order'!C:K,5,FALSE),"")</f>
        <v>4.763888888888889E-2</v>
      </c>
      <c r="F67" s="2">
        <f>IFERROR(VLOOKUP($A$1&amp;":"&amp;A67,'Finish order'!C:K,4,FALSE),"")</f>
        <v>906</v>
      </c>
      <c r="G67" s="13" cm="1">
        <f t="array" ref="G67">IFERROR(SMALL(IF($D$2:$D976=D67,$A$2:$A$911*1.001),1),"")</f>
        <v>4.0039999999999996</v>
      </c>
      <c r="H67" s="13" cm="1">
        <f t="array" ref="H67">IFERROR(SMALL(IF($D$2:$D976=D67,$A$2:$A$911*1.0001),2),"")</f>
        <v>6.0006000000000004</v>
      </c>
      <c r="I67" s="13" cm="1">
        <f t="array" ref="I67">IFERROR(SMALL(IF($D$2:$D976=D67,$A$2:$A$911*1.00001),3),"")</f>
        <v>30.000300000000003</v>
      </c>
      <c r="J67" s="13" cm="1">
        <f t="array" ref="J67">IFERROR(SMALL(IF($D$2:$D976=D67,$A$2:$A$911*1.000001),4),"")</f>
        <v>39.000038999999994</v>
      </c>
      <c r="K67" s="13">
        <f t="shared" si="6"/>
        <v>79.004939000000007</v>
      </c>
      <c r="L67" s="13">
        <f t="shared" si="7"/>
        <v>40.004900000000006</v>
      </c>
      <c r="M67" s="13">
        <f t="shared" si="8"/>
        <v>10.0046</v>
      </c>
      <c r="N67" s="13" t="str">
        <f>Table1[[#This Row],[Club]]&amp;":"&amp;Table1[[#Headers],[Male]]</f>
        <v>Individual#:Male</v>
      </c>
      <c r="P67" s="2">
        <v>66</v>
      </c>
      <c r="Q67" s="2" t="str">
        <f>IFERROR(VLOOKUP(P$1&amp;":"&amp;P67,'Finish order'!$C:$K,6,FALSE),"")</f>
        <v/>
      </c>
      <c r="R67" s="2" t="str">
        <f>IFERROR(VLOOKUP(P$1&amp;":"&amp;P67,'Finish order'!$C:$K,9,FALSE),"")</f>
        <v/>
      </c>
      <c r="S67" s="2" t="str">
        <f>IFERROR(VLOOKUP(P$1&amp;":"&amp;P67,'Finish order'!$C:$K,7,FALSE),"")</f>
        <v/>
      </c>
      <c r="T67" s="11" t="str">
        <f>IFERROR(VLOOKUP(P$1&amp;":"&amp;P67,'Finish order'!$C:$K,5,FALSE),"")</f>
        <v/>
      </c>
      <c r="U67" s="2" t="str">
        <f>IFERROR(VLOOKUP(P$1&amp;":"&amp;P67,'Finish order'!$C:$K,4,FALSE),"")</f>
        <v/>
      </c>
      <c r="V67" s="13" t="str" cm="1">
        <f t="array" ref="V67">IFERROR(SMALL(IF($S$2:$S976=S67,$P$2:$P$911*1.001),1),"")</f>
        <v/>
      </c>
      <c r="W67" s="13" t="str" cm="1">
        <f t="array" ref="W67">IFERROR(SMALL(IF($S$2:$S976=S67,$P$2:$P$911*1.0001),2),"")</f>
        <v/>
      </c>
      <c r="X67" s="13" t="str" cm="1">
        <f t="array" ref="X67">IFERROR(SMALL(IF($S$2:$S976=S67,$P$2:$P$911*1.00001),3),"")</f>
        <v/>
      </c>
      <c r="Y67" s="13" t="str" cm="1">
        <f t="array" ref="Y67">IFERROR(SMALL(IF($S$2:$S976=S67,$P$2:$P$911*1.000001),4),"")</f>
        <v/>
      </c>
      <c r="Z67" s="13" t="str">
        <f t="shared" si="9"/>
        <v>No</v>
      </c>
      <c r="AA67" s="13" t="str">
        <f t="shared" si="10"/>
        <v>No</v>
      </c>
      <c r="AB67" s="13" t="str">
        <f t="shared" si="11"/>
        <v>No</v>
      </c>
      <c r="AC67" s="13" t="str">
        <f>Table4[[#This Row],[Club]]&amp;":"&amp;Table4[[#Headers],[Female]]</f>
        <v>:Female</v>
      </c>
      <c r="AH67" s="11"/>
      <c r="AO67" s="11"/>
      <c r="AV67" s="11"/>
      <c r="BC67" s="11"/>
      <c r="BJ67" s="11"/>
      <c r="BQ67" s="11"/>
      <c r="BX67" s="11"/>
      <c r="CE67" s="11"/>
      <c r="CL67" s="11"/>
      <c r="CS67" s="11"/>
      <c r="CZ67" s="11"/>
      <c r="DG67" s="11"/>
      <c r="DN67" s="11"/>
      <c r="DU67" s="11"/>
    </row>
    <row r="68" spans="1:125" x14ac:dyDescent="0.2">
      <c r="A68" s="2">
        <v>67</v>
      </c>
      <c r="B68" s="2" t="str">
        <f>IFERROR(VLOOKUP($A$1&amp;":"&amp;A68,'Finish order'!C:K,6,FALSE),"")</f>
        <v>Michael Leadbetter</v>
      </c>
      <c r="C68" s="2" t="str">
        <f>IFERROR(VLOOKUP(A$1&amp;":"&amp;A68,'Finish order'!$C:$K,9,FALSE),"")</f>
        <v>M40</v>
      </c>
      <c r="D68" s="2" t="str">
        <f>IFERROR(VLOOKUP(A$1&amp;":"&amp;A68,'Finish order'!$C:$K,7,FALSE),"")</f>
        <v>York Acorn RC</v>
      </c>
      <c r="E68" s="11">
        <f>IFERROR(VLOOKUP($A$1&amp;":"&amp;A68,'Finish order'!C:K,5,FALSE),"")</f>
        <v>4.8425925925925928E-2</v>
      </c>
      <c r="F68" s="2">
        <f>IFERROR(VLOOKUP($A$1&amp;":"&amp;A68,'Finish order'!C:K,4,FALSE),"")</f>
        <v>517</v>
      </c>
      <c r="G68" s="13" cm="1">
        <f t="array" ref="G68">IFERROR(SMALL(IF($D$2:$D977=D68,$A$2:$A$911*1.001),1),"")</f>
        <v>26.025999999999996</v>
      </c>
      <c r="H68" s="13" cm="1">
        <f t="array" ref="H68">IFERROR(SMALL(IF($D$2:$D977=D68,$A$2:$A$911*1.0001),2),"")</f>
        <v>33.003300000000003</v>
      </c>
      <c r="I68" s="13" cm="1">
        <f t="array" ref="I68">IFERROR(SMALL(IF($D$2:$D977=D68,$A$2:$A$911*1.00001),3),"")</f>
        <v>49.000490000000006</v>
      </c>
      <c r="J68" s="13" cm="1">
        <f t="array" ref="J68">IFERROR(SMALL(IF($D$2:$D977=D68,$A$2:$A$911*1.000001),4),"")</f>
        <v>63.000062999999997</v>
      </c>
      <c r="K68" s="13">
        <f t="shared" si="6"/>
        <v>171.029853</v>
      </c>
      <c r="L68" s="13">
        <f t="shared" si="7"/>
        <v>108.02979000000001</v>
      </c>
      <c r="M68" s="13">
        <f t="shared" si="8"/>
        <v>59.029299999999999</v>
      </c>
      <c r="N68" s="13" t="str">
        <f>Table1[[#This Row],[Club]]&amp;":"&amp;Table1[[#Headers],[Male]]</f>
        <v>York Acorn RC:Male</v>
      </c>
      <c r="P68" s="2">
        <v>67</v>
      </c>
      <c r="Q68" s="2" t="str">
        <f>IFERROR(VLOOKUP(P$1&amp;":"&amp;P68,'Finish order'!$C:$K,6,FALSE),"")</f>
        <v/>
      </c>
      <c r="R68" s="2" t="str">
        <f>IFERROR(VLOOKUP(P$1&amp;":"&amp;P68,'Finish order'!$C:$K,9,FALSE),"")</f>
        <v/>
      </c>
      <c r="S68" s="2" t="str">
        <f>IFERROR(VLOOKUP(P$1&amp;":"&amp;P68,'Finish order'!$C:$K,7,FALSE),"")</f>
        <v/>
      </c>
      <c r="T68" s="11" t="str">
        <f>IFERROR(VLOOKUP(P$1&amp;":"&amp;P68,'Finish order'!$C:$K,5,FALSE),"")</f>
        <v/>
      </c>
      <c r="U68" s="2" t="str">
        <f>IFERROR(VLOOKUP(P$1&amp;":"&amp;P68,'Finish order'!$C:$K,4,FALSE),"")</f>
        <v/>
      </c>
      <c r="V68" s="13" t="str" cm="1">
        <f t="array" ref="V68">IFERROR(SMALL(IF($S$2:$S977=S68,$P$2:$P$911*1.001),1),"")</f>
        <v/>
      </c>
      <c r="W68" s="13" t="str" cm="1">
        <f t="array" ref="W68">IFERROR(SMALL(IF($S$2:$S977=S68,$P$2:$P$911*1.0001),2),"")</f>
        <v/>
      </c>
      <c r="X68" s="13" t="str" cm="1">
        <f t="array" ref="X68">IFERROR(SMALL(IF($S$2:$S977=S68,$P$2:$P$911*1.00001),3),"")</f>
        <v/>
      </c>
      <c r="Y68" s="13" t="str" cm="1">
        <f t="array" ref="Y68">IFERROR(SMALL(IF($S$2:$S977=S68,$P$2:$P$911*1.000001),4),"")</f>
        <v/>
      </c>
      <c r="Z68" s="13" t="str">
        <f t="shared" si="9"/>
        <v>No</v>
      </c>
      <c r="AA68" s="13" t="str">
        <f t="shared" si="10"/>
        <v>No</v>
      </c>
      <c r="AB68" s="13" t="str">
        <f t="shared" si="11"/>
        <v>No</v>
      </c>
      <c r="AC68" s="13" t="str">
        <f>Table4[[#This Row],[Club]]&amp;":"&amp;Table4[[#Headers],[Female]]</f>
        <v>:Female</v>
      </c>
      <c r="AH68" s="11"/>
      <c r="AO68" s="11"/>
      <c r="AV68" s="11"/>
      <c r="BC68" s="11"/>
      <c r="BJ68" s="11"/>
      <c r="BQ68" s="11"/>
      <c r="BX68" s="11"/>
      <c r="CE68" s="11"/>
      <c r="CL68" s="11"/>
      <c r="CS68" s="11"/>
      <c r="CZ68" s="11"/>
      <c r="DG68" s="11"/>
      <c r="DN68" s="11"/>
      <c r="DU68" s="11"/>
    </row>
    <row r="69" spans="1:125" x14ac:dyDescent="0.2">
      <c r="A69" s="2">
        <v>68</v>
      </c>
      <c r="B69" s="2" t="str">
        <f>IFERROR(VLOOKUP($A$1&amp;":"&amp;A69,'Finish order'!C:K,6,FALSE),"")</f>
        <v>Graham D Palmer</v>
      </c>
      <c r="C69" s="2" t="str">
        <f>IFERROR(VLOOKUP(A$1&amp;":"&amp;A69,'Finish order'!$C:$K,9,FALSE),"")</f>
        <v>M60</v>
      </c>
      <c r="D69" s="2" t="str">
        <f>IFERROR(VLOOKUP(A$1&amp;":"&amp;A69,'Finish order'!$C:$K,7,FALSE),"")</f>
        <v>Loftus &amp; Whitby AC</v>
      </c>
      <c r="E69" s="11">
        <f>IFERROR(VLOOKUP($A$1&amp;":"&amp;A69,'Finish order'!C:K,5,FALSE),"")</f>
        <v>4.9212962962962965E-2</v>
      </c>
      <c r="F69" s="2">
        <f>IFERROR(VLOOKUP($A$1&amp;":"&amp;A69,'Finish order'!C:K,4,FALSE),"")</f>
        <v>907</v>
      </c>
      <c r="G69" s="13" cm="1">
        <f t="array" ref="G69">IFERROR(SMALL(IF($D$2:$D978=D69,$A$2:$A$911*1.001),1),"")</f>
        <v>3.0029999999999997</v>
      </c>
      <c r="H69" s="13" cm="1">
        <f t="array" ref="H69">IFERROR(SMALL(IF($D$2:$D978=D69,$A$2:$A$911*1.0001),2),"")</f>
        <v>22.002199999999998</v>
      </c>
      <c r="I69" s="13" cm="1">
        <f t="array" ref="I69">IFERROR(SMALL(IF($D$2:$D978=D69,$A$2:$A$911*1.00001),3),"")</f>
        <v>68.000680000000003</v>
      </c>
      <c r="J69" s="13" t="str" cm="1">
        <f t="array" ref="J69">IFERROR(SMALL(IF($D$2:$D978=D69,$A$2:$A$911*1.000001),4),"")</f>
        <v/>
      </c>
      <c r="K69" s="13" t="str">
        <f t="shared" si="6"/>
        <v>No</v>
      </c>
      <c r="L69" s="13">
        <f t="shared" si="7"/>
        <v>93.005880000000005</v>
      </c>
      <c r="M69" s="13">
        <f t="shared" si="8"/>
        <v>25.005199999999999</v>
      </c>
      <c r="N69" s="13" t="str">
        <f>Table1[[#This Row],[Club]]&amp;":"&amp;Table1[[#Headers],[Male]]</f>
        <v>Loftus &amp; Whitby AC:Male</v>
      </c>
      <c r="P69" s="2">
        <v>68</v>
      </c>
      <c r="Q69" s="2" t="str">
        <f>IFERROR(VLOOKUP(P$1&amp;":"&amp;P69,'Finish order'!$C:$K,6,FALSE),"")</f>
        <v/>
      </c>
      <c r="R69" s="2" t="str">
        <f>IFERROR(VLOOKUP(P$1&amp;":"&amp;P69,'Finish order'!$C:$K,9,FALSE),"")</f>
        <v/>
      </c>
      <c r="S69" s="2" t="str">
        <f>IFERROR(VLOOKUP(P$1&amp;":"&amp;P69,'Finish order'!$C:$K,7,FALSE),"")</f>
        <v/>
      </c>
      <c r="T69" s="11" t="str">
        <f>IFERROR(VLOOKUP(P$1&amp;":"&amp;P69,'Finish order'!$C:$K,5,FALSE),"")</f>
        <v/>
      </c>
      <c r="U69" s="2" t="str">
        <f>IFERROR(VLOOKUP(P$1&amp;":"&amp;P69,'Finish order'!$C:$K,4,FALSE),"")</f>
        <v/>
      </c>
      <c r="V69" s="13" t="str" cm="1">
        <f t="array" ref="V69">IFERROR(SMALL(IF($S$2:$S978=S69,$P$2:$P$911*1.001),1),"")</f>
        <v/>
      </c>
      <c r="W69" s="13" t="str" cm="1">
        <f t="array" ref="W69">IFERROR(SMALL(IF($S$2:$S978=S69,$P$2:$P$911*1.0001),2),"")</f>
        <v/>
      </c>
      <c r="X69" s="13" t="str" cm="1">
        <f t="array" ref="X69">IFERROR(SMALL(IF($S$2:$S978=S69,$P$2:$P$911*1.00001),3),"")</f>
        <v/>
      </c>
      <c r="Y69" s="13" t="str" cm="1">
        <f t="array" ref="Y69">IFERROR(SMALL(IF($S$2:$S978=S69,$P$2:$P$911*1.000001),4),"")</f>
        <v/>
      </c>
      <c r="Z69" s="13" t="str">
        <f t="shared" si="9"/>
        <v>No</v>
      </c>
      <c r="AA69" s="13" t="str">
        <f t="shared" si="10"/>
        <v>No</v>
      </c>
      <c r="AB69" s="13" t="str">
        <f t="shared" si="11"/>
        <v>No</v>
      </c>
      <c r="AC69" s="13" t="str">
        <f>Table4[[#This Row],[Club]]&amp;":"&amp;Table4[[#Headers],[Female]]</f>
        <v>:Female</v>
      </c>
      <c r="AH69" s="11"/>
      <c r="AO69" s="11"/>
      <c r="AV69" s="11"/>
      <c r="BC69" s="11"/>
      <c r="BJ69" s="11"/>
      <c r="BQ69" s="11"/>
      <c r="BX69" s="11"/>
      <c r="CE69" s="11"/>
      <c r="CL69" s="11"/>
      <c r="CS69" s="11"/>
      <c r="CZ69" s="11"/>
      <c r="DG69" s="11"/>
      <c r="DN69" s="11"/>
      <c r="DU69" s="11"/>
    </row>
    <row r="70" spans="1:125" x14ac:dyDescent="0.2">
      <c r="A70" s="2">
        <v>69</v>
      </c>
      <c r="B70" s="2" t="str">
        <f>IFERROR(VLOOKUP($A$1&amp;":"&amp;A70,'Finish order'!C:K,6,FALSE),"")</f>
        <v>Simon Lawson</v>
      </c>
      <c r="C70" s="2" t="str">
        <f>IFERROR(VLOOKUP(A$1&amp;":"&amp;A70,'Finish order'!$C:$K,9,FALSE),"")</f>
        <v>M60</v>
      </c>
      <c r="D70" s="2" t="str">
        <f>IFERROR(VLOOKUP(A$1&amp;":"&amp;A70,'Finish order'!$C:$K,7,FALSE),"")</f>
        <v>Nidderdale Fell &amp; Trail</v>
      </c>
      <c r="E70" s="11">
        <f>IFERROR(VLOOKUP($A$1&amp;":"&amp;A70,'Finish order'!C:K,5,FALSE),"")</f>
        <v>4.9340277777777775E-2</v>
      </c>
      <c r="F70" s="2">
        <f>IFERROR(VLOOKUP($A$1&amp;":"&amp;A70,'Finish order'!C:K,4,FALSE),"")</f>
        <v>917</v>
      </c>
      <c r="G70" s="13" cm="1">
        <f t="array" ref="G70">IFERROR(SMALL(IF($D$2:$D979=D70,$A$2:$A$911*1.001),1),"")</f>
        <v>69.068999999999988</v>
      </c>
      <c r="H70" s="13" t="str" cm="1">
        <f t="array" ref="H70">IFERROR(SMALL(IF($D$2:$D979=D70,$A$2:$A$911*1.0001),2),"")</f>
        <v/>
      </c>
      <c r="I70" s="13" t="str" cm="1">
        <f t="array" ref="I70">IFERROR(SMALL(IF($D$2:$D979=D70,$A$2:$A$911*1.00001),3),"")</f>
        <v/>
      </c>
      <c r="J70" s="13" t="str" cm="1">
        <f t="array" ref="J70">IFERROR(SMALL(IF($D$2:$D979=D70,$A$2:$A$911*1.000001),4),"")</f>
        <v/>
      </c>
      <c r="K70" s="13" t="str">
        <f t="shared" si="6"/>
        <v>No</v>
      </c>
      <c r="L70" s="13" t="str">
        <f t="shared" si="7"/>
        <v>No</v>
      </c>
      <c r="M70" s="13" t="str">
        <f t="shared" si="8"/>
        <v>No</v>
      </c>
      <c r="N70" s="13" t="str">
        <f>Table1[[#This Row],[Club]]&amp;":"&amp;Table1[[#Headers],[Male]]</f>
        <v>Nidderdale Fell &amp; Trail:Male</v>
      </c>
      <c r="P70" s="2">
        <v>69</v>
      </c>
      <c r="Q70" s="2" t="str">
        <f>IFERROR(VLOOKUP(P$1&amp;":"&amp;P70,'Finish order'!$C:$K,6,FALSE),"")</f>
        <v/>
      </c>
      <c r="R70" s="2" t="str">
        <f>IFERROR(VLOOKUP(P$1&amp;":"&amp;P70,'Finish order'!$C:$K,9,FALSE),"")</f>
        <v/>
      </c>
      <c r="S70" s="2" t="str">
        <f>IFERROR(VLOOKUP(P$1&amp;":"&amp;P70,'Finish order'!$C:$K,7,FALSE),"")</f>
        <v/>
      </c>
      <c r="T70" s="11" t="str">
        <f>IFERROR(VLOOKUP(P$1&amp;":"&amp;P70,'Finish order'!$C:$K,5,FALSE),"")</f>
        <v/>
      </c>
      <c r="U70" s="2" t="str">
        <f>IFERROR(VLOOKUP(P$1&amp;":"&amp;P70,'Finish order'!$C:$K,4,FALSE),"")</f>
        <v/>
      </c>
      <c r="V70" s="13" t="str" cm="1">
        <f t="array" ref="V70">IFERROR(SMALL(IF($S$2:$S979=S70,$P$2:$P$911*1.001),1),"")</f>
        <v/>
      </c>
      <c r="W70" s="13" t="str" cm="1">
        <f t="array" ref="W70">IFERROR(SMALL(IF($S$2:$S979=S70,$P$2:$P$911*1.0001),2),"")</f>
        <v/>
      </c>
      <c r="X70" s="13" t="str" cm="1">
        <f t="array" ref="X70">IFERROR(SMALL(IF($S$2:$S979=S70,$P$2:$P$911*1.00001),3),"")</f>
        <v/>
      </c>
      <c r="Y70" s="13" t="str" cm="1">
        <f t="array" ref="Y70">IFERROR(SMALL(IF($S$2:$S979=S70,$P$2:$P$911*1.000001),4),"")</f>
        <v/>
      </c>
      <c r="Z70" s="13" t="str">
        <f t="shared" si="9"/>
        <v>No</v>
      </c>
      <c r="AA70" s="13" t="str">
        <f t="shared" si="10"/>
        <v>No</v>
      </c>
      <c r="AB70" s="13" t="str">
        <f t="shared" si="11"/>
        <v>No</v>
      </c>
      <c r="AC70" s="13" t="str">
        <f>Table4[[#This Row],[Club]]&amp;":"&amp;Table4[[#Headers],[Female]]</f>
        <v>:Female</v>
      </c>
      <c r="AH70" s="11"/>
      <c r="AO70" s="11"/>
      <c r="AV70" s="11"/>
      <c r="BC70" s="11"/>
      <c r="BJ70" s="11"/>
      <c r="BQ70" s="11"/>
      <c r="BX70" s="11"/>
      <c r="CE70" s="11"/>
      <c r="CL70" s="11"/>
      <c r="CS70" s="11"/>
      <c r="CZ70" s="11"/>
      <c r="DG70" s="11"/>
      <c r="DN70" s="11"/>
      <c r="DU70" s="11"/>
    </row>
    <row r="71" spans="1:125" x14ac:dyDescent="0.2">
      <c r="A71" s="2">
        <v>70</v>
      </c>
      <c r="B71" s="2" t="str">
        <f>IFERROR(VLOOKUP($A$1&amp;":"&amp;A71,'Finish order'!C:K,6,FALSE),"")</f>
        <v>Christopher Clayton</v>
      </c>
      <c r="C71" s="2" t="str">
        <f>IFERROR(VLOOKUP(A$1&amp;":"&amp;A71,'Finish order'!$C:$K,9,FALSE),"")</f>
        <v>M60</v>
      </c>
      <c r="D71" s="2" t="str">
        <f>IFERROR(VLOOKUP(A$1&amp;":"&amp;A71,'Finish order'!$C:$K,7,FALSE),"")</f>
        <v>Scarborough AC</v>
      </c>
      <c r="E71" s="11">
        <f>IFERROR(VLOOKUP($A$1&amp;":"&amp;A71,'Finish order'!C:K,5,FALSE),"")</f>
        <v>4.9479166666666664E-2</v>
      </c>
      <c r="F71" s="2">
        <f>IFERROR(VLOOKUP($A$1&amp;":"&amp;A71,'Finish order'!C:K,4,FALSE),"")</f>
        <v>915</v>
      </c>
      <c r="G71" s="13" cm="1">
        <f t="array" ref="G71">IFERROR(SMALL(IF($D$2:$D980=D71,$A$2:$A$911*1.001),1),"")</f>
        <v>11.010999999999999</v>
      </c>
      <c r="H71" s="13" cm="1">
        <f t="array" ref="H71">IFERROR(SMALL(IF($D$2:$D980=D71,$A$2:$A$911*1.0001),2),"")</f>
        <v>62.0062</v>
      </c>
      <c r="I71" s="13" cm="1">
        <f t="array" ref="I71">IFERROR(SMALL(IF($D$2:$D980=D71,$A$2:$A$911*1.00001),3),"")</f>
        <v>70.000700000000009</v>
      </c>
      <c r="J71" s="13" cm="1">
        <f t="array" ref="J71">IFERROR(SMALL(IF($D$2:$D980=D71,$A$2:$A$911*1.000001),4),"")</f>
        <v>75.000074999999995</v>
      </c>
      <c r="K71" s="13">
        <f t="shared" si="6"/>
        <v>218.01797499999998</v>
      </c>
      <c r="L71" s="13">
        <f t="shared" si="7"/>
        <v>143.0179</v>
      </c>
      <c r="M71" s="13">
        <f t="shared" si="8"/>
        <v>73.017200000000003</v>
      </c>
      <c r="N71" s="13" t="str">
        <f>Table1[[#This Row],[Club]]&amp;":"&amp;Table1[[#Headers],[Male]]</f>
        <v>Scarborough AC:Male</v>
      </c>
      <c r="P71" s="2">
        <v>70</v>
      </c>
      <c r="Q71" s="2" t="str">
        <f>IFERROR(VLOOKUP(P$1&amp;":"&amp;P71,'Finish order'!$C:$K,6,FALSE),"")</f>
        <v/>
      </c>
      <c r="R71" s="2" t="str">
        <f>IFERROR(VLOOKUP(P$1&amp;":"&amp;P71,'Finish order'!$C:$K,9,FALSE),"")</f>
        <v/>
      </c>
      <c r="S71" s="2" t="str">
        <f>IFERROR(VLOOKUP(P$1&amp;":"&amp;P71,'Finish order'!$C:$K,7,FALSE),"")</f>
        <v/>
      </c>
      <c r="T71" s="11" t="str">
        <f>IFERROR(VLOOKUP(P$1&amp;":"&amp;P71,'Finish order'!$C:$K,5,FALSE),"")</f>
        <v/>
      </c>
      <c r="U71" s="2" t="str">
        <f>IFERROR(VLOOKUP(P$1&amp;":"&amp;P71,'Finish order'!$C:$K,4,FALSE),"")</f>
        <v/>
      </c>
      <c r="V71" s="13" t="str" cm="1">
        <f t="array" ref="V71">IFERROR(SMALL(IF($S$2:$S980=S71,$P$2:$P$911*1.001),1),"")</f>
        <v/>
      </c>
      <c r="W71" s="13" t="str" cm="1">
        <f t="array" ref="W71">IFERROR(SMALL(IF($S$2:$S980=S71,$P$2:$P$911*1.0001),2),"")</f>
        <v/>
      </c>
      <c r="X71" s="13" t="str" cm="1">
        <f t="array" ref="X71">IFERROR(SMALL(IF($S$2:$S980=S71,$P$2:$P$911*1.00001),3),"")</f>
        <v/>
      </c>
      <c r="Y71" s="13" t="str" cm="1">
        <f t="array" ref="Y71">IFERROR(SMALL(IF($S$2:$S980=S71,$P$2:$P$911*1.000001),4),"")</f>
        <v/>
      </c>
      <c r="Z71" s="13" t="str">
        <f t="shared" si="9"/>
        <v>No</v>
      </c>
      <c r="AA71" s="13" t="str">
        <f t="shared" si="10"/>
        <v>No</v>
      </c>
      <c r="AB71" s="13" t="str">
        <f t="shared" si="11"/>
        <v>No</v>
      </c>
      <c r="AC71" s="13" t="str">
        <f>Table4[[#This Row],[Club]]&amp;":"&amp;Table4[[#Headers],[Female]]</f>
        <v>:Female</v>
      </c>
      <c r="AH71" s="11"/>
      <c r="AO71" s="11"/>
      <c r="AV71" s="11"/>
      <c r="BC71" s="11"/>
      <c r="BJ71" s="11"/>
      <c r="BQ71" s="11"/>
      <c r="BX71" s="11"/>
      <c r="CE71" s="11"/>
      <c r="CL71" s="11"/>
      <c r="CS71" s="11"/>
      <c r="CZ71" s="11"/>
      <c r="DG71" s="11"/>
      <c r="DN71" s="11"/>
      <c r="DU71" s="11"/>
    </row>
    <row r="72" spans="1:125" x14ac:dyDescent="0.2">
      <c r="A72" s="2">
        <v>71</v>
      </c>
      <c r="B72" s="2" t="str">
        <f>IFERROR(VLOOKUP($A$1&amp;":"&amp;A72,'Finish order'!C:K,6,FALSE),"")</f>
        <v>David Orange</v>
      </c>
      <c r="C72" s="2" t="str">
        <f>IFERROR(VLOOKUP(A$1&amp;":"&amp;A72,'Finish order'!$C:$K,9,FALSE),"")</f>
        <v>M40</v>
      </c>
      <c r="D72" s="2" t="str">
        <f>IFERROR(VLOOKUP(A$1&amp;":"&amp;A72,'Finish order'!$C:$K,7,FALSE),"")</f>
        <v>Individual#</v>
      </c>
      <c r="E72" s="11">
        <f>IFERROR(VLOOKUP($A$1&amp;":"&amp;A72,'Finish order'!C:K,5,FALSE),"")</f>
        <v>4.9641203703703701E-2</v>
      </c>
      <c r="F72" s="2">
        <f>IFERROR(VLOOKUP($A$1&amp;":"&amp;A72,'Finish order'!C:K,4,FALSE),"")</f>
        <v>518</v>
      </c>
      <c r="G72" s="13" cm="1">
        <f t="array" ref="G72">IFERROR(SMALL(IF($D$2:$D981=D72,$A$2:$A$911*1.001),1),"")</f>
        <v>4.0039999999999996</v>
      </c>
      <c r="H72" s="13" cm="1">
        <f t="array" ref="H72">IFERROR(SMALL(IF($D$2:$D981=D72,$A$2:$A$911*1.0001),2),"")</f>
        <v>6.0006000000000004</v>
      </c>
      <c r="I72" s="13" cm="1">
        <f t="array" ref="I72">IFERROR(SMALL(IF($D$2:$D981=D72,$A$2:$A$911*1.00001),3),"")</f>
        <v>30.000300000000003</v>
      </c>
      <c r="J72" s="13" cm="1">
        <f t="array" ref="J72">IFERROR(SMALL(IF($D$2:$D981=D72,$A$2:$A$911*1.000001),4),"")</f>
        <v>39.000038999999994</v>
      </c>
      <c r="K72" s="13">
        <f t="shared" si="6"/>
        <v>79.004939000000007</v>
      </c>
      <c r="L72" s="13">
        <f t="shared" si="7"/>
        <v>40.004900000000006</v>
      </c>
      <c r="M72" s="13">
        <f t="shared" si="8"/>
        <v>10.0046</v>
      </c>
      <c r="N72" s="13" t="str">
        <f>Table1[[#This Row],[Club]]&amp;":"&amp;Table1[[#Headers],[Male]]</f>
        <v>Individual#:Male</v>
      </c>
      <c r="P72" s="2">
        <v>71</v>
      </c>
      <c r="Q72" s="2" t="str">
        <f>IFERROR(VLOOKUP(P$1&amp;":"&amp;P72,'Finish order'!$C:$K,6,FALSE),"")</f>
        <v/>
      </c>
      <c r="R72" s="2" t="str">
        <f>IFERROR(VLOOKUP(P$1&amp;":"&amp;P72,'Finish order'!$C:$K,9,FALSE),"")</f>
        <v/>
      </c>
      <c r="S72" s="2" t="str">
        <f>IFERROR(VLOOKUP(P$1&amp;":"&amp;P72,'Finish order'!$C:$K,7,FALSE),"")</f>
        <v/>
      </c>
      <c r="T72" s="11" t="str">
        <f>IFERROR(VLOOKUP(P$1&amp;":"&amp;P72,'Finish order'!$C:$K,5,FALSE),"")</f>
        <v/>
      </c>
      <c r="U72" s="2" t="str">
        <f>IFERROR(VLOOKUP(P$1&amp;":"&amp;P72,'Finish order'!$C:$K,4,FALSE),"")</f>
        <v/>
      </c>
      <c r="V72" s="13" t="str" cm="1">
        <f t="array" ref="V72">IFERROR(SMALL(IF($S$2:$S981=S72,$P$2:$P$911*1.001),1),"")</f>
        <v/>
      </c>
      <c r="W72" s="13" t="str" cm="1">
        <f t="array" ref="W72">IFERROR(SMALL(IF($S$2:$S981=S72,$P$2:$P$911*1.0001),2),"")</f>
        <v/>
      </c>
      <c r="X72" s="13" t="str" cm="1">
        <f t="array" ref="X72">IFERROR(SMALL(IF($S$2:$S981=S72,$P$2:$P$911*1.00001),3),"")</f>
        <v/>
      </c>
      <c r="Y72" s="13" t="str" cm="1">
        <f t="array" ref="Y72">IFERROR(SMALL(IF($S$2:$S981=S72,$P$2:$P$911*1.000001),4),"")</f>
        <v/>
      </c>
      <c r="Z72" s="13" t="str">
        <f t="shared" si="9"/>
        <v>No</v>
      </c>
      <c r="AA72" s="13" t="str">
        <f t="shared" si="10"/>
        <v>No</v>
      </c>
      <c r="AB72" s="13" t="str">
        <f t="shared" si="11"/>
        <v>No</v>
      </c>
      <c r="AC72" s="13" t="str">
        <f>Table4[[#This Row],[Club]]&amp;":"&amp;Table4[[#Headers],[Female]]</f>
        <v>:Female</v>
      </c>
      <c r="AH72" s="11"/>
      <c r="AO72" s="11"/>
      <c r="AV72" s="11"/>
      <c r="BC72" s="11"/>
      <c r="BJ72" s="11"/>
      <c r="BQ72" s="11"/>
      <c r="BX72" s="11"/>
      <c r="CE72" s="11"/>
      <c r="CL72" s="11"/>
      <c r="CS72" s="11"/>
      <c r="CZ72" s="11"/>
      <c r="DG72" s="11"/>
      <c r="DN72" s="11"/>
      <c r="DU72" s="11"/>
    </row>
    <row r="73" spans="1:125" x14ac:dyDescent="0.2">
      <c r="A73" s="2">
        <v>72</v>
      </c>
      <c r="B73" s="2" t="str">
        <f>IFERROR(VLOOKUP($A$1&amp;":"&amp;A73,'Finish order'!C:K,6,FALSE),"")</f>
        <v>David Owuor</v>
      </c>
      <c r="C73" s="2" t="str">
        <f>IFERROR(VLOOKUP(A$1&amp;":"&amp;A73,'Finish order'!$C:$K,9,FALSE),"")</f>
        <v>M50</v>
      </c>
      <c r="D73" s="2" t="str">
        <f>IFERROR(VLOOKUP(A$1&amp;":"&amp;A73,'Finish order'!$C:$K,7,FALSE),"")</f>
        <v>Pickering RC</v>
      </c>
      <c r="E73" s="11">
        <f>IFERROR(VLOOKUP($A$1&amp;":"&amp;A73,'Finish order'!C:K,5,FALSE),"")</f>
        <v>4.9780092592592591E-2</v>
      </c>
      <c r="F73" s="2">
        <f>IFERROR(VLOOKUP($A$1&amp;":"&amp;A73,'Finish order'!C:K,4,FALSE),"")</f>
        <v>721</v>
      </c>
      <c r="G73" s="13" cm="1">
        <f t="array" ref="G73">IFERROR(SMALL(IF($D$2:$D982=D73,$A$2:$A$911*1.001),1),"")</f>
        <v>8.0079999999999991</v>
      </c>
      <c r="H73" s="13" cm="1">
        <f t="array" ref="H73">IFERROR(SMALL(IF($D$2:$D982=D73,$A$2:$A$911*1.0001),2),"")</f>
        <v>18.001799999999999</v>
      </c>
      <c r="I73" s="13" cm="1">
        <f t="array" ref="I73">IFERROR(SMALL(IF($D$2:$D982=D73,$A$2:$A$911*1.00001),3),"")</f>
        <v>24.000240000000002</v>
      </c>
      <c r="J73" s="13" cm="1">
        <f t="array" ref="J73">IFERROR(SMALL(IF($D$2:$D982=D73,$A$2:$A$911*1.000001),4),"")</f>
        <v>40.000039999999998</v>
      </c>
      <c r="K73" s="13">
        <f t="shared" si="6"/>
        <v>90.010080000000002</v>
      </c>
      <c r="L73" s="13">
        <f t="shared" si="7"/>
        <v>50.010040000000004</v>
      </c>
      <c r="M73" s="13">
        <f t="shared" si="8"/>
        <v>26.009799999999998</v>
      </c>
      <c r="N73" s="13" t="str">
        <f>Table1[[#This Row],[Club]]&amp;":"&amp;Table1[[#Headers],[Male]]</f>
        <v>Pickering RC:Male</v>
      </c>
      <c r="P73" s="2">
        <v>72</v>
      </c>
      <c r="Q73" s="2" t="str">
        <f>IFERROR(VLOOKUP(P$1&amp;":"&amp;P73,'Finish order'!$C:$K,6,FALSE),"")</f>
        <v/>
      </c>
      <c r="R73" s="2" t="str">
        <f>IFERROR(VLOOKUP(P$1&amp;":"&amp;P73,'Finish order'!$C:$K,9,FALSE),"")</f>
        <v/>
      </c>
      <c r="S73" s="2" t="str">
        <f>IFERROR(VLOOKUP(P$1&amp;":"&amp;P73,'Finish order'!$C:$K,7,FALSE),"")</f>
        <v/>
      </c>
      <c r="T73" s="11" t="str">
        <f>IFERROR(VLOOKUP(P$1&amp;":"&amp;P73,'Finish order'!$C:$K,5,FALSE),"")</f>
        <v/>
      </c>
      <c r="U73" s="2" t="str">
        <f>IFERROR(VLOOKUP(P$1&amp;":"&amp;P73,'Finish order'!$C:$K,4,FALSE),"")</f>
        <v/>
      </c>
      <c r="V73" s="13" t="str" cm="1">
        <f t="array" ref="V73">IFERROR(SMALL(IF($S$2:$S982=S73,$P$2:$P$911*1.001),1),"")</f>
        <v/>
      </c>
      <c r="W73" s="13" t="str" cm="1">
        <f t="array" ref="W73">IFERROR(SMALL(IF($S$2:$S982=S73,$P$2:$P$911*1.0001),2),"")</f>
        <v/>
      </c>
      <c r="X73" s="13" t="str" cm="1">
        <f t="array" ref="X73">IFERROR(SMALL(IF($S$2:$S982=S73,$P$2:$P$911*1.00001),3),"")</f>
        <v/>
      </c>
      <c r="Y73" s="13" t="str" cm="1">
        <f t="array" ref="Y73">IFERROR(SMALL(IF($S$2:$S982=S73,$P$2:$P$911*1.000001),4),"")</f>
        <v/>
      </c>
      <c r="Z73" s="13" t="str">
        <f t="shared" si="9"/>
        <v>No</v>
      </c>
      <c r="AA73" s="13" t="str">
        <f t="shared" si="10"/>
        <v>No</v>
      </c>
      <c r="AB73" s="13" t="str">
        <f t="shared" si="11"/>
        <v>No</v>
      </c>
      <c r="AC73" s="13" t="str">
        <f>Table4[[#This Row],[Club]]&amp;":"&amp;Table4[[#Headers],[Female]]</f>
        <v>:Female</v>
      </c>
      <c r="AH73" s="11"/>
      <c r="AO73" s="11"/>
      <c r="AV73" s="11"/>
      <c r="BC73" s="11"/>
      <c r="BJ73" s="11"/>
      <c r="BQ73" s="11"/>
      <c r="BX73" s="11"/>
      <c r="CE73" s="11"/>
      <c r="CL73" s="11"/>
      <c r="CS73" s="11"/>
      <c r="CZ73" s="11"/>
      <c r="DG73" s="11"/>
      <c r="DN73" s="11"/>
      <c r="DU73" s="11"/>
    </row>
    <row r="74" spans="1:125" x14ac:dyDescent="0.2">
      <c r="A74" s="2">
        <v>73</v>
      </c>
      <c r="B74" s="2" t="str">
        <f>IFERROR(VLOOKUP($A$1&amp;":"&amp;A74,'Finish order'!C:K,6,FALSE),"")</f>
        <v>Chris Bowles</v>
      </c>
      <c r="C74" s="2" t="str">
        <f>IFERROR(VLOOKUP(A$1&amp;":"&amp;A74,'Finish order'!$C:$K,9,FALSE),"")</f>
        <v>MSEN</v>
      </c>
      <c r="D74" s="2" t="str">
        <f>IFERROR(VLOOKUP(A$1&amp;":"&amp;A74,'Finish order'!$C:$K,7,FALSE),"")</f>
        <v>Individual#</v>
      </c>
      <c r="E74" s="11">
        <f>IFERROR(VLOOKUP($A$1&amp;":"&amp;A74,'Finish order'!C:K,5,FALSE),"")</f>
        <v>4.9814814814814812E-2</v>
      </c>
      <c r="F74" s="2">
        <f>IFERROR(VLOOKUP($A$1&amp;":"&amp;A74,'Finish order'!C:K,4,FALSE),"")</f>
        <v>307</v>
      </c>
      <c r="G74" s="13" cm="1">
        <f t="array" ref="G74">IFERROR(SMALL(IF($D$2:$D983=D74,$A$2:$A$911*1.001),1),"")</f>
        <v>4.0039999999999996</v>
      </c>
      <c r="H74" s="13" cm="1">
        <f t="array" ref="H74">IFERROR(SMALL(IF($D$2:$D983=D74,$A$2:$A$911*1.0001),2),"")</f>
        <v>6.0006000000000004</v>
      </c>
      <c r="I74" s="13" cm="1">
        <f t="array" ref="I74">IFERROR(SMALL(IF($D$2:$D983=D74,$A$2:$A$911*1.00001),3),"")</f>
        <v>30.000300000000003</v>
      </c>
      <c r="J74" s="13" cm="1">
        <f t="array" ref="J74">IFERROR(SMALL(IF($D$2:$D983=D74,$A$2:$A$911*1.000001),4),"")</f>
        <v>39.000038999999994</v>
      </c>
      <c r="K74" s="13">
        <f t="shared" si="6"/>
        <v>79.004939000000007</v>
      </c>
      <c r="L74" s="13">
        <f t="shared" si="7"/>
        <v>40.004900000000006</v>
      </c>
      <c r="M74" s="13">
        <f t="shared" si="8"/>
        <v>10.0046</v>
      </c>
      <c r="N74" s="13" t="str">
        <f>Table1[[#This Row],[Club]]&amp;":"&amp;Table1[[#Headers],[Male]]</f>
        <v>Individual#:Male</v>
      </c>
      <c r="P74" s="2">
        <v>73</v>
      </c>
      <c r="Q74" s="2" t="str">
        <f>IFERROR(VLOOKUP(P$1&amp;":"&amp;P74,'Finish order'!$C:$K,6,FALSE),"")</f>
        <v/>
      </c>
      <c r="R74" s="2" t="str">
        <f>IFERROR(VLOOKUP(P$1&amp;":"&amp;P74,'Finish order'!$C:$K,9,FALSE),"")</f>
        <v/>
      </c>
      <c r="S74" s="2" t="str">
        <f>IFERROR(VLOOKUP(P$1&amp;":"&amp;P74,'Finish order'!$C:$K,7,FALSE),"")</f>
        <v/>
      </c>
      <c r="T74" s="11" t="str">
        <f>IFERROR(VLOOKUP(P$1&amp;":"&amp;P74,'Finish order'!$C:$K,5,FALSE),"")</f>
        <v/>
      </c>
      <c r="U74" s="2" t="str">
        <f>IFERROR(VLOOKUP(P$1&amp;":"&amp;P74,'Finish order'!$C:$K,4,FALSE),"")</f>
        <v/>
      </c>
      <c r="V74" s="13" t="str" cm="1">
        <f t="array" ref="V74">IFERROR(SMALL(IF($S$2:$S983=S74,$P$2:$P$911*1.001),1),"")</f>
        <v/>
      </c>
      <c r="W74" s="13" t="str" cm="1">
        <f t="array" ref="W74">IFERROR(SMALL(IF($S$2:$S983=S74,$P$2:$P$911*1.0001),2),"")</f>
        <v/>
      </c>
      <c r="X74" s="13" t="str" cm="1">
        <f t="array" ref="X74">IFERROR(SMALL(IF($S$2:$S983=S74,$P$2:$P$911*1.00001),3),"")</f>
        <v/>
      </c>
      <c r="Y74" s="13" t="str" cm="1">
        <f t="array" ref="Y74">IFERROR(SMALL(IF($S$2:$S983=S74,$P$2:$P$911*1.000001),4),"")</f>
        <v/>
      </c>
      <c r="Z74" s="13" t="str">
        <f t="shared" si="9"/>
        <v>No</v>
      </c>
      <c r="AA74" s="13" t="str">
        <f t="shared" si="10"/>
        <v>No</v>
      </c>
      <c r="AB74" s="13" t="str">
        <f t="shared" si="11"/>
        <v>No</v>
      </c>
      <c r="AC74" s="13" t="str">
        <f>Table4[[#This Row],[Club]]&amp;":"&amp;Table4[[#Headers],[Female]]</f>
        <v>:Female</v>
      </c>
      <c r="AH74" s="11"/>
      <c r="AO74" s="11"/>
      <c r="AV74" s="11"/>
      <c r="BC74" s="11"/>
      <c r="BJ74" s="11"/>
      <c r="BQ74" s="11"/>
      <c r="BX74" s="11"/>
      <c r="CE74" s="11"/>
      <c r="CL74" s="11"/>
      <c r="CS74" s="11"/>
      <c r="CZ74" s="11"/>
      <c r="DG74" s="11"/>
      <c r="DN74" s="11"/>
      <c r="DU74" s="11"/>
    </row>
    <row r="75" spans="1:125" x14ac:dyDescent="0.2">
      <c r="A75" s="2">
        <v>74</v>
      </c>
      <c r="B75" s="2" t="str">
        <f>IFERROR(VLOOKUP($A$1&amp;":"&amp;A75,'Finish order'!C:K,6,FALSE),"")</f>
        <v>Oscar Anglim</v>
      </c>
      <c r="C75" s="2" t="str">
        <f>IFERROR(VLOOKUP(A$1&amp;":"&amp;A75,'Finish order'!$C:$K,9,FALSE),"")</f>
        <v>MSEN</v>
      </c>
      <c r="D75" s="2" t="str">
        <f>IFERROR(VLOOKUP(A$1&amp;":"&amp;A75,'Finish order'!$C:$K,7,FALSE),"")</f>
        <v>CLOK</v>
      </c>
      <c r="E75" s="11">
        <f>IFERROR(VLOOKUP($A$1&amp;":"&amp;A75,'Finish order'!C:K,5,FALSE),"")</f>
        <v>4.9988425925925929E-2</v>
      </c>
      <c r="F75" s="2">
        <f>IFERROR(VLOOKUP($A$1&amp;":"&amp;A75,'Finish order'!C:K,4,FALSE),"")</f>
        <v>346</v>
      </c>
      <c r="G75" s="13" cm="1">
        <f t="array" ref="G75">IFERROR(SMALL(IF($D$2:$D984=D75,$A$2:$A$911*1.001),1),"")</f>
        <v>74.073999999999998</v>
      </c>
      <c r="H75" s="13" t="str" cm="1">
        <f t="array" ref="H75">IFERROR(SMALL(IF($D$2:$D984=D75,$A$2:$A$911*1.0001),2),"")</f>
        <v/>
      </c>
      <c r="I75" s="13" t="str" cm="1">
        <f t="array" ref="I75">IFERROR(SMALL(IF($D$2:$D984=D75,$A$2:$A$911*1.00001),3),"")</f>
        <v/>
      </c>
      <c r="J75" s="13" t="str" cm="1">
        <f t="array" ref="J75">IFERROR(SMALL(IF($D$2:$D984=D75,$A$2:$A$911*1.000001),4),"")</f>
        <v/>
      </c>
      <c r="K75" s="13" t="str">
        <f t="shared" si="6"/>
        <v>No</v>
      </c>
      <c r="L75" s="13" t="str">
        <f t="shared" si="7"/>
        <v>No</v>
      </c>
      <c r="M75" s="13" t="str">
        <f t="shared" si="8"/>
        <v>No</v>
      </c>
      <c r="N75" s="13" t="str">
        <f>Table1[[#This Row],[Club]]&amp;":"&amp;Table1[[#Headers],[Male]]</f>
        <v>CLOK:Male</v>
      </c>
      <c r="P75" s="2">
        <v>74</v>
      </c>
      <c r="Q75" s="2" t="str">
        <f>IFERROR(VLOOKUP(P$1&amp;":"&amp;P75,'Finish order'!$C:$K,6,FALSE),"")</f>
        <v/>
      </c>
      <c r="R75" s="2" t="str">
        <f>IFERROR(VLOOKUP(P$1&amp;":"&amp;P75,'Finish order'!$C:$K,9,FALSE),"")</f>
        <v/>
      </c>
      <c r="S75" s="2" t="str">
        <f>IFERROR(VLOOKUP(P$1&amp;":"&amp;P75,'Finish order'!$C:$K,7,FALSE),"")</f>
        <v/>
      </c>
      <c r="T75" s="11" t="str">
        <f>IFERROR(VLOOKUP(P$1&amp;":"&amp;P75,'Finish order'!$C:$K,5,FALSE),"")</f>
        <v/>
      </c>
      <c r="U75" s="2" t="str">
        <f>IFERROR(VLOOKUP(P$1&amp;":"&amp;P75,'Finish order'!$C:$K,4,FALSE),"")</f>
        <v/>
      </c>
      <c r="V75" s="13" t="str" cm="1">
        <f t="array" ref="V75">IFERROR(SMALL(IF($S$2:$S984=S75,$P$2:$P$911*1.001),1),"")</f>
        <v/>
      </c>
      <c r="W75" s="13" t="str" cm="1">
        <f t="array" ref="W75">IFERROR(SMALL(IF($S$2:$S984=S75,$P$2:$P$911*1.0001),2),"")</f>
        <v/>
      </c>
      <c r="X75" s="13" t="str" cm="1">
        <f t="array" ref="X75">IFERROR(SMALL(IF($S$2:$S984=S75,$P$2:$P$911*1.00001),3),"")</f>
        <v/>
      </c>
      <c r="Y75" s="13" t="str" cm="1">
        <f t="array" ref="Y75">IFERROR(SMALL(IF($S$2:$S984=S75,$P$2:$P$911*1.000001),4),"")</f>
        <v/>
      </c>
      <c r="Z75" s="13" t="str">
        <f t="shared" si="9"/>
        <v>No</v>
      </c>
      <c r="AA75" s="13" t="str">
        <f t="shared" si="10"/>
        <v>No</v>
      </c>
      <c r="AB75" s="13" t="str">
        <f t="shared" si="11"/>
        <v>No</v>
      </c>
      <c r="AC75" s="13" t="str">
        <f>Table4[[#This Row],[Club]]&amp;":"&amp;Table4[[#Headers],[Female]]</f>
        <v>:Female</v>
      </c>
      <c r="AH75" s="11"/>
      <c r="AO75" s="11"/>
      <c r="AV75" s="11"/>
      <c r="BC75" s="11"/>
      <c r="BJ75" s="11"/>
      <c r="BQ75" s="11"/>
      <c r="BX75" s="11"/>
      <c r="CE75" s="11"/>
      <c r="CL75" s="11"/>
      <c r="CS75" s="11"/>
      <c r="CZ75" s="11"/>
      <c r="DG75" s="11"/>
      <c r="DN75" s="11"/>
      <c r="DU75" s="11"/>
    </row>
    <row r="76" spans="1:125" x14ac:dyDescent="0.2">
      <c r="A76" s="2">
        <v>75</v>
      </c>
      <c r="B76" s="2" t="str">
        <f>IFERROR(VLOOKUP($A$1&amp;":"&amp;A76,'Finish order'!C:K,6,FALSE),"")</f>
        <v>Mark May</v>
      </c>
      <c r="C76" s="2" t="str">
        <f>IFERROR(VLOOKUP(A$1&amp;":"&amp;A76,'Finish order'!$C:$K,9,FALSE),"")</f>
        <v>M60</v>
      </c>
      <c r="D76" s="2" t="str">
        <f>IFERROR(VLOOKUP(A$1&amp;":"&amp;A76,'Finish order'!$C:$K,7,FALSE),"")</f>
        <v>Scarborough AC</v>
      </c>
      <c r="E76" s="11">
        <f>IFERROR(VLOOKUP($A$1&amp;":"&amp;A76,'Finish order'!C:K,5,FALSE),"")</f>
        <v>5.0138888888888886E-2</v>
      </c>
      <c r="F76" s="2">
        <f>IFERROR(VLOOKUP($A$1&amp;":"&amp;A76,'Finish order'!C:K,4,FALSE),"")</f>
        <v>916</v>
      </c>
      <c r="G76" s="13" cm="1">
        <f t="array" ref="G76">IFERROR(SMALL(IF($D$2:$D985=D76,$A$2:$A$911*1.001),1),"")</f>
        <v>11.010999999999999</v>
      </c>
      <c r="H76" s="13" cm="1">
        <f t="array" ref="H76">IFERROR(SMALL(IF($D$2:$D985=D76,$A$2:$A$911*1.0001),2),"")</f>
        <v>62.0062</v>
      </c>
      <c r="I76" s="13" cm="1">
        <f t="array" ref="I76">IFERROR(SMALL(IF($D$2:$D985=D76,$A$2:$A$911*1.00001),3),"")</f>
        <v>70.000700000000009</v>
      </c>
      <c r="J76" s="13" cm="1">
        <f t="array" ref="J76">IFERROR(SMALL(IF($D$2:$D985=D76,$A$2:$A$911*1.000001),4),"")</f>
        <v>75.000074999999995</v>
      </c>
      <c r="K76" s="13">
        <f t="shared" si="6"/>
        <v>218.01797499999998</v>
      </c>
      <c r="L76" s="13">
        <f t="shared" si="7"/>
        <v>143.0179</v>
      </c>
      <c r="M76" s="13">
        <f t="shared" si="8"/>
        <v>73.017200000000003</v>
      </c>
      <c r="N76" s="13" t="str">
        <f>Table1[[#This Row],[Club]]&amp;":"&amp;Table1[[#Headers],[Male]]</f>
        <v>Scarborough AC:Male</v>
      </c>
      <c r="P76" s="2">
        <v>75</v>
      </c>
      <c r="Q76" s="2" t="str">
        <f>IFERROR(VLOOKUP(P$1&amp;":"&amp;P76,'Finish order'!$C:$K,6,FALSE),"")</f>
        <v/>
      </c>
      <c r="R76" s="2" t="str">
        <f>IFERROR(VLOOKUP(P$1&amp;":"&amp;P76,'Finish order'!$C:$K,9,FALSE),"")</f>
        <v/>
      </c>
      <c r="S76" s="2" t="str">
        <f>IFERROR(VLOOKUP(P$1&amp;":"&amp;P76,'Finish order'!$C:$K,7,FALSE),"")</f>
        <v/>
      </c>
      <c r="T76" s="11" t="str">
        <f>IFERROR(VLOOKUP(P$1&amp;":"&amp;P76,'Finish order'!$C:$K,5,FALSE),"")</f>
        <v/>
      </c>
      <c r="U76" s="2" t="str">
        <f>IFERROR(VLOOKUP(P$1&amp;":"&amp;P76,'Finish order'!$C:$K,4,FALSE),"")</f>
        <v/>
      </c>
      <c r="V76" s="13" t="str" cm="1">
        <f t="array" ref="V76">IFERROR(SMALL(IF($S$2:$S985=S76,$P$2:$P$911*1.001),1),"")</f>
        <v/>
      </c>
      <c r="W76" s="13" t="str" cm="1">
        <f t="array" ref="W76">IFERROR(SMALL(IF($S$2:$S985=S76,$P$2:$P$911*1.0001),2),"")</f>
        <v/>
      </c>
      <c r="X76" s="13" t="str" cm="1">
        <f t="array" ref="X76">IFERROR(SMALL(IF($S$2:$S985=S76,$P$2:$P$911*1.00001),3),"")</f>
        <v/>
      </c>
      <c r="Y76" s="13" t="str" cm="1">
        <f t="array" ref="Y76">IFERROR(SMALL(IF($S$2:$S985=S76,$P$2:$P$911*1.000001),4),"")</f>
        <v/>
      </c>
      <c r="Z76" s="13" t="str">
        <f t="shared" si="9"/>
        <v>No</v>
      </c>
      <c r="AA76" s="13" t="str">
        <f t="shared" si="10"/>
        <v>No</v>
      </c>
      <c r="AB76" s="13" t="str">
        <f t="shared" si="11"/>
        <v>No</v>
      </c>
      <c r="AC76" s="13" t="str">
        <f>Table4[[#This Row],[Club]]&amp;":"&amp;Table4[[#Headers],[Female]]</f>
        <v>:Female</v>
      </c>
      <c r="AH76" s="11"/>
      <c r="AO76" s="11"/>
      <c r="AV76" s="11"/>
      <c r="BC76" s="11"/>
      <c r="BJ76" s="11"/>
      <c r="BQ76" s="11"/>
      <c r="BX76" s="11"/>
      <c r="CE76" s="11"/>
      <c r="CL76" s="11"/>
      <c r="CS76" s="11"/>
      <c r="CZ76" s="11"/>
      <c r="DG76" s="11"/>
      <c r="DN76" s="11"/>
      <c r="DU76" s="11"/>
    </row>
    <row r="77" spans="1:125" x14ac:dyDescent="0.2">
      <c r="A77" s="2">
        <v>76</v>
      </c>
      <c r="B77" s="2" t="str">
        <f>IFERROR(VLOOKUP($A$1&amp;":"&amp;A77,'Finish order'!C:K,6,FALSE),"")</f>
        <v>Andrew Johnson</v>
      </c>
      <c r="C77" s="2" t="str">
        <f>IFERROR(VLOOKUP(A$1&amp;":"&amp;A77,'Finish order'!$C:$K,9,FALSE),"")</f>
        <v>M55</v>
      </c>
      <c r="D77" s="2" t="str">
        <f>IFERROR(VLOOKUP(A$1&amp;":"&amp;A77,'Finish order'!$C:$K,7,FALSE),"")</f>
        <v>Beverley AC</v>
      </c>
      <c r="E77" s="11">
        <f>IFERROR(VLOOKUP($A$1&amp;":"&amp;A77,'Finish order'!C:K,5,FALSE),"")</f>
        <v>5.0324074074074077E-2</v>
      </c>
      <c r="F77" s="2">
        <f>IFERROR(VLOOKUP($A$1&amp;":"&amp;A77,'Finish order'!C:K,4,FALSE),"")</f>
        <v>814</v>
      </c>
      <c r="G77" s="13" cm="1">
        <f t="array" ref="G77">IFERROR(SMALL(IF($D$2:$D986=D77,$A$2:$A$911*1.001),1),"")</f>
        <v>1.0009999999999999</v>
      </c>
      <c r="H77" s="13" cm="1">
        <f t="array" ref="H77">IFERROR(SMALL(IF($D$2:$D986=D77,$A$2:$A$911*1.0001),2),"")</f>
        <v>76.007599999999996</v>
      </c>
      <c r="I77" s="13" cm="1">
        <f t="array" ref="I77">IFERROR(SMALL(IF($D$2:$D986=D77,$A$2:$A$911*1.00001),3),"")</f>
        <v>86.000860000000003</v>
      </c>
      <c r="J77" s="13" t="str" cm="1">
        <f t="array" ref="J77">IFERROR(SMALL(IF($D$2:$D986=D77,$A$2:$A$911*1.000001),4),"")</f>
        <v/>
      </c>
      <c r="K77" s="13" t="str">
        <f t="shared" si="6"/>
        <v>No</v>
      </c>
      <c r="L77" s="13">
        <f t="shared" si="7"/>
        <v>163.00945999999999</v>
      </c>
      <c r="M77" s="13">
        <f t="shared" si="8"/>
        <v>77.008600000000001</v>
      </c>
      <c r="N77" s="13" t="str">
        <f>Table1[[#This Row],[Club]]&amp;":"&amp;Table1[[#Headers],[Male]]</f>
        <v>Beverley AC:Male</v>
      </c>
      <c r="P77" s="2">
        <v>76</v>
      </c>
      <c r="Q77" s="2" t="str">
        <f>IFERROR(VLOOKUP(P$1&amp;":"&amp;P77,'Finish order'!$C:$K,6,FALSE),"")</f>
        <v/>
      </c>
      <c r="R77" s="2" t="str">
        <f>IFERROR(VLOOKUP(P$1&amp;":"&amp;P77,'Finish order'!$C:$K,9,FALSE),"")</f>
        <v/>
      </c>
      <c r="S77" s="2" t="str">
        <f>IFERROR(VLOOKUP(P$1&amp;":"&amp;P77,'Finish order'!$C:$K,7,FALSE),"")</f>
        <v/>
      </c>
      <c r="T77" s="11" t="str">
        <f>IFERROR(VLOOKUP(P$1&amp;":"&amp;P77,'Finish order'!$C:$K,5,FALSE),"")</f>
        <v/>
      </c>
      <c r="U77" s="2" t="str">
        <f>IFERROR(VLOOKUP(P$1&amp;":"&amp;P77,'Finish order'!$C:$K,4,FALSE),"")</f>
        <v/>
      </c>
      <c r="V77" s="13" t="str" cm="1">
        <f t="array" ref="V77">IFERROR(SMALL(IF($S$2:$S986=S77,$P$2:$P$911*1.001),1),"")</f>
        <v/>
      </c>
      <c r="W77" s="13" t="str" cm="1">
        <f t="array" ref="W77">IFERROR(SMALL(IF($S$2:$S986=S77,$P$2:$P$911*1.0001),2),"")</f>
        <v/>
      </c>
      <c r="X77" s="13" t="str" cm="1">
        <f t="array" ref="X77">IFERROR(SMALL(IF($S$2:$S986=S77,$P$2:$P$911*1.00001),3),"")</f>
        <v/>
      </c>
      <c r="Y77" s="13" t="str" cm="1">
        <f t="array" ref="Y77">IFERROR(SMALL(IF($S$2:$S986=S77,$P$2:$P$911*1.000001),4),"")</f>
        <v/>
      </c>
      <c r="Z77" s="13" t="str">
        <f t="shared" si="9"/>
        <v>No</v>
      </c>
      <c r="AA77" s="13" t="str">
        <f t="shared" si="10"/>
        <v>No</v>
      </c>
      <c r="AB77" s="13" t="str">
        <f t="shared" si="11"/>
        <v>No</v>
      </c>
      <c r="AC77" s="13" t="str">
        <f>Table4[[#This Row],[Club]]&amp;":"&amp;Table4[[#Headers],[Female]]</f>
        <v>:Female</v>
      </c>
      <c r="AH77" s="11"/>
      <c r="AO77" s="11"/>
      <c r="AV77" s="11"/>
      <c r="BC77" s="11"/>
      <c r="BJ77" s="11"/>
      <c r="BQ77" s="11"/>
      <c r="BX77" s="11"/>
      <c r="CE77" s="11"/>
      <c r="CL77" s="11"/>
      <c r="CS77" s="11"/>
      <c r="CZ77" s="11"/>
      <c r="DG77" s="11"/>
      <c r="DN77" s="11"/>
      <c r="DU77" s="11"/>
    </row>
    <row r="78" spans="1:125" x14ac:dyDescent="0.2">
      <c r="A78" s="2">
        <v>77</v>
      </c>
      <c r="B78" s="2" t="str">
        <f>IFERROR(VLOOKUP($A$1&amp;":"&amp;A78,'Finish order'!C:K,6,FALSE),"")</f>
        <v>Nigel Dove</v>
      </c>
      <c r="C78" s="2" t="str">
        <f>IFERROR(VLOOKUP(A$1&amp;":"&amp;A78,'Finish order'!$C:$K,9,FALSE),"")</f>
        <v>M45</v>
      </c>
      <c r="D78" s="2" t="str">
        <f>IFERROR(VLOOKUP(A$1&amp;":"&amp;A78,'Finish order'!$C:$K,7,FALSE),"")</f>
        <v>Individual#</v>
      </c>
      <c r="E78" s="11">
        <f>IFERROR(VLOOKUP($A$1&amp;":"&amp;A78,'Finish order'!C:K,5,FALSE),"")</f>
        <v>5.0590277777777776E-2</v>
      </c>
      <c r="F78" s="2">
        <f>IFERROR(VLOOKUP($A$1&amp;":"&amp;A78,'Finish order'!C:K,4,FALSE),"")</f>
        <v>601</v>
      </c>
      <c r="G78" s="13" cm="1">
        <f t="array" ref="G78">IFERROR(SMALL(IF($D$2:$D987=D78,$A$2:$A$911*1.001),1),"")</f>
        <v>4.0039999999999996</v>
      </c>
      <c r="H78" s="13" cm="1">
        <f t="array" ref="H78">IFERROR(SMALL(IF($D$2:$D987=D78,$A$2:$A$911*1.0001),2),"")</f>
        <v>6.0006000000000004</v>
      </c>
      <c r="I78" s="13" cm="1">
        <f t="array" ref="I78">IFERROR(SMALL(IF($D$2:$D987=D78,$A$2:$A$911*1.00001),3),"")</f>
        <v>30.000300000000003</v>
      </c>
      <c r="J78" s="13" cm="1">
        <f t="array" ref="J78">IFERROR(SMALL(IF($D$2:$D987=D78,$A$2:$A$911*1.000001),4),"")</f>
        <v>39.000038999999994</v>
      </c>
      <c r="K78" s="13">
        <f t="shared" si="6"/>
        <v>79.004939000000007</v>
      </c>
      <c r="L78" s="13">
        <f t="shared" si="7"/>
        <v>40.004900000000006</v>
      </c>
      <c r="M78" s="13">
        <f t="shared" si="8"/>
        <v>10.0046</v>
      </c>
      <c r="N78" s="13" t="str">
        <f>Table1[[#This Row],[Club]]&amp;":"&amp;Table1[[#Headers],[Male]]</f>
        <v>Individual#:Male</v>
      </c>
      <c r="P78" s="2">
        <v>77</v>
      </c>
      <c r="Q78" s="2" t="str">
        <f>IFERROR(VLOOKUP(P$1&amp;":"&amp;P78,'Finish order'!$C:$K,6,FALSE),"")</f>
        <v/>
      </c>
      <c r="R78" s="2" t="str">
        <f>IFERROR(VLOOKUP(P$1&amp;":"&amp;P78,'Finish order'!$C:$K,9,FALSE),"")</f>
        <v/>
      </c>
      <c r="S78" s="2" t="str">
        <f>IFERROR(VLOOKUP(P$1&amp;":"&amp;P78,'Finish order'!$C:$K,7,FALSE),"")</f>
        <v/>
      </c>
      <c r="T78" s="11" t="str">
        <f>IFERROR(VLOOKUP(P$1&amp;":"&amp;P78,'Finish order'!$C:$K,5,FALSE),"")</f>
        <v/>
      </c>
      <c r="U78" s="2" t="str">
        <f>IFERROR(VLOOKUP(P$1&amp;":"&amp;P78,'Finish order'!$C:$K,4,FALSE),"")</f>
        <v/>
      </c>
      <c r="V78" s="13" t="str" cm="1">
        <f t="array" ref="V78">IFERROR(SMALL(IF($S$2:$S987=S78,$P$2:$P$911*1.001),1),"")</f>
        <v/>
      </c>
      <c r="W78" s="13" t="str" cm="1">
        <f t="array" ref="W78">IFERROR(SMALL(IF($S$2:$S987=S78,$P$2:$P$911*1.0001),2),"")</f>
        <v/>
      </c>
      <c r="X78" s="13" t="str" cm="1">
        <f t="array" ref="X78">IFERROR(SMALL(IF($S$2:$S987=S78,$P$2:$P$911*1.00001),3),"")</f>
        <v/>
      </c>
      <c r="Y78" s="13" t="str" cm="1">
        <f t="array" ref="Y78">IFERROR(SMALL(IF($S$2:$S987=S78,$P$2:$P$911*1.000001),4),"")</f>
        <v/>
      </c>
      <c r="Z78" s="13" t="str">
        <f t="shared" si="9"/>
        <v>No</v>
      </c>
      <c r="AA78" s="13" t="str">
        <f t="shared" si="10"/>
        <v>No</v>
      </c>
      <c r="AB78" s="13" t="str">
        <f t="shared" si="11"/>
        <v>No</v>
      </c>
      <c r="AC78" s="13" t="str">
        <f>Table4[[#This Row],[Club]]&amp;":"&amp;Table4[[#Headers],[Female]]</f>
        <v>:Female</v>
      </c>
      <c r="AH78" s="11"/>
      <c r="AO78" s="11"/>
      <c r="AV78" s="11"/>
      <c r="BC78" s="11"/>
      <c r="BJ78" s="11"/>
      <c r="BQ78" s="11"/>
      <c r="BX78" s="11"/>
      <c r="CE78" s="11"/>
      <c r="CL78" s="11"/>
      <c r="CS78" s="11"/>
      <c r="CZ78" s="11"/>
      <c r="DG78" s="11"/>
      <c r="DN78" s="11"/>
      <c r="DU78" s="11"/>
    </row>
    <row r="79" spans="1:125" x14ac:dyDescent="0.2">
      <c r="A79" s="2">
        <v>78</v>
      </c>
      <c r="B79" s="2" t="str">
        <f>IFERROR(VLOOKUP($A$1&amp;":"&amp;A79,'Finish order'!C:K,6,FALSE),"")</f>
        <v>Bryan Drew</v>
      </c>
      <c r="C79" s="2" t="str">
        <f>IFERROR(VLOOKUP(A$1&amp;":"&amp;A79,'Finish order'!$C:$K,9,FALSE),"")</f>
        <v>M55</v>
      </c>
      <c r="D79" s="2" t="str">
        <f>IFERROR(VLOOKUP(A$1&amp;":"&amp;A79,'Finish order'!$C:$K,7,FALSE),"")</f>
        <v>York Knavesmire Harriers</v>
      </c>
      <c r="E79" s="11">
        <f>IFERROR(VLOOKUP($A$1&amp;":"&amp;A79,'Finish order'!C:K,5,FALSE),"")</f>
        <v>5.0601851851851849E-2</v>
      </c>
      <c r="F79" s="2">
        <f>IFERROR(VLOOKUP($A$1&amp;":"&amp;A79,'Finish order'!C:K,4,FALSE),"")</f>
        <v>806</v>
      </c>
      <c r="G79" s="13" cm="1">
        <f t="array" ref="G79">IFERROR(SMALL(IF($D$2:$D988=D79,$A$2:$A$911*1.001),1),"")</f>
        <v>13.012999999999998</v>
      </c>
      <c r="H79" s="13" cm="1">
        <f t="array" ref="H79">IFERROR(SMALL(IF($D$2:$D988=D79,$A$2:$A$911*1.0001),2),"")</f>
        <v>14.0014</v>
      </c>
      <c r="I79" s="13" cm="1">
        <f t="array" ref="I79">IFERROR(SMALL(IF($D$2:$D988=D79,$A$2:$A$911*1.00001),3),"")</f>
        <v>36.000360000000001</v>
      </c>
      <c r="J79" s="13" cm="1">
        <f t="array" ref="J79">IFERROR(SMALL(IF($D$2:$D988=D79,$A$2:$A$911*1.000001),4),"")</f>
        <v>48.000047999999992</v>
      </c>
      <c r="K79" s="13">
        <f t="shared" si="6"/>
        <v>111.01480799999999</v>
      </c>
      <c r="L79" s="13">
        <f t="shared" si="7"/>
        <v>63.014759999999995</v>
      </c>
      <c r="M79" s="13">
        <f t="shared" si="8"/>
        <v>27.014399999999998</v>
      </c>
      <c r="N79" s="13" t="str">
        <f>Table1[[#This Row],[Club]]&amp;":"&amp;Table1[[#Headers],[Male]]</f>
        <v>York Knavesmire Harriers:Male</v>
      </c>
      <c r="P79" s="2">
        <v>78</v>
      </c>
      <c r="Q79" s="2" t="str">
        <f>IFERROR(VLOOKUP(P$1&amp;":"&amp;P79,'Finish order'!$C:$K,6,FALSE),"")</f>
        <v/>
      </c>
      <c r="R79" s="2" t="str">
        <f>IFERROR(VLOOKUP(P$1&amp;":"&amp;P79,'Finish order'!$C:$K,9,FALSE),"")</f>
        <v/>
      </c>
      <c r="S79" s="2" t="str">
        <f>IFERROR(VLOOKUP(P$1&amp;":"&amp;P79,'Finish order'!$C:$K,7,FALSE),"")</f>
        <v/>
      </c>
      <c r="T79" s="11" t="str">
        <f>IFERROR(VLOOKUP(P$1&amp;":"&amp;P79,'Finish order'!$C:$K,5,FALSE),"")</f>
        <v/>
      </c>
      <c r="U79" s="2" t="str">
        <f>IFERROR(VLOOKUP(P$1&amp;":"&amp;P79,'Finish order'!$C:$K,4,FALSE),"")</f>
        <v/>
      </c>
      <c r="V79" s="13" t="str" cm="1">
        <f t="array" ref="V79">IFERROR(SMALL(IF($S$2:$S988=S79,$P$2:$P$911*1.001),1),"")</f>
        <v/>
      </c>
      <c r="W79" s="13" t="str" cm="1">
        <f t="array" ref="W79">IFERROR(SMALL(IF($S$2:$S988=S79,$P$2:$P$911*1.0001),2),"")</f>
        <v/>
      </c>
      <c r="X79" s="13" t="str" cm="1">
        <f t="array" ref="X79">IFERROR(SMALL(IF($S$2:$S988=S79,$P$2:$P$911*1.00001),3),"")</f>
        <v/>
      </c>
      <c r="Y79" s="13" t="str" cm="1">
        <f t="array" ref="Y79">IFERROR(SMALL(IF($S$2:$S988=S79,$P$2:$P$911*1.000001),4),"")</f>
        <v/>
      </c>
      <c r="Z79" s="13" t="str">
        <f t="shared" si="9"/>
        <v>No</v>
      </c>
      <c r="AA79" s="13" t="str">
        <f t="shared" si="10"/>
        <v>No</v>
      </c>
      <c r="AB79" s="13" t="str">
        <f t="shared" si="11"/>
        <v>No</v>
      </c>
      <c r="AC79" s="13" t="str">
        <f>Table4[[#This Row],[Club]]&amp;":"&amp;Table4[[#Headers],[Female]]</f>
        <v>:Female</v>
      </c>
      <c r="AH79" s="11"/>
      <c r="AO79" s="11"/>
      <c r="AV79" s="11"/>
      <c r="BC79" s="11"/>
      <c r="BJ79" s="11"/>
      <c r="BQ79" s="11"/>
      <c r="BX79" s="11"/>
      <c r="CE79" s="11"/>
      <c r="CL79" s="11"/>
      <c r="CS79" s="11"/>
      <c r="CZ79" s="11"/>
      <c r="DG79" s="11"/>
      <c r="DN79" s="11"/>
      <c r="DU79" s="11"/>
    </row>
    <row r="80" spans="1:125" x14ac:dyDescent="0.2">
      <c r="A80" s="2">
        <v>79</v>
      </c>
      <c r="B80" s="2" t="str">
        <f>IFERROR(VLOOKUP($A$1&amp;":"&amp;A80,'Finish order'!C:K,6,FALSE),"")</f>
        <v>Alexander Guille</v>
      </c>
      <c r="C80" s="2" t="str">
        <f>IFERROR(VLOOKUP(A$1&amp;":"&amp;A80,'Finish order'!$C:$K,9,FALSE),"")</f>
        <v>MSEN</v>
      </c>
      <c r="D80" s="2" t="str">
        <f>IFERROR(VLOOKUP(A$1&amp;":"&amp;A80,'Finish order'!$C:$K,7,FALSE),"")</f>
        <v>Individual#</v>
      </c>
      <c r="E80" s="11">
        <f>IFERROR(VLOOKUP($A$1&amp;":"&amp;A80,'Finish order'!C:K,5,FALSE),"")</f>
        <v>5.0613425925925923E-2</v>
      </c>
      <c r="F80" s="2">
        <f>IFERROR(VLOOKUP($A$1&amp;":"&amp;A80,'Finish order'!C:K,4,FALSE),"")</f>
        <v>340</v>
      </c>
      <c r="G80" s="13" cm="1">
        <f t="array" ref="G80">IFERROR(SMALL(IF($D$2:$D989=D80,$A$2:$A$911*1.001),1),"")</f>
        <v>4.0039999999999996</v>
      </c>
      <c r="H80" s="13" cm="1">
        <f t="array" ref="H80">IFERROR(SMALL(IF($D$2:$D989=D80,$A$2:$A$911*1.0001),2),"")</f>
        <v>6.0006000000000004</v>
      </c>
      <c r="I80" s="13" cm="1">
        <f t="array" ref="I80">IFERROR(SMALL(IF($D$2:$D989=D80,$A$2:$A$911*1.00001),3),"")</f>
        <v>30.000300000000003</v>
      </c>
      <c r="J80" s="13" cm="1">
        <f t="array" ref="J80">IFERROR(SMALL(IF($D$2:$D989=D80,$A$2:$A$911*1.000001),4),"")</f>
        <v>39.000038999999994</v>
      </c>
      <c r="K80" s="13">
        <f t="shared" si="6"/>
        <v>79.004939000000007</v>
      </c>
      <c r="L80" s="13">
        <f t="shared" si="7"/>
        <v>40.004900000000006</v>
      </c>
      <c r="M80" s="13">
        <f t="shared" si="8"/>
        <v>10.0046</v>
      </c>
      <c r="N80" s="13" t="str">
        <f>Table1[[#This Row],[Club]]&amp;":"&amp;Table1[[#Headers],[Male]]</f>
        <v>Individual#:Male</v>
      </c>
      <c r="P80" s="2">
        <v>79</v>
      </c>
      <c r="Q80" s="2" t="str">
        <f>IFERROR(VLOOKUP(P$1&amp;":"&amp;P80,'Finish order'!$C:$K,6,FALSE),"")</f>
        <v/>
      </c>
      <c r="R80" s="2" t="str">
        <f>IFERROR(VLOOKUP(P$1&amp;":"&amp;P80,'Finish order'!$C:$K,9,FALSE),"")</f>
        <v/>
      </c>
      <c r="S80" s="2" t="str">
        <f>IFERROR(VLOOKUP(P$1&amp;":"&amp;P80,'Finish order'!$C:$K,7,FALSE),"")</f>
        <v/>
      </c>
      <c r="T80" s="11" t="str">
        <f>IFERROR(VLOOKUP(P$1&amp;":"&amp;P80,'Finish order'!$C:$K,5,FALSE),"")</f>
        <v/>
      </c>
      <c r="U80" s="2" t="str">
        <f>IFERROR(VLOOKUP(P$1&amp;":"&amp;P80,'Finish order'!$C:$K,4,FALSE),"")</f>
        <v/>
      </c>
      <c r="V80" s="13" t="str" cm="1">
        <f t="array" ref="V80">IFERROR(SMALL(IF($S$2:$S989=S80,$P$2:$P$911*1.001),1),"")</f>
        <v/>
      </c>
      <c r="W80" s="13" t="str" cm="1">
        <f t="array" ref="W80">IFERROR(SMALL(IF($S$2:$S989=S80,$P$2:$P$911*1.0001),2),"")</f>
        <v/>
      </c>
      <c r="X80" s="13" t="str" cm="1">
        <f t="array" ref="X80">IFERROR(SMALL(IF($S$2:$S989=S80,$P$2:$P$911*1.00001),3),"")</f>
        <v/>
      </c>
      <c r="Y80" s="13" t="str" cm="1">
        <f t="array" ref="Y80">IFERROR(SMALL(IF($S$2:$S989=S80,$P$2:$P$911*1.000001),4),"")</f>
        <v/>
      </c>
      <c r="Z80" s="13" t="str">
        <f t="shared" si="9"/>
        <v>No</v>
      </c>
      <c r="AA80" s="13" t="str">
        <f t="shared" si="10"/>
        <v>No</v>
      </c>
      <c r="AB80" s="13" t="str">
        <f t="shared" si="11"/>
        <v>No</v>
      </c>
      <c r="AC80" s="13" t="str">
        <f>Table4[[#This Row],[Club]]&amp;":"&amp;Table4[[#Headers],[Female]]</f>
        <v>:Female</v>
      </c>
      <c r="AH80" s="11"/>
      <c r="AO80" s="11"/>
      <c r="AV80" s="11"/>
      <c r="BC80" s="11"/>
      <c r="BJ80" s="11"/>
      <c r="BQ80" s="11"/>
      <c r="BX80" s="11"/>
      <c r="CE80" s="11"/>
      <c r="CL80" s="11"/>
      <c r="CS80" s="11"/>
      <c r="CZ80" s="11"/>
      <c r="DG80" s="11"/>
      <c r="DN80" s="11"/>
      <c r="DU80" s="11"/>
    </row>
    <row r="81" spans="1:125" x14ac:dyDescent="0.2">
      <c r="A81" s="2">
        <v>80</v>
      </c>
      <c r="B81" s="2" t="str">
        <f>IFERROR(VLOOKUP($A$1&amp;":"&amp;A81,'Finish order'!C:K,6,FALSE),"")</f>
        <v>Mick Cooper</v>
      </c>
      <c r="C81" s="2" t="str">
        <f>IFERROR(VLOOKUP(A$1&amp;":"&amp;A81,'Finish order'!$C:$K,9,FALSE),"")</f>
        <v>M60</v>
      </c>
      <c r="D81" s="2" t="str">
        <f>IFERROR(VLOOKUP(A$1&amp;":"&amp;A81,'Finish order'!$C:$K,7,FALSE),"")</f>
        <v>Tormorden Harriers</v>
      </c>
      <c r="E81" s="11">
        <f>IFERROR(VLOOKUP($A$1&amp;":"&amp;A81,'Finish order'!C:K,5,FALSE),"")</f>
        <v>5.0694444444444445E-2</v>
      </c>
      <c r="F81" s="2">
        <f>IFERROR(VLOOKUP($A$1&amp;":"&amp;A81,'Finish order'!C:K,4,FALSE),"")</f>
        <v>914</v>
      </c>
      <c r="G81" s="13" cm="1">
        <f t="array" ref="G81">IFERROR(SMALL(IF($D$2:$D990=D81,$A$2:$A$911*1.001),1),"")</f>
        <v>80.079999999999984</v>
      </c>
      <c r="H81" s="13" t="str" cm="1">
        <f t="array" ref="H81">IFERROR(SMALL(IF($D$2:$D990=D81,$A$2:$A$911*1.0001),2),"")</f>
        <v/>
      </c>
      <c r="I81" s="13" t="str" cm="1">
        <f t="array" ref="I81">IFERROR(SMALL(IF($D$2:$D990=D81,$A$2:$A$911*1.00001),3),"")</f>
        <v/>
      </c>
      <c r="J81" s="13" t="str" cm="1">
        <f t="array" ref="J81">IFERROR(SMALL(IF($D$2:$D990=D81,$A$2:$A$911*1.000001),4),"")</f>
        <v/>
      </c>
      <c r="K81" s="13" t="str">
        <f t="shared" si="6"/>
        <v>No</v>
      </c>
      <c r="L81" s="13" t="str">
        <f t="shared" si="7"/>
        <v>No</v>
      </c>
      <c r="M81" s="13" t="str">
        <f t="shared" si="8"/>
        <v>No</v>
      </c>
      <c r="N81" s="13" t="str">
        <f>Table1[[#This Row],[Club]]&amp;":"&amp;Table1[[#Headers],[Male]]</f>
        <v>Tormorden Harriers:Male</v>
      </c>
      <c r="P81" s="2">
        <v>80</v>
      </c>
      <c r="Q81" s="2" t="str">
        <f>IFERROR(VLOOKUP(P$1&amp;":"&amp;P81,'Finish order'!$C:$K,6,FALSE),"")</f>
        <v/>
      </c>
      <c r="R81" s="2" t="str">
        <f>IFERROR(VLOOKUP(P$1&amp;":"&amp;P81,'Finish order'!$C:$K,9,FALSE),"")</f>
        <v/>
      </c>
      <c r="S81" s="2" t="str">
        <f>IFERROR(VLOOKUP(P$1&amp;":"&amp;P81,'Finish order'!$C:$K,7,FALSE),"")</f>
        <v/>
      </c>
      <c r="T81" s="11" t="str">
        <f>IFERROR(VLOOKUP(P$1&amp;":"&amp;P81,'Finish order'!$C:$K,5,FALSE),"")</f>
        <v/>
      </c>
      <c r="U81" s="2" t="str">
        <f>IFERROR(VLOOKUP(P$1&amp;":"&amp;P81,'Finish order'!$C:$K,4,FALSE),"")</f>
        <v/>
      </c>
      <c r="V81" s="13" t="str" cm="1">
        <f t="array" ref="V81">IFERROR(SMALL(IF($S$2:$S990=S81,$P$2:$P$911*1.001),1),"")</f>
        <v/>
      </c>
      <c r="W81" s="13" t="str" cm="1">
        <f t="array" ref="W81">IFERROR(SMALL(IF($S$2:$S990=S81,$P$2:$P$911*1.0001),2),"")</f>
        <v/>
      </c>
      <c r="X81" s="13" t="str" cm="1">
        <f t="array" ref="X81">IFERROR(SMALL(IF($S$2:$S990=S81,$P$2:$P$911*1.00001),3),"")</f>
        <v/>
      </c>
      <c r="Y81" s="13" t="str" cm="1">
        <f t="array" ref="Y81">IFERROR(SMALL(IF($S$2:$S990=S81,$P$2:$P$911*1.000001),4),"")</f>
        <v/>
      </c>
      <c r="Z81" s="13" t="str">
        <f t="shared" si="9"/>
        <v>No</v>
      </c>
      <c r="AA81" s="13" t="str">
        <f t="shared" si="10"/>
        <v>No</v>
      </c>
      <c r="AB81" s="13" t="str">
        <f t="shared" si="11"/>
        <v>No</v>
      </c>
      <c r="AC81" s="13" t="str">
        <f>Table4[[#This Row],[Club]]&amp;":"&amp;Table4[[#Headers],[Female]]</f>
        <v>:Female</v>
      </c>
      <c r="AH81" s="11"/>
      <c r="AO81" s="11"/>
      <c r="AV81" s="11"/>
      <c r="BC81" s="11"/>
      <c r="BJ81" s="11"/>
      <c r="BQ81" s="11"/>
      <c r="BX81" s="11"/>
      <c r="CE81" s="11"/>
      <c r="CL81" s="11"/>
      <c r="CS81" s="11"/>
      <c r="CZ81" s="11"/>
      <c r="DG81" s="11"/>
      <c r="DN81" s="11"/>
      <c r="DU81" s="11"/>
    </row>
    <row r="82" spans="1:125" x14ac:dyDescent="0.2">
      <c r="A82" s="2">
        <v>81</v>
      </c>
      <c r="B82" s="2" t="str">
        <f>IFERROR(VLOOKUP($A$1&amp;":"&amp;A82,'Finish order'!C:K,6,FALSE),"")</f>
        <v>Stewart Mechie</v>
      </c>
      <c r="C82" s="2" t="str">
        <f>IFERROR(VLOOKUP(A$1&amp;":"&amp;A82,'Finish order'!$C:$K,9,FALSE),"")</f>
        <v>M65</v>
      </c>
      <c r="D82" s="2" t="str">
        <f>IFERROR(VLOOKUP(A$1&amp;":"&amp;A82,'Finish order'!$C:$K,7,FALSE),"")</f>
        <v>Individual#</v>
      </c>
      <c r="E82" s="11">
        <f>IFERROR(VLOOKUP($A$1&amp;":"&amp;A82,'Finish order'!C:K,5,FALSE),"")</f>
        <v>5.0763888888888886E-2</v>
      </c>
      <c r="F82" s="2">
        <f>IFERROR(VLOOKUP($A$1&amp;":"&amp;A82,'Finish order'!C:K,4,FALSE),"")</f>
        <v>964</v>
      </c>
      <c r="G82" s="13" cm="1">
        <f t="array" ref="G82">IFERROR(SMALL(IF($D$2:$D991=D82,$A$2:$A$911*1.001),1),"")</f>
        <v>4.0039999999999996</v>
      </c>
      <c r="H82" s="13" cm="1">
        <f t="array" ref="H82">IFERROR(SMALL(IF($D$2:$D991=D82,$A$2:$A$911*1.0001),2),"")</f>
        <v>6.0006000000000004</v>
      </c>
      <c r="I82" s="13" cm="1">
        <f t="array" ref="I82">IFERROR(SMALL(IF($D$2:$D991=D82,$A$2:$A$911*1.00001),3),"")</f>
        <v>30.000300000000003</v>
      </c>
      <c r="J82" s="13" cm="1">
        <f t="array" ref="J82">IFERROR(SMALL(IF($D$2:$D991=D82,$A$2:$A$911*1.000001),4),"")</f>
        <v>39.000038999999994</v>
      </c>
      <c r="K82" s="13">
        <f t="shared" si="6"/>
        <v>79.004939000000007</v>
      </c>
      <c r="L82" s="13">
        <f t="shared" si="7"/>
        <v>40.004900000000006</v>
      </c>
      <c r="M82" s="13">
        <f t="shared" si="8"/>
        <v>10.0046</v>
      </c>
      <c r="N82" s="13" t="str">
        <f>Table1[[#This Row],[Club]]&amp;":"&amp;Table1[[#Headers],[Male]]</f>
        <v>Individual#:Male</v>
      </c>
      <c r="P82" s="2">
        <v>81</v>
      </c>
      <c r="Q82" s="2" t="str">
        <f>IFERROR(VLOOKUP(P$1&amp;":"&amp;P82,'Finish order'!$C:$K,6,FALSE),"")</f>
        <v/>
      </c>
      <c r="R82" s="2" t="str">
        <f>IFERROR(VLOOKUP(P$1&amp;":"&amp;P82,'Finish order'!$C:$K,9,FALSE),"")</f>
        <v/>
      </c>
      <c r="S82" s="2" t="str">
        <f>IFERROR(VLOOKUP(P$1&amp;":"&amp;P82,'Finish order'!$C:$K,7,FALSE),"")</f>
        <v/>
      </c>
      <c r="T82" s="11" t="str">
        <f>IFERROR(VLOOKUP(P$1&amp;":"&amp;P82,'Finish order'!$C:$K,5,FALSE),"")</f>
        <v/>
      </c>
      <c r="U82" s="2" t="str">
        <f>IFERROR(VLOOKUP(P$1&amp;":"&amp;P82,'Finish order'!$C:$K,4,FALSE),"")</f>
        <v/>
      </c>
      <c r="V82" s="13" t="str" cm="1">
        <f t="array" ref="V82">IFERROR(SMALL(IF($S$2:$S991=S82,$P$2:$P$911*1.001),1),"")</f>
        <v/>
      </c>
      <c r="W82" s="13" t="str" cm="1">
        <f t="array" ref="W82">IFERROR(SMALL(IF($S$2:$S991=S82,$P$2:$P$911*1.0001),2),"")</f>
        <v/>
      </c>
      <c r="X82" s="13" t="str" cm="1">
        <f t="array" ref="X82">IFERROR(SMALL(IF($S$2:$S991=S82,$P$2:$P$911*1.00001),3),"")</f>
        <v/>
      </c>
      <c r="Y82" s="13" t="str" cm="1">
        <f t="array" ref="Y82">IFERROR(SMALL(IF($S$2:$S991=S82,$P$2:$P$911*1.000001),4),"")</f>
        <v/>
      </c>
      <c r="Z82" s="13" t="str">
        <f t="shared" si="9"/>
        <v>No</v>
      </c>
      <c r="AA82" s="13" t="str">
        <f t="shared" si="10"/>
        <v>No</v>
      </c>
      <c r="AB82" s="13" t="str">
        <f t="shared" si="11"/>
        <v>No</v>
      </c>
      <c r="AC82" s="13" t="str">
        <f>Table4[[#This Row],[Club]]&amp;":"&amp;Table4[[#Headers],[Female]]</f>
        <v>:Female</v>
      </c>
      <c r="AH82" s="11"/>
      <c r="AO82" s="11"/>
      <c r="AV82" s="11"/>
      <c r="BC82" s="11"/>
      <c r="BJ82" s="11"/>
      <c r="BQ82" s="11"/>
      <c r="BX82" s="11"/>
      <c r="CE82" s="11"/>
      <c r="CL82" s="11"/>
      <c r="CS82" s="11"/>
      <c r="CZ82" s="11"/>
      <c r="DG82" s="11"/>
      <c r="DN82" s="11"/>
      <c r="DU82" s="11"/>
    </row>
    <row r="83" spans="1:125" x14ac:dyDescent="0.2">
      <c r="A83" s="2">
        <v>82</v>
      </c>
      <c r="B83" s="2" t="str">
        <f>IFERROR(VLOOKUP($A$1&amp;":"&amp;A83,'Finish order'!C:K,6,FALSE),"")</f>
        <v>Richard Crone</v>
      </c>
      <c r="C83" s="2" t="str">
        <f>IFERROR(VLOOKUP(A$1&amp;":"&amp;A83,'Finish order'!$C:$K,9,FALSE),"")</f>
        <v>M55</v>
      </c>
      <c r="D83" s="2" t="str">
        <f>IFERROR(VLOOKUP(A$1&amp;":"&amp;A83,'Finish order'!$C:$K,7,FALSE),"")</f>
        <v>East Hull Harriers &amp; AC</v>
      </c>
      <c r="E83" s="11">
        <f>IFERROR(VLOOKUP($A$1&amp;":"&amp;A83,'Finish order'!C:K,5,FALSE),"")</f>
        <v>5.0856481481481482E-2</v>
      </c>
      <c r="F83" s="2">
        <f>IFERROR(VLOOKUP($A$1&amp;":"&amp;A83,'Finish order'!C:K,4,FALSE),"")</f>
        <v>811</v>
      </c>
      <c r="G83" s="13" cm="1">
        <f t="array" ref="G83">IFERROR(SMALL(IF($D$2:$D992=D83,$A$2:$A$911*1.001),1),"")</f>
        <v>82.081999999999994</v>
      </c>
      <c r="H83" s="13" t="str" cm="1">
        <f t="array" ref="H83">IFERROR(SMALL(IF($D$2:$D992=D83,$A$2:$A$911*1.0001),2),"")</f>
        <v/>
      </c>
      <c r="I83" s="13" t="str" cm="1">
        <f t="array" ref="I83">IFERROR(SMALL(IF($D$2:$D992=D83,$A$2:$A$911*1.00001),3),"")</f>
        <v/>
      </c>
      <c r="J83" s="13" t="str" cm="1">
        <f t="array" ref="J83">IFERROR(SMALL(IF($D$2:$D992=D83,$A$2:$A$911*1.000001),4),"")</f>
        <v/>
      </c>
      <c r="K83" s="13" t="str">
        <f t="shared" si="6"/>
        <v>No</v>
      </c>
      <c r="L83" s="13" t="str">
        <f t="shared" si="7"/>
        <v>No</v>
      </c>
      <c r="M83" s="13" t="str">
        <f t="shared" si="8"/>
        <v>No</v>
      </c>
      <c r="N83" s="13" t="str">
        <f>Table1[[#This Row],[Club]]&amp;":"&amp;Table1[[#Headers],[Male]]</f>
        <v>East Hull Harriers &amp; AC:Male</v>
      </c>
      <c r="P83" s="2">
        <v>82</v>
      </c>
      <c r="Q83" s="2" t="str">
        <f>IFERROR(VLOOKUP(P$1&amp;":"&amp;P83,'Finish order'!$C:$K,6,FALSE),"")</f>
        <v/>
      </c>
      <c r="R83" s="2" t="str">
        <f>IFERROR(VLOOKUP(P$1&amp;":"&amp;P83,'Finish order'!$C:$K,9,FALSE),"")</f>
        <v/>
      </c>
      <c r="S83" s="2" t="str">
        <f>IFERROR(VLOOKUP(P$1&amp;":"&amp;P83,'Finish order'!$C:$K,7,FALSE),"")</f>
        <v/>
      </c>
      <c r="T83" s="11" t="str">
        <f>IFERROR(VLOOKUP(P$1&amp;":"&amp;P83,'Finish order'!$C:$K,5,FALSE),"")</f>
        <v/>
      </c>
      <c r="U83" s="2" t="str">
        <f>IFERROR(VLOOKUP(P$1&amp;":"&amp;P83,'Finish order'!$C:$K,4,FALSE),"")</f>
        <v/>
      </c>
      <c r="V83" s="13" t="str" cm="1">
        <f t="array" ref="V83">IFERROR(SMALL(IF($S$2:$S992=S83,$P$2:$P$911*1.001),1),"")</f>
        <v/>
      </c>
      <c r="W83" s="13" t="str" cm="1">
        <f t="array" ref="W83">IFERROR(SMALL(IF($S$2:$S992=S83,$P$2:$P$911*1.0001),2),"")</f>
        <v/>
      </c>
      <c r="X83" s="13" t="str" cm="1">
        <f t="array" ref="X83">IFERROR(SMALL(IF($S$2:$S992=S83,$P$2:$P$911*1.00001),3),"")</f>
        <v/>
      </c>
      <c r="Y83" s="13" t="str" cm="1">
        <f t="array" ref="Y83">IFERROR(SMALL(IF($S$2:$S992=S83,$P$2:$P$911*1.000001),4),"")</f>
        <v/>
      </c>
      <c r="Z83" s="13" t="str">
        <f t="shared" si="9"/>
        <v>No</v>
      </c>
      <c r="AA83" s="13" t="str">
        <f t="shared" si="10"/>
        <v>No</v>
      </c>
      <c r="AB83" s="13" t="str">
        <f t="shared" si="11"/>
        <v>No</v>
      </c>
      <c r="AC83" s="13" t="str">
        <f>Table4[[#This Row],[Club]]&amp;":"&amp;Table4[[#Headers],[Female]]</f>
        <v>:Female</v>
      </c>
      <c r="AH83" s="11"/>
      <c r="AO83" s="11"/>
      <c r="AV83" s="11"/>
      <c r="BC83" s="11"/>
      <c r="BJ83" s="11"/>
      <c r="BQ83" s="11"/>
      <c r="BX83" s="11"/>
      <c r="CE83" s="11"/>
      <c r="CL83" s="11"/>
      <c r="CS83" s="11"/>
      <c r="CZ83" s="11"/>
      <c r="DG83" s="11"/>
      <c r="DN83" s="11"/>
      <c r="DU83" s="11"/>
    </row>
    <row r="84" spans="1:125" x14ac:dyDescent="0.2">
      <c r="A84" s="2">
        <v>83</v>
      </c>
      <c r="B84" s="2" t="str">
        <f>IFERROR(VLOOKUP($A$1&amp;":"&amp;A84,'Finish order'!C:K,6,FALSE),"")</f>
        <v>Ed Snow</v>
      </c>
      <c r="C84" s="2" t="str">
        <f>IFERROR(VLOOKUP(A$1&amp;":"&amp;A84,'Finish order'!$C:$K,9,FALSE),"")</f>
        <v>M45</v>
      </c>
      <c r="D84" s="2" t="str">
        <f>IFERROR(VLOOKUP(A$1&amp;":"&amp;A84,'Finish order'!$C:$K,7,FALSE),"")</f>
        <v>York Acorn RC</v>
      </c>
      <c r="E84" s="11">
        <f>IFERROR(VLOOKUP($A$1&amp;":"&amp;A84,'Finish order'!C:K,5,FALSE),"")</f>
        <v>5.1111111111111114E-2</v>
      </c>
      <c r="F84" s="2">
        <f>IFERROR(VLOOKUP($A$1&amp;":"&amp;A84,'Finish order'!C:K,4,FALSE),"")</f>
        <v>620</v>
      </c>
      <c r="G84" s="13" cm="1">
        <f t="array" ref="G84">IFERROR(SMALL(IF($D$2:$D993=D84,$A$2:$A$911*1.001),1),"")</f>
        <v>26.025999999999996</v>
      </c>
      <c r="H84" s="13" cm="1">
        <f t="array" ref="H84">IFERROR(SMALL(IF($D$2:$D993=D84,$A$2:$A$911*1.0001),2),"")</f>
        <v>33.003300000000003</v>
      </c>
      <c r="I84" s="13" cm="1">
        <f t="array" ref="I84">IFERROR(SMALL(IF($D$2:$D993=D84,$A$2:$A$911*1.00001),3),"")</f>
        <v>49.000490000000006</v>
      </c>
      <c r="J84" s="13" cm="1">
        <f t="array" ref="J84">IFERROR(SMALL(IF($D$2:$D993=D84,$A$2:$A$911*1.000001),4),"")</f>
        <v>63.000062999999997</v>
      </c>
      <c r="K84" s="13">
        <f t="shared" si="6"/>
        <v>171.029853</v>
      </c>
      <c r="L84" s="13">
        <f t="shared" si="7"/>
        <v>108.02979000000001</v>
      </c>
      <c r="M84" s="13">
        <f t="shared" si="8"/>
        <v>59.029299999999999</v>
      </c>
      <c r="N84" s="13" t="str">
        <f>Table1[[#This Row],[Club]]&amp;":"&amp;Table1[[#Headers],[Male]]</f>
        <v>York Acorn RC:Male</v>
      </c>
      <c r="P84" s="2">
        <v>83</v>
      </c>
      <c r="Q84" s="2" t="str">
        <f>IFERROR(VLOOKUP(P$1&amp;":"&amp;P84,'Finish order'!$C:$K,6,FALSE),"")</f>
        <v/>
      </c>
      <c r="R84" s="2" t="str">
        <f>IFERROR(VLOOKUP(P$1&amp;":"&amp;P84,'Finish order'!$C:$K,9,FALSE),"")</f>
        <v/>
      </c>
      <c r="S84" s="2" t="str">
        <f>IFERROR(VLOOKUP(P$1&amp;":"&amp;P84,'Finish order'!$C:$K,7,FALSE),"")</f>
        <v/>
      </c>
      <c r="T84" s="11" t="str">
        <f>IFERROR(VLOOKUP(P$1&amp;":"&amp;P84,'Finish order'!$C:$K,5,FALSE),"")</f>
        <v/>
      </c>
      <c r="U84" s="2" t="str">
        <f>IFERROR(VLOOKUP(P$1&amp;":"&amp;P84,'Finish order'!$C:$K,4,FALSE),"")</f>
        <v/>
      </c>
      <c r="V84" s="13" t="str" cm="1">
        <f t="array" ref="V84">IFERROR(SMALL(IF($S$2:$S993=S84,$P$2:$P$911*1.001),1),"")</f>
        <v/>
      </c>
      <c r="W84" s="13" t="str" cm="1">
        <f t="array" ref="W84">IFERROR(SMALL(IF($S$2:$S993=S84,$P$2:$P$911*1.0001),2),"")</f>
        <v/>
      </c>
      <c r="X84" s="13" t="str" cm="1">
        <f t="array" ref="X84">IFERROR(SMALL(IF($S$2:$S993=S84,$P$2:$P$911*1.00001),3),"")</f>
        <v/>
      </c>
      <c r="Y84" s="13" t="str" cm="1">
        <f t="array" ref="Y84">IFERROR(SMALL(IF($S$2:$S993=S84,$P$2:$P$911*1.000001),4),"")</f>
        <v/>
      </c>
      <c r="Z84" s="13" t="str">
        <f t="shared" si="9"/>
        <v>No</v>
      </c>
      <c r="AA84" s="13" t="str">
        <f t="shared" si="10"/>
        <v>No</v>
      </c>
      <c r="AB84" s="13" t="str">
        <f t="shared" si="11"/>
        <v>No</v>
      </c>
      <c r="AC84" s="13" t="str">
        <f>Table4[[#This Row],[Club]]&amp;":"&amp;Table4[[#Headers],[Female]]</f>
        <v>:Female</v>
      </c>
      <c r="AH84" s="11"/>
      <c r="AO84" s="11"/>
      <c r="AV84" s="11"/>
      <c r="BC84" s="11"/>
      <c r="BJ84" s="11"/>
      <c r="BQ84" s="11"/>
      <c r="BX84" s="11"/>
      <c r="CE84" s="11"/>
      <c r="CL84" s="11"/>
      <c r="CS84" s="11"/>
      <c r="CZ84" s="11"/>
      <c r="DG84" s="11"/>
      <c r="DN84" s="11"/>
      <c r="DU84" s="11"/>
    </row>
    <row r="85" spans="1:125" x14ac:dyDescent="0.2">
      <c r="A85" s="2">
        <v>84</v>
      </c>
      <c r="B85" s="2" t="str">
        <f>IFERROR(VLOOKUP($A$1&amp;":"&amp;A85,'Finish order'!C:K,6,FALSE),"")</f>
        <v>Paul Wilkin</v>
      </c>
      <c r="C85" s="2" t="str">
        <f>IFERROR(VLOOKUP(A$1&amp;":"&amp;A85,'Finish order'!$C:$K,9,FALSE),"")</f>
        <v>M55</v>
      </c>
      <c r="D85" s="2" t="str">
        <f>IFERROR(VLOOKUP(A$1&amp;":"&amp;A85,'Finish order'!$C:$K,7,FALSE),"")</f>
        <v>Middlesbrough &amp; Cleveland Harriers</v>
      </c>
      <c r="E85" s="11">
        <f>IFERROR(VLOOKUP($A$1&amp;":"&amp;A85,'Finish order'!C:K,5,FALSE),"")</f>
        <v>5.1319444444444445E-2</v>
      </c>
      <c r="F85" s="2">
        <f>IFERROR(VLOOKUP($A$1&amp;":"&amp;A85,'Finish order'!C:K,4,FALSE),"")</f>
        <v>808</v>
      </c>
      <c r="G85" s="13" cm="1">
        <f t="array" ref="G85">IFERROR(SMALL(IF($D$2:$D994=D85,$A$2:$A$911*1.001),1),"")</f>
        <v>10.009999999999998</v>
      </c>
      <c r="H85" s="13" cm="1">
        <f t="array" ref="H85">IFERROR(SMALL(IF($D$2:$D994=D85,$A$2:$A$911*1.0001),2),"")</f>
        <v>38.003799999999998</v>
      </c>
      <c r="I85" s="13" cm="1">
        <f t="array" ref="I85">IFERROR(SMALL(IF($D$2:$D994=D85,$A$2:$A$911*1.00001),3),"")</f>
        <v>84.000840000000011</v>
      </c>
      <c r="J85" s="13" t="str" cm="1">
        <f t="array" ref="J85">IFERROR(SMALL(IF($D$2:$D994=D85,$A$2:$A$911*1.000001),4),"")</f>
        <v/>
      </c>
      <c r="K85" s="13" t="str">
        <f t="shared" si="6"/>
        <v>No</v>
      </c>
      <c r="L85" s="13">
        <f t="shared" si="7"/>
        <v>132.01464000000001</v>
      </c>
      <c r="M85" s="13">
        <f t="shared" si="8"/>
        <v>48.013799999999996</v>
      </c>
      <c r="N85" s="13" t="str">
        <f>Table1[[#This Row],[Club]]&amp;":"&amp;Table1[[#Headers],[Male]]</f>
        <v>Middlesbrough &amp; Cleveland Harriers:Male</v>
      </c>
      <c r="P85" s="2">
        <v>84</v>
      </c>
      <c r="Q85" s="2" t="str">
        <f>IFERROR(VLOOKUP(P$1&amp;":"&amp;P85,'Finish order'!$C:$K,6,FALSE),"")</f>
        <v/>
      </c>
      <c r="R85" s="2" t="str">
        <f>IFERROR(VLOOKUP(P$1&amp;":"&amp;P85,'Finish order'!$C:$K,9,FALSE),"")</f>
        <v/>
      </c>
      <c r="S85" s="2" t="str">
        <f>IFERROR(VLOOKUP(P$1&amp;":"&amp;P85,'Finish order'!$C:$K,7,FALSE),"")</f>
        <v/>
      </c>
      <c r="T85" s="11" t="str">
        <f>IFERROR(VLOOKUP(P$1&amp;":"&amp;P85,'Finish order'!$C:$K,5,FALSE),"")</f>
        <v/>
      </c>
      <c r="U85" s="2" t="str">
        <f>IFERROR(VLOOKUP(P$1&amp;":"&amp;P85,'Finish order'!$C:$K,4,FALSE),"")</f>
        <v/>
      </c>
      <c r="V85" s="13" t="str" cm="1">
        <f t="array" ref="V85">IFERROR(SMALL(IF($S$2:$S994=S85,$P$2:$P$911*1.001),1),"")</f>
        <v/>
      </c>
      <c r="W85" s="13" t="str" cm="1">
        <f t="array" ref="W85">IFERROR(SMALL(IF($S$2:$S994=S85,$P$2:$P$911*1.0001),2),"")</f>
        <v/>
      </c>
      <c r="X85" s="13" t="str" cm="1">
        <f t="array" ref="X85">IFERROR(SMALL(IF($S$2:$S994=S85,$P$2:$P$911*1.00001),3),"")</f>
        <v/>
      </c>
      <c r="Y85" s="13" t="str" cm="1">
        <f t="array" ref="Y85">IFERROR(SMALL(IF($S$2:$S994=S85,$P$2:$P$911*1.000001),4),"")</f>
        <v/>
      </c>
      <c r="Z85" s="13" t="str">
        <f t="shared" si="9"/>
        <v>No</v>
      </c>
      <c r="AA85" s="13" t="str">
        <f t="shared" si="10"/>
        <v>No</v>
      </c>
      <c r="AB85" s="13" t="str">
        <f t="shared" si="11"/>
        <v>No</v>
      </c>
      <c r="AC85" s="13" t="str">
        <f>Table4[[#This Row],[Club]]&amp;":"&amp;Table4[[#Headers],[Female]]</f>
        <v>:Female</v>
      </c>
      <c r="AH85" s="11"/>
      <c r="AO85" s="11"/>
      <c r="AV85" s="11"/>
      <c r="BC85" s="11"/>
      <c r="BJ85" s="11"/>
      <c r="BQ85" s="11"/>
      <c r="BX85" s="11"/>
      <c r="CE85" s="11"/>
      <c r="CL85" s="11"/>
      <c r="CS85" s="11"/>
      <c r="CZ85" s="11"/>
      <c r="DG85" s="11"/>
      <c r="DN85" s="11"/>
      <c r="DU85" s="11"/>
    </row>
    <row r="86" spans="1:125" x14ac:dyDescent="0.2">
      <c r="A86" s="2">
        <v>85</v>
      </c>
      <c r="B86" s="2" t="str">
        <f>IFERROR(VLOOKUP($A$1&amp;":"&amp;A86,'Finish order'!C:K,6,FALSE),"")</f>
        <v>Alan Simpson</v>
      </c>
      <c r="C86" s="2" t="str">
        <f>IFERROR(VLOOKUP(A$1&amp;":"&amp;A86,'Finish order'!$C:$K,9,FALSE),"")</f>
        <v>M55</v>
      </c>
      <c r="D86" s="2" t="str">
        <f>IFERROR(VLOOKUP(A$1&amp;":"&amp;A86,'Finish order'!$C:$K,7,FALSE),"")</f>
        <v>Thirsk &amp; Sowerby Harriers</v>
      </c>
      <c r="E86" s="11">
        <f>IFERROR(VLOOKUP($A$1&amp;":"&amp;A86,'Finish order'!C:K,5,FALSE),"")</f>
        <v>5.1805555555555556E-2</v>
      </c>
      <c r="F86" s="2">
        <f>IFERROR(VLOOKUP($A$1&amp;":"&amp;A86,'Finish order'!C:K,4,FALSE),"")</f>
        <v>819</v>
      </c>
      <c r="G86" s="13" cm="1">
        <f t="array" ref="G86">IFERROR(SMALL(IF($D$2:$D995=D86,$A$2:$A$911*1.001),1),"")</f>
        <v>29.028999999999996</v>
      </c>
      <c r="H86" s="13" cm="1">
        <f t="array" ref="H86">IFERROR(SMALL(IF($D$2:$D995=D86,$A$2:$A$911*1.0001),2),"")</f>
        <v>65.006500000000003</v>
      </c>
      <c r="I86" s="13" cm="1">
        <f t="array" ref="I86">IFERROR(SMALL(IF($D$2:$D995=D86,$A$2:$A$911*1.00001),3),"")</f>
        <v>85.00085</v>
      </c>
      <c r="J86" s="13" t="str" cm="1">
        <f t="array" ref="J86">IFERROR(SMALL(IF($D$2:$D995=D86,$A$2:$A$911*1.000001),4),"")</f>
        <v/>
      </c>
      <c r="K86" s="13" t="str">
        <f t="shared" si="6"/>
        <v>No</v>
      </c>
      <c r="L86" s="13">
        <f t="shared" si="7"/>
        <v>179.03635</v>
      </c>
      <c r="M86" s="13">
        <f t="shared" si="8"/>
        <v>94.035499999999999</v>
      </c>
      <c r="N86" s="13" t="str">
        <f>Table1[[#This Row],[Club]]&amp;":"&amp;Table1[[#Headers],[Male]]</f>
        <v>Thirsk &amp; Sowerby Harriers:Male</v>
      </c>
      <c r="P86" s="2">
        <v>85</v>
      </c>
      <c r="Q86" s="2" t="str">
        <f>IFERROR(VLOOKUP(P$1&amp;":"&amp;P86,'Finish order'!$C:$K,6,FALSE),"")</f>
        <v/>
      </c>
      <c r="R86" s="2" t="str">
        <f>IFERROR(VLOOKUP(P$1&amp;":"&amp;P86,'Finish order'!$C:$K,9,FALSE),"")</f>
        <v/>
      </c>
      <c r="S86" s="2" t="str">
        <f>IFERROR(VLOOKUP(P$1&amp;":"&amp;P86,'Finish order'!$C:$K,7,FALSE),"")</f>
        <v/>
      </c>
      <c r="T86" s="11" t="str">
        <f>IFERROR(VLOOKUP(P$1&amp;":"&amp;P86,'Finish order'!$C:$K,5,FALSE),"")</f>
        <v/>
      </c>
      <c r="U86" s="2" t="str">
        <f>IFERROR(VLOOKUP(P$1&amp;":"&amp;P86,'Finish order'!$C:$K,4,FALSE),"")</f>
        <v/>
      </c>
      <c r="V86" s="13" t="str" cm="1">
        <f t="array" ref="V86">IFERROR(SMALL(IF($S$2:$S995=S86,$P$2:$P$911*1.001),1),"")</f>
        <v/>
      </c>
      <c r="W86" s="13" t="str" cm="1">
        <f t="array" ref="W86">IFERROR(SMALL(IF($S$2:$S995=S86,$P$2:$P$911*1.0001),2),"")</f>
        <v/>
      </c>
      <c r="X86" s="13" t="str" cm="1">
        <f t="array" ref="X86">IFERROR(SMALL(IF($S$2:$S995=S86,$P$2:$P$911*1.00001),3),"")</f>
        <v/>
      </c>
      <c r="Y86" s="13" t="str" cm="1">
        <f t="array" ref="Y86">IFERROR(SMALL(IF($S$2:$S995=S86,$P$2:$P$911*1.000001),4),"")</f>
        <v/>
      </c>
      <c r="Z86" s="13" t="str">
        <f t="shared" si="9"/>
        <v>No</v>
      </c>
      <c r="AA86" s="13" t="str">
        <f t="shared" si="10"/>
        <v>No</v>
      </c>
      <c r="AB86" s="13" t="str">
        <f t="shared" si="11"/>
        <v>No</v>
      </c>
      <c r="AC86" s="13" t="str">
        <f>Table4[[#This Row],[Club]]&amp;":"&amp;Table4[[#Headers],[Female]]</f>
        <v>:Female</v>
      </c>
      <c r="AH86" s="11"/>
      <c r="AO86" s="11"/>
      <c r="AV86" s="11"/>
      <c r="BC86" s="11"/>
      <c r="BJ86" s="11"/>
      <c r="BQ86" s="11"/>
      <c r="BX86" s="11"/>
      <c r="CE86" s="11"/>
      <c r="CL86" s="11"/>
      <c r="CS86" s="11"/>
      <c r="CZ86" s="11"/>
      <c r="DG86" s="11"/>
      <c r="DN86" s="11"/>
      <c r="DU86" s="11"/>
    </row>
    <row r="87" spans="1:125" x14ac:dyDescent="0.2">
      <c r="A87" s="2">
        <v>86</v>
      </c>
      <c r="B87" s="2" t="str">
        <f>IFERROR(VLOOKUP($A$1&amp;":"&amp;A87,'Finish order'!C:K,6,FALSE),"")</f>
        <v>Richard Parkin</v>
      </c>
      <c r="C87" s="2" t="str">
        <f>IFERROR(VLOOKUP(A$1&amp;":"&amp;A87,'Finish order'!$C:$K,9,FALSE),"")</f>
        <v>M65</v>
      </c>
      <c r="D87" s="2" t="str">
        <f>IFERROR(VLOOKUP(A$1&amp;":"&amp;A87,'Finish order'!$C:$K,7,FALSE),"")</f>
        <v>Beverley AC</v>
      </c>
      <c r="E87" s="11">
        <f>IFERROR(VLOOKUP($A$1&amp;":"&amp;A87,'Finish order'!C:K,5,FALSE),"")</f>
        <v>5.1874999999999998E-2</v>
      </c>
      <c r="F87" s="2">
        <f>IFERROR(VLOOKUP($A$1&amp;":"&amp;A87,'Finish order'!C:K,4,FALSE),"")</f>
        <v>959</v>
      </c>
      <c r="G87" s="13" cm="1">
        <f t="array" ref="G87">IFERROR(SMALL(IF($D$2:$D996=D87,$A$2:$A$911*1.001),1),"")</f>
        <v>1.0009999999999999</v>
      </c>
      <c r="H87" s="13" cm="1">
        <f t="array" ref="H87">IFERROR(SMALL(IF($D$2:$D996=D87,$A$2:$A$911*1.0001),2),"")</f>
        <v>76.007599999999996</v>
      </c>
      <c r="I87" s="13" cm="1">
        <f t="array" ref="I87">IFERROR(SMALL(IF($D$2:$D996=D87,$A$2:$A$911*1.00001),3),"")</f>
        <v>86.000860000000003</v>
      </c>
      <c r="J87" s="13" t="str" cm="1">
        <f t="array" ref="J87">IFERROR(SMALL(IF($D$2:$D996=D87,$A$2:$A$911*1.000001),4),"")</f>
        <v/>
      </c>
      <c r="K87" s="13" t="str">
        <f t="shared" si="6"/>
        <v>No</v>
      </c>
      <c r="L87" s="13">
        <f t="shared" si="7"/>
        <v>163.00945999999999</v>
      </c>
      <c r="M87" s="13">
        <f t="shared" si="8"/>
        <v>77.008600000000001</v>
      </c>
      <c r="N87" s="13" t="str">
        <f>Table1[[#This Row],[Club]]&amp;":"&amp;Table1[[#Headers],[Male]]</f>
        <v>Beverley AC:Male</v>
      </c>
      <c r="P87" s="2">
        <v>86</v>
      </c>
      <c r="Q87" s="2" t="str">
        <f>IFERROR(VLOOKUP(P$1&amp;":"&amp;P87,'Finish order'!$C:$K,6,FALSE),"")</f>
        <v/>
      </c>
      <c r="R87" s="2" t="str">
        <f>IFERROR(VLOOKUP(P$1&amp;":"&amp;P87,'Finish order'!$C:$K,9,FALSE),"")</f>
        <v/>
      </c>
      <c r="S87" s="2" t="str">
        <f>IFERROR(VLOOKUP(P$1&amp;":"&amp;P87,'Finish order'!$C:$K,7,FALSE),"")</f>
        <v/>
      </c>
      <c r="T87" s="11" t="str">
        <f>IFERROR(VLOOKUP(P$1&amp;":"&amp;P87,'Finish order'!$C:$K,5,FALSE),"")</f>
        <v/>
      </c>
      <c r="U87" s="2" t="str">
        <f>IFERROR(VLOOKUP(P$1&amp;":"&amp;P87,'Finish order'!$C:$K,4,FALSE),"")</f>
        <v/>
      </c>
      <c r="V87" s="13" t="str" cm="1">
        <f t="array" ref="V87">IFERROR(SMALL(IF($S$2:$S996=S87,$P$2:$P$911*1.001),1),"")</f>
        <v/>
      </c>
      <c r="W87" s="13" t="str" cm="1">
        <f t="array" ref="W87">IFERROR(SMALL(IF($S$2:$S996=S87,$P$2:$P$911*1.0001),2),"")</f>
        <v/>
      </c>
      <c r="X87" s="13" t="str" cm="1">
        <f t="array" ref="X87">IFERROR(SMALL(IF($S$2:$S996=S87,$P$2:$P$911*1.00001),3),"")</f>
        <v/>
      </c>
      <c r="Y87" s="13" t="str" cm="1">
        <f t="array" ref="Y87">IFERROR(SMALL(IF($S$2:$S996=S87,$P$2:$P$911*1.000001),4),"")</f>
        <v/>
      </c>
      <c r="Z87" s="13" t="str">
        <f t="shared" si="9"/>
        <v>No</v>
      </c>
      <c r="AA87" s="13" t="str">
        <f t="shared" si="10"/>
        <v>No</v>
      </c>
      <c r="AB87" s="13" t="str">
        <f t="shared" si="11"/>
        <v>No</v>
      </c>
      <c r="AC87" s="13" t="str">
        <f>Table4[[#This Row],[Club]]&amp;":"&amp;Table4[[#Headers],[Female]]</f>
        <v>:Female</v>
      </c>
      <c r="AH87" s="11"/>
      <c r="AO87" s="11"/>
      <c r="AV87" s="11"/>
      <c r="BC87" s="11"/>
      <c r="BJ87" s="11"/>
      <c r="BQ87" s="11"/>
      <c r="BX87" s="11"/>
      <c r="CE87" s="11"/>
      <c r="CL87" s="11"/>
      <c r="CS87" s="11"/>
      <c r="CZ87" s="11"/>
      <c r="DG87" s="11"/>
      <c r="DN87" s="11"/>
      <c r="DU87" s="11"/>
    </row>
    <row r="88" spans="1:125" x14ac:dyDescent="0.2">
      <c r="A88" s="2">
        <v>87</v>
      </c>
      <c r="B88" s="2" t="str">
        <f>IFERROR(VLOOKUP($A$1&amp;":"&amp;A88,'Finish order'!C:K,6,FALSE),"")</f>
        <v>Michael Keavney</v>
      </c>
      <c r="C88" s="2" t="str">
        <f>IFERROR(VLOOKUP(A$1&amp;":"&amp;A88,'Finish order'!$C:$K,9,FALSE),"")</f>
        <v>M60</v>
      </c>
      <c r="D88" s="2" t="str">
        <f>IFERROR(VLOOKUP(A$1&amp;":"&amp;A88,'Finish order'!$C:$K,7,FALSE),"")</f>
        <v>Swaledale Runners</v>
      </c>
      <c r="E88" s="11">
        <f>IFERROR(VLOOKUP($A$1&amp;":"&amp;A88,'Finish order'!C:K,5,FALSE),"")</f>
        <v>5.2291666666666667E-2</v>
      </c>
      <c r="F88" s="2">
        <f>IFERROR(VLOOKUP($A$1&amp;":"&amp;A88,'Finish order'!C:K,4,FALSE),"")</f>
        <v>918</v>
      </c>
      <c r="G88" s="13" cm="1">
        <f t="array" ref="G88">IFERROR(SMALL(IF($D$2:$D997=D88,$A$2:$A$911*1.001),1),"")</f>
        <v>9.0089999999999986</v>
      </c>
      <c r="H88" s="13" cm="1">
        <f t="array" ref="H88">IFERROR(SMALL(IF($D$2:$D997=D88,$A$2:$A$911*1.0001),2),"")</f>
        <v>87.008700000000005</v>
      </c>
      <c r="I88" s="13" t="str" cm="1">
        <f t="array" ref="I88">IFERROR(SMALL(IF($D$2:$D997=D88,$A$2:$A$911*1.00001),3),"")</f>
        <v/>
      </c>
      <c r="J88" s="13" t="str" cm="1">
        <f t="array" ref="J88">IFERROR(SMALL(IF($D$2:$D997=D88,$A$2:$A$911*1.000001),4),"")</f>
        <v/>
      </c>
      <c r="K88" s="13" t="str">
        <f t="shared" si="6"/>
        <v>No</v>
      </c>
      <c r="L88" s="13" t="str">
        <f t="shared" si="7"/>
        <v>No</v>
      </c>
      <c r="M88" s="13">
        <f t="shared" si="8"/>
        <v>96.017700000000005</v>
      </c>
      <c r="N88" s="13" t="str">
        <f>Table1[[#This Row],[Club]]&amp;":"&amp;Table1[[#Headers],[Male]]</f>
        <v>Swaledale Runners:Male</v>
      </c>
      <c r="P88" s="2">
        <v>87</v>
      </c>
      <c r="Q88" s="2" t="str">
        <f>IFERROR(VLOOKUP(P$1&amp;":"&amp;P88,'Finish order'!$C:$K,6,FALSE),"")</f>
        <v/>
      </c>
      <c r="R88" s="2" t="str">
        <f>IFERROR(VLOOKUP(P$1&amp;":"&amp;P88,'Finish order'!$C:$K,9,FALSE),"")</f>
        <v/>
      </c>
      <c r="S88" s="2" t="str">
        <f>IFERROR(VLOOKUP(P$1&amp;":"&amp;P88,'Finish order'!$C:$K,7,FALSE),"")</f>
        <v/>
      </c>
      <c r="T88" s="11" t="str">
        <f>IFERROR(VLOOKUP(P$1&amp;":"&amp;P88,'Finish order'!$C:$K,5,FALSE),"")</f>
        <v/>
      </c>
      <c r="U88" s="2" t="str">
        <f>IFERROR(VLOOKUP(P$1&amp;":"&amp;P88,'Finish order'!$C:$K,4,FALSE),"")</f>
        <v/>
      </c>
      <c r="V88" s="13" t="str" cm="1">
        <f t="array" ref="V88">IFERROR(SMALL(IF($S$2:$S997=S88,$P$2:$P$911*1.001),1),"")</f>
        <v/>
      </c>
      <c r="W88" s="13" t="str" cm="1">
        <f t="array" ref="W88">IFERROR(SMALL(IF($S$2:$S997=S88,$P$2:$P$911*1.0001),2),"")</f>
        <v/>
      </c>
      <c r="X88" s="13" t="str" cm="1">
        <f t="array" ref="X88">IFERROR(SMALL(IF($S$2:$S997=S88,$P$2:$P$911*1.00001),3),"")</f>
        <v/>
      </c>
      <c r="Y88" s="13" t="str" cm="1">
        <f t="array" ref="Y88">IFERROR(SMALL(IF($S$2:$S997=S88,$P$2:$P$911*1.000001),4),"")</f>
        <v/>
      </c>
      <c r="Z88" s="13" t="str">
        <f t="shared" si="9"/>
        <v>No</v>
      </c>
      <c r="AA88" s="13" t="str">
        <f t="shared" si="10"/>
        <v>No</v>
      </c>
      <c r="AB88" s="13" t="str">
        <f t="shared" si="11"/>
        <v>No</v>
      </c>
      <c r="AC88" s="13" t="str">
        <f>Table4[[#This Row],[Club]]&amp;":"&amp;Table4[[#Headers],[Female]]</f>
        <v>:Female</v>
      </c>
      <c r="AH88" s="11"/>
      <c r="AO88" s="11"/>
      <c r="AV88" s="11"/>
      <c r="BC88" s="11"/>
      <c r="BJ88" s="11"/>
      <c r="BQ88" s="11"/>
      <c r="BX88" s="11"/>
      <c r="CE88" s="11"/>
      <c r="CL88" s="11"/>
      <c r="CS88" s="11"/>
      <c r="CZ88" s="11"/>
      <c r="DG88" s="11"/>
      <c r="DN88" s="11"/>
      <c r="DU88" s="11"/>
    </row>
    <row r="89" spans="1:125" x14ac:dyDescent="0.2">
      <c r="A89" s="2">
        <v>88</v>
      </c>
      <c r="B89" s="2" t="str">
        <f>IFERROR(VLOOKUP($A$1&amp;":"&amp;A89,'Finish order'!C:K,6,FALSE),"")</f>
        <v>Stephen Mummery</v>
      </c>
      <c r="C89" s="2" t="str">
        <f>IFERROR(VLOOKUP(A$1&amp;":"&amp;A89,'Finish order'!$C:$K,9,FALSE),"")</f>
        <v>M70</v>
      </c>
      <c r="D89" s="2" t="str">
        <f>IFERROR(VLOOKUP(A$1&amp;":"&amp;A89,'Finish order'!$C:$K,7,FALSE),"")</f>
        <v>Individual#</v>
      </c>
      <c r="E89" s="11">
        <f>IFERROR(VLOOKUP($A$1&amp;":"&amp;A89,'Finish order'!C:K,5,FALSE),"")</f>
        <v>5.2777777777777778E-2</v>
      </c>
      <c r="F89" s="2">
        <f>IFERROR(VLOOKUP($A$1&amp;":"&amp;A89,'Finish order'!C:K,4,FALSE),"")</f>
        <v>991</v>
      </c>
      <c r="G89" s="13" cm="1">
        <f t="array" ref="G89">IFERROR(SMALL(IF($D$2:$D998=D89,$A$2:$A$911*1.001),1),"")</f>
        <v>4.0039999999999996</v>
      </c>
      <c r="H89" s="13" cm="1">
        <f t="array" ref="H89">IFERROR(SMALL(IF($D$2:$D998=D89,$A$2:$A$911*1.0001),2),"")</f>
        <v>6.0006000000000004</v>
      </c>
      <c r="I89" s="13" cm="1">
        <f t="array" ref="I89">IFERROR(SMALL(IF($D$2:$D998=D89,$A$2:$A$911*1.00001),3),"")</f>
        <v>30.000300000000003</v>
      </c>
      <c r="J89" s="13" cm="1">
        <f t="array" ref="J89">IFERROR(SMALL(IF($D$2:$D998=D89,$A$2:$A$911*1.000001),4),"")</f>
        <v>39.000038999999994</v>
      </c>
      <c r="K89" s="13">
        <f t="shared" si="6"/>
        <v>79.004939000000007</v>
      </c>
      <c r="L89" s="13">
        <f t="shared" si="7"/>
        <v>40.004900000000006</v>
      </c>
      <c r="M89" s="13">
        <f t="shared" si="8"/>
        <v>10.0046</v>
      </c>
      <c r="N89" s="13" t="str">
        <f>Table1[[#This Row],[Club]]&amp;":"&amp;Table1[[#Headers],[Male]]</f>
        <v>Individual#:Male</v>
      </c>
      <c r="P89" s="2">
        <v>88</v>
      </c>
      <c r="Q89" s="2" t="str">
        <f>IFERROR(VLOOKUP(P$1&amp;":"&amp;P89,'Finish order'!$C:$K,6,FALSE),"")</f>
        <v/>
      </c>
      <c r="R89" s="2" t="str">
        <f>IFERROR(VLOOKUP(P$1&amp;":"&amp;P89,'Finish order'!$C:$K,9,FALSE),"")</f>
        <v/>
      </c>
      <c r="S89" s="2" t="str">
        <f>IFERROR(VLOOKUP(P$1&amp;":"&amp;P89,'Finish order'!$C:$K,7,FALSE),"")</f>
        <v/>
      </c>
      <c r="T89" s="11" t="str">
        <f>IFERROR(VLOOKUP(P$1&amp;":"&amp;P89,'Finish order'!$C:$K,5,FALSE),"")</f>
        <v/>
      </c>
      <c r="U89" s="2" t="str">
        <f>IFERROR(VLOOKUP(P$1&amp;":"&amp;P89,'Finish order'!$C:$K,4,FALSE),"")</f>
        <v/>
      </c>
      <c r="V89" s="13" t="str" cm="1">
        <f t="array" ref="V89">IFERROR(SMALL(IF($S$2:$S998=S89,$P$2:$P$911*1.001),1),"")</f>
        <v/>
      </c>
      <c r="W89" s="13" t="str" cm="1">
        <f t="array" ref="W89">IFERROR(SMALL(IF($S$2:$S998=S89,$P$2:$P$911*1.0001),2),"")</f>
        <v/>
      </c>
      <c r="X89" s="13" t="str" cm="1">
        <f t="array" ref="X89">IFERROR(SMALL(IF($S$2:$S998=S89,$P$2:$P$911*1.00001),3),"")</f>
        <v/>
      </c>
      <c r="Y89" s="13" t="str" cm="1">
        <f t="array" ref="Y89">IFERROR(SMALL(IF($S$2:$S998=S89,$P$2:$P$911*1.000001),4),"")</f>
        <v/>
      </c>
      <c r="Z89" s="13" t="str">
        <f t="shared" si="9"/>
        <v>No</v>
      </c>
      <c r="AA89" s="13" t="str">
        <f t="shared" si="10"/>
        <v>No</v>
      </c>
      <c r="AB89" s="13" t="str">
        <f t="shared" si="11"/>
        <v>No</v>
      </c>
      <c r="AC89" s="13" t="str">
        <f>Table4[[#This Row],[Club]]&amp;":"&amp;Table4[[#Headers],[Female]]</f>
        <v>:Female</v>
      </c>
      <c r="AH89" s="11"/>
      <c r="AO89" s="11"/>
      <c r="AV89" s="11"/>
      <c r="BC89" s="11"/>
      <c r="BJ89" s="11"/>
      <c r="BQ89" s="11"/>
      <c r="BX89" s="11"/>
      <c r="CE89" s="11"/>
      <c r="CL89" s="11"/>
      <c r="CS89" s="11"/>
      <c r="CZ89" s="11"/>
      <c r="DG89" s="11"/>
      <c r="DN89" s="11"/>
      <c r="DU89" s="11"/>
    </row>
    <row r="90" spans="1:125" x14ac:dyDescent="0.2">
      <c r="A90" s="2">
        <v>89</v>
      </c>
      <c r="B90" s="2" t="str">
        <f>IFERROR(VLOOKUP($A$1&amp;":"&amp;A90,'Finish order'!C:K,6,FALSE),"")</f>
        <v>Mark Edwards</v>
      </c>
      <c r="C90" s="2" t="str">
        <f>IFERROR(VLOOKUP(A$1&amp;":"&amp;A90,'Finish order'!$C:$K,9,FALSE),"")</f>
        <v>M65</v>
      </c>
      <c r="D90" s="2" t="str">
        <f>IFERROR(VLOOKUP(A$1&amp;":"&amp;A90,'Finish order'!$C:$K,7,FALSE),"")</f>
        <v>North York Moors AC</v>
      </c>
      <c r="E90" s="11">
        <f>IFERROR(VLOOKUP($A$1&amp;":"&amp;A90,'Finish order'!C:K,5,FALSE),"")</f>
        <v>5.4282407407407404E-2</v>
      </c>
      <c r="F90" s="2">
        <f>IFERROR(VLOOKUP($A$1&amp;":"&amp;A90,'Finish order'!C:K,4,FALSE),"")</f>
        <v>957</v>
      </c>
      <c r="G90" s="13" cm="1">
        <f t="array" ref="G90">IFERROR(SMALL(IF($D$2:$D999=D90,$A$2:$A$911*1.001),1),"")</f>
        <v>21.020999999999997</v>
      </c>
      <c r="H90" s="13" cm="1">
        <f t="array" ref="H90">IFERROR(SMALL(IF($D$2:$D999=D90,$A$2:$A$911*1.0001),2),"")</f>
        <v>37.003700000000002</v>
      </c>
      <c r="I90" s="13" cm="1">
        <f t="array" ref="I90">IFERROR(SMALL(IF($D$2:$D999=D90,$A$2:$A$911*1.00001),3),"")</f>
        <v>51.000510000000006</v>
      </c>
      <c r="J90" s="13" cm="1">
        <f t="array" ref="J90">IFERROR(SMALL(IF($D$2:$D999=D90,$A$2:$A$911*1.000001),4),"")</f>
        <v>54.000053999999999</v>
      </c>
      <c r="K90" s="13">
        <f t="shared" si="6"/>
        <v>163.02526399999999</v>
      </c>
      <c r="L90" s="13">
        <f t="shared" si="7"/>
        <v>109.02521</v>
      </c>
      <c r="M90" s="13">
        <f t="shared" si="8"/>
        <v>58.024699999999996</v>
      </c>
      <c r="N90" s="13" t="str">
        <f>Table1[[#This Row],[Club]]&amp;":"&amp;Table1[[#Headers],[Male]]</f>
        <v>North York Moors AC:Male</v>
      </c>
      <c r="P90" s="2">
        <v>89</v>
      </c>
      <c r="Q90" s="2" t="str">
        <f>IFERROR(VLOOKUP(P$1&amp;":"&amp;P90,'Finish order'!$C:$K,6,FALSE),"")</f>
        <v/>
      </c>
      <c r="R90" s="2" t="str">
        <f>IFERROR(VLOOKUP(P$1&amp;":"&amp;P90,'Finish order'!$C:$K,9,FALSE),"")</f>
        <v/>
      </c>
      <c r="S90" s="2" t="str">
        <f>IFERROR(VLOOKUP(P$1&amp;":"&amp;P90,'Finish order'!$C:$K,7,FALSE),"")</f>
        <v/>
      </c>
      <c r="T90" s="11" t="str">
        <f>IFERROR(VLOOKUP(P$1&amp;":"&amp;P90,'Finish order'!$C:$K,5,FALSE),"")</f>
        <v/>
      </c>
      <c r="U90" s="2" t="str">
        <f>IFERROR(VLOOKUP(P$1&amp;":"&amp;P90,'Finish order'!$C:$K,4,FALSE),"")</f>
        <v/>
      </c>
      <c r="V90" s="13" t="str" cm="1">
        <f t="array" ref="V90">IFERROR(SMALL(IF($S$2:$S999=S90,$P$2:$P$911*1.001),1),"")</f>
        <v/>
      </c>
      <c r="W90" s="13" t="str" cm="1">
        <f t="array" ref="W90">IFERROR(SMALL(IF($S$2:$S999=S90,$P$2:$P$911*1.0001),2),"")</f>
        <v/>
      </c>
      <c r="X90" s="13" t="str" cm="1">
        <f t="array" ref="X90">IFERROR(SMALL(IF($S$2:$S999=S90,$P$2:$P$911*1.00001),3),"")</f>
        <v/>
      </c>
      <c r="Y90" s="13" t="str" cm="1">
        <f t="array" ref="Y90">IFERROR(SMALL(IF($S$2:$S999=S90,$P$2:$P$911*1.000001),4),"")</f>
        <v/>
      </c>
      <c r="Z90" s="13" t="str">
        <f t="shared" si="9"/>
        <v>No</v>
      </c>
      <c r="AA90" s="13" t="str">
        <f t="shared" si="10"/>
        <v>No</v>
      </c>
      <c r="AB90" s="13" t="str">
        <f t="shared" si="11"/>
        <v>No</v>
      </c>
      <c r="AC90" s="13" t="str">
        <f>Table4[[#This Row],[Club]]&amp;":"&amp;Table4[[#Headers],[Female]]</f>
        <v>:Female</v>
      </c>
      <c r="AH90" s="11"/>
      <c r="AO90" s="11"/>
      <c r="AV90" s="11"/>
      <c r="BC90" s="11"/>
      <c r="BJ90" s="11"/>
      <c r="BQ90" s="11"/>
      <c r="BX90" s="11"/>
      <c r="CE90" s="11"/>
      <c r="CL90" s="11"/>
      <c r="CS90" s="11"/>
      <c r="CZ90" s="11"/>
      <c r="DG90" s="11"/>
      <c r="DN90" s="11"/>
      <c r="DU90" s="11"/>
    </row>
    <row r="91" spans="1:125" x14ac:dyDescent="0.2">
      <c r="A91" s="2">
        <v>90</v>
      </c>
      <c r="B91" s="2" t="str">
        <f>IFERROR(VLOOKUP($A$1&amp;":"&amp;A91,'Finish order'!C:K,6,FALSE),"")</f>
        <v>Andrew Johnson2</v>
      </c>
      <c r="C91" s="2" t="str">
        <f>IFERROR(VLOOKUP(A$1&amp;":"&amp;A91,'Finish order'!$C:$K,9,FALSE),"")</f>
        <v>M65</v>
      </c>
      <c r="D91" s="2" t="str">
        <f>IFERROR(VLOOKUP(A$1&amp;":"&amp;A91,'Finish order'!$C:$K,7,FALSE),"")</f>
        <v>York Knavesmire Harriers</v>
      </c>
      <c r="E91" s="11">
        <f>IFERROR(VLOOKUP($A$1&amp;":"&amp;A91,'Finish order'!C:K,5,FALSE),"")</f>
        <v>5.4942129629629632E-2</v>
      </c>
      <c r="F91" s="2">
        <f>IFERROR(VLOOKUP($A$1&amp;":"&amp;A91,'Finish order'!C:K,4,FALSE),"")</f>
        <v>962</v>
      </c>
      <c r="G91" s="13" cm="1">
        <f t="array" ref="G91">IFERROR(SMALL(IF($D$2:$D1000=D91,$A$2:$A$911*1.001),1),"")</f>
        <v>13.012999999999998</v>
      </c>
      <c r="H91" s="13" cm="1">
        <f t="array" ref="H91">IFERROR(SMALL(IF($D$2:$D1000=D91,$A$2:$A$911*1.0001),2),"")</f>
        <v>14.0014</v>
      </c>
      <c r="I91" s="13" cm="1">
        <f t="array" ref="I91">IFERROR(SMALL(IF($D$2:$D1000=D91,$A$2:$A$911*1.00001),3),"")</f>
        <v>36.000360000000001</v>
      </c>
      <c r="J91" s="13" cm="1">
        <f t="array" ref="J91">IFERROR(SMALL(IF($D$2:$D1000=D91,$A$2:$A$911*1.000001),4),"")</f>
        <v>48.000047999999992</v>
      </c>
      <c r="K91" s="13">
        <f t="shared" si="6"/>
        <v>111.01480799999999</v>
      </c>
      <c r="L91" s="13">
        <f t="shared" si="7"/>
        <v>63.014759999999995</v>
      </c>
      <c r="M91" s="13">
        <f t="shared" si="8"/>
        <v>27.014399999999998</v>
      </c>
      <c r="N91" s="13" t="str">
        <f>Table1[[#This Row],[Club]]&amp;":"&amp;Table1[[#Headers],[Male]]</f>
        <v>York Knavesmire Harriers:Male</v>
      </c>
      <c r="P91" s="2">
        <v>90</v>
      </c>
      <c r="Q91" s="2" t="str">
        <f>IFERROR(VLOOKUP(P$1&amp;":"&amp;P91,'Finish order'!$C:$K,6,FALSE),"")</f>
        <v/>
      </c>
      <c r="R91" s="2" t="str">
        <f>IFERROR(VLOOKUP(P$1&amp;":"&amp;P91,'Finish order'!$C:$K,9,FALSE),"")</f>
        <v/>
      </c>
      <c r="S91" s="2" t="str">
        <f>IFERROR(VLOOKUP(P$1&amp;":"&amp;P91,'Finish order'!$C:$K,7,FALSE),"")</f>
        <v/>
      </c>
      <c r="T91" s="11" t="str">
        <f>IFERROR(VLOOKUP(P$1&amp;":"&amp;P91,'Finish order'!$C:$K,5,FALSE),"")</f>
        <v/>
      </c>
      <c r="U91" s="2" t="str">
        <f>IFERROR(VLOOKUP(P$1&amp;":"&amp;P91,'Finish order'!$C:$K,4,FALSE),"")</f>
        <v/>
      </c>
      <c r="V91" s="13" t="str" cm="1">
        <f t="array" ref="V91">IFERROR(SMALL(IF($S$2:$S1000=S91,$P$2:$P$911*1.001),1),"")</f>
        <v/>
      </c>
      <c r="W91" s="13" t="str" cm="1">
        <f t="array" ref="W91">IFERROR(SMALL(IF($S$2:$S1000=S91,$P$2:$P$911*1.0001),2),"")</f>
        <v/>
      </c>
      <c r="X91" s="13" t="str" cm="1">
        <f t="array" ref="X91">IFERROR(SMALL(IF($S$2:$S1000=S91,$P$2:$P$911*1.00001),3),"")</f>
        <v/>
      </c>
      <c r="Y91" s="13" t="str" cm="1">
        <f t="array" ref="Y91">IFERROR(SMALL(IF($S$2:$S1000=S91,$P$2:$P$911*1.000001),4),"")</f>
        <v/>
      </c>
      <c r="Z91" s="13" t="str">
        <f t="shared" si="9"/>
        <v>No</v>
      </c>
      <c r="AA91" s="13" t="str">
        <f t="shared" si="10"/>
        <v>No</v>
      </c>
      <c r="AB91" s="13" t="str">
        <f t="shared" si="11"/>
        <v>No</v>
      </c>
      <c r="AC91" s="13" t="str">
        <f>Table4[[#This Row],[Club]]&amp;":"&amp;Table4[[#Headers],[Female]]</f>
        <v>:Female</v>
      </c>
      <c r="AH91" s="11"/>
      <c r="AO91" s="11"/>
      <c r="AV91" s="11"/>
      <c r="BC91" s="11"/>
      <c r="BJ91" s="11"/>
      <c r="BQ91" s="11"/>
      <c r="BX91" s="11"/>
      <c r="CE91" s="11"/>
      <c r="CL91" s="11"/>
      <c r="CS91" s="11"/>
      <c r="CZ91" s="11"/>
      <c r="DG91" s="11"/>
      <c r="DN91" s="11"/>
      <c r="DU91" s="11"/>
    </row>
    <row r="92" spans="1:125" x14ac:dyDescent="0.2">
      <c r="A92" s="2">
        <v>91</v>
      </c>
      <c r="B92" s="2" t="str">
        <f>IFERROR(VLOOKUP($A$1&amp;":"&amp;A92,'Finish order'!C:K,6,FALSE),"")</f>
        <v>Austen Moore</v>
      </c>
      <c r="C92" s="2" t="str">
        <f>IFERROR(VLOOKUP(A$1&amp;":"&amp;A92,'Finish order'!$C:$K,9,FALSE),"")</f>
        <v>M70</v>
      </c>
      <c r="D92" s="2" t="str">
        <f>IFERROR(VLOOKUP(A$1&amp;":"&amp;A92,'Finish order'!$C:$K,7,FALSE),"")</f>
        <v>Mersey Tri</v>
      </c>
      <c r="E92" s="11">
        <f>IFERROR(VLOOKUP($A$1&amp;":"&amp;A92,'Finish order'!C:K,5,FALSE),"")</f>
        <v>5.5023148148148147E-2</v>
      </c>
      <c r="F92" s="2">
        <f>IFERROR(VLOOKUP($A$1&amp;":"&amp;A92,'Finish order'!C:K,4,FALSE),"")</f>
        <v>993</v>
      </c>
      <c r="G92" s="13" cm="1">
        <f t="array" ref="G92">IFERROR(SMALL(IF($D$2:$D1001=D92,$A$2:$A$911*1.001),1),"")</f>
        <v>91.090999999999994</v>
      </c>
      <c r="H92" s="13" t="str" cm="1">
        <f t="array" ref="H92">IFERROR(SMALL(IF($D$2:$D1001=D92,$A$2:$A$911*1.0001),2),"")</f>
        <v/>
      </c>
      <c r="I92" s="13" t="str" cm="1">
        <f t="array" ref="I92">IFERROR(SMALL(IF($D$2:$D1001=D92,$A$2:$A$911*1.00001),3),"")</f>
        <v/>
      </c>
      <c r="J92" s="13" t="str" cm="1">
        <f t="array" ref="J92">IFERROR(SMALL(IF($D$2:$D1001=D92,$A$2:$A$911*1.000001),4),"")</f>
        <v/>
      </c>
      <c r="K92" s="13" t="str">
        <f t="shared" si="6"/>
        <v>No</v>
      </c>
      <c r="L92" s="13" t="str">
        <f t="shared" si="7"/>
        <v>No</v>
      </c>
      <c r="M92" s="13" t="str">
        <f t="shared" si="8"/>
        <v>No</v>
      </c>
      <c r="N92" s="13" t="str">
        <f>Table1[[#This Row],[Club]]&amp;":"&amp;Table1[[#Headers],[Male]]</f>
        <v>Mersey Tri:Male</v>
      </c>
      <c r="P92" s="2">
        <v>91</v>
      </c>
      <c r="Q92" s="2" t="str">
        <f>IFERROR(VLOOKUP(P$1&amp;":"&amp;P92,'Finish order'!$C:$K,6,FALSE),"")</f>
        <v/>
      </c>
      <c r="R92" s="2" t="str">
        <f>IFERROR(VLOOKUP(P$1&amp;":"&amp;P92,'Finish order'!$C:$K,9,FALSE),"")</f>
        <v/>
      </c>
      <c r="S92" s="2" t="str">
        <f>IFERROR(VLOOKUP(P$1&amp;":"&amp;P92,'Finish order'!$C:$K,7,FALSE),"")</f>
        <v/>
      </c>
      <c r="T92" s="11" t="str">
        <f>IFERROR(VLOOKUP(P$1&amp;":"&amp;P92,'Finish order'!$C:$K,5,FALSE),"")</f>
        <v/>
      </c>
      <c r="U92" s="2" t="str">
        <f>IFERROR(VLOOKUP(P$1&amp;":"&amp;P92,'Finish order'!$C:$K,4,FALSE),"")</f>
        <v/>
      </c>
      <c r="V92" s="13" t="str" cm="1">
        <f t="array" ref="V92">IFERROR(SMALL(IF($S$2:$S1001=S92,$P$2:$P$911*1.001),1),"")</f>
        <v/>
      </c>
      <c r="W92" s="13" t="str" cm="1">
        <f t="array" ref="W92">IFERROR(SMALL(IF($S$2:$S1001=S92,$P$2:$P$911*1.0001),2),"")</f>
        <v/>
      </c>
      <c r="X92" s="13" t="str" cm="1">
        <f t="array" ref="X92">IFERROR(SMALL(IF($S$2:$S1001=S92,$P$2:$P$911*1.00001),3),"")</f>
        <v/>
      </c>
      <c r="Y92" s="13" t="str" cm="1">
        <f t="array" ref="Y92">IFERROR(SMALL(IF($S$2:$S1001=S92,$P$2:$P$911*1.000001),4),"")</f>
        <v/>
      </c>
      <c r="Z92" s="13" t="str">
        <f t="shared" si="9"/>
        <v>No</v>
      </c>
      <c r="AA92" s="13" t="str">
        <f t="shared" si="10"/>
        <v>No</v>
      </c>
      <c r="AB92" s="13" t="str">
        <f t="shared" si="11"/>
        <v>No</v>
      </c>
      <c r="AC92" s="13" t="str">
        <f>Table4[[#This Row],[Club]]&amp;":"&amp;Table4[[#Headers],[Female]]</f>
        <v>:Female</v>
      </c>
      <c r="AH92" s="11"/>
      <c r="AO92" s="11"/>
      <c r="AV92" s="11"/>
      <c r="BC92" s="11"/>
      <c r="BJ92" s="11"/>
      <c r="BQ92" s="11"/>
      <c r="BX92" s="11"/>
      <c r="CE92" s="11"/>
      <c r="CL92" s="11"/>
      <c r="CS92" s="11"/>
      <c r="CZ92" s="11"/>
      <c r="DG92" s="11"/>
      <c r="DN92" s="11"/>
      <c r="DU92" s="11"/>
    </row>
    <row r="93" spans="1:125" x14ac:dyDescent="0.2">
      <c r="A93" s="2">
        <v>92</v>
      </c>
      <c r="B93" s="2" t="str">
        <f>IFERROR(VLOOKUP($A$1&amp;":"&amp;A93,'Finish order'!C:K,6,FALSE),"")</f>
        <v>Stephen Haley</v>
      </c>
      <c r="C93" s="2" t="str">
        <f>IFERROR(VLOOKUP(A$1&amp;":"&amp;A93,'Finish order'!$C:$K,9,FALSE),"")</f>
        <v>M65</v>
      </c>
      <c r="D93" s="2" t="str">
        <f>IFERROR(VLOOKUP(A$1&amp;":"&amp;A93,'Finish order'!$C:$K,7,FALSE),"")</f>
        <v>Individual#</v>
      </c>
      <c r="E93" s="11">
        <f>IFERROR(VLOOKUP($A$1&amp;":"&amp;A93,'Finish order'!C:K,5,FALSE),"")</f>
        <v>5.7002314814814818E-2</v>
      </c>
      <c r="F93" s="2">
        <f>IFERROR(VLOOKUP($A$1&amp;":"&amp;A93,'Finish order'!C:K,4,FALSE),"")</f>
        <v>955</v>
      </c>
      <c r="G93" s="13" cm="1">
        <f t="array" ref="G93">IFERROR(SMALL(IF($D$2:$D1002=D93,$A$2:$A$911*1.001),1),"")</f>
        <v>4.0039999999999996</v>
      </c>
      <c r="H93" s="13" cm="1">
        <f t="array" ref="H93">IFERROR(SMALL(IF($D$2:$D1002=D93,$A$2:$A$911*1.0001),2),"")</f>
        <v>6.0006000000000004</v>
      </c>
      <c r="I93" s="13" cm="1">
        <f t="array" ref="I93">IFERROR(SMALL(IF($D$2:$D1002=D93,$A$2:$A$911*1.00001),3),"")</f>
        <v>30.000300000000003</v>
      </c>
      <c r="J93" s="13" cm="1">
        <f t="array" ref="J93">IFERROR(SMALL(IF($D$2:$D1002=D93,$A$2:$A$911*1.000001),4),"")</f>
        <v>39.000038999999994</v>
      </c>
      <c r="K93" s="13">
        <f t="shared" si="6"/>
        <v>79.004939000000007</v>
      </c>
      <c r="L93" s="13">
        <f t="shared" si="7"/>
        <v>40.004900000000006</v>
      </c>
      <c r="M93" s="13">
        <f t="shared" si="8"/>
        <v>10.0046</v>
      </c>
      <c r="N93" s="13" t="str">
        <f>Table1[[#This Row],[Club]]&amp;":"&amp;Table1[[#Headers],[Male]]</f>
        <v>Individual#:Male</v>
      </c>
      <c r="P93" s="2">
        <v>92</v>
      </c>
      <c r="Q93" s="2" t="str">
        <f>IFERROR(VLOOKUP(P$1&amp;":"&amp;P93,'Finish order'!$C:$K,6,FALSE),"")</f>
        <v/>
      </c>
      <c r="R93" s="2" t="str">
        <f>IFERROR(VLOOKUP(P$1&amp;":"&amp;P93,'Finish order'!$C:$K,9,FALSE),"")</f>
        <v/>
      </c>
      <c r="S93" s="2" t="str">
        <f>IFERROR(VLOOKUP(P$1&amp;":"&amp;P93,'Finish order'!$C:$K,7,FALSE),"")</f>
        <v/>
      </c>
      <c r="T93" s="11" t="str">
        <f>IFERROR(VLOOKUP(P$1&amp;":"&amp;P93,'Finish order'!$C:$K,5,FALSE),"")</f>
        <v/>
      </c>
      <c r="U93" s="2" t="str">
        <f>IFERROR(VLOOKUP(P$1&amp;":"&amp;P93,'Finish order'!$C:$K,4,FALSE),"")</f>
        <v/>
      </c>
      <c r="V93" s="13" t="str" cm="1">
        <f t="array" ref="V93">IFERROR(SMALL(IF($S$2:$S1002=S93,$P$2:$P$911*1.001),1),"")</f>
        <v/>
      </c>
      <c r="W93" s="13" t="str" cm="1">
        <f t="array" ref="W93">IFERROR(SMALL(IF($S$2:$S1002=S93,$P$2:$P$911*1.0001),2),"")</f>
        <v/>
      </c>
      <c r="X93" s="13" t="str" cm="1">
        <f t="array" ref="X93">IFERROR(SMALL(IF($S$2:$S1002=S93,$P$2:$P$911*1.00001),3),"")</f>
        <v/>
      </c>
      <c r="Y93" s="13" t="str" cm="1">
        <f t="array" ref="Y93">IFERROR(SMALL(IF($S$2:$S1002=S93,$P$2:$P$911*1.000001),4),"")</f>
        <v/>
      </c>
      <c r="Z93" s="13" t="str">
        <f t="shared" si="9"/>
        <v>No</v>
      </c>
      <c r="AA93" s="13" t="str">
        <f t="shared" si="10"/>
        <v>No</v>
      </c>
      <c r="AB93" s="13" t="str">
        <f t="shared" si="11"/>
        <v>No</v>
      </c>
      <c r="AC93" s="13" t="str">
        <f>Table4[[#This Row],[Club]]&amp;":"&amp;Table4[[#Headers],[Female]]</f>
        <v>:Female</v>
      </c>
      <c r="AH93" s="11"/>
      <c r="AO93" s="11"/>
      <c r="AV93" s="11"/>
      <c r="BC93" s="11"/>
      <c r="BJ93" s="11"/>
      <c r="BQ93" s="11"/>
      <c r="BX93" s="11"/>
      <c r="CE93" s="11"/>
      <c r="CL93" s="11"/>
      <c r="CS93" s="11"/>
      <c r="CZ93" s="11"/>
      <c r="DG93" s="11"/>
      <c r="DN93" s="11"/>
      <c r="DU93" s="11"/>
    </row>
    <row r="94" spans="1:125" x14ac:dyDescent="0.2">
      <c r="A94" s="2">
        <v>93</v>
      </c>
      <c r="B94" s="2" t="str">
        <f>IFERROR(VLOOKUP($A$1&amp;":"&amp;A94,'Finish order'!C:K,6,FALSE),"")</f>
        <v>Peter Murray</v>
      </c>
      <c r="C94" s="2" t="str">
        <f>IFERROR(VLOOKUP(A$1&amp;":"&amp;A94,'Finish order'!$C:$K,9,FALSE),"")</f>
        <v>M55</v>
      </c>
      <c r="D94" s="2" t="str">
        <f>IFERROR(VLOOKUP(A$1&amp;":"&amp;A94,'Finish order'!$C:$K,7,FALSE),"")</f>
        <v>York Acorn RC</v>
      </c>
      <c r="E94" s="11">
        <f>IFERROR(VLOOKUP($A$1&amp;":"&amp;A94,'Finish order'!C:K,5,FALSE),"")</f>
        <v>5.7222222222222223E-2</v>
      </c>
      <c r="F94" s="2">
        <f>IFERROR(VLOOKUP($A$1&amp;":"&amp;A94,'Finish order'!C:K,4,FALSE),"")</f>
        <v>802</v>
      </c>
      <c r="G94" s="13" cm="1">
        <f t="array" ref="G94">IFERROR(SMALL(IF($D$2:$D1003=D94,$A$2:$A$911*1.001),1),"")</f>
        <v>26.025999999999996</v>
      </c>
      <c r="H94" s="13" cm="1">
        <f t="array" ref="H94">IFERROR(SMALL(IF($D$2:$D1003=D94,$A$2:$A$911*1.0001),2),"")</f>
        <v>33.003300000000003</v>
      </c>
      <c r="I94" s="13" cm="1">
        <f t="array" ref="I94">IFERROR(SMALL(IF($D$2:$D1003=D94,$A$2:$A$911*1.00001),3),"")</f>
        <v>49.000490000000006</v>
      </c>
      <c r="J94" s="13" cm="1">
        <f t="array" ref="J94">IFERROR(SMALL(IF($D$2:$D1003=D94,$A$2:$A$911*1.000001),4),"")</f>
        <v>63.000062999999997</v>
      </c>
      <c r="K94" s="13">
        <f t="shared" si="6"/>
        <v>171.029853</v>
      </c>
      <c r="L94" s="13">
        <f t="shared" si="7"/>
        <v>108.02979000000001</v>
      </c>
      <c r="M94" s="13">
        <f t="shared" si="8"/>
        <v>59.029299999999999</v>
      </c>
      <c r="N94" s="13" t="str">
        <f>Table1[[#This Row],[Club]]&amp;":"&amp;Table1[[#Headers],[Male]]</f>
        <v>York Acorn RC:Male</v>
      </c>
      <c r="P94" s="2">
        <v>93</v>
      </c>
      <c r="Q94" s="2" t="str">
        <f>IFERROR(VLOOKUP(P$1&amp;":"&amp;P94,'Finish order'!$C:$K,6,FALSE),"")</f>
        <v/>
      </c>
      <c r="R94" s="2" t="str">
        <f>IFERROR(VLOOKUP(P$1&amp;":"&amp;P94,'Finish order'!$C:$K,9,FALSE),"")</f>
        <v/>
      </c>
      <c r="S94" s="2" t="str">
        <f>IFERROR(VLOOKUP(P$1&amp;":"&amp;P94,'Finish order'!$C:$K,7,FALSE),"")</f>
        <v/>
      </c>
      <c r="T94" s="11" t="str">
        <f>IFERROR(VLOOKUP(P$1&amp;":"&amp;P94,'Finish order'!$C:$K,5,FALSE),"")</f>
        <v/>
      </c>
      <c r="U94" s="2" t="str">
        <f>IFERROR(VLOOKUP(P$1&amp;":"&amp;P94,'Finish order'!$C:$K,4,FALSE),"")</f>
        <v/>
      </c>
      <c r="V94" s="13" t="str" cm="1">
        <f t="array" ref="V94">IFERROR(SMALL(IF($S$2:$S1003=S94,$P$2:$P$911*1.001),1),"")</f>
        <v/>
      </c>
      <c r="W94" s="13" t="str" cm="1">
        <f t="array" ref="W94">IFERROR(SMALL(IF($S$2:$S1003=S94,$P$2:$P$911*1.0001),2),"")</f>
        <v/>
      </c>
      <c r="X94" s="13" t="str" cm="1">
        <f t="array" ref="X94">IFERROR(SMALL(IF($S$2:$S1003=S94,$P$2:$P$911*1.00001),3),"")</f>
        <v/>
      </c>
      <c r="Y94" s="13" t="str" cm="1">
        <f t="array" ref="Y94">IFERROR(SMALL(IF($S$2:$S1003=S94,$P$2:$P$911*1.000001),4),"")</f>
        <v/>
      </c>
      <c r="Z94" s="13" t="str">
        <f t="shared" si="9"/>
        <v>No</v>
      </c>
      <c r="AA94" s="13" t="str">
        <f t="shared" si="10"/>
        <v>No</v>
      </c>
      <c r="AB94" s="13" t="str">
        <f t="shared" si="11"/>
        <v>No</v>
      </c>
      <c r="AC94" s="13" t="str">
        <f>Table4[[#This Row],[Club]]&amp;":"&amp;Table4[[#Headers],[Female]]</f>
        <v>:Female</v>
      </c>
      <c r="AH94" s="11"/>
      <c r="AO94" s="11"/>
      <c r="AV94" s="11"/>
      <c r="BC94" s="11"/>
      <c r="BJ94" s="11"/>
      <c r="BQ94" s="11"/>
      <c r="BX94" s="11"/>
      <c r="CE94" s="11"/>
      <c r="CL94" s="11"/>
      <c r="CS94" s="11"/>
      <c r="CZ94" s="11"/>
      <c r="DG94" s="11"/>
      <c r="DN94" s="11"/>
      <c r="DU94" s="11"/>
    </row>
    <row r="95" spans="1:125" x14ac:dyDescent="0.2">
      <c r="A95" s="2">
        <v>94</v>
      </c>
      <c r="B95" s="2" t="str">
        <f>IFERROR(VLOOKUP($A$1&amp;":"&amp;A95,'Finish order'!C:K,6,FALSE),"")</f>
        <v>Geoffrey Usher</v>
      </c>
      <c r="C95" s="2" t="str">
        <f>IFERROR(VLOOKUP(A$1&amp;":"&amp;A95,'Finish order'!$C:$K,9,FALSE),"")</f>
        <v>M70</v>
      </c>
      <c r="D95" s="2" t="str">
        <f>IFERROR(VLOOKUP(A$1&amp;":"&amp;A95,'Finish order'!$C:$K,7,FALSE),"")</f>
        <v>Individual#</v>
      </c>
      <c r="E95" s="11">
        <f>IFERROR(VLOOKUP($A$1&amp;":"&amp;A95,'Finish order'!C:K,5,FALSE),"")</f>
        <v>5.7326388888888892E-2</v>
      </c>
      <c r="F95" s="2">
        <f>IFERROR(VLOOKUP($A$1&amp;":"&amp;A95,'Finish order'!C:K,4,FALSE),"")</f>
        <v>987</v>
      </c>
      <c r="G95" s="13" cm="1">
        <f t="array" ref="G95">IFERROR(SMALL(IF($D$2:$D1004=D95,$A$2:$A$911*1.001),1),"")</f>
        <v>4.0039999999999996</v>
      </c>
      <c r="H95" s="13" cm="1">
        <f t="array" ref="H95">IFERROR(SMALL(IF($D$2:$D1004=D95,$A$2:$A$911*1.0001),2),"")</f>
        <v>6.0006000000000004</v>
      </c>
      <c r="I95" s="13" cm="1">
        <f t="array" ref="I95">IFERROR(SMALL(IF($D$2:$D1004=D95,$A$2:$A$911*1.00001),3),"")</f>
        <v>30.000300000000003</v>
      </c>
      <c r="J95" s="13" cm="1">
        <f t="array" ref="J95">IFERROR(SMALL(IF($D$2:$D1004=D95,$A$2:$A$911*1.000001),4),"")</f>
        <v>39.000038999999994</v>
      </c>
      <c r="K95" s="13">
        <f t="shared" si="6"/>
        <v>79.004939000000007</v>
      </c>
      <c r="L95" s="13">
        <f t="shared" si="7"/>
        <v>40.004900000000006</v>
      </c>
      <c r="M95" s="13">
        <f t="shared" si="8"/>
        <v>10.0046</v>
      </c>
      <c r="N95" s="13" t="str">
        <f>Table1[[#This Row],[Club]]&amp;":"&amp;Table1[[#Headers],[Male]]</f>
        <v>Individual#:Male</v>
      </c>
      <c r="P95" s="2">
        <v>94</v>
      </c>
      <c r="Q95" s="2" t="str">
        <f>IFERROR(VLOOKUP(P$1&amp;":"&amp;P95,'Finish order'!$C:$K,6,FALSE),"")</f>
        <v/>
      </c>
      <c r="R95" s="2" t="str">
        <f>IFERROR(VLOOKUP(P$1&amp;":"&amp;P95,'Finish order'!$C:$K,9,FALSE),"")</f>
        <v/>
      </c>
      <c r="S95" s="2" t="str">
        <f>IFERROR(VLOOKUP(P$1&amp;":"&amp;P95,'Finish order'!$C:$K,7,FALSE),"")</f>
        <v/>
      </c>
      <c r="T95" s="11" t="str">
        <f>IFERROR(VLOOKUP(P$1&amp;":"&amp;P95,'Finish order'!$C:$K,5,FALSE),"")</f>
        <v/>
      </c>
      <c r="U95" s="2" t="str">
        <f>IFERROR(VLOOKUP(P$1&amp;":"&amp;P95,'Finish order'!$C:$K,4,FALSE),"")</f>
        <v/>
      </c>
      <c r="V95" s="13" t="str" cm="1">
        <f t="array" ref="V95">IFERROR(SMALL(IF($S$2:$S1004=S95,$P$2:$P$911*1.001),1),"")</f>
        <v/>
      </c>
      <c r="W95" s="13" t="str" cm="1">
        <f t="array" ref="W95">IFERROR(SMALL(IF($S$2:$S1004=S95,$P$2:$P$911*1.0001),2),"")</f>
        <v/>
      </c>
      <c r="X95" s="13" t="str" cm="1">
        <f t="array" ref="X95">IFERROR(SMALL(IF($S$2:$S1004=S95,$P$2:$P$911*1.00001),3),"")</f>
        <v/>
      </c>
      <c r="Y95" s="13" t="str" cm="1">
        <f t="array" ref="Y95">IFERROR(SMALL(IF($S$2:$S1004=S95,$P$2:$P$911*1.000001),4),"")</f>
        <v/>
      </c>
      <c r="Z95" s="13" t="str">
        <f t="shared" si="9"/>
        <v>No</v>
      </c>
      <c r="AA95" s="13" t="str">
        <f t="shared" si="10"/>
        <v>No</v>
      </c>
      <c r="AB95" s="13" t="str">
        <f t="shared" si="11"/>
        <v>No</v>
      </c>
      <c r="AC95" s="13" t="str">
        <f>Table4[[#This Row],[Club]]&amp;":"&amp;Table4[[#Headers],[Female]]</f>
        <v>:Female</v>
      </c>
      <c r="AH95" s="11"/>
      <c r="AO95" s="11"/>
      <c r="AV95" s="11"/>
      <c r="BC95" s="11"/>
      <c r="BJ95" s="11"/>
      <c r="BQ95" s="11"/>
      <c r="BX95" s="11"/>
      <c r="CE95" s="11"/>
      <c r="CL95" s="11"/>
      <c r="CS95" s="11"/>
      <c r="CZ95" s="11"/>
      <c r="DG95" s="11"/>
      <c r="DN95" s="11"/>
      <c r="DU95" s="11"/>
    </row>
    <row r="96" spans="1:125" x14ac:dyDescent="0.2">
      <c r="A96" s="2">
        <v>95</v>
      </c>
      <c r="B96" s="2" t="str">
        <f>IFERROR(VLOOKUP($A$1&amp;":"&amp;A96,'Finish order'!C:K,6,FALSE),"")</f>
        <v>Stephen Dixon</v>
      </c>
      <c r="C96" s="2" t="str">
        <f>IFERROR(VLOOKUP(A$1&amp;":"&amp;A96,'Finish order'!$C:$K,9,FALSE),"")</f>
        <v>M70</v>
      </c>
      <c r="D96" s="2" t="str">
        <f>IFERROR(VLOOKUP(A$1&amp;":"&amp;A96,'Finish order'!$C:$K,7,FALSE),"")</f>
        <v>Valley Striders</v>
      </c>
      <c r="E96" s="11">
        <f>IFERROR(VLOOKUP($A$1&amp;":"&amp;A96,'Finish order'!C:K,5,FALSE),"")</f>
        <v>5.8738425925925923E-2</v>
      </c>
      <c r="F96" s="2">
        <f>IFERROR(VLOOKUP($A$1&amp;":"&amp;A96,'Finish order'!C:K,4,FALSE),"")</f>
        <v>985</v>
      </c>
      <c r="G96" s="13" cm="1">
        <f t="array" ref="G96">IFERROR(SMALL(IF($D$2:$D1005=D96,$A$2:$A$911*1.001),1),"")</f>
        <v>95.094999999999985</v>
      </c>
      <c r="H96" s="13" t="str" cm="1">
        <f t="array" ref="H96">IFERROR(SMALL(IF($D$2:$D1005=D96,$A$2:$A$911*1.0001),2),"")</f>
        <v/>
      </c>
      <c r="I96" s="13" t="str" cm="1">
        <f t="array" ref="I96">IFERROR(SMALL(IF($D$2:$D1005=D96,$A$2:$A$911*1.00001),3),"")</f>
        <v/>
      </c>
      <c r="J96" s="13" t="str" cm="1">
        <f t="array" ref="J96">IFERROR(SMALL(IF($D$2:$D1005=D96,$A$2:$A$911*1.000001),4),"")</f>
        <v/>
      </c>
      <c r="K96" s="13" t="str">
        <f t="shared" si="6"/>
        <v>No</v>
      </c>
      <c r="L96" s="13" t="str">
        <f t="shared" si="7"/>
        <v>No</v>
      </c>
      <c r="M96" s="13" t="str">
        <f t="shared" si="8"/>
        <v>No</v>
      </c>
      <c r="N96" s="13" t="str">
        <f>Table1[[#This Row],[Club]]&amp;":"&amp;Table1[[#Headers],[Male]]</f>
        <v>Valley Striders:Male</v>
      </c>
      <c r="P96" s="2">
        <v>95</v>
      </c>
      <c r="Q96" s="2" t="str">
        <f>IFERROR(VLOOKUP(P$1&amp;":"&amp;P96,'Finish order'!$C:$K,6,FALSE),"")</f>
        <v/>
      </c>
      <c r="R96" s="2" t="str">
        <f>IFERROR(VLOOKUP(P$1&amp;":"&amp;P96,'Finish order'!$C:$K,9,FALSE),"")</f>
        <v/>
      </c>
      <c r="S96" s="2" t="str">
        <f>IFERROR(VLOOKUP(P$1&amp;":"&amp;P96,'Finish order'!$C:$K,7,FALSE),"")</f>
        <v/>
      </c>
      <c r="T96" s="11" t="str">
        <f>IFERROR(VLOOKUP(P$1&amp;":"&amp;P96,'Finish order'!$C:$K,5,FALSE),"")</f>
        <v/>
      </c>
      <c r="U96" s="2" t="str">
        <f>IFERROR(VLOOKUP(P$1&amp;":"&amp;P96,'Finish order'!$C:$K,4,FALSE),"")</f>
        <v/>
      </c>
      <c r="V96" s="13" t="str" cm="1">
        <f t="array" ref="V96">IFERROR(SMALL(IF($S$2:$S1005=S96,$P$2:$P$911*1.001),1),"")</f>
        <v/>
      </c>
      <c r="W96" s="13" t="str" cm="1">
        <f t="array" ref="W96">IFERROR(SMALL(IF($S$2:$S1005=S96,$P$2:$P$911*1.0001),2),"")</f>
        <v/>
      </c>
      <c r="X96" s="13" t="str" cm="1">
        <f t="array" ref="X96">IFERROR(SMALL(IF($S$2:$S1005=S96,$P$2:$P$911*1.00001),3),"")</f>
        <v/>
      </c>
      <c r="Y96" s="13" t="str" cm="1">
        <f t="array" ref="Y96">IFERROR(SMALL(IF($S$2:$S1005=S96,$P$2:$P$911*1.000001),4),"")</f>
        <v/>
      </c>
      <c r="Z96" s="13" t="str">
        <f t="shared" si="9"/>
        <v>No</v>
      </c>
      <c r="AA96" s="13" t="str">
        <f t="shared" si="10"/>
        <v>No</v>
      </c>
      <c r="AB96" s="13" t="str">
        <f t="shared" si="11"/>
        <v>No</v>
      </c>
      <c r="AC96" s="13" t="str">
        <f>Table4[[#This Row],[Club]]&amp;":"&amp;Table4[[#Headers],[Female]]</f>
        <v>:Female</v>
      </c>
      <c r="AH96" s="11"/>
      <c r="AO96" s="11"/>
      <c r="AV96" s="11"/>
      <c r="BC96" s="11"/>
      <c r="BJ96" s="11"/>
      <c r="BQ96" s="11"/>
      <c r="BX96" s="11"/>
      <c r="CE96" s="11"/>
      <c r="CL96" s="11"/>
      <c r="CS96" s="11"/>
      <c r="CZ96" s="11"/>
      <c r="DG96" s="11"/>
      <c r="DN96" s="11"/>
      <c r="DU96" s="11"/>
    </row>
    <row r="97" spans="1:125" x14ac:dyDescent="0.2">
      <c r="A97" s="2">
        <v>96</v>
      </c>
      <c r="B97" s="2" t="str">
        <f>IFERROR(VLOOKUP($A$1&amp;":"&amp;A97,'Finish order'!C:K,6,FALSE),"")</f>
        <v>James Robson</v>
      </c>
      <c r="C97" s="2" t="str">
        <f>IFERROR(VLOOKUP(A$1&amp;":"&amp;A97,'Finish order'!$C:$K,9,FALSE),"")</f>
        <v>M65</v>
      </c>
      <c r="D97" s="2" t="str">
        <f>IFERROR(VLOOKUP(A$1&amp;":"&amp;A97,'Finish order'!$C:$K,7,FALSE),"")</f>
        <v>North York Moors AC</v>
      </c>
      <c r="E97" s="11">
        <f>IFERROR(VLOOKUP($A$1&amp;":"&amp;A97,'Finish order'!C:K,5,FALSE),"")</f>
        <v>5.903935185185185E-2</v>
      </c>
      <c r="F97" s="2">
        <f>IFERROR(VLOOKUP($A$1&amp;":"&amp;A97,'Finish order'!C:K,4,FALSE),"")</f>
        <v>952</v>
      </c>
      <c r="G97" s="13" cm="1">
        <f t="array" ref="G97">IFERROR(SMALL(IF($D$2:$D1006=D97,$A$2:$A$911*1.001),1),"")</f>
        <v>21.020999999999997</v>
      </c>
      <c r="H97" s="13" cm="1">
        <f t="array" ref="H97">IFERROR(SMALL(IF($D$2:$D1006=D97,$A$2:$A$911*1.0001),2),"")</f>
        <v>37.003700000000002</v>
      </c>
      <c r="I97" s="13" cm="1">
        <f t="array" ref="I97">IFERROR(SMALL(IF($D$2:$D1006=D97,$A$2:$A$911*1.00001),3),"")</f>
        <v>51.000510000000006</v>
      </c>
      <c r="J97" s="13" cm="1">
        <f t="array" ref="J97">IFERROR(SMALL(IF($D$2:$D1006=D97,$A$2:$A$911*1.000001),4),"")</f>
        <v>54.000053999999999</v>
      </c>
      <c r="K97" s="13">
        <f t="shared" si="6"/>
        <v>163.02526399999999</v>
      </c>
      <c r="L97" s="13">
        <f t="shared" si="7"/>
        <v>109.02521</v>
      </c>
      <c r="M97" s="13">
        <f t="shared" si="8"/>
        <v>58.024699999999996</v>
      </c>
      <c r="N97" s="13" t="str">
        <f>Table1[[#This Row],[Club]]&amp;":"&amp;Table1[[#Headers],[Male]]</f>
        <v>North York Moors AC:Male</v>
      </c>
      <c r="P97" s="2">
        <v>96</v>
      </c>
      <c r="Q97" s="2" t="str">
        <f>IFERROR(VLOOKUP(P$1&amp;":"&amp;P97,'Finish order'!$C:$K,6,FALSE),"")</f>
        <v/>
      </c>
      <c r="R97" s="2" t="str">
        <f>IFERROR(VLOOKUP(P$1&amp;":"&amp;P97,'Finish order'!$C:$K,9,FALSE),"")</f>
        <v/>
      </c>
      <c r="S97" s="2" t="str">
        <f>IFERROR(VLOOKUP(P$1&amp;":"&amp;P97,'Finish order'!$C:$K,7,FALSE),"")</f>
        <v/>
      </c>
      <c r="T97" s="11" t="str">
        <f>IFERROR(VLOOKUP(P$1&amp;":"&amp;P97,'Finish order'!$C:$K,5,FALSE),"")</f>
        <v/>
      </c>
      <c r="U97" s="2" t="str">
        <f>IFERROR(VLOOKUP(P$1&amp;":"&amp;P97,'Finish order'!$C:$K,4,FALSE),"")</f>
        <v/>
      </c>
      <c r="V97" s="13" t="str" cm="1">
        <f t="array" ref="V97">IFERROR(SMALL(IF($S$2:$S1006=S97,$P$2:$P$911*1.001),1),"")</f>
        <v/>
      </c>
      <c r="W97" s="13" t="str" cm="1">
        <f t="array" ref="W97">IFERROR(SMALL(IF($S$2:$S1006=S97,$P$2:$P$911*1.0001),2),"")</f>
        <v/>
      </c>
      <c r="X97" s="13" t="str" cm="1">
        <f t="array" ref="X97">IFERROR(SMALL(IF($S$2:$S1006=S97,$P$2:$P$911*1.00001),3),"")</f>
        <v/>
      </c>
      <c r="Y97" s="13" t="str" cm="1">
        <f t="array" ref="Y97">IFERROR(SMALL(IF($S$2:$S1006=S97,$P$2:$P$911*1.000001),4),"")</f>
        <v/>
      </c>
      <c r="Z97" s="13" t="str">
        <f t="shared" si="9"/>
        <v>No</v>
      </c>
      <c r="AA97" s="13" t="str">
        <f t="shared" si="10"/>
        <v>No</v>
      </c>
      <c r="AB97" s="13" t="str">
        <f t="shared" si="11"/>
        <v>No</v>
      </c>
      <c r="AC97" s="13" t="str">
        <f>Table4[[#This Row],[Club]]&amp;":"&amp;Table4[[#Headers],[Female]]</f>
        <v>:Female</v>
      </c>
      <c r="AH97" s="11"/>
      <c r="AO97" s="11"/>
      <c r="AV97" s="11"/>
      <c r="BC97" s="11"/>
      <c r="BJ97" s="11"/>
      <c r="BQ97" s="11"/>
      <c r="BX97" s="11"/>
      <c r="CE97" s="11"/>
      <c r="CL97" s="11"/>
      <c r="CS97" s="11"/>
      <c r="CZ97" s="11"/>
      <c r="DG97" s="11"/>
      <c r="DN97" s="11"/>
      <c r="DU97" s="11"/>
    </row>
    <row r="98" spans="1:125" x14ac:dyDescent="0.2">
      <c r="A98" s="2">
        <v>97</v>
      </c>
      <c r="B98" s="2" t="str">
        <f>IFERROR(VLOOKUP($A$1&amp;":"&amp;A98,'Finish order'!C:K,6,FALSE),"")</f>
        <v>Chris Tweddle</v>
      </c>
      <c r="C98" s="2" t="str">
        <f>IFERROR(VLOOKUP(A$1&amp;":"&amp;A98,'Finish order'!$C:$K,9,FALSE),"")</f>
        <v>M60</v>
      </c>
      <c r="D98" s="2" t="str">
        <f>IFERROR(VLOOKUP(A$1&amp;":"&amp;A98,'Finish order'!$C:$K,7,FALSE),"")</f>
        <v>Boro Runners</v>
      </c>
      <c r="E98" s="11">
        <f>IFERROR(VLOOKUP($A$1&amp;":"&amp;A98,'Finish order'!C:K,5,FALSE),"")</f>
        <v>5.9328703703703703E-2</v>
      </c>
      <c r="F98" s="2">
        <f>IFERROR(VLOOKUP($A$1&amp;":"&amp;A98,'Finish order'!C:K,4,FALSE),"")</f>
        <v>900</v>
      </c>
      <c r="G98" s="13" cm="1">
        <f t="array" ref="G98">IFERROR(SMALL(IF($D$2:$D1007=D98,$A$2:$A$911*1.001),1),"")</f>
        <v>97.096999999999994</v>
      </c>
      <c r="H98" s="13" t="str" cm="1">
        <f t="array" ref="H98">IFERROR(SMALL(IF($D$2:$D1007=D98,$A$2:$A$911*1.0001),2),"")</f>
        <v/>
      </c>
      <c r="I98" s="13" t="str" cm="1">
        <f t="array" ref="I98">IFERROR(SMALL(IF($D$2:$D1007=D98,$A$2:$A$911*1.00001),3),"")</f>
        <v/>
      </c>
      <c r="J98" s="13" t="str" cm="1">
        <f t="array" ref="J98">IFERROR(SMALL(IF($D$2:$D1007=D98,$A$2:$A$911*1.000001),4),"")</f>
        <v/>
      </c>
      <c r="K98" s="13" t="str">
        <f t="shared" si="6"/>
        <v>No</v>
      </c>
      <c r="L98" s="13" t="str">
        <f t="shared" si="7"/>
        <v>No</v>
      </c>
      <c r="M98" s="13" t="str">
        <f t="shared" si="8"/>
        <v>No</v>
      </c>
      <c r="N98" s="13" t="str">
        <f>Table1[[#This Row],[Club]]&amp;":"&amp;Table1[[#Headers],[Male]]</f>
        <v>Boro Runners:Male</v>
      </c>
      <c r="P98" s="2">
        <v>97</v>
      </c>
      <c r="Q98" s="2" t="str">
        <f>IFERROR(VLOOKUP(P$1&amp;":"&amp;P98,'Finish order'!$C:$K,6,FALSE),"")</f>
        <v/>
      </c>
      <c r="R98" s="2" t="str">
        <f>IFERROR(VLOOKUP(P$1&amp;":"&amp;P98,'Finish order'!$C:$K,9,FALSE),"")</f>
        <v/>
      </c>
      <c r="S98" s="2" t="str">
        <f>IFERROR(VLOOKUP(P$1&amp;":"&amp;P98,'Finish order'!$C:$K,7,FALSE),"")</f>
        <v/>
      </c>
      <c r="T98" s="11" t="str">
        <f>IFERROR(VLOOKUP(P$1&amp;":"&amp;P98,'Finish order'!$C:$K,5,FALSE),"")</f>
        <v/>
      </c>
      <c r="U98" s="2" t="str">
        <f>IFERROR(VLOOKUP(P$1&amp;":"&amp;P98,'Finish order'!$C:$K,4,FALSE),"")</f>
        <v/>
      </c>
      <c r="V98" s="13" t="str" cm="1">
        <f t="array" ref="V98">IFERROR(SMALL(IF($S$2:$S1007=S98,$P$2:$P$911*1.001),1),"")</f>
        <v/>
      </c>
      <c r="W98" s="13" t="str" cm="1">
        <f t="array" ref="W98">IFERROR(SMALL(IF($S$2:$S1007=S98,$P$2:$P$911*1.0001),2),"")</f>
        <v/>
      </c>
      <c r="X98" s="13" t="str" cm="1">
        <f t="array" ref="X98">IFERROR(SMALL(IF($S$2:$S1007=S98,$P$2:$P$911*1.00001),3),"")</f>
        <v/>
      </c>
      <c r="Y98" s="13" t="str" cm="1">
        <f t="array" ref="Y98">IFERROR(SMALL(IF($S$2:$S1007=S98,$P$2:$P$911*1.000001),4),"")</f>
        <v/>
      </c>
      <c r="Z98" s="13" t="str">
        <f t="shared" si="9"/>
        <v>No</v>
      </c>
      <c r="AA98" s="13" t="str">
        <f t="shared" si="10"/>
        <v>No</v>
      </c>
      <c r="AB98" s="13" t="str">
        <f t="shared" si="11"/>
        <v>No</v>
      </c>
      <c r="AC98" s="13" t="str">
        <f>Table4[[#This Row],[Club]]&amp;":"&amp;Table4[[#Headers],[Female]]</f>
        <v>:Female</v>
      </c>
      <c r="AH98" s="11"/>
      <c r="AO98" s="11"/>
      <c r="AV98" s="11"/>
      <c r="BC98" s="11"/>
      <c r="BJ98" s="11"/>
      <c r="BQ98" s="11"/>
      <c r="BX98" s="11"/>
      <c r="CE98" s="11"/>
      <c r="CL98" s="11"/>
      <c r="CS98" s="11"/>
      <c r="CZ98" s="11"/>
      <c r="DG98" s="11"/>
      <c r="DN98" s="11"/>
      <c r="DU98" s="11"/>
    </row>
    <row r="99" spans="1:125" x14ac:dyDescent="0.2">
      <c r="A99" s="2">
        <v>98</v>
      </c>
      <c r="B99" s="2" t="str">
        <f>IFERROR(VLOOKUP($A$1&amp;":"&amp;A99,'Finish order'!C:K,6,FALSE),"")</f>
        <v>David Robinson</v>
      </c>
      <c r="C99" s="2" t="str">
        <f>IFERROR(VLOOKUP(A$1&amp;":"&amp;A99,'Finish order'!$C:$K,9,FALSE),"")</f>
        <v>M65</v>
      </c>
      <c r="D99" s="2" t="str">
        <f>IFERROR(VLOOKUP(A$1&amp;":"&amp;A99,'Finish order'!$C:$K,7,FALSE),"")</f>
        <v>North York Moors AC</v>
      </c>
      <c r="E99" s="11">
        <f>IFERROR(VLOOKUP($A$1&amp;":"&amp;A99,'Finish order'!C:K,5,FALSE),"")</f>
        <v>5.9699074074074071E-2</v>
      </c>
      <c r="F99" s="2">
        <f>IFERROR(VLOOKUP($A$1&amp;":"&amp;A99,'Finish order'!C:K,4,FALSE),"")</f>
        <v>951</v>
      </c>
      <c r="G99" s="13" cm="1">
        <f t="array" ref="G99">IFERROR(SMALL(IF($D$2:$D1008=D99,$A$2:$A$911*1.001),1),"")</f>
        <v>21.020999999999997</v>
      </c>
      <c r="H99" s="13" cm="1">
        <f t="array" ref="H99">IFERROR(SMALL(IF($D$2:$D1008=D99,$A$2:$A$911*1.0001),2),"")</f>
        <v>37.003700000000002</v>
      </c>
      <c r="I99" s="13" cm="1">
        <f t="array" ref="I99">IFERROR(SMALL(IF($D$2:$D1008=D99,$A$2:$A$911*1.00001),3),"")</f>
        <v>51.000510000000006</v>
      </c>
      <c r="J99" s="13" cm="1">
        <f t="array" ref="J99">IFERROR(SMALL(IF($D$2:$D1008=D99,$A$2:$A$911*1.000001),4),"")</f>
        <v>54.000053999999999</v>
      </c>
      <c r="K99" s="13">
        <f t="shared" si="6"/>
        <v>163.02526399999999</v>
      </c>
      <c r="L99" s="13">
        <f t="shared" si="7"/>
        <v>109.02521</v>
      </c>
      <c r="M99" s="13">
        <f t="shared" si="8"/>
        <v>58.024699999999996</v>
      </c>
      <c r="N99" s="13" t="str">
        <f>Table1[[#This Row],[Club]]&amp;":"&amp;Table1[[#Headers],[Male]]</f>
        <v>North York Moors AC:Male</v>
      </c>
      <c r="P99" s="2">
        <v>98</v>
      </c>
      <c r="Q99" s="2" t="str">
        <f>IFERROR(VLOOKUP(P$1&amp;":"&amp;P99,'Finish order'!$C:$K,6,FALSE),"")</f>
        <v/>
      </c>
      <c r="R99" s="2" t="str">
        <f>IFERROR(VLOOKUP(P$1&amp;":"&amp;P99,'Finish order'!$C:$K,9,FALSE),"")</f>
        <v/>
      </c>
      <c r="S99" s="2" t="str">
        <f>IFERROR(VLOOKUP(P$1&amp;":"&amp;P99,'Finish order'!$C:$K,7,FALSE),"")</f>
        <v/>
      </c>
      <c r="T99" s="11" t="str">
        <f>IFERROR(VLOOKUP(P$1&amp;":"&amp;P99,'Finish order'!$C:$K,5,FALSE),"")</f>
        <v/>
      </c>
      <c r="U99" s="2" t="str">
        <f>IFERROR(VLOOKUP(P$1&amp;":"&amp;P99,'Finish order'!$C:$K,4,FALSE),"")</f>
        <v/>
      </c>
      <c r="V99" s="13" t="str" cm="1">
        <f t="array" ref="V99">IFERROR(SMALL(IF($S$2:$S1008=S99,$P$2:$P$911*1.001),1),"")</f>
        <v/>
      </c>
      <c r="W99" s="13" t="str" cm="1">
        <f t="array" ref="W99">IFERROR(SMALL(IF($S$2:$S1008=S99,$P$2:$P$911*1.0001),2),"")</f>
        <v/>
      </c>
      <c r="X99" s="13" t="str" cm="1">
        <f t="array" ref="X99">IFERROR(SMALL(IF($S$2:$S1008=S99,$P$2:$P$911*1.00001),3),"")</f>
        <v/>
      </c>
      <c r="Y99" s="13" t="str" cm="1">
        <f t="array" ref="Y99">IFERROR(SMALL(IF($S$2:$S1008=S99,$P$2:$P$911*1.000001),4),"")</f>
        <v/>
      </c>
      <c r="Z99" s="13" t="str">
        <f t="shared" si="9"/>
        <v>No</v>
      </c>
      <c r="AA99" s="13" t="str">
        <f t="shared" si="10"/>
        <v>No</v>
      </c>
      <c r="AB99" s="13" t="str">
        <f t="shared" si="11"/>
        <v>No</v>
      </c>
      <c r="AC99" s="13" t="str">
        <f>Table4[[#This Row],[Club]]&amp;":"&amp;Table4[[#Headers],[Female]]</f>
        <v>:Female</v>
      </c>
      <c r="AH99" s="11"/>
      <c r="AO99" s="11"/>
      <c r="AV99" s="11"/>
      <c r="BC99" s="11"/>
      <c r="BJ99" s="11"/>
      <c r="BQ99" s="11"/>
      <c r="BX99" s="11"/>
      <c r="CE99" s="11"/>
      <c r="CL99" s="11"/>
      <c r="CS99" s="11"/>
      <c r="CZ99" s="11"/>
      <c r="DG99" s="11"/>
      <c r="DN99" s="11"/>
      <c r="DU99" s="11"/>
    </row>
    <row r="100" spans="1:125" x14ac:dyDescent="0.2">
      <c r="A100" s="2">
        <v>99</v>
      </c>
      <c r="B100" s="2" t="str">
        <f>IFERROR(VLOOKUP($A$1&amp;":"&amp;A100,'Finish order'!C:K,6,FALSE),"")</f>
        <v>Ian Robinson</v>
      </c>
      <c r="C100" s="2" t="str">
        <f>IFERROR(VLOOKUP(A$1&amp;":"&amp;A100,'Finish order'!$C:$K,9,FALSE),"")</f>
        <v>M60</v>
      </c>
      <c r="D100" s="2" t="str">
        <f>IFERROR(VLOOKUP(A$1&amp;":"&amp;A100,'Finish order'!$C:$K,7,FALSE),"")</f>
        <v>Esk Valley Fell Club</v>
      </c>
      <c r="E100" s="11">
        <f>IFERROR(VLOOKUP($A$1&amp;":"&amp;A100,'Finish order'!C:K,5,FALSE),"")</f>
        <v>6.4120370370370369E-2</v>
      </c>
      <c r="F100" s="2">
        <f>IFERROR(VLOOKUP($A$1&amp;":"&amp;A100,'Finish order'!C:K,4,FALSE),"")</f>
        <v>909</v>
      </c>
      <c r="G100" s="13" cm="1">
        <f t="array" ref="G100">IFERROR(SMALL(IF($D$2:$D1009=D100,$A$2:$A$911*1.001),1),"")</f>
        <v>7.0069999999999997</v>
      </c>
      <c r="H100" s="13" cm="1">
        <f t="array" ref="H100">IFERROR(SMALL(IF($D$2:$D1009=D100,$A$2:$A$911*1.0001),2),"")</f>
        <v>15.0015</v>
      </c>
      <c r="I100" s="13" cm="1">
        <f t="array" ref="I100">IFERROR(SMALL(IF($D$2:$D1009=D100,$A$2:$A$911*1.00001),3),"")</f>
        <v>16.000160000000001</v>
      </c>
      <c r="J100" s="13" cm="1">
        <f t="array" ref="J100">IFERROR(SMALL(IF($D$2:$D1009=D100,$A$2:$A$911*1.000001),4),"")</f>
        <v>19.000018999999998</v>
      </c>
      <c r="K100" s="13">
        <f t="shared" si="6"/>
        <v>57.008679000000001</v>
      </c>
      <c r="L100" s="13">
        <f t="shared" si="7"/>
        <v>38.008659999999999</v>
      </c>
      <c r="M100" s="13">
        <f t="shared" si="8"/>
        <v>22.008499999999998</v>
      </c>
      <c r="N100" s="13" t="str">
        <f>Table1[[#This Row],[Club]]&amp;":"&amp;Table1[[#Headers],[Male]]</f>
        <v>Esk Valley Fell Club:Male</v>
      </c>
      <c r="P100" s="2">
        <v>99</v>
      </c>
      <c r="Q100" s="2" t="str">
        <f>IFERROR(VLOOKUP(P$1&amp;":"&amp;P100,'Finish order'!$C:$K,6,FALSE),"")</f>
        <v/>
      </c>
      <c r="R100" s="2" t="str">
        <f>IFERROR(VLOOKUP(P$1&amp;":"&amp;P100,'Finish order'!$C:$K,9,FALSE),"")</f>
        <v/>
      </c>
      <c r="S100" s="2" t="str">
        <f>IFERROR(VLOOKUP(P$1&amp;":"&amp;P100,'Finish order'!$C:$K,7,FALSE),"")</f>
        <v/>
      </c>
      <c r="T100" s="11" t="str">
        <f>IFERROR(VLOOKUP(P$1&amp;":"&amp;P100,'Finish order'!$C:$K,5,FALSE),"")</f>
        <v/>
      </c>
      <c r="U100" s="2" t="str">
        <f>IFERROR(VLOOKUP(P$1&amp;":"&amp;P100,'Finish order'!$C:$K,4,FALSE),"")</f>
        <v/>
      </c>
      <c r="V100" s="13" t="str" cm="1">
        <f t="array" ref="V100">IFERROR(SMALL(IF($S$2:$S1009=S100,$P$2:$P$911*1.001),1),"")</f>
        <v/>
      </c>
      <c r="W100" s="13" t="str" cm="1">
        <f t="array" ref="W100">IFERROR(SMALL(IF($S$2:$S1009=S100,$P$2:$P$911*1.0001),2),"")</f>
        <v/>
      </c>
      <c r="X100" s="13" t="str" cm="1">
        <f t="array" ref="X100">IFERROR(SMALL(IF($S$2:$S1009=S100,$P$2:$P$911*1.00001),3),"")</f>
        <v/>
      </c>
      <c r="Y100" s="13" t="str" cm="1">
        <f t="array" ref="Y100">IFERROR(SMALL(IF($S$2:$S1009=S100,$P$2:$P$911*1.000001),4),"")</f>
        <v/>
      </c>
      <c r="Z100" s="13" t="str">
        <f t="shared" si="9"/>
        <v>No</v>
      </c>
      <c r="AA100" s="13" t="str">
        <f t="shared" si="10"/>
        <v>No</v>
      </c>
      <c r="AB100" s="13" t="str">
        <f t="shared" si="11"/>
        <v>No</v>
      </c>
      <c r="AC100" s="13" t="str">
        <f>Table4[[#This Row],[Club]]&amp;":"&amp;Table4[[#Headers],[Female]]</f>
        <v>:Female</v>
      </c>
      <c r="AH100" s="11"/>
      <c r="AO100" s="11"/>
      <c r="AV100" s="11"/>
      <c r="BC100" s="11"/>
      <c r="BJ100" s="11"/>
      <c r="BQ100" s="11"/>
      <c r="BX100" s="11"/>
      <c r="CE100" s="11"/>
      <c r="CL100" s="11"/>
      <c r="CS100" s="11"/>
      <c r="CZ100" s="11"/>
      <c r="DG100" s="11"/>
      <c r="DN100" s="11"/>
      <c r="DU100" s="11"/>
    </row>
    <row r="101" spans="1:125" x14ac:dyDescent="0.2">
      <c r="A101" s="2">
        <v>100</v>
      </c>
      <c r="B101" s="2" t="str">
        <f>IFERROR(VLOOKUP($A$1&amp;":"&amp;A101,'Finish order'!C:K,6,FALSE),"")</f>
        <v>Thomas Hoare</v>
      </c>
      <c r="C101" s="2" t="str">
        <f>IFERROR(VLOOKUP(A$1&amp;":"&amp;A101,'Finish order'!$C:$K,9,FALSE),"")</f>
        <v>MSEN</v>
      </c>
      <c r="D101" s="2" t="str">
        <f>IFERROR(VLOOKUP(A$1&amp;":"&amp;A101,'Finish order'!$C:$K,7,FALSE),"")</f>
        <v>Bedale &amp; Aiskew Runners</v>
      </c>
      <c r="E101" s="11">
        <f>IFERROR(VLOOKUP($A$1&amp;":"&amp;A101,'Finish order'!C:K,5,FALSE),"")</f>
        <v>7.3587962962962966E-2</v>
      </c>
      <c r="F101" s="2">
        <f>IFERROR(VLOOKUP($A$1&amp;":"&amp;A101,'Finish order'!C:K,4,FALSE),"")</f>
        <v>343</v>
      </c>
      <c r="G101" s="13" cm="1">
        <f t="array" ref="G101">IFERROR(SMALL(IF($D$2:$D1010=D101,$A$2:$A$911*1.001),1),"")</f>
        <v>43.042999999999992</v>
      </c>
      <c r="H101" s="13" cm="1">
        <f t="array" ref="H101">IFERROR(SMALL(IF($D$2:$D1010=D101,$A$2:$A$911*1.0001),2),"")</f>
        <v>100.01</v>
      </c>
      <c r="I101" s="13" t="str" cm="1">
        <f t="array" ref="I101">IFERROR(SMALL(IF($D$2:$D1010=D101,$A$2:$A$911*1.00001),3),"")</f>
        <v/>
      </c>
      <c r="J101" s="13" t="str" cm="1">
        <f t="array" ref="J101">IFERROR(SMALL(IF($D$2:$D1010=D101,$A$2:$A$911*1.000001),4),"")</f>
        <v/>
      </c>
      <c r="K101" s="13" t="str">
        <f t="shared" si="6"/>
        <v>No</v>
      </c>
      <c r="L101" s="13" t="str">
        <f t="shared" si="7"/>
        <v>No</v>
      </c>
      <c r="M101" s="13">
        <f t="shared" si="8"/>
        <v>143.053</v>
      </c>
      <c r="N101" s="13" t="str">
        <f>Table1[[#This Row],[Club]]&amp;":"&amp;Table1[[#Headers],[Male]]</f>
        <v>Bedale &amp; Aiskew Runners:Male</v>
      </c>
      <c r="P101" s="2">
        <v>100</v>
      </c>
      <c r="Q101" s="2" t="str">
        <f>IFERROR(VLOOKUP(P$1&amp;":"&amp;P101,'Finish order'!$C:$K,6,FALSE),"")</f>
        <v/>
      </c>
      <c r="R101" s="2" t="str">
        <f>IFERROR(VLOOKUP(P$1&amp;":"&amp;P101,'Finish order'!$C:$K,9,FALSE),"")</f>
        <v/>
      </c>
      <c r="S101" s="2" t="str">
        <f>IFERROR(VLOOKUP(P$1&amp;":"&amp;P101,'Finish order'!$C:$K,7,FALSE),"")</f>
        <v/>
      </c>
      <c r="T101" s="11" t="str">
        <f>IFERROR(VLOOKUP(P$1&amp;":"&amp;P101,'Finish order'!$C:$K,5,FALSE),"")</f>
        <v/>
      </c>
      <c r="U101" s="2" t="str">
        <f>IFERROR(VLOOKUP(P$1&amp;":"&amp;P101,'Finish order'!$C:$K,4,FALSE),"")</f>
        <v/>
      </c>
      <c r="V101" s="13" t="str" cm="1">
        <f t="array" ref="V101">IFERROR(SMALL(IF($S$2:$S1010=S101,$P$2:$P$911*1.001),1),"")</f>
        <v/>
      </c>
      <c r="W101" s="13" t="str" cm="1">
        <f t="array" ref="W101">IFERROR(SMALL(IF($S$2:$S1010=S101,$P$2:$P$911*1.0001),2),"")</f>
        <v/>
      </c>
      <c r="X101" s="13" t="str" cm="1">
        <f t="array" ref="X101">IFERROR(SMALL(IF($S$2:$S1010=S101,$P$2:$P$911*1.00001),3),"")</f>
        <v/>
      </c>
      <c r="Y101" s="13" t="str" cm="1">
        <f t="array" ref="Y101">IFERROR(SMALL(IF($S$2:$S1010=S101,$P$2:$P$911*1.000001),4),"")</f>
        <v/>
      </c>
      <c r="Z101" s="13" t="str">
        <f t="shared" si="9"/>
        <v>No</v>
      </c>
      <c r="AA101" s="13" t="str">
        <f t="shared" si="10"/>
        <v>No</v>
      </c>
      <c r="AB101" s="13" t="str">
        <f t="shared" si="11"/>
        <v>No</v>
      </c>
      <c r="AC101" s="13" t="str">
        <f>Table4[[#This Row],[Club]]&amp;":"&amp;Table4[[#Headers],[Female]]</f>
        <v>:Female</v>
      </c>
      <c r="AH101" s="11"/>
      <c r="AO101" s="11"/>
      <c r="AV101" s="11"/>
      <c r="BC101" s="11"/>
      <c r="BJ101" s="11"/>
      <c r="BQ101" s="11"/>
      <c r="BX101" s="11"/>
      <c r="CE101" s="11"/>
      <c r="CL101" s="11"/>
      <c r="CS101" s="11"/>
      <c r="CZ101" s="11"/>
      <c r="DG101" s="11"/>
      <c r="DN101" s="11"/>
      <c r="DU101" s="11"/>
    </row>
    <row r="102" spans="1:125" x14ac:dyDescent="0.2">
      <c r="A102" s="2">
        <v>101</v>
      </c>
      <c r="B102" s="2" t="str">
        <f>IFERROR(VLOOKUP($A$1&amp;":"&amp;A102,'Finish order'!C:K,6,FALSE),"")</f>
        <v>Martin White</v>
      </c>
      <c r="C102" s="2" t="str">
        <f>IFERROR(VLOOKUP(A$1&amp;":"&amp;A102,'Finish order'!$C:$K,9,FALSE),"")</f>
        <v>M70</v>
      </c>
      <c r="D102" s="2" t="str">
        <f>IFERROR(VLOOKUP(A$1&amp;":"&amp;A102,'Finish order'!$C:$K,7,FALSE),"")</f>
        <v>New Marske Harriers Club</v>
      </c>
      <c r="E102" s="11">
        <f>IFERROR(VLOOKUP($A$1&amp;":"&amp;A102,'Finish order'!C:K,5,FALSE),"")</f>
        <v>7.3877314814814812E-2</v>
      </c>
      <c r="F102" s="2">
        <f>IFERROR(VLOOKUP($A$1&amp;":"&amp;A102,'Finish order'!C:K,4,FALSE),"")</f>
        <v>992</v>
      </c>
      <c r="G102" s="13" cm="1">
        <f t="array" ref="G102">IFERROR(SMALL(IF($D$2:$D1011=D102,$A$2:$A$911*1.001),1),"")</f>
        <v>101.10099999999998</v>
      </c>
      <c r="H102" s="13" t="str" cm="1">
        <f t="array" ref="H102">IFERROR(SMALL(IF($D$2:$D1011=D102,$A$2:$A$911*1.0001),2),"")</f>
        <v/>
      </c>
      <c r="I102" s="13" t="str" cm="1">
        <f t="array" ref="I102">IFERROR(SMALL(IF($D$2:$D1011=D102,$A$2:$A$911*1.00001),3),"")</f>
        <v/>
      </c>
      <c r="J102" s="13" t="str" cm="1">
        <f t="array" ref="J102">IFERROR(SMALL(IF($D$2:$D1011=D102,$A$2:$A$911*1.000001),4),"")</f>
        <v/>
      </c>
      <c r="K102" s="13" t="str">
        <f t="shared" si="6"/>
        <v>No</v>
      </c>
      <c r="L102" s="13" t="str">
        <f t="shared" si="7"/>
        <v>No</v>
      </c>
      <c r="M102" s="13" t="str">
        <f t="shared" si="8"/>
        <v>No</v>
      </c>
      <c r="N102" s="13" t="str">
        <f>Table1[[#This Row],[Club]]&amp;":"&amp;Table1[[#Headers],[Male]]</f>
        <v>New Marske Harriers Club:Male</v>
      </c>
      <c r="P102" s="2">
        <v>101</v>
      </c>
      <c r="Q102" s="2" t="str">
        <f>IFERROR(VLOOKUP(P$1&amp;":"&amp;P102,'Finish order'!$C:$K,6,FALSE),"")</f>
        <v/>
      </c>
      <c r="R102" s="2" t="str">
        <f>IFERROR(VLOOKUP(P$1&amp;":"&amp;P102,'Finish order'!$C:$K,9,FALSE),"")</f>
        <v/>
      </c>
      <c r="S102" s="2" t="str">
        <f>IFERROR(VLOOKUP(P$1&amp;":"&amp;P102,'Finish order'!$C:$K,7,FALSE),"")</f>
        <v/>
      </c>
      <c r="T102" s="11" t="str">
        <f>IFERROR(VLOOKUP(P$1&amp;":"&amp;P102,'Finish order'!$C:$K,5,FALSE),"")</f>
        <v/>
      </c>
      <c r="U102" s="2" t="str">
        <f>IFERROR(VLOOKUP(P$1&amp;":"&amp;P102,'Finish order'!$C:$K,4,FALSE),"")</f>
        <v/>
      </c>
      <c r="V102" s="13" t="str" cm="1">
        <f t="array" ref="V102">IFERROR(SMALL(IF($S$2:$S1011=S102,$P$2:$P$911*1.001),1),"")</f>
        <v/>
      </c>
      <c r="W102" s="13" t="str" cm="1">
        <f t="array" ref="W102">IFERROR(SMALL(IF($S$2:$S1011=S102,$P$2:$P$911*1.0001),2),"")</f>
        <v/>
      </c>
      <c r="X102" s="13" t="str" cm="1">
        <f t="array" ref="X102">IFERROR(SMALL(IF($S$2:$S1011=S102,$P$2:$P$911*1.00001),3),"")</f>
        <v/>
      </c>
      <c r="Y102" s="13" t="str" cm="1">
        <f t="array" ref="Y102">IFERROR(SMALL(IF($S$2:$S1011=S102,$P$2:$P$911*1.000001),4),"")</f>
        <v/>
      </c>
      <c r="Z102" s="13" t="str">
        <f t="shared" si="9"/>
        <v>No</v>
      </c>
      <c r="AA102" s="13" t="str">
        <f t="shared" si="10"/>
        <v>No</v>
      </c>
      <c r="AB102" s="13" t="str">
        <f t="shared" si="11"/>
        <v>No</v>
      </c>
      <c r="AC102" s="13" t="str">
        <f>Table4[[#This Row],[Club]]&amp;":"&amp;Table4[[#Headers],[Female]]</f>
        <v>:Female</v>
      </c>
      <c r="AH102" s="11"/>
      <c r="AO102" s="11"/>
      <c r="AV102" s="11"/>
      <c r="BC102" s="11"/>
      <c r="BJ102" s="11"/>
      <c r="BQ102" s="11"/>
      <c r="BX102" s="11"/>
      <c r="CE102" s="11"/>
      <c r="CL102" s="11"/>
      <c r="CS102" s="11"/>
      <c r="CZ102" s="11"/>
      <c r="DG102" s="11"/>
      <c r="DN102" s="11"/>
      <c r="DU102" s="11"/>
    </row>
    <row r="103" spans="1:125" x14ac:dyDescent="0.2">
      <c r="A103" s="2">
        <v>102</v>
      </c>
      <c r="B103" s="2" t="str">
        <f>IFERROR(VLOOKUP($A$1&amp;":"&amp;A103,'Finish order'!C:K,6,FALSE),"")</f>
        <v/>
      </c>
      <c r="C103" s="2" t="str">
        <f>IFERROR(VLOOKUP(A$1&amp;":"&amp;A103,'Finish order'!$C:$K,9,FALSE),"")</f>
        <v/>
      </c>
      <c r="D103" s="2" t="str">
        <f>IFERROR(VLOOKUP(A$1&amp;":"&amp;A103,'Finish order'!$C:$K,7,FALSE),"")</f>
        <v/>
      </c>
      <c r="E103" s="11" t="str">
        <f>IFERROR(VLOOKUP($A$1&amp;":"&amp;A103,'Finish order'!C:K,5,FALSE),"")</f>
        <v/>
      </c>
      <c r="F103" s="2" t="str">
        <f>IFERROR(VLOOKUP($A$1&amp;":"&amp;A103,'Finish order'!C:K,4,FALSE),"")</f>
        <v/>
      </c>
      <c r="G103" s="13" t="str" cm="1">
        <f t="array" ref="G103">IFERROR(SMALL(IF($D$2:$D1012=D103,$A$2:$A$911*1.001),1),"")</f>
        <v/>
      </c>
      <c r="H103" s="13" t="str" cm="1">
        <f t="array" ref="H103">IFERROR(SMALL(IF($D$2:$D1012=D103,$A$2:$A$911*1.0001),2),"")</f>
        <v/>
      </c>
      <c r="I103" s="13" t="str" cm="1">
        <f t="array" ref="I103">IFERROR(SMALL(IF($D$2:$D1012=D103,$A$2:$A$911*1.00001),3),"")</f>
        <v/>
      </c>
      <c r="J103" s="13" t="str" cm="1">
        <f t="array" ref="J103">IFERROR(SMALL(IF($D$2:$D1012=D103,$A$2:$A$911*1.000001),4),"")</f>
        <v/>
      </c>
      <c r="K103" s="13" t="str">
        <f t="shared" si="6"/>
        <v>No</v>
      </c>
      <c r="L103" s="13" t="str">
        <f t="shared" si="7"/>
        <v>No</v>
      </c>
      <c r="M103" s="13" t="str">
        <f t="shared" si="8"/>
        <v>No</v>
      </c>
      <c r="N103" s="13" t="str">
        <f>Table1[[#This Row],[Club]]&amp;":"&amp;Table1[[#Headers],[Male]]</f>
        <v>:Male</v>
      </c>
      <c r="P103" s="2">
        <v>102</v>
      </c>
      <c r="Q103" s="2" t="str">
        <f>IFERROR(VLOOKUP(P$1&amp;":"&amp;P103,'Finish order'!$C:$K,6,FALSE),"")</f>
        <v/>
      </c>
      <c r="R103" s="2" t="str">
        <f>IFERROR(VLOOKUP(P$1&amp;":"&amp;P103,'Finish order'!$C:$K,9,FALSE),"")</f>
        <v/>
      </c>
      <c r="S103" s="2" t="str">
        <f>IFERROR(VLOOKUP(P$1&amp;":"&amp;P103,'Finish order'!$C:$K,7,FALSE),"")</f>
        <v/>
      </c>
      <c r="T103" s="11" t="str">
        <f>IFERROR(VLOOKUP(P$1&amp;":"&amp;P103,'Finish order'!$C:$K,5,FALSE),"")</f>
        <v/>
      </c>
      <c r="U103" s="2" t="str">
        <f>IFERROR(VLOOKUP(P$1&amp;":"&amp;P103,'Finish order'!$C:$K,4,FALSE),"")</f>
        <v/>
      </c>
      <c r="V103" s="13" t="str" cm="1">
        <f t="array" ref="V103">IFERROR(SMALL(IF($S$2:$S1012=S103,$P$2:$P$911*1.001),1),"")</f>
        <v/>
      </c>
      <c r="W103" s="13" t="str" cm="1">
        <f t="array" ref="W103">IFERROR(SMALL(IF($S$2:$S1012=S103,$P$2:$P$911*1.0001),2),"")</f>
        <v/>
      </c>
      <c r="X103" s="13" t="str" cm="1">
        <f t="array" ref="X103">IFERROR(SMALL(IF($S$2:$S1012=S103,$P$2:$P$911*1.00001),3),"")</f>
        <v/>
      </c>
      <c r="Y103" s="13" t="str" cm="1">
        <f t="array" ref="Y103">IFERROR(SMALL(IF($S$2:$S1012=S103,$P$2:$P$911*1.000001),4),"")</f>
        <v/>
      </c>
      <c r="Z103" s="13" t="str">
        <f t="shared" si="9"/>
        <v>No</v>
      </c>
      <c r="AA103" s="13" t="str">
        <f t="shared" si="10"/>
        <v>No</v>
      </c>
      <c r="AB103" s="13" t="str">
        <f t="shared" si="11"/>
        <v>No</v>
      </c>
      <c r="AC103" s="13" t="str">
        <f>Table4[[#This Row],[Club]]&amp;":"&amp;Table4[[#Headers],[Female]]</f>
        <v>:Female</v>
      </c>
      <c r="AH103" s="11"/>
      <c r="AO103" s="11"/>
      <c r="AV103" s="11"/>
      <c r="BC103" s="11"/>
      <c r="BJ103" s="11"/>
      <c r="BQ103" s="11"/>
      <c r="BX103" s="11"/>
      <c r="CE103" s="11"/>
      <c r="CL103" s="11"/>
      <c r="CS103" s="11"/>
      <c r="CZ103" s="11"/>
      <c r="DG103" s="11"/>
      <c r="DN103" s="11"/>
      <c r="DU103" s="11"/>
    </row>
    <row r="104" spans="1:125" x14ac:dyDescent="0.2">
      <c r="A104" s="2">
        <v>103</v>
      </c>
      <c r="B104" s="2" t="str">
        <f>IFERROR(VLOOKUP($A$1&amp;":"&amp;A104,'Finish order'!C:K,6,FALSE),"")</f>
        <v/>
      </c>
      <c r="C104" s="2" t="str">
        <f>IFERROR(VLOOKUP(A$1&amp;":"&amp;A104,'Finish order'!$C:$K,9,FALSE),"")</f>
        <v/>
      </c>
      <c r="D104" s="2" t="str">
        <f>IFERROR(VLOOKUP(A$1&amp;":"&amp;A104,'Finish order'!$C:$K,7,FALSE),"")</f>
        <v/>
      </c>
      <c r="E104" s="11" t="str">
        <f>IFERROR(VLOOKUP($A$1&amp;":"&amp;A104,'Finish order'!C:K,5,FALSE),"")</f>
        <v/>
      </c>
      <c r="F104" s="2" t="str">
        <f>IFERROR(VLOOKUP($A$1&amp;":"&amp;A104,'Finish order'!C:K,4,FALSE),"")</f>
        <v/>
      </c>
      <c r="G104" s="13" t="str" cm="1">
        <f t="array" ref="G104">IFERROR(SMALL(IF($D$2:$D1013=D104,$A$2:$A$911*1.001),1),"")</f>
        <v/>
      </c>
      <c r="H104" s="13" t="str" cm="1">
        <f t="array" ref="H104">IFERROR(SMALL(IF($D$2:$D1013=D104,$A$2:$A$911*1.0001),2),"")</f>
        <v/>
      </c>
      <c r="I104" s="13" t="str" cm="1">
        <f t="array" ref="I104">IFERROR(SMALL(IF($D$2:$D1013=D104,$A$2:$A$911*1.00001),3),"")</f>
        <v/>
      </c>
      <c r="J104" s="13" t="str" cm="1">
        <f t="array" ref="J104">IFERROR(SMALL(IF($D$2:$D1013=D104,$A$2:$A$911*1.000001),4),"")</f>
        <v/>
      </c>
      <c r="K104" s="13" t="str">
        <f t="shared" si="6"/>
        <v>No</v>
      </c>
      <c r="L104" s="13" t="str">
        <f t="shared" si="7"/>
        <v>No</v>
      </c>
      <c r="M104" s="13" t="str">
        <f t="shared" si="8"/>
        <v>No</v>
      </c>
      <c r="N104" s="13" t="str">
        <f>Table1[[#This Row],[Club]]&amp;":"&amp;Table1[[#Headers],[Male]]</f>
        <v>:Male</v>
      </c>
      <c r="P104" s="2">
        <v>103</v>
      </c>
      <c r="Q104" s="2" t="str">
        <f>IFERROR(VLOOKUP(P$1&amp;":"&amp;P104,'Finish order'!$C:$K,6,FALSE),"")</f>
        <v/>
      </c>
      <c r="R104" s="2" t="str">
        <f>IFERROR(VLOOKUP(P$1&amp;":"&amp;P104,'Finish order'!$C:$K,9,FALSE),"")</f>
        <v/>
      </c>
      <c r="S104" s="2" t="str">
        <f>IFERROR(VLOOKUP(P$1&amp;":"&amp;P104,'Finish order'!$C:$K,7,FALSE),"")</f>
        <v/>
      </c>
      <c r="T104" s="11" t="str">
        <f>IFERROR(VLOOKUP(P$1&amp;":"&amp;P104,'Finish order'!$C:$K,5,FALSE),"")</f>
        <v/>
      </c>
      <c r="U104" s="2" t="str">
        <f>IFERROR(VLOOKUP(P$1&amp;":"&amp;P104,'Finish order'!$C:$K,4,FALSE),"")</f>
        <v/>
      </c>
      <c r="V104" s="13" t="str" cm="1">
        <f t="array" ref="V104">IFERROR(SMALL(IF($S$2:$S1013=S104,$P$2:$P$911*1.001),1),"")</f>
        <v/>
      </c>
      <c r="W104" s="13" t="str" cm="1">
        <f t="array" ref="W104">IFERROR(SMALL(IF($S$2:$S1013=S104,$P$2:$P$911*1.0001),2),"")</f>
        <v/>
      </c>
      <c r="X104" s="13" t="str" cm="1">
        <f t="array" ref="X104">IFERROR(SMALL(IF($S$2:$S1013=S104,$P$2:$P$911*1.00001),3),"")</f>
        <v/>
      </c>
      <c r="Y104" s="13" t="str" cm="1">
        <f t="array" ref="Y104">IFERROR(SMALL(IF($S$2:$S1013=S104,$P$2:$P$911*1.000001),4),"")</f>
        <v/>
      </c>
      <c r="Z104" s="13" t="str">
        <f t="shared" ref="Z104:Z167" si="12">IF(P104&lt;&gt;"", IF(COUNT(V104:Y104)=4, SUM(V104:Y104), "No"), "")</f>
        <v>No</v>
      </c>
      <c r="AA104" s="13" t="str">
        <f t="shared" ref="AA104:AA167" si="13">IF(P104&lt;&gt;"", IF(COUNT(V104:X104)=3, SUM(V104:X104), "No"), "")</f>
        <v>No</v>
      </c>
      <c r="AB104" s="13" t="str">
        <f t="shared" ref="AB104:AB167" si="14">IF(P104&lt;&gt;"", IF(COUNT(V104:W104)=2, SUM(V104:W104), "No"), "")</f>
        <v>No</v>
      </c>
      <c r="AC104" s="13" t="str">
        <f>Table4[[#This Row],[Club]]&amp;":"&amp;Table4[[#Headers],[Female]]</f>
        <v>:Female</v>
      </c>
      <c r="AH104" s="11"/>
      <c r="AO104" s="11"/>
      <c r="AV104" s="11"/>
      <c r="BC104" s="11"/>
      <c r="BJ104" s="11"/>
      <c r="BQ104" s="11"/>
      <c r="BX104" s="11"/>
      <c r="CE104" s="11"/>
      <c r="CL104" s="11"/>
      <c r="CS104" s="11"/>
      <c r="CZ104" s="11"/>
      <c r="DG104" s="11"/>
      <c r="DN104" s="11"/>
      <c r="DU104" s="11"/>
    </row>
    <row r="105" spans="1:125" x14ac:dyDescent="0.2">
      <c r="A105" s="2">
        <v>104</v>
      </c>
      <c r="B105" s="2" t="str">
        <f>IFERROR(VLOOKUP($A$1&amp;":"&amp;A105,'Finish order'!C:K,6,FALSE),"")</f>
        <v/>
      </c>
      <c r="C105" s="2" t="str">
        <f>IFERROR(VLOOKUP(A$1&amp;":"&amp;A105,'Finish order'!$C:$K,9,FALSE),"")</f>
        <v/>
      </c>
      <c r="D105" s="2" t="str">
        <f>IFERROR(VLOOKUP(A$1&amp;":"&amp;A105,'Finish order'!$C:$K,7,FALSE),"")</f>
        <v/>
      </c>
      <c r="E105" s="11" t="str">
        <f>IFERROR(VLOOKUP($A$1&amp;":"&amp;A105,'Finish order'!C:K,5,FALSE),"")</f>
        <v/>
      </c>
      <c r="F105" s="2" t="str">
        <f>IFERROR(VLOOKUP($A$1&amp;":"&amp;A105,'Finish order'!C:K,4,FALSE),"")</f>
        <v/>
      </c>
      <c r="G105" s="13" t="str" cm="1">
        <f t="array" ref="G105">IFERROR(SMALL(IF($D$2:$D1014=D105,$A$2:$A$911*1.001),1),"")</f>
        <v/>
      </c>
      <c r="H105" s="13" t="str" cm="1">
        <f t="array" ref="H105">IFERROR(SMALL(IF($D$2:$D1014=D105,$A$2:$A$911*1.0001),2),"")</f>
        <v/>
      </c>
      <c r="I105" s="13" t="str" cm="1">
        <f t="array" ref="I105">IFERROR(SMALL(IF($D$2:$D1014=D105,$A$2:$A$911*1.00001),3),"")</f>
        <v/>
      </c>
      <c r="J105" s="13" t="str" cm="1">
        <f t="array" ref="J105">IFERROR(SMALL(IF($D$2:$D1014=D105,$A$2:$A$911*1.000001),4),"")</f>
        <v/>
      </c>
      <c r="K105" s="13" t="str">
        <f t="shared" si="6"/>
        <v>No</v>
      </c>
      <c r="L105" s="13" t="str">
        <f t="shared" si="7"/>
        <v>No</v>
      </c>
      <c r="M105" s="13" t="str">
        <f t="shared" si="8"/>
        <v>No</v>
      </c>
      <c r="N105" s="13" t="str">
        <f>Table1[[#This Row],[Club]]&amp;":"&amp;Table1[[#Headers],[Male]]</f>
        <v>:Male</v>
      </c>
      <c r="P105" s="2">
        <v>104</v>
      </c>
      <c r="Q105" s="2" t="str">
        <f>IFERROR(VLOOKUP(P$1&amp;":"&amp;P105,'Finish order'!$C:$K,6,FALSE),"")</f>
        <v/>
      </c>
      <c r="R105" s="2" t="str">
        <f>IFERROR(VLOOKUP(P$1&amp;":"&amp;P105,'Finish order'!$C:$K,9,FALSE),"")</f>
        <v/>
      </c>
      <c r="S105" s="2" t="str">
        <f>IFERROR(VLOOKUP(P$1&amp;":"&amp;P105,'Finish order'!$C:$K,7,FALSE),"")</f>
        <v/>
      </c>
      <c r="T105" s="11" t="str">
        <f>IFERROR(VLOOKUP(P$1&amp;":"&amp;P105,'Finish order'!$C:$K,5,FALSE),"")</f>
        <v/>
      </c>
      <c r="U105" s="2" t="str">
        <f>IFERROR(VLOOKUP(P$1&amp;":"&amp;P105,'Finish order'!$C:$K,4,FALSE),"")</f>
        <v/>
      </c>
      <c r="V105" s="13" t="str" cm="1">
        <f t="array" ref="V105">IFERROR(SMALL(IF($S$2:$S1014=S105,$P$2:$P$911*1.001),1),"")</f>
        <v/>
      </c>
      <c r="W105" s="13" t="str" cm="1">
        <f t="array" ref="W105">IFERROR(SMALL(IF($S$2:$S1014=S105,$P$2:$P$911*1.0001),2),"")</f>
        <v/>
      </c>
      <c r="X105" s="13" t="str" cm="1">
        <f t="array" ref="X105">IFERROR(SMALL(IF($S$2:$S1014=S105,$P$2:$P$911*1.00001),3),"")</f>
        <v/>
      </c>
      <c r="Y105" s="13" t="str" cm="1">
        <f t="array" ref="Y105">IFERROR(SMALL(IF($S$2:$S1014=S105,$P$2:$P$911*1.000001),4),"")</f>
        <v/>
      </c>
      <c r="Z105" s="13" t="str">
        <f t="shared" si="12"/>
        <v>No</v>
      </c>
      <c r="AA105" s="13" t="str">
        <f t="shared" si="13"/>
        <v>No</v>
      </c>
      <c r="AB105" s="13" t="str">
        <f t="shared" si="14"/>
        <v>No</v>
      </c>
      <c r="AC105" s="13" t="str">
        <f>Table4[[#This Row],[Club]]&amp;":"&amp;Table4[[#Headers],[Female]]</f>
        <v>:Female</v>
      </c>
      <c r="AH105" s="11"/>
      <c r="AO105" s="11"/>
      <c r="AV105" s="11"/>
      <c r="BC105" s="11"/>
      <c r="BJ105" s="11"/>
      <c r="BQ105" s="11"/>
      <c r="BX105" s="11"/>
      <c r="CE105" s="11"/>
      <c r="CL105" s="11"/>
      <c r="CS105" s="11"/>
      <c r="CZ105" s="11"/>
      <c r="DG105" s="11"/>
      <c r="DN105" s="11"/>
      <c r="DU105" s="11"/>
    </row>
    <row r="106" spans="1:125" x14ac:dyDescent="0.2">
      <c r="A106" s="2">
        <v>105</v>
      </c>
      <c r="B106" s="2" t="str">
        <f>IFERROR(VLOOKUP($A$1&amp;":"&amp;A106,'Finish order'!C:K,6,FALSE),"")</f>
        <v/>
      </c>
      <c r="C106" s="2" t="str">
        <f>IFERROR(VLOOKUP(A$1&amp;":"&amp;A106,'Finish order'!$C:$K,9,FALSE),"")</f>
        <v/>
      </c>
      <c r="D106" s="2" t="str">
        <f>IFERROR(VLOOKUP(A$1&amp;":"&amp;A106,'Finish order'!$C:$K,7,FALSE),"")</f>
        <v/>
      </c>
      <c r="E106" s="11" t="str">
        <f>IFERROR(VLOOKUP($A$1&amp;":"&amp;A106,'Finish order'!C:K,5,FALSE),"")</f>
        <v/>
      </c>
      <c r="F106" s="2" t="str">
        <f>IFERROR(VLOOKUP($A$1&amp;":"&amp;A106,'Finish order'!C:K,4,FALSE),"")</f>
        <v/>
      </c>
      <c r="G106" s="13" t="str" cm="1">
        <f t="array" ref="G106">IFERROR(SMALL(IF($D$2:$D1015=D106,$A$2:$A$911*1.001),1),"")</f>
        <v/>
      </c>
      <c r="H106" s="13" t="str" cm="1">
        <f t="array" ref="H106">IFERROR(SMALL(IF($D$2:$D1015=D106,$A$2:$A$911*1.0001),2),"")</f>
        <v/>
      </c>
      <c r="I106" s="13" t="str" cm="1">
        <f t="array" ref="I106">IFERROR(SMALL(IF($D$2:$D1015=D106,$A$2:$A$911*1.00001),3),"")</f>
        <v/>
      </c>
      <c r="J106" s="13" t="str" cm="1">
        <f t="array" ref="J106">IFERROR(SMALL(IF($D$2:$D1015=D106,$A$2:$A$911*1.000001),4),"")</f>
        <v/>
      </c>
      <c r="K106" s="13" t="str">
        <f t="shared" si="6"/>
        <v>No</v>
      </c>
      <c r="L106" s="13" t="str">
        <f t="shared" si="7"/>
        <v>No</v>
      </c>
      <c r="M106" s="13" t="str">
        <f t="shared" si="8"/>
        <v>No</v>
      </c>
      <c r="N106" s="13" t="str">
        <f>Table1[[#This Row],[Club]]&amp;":"&amp;Table1[[#Headers],[Male]]</f>
        <v>:Male</v>
      </c>
      <c r="P106" s="2">
        <v>105</v>
      </c>
      <c r="Q106" s="2" t="str">
        <f>IFERROR(VLOOKUP(P$1&amp;":"&amp;P106,'Finish order'!$C:$K,6,FALSE),"")</f>
        <v/>
      </c>
      <c r="R106" s="2" t="str">
        <f>IFERROR(VLOOKUP(P$1&amp;":"&amp;P106,'Finish order'!$C:$K,9,FALSE),"")</f>
        <v/>
      </c>
      <c r="S106" s="2" t="str">
        <f>IFERROR(VLOOKUP(P$1&amp;":"&amp;P106,'Finish order'!$C:$K,7,FALSE),"")</f>
        <v/>
      </c>
      <c r="T106" s="11" t="str">
        <f>IFERROR(VLOOKUP(P$1&amp;":"&amp;P106,'Finish order'!$C:$K,5,FALSE),"")</f>
        <v/>
      </c>
      <c r="U106" s="2" t="str">
        <f>IFERROR(VLOOKUP(P$1&amp;":"&amp;P106,'Finish order'!$C:$K,4,FALSE),"")</f>
        <v/>
      </c>
      <c r="V106" s="13" t="str" cm="1">
        <f t="array" ref="V106">IFERROR(SMALL(IF($S$2:$S1015=S106,$P$2:$P$911*1.001),1),"")</f>
        <v/>
      </c>
      <c r="W106" s="13" t="str" cm="1">
        <f t="array" ref="W106">IFERROR(SMALL(IF($S$2:$S1015=S106,$P$2:$P$911*1.0001),2),"")</f>
        <v/>
      </c>
      <c r="X106" s="13" t="str" cm="1">
        <f t="array" ref="X106">IFERROR(SMALL(IF($S$2:$S1015=S106,$P$2:$P$911*1.00001),3),"")</f>
        <v/>
      </c>
      <c r="Y106" s="13" t="str" cm="1">
        <f t="array" ref="Y106">IFERROR(SMALL(IF($S$2:$S1015=S106,$P$2:$P$911*1.000001),4),"")</f>
        <v/>
      </c>
      <c r="Z106" s="13" t="str">
        <f t="shared" si="12"/>
        <v>No</v>
      </c>
      <c r="AA106" s="13" t="str">
        <f t="shared" si="13"/>
        <v>No</v>
      </c>
      <c r="AB106" s="13" t="str">
        <f t="shared" si="14"/>
        <v>No</v>
      </c>
      <c r="AC106" s="13" t="str">
        <f>Table4[[#This Row],[Club]]&amp;":"&amp;Table4[[#Headers],[Female]]</f>
        <v>:Female</v>
      </c>
      <c r="AH106" s="11"/>
      <c r="AO106" s="11"/>
      <c r="AV106" s="11"/>
      <c r="BC106" s="11"/>
      <c r="BJ106" s="11"/>
      <c r="BQ106" s="11"/>
      <c r="BX106" s="11"/>
      <c r="CE106" s="11"/>
      <c r="CL106" s="11"/>
      <c r="CS106" s="11"/>
      <c r="CZ106" s="11"/>
      <c r="DG106" s="11"/>
      <c r="DN106" s="11"/>
      <c r="DU106" s="11"/>
    </row>
    <row r="107" spans="1:125" x14ac:dyDescent="0.2">
      <c r="A107" s="2">
        <v>106</v>
      </c>
      <c r="B107" s="2" t="str">
        <f>IFERROR(VLOOKUP($A$1&amp;":"&amp;A107,'Finish order'!C:K,6,FALSE),"")</f>
        <v/>
      </c>
      <c r="C107" s="2" t="str">
        <f>IFERROR(VLOOKUP(A$1&amp;":"&amp;A107,'Finish order'!$C:$K,9,FALSE),"")</f>
        <v/>
      </c>
      <c r="D107" s="2" t="str">
        <f>IFERROR(VLOOKUP(A$1&amp;":"&amp;A107,'Finish order'!$C:$K,7,FALSE),"")</f>
        <v/>
      </c>
      <c r="E107" s="11" t="str">
        <f>IFERROR(VLOOKUP($A$1&amp;":"&amp;A107,'Finish order'!C:K,5,FALSE),"")</f>
        <v/>
      </c>
      <c r="F107" s="2" t="str">
        <f>IFERROR(VLOOKUP($A$1&amp;":"&amp;A107,'Finish order'!C:K,4,FALSE),"")</f>
        <v/>
      </c>
      <c r="G107" s="13" t="str" cm="1">
        <f t="array" ref="G107">IFERROR(SMALL(IF($D$2:$D1016=D107,$A$2:$A$911*1.001),1),"")</f>
        <v/>
      </c>
      <c r="H107" s="13" t="str" cm="1">
        <f t="array" ref="H107">IFERROR(SMALL(IF($D$2:$D1016=D107,$A$2:$A$911*1.0001),2),"")</f>
        <v/>
      </c>
      <c r="I107" s="13" t="str" cm="1">
        <f t="array" ref="I107">IFERROR(SMALL(IF($D$2:$D1016=D107,$A$2:$A$911*1.00001),3),"")</f>
        <v/>
      </c>
      <c r="J107" s="13" t="str" cm="1">
        <f t="array" ref="J107">IFERROR(SMALL(IF($D$2:$D1016=D107,$A$2:$A$911*1.000001),4),"")</f>
        <v/>
      </c>
      <c r="K107" s="13" t="str">
        <f t="shared" si="6"/>
        <v>No</v>
      </c>
      <c r="L107" s="13" t="str">
        <f t="shared" si="7"/>
        <v>No</v>
      </c>
      <c r="M107" s="13" t="str">
        <f t="shared" si="8"/>
        <v>No</v>
      </c>
      <c r="N107" s="13" t="str">
        <f>Table1[[#This Row],[Club]]&amp;":"&amp;Table1[[#Headers],[Male]]</f>
        <v>:Male</v>
      </c>
      <c r="P107" s="2">
        <v>106</v>
      </c>
      <c r="Q107" s="2" t="str">
        <f>IFERROR(VLOOKUP(P$1&amp;":"&amp;P107,'Finish order'!$C:$K,6,FALSE),"")</f>
        <v/>
      </c>
      <c r="R107" s="2" t="str">
        <f>IFERROR(VLOOKUP(P$1&amp;":"&amp;P107,'Finish order'!$C:$K,9,FALSE),"")</f>
        <v/>
      </c>
      <c r="S107" s="2" t="str">
        <f>IFERROR(VLOOKUP(P$1&amp;":"&amp;P107,'Finish order'!$C:$K,7,FALSE),"")</f>
        <v/>
      </c>
      <c r="T107" s="11" t="str">
        <f>IFERROR(VLOOKUP(P$1&amp;":"&amp;P107,'Finish order'!$C:$K,5,FALSE),"")</f>
        <v/>
      </c>
      <c r="U107" s="2" t="str">
        <f>IFERROR(VLOOKUP(P$1&amp;":"&amp;P107,'Finish order'!$C:$K,4,FALSE),"")</f>
        <v/>
      </c>
      <c r="V107" s="13" t="str" cm="1">
        <f t="array" ref="V107">IFERROR(SMALL(IF($S$2:$S1016=S107,$P$2:$P$911*1.001),1),"")</f>
        <v/>
      </c>
      <c r="W107" s="13" t="str" cm="1">
        <f t="array" ref="W107">IFERROR(SMALL(IF($S$2:$S1016=S107,$P$2:$P$911*1.0001),2),"")</f>
        <v/>
      </c>
      <c r="X107" s="13" t="str" cm="1">
        <f t="array" ref="X107">IFERROR(SMALL(IF($S$2:$S1016=S107,$P$2:$P$911*1.00001),3),"")</f>
        <v/>
      </c>
      <c r="Y107" s="13" t="str" cm="1">
        <f t="array" ref="Y107">IFERROR(SMALL(IF($S$2:$S1016=S107,$P$2:$P$911*1.000001),4),"")</f>
        <v/>
      </c>
      <c r="Z107" s="13" t="str">
        <f t="shared" si="12"/>
        <v>No</v>
      </c>
      <c r="AA107" s="13" t="str">
        <f t="shared" si="13"/>
        <v>No</v>
      </c>
      <c r="AB107" s="13" t="str">
        <f t="shared" si="14"/>
        <v>No</v>
      </c>
      <c r="AC107" s="13" t="str">
        <f>Table4[[#This Row],[Club]]&amp;":"&amp;Table4[[#Headers],[Female]]</f>
        <v>:Female</v>
      </c>
      <c r="AH107" s="11"/>
      <c r="AO107" s="11"/>
      <c r="AV107" s="11"/>
      <c r="BC107" s="11"/>
      <c r="BJ107" s="11"/>
      <c r="BQ107" s="11"/>
      <c r="BX107" s="11"/>
      <c r="CE107" s="11"/>
      <c r="CL107" s="11"/>
      <c r="CS107" s="11"/>
      <c r="CZ107" s="11"/>
      <c r="DG107" s="11"/>
      <c r="DN107" s="11"/>
      <c r="DU107" s="11"/>
    </row>
    <row r="108" spans="1:125" x14ac:dyDescent="0.2">
      <c r="A108" s="2">
        <v>107</v>
      </c>
      <c r="B108" s="2" t="str">
        <f>IFERROR(VLOOKUP($A$1&amp;":"&amp;A108,'Finish order'!C:K,6,FALSE),"")</f>
        <v/>
      </c>
      <c r="C108" s="2" t="str">
        <f>IFERROR(VLOOKUP(A$1&amp;":"&amp;A108,'Finish order'!$C:$K,9,FALSE),"")</f>
        <v/>
      </c>
      <c r="D108" s="2" t="str">
        <f>IFERROR(VLOOKUP(A$1&amp;":"&amp;A108,'Finish order'!$C:$K,7,FALSE),"")</f>
        <v/>
      </c>
      <c r="E108" s="11" t="str">
        <f>IFERROR(VLOOKUP($A$1&amp;":"&amp;A108,'Finish order'!C:K,5,FALSE),"")</f>
        <v/>
      </c>
      <c r="F108" s="2" t="str">
        <f>IFERROR(VLOOKUP($A$1&amp;":"&amp;A108,'Finish order'!C:K,4,FALSE),"")</f>
        <v/>
      </c>
      <c r="G108" s="13" t="str" cm="1">
        <f t="array" ref="G108">IFERROR(SMALL(IF($D$2:$D1017=D108,$A$2:$A$911*1.001),1),"")</f>
        <v/>
      </c>
      <c r="H108" s="13" t="str" cm="1">
        <f t="array" ref="H108">IFERROR(SMALL(IF($D$2:$D1017=D108,$A$2:$A$911*1.0001),2),"")</f>
        <v/>
      </c>
      <c r="I108" s="13" t="str" cm="1">
        <f t="array" ref="I108">IFERROR(SMALL(IF($D$2:$D1017=D108,$A$2:$A$911*1.00001),3),"")</f>
        <v/>
      </c>
      <c r="J108" s="13" t="str" cm="1">
        <f t="array" ref="J108">IFERROR(SMALL(IF($D$2:$D1017=D108,$A$2:$A$911*1.000001),4),"")</f>
        <v/>
      </c>
      <c r="K108" s="13" t="str">
        <f t="shared" si="6"/>
        <v>No</v>
      </c>
      <c r="L108" s="13" t="str">
        <f t="shared" si="7"/>
        <v>No</v>
      </c>
      <c r="M108" s="13" t="str">
        <f t="shared" si="8"/>
        <v>No</v>
      </c>
      <c r="N108" s="13" t="str">
        <f>Table1[[#This Row],[Club]]&amp;":"&amp;Table1[[#Headers],[Male]]</f>
        <v>:Male</v>
      </c>
      <c r="P108" s="2">
        <v>107</v>
      </c>
      <c r="Q108" s="2" t="str">
        <f>IFERROR(VLOOKUP(P$1&amp;":"&amp;P108,'Finish order'!$C:$K,6,FALSE),"")</f>
        <v/>
      </c>
      <c r="R108" s="2" t="str">
        <f>IFERROR(VLOOKUP(P$1&amp;":"&amp;P108,'Finish order'!$C:$K,9,FALSE),"")</f>
        <v/>
      </c>
      <c r="S108" s="2" t="str">
        <f>IFERROR(VLOOKUP(P$1&amp;":"&amp;P108,'Finish order'!$C:$K,7,FALSE),"")</f>
        <v/>
      </c>
      <c r="T108" s="11" t="str">
        <f>IFERROR(VLOOKUP(P$1&amp;":"&amp;P108,'Finish order'!$C:$K,5,FALSE),"")</f>
        <v/>
      </c>
      <c r="U108" s="2" t="str">
        <f>IFERROR(VLOOKUP(P$1&amp;":"&amp;P108,'Finish order'!$C:$K,4,FALSE),"")</f>
        <v/>
      </c>
      <c r="V108" s="13" t="str" cm="1">
        <f t="array" ref="V108">IFERROR(SMALL(IF($S$2:$S1017=S108,$P$2:$P$911*1.001),1),"")</f>
        <v/>
      </c>
      <c r="W108" s="13" t="str" cm="1">
        <f t="array" ref="W108">IFERROR(SMALL(IF($S$2:$S1017=S108,$P$2:$P$911*1.0001),2),"")</f>
        <v/>
      </c>
      <c r="X108" s="13" t="str" cm="1">
        <f t="array" ref="X108">IFERROR(SMALL(IF($S$2:$S1017=S108,$P$2:$P$911*1.00001),3),"")</f>
        <v/>
      </c>
      <c r="Y108" s="13" t="str" cm="1">
        <f t="array" ref="Y108">IFERROR(SMALL(IF($S$2:$S1017=S108,$P$2:$P$911*1.000001),4),"")</f>
        <v/>
      </c>
      <c r="Z108" s="13" t="str">
        <f t="shared" si="12"/>
        <v>No</v>
      </c>
      <c r="AA108" s="13" t="str">
        <f t="shared" si="13"/>
        <v>No</v>
      </c>
      <c r="AB108" s="13" t="str">
        <f t="shared" si="14"/>
        <v>No</v>
      </c>
      <c r="AC108" s="13" t="str">
        <f>Table4[[#This Row],[Club]]&amp;":"&amp;Table4[[#Headers],[Female]]</f>
        <v>:Female</v>
      </c>
      <c r="AH108" s="11"/>
      <c r="AO108" s="11"/>
      <c r="AV108" s="11"/>
      <c r="BC108" s="11"/>
      <c r="BJ108" s="11"/>
      <c r="BQ108" s="11"/>
      <c r="BX108" s="11"/>
      <c r="CE108" s="11"/>
      <c r="CL108" s="11"/>
      <c r="CS108" s="11"/>
      <c r="CZ108" s="11"/>
      <c r="DG108" s="11"/>
      <c r="DN108" s="11"/>
      <c r="DU108" s="11"/>
    </row>
    <row r="109" spans="1:125" x14ac:dyDescent="0.2">
      <c r="A109" s="2">
        <v>108</v>
      </c>
      <c r="B109" s="2" t="str">
        <f>IFERROR(VLOOKUP($A$1&amp;":"&amp;A109,'Finish order'!C:K,6,FALSE),"")</f>
        <v/>
      </c>
      <c r="C109" s="2" t="str">
        <f>IFERROR(VLOOKUP(A$1&amp;":"&amp;A109,'Finish order'!$C:$K,9,FALSE),"")</f>
        <v/>
      </c>
      <c r="D109" s="2" t="str">
        <f>IFERROR(VLOOKUP(A$1&amp;":"&amp;A109,'Finish order'!$C:$K,7,FALSE),"")</f>
        <v/>
      </c>
      <c r="E109" s="11" t="str">
        <f>IFERROR(VLOOKUP($A$1&amp;":"&amp;A109,'Finish order'!C:K,5,FALSE),"")</f>
        <v/>
      </c>
      <c r="F109" s="2" t="str">
        <f>IFERROR(VLOOKUP($A$1&amp;":"&amp;A109,'Finish order'!C:K,4,FALSE),"")</f>
        <v/>
      </c>
      <c r="G109" s="13" t="str" cm="1">
        <f t="array" ref="G109">IFERROR(SMALL(IF($D$2:$D1018=D109,$A$2:$A$911*1.001),1),"")</f>
        <v/>
      </c>
      <c r="H109" s="13" t="str" cm="1">
        <f t="array" ref="H109">IFERROR(SMALL(IF($D$2:$D1018=D109,$A$2:$A$911*1.0001),2),"")</f>
        <v/>
      </c>
      <c r="I109" s="13" t="str" cm="1">
        <f t="array" ref="I109">IFERROR(SMALL(IF($D$2:$D1018=D109,$A$2:$A$911*1.00001),3),"")</f>
        <v/>
      </c>
      <c r="J109" s="13" t="str" cm="1">
        <f t="array" ref="J109">IFERROR(SMALL(IF($D$2:$D1018=D109,$A$2:$A$911*1.000001),4),"")</f>
        <v/>
      </c>
      <c r="K109" s="13" t="str">
        <f t="shared" si="6"/>
        <v>No</v>
      </c>
      <c r="L109" s="13" t="str">
        <f t="shared" si="7"/>
        <v>No</v>
      </c>
      <c r="M109" s="13" t="str">
        <f t="shared" si="8"/>
        <v>No</v>
      </c>
      <c r="N109" s="13" t="str">
        <f>Table1[[#This Row],[Club]]&amp;":"&amp;Table1[[#Headers],[Male]]</f>
        <v>:Male</v>
      </c>
      <c r="P109" s="2">
        <v>108</v>
      </c>
      <c r="Q109" s="2" t="str">
        <f>IFERROR(VLOOKUP(P$1&amp;":"&amp;P109,'Finish order'!$C:$K,6,FALSE),"")</f>
        <v/>
      </c>
      <c r="R109" s="2" t="str">
        <f>IFERROR(VLOOKUP(P$1&amp;":"&amp;P109,'Finish order'!$C:$K,9,FALSE),"")</f>
        <v/>
      </c>
      <c r="S109" s="2" t="str">
        <f>IFERROR(VLOOKUP(P$1&amp;":"&amp;P109,'Finish order'!$C:$K,7,FALSE),"")</f>
        <v/>
      </c>
      <c r="T109" s="11" t="str">
        <f>IFERROR(VLOOKUP(P$1&amp;":"&amp;P109,'Finish order'!$C:$K,5,FALSE),"")</f>
        <v/>
      </c>
      <c r="U109" s="2" t="str">
        <f>IFERROR(VLOOKUP(P$1&amp;":"&amp;P109,'Finish order'!$C:$K,4,FALSE),"")</f>
        <v/>
      </c>
      <c r="V109" s="13" t="str" cm="1">
        <f t="array" ref="V109">IFERROR(SMALL(IF($S$2:$S1018=S109,$P$2:$P$911*1.001),1),"")</f>
        <v/>
      </c>
      <c r="W109" s="13" t="str" cm="1">
        <f t="array" ref="W109">IFERROR(SMALL(IF($S$2:$S1018=S109,$P$2:$P$911*1.0001),2),"")</f>
        <v/>
      </c>
      <c r="X109" s="13" t="str" cm="1">
        <f t="array" ref="X109">IFERROR(SMALL(IF($S$2:$S1018=S109,$P$2:$P$911*1.00001),3),"")</f>
        <v/>
      </c>
      <c r="Y109" s="13" t="str" cm="1">
        <f t="array" ref="Y109">IFERROR(SMALL(IF($S$2:$S1018=S109,$P$2:$P$911*1.000001),4),"")</f>
        <v/>
      </c>
      <c r="Z109" s="13" t="str">
        <f t="shared" si="12"/>
        <v>No</v>
      </c>
      <c r="AA109" s="13" t="str">
        <f t="shared" si="13"/>
        <v>No</v>
      </c>
      <c r="AB109" s="13" t="str">
        <f t="shared" si="14"/>
        <v>No</v>
      </c>
      <c r="AC109" s="13" t="str">
        <f>Table4[[#This Row],[Club]]&amp;":"&amp;Table4[[#Headers],[Female]]</f>
        <v>:Female</v>
      </c>
      <c r="AH109" s="11"/>
      <c r="AO109" s="11"/>
      <c r="AV109" s="11"/>
      <c r="BC109" s="11"/>
      <c r="BJ109" s="11"/>
      <c r="BQ109" s="11"/>
      <c r="BX109" s="11"/>
      <c r="CE109" s="11"/>
      <c r="CL109" s="11"/>
      <c r="CS109" s="11"/>
      <c r="CZ109" s="11"/>
      <c r="DG109" s="11"/>
      <c r="DN109" s="11"/>
      <c r="DU109" s="11"/>
    </row>
    <row r="110" spans="1:125" x14ac:dyDescent="0.2">
      <c r="A110" s="2">
        <v>109</v>
      </c>
      <c r="B110" s="2" t="str">
        <f>IFERROR(VLOOKUP($A$1&amp;":"&amp;A110,'Finish order'!C:K,6,FALSE),"")</f>
        <v/>
      </c>
      <c r="C110" s="2" t="str">
        <f>IFERROR(VLOOKUP(A$1&amp;":"&amp;A110,'Finish order'!$C:$K,9,FALSE),"")</f>
        <v/>
      </c>
      <c r="D110" s="2" t="str">
        <f>IFERROR(VLOOKUP(A$1&amp;":"&amp;A110,'Finish order'!$C:$K,7,FALSE),"")</f>
        <v/>
      </c>
      <c r="E110" s="11" t="str">
        <f>IFERROR(VLOOKUP($A$1&amp;":"&amp;A110,'Finish order'!C:K,5,FALSE),"")</f>
        <v/>
      </c>
      <c r="F110" s="2" t="str">
        <f>IFERROR(VLOOKUP($A$1&amp;":"&amp;A110,'Finish order'!C:K,4,FALSE),"")</f>
        <v/>
      </c>
      <c r="G110" s="13" t="str" cm="1">
        <f t="array" ref="G110">IFERROR(SMALL(IF($D$2:$D1019=D110,$A$2:$A$911*1.001),1),"")</f>
        <v/>
      </c>
      <c r="H110" s="13" t="str" cm="1">
        <f t="array" ref="H110">IFERROR(SMALL(IF($D$2:$D1019=D110,$A$2:$A$911*1.0001),2),"")</f>
        <v/>
      </c>
      <c r="I110" s="13" t="str" cm="1">
        <f t="array" ref="I110">IFERROR(SMALL(IF($D$2:$D1019=D110,$A$2:$A$911*1.00001),3),"")</f>
        <v/>
      </c>
      <c r="J110" s="13" t="str" cm="1">
        <f t="array" ref="J110">IFERROR(SMALL(IF($D$2:$D1019=D110,$A$2:$A$911*1.000001),4),"")</f>
        <v/>
      </c>
      <c r="K110" s="13" t="str">
        <f t="shared" si="6"/>
        <v>No</v>
      </c>
      <c r="L110" s="13" t="str">
        <f t="shared" si="7"/>
        <v>No</v>
      </c>
      <c r="M110" s="13" t="str">
        <f t="shared" si="8"/>
        <v>No</v>
      </c>
      <c r="N110" s="13" t="str">
        <f>Table1[[#This Row],[Club]]&amp;":"&amp;Table1[[#Headers],[Male]]</f>
        <v>:Male</v>
      </c>
      <c r="P110" s="2">
        <v>109</v>
      </c>
      <c r="Q110" s="2" t="str">
        <f>IFERROR(VLOOKUP(P$1&amp;":"&amp;P110,'Finish order'!$C:$K,6,FALSE),"")</f>
        <v/>
      </c>
      <c r="R110" s="2" t="str">
        <f>IFERROR(VLOOKUP(P$1&amp;":"&amp;P110,'Finish order'!$C:$K,9,FALSE),"")</f>
        <v/>
      </c>
      <c r="S110" s="2" t="str">
        <f>IFERROR(VLOOKUP(P$1&amp;":"&amp;P110,'Finish order'!$C:$K,7,FALSE),"")</f>
        <v/>
      </c>
      <c r="T110" s="11" t="str">
        <f>IFERROR(VLOOKUP(P$1&amp;":"&amp;P110,'Finish order'!$C:$K,5,FALSE),"")</f>
        <v/>
      </c>
      <c r="U110" s="2" t="str">
        <f>IFERROR(VLOOKUP(P$1&amp;":"&amp;P110,'Finish order'!$C:$K,4,FALSE),"")</f>
        <v/>
      </c>
      <c r="V110" s="13" t="str" cm="1">
        <f t="array" ref="V110">IFERROR(SMALL(IF($S$2:$S1019=S110,$P$2:$P$911*1.001),1),"")</f>
        <v/>
      </c>
      <c r="W110" s="13" t="str" cm="1">
        <f t="array" ref="W110">IFERROR(SMALL(IF($S$2:$S1019=S110,$P$2:$P$911*1.0001),2),"")</f>
        <v/>
      </c>
      <c r="X110" s="13" t="str" cm="1">
        <f t="array" ref="X110">IFERROR(SMALL(IF($S$2:$S1019=S110,$P$2:$P$911*1.00001),3),"")</f>
        <v/>
      </c>
      <c r="Y110" s="13" t="str" cm="1">
        <f t="array" ref="Y110">IFERROR(SMALL(IF($S$2:$S1019=S110,$P$2:$P$911*1.000001),4),"")</f>
        <v/>
      </c>
      <c r="Z110" s="13" t="str">
        <f t="shared" si="12"/>
        <v>No</v>
      </c>
      <c r="AA110" s="13" t="str">
        <f t="shared" si="13"/>
        <v>No</v>
      </c>
      <c r="AB110" s="13" t="str">
        <f t="shared" si="14"/>
        <v>No</v>
      </c>
      <c r="AC110" s="13" t="str">
        <f>Table4[[#This Row],[Club]]&amp;":"&amp;Table4[[#Headers],[Female]]</f>
        <v>:Female</v>
      </c>
      <c r="AH110" s="11"/>
      <c r="AO110" s="11"/>
      <c r="AV110" s="11"/>
      <c r="BC110" s="11"/>
      <c r="BJ110" s="11"/>
      <c r="BQ110" s="11"/>
      <c r="BX110" s="11"/>
      <c r="CE110" s="11"/>
      <c r="CL110" s="11"/>
      <c r="CS110" s="11"/>
      <c r="CZ110" s="11"/>
      <c r="DG110" s="11"/>
      <c r="DN110" s="11"/>
      <c r="DU110" s="11"/>
    </row>
    <row r="111" spans="1:125" x14ac:dyDescent="0.2">
      <c r="A111" s="2">
        <v>110</v>
      </c>
      <c r="B111" s="2" t="str">
        <f>IFERROR(VLOOKUP($A$1&amp;":"&amp;A111,'Finish order'!C:K,6,FALSE),"")</f>
        <v/>
      </c>
      <c r="C111" s="2" t="str">
        <f>IFERROR(VLOOKUP(A$1&amp;":"&amp;A111,'Finish order'!$C:$K,9,FALSE),"")</f>
        <v/>
      </c>
      <c r="D111" s="2" t="str">
        <f>IFERROR(VLOOKUP(A$1&amp;":"&amp;A111,'Finish order'!$C:$K,7,FALSE),"")</f>
        <v/>
      </c>
      <c r="E111" s="11" t="str">
        <f>IFERROR(VLOOKUP($A$1&amp;":"&amp;A111,'Finish order'!C:K,5,FALSE),"")</f>
        <v/>
      </c>
      <c r="F111" s="2" t="str">
        <f>IFERROR(VLOOKUP($A$1&amp;":"&amp;A111,'Finish order'!C:K,4,FALSE),"")</f>
        <v/>
      </c>
      <c r="G111" s="13" t="str" cm="1">
        <f t="array" ref="G111">IFERROR(SMALL(IF($D$2:$D1020=D111,$A$2:$A$911*1.001),1),"")</f>
        <v/>
      </c>
      <c r="H111" s="13" t="str" cm="1">
        <f t="array" ref="H111">IFERROR(SMALL(IF($D$2:$D1020=D111,$A$2:$A$911*1.0001),2),"")</f>
        <v/>
      </c>
      <c r="I111" s="13" t="str" cm="1">
        <f t="array" ref="I111">IFERROR(SMALL(IF($D$2:$D1020=D111,$A$2:$A$911*1.00001),3),"")</f>
        <v/>
      </c>
      <c r="J111" s="13" t="str" cm="1">
        <f t="array" ref="J111">IFERROR(SMALL(IF($D$2:$D1020=D111,$A$2:$A$911*1.000001),4),"")</f>
        <v/>
      </c>
      <c r="K111" s="13" t="str">
        <f t="shared" si="6"/>
        <v>No</v>
      </c>
      <c r="L111" s="13" t="str">
        <f t="shared" si="7"/>
        <v>No</v>
      </c>
      <c r="M111" s="13" t="str">
        <f t="shared" si="8"/>
        <v>No</v>
      </c>
      <c r="N111" s="13" t="str">
        <f>Table1[[#This Row],[Club]]&amp;":"&amp;Table1[[#Headers],[Male]]</f>
        <v>:Male</v>
      </c>
      <c r="P111" s="2">
        <v>110</v>
      </c>
      <c r="Q111" s="2" t="str">
        <f>IFERROR(VLOOKUP(P$1&amp;":"&amp;P111,'Finish order'!$C:$K,6,FALSE),"")</f>
        <v/>
      </c>
      <c r="R111" s="2" t="str">
        <f>IFERROR(VLOOKUP(P$1&amp;":"&amp;P111,'Finish order'!$C:$K,9,FALSE),"")</f>
        <v/>
      </c>
      <c r="S111" s="2" t="str">
        <f>IFERROR(VLOOKUP(P$1&amp;":"&amp;P111,'Finish order'!$C:$K,7,FALSE),"")</f>
        <v/>
      </c>
      <c r="T111" s="11" t="str">
        <f>IFERROR(VLOOKUP(P$1&amp;":"&amp;P111,'Finish order'!$C:$K,5,FALSE),"")</f>
        <v/>
      </c>
      <c r="U111" s="2" t="str">
        <f>IFERROR(VLOOKUP(P$1&amp;":"&amp;P111,'Finish order'!$C:$K,4,FALSE),"")</f>
        <v/>
      </c>
      <c r="V111" s="13" t="str" cm="1">
        <f t="array" ref="V111">IFERROR(SMALL(IF($S$2:$S1020=S111,$P$2:$P$911*1.001),1),"")</f>
        <v/>
      </c>
      <c r="W111" s="13" t="str" cm="1">
        <f t="array" ref="W111">IFERROR(SMALL(IF($S$2:$S1020=S111,$P$2:$P$911*1.0001),2),"")</f>
        <v/>
      </c>
      <c r="X111" s="13" t="str" cm="1">
        <f t="array" ref="X111">IFERROR(SMALL(IF($S$2:$S1020=S111,$P$2:$P$911*1.00001),3),"")</f>
        <v/>
      </c>
      <c r="Y111" s="13" t="str" cm="1">
        <f t="array" ref="Y111">IFERROR(SMALL(IF($S$2:$S1020=S111,$P$2:$P$911*1.000001),4),"")</f>
        <v/>
      </c>
      <c r="Z111" s="13" t="str">
        <f t="shared" si="12"/>
        <v>No</v>
      </c>
      <c r="AA111" s="13" t="str">
        <f t="shared" si="13"/>
        <v>No</v>
      </c>
      <c r="AB111" s="13" t="str">
        <f t="shared" si="14"/>
        <v>No</v>
      </c>
      <c r="AC111" s="13" t="str">
        <f>Table4[[#This Row],[Club]]&amp;":"&amp;Table4[[#Headers],[Female]]</f>
        <v>:Female</v>
      </c>
      <c r="AH111" s="11"/>
      <c r="AO111" s="11"/>
      <c r="AV111" s="11"/>
      <c r="BC111" s="11"/>
      <c r="BJ111" s="11"/>
      <c r="BQ111" s="11"/>
      <c r="BX111" s="11"/>
      <c r="CE111" s="11"/>
      <c r="CL111" s="11"/>
      <c r="CS111" s="11"/>
      <c r="CZ111" s="11"/>
      <c r="DG111" s="11"/>
      <c r="DN111" s="11"/>
      <c r="DU111" s="11"/>
    </row>
    <row r="112" spans="1:125" x14ac:dyDescent="0.2">
      <c r="A112" s="2">
        <v>111</v>
      </c>
      <c r="B112" s="2" t="str">
        <f>IFERROR(VLOOKUP($A$1&amp;":"&amp;A112,'Finish order'!C:K,6,FALSE),"")</f>
        <v/>
      </c>
      <c r="C112" s="2" t="str">
        <f>IFERROR(VLOOKUP(A$1&amp;":"&amp;A112,'Finish order'!$C:$K,9,FALSE),"")</f>
        <v/>
      </c>
      <c r="D112" s="2" t="str">
        <f>IFERROR(VLOOKUP(A$1&amp;":"&amp;A112,'Finish order'!$C:$K,7,FALSE),"")</f>
        <v/>
      </c>
      <c r="E112" s="11" t="str">
        <f>IFERROR(VLOOKUP($A$1&amp;":"&amp;A112,'Finish order'!C:K,5,FALSE),"")</f>
        <v/>
      </c>
      <c r="F112" s="2" t="str">
        <f>IFERROR(VLOOKUP($A$1&amp;":"&amp;A112,'Finish order'!C:K,4,FALSE),"")</f>
        <v/>
      </c>
      <c r="G112" s="13" t="str" cm="1">
        <f t="array" ref="G112">IFERROR(SMALL(IF($D$2:$D1021=D112,$A$2:$A$911*1.001),1),"")</f>
        <v/>
      </c>
      <c r="H112" s="13" t="str" cm="1">
        <f t="array" ref="H112">IFERROR(SMALL(IF($D$2:$D1021=D112,$A$2:$A$911*1.0001),2),"")</f>
        <v/>
      </c>
      <c r="I112" s="13" t="str" cm="1">
        <f t="array" ref="I112">IFERROR(SMALL(IF($D$2:$D1021=D112,$A$2:$A$911*1.00001),3),"")</f>
        <v/>
      </c>
      <c r="J112" s="13" t="str" cm="1">
        <f t="array" ref="J112">IFERROR(SMALL(IF($D$2:$D1021=D112,$A$2:$A$911*1.000001),4),"")</f>
        <v/>
      </c>
      <c r="K112" s="13" t="str">
        <f t="shared" si="6"/>
        <v>No</v>
      </c>
      <c r="L112" s="13" t="str">
        <f t="shared" si="7"/>
        <v>No</v>
      </c>
      <c r="M112" s="13" t="str">
        <f t="shared" si="8"/>
        <v>No</v>
      </c>
      <c r="N112" s="13" t="str">
        <f>Table1[[#This Row],[Club]]&amp;":"&amp;Table1[[#Headers],[Male]]</f>
        <v>:Male</v>
      </c>
      <c r="P112" s="2">
        <v>111</v>
      </c>
      <c r="Q112" s="2" t="str">
        <f>IFERROR(VLOOKUP(P$1&amp;":"&amp;P112,'Finish order'!$C:$K,6,FALSE),"")</f>
        <v/>
      </c>
      <c r="R112" s="2" t="str">
        <f>IFERROR(VLOOKUP(P$1&amp;":"&amp;P112,'Finish order'!$C:$K,9,FALSE),"")</f>
        <v/>
      </c>
      <c r="S112" s="2" t="str">
        <f>IFERROR(VLOOKUP(P$1&amp;":"&amp;P112,'Finish order'!$C:$K,7,FALSE),"")</f>
        <v/>
      </c>
      <c r="T112" s="11" t="str">
        <f>IFERROR(VLOOKUP(P$1&amp;":"&amp;P112,'Finish order'!$C:$K,5,FALSE),"")</f>
        <v/>
      </c>
      <c r="U112" s="2" t="str">
        <f>IFERROR(VLOOKUP(P$1&amp;":"&amp;P112,'Finish order'!$C:$K,4,FALSE),"")</f>
        <v/>
      </c>
      <c r="V112" s="13" t="str" cm="1">
        <f t="array" ref="V112">IFERROR(SMALL(IF($S$2:$S1021=S112,$P$2:$P$911*1.001),1),"")</f>
        <v/>
      </c>
      <c r="W112" s="13" t="str" cm="1">
        <f t="array" ref="W112">IFERROR(SMALL(IF($S$2:$S1021=S112,$P$2:$P$911*1.0001),2),"")</f>
        <v/>
      </c>
      <c r="X112" s="13" t="str" cm="1">
        <f t="array" ref="X112">IFERROR(SMALL(IF($S$2:$S1021=S112,$P$2:$P$911*1.00001),3),"")</f>
        <v/>
      </c>
      <c r="Y112" s="13" t="str" cm="1">
        <f t="array" ref="Y112">IFERROR(SMALL(IF($S$2:$S1021=S112,$P$2:$P$911*1.000001),4),"")</f>
        <v/>
      </c>
      <c r="Z112" s="13" t="str">
        <f t="shared" si="12"/>
        <v>No</v>
      </c>
      <c r="AA112" s="13" t="str">
        <f t="shared" si="13"/>
        <v>No</v>
      </c>
      <c r="AB112" s="13" t="str">
        <f t="shared" si="14"/>
        <v>No</v>
      </c>
      <c r="AC112" s="13" t="str">
        <f>Table4[[#This Row],[Club]]&amp;":"&amp;Table4[[#Headers],[Female]]</f>
        <v>:Female</v>
      </c>
      <c r="AH112" s="11"/>
      <c r="AO112" s="11"/>
      <c r="AV112" s="11"/>
      <c r="BC112" s="11"/>
      <c r="BJ112" s="11"/>
      <c r="BQ112" s="11"/>
      <c r="BX112" s="11"/>
      <c r="CE112" s="11"/>
      <c r="CL112" s="11"/>
      <c r="CS112" s="11"/>
      <c r="CZ112" s="11"/>
      <c r="DG112" s="11"/>
      <c r="DN112" s="11"/>
      <c r="DU112" s="11"/>
    </row>
    <row r="113" spans="1:125" x14ac:dyDescent="0.2">
      <c r="A113" s="2">
        <v>112</v>
      </c>
      <c r="B113" s="2" t="str">
        <f>IFERROR(VLOOKUP($A$1&amp;":"&amp;A113,'Finish order'!C:K,6,FALSE),"")</f>
        <v/>
      </c>
      <c r="C113" s="2" t="str">
        <f>IFERROR(VLOOKUP(A$1&amp;":"&amp;A113,'Finish order'!$C:$K,9,FALSE),"")</f>
        <v/>
      </c>
      <c r="D113" s="2" t="str">
        <f>IFERROR(VLOOKUP(A$1&amp;":"&amp;A113,'Finish order'!$C:$K,7,FALSE),"")</f>
        <v/>
      </c>
      <c r="E113" s="11" t="str">
        <f>IFERROR(VLOOKUP($A$1&amp;":"&amp;A113,'Finish order'!C:K,5,FALSE),"")</f>
        <v/>
      </c>
      <c r="F113" s="2" t="str">
        <f>IFERROR(VLOOKUP($A$1&amp;":"&amp;A113,'Finish order'!C:K,4,FALSE),"")</f>
        <v/>
      </c>
      <c r="G113" s="13" t="str" cm="1">
        <f t="array" ref="G113">IFERROR(SMALL(IF($D$2:$D1022=D113,$A$2:$A$911*1.001),1),"")</f>
        <v/>
      </c>
      <c r="H113" s="13" t="str" cm="1">
        <f t="array" ref="H113">IFERROR(SMALL(IF($D$2:$D1022=D113,$A$2:$A$911*1.0001),2),"")</f>
        <v/>
      </c>
      <c r="I113" s="13" t="str" cm="1">
        <f t="array" ref="I113">IFERROR(SMALL(IF($D$2:$D1022=D113,$A$2:$A$911*1.00001),3),"")</f>
        <v/>
      </c>
      <c r="J113" s="13" t="str" cm="1">
        <f t="array" ref="J113">IFERROR(SMALL(IF($D$2:$D1022=D113,$A$2:$A$911*1.000001),4),"")</f>
        <v/>
      </c>
      <c r="K113" s="13" t="str">
        <f t="shared" si="6"/>
        <v>No</v>
      </c>
      <c r="L113" s="13" t="str">
        <f t="shared" si="7"/>
        <v>No</v>
      </c>
      <c r="M113" s="13" t="str">
        <f t="shared" si="8"/>
        <v>No</v>
      </c>
      <c r="N113" s="13" t="str">
        <f>Table1[[#This Row],[Club]]&amp;":"&amp;Table1[[#Headers],[Male]]</f>
        <v>:Male</v>
      </c>
      <c r="P113" s="2">
        <v>112</v>
      </c>
      <c r="Q113" s="2" t="str">
        <f>IFERROR(VLOOKUP(P$1&amp;":"&amp;P113,'Finish order'!$C:$K,6,FALSE),"")</f>
        <v/>
      </c>
      <c r="R113" s="2" t="str">
        <f>IFERROR(VLOOKUP(P$1&amp;":"&amp;P113,'Finish order'!$C:$K,9,FALSE),"")</f>
        <v/>
      </c>
      <c r="S113" s="2" t="str">
        <f>IFERROR(VLOOKUP(P$1&amp;":"&amp;P113,'Finish order'!$C:$K,7,FALSE),"")</f>
        <v/>
      </c>
      <c r="T113" s="11" t="str">
        <f>IFERROR(VLOOKUP(P$1&amp;":"&amp;P113,'Finish order'!$C:$K,5,FALSE),"")</f>
        <v/>
      </c>
      <c r="U113" s="2" t="str">
        <f>IFERROR(VLOOKUP(P$1&amp;":"&amp;P113,'Finish order'!$C:$K,4,FALSE),"")</f>
        <v/>
      </c>
      <c r="V113" s="13" t="str" cm="1">
        <f t="array" ref="V113">IFERROR(SMALL(IF($S$2:$S1022=S113,$P$2:$P$911*1.001),1),"")</f>
        <v/>
      </c>
      <c r="W113" s="13" t="str" cm="1">
        <f t="array" ref="W113">IFERROR(SMALL(IF($S$2:$S1022=S113,$P$2:$P$911*1.0001),2),"")</f>
        <v/>
      </c>
      <c r="X113" s="13" t="str" cm="1">
        <f t="array" ref="X113">IFERROR(SMALL(IF($S$2:$S1022=S113,$P$2:$P$911*1.00001),3),"")</f>
        <v/>
      </c>
      <c r="Y113" s="13" t="str" cm="1">
        <f t="array" ref="Y113">IFERROR(SMALL(IF($S$2:$S1022=S113,$P$2:$P$911*1.000001),4),"")</f>
        <v/>
      </c>
      <c r="Z113" s="13" t="str">
        <f t="shared" si="12"/>
        <v>No</v>
      </c>
      <c r="AA113" s="13" t="str">
        <f t="shared" si="13"/>
        <v>No</v>
      </c>
      <c r="AB113" s="13" t="str">
        <f t="shared" si="14"/>
        <v>No</v>
      </c>
      <c r="AC113" s="13" t="str">
        <f>Table4[[#This Row],[Club]]&amp;":"&amp;Table4[[#Headers],[Female]]</f>
        <v>:Female</v>
      </c>
      <c r="AH113" s="11"/>
      <c r="AO113" s="11"/>
      <c r="AV113" s="11"/>
      <c r="BC113" s="11"/>
      <c r="BJ113" s="11"/>
      <c r="BQ113" s="11"/>
      <c r="BX113" s="11"/>
      <c r="CE113" s="11"/>
      <c r="CL113" s="11"/>
      <c r="CS113" s="11"/>
      <c r="CZ113" s="11"/>
      <c r="DG113" s="11"/>
      <c r="DN113" s="11"/>
      <c r="DU113" s="11"/>
    </row>
    <row r="114" spans="1:125" x14ac:dyDescent="0.2">
      <c r="A114" s="2">
        <v>113</v>
      </c>
      <c r="B114" s="2" t="str">
        <f>IFERROR(VLOOKUP($A$1&amp;":"&amp;A114,'Finish order'!C:K,6,FALSE),"")</f>
        <v/>
      </c>
      <c r="C114" s="2" t="str">
        <f>IFERROR(VLOOKUP(A$1&amp;":"&amp;A114,'Finish order'!$C:$K,9,FALSE),"")</f>
        <v/>
      </c>
      <c r="D114" s="2" t="str">
        <f>IFERROR(VLOOKUP(A$1&amp;":"&amp;A114,'Finish order'!$C:$K,7,FALSE),"")</f>
        <v/>
      </c>
      <c r="E114" s="11" t="str">
        <f>IFERROR(VLOOKUP($A$1&amp;":"&amp;A114,'Finish order'!C:K,5,FALSE),"")</f>
        <v/>
      </c>
      <c r="F114" s="2" t="str">
        <f>IFERROR(VLOOKUP($A$1&amp;":"&amp;A114,'Finish order'!C:K,4,FALSE),"")</f>
        <v/>
      </c>
      <c r="G114" s="13" t="str" cm="1">
        <f t="array" ref="G114">IFERROR(SMALL(IF($D$2:$D1023=D114,$A$2:$A$911*1.001),1),"")</f>
        <v/>
      </c>
      <c r="H114" s="13" t="str" cm="1">
        <f t="array" ref="H114">IFERROR(SMALL(IF($D$2:$D1023=D114,$A$2:$A$911*1.0001),2),"")</f>
        <v/>
      </c>
      <c r="I114" s="13" t="str" cm="1">
        <f t="array" ref="I114">IFERROR(SMALL(IF($D$2:$D1023=D114,$A$2:$A$911*1.00001),3),"")</f>
        <v/>
      </c>
      <c r="J114" s="13" t="str" cm="1">
        <f t="array" ref="J114">IFERROR(SMALL(IF($D$2:$D1023=D114,$A$2:$A$911*1.000001),4),"")</f>
        <v/>
      </c>
      <c r="K114" s="13" t="str">
        <f t="shared" si="6"/>
        <v>No</v>
      </c>
      <c r="L114" s="13" t="str">
        <f t="shared" si="7"/>
        <v>No</v>
      </c>
      <c r="M114" s="13" t="str">
        <f t="shared" si="8"/>
        <v>No</v>
      </c>
      <c r="N114" s="13" t="str">
        <f>Table1[[#This Row],[Club]]&amp;":"&amp;Table1[[#Headers],[Male]]</f>
        <v>:Male</v>
      </c>
      <c r="P114" s="2">
        <v>113</v>
      </c>
      <c r="Q114" s="2" t="str">
        <f>IFERROR(VLOOKUP(P$1&amp;":"&amp;P114,'Finish order'!$C:$K,6,FALSE),"")</f>
        <v/>
      </c>
      <c r="R114" s="2" t="str">
        <f>IFERROR(VLOOKUP(P$1&amp;":"&amp;P114,'Finish order'!$C:$K,9,FALSE),"")</f>
        <v/>
      </c>
      <c r="S114" s="2" t="str">
        <f>IFERROR(VLOOKUP(P$1&amp;":"&amp;P114,'Finish order'!$C:$K,7,FALSE),"")</f>
        <v/>
      </c>
      <c r="T114" s="11" t="str">
        <f>IFERROR(VLOOKUP(P$1&amp;":"&amp;P114,'Finish order'!$C:$K,5,FALSE),"")</f>
        <v/>
      </c>
      <c r="U114" s="2" t="str">
        <f>IFERROR(VLOOKUP(P$1&amp;":"&amp;P114,'Finish order'!$C:$K,4,FALSE),"")</f>
        <v/>
      </c>
      <c r="V114" s="13" t="str" cm="1">
        <f t="array" ref="V114">IFERROR(SMALL(IF($S$2:$S1023=S114,$P$2:$P$911*1.001),1),"")</f>
        <v/>
      </c>
      <c r="W114" s="13" t="str" cm="1">
        <f t="array" ref="W114">IFERROR(SMALL(IF($S$2:$S1023=S114,$P$2:$P$911*1.0001),2),"")</f>
        <v/>
      </c>
      <c r="X114" s="13" t="str" cm="1">
        <f t="array" ref="X114">IFERROR(SMALL(IF($S$2:$S1023=S114,$P$2:$P$911*1.00001),3),"")</f>
        <v/>
      </c>
      <c r="Y114" s="13" t="str" cm="1">
        <f t="array" ref="Y114">IFERROR(SMALL(IF($S$2:$S1023=S114,$P$2:$P$911*1.000001),4),"")</f>
        <v/>
      </c>
      <c r="Z114" s="13" t="str">
        <f t="shared" si="12"/>
        <v>No</v>
      </c>
      <c r="AA114" s="13" t="str">
        <f t="shared" si="13"/>
        <v>No</v>
      </c>
      <c r="AB114" s="13" t="str">
        <f t="shared" si="14"/>
        <v>No</v>
      </c>
      <c r="AC114" s="13" t="str">
        <f>Table4[[#This Row],[Club]]&amp;":"&amp;Table4[[#Headers],[Female]]</f>
        <v>:Female</v>
      </c>
      <c r="AH114" s="11"/>
      <c r="AO114" s="11"/>
      <c r="AV114" s="11"/>
      <c r="BC114" s="11"/>
      <c r="BJ114" s="11"/>
      <c r="BQ114" s="11"/>
      <c r="BX114" s="11"/>
      <c r="CE114" s="11"/>
      <c r="CL114" s="11"/>
      <c r="CS114" s="11"/>
      <c r="CZ114" s="11"/>
      <c r="DG114" s="11"/>
      <c r="DN114" s="11"/>
      <c r="DU114" s="11"/>
    </row>
    <row r="115" spans="1:125" x14ac:dyDescent="0.2">
      <c r="A115" s="2">
        <v>114</v>
      </c>
      <c r="B115" s="2" t="str">
        <f>IFERROR(VLOOKUP($A$1&amp;":"&amp;A115,'Finish order'!C:K,6,FALSE),"")</f>
        <v/>
      </c>
      <c r="C115" s="2" t="str">
        <f>IFERROR(VLOOKUP(A$1&amp;":"&amp;A115,'Finish order'!$C:$K,9,FALSE),"")</f>
        <v/>
      </c>
      <c r="D115" s="2" t="str">
        <f>IFERROR(VLOOKUP(A$1&amp;":"&amp;A115,'Finish order'!$C:$K,7,FALSE),"")</f>
        <v/>
      </c>
      <c r="E115" s="11" t="str">
        <f>IFERROR(VLOOKUP($A$1&amp;":"&amp;A115,'Finish order'!C:K,5,FALSE),"")</f>
        <v/>
      </c>
      <c r="F115" s="2" t="str">
        <f>IFERROR(VLOOKUP($A$1&amp;":"&amp;A115,'Finish order'!C:K,4,FALSE),"")</f>
        <v/>
      </c>
      <c r="G115" s="13" t="str" cm="1">
        <f t="array" ref="G115">IFERROR(SMALL(IF($D$2:$D1024=D115,$A$2:$A$911*1.001),1),"")</f>
        <v/>
      </c>
      <c r="H115" s="13" t="str" cm="1">
        <f t="array" ref="H115">IFERROR(SMALL(IF($D$2:$D1024=D115,$A$2:$A$911*1.0001),2),"")</f>
        <v/>
      </c>
      <c r="I115" s="13" t="str" cm="1">
        <f t="array" ref="I115">IFERROR(SMALL(IF($D$2:$D1024=D115,$A$2:$A$911*1.00001),3),"")</f>
        <v/>
      </c>
      <c r="J115" s="13" t="str" cm="1">
        <f t="array" ref="J115">IFERROR(SMALL(IF($D$2:$D1024=D115,$A$2:$A$911*1.000001),4),"")</f>
        <v/>
      </c>
      <c r="K115" s="13" t="str">
        <f t="shared" si="6"/>
        <v>No</v>
      </c>
      <c r="L115" s="13" t="str">
        <f t="shared" si="7"/>
        <v>No</v>
      </c>
      <c r="M115" s="13" t="str">
        <f t="shared" si="8"/>
        <v>No</v>
      </c>
      <c r="N115" s="13" t="str">
        <f>Table1[[#This Row],[Club]]&amp;":"&amp;Table1[[#Headers],[Male]]</f>
        <v>:Male</v>
      </c>
      <c r="P115" s="2">
        <v>114</v>
      </c>
      <c r="Q115" s="2" t="str">
        <f>IFERROR(VLOOKUP(P$1&amp;":"&amp;P115,'Finish order'!$C:$K,6,FALSE),"")</f>
        <v/>
      </c>
      <c r="R115" s="2" t="str">
        <f>IFERROR(VLOOKUP(P$1&amp;":"&amp;P115,'Finish order'!$C:$K,9,FALSE),"")</f>
        <v/>
      </c>
      <c r="S115" s="2" t="str">
        <f>IFERROR(VLOOKUP(P$1&amp;":"&amp;P115,'Finish order'!$C:$K,7,FALSE),"")</f>
        <v/>
      </c>
      <c r="T115" s="11" t="str">
        <f>IFERROR(VLOOKUP(P$1&amp;":"&amp;P115,'Finish order'!$C:$K,5,FALSE),"")</f>
        <v/>
      </c>
      <c r="U115" s="2" t="str">
        <f>IFERROR(VLOOKUP(P$1&amp;":"&amp;P115,'Finish order'!$C:$K,4,FALSE),"")</f>
        <v/>
      </c>
      <c r="V115" s="13" t="str" cm="1">
        <f t="array" ref="V115">IFERROR(SMALL(IF($S$2:$S1024=S115,$P$2:$P$911*1.001),1),"")</f>
        <v/>
      </c>
      <c r="W115" s="13" t="str" cm="1">
        <f t="array" ref="W115">IFERROR(SMALL(IF($S$2:$S1024=S115,$P$2:$P$911*1.0001),2),"")</f>
        <v/>
      </c>
      <c r="X115" s="13" t="str" cm="1">
        <f t="array" ref="X115">IFERROR(SMALL(IF($S$2:$S1024=S115,$P$2:$P$911*1.00001),3),"")</f>
        <v/>
      </c>
      <c r="Y115" s="13" t="str" cm="1">
        <f t="array" ref="Y115">IFERROR(SMALL(IF($S$2:$S1024=S115,$P$2:$P$911*1.000001),4),"")</f>
        <v/>
      </c>
      <c r="Z115" s="13" t="str">
        <f t="shared" si="12"/>
        <v>No</v>
      </c>
      <c r="AA115" s="13" t="str">
        <f t="shared" si="13"/>
        <v>No</v>
      </c>
      <c r="AB115" s="13" t="str">
        <f t="shared" si="14"/>
        <v>No</v>
      </c>
      <c r="AC115" s="13" t="str">
        <f>Table4[[#This Row],[Club]]&amp;":"&amp;Table4[[#Headers],[Female]]</f>
        <v>:Female</v>
      </c>
      <c r="AH115" s="11"/>
      <c r="AO115" s="11"/>
      <c r="AV115" s="11"/>
      <c r="BC115" s="11"/>
      <c r="BJ115" s="11"/>
      <c r="BQ115" s="11"/>
      <c r="BX115" s="11"/>
      <c r="CE115" s="11"/>
      <c r="CL115" s="11"/>
      <c r="CS115" s="11"/>
      <c r="CZ115" s="11"/>
      <c r="DG115" s="11"/>
      <c r="DN115" s="11"/>
      <c r="DU115" s="11"/>
    </row>
    <row r="116" spans="1:125" x14ac:dyDescent="0.2">
      <c r="A116" s="2">
        <v>115</v>
      </c>
      <c r="B116" s="2" t="str">
        <f>IFERROR(VLOOKUP($A$1&amp;":"&amp;A116,'Finish order'!C:K,6,FALSE),"")</f>
        <v/>
      </c>
      <c r="C116" s="2" t="str">
        <f>IFERROR(VLOOKUP(A$1&amp;":"&amp;A116,'Finish order'!$C:$K,9,FALSE),"")</f>
        <v/>
      </c>
      <c r="D116" s="2" t="str">
        <f>IFERROR(VLOOKUP(A$1&amp;":"&amp;A116,'Finish order'!$C:$K,7,FALSE),"")</f>
        <v/>
      </c>
      <c r="E116" s="11" t="str">
        <f>IFERROR(VLOOKUP($A$1&amp;":"&amp;A116,'Finish order'!C:K,5,FALSE),"")</f>
        <v/>
      </c>
      <c r="F116" s="2" t="str">
        <f>IFERROR(VLOOKUP($A$1&amp;":"&amp;A116,'Finish order'!C:K,4,FALSE),"")</f>
        <v/>
      </c>
      <c r="G116" s="13" t="str" cm="1">
        <f t="array" ref="G116">IFERROR(SMALL(IF($D$2:$D1025=D116,$A$2:$A$911*1.001),1),"")</f>
        <v/>
      </c>
      <c r="H116" s="13" t="str" cm="1">
        <f t="array" ref="H116">IFERROR(SMALL(IF($D$2:$D1025=D116,$A$2:$A$911*1.0001),2),"")</f>
        <v/>
      </c>
      <c r="I116" s="13" t="str" cm="1">
        <f t="array" ref="I116">IFERROR(SMALL(IF($D$2:$D1025=D116,$A$2:$A$911*1.00001),3),"")</f>
        <v/>
      </c>
      <c r="J116" s="13" t="str" cm="1">
        <f t="array" ref="J116">IFERROR(SMALL(IF($D$2:$D1025=D116,$A$2:$A$911*1.000001),4),"")</f>
        <v/>
      </c>
      <c r="K116" s="13" t="str">
        <f t="shared" si="6"/>
        <v>No</v>
      </c>
      <c r="L116" s="13" t="str">
        <f t="shared" si="7"/>
        <v>No</v>
      </c>
      <c r="M116" s="13" t="str">
        <f t="shared" si="8"/>
        <v>No</v>
      </c>
      <c r="N116" s="13" t="str">
        <f>Table1[[#This Row],[Club]]&amp;":"&amp;Table1[[#Headers],[Male]]</f>
        <v>:Male</v>
      </c>
      <c r="P116" s="2">
        <v>115</v>
      </c>
      <c r="Q116" s="2" t="str">
        <f>IFERROR(VLOOKUP(P$1&amp;":"&amp;P116,'Finish order'!$C:$K,6,FALSE),"")</f>
        <v/>
      </c>
      <c r="R116" s="2" t="str">
        <f>IFERROR(VLOOKUP(P$1&amp;":"&amp;P116,'Finish order'!$C:$K,9,FALSE),"")</f>
        <v/>
      </c>
      <c r="S116" s="2" t="str">
        <f>IFERROR(VLOOKUP(P$1&amp;":"&amp;P116,'Finish order'!$C:$K,7,FALSE),"")</f>
        <v/>
      </c>
      <c r="T116" s="11" t="str">
        <f>IFERROR(VLOOKUP(P$1&amp;":"&amp;P116,'Finish order'!$C:$K,5,FALSE),"")</f>
        <v/>
      </c>
      <c r="U116" s="2" t="str">
        <f>IFERROR(VLOOKUP(P$1&amp;":"&amp;P116,'Finish order'!$C:$K,4,FALSE),"")</f>
        <v/>
      </c>
      <c r="V116" s="13" t="str" cm="1">
        <f t="array" ref="V116">IFERROR(SMALL(IF($S$2:$S1025=S116,$P$2:$P$911*1.001),1),"")</f>
        <v/>
      </c>
      <c r="W116" s="13" t="str" cm="1">
        <f t="array" ref="W116">IFERROR(SMALL(IF($S$2:$S1025=S116,$P$2:$P$911*1.0001),2),"")</f>
        <v/>
      </c>
      <c r="X116" s="13" t="str" cm="1">
        <f t="array" ref="X116">IFERROR(SMALL(IF($S$2:$S1025=S116,$P$2:$P$911*1.00001),3),"")</f>
        <v/>
      </c>
      <c r="Y116" s="13" t="str" cm="1">
        <f t="array" ref="Y116">IFERROR(SMALL(IF($S$2:$S1025=S116,$P$2:$P$911*1.000001),4),"")</f>
        <v/>
      </c>
      <c r="Z116" s="13" t="str">
        <f t="shared" si="12"/>
        <v>No</v>
      </c>
      <c r="AA116" s="13" t="str">
        <f t="shared" si="13"/>
        <v>No</v>
      </c>
      <c r="AB116" s="13" t="str">
        <f t="shared" si="14"/>
        <v>No</v>
      </c>
      <c r="AC116" s="13" t="str">
        <f>Table4[[#This Row],[Club]]&amp;":"&amp;Table4[[#Headers],[Female]]</f>
        <v>:Female</v>
      </c>
      <c r="AH116" s="11"/>
      <c r="AO116" s="11"/>
      <c r="AV116" s="11"/>
      <c r="BC116" s="11"/>
      <c r="BJ116" s="11"/>
      <c r="BQ116" s="11"/>
      <c r="BX116" s="11"/>
      <c r="CE116" s="11"/>
      <c r="CL116" s="11"/>
      <c r="CS116" s="11"/>
      <c r="CZ116" s="11"/>
      <c r="DG116" s="11"/>
      <c r="DN116" s="11"/>
      <c r="DU116" s="11"/>
    </row>
    <row r="117" spans="1:125" x14ac:dyDescent="0.2">
      <c r="A117" s="2">
        <v>116</v>
      </c>
      <c r="B117" s="2" t="str">
        <f>IFERROR(VLOOKUP($A$1&amp;":"&amp;A117,'Finish order'!C:K,6,FALSE),"")</f>
        <v/>
      </c>
      <c r="C117" s="2" t="str">
        <f>IFERROR(VLOOKUP(A$1&amp;":"&amp;A117,'Finish order'!$C:$K,9,FALSE),"")</f>
        <v/>
      </c>
      <c r="D117" s="2" t="str">
        <f>IFERROR(VLOOKUP(A$1&amp;":"&amp;A117,'Finish order'!$C:$K,7,FALSE),"")</f>
        <v/>
      </c>
      <c r="E117" s="11" t="str">
        <f>IFERROR(VLOOKUP($A$1&amp;":"&amp;A117,'Finish order'!C:K,5,FALSE),"")</f>
        <v/>
      </c>
      <c r="F117" s="2" t="str">
        <f>IFERROR(VLOOKUP($A$1&amp;":"&amp;A117,'Finish order'!C:K,4,FALSE),"")</f>
        <v/>
      </c>
      <c r="G117" s="13" t="str" cm="1">
        <f t="array" ref="G117">IFERROR(SMALL(IF($D$2:$D1026=D117,$A$2:$A$911*1.001),1),"")</f>
        <v/>
      </c>
      <c r="H117" s="13" t="str" cm="1">
        <f t="array" ref="H117">IFERROR(SMALL(IF($D$2:$D1026=D117,$A$2:$A$911*1.0001),2),"")</f>
        <v/>
      </c>
      <c r="I117" s="13" t="str" cm="1">
        <f t="array" ref="I117">IFERROR(SMALL(IF($D$2:$D1026=D117,$A$2:$A$911*1.00001),3),"")</f>
        <v/>
      </c>
      <c r="J117" s="13" t="str" cm="1">
        <f t="array" ref="J117">IFERROR(SMALL(IF($D$2:$D1026=D117,$A$2:$A$911*1.000001),4),"")</f>
        <v/>
      </c>
      <c r="K117" s="13" t="str">
        <f t="shared" si="6"/>
        <v>No</v>
      </c>
      <c r="L117" s="13" t="str">
        <f t="shared" si="7"/>
        <v>No</v>
      </c>
      <c r="M117" s="13" t="str">
        <f t="shared" si="8"/>
        <v>No</v>
      </c>
      <c r="N117" s="13" t="str">
        <f>Table1[[#This Row],[Club]]&amp;":"&amp;Table1[[#Headers],[Male]]</f>
        <v>:Male</v>
      </c>
      <c r="P117" s="2">
        <v>116</v>
      </c>
      <c r="Q117" s="2" t="str">
        <f>IFERROR(VLOOKUP(P$1&amp;":"&amp;P117,'Finish order'!$C:$K,6,FALSE),"")</f>
        <v/>
      </c>
      <c r="R117" s="2" t="str">
        <f>IFERROR(VLOOKUP(P$1&amp;":"&amp;P117,'Finish order'!$C:$K,9,FALSE),"")</f>
        <v/>
      </c>
      <c r="S117" s="2" t="str">
        <f>IFERROR(VLOOKUP(P$1&amp;":"&amp;P117,'Finish order'!$C:$K,7,FALSE),"")</f>
        <v/>
      </c>
      <c r="T117" s="11" t="str">
        <f>IFERROR(VLOOKUP(P$1&amp;":"&amp;P117,'Finish order'!$C:$K,5,FALSE),"")</f>
        <v/>
      </c>
      <c r="U117" s="2" t="str">
        <f>IFERROR(VLOOKUP(P$1&amp;":"&amp;P117,'Finish order'!$C:$K,4,FALSE),"")</f>
        <v/>
      </c>
      <c r="V117" s="13" t="str" cm="1">
        <f t="array" ref="V117">IFERROR(SMALL(IF($S$2:$S1026=S117,$P$2:$P$911*1.001),1),"")</f>
        <v/>
      </c>
      <c r="W117" s="13" t="str" cm="1">
        <f t="array" ref="W117">IFERROR(SMALL(IF($S$2:$S1026=S117,$P$2:$P$911*1.0001),2),"")</f>
        <v/>
      </c>
      <c r="X117" s="13" t="str" cm="1">
        <f t="array" ref="X117">IFERROR(SMALL(IF($S$2:$S1026=S117,$P$2:$P$911*1.00001),3),"")</f>
        <v/>
      </c>
      <c r="Y117" s="13" t="str" cm="1">
        <f t="array" ref="Y117">IFERROR(SMALL(IF($S$2:$S1026=S117,$P$2:$P$911*1.000001),4),"")</f>
        <v/>
      </c>
      <c r="Z117" s="13" t="str">
        <f t="shared" si="12"/>
        <v>No</v>
      </c>
      <c r="AA117" s="13" t="str">
        <f t="shared" si="13"/>
        <v>No</v>
      </c>
      <c r="AB117" s="13" t="str">
        <f t="shared" si="14"/>
        <v>No</v>
      </c>
      <c r="AC117" s="13" t="str">
        <f>Table4[[#This Row],[Club]]&amp;":"&amp;Table4[[#Headers],[Female]]</f>
        <v>:Female</v>
      </c>
      <c r="AH117" s="11"/>
      <c r="AO117" s="11"/>
      <c r="AV117" s="11"/>
      <c r="BC117" s="11"/>
      <c r="BJ117" s="11"/>
      <c r="BQ117" s="11"/>
      <c r="BX117" s="11"/>
      <c r="CE117" s="11"/>
      <c r="CL117" s="11"/>
      <c r="CS117" s="11"/>
      <c r="CZ117" s="11"/>
      <c r="DG117" s="11"/>
      <c r="DN117" s="11"/>
      <c r="DU117" s="11"/>
    </row>
    <row r="118" spans="1:125" x14ac:dyDescent="0.2">
      <c r="A118" s="2">
        <v>117</v>
      </c>
      <c r="B118" s="2" t="str">
        <f>IFERROR(VLOOKUP($A$1&amp;":"&amp;A118,'Finish order'!C:K,6,FALSE),"")</f>
        <v/>
      </c>
      <c r="C118" s="2" t="str">
        <f>IFERROR(VLOOKUP(A$1&amp;":"&amp;A118,'Finish order'!$C:$K,9,FALSE),"")</f>
        <v/>
      </c>
      <c r="D118" s="2" t="str">
        <f>IFERROR(VLOOKUP(A$1&amp;":"&amp;A118,'Finish order'!$C:$K,7,FALSE),"")</f>
        <v/>
      </c>
      <c r="E118" s="11" t="str">
        <f>IFERROR(VLOOKUP($A$1&amp;":"&amp;A118,'Finish order'!C:K,5,FALSE),"")</f>
        <v/>
      </c>
      <c r="F118" s="2" t="str">
        <f>IFERROR(VLOOKUP($A$1&amp;":"&amp;A118,'Finish order'!C:K,4,FALSE),"")</f>
        <v/>
      </c>
      <c r="G118" s="13" t="str" cm="1">
        <f t="array" ref="G118">IFERROR(SMALL(IF($D$2:$D1027=D118,$A$2:$A$911*1.001),1),"")</f>
        <v/>
      </c>
      <c r="H118" s="13" t="str" cm="1">
        <f t="array" ref="H118">IFERROR(SMALL(IF($D$2:$D1027=D118,$A$2:$A$911*1.0001),2),"")</f>
        <v/>
      </c>
      <c r="I118" s="13" t="str" cm="1">
        <f t="array" ref="I118">IFERROR(SMALL(IF($D$2:$D1027=D118,$A$2:$A$911*1.00001),3),"")</f>
        <v/>
      </c>
      <c r="J118" s="13" t="str" cm="1">
        <f t="array" ref="J118">IFERROR(SMALL(IF($D$2:$D1027=D118,$A$2:$A$911*1.000001),4),"")</f>
        <v/>
      </c>
      <c r="K118" s="13" t="str">
        <f t="shared" si="6"/>
        <v>No</v>
      </c>
      <c r="L118" s="13" t="str">
        <f t="shared" si="7"/>
        <v>No</v>
      </c>
      <c r="M118" s="13" t="str">
        <f t="shared" si="8"/>
        <v>No</v>
      </c>
      <c r="N118" s="13" t="str">
        <f>Table1[[#This Row],[Club]]&amp;":"&amp;Table1[[#Headers],[Male]]</f>
        <v>:Male</v>
      </c>
      <c r="P118" s="2">
        <v>117</v>
      </c>
      <c r="Q118" s="2" t="str">
        <f>IFERROR(VLOOKUP(P$1&amp;":"&amp;P118,'Finish order'!$C:$K,6,FALSE),"")</f>
        <v/>
      </c>
      <c r="R118" s="2" t="str">
        <f>IFERROR(VLOOKUP(P$1&amp;":"&amp;P118,'Finish order'!$C:$K,9,FALSE),"")</f>
        <v/>
      </c>
      <c r="S118" s="2" t="str">
        <f>IFERROR(VLOOKUP(P$1&amp;":"&amp;P118,'Finish order'!$C:$K,7,FALSE),"")</f>
        <v/>
      </c>
      <c r="T118" s="11" t="str">
        <f>IFERROR(VLOOKUP(P$1&amp;":"&amp;P118,'Finish order'!$C:$K,5,FALSE),"")</f>
        <v/>
      </c>
      <c r="U118" s="2" t="str">
        <f>IFERROR(VLOOKUP(P$1&amp;":"&amp;P118,'Finish order'!$C:$K,4,FALSE),"")</f>
        <v/>
      </c>
      <c r="V118" s="13" t="str" cm="1">
        <f t="array" ref="V118">IFERROR(SMALL(IF($S$2:$S1027=S118,$P$2:$P$911*1.001),1),"")</f>
        <v/>
      </c>
      <c r="W118" s="13" t="str" cm="1">
        <f t="array" ref="W118">IFERROR(SMALL(IF($S$2:$S1027=S118,$P$2:$P$911*1.0001),2),"")</f>
        <v/>
      </c>
      <c r="X118" s="13" t="str" cm="1">
        <f t="array" ref="X118">IFERROR(SMALL(IF($S$2:$S1027=S118,$P$2:$P$911*1.00001),3),"")</f>
        <v/>
      </c>
      <c r="Y118" s="13" t="str" cm="1">
        <f t="array" ref="Y118">IFERROR(SMALL(IF($S$2:$S1027=S118,$P$2:$P$911*1.000001),4),"")</f>
        <v/>
      </c>
      <c r="Z118" s="13" t="str">
        <f t="shared" si="12"/>
        <v>No</v>
      </c>
      <c r="AA118" s="13" t="str">
        <f t="shared" si="13"/>
        <v>No</v>
      </c>
      <c r="AB118" s="13" t="str">
        <f t="shared" si="14"/>
        <v>No</v>
      </c>
      <c r="AC118" s="13" t="str">
        <f>Table4[[#This Row],[Club]]&amp;":"&amp;Table4[[#Headers],[Female]]</f>
        <v>:Female</v>
      </c>
      <c r="AH118" s="11"/>
      <c r="AO118" s="11"/>
      <c r="AV118" s="11"/>
      <c r="BC118" s="11"/>
      <c r="BJ118" s="11"/>
      <c r="BQ118" s="11"/>
      <c r="BX118" s="11"/>
      <c r="CE118" s="11"/>
      <c r="CL118" s="11"/>
      <c r="CS118" s="11"/>
      <c r="CZ118" s="11"/>
      <c r="DG118" s="11"/>
      <c r="DN118" s="11"/>
      <c r="DU118" s="11"/>
    </row>
    <row r="119" spans="1:125" x14ac:dyDescent="0.2">
      <c r="A119" s="2">
        <v>118</v>
      </c>
      <c r="B119" s="2" t="str">
        <f>IFERROR(VLOOKUP($A$1&amp;":"&amp;A119,'Finish order'!C:K,6,FALSE),"")</f>
        <v/>
      </c>
      <c r="C119" s="2" t="str">
        <f>IFERROR(VLOOKUP(A$1&amp;":"&amp;A119,'Finish order'!$C:$K,9,FALSE),"")</f>
        <v/>
      </c>
      <c r="D119" s="2" t="str">
        <f>IFERROR(VLOOKUP(A$1&amp;":"&amp;A119,'Finish order'!$C:$K,7,FALSE),"")</f>
        <v/>
      </c>
      <c r="E119" s="11" t="str">
        <f>IFERROR(VLOOKUP($A$1&amp;":"&amp;A119,'Finish order'!C:K,5,FALSE),"")</f>
        <v/>
      </c>
      <c r="F119" s="2" t="str">
        <f>IFERROR(VLOOKUP($A$1&amp;":"&amp;A119,'Finish order'!C:K,4,FALSE),"")</f>
        <v/>
      </c>
      <c r="G119" s="13" t="str" cm="1">
        <f t="array" ref="G119">IFERROR(SMALL(IF($D$2:$D1028=D119,$A$2:$A$911*1.001),1),"")</f>
        <v/>
      </c>
      <c r="H119" s="13" t="str" cm="1">
        <f t="array" ref="H119">IFERROR(SMALL(IF($D$2:$D1028=D119,$A$2:$A$911*1.0001),2),"")</f>
        <v/>
      </c>
      <c r="I119" s="13" t="str" cm="1">
        <f t="array" ref="I119">IFERROR(SMALL(IF($D$2:$D1028=D119,$A$2:$A$911*1.00001),3),"")</f>
        <v/>
      </c>
      <c r="J119" s="13" t="str" cm="1">
        <f t="array" ref="J119">IFERROR(SMALL(IF($D$2:$D1028=D119,$A$2:$A$911*1.000001),4),"")</f>
        <v/>
      </c>
      <c r="K119" s="13" t="str">
        <f t="shared" si="6"/>
        <v>No</v>
      </c>
      <c r="L119" s="13" t="str">
        <f t="shared" si="7"/>
        <v>No</v>
      </c>
      <c r="M119" s="13" t="str">
        <f t="shared" si="8"/>
        <v>No</v>
      </c>
      <c r="N119" s="13" t="str">
        <f>Table1[[#This Row],[Club]]&amp;":"&amp;Table1[[#Headers],[Male]]</f>
        <v>:Male</v>
      </c>
      <c r="P119" s="2">
        <v>118</v>
      </c>
      <c r="Q119" s="2" t="str">
        <f>IFERROR(VLOOKUP(P$1&amp;":"&amp;P119,'Finish order'!$C:$K,6,FALSE),"")</f>
        <v/>
      </c>
      <c r="R119" s="2" t="str">
        <f>IFERROR(VLOOKUP(P$1&amp;":"&amp;P119,'Finish order'!$C:$K,9,FALSE),"")</f>
        <v/>
      </c>
      <c r="S119" s="2" t="str">
        <f>IFERROR(VLOOKUP(P$1&amp;":"&amp;P119,'Finish order'!$C:$K,7,FALSE),"")</f>
        <v/>
      </c>
      <c r="T119" s="11" t="str">
        <f>IFERROR(VLOOKUP(P$1&amp;":"&amp;P119,'Finish order'!$C:$K,5,FALSE),"")</f>
        <v/>
      </c>
      <c r="U119" s="2" t="str">
        <f>IFERROR(VLOOKUP(P$1&amp;":"&amp;P119,'Finish order'!$C:$K,4,FALSE),"")</f>
        <v/>
      </c>
      <c r="V119" s="13" t="str" cm="1">
        <f t="array" ref="V119">IFERROR(SMALL(IF($S$2:$S1028=S119,$P$2:$P$911*1.001),1),"")</f>
        <v/>
      </c>
      <c r="W119" s="13" t="str" cm="1">
        <f t="array" ref="W119">IFERROR(SMALL(IF($S$2:$S1028=S119,$P$2:$P$911*1.0001),2),"")</f>
        <v/>
      </c>
      <c r="X119" s="13" t="str" cm="1">
        <f t="array" ref="X119">IFERROR(SMALL(IF($S$2:$S1028=S119,$P$2:$P$911*1.00001),3),"")</f>
        <v/>
      </c>
      <c r="Y119" s="13" t="str" cm="1">
        <f t="array" ref="Y119">IFERROR(SMALL(IF($S$2:$S1028=S119,$P$2:$P$911*1.000001),4),"")</f>
        <v/>
      </c>
      <c r="Z119" s="13" t="str">
        <f t="shared" si="12"/>
        <v>No</v>
      </c>
      <c r="AA119" s="13" t="str">
        <f t="shared" si="13"/>
        <v>No</v>
      </c>
      <c r="AB119" s="13" t="str">
        <f t="shared" si="14"/>
        <v>No</v>
      </c>
      <c r="AC119" s="13" t="str">
        <f>Table4[[#This Row],[Club]]&amp;":"&amp;Table4[[#Headers],[Female]]</f>
        <v>:Female</v>
      </c>
      <c r="AH119" s="11"/>
      <c r="AO119" s="11"/>
      <c r="AV119" s="11"/>
      <c r="BC119" s="11"/>
      <c r="BJ119" s="11"/>
      <c r="BQ119" s="11"/>
      <c r="BX119" s="11"/>
      <c r="CE119" s="11"/>
      <c r="CL119" s="11"/>
      <c r="CS119" s="11"/>
      <c r="CZ119" s="11"/>
      <c r="DG119" s="11"/>
      <c r="DN119" s="11"/>
      <c r="DU119" s="11"/>
    </row>
    <row r="120" spans="1:125" x14ac:dyDescent="0.2">
      <c r="A120" s="2">
        <v>119</v>
      </c>
      <c r="B120" s="2" t="str">
        <f>IFERROR(VLOOKUP($A$1&amp;":"&amp;A120,'Finish order'!C:K,6,FALSE),"")</f>
        <v/>
      </c>
      <c r="C120" s="2" t="str">
        <f>IFERROR(VLOOKUP(A$1&amp;":"&amp;A120,'Finish order'!$C:$K,9,FALSE),"")</f>
        <v/>
      </c>
      <c r="D120" s="2" t="str">
        <f>IFERROR(VLOOKUP(A$1&amp;":"&amp;A120,'Finish order'!$C:$K,7,FALSE),"")</f>
        <v/>
      </c>
      <c r="E120" s="11" t="str">
        <f>IFERROR(VLOOKUP($A$1&amp;":"&amp;A120,'Finish order'!C:K,5,FALSE),"")</f>
        <v/>
      </c>
      <c r="F120" s="2" t="str">
        <f>IFERROR(VLOOKUP($A$1&amp;":"&amp;A120,'Finish order'!C:K,4,FALSE),"")</f>
        <v/>
      </c>
      <c r="G120" s="13" t="str" cm="1">
        <f t="array" ref="G120">IFERROR(SMALL(IF($D$2:$D1029=D120,$A$2:$A$911*1.001),1),"")</f>
        <v/>
      </c>
      <c r="H120" s="13" t="str" cm="1">
        <f t="array" ref="H120">IFERROR(SMALL(IF($D$2:$D1029=D120,$A$2:$A$911*1.0001),2),"")</f>
        <v/>
      </c>
      <c r="I120" s="13" t="str" cm="1">
        <f t="array" ref="I120">IFERROR(SMALL(IF($D$2:$D1029=D120,$A$2:$A$911*1.00001),3),"")</f>
        <v/>
      </c>
      <c r="J120" s="13" t="str" cm="1">
        <f t="array" ref="J120">IFERROR(SMALL(IF($D$2:$D1029=D120,$A$2:$A$911*1.000001),4),"")</f>
        <v/>
      </c>
      <c r="K120" s="13" t="str">
        <f t="shared" si="6"/>
        <v>No</v>
      </c>
      <c r="L120" s="13" t="str">
        <f t="shared" si="7"/>
        <v>No</v>
      </c>
      <c r="M120" s="13" t="str">
        <f t="shared" si="8"/>
        <v>No</v>
      </c>
      <c r="N120" s="13" t="str">
        <f>Table1[[#This Row],[Club]]&amp;":"&amp;Table1[[#Headers],[Male]]</f>
        <v>:Male</v>
      </c>
      <c r="P120" s="2">
        <v>119</v>
      </c>
      <c r="Q120" s="2" t="str">
        <f>IFERROR(VLOOKUP(P$1&amp;":"&amp;P120,'Finish order'!$C:$K,6,FALSE),"")</f>
        <v/>
      </c>
      <c r="R120" s="2" t="str">
        <f>IFERROR(VLOOKUP(P$1&amp;":"&amp;P120,'Finish order'!$C:$K,9,FALSE),"")</f>
        <v/>
      </c>
      <c r="S120" s="2" t="str">
        <f>IFERROR(VLOOKUP(P$1&amp;":"&amp;P120,'Finish order'!$C:$K,7,FALSE),"")</f>
        <v/>
      </c>
      <c r="T120" s="11" t="str">
        <f>IFERROR(VLOOKUP(P$1&amp;":"&amp;P120,'Finish order'!$C:$K,5,FALSE),"")</f>
        <v/>
      </c>
      <c r="U120" s="2" t="str">
        <f>IFERROR(VLOOKUP(P$1&amp;":"&amp;P120,'Finish order'!$C:$K,4,FALSE),"")</f>
        <v/>
      </c>
      <c r="V120" s="13" t="str" cm="1">
        <f t="array" ref="V120">IFERROR(SMALL(IF($S$2:$S1029=S120,$P$2:$P$911*1.001),1),"")</f>
        <v/>
      </c>
      <c r="W120" s="13" t="str" cm="1">
        <f t="array" ref="W120">IFERROR(SMALL(IF($S$2:$S1029=S120,$P$2:$P$911*1.0001),2),"")</f>
        <v/>
      </c>
      <c r="X120" s="13" t="str" cm="1">
        <f t="array" ref="X120">IFERROR(SMALL(IF($S$2:$S1029=S120,$P$2:$P$911*1.00001),3),"")</f>
        <v/>
      </c>
      <c r="Y120" s="13" t="str" cm="1">
        <f t="array" ref="Y120">IFERROR(SMALL(IF($S$2:$S1029=S120,$P$2:$P$911*1.000001),4),"")</f>
        <v/>
      </c>
      <c r="Z120" s="13" t="str">
        <f t="shared" si="12"/>
        <v>No</v>
      </c>
      <c r="AA120" s="13" t="str">
        <f t="shared" si="13"/>
        <v>No</v>
      </c>
      <c r="AB120" s="13" t="str">
        <f t="shared" si="14"/>
        <v>No</v>
      </c>
      <c r="AC120" s="13" t="str">
        <f>Table4[[#This Row],[Club]]&amp;":"&amp;Table4[[#Headers],[Female]]</f>
        <v>:Female</v>
      </c>
      <c r="AH120" s="11"/>
      <c r="AO120" s="11"/>
      <c r="AV120" s="11"/>
      <c r="BC120" s="11"/>
      <c r="BJ120" s="11"/>
      <c r="BQ120" s="11"/>
      <c r="BX120" s="11"/>
      <c r="CE120" s="11"/>
      <c r="CL120" s="11"/>
      <c r="CS120" s="11"/>
      <c r="CZ120" s="11"/>
      <c r="DG120" s="11"/>
      <c r="DN120" s="11"/>
      <c r="DU120" s="11"/>
    </row>
    <row r="121" spans="1:125" x14ac:dyDescent="0.2">
      <c r="A121" s="2">
        <v>120</v>
      </c>
      <c r="B121" s="2" t="str">
        <f>IFERROR(VLOOKUP($A$1&amp;":"&amp;A121,'Finish order'!C:K,6,FALSE),"")</f>
        <v/>
      </c>
      <c r="C121" s="2" t="str">
        <f>IFERROR(VLOOKUP(A$1&amp;":"&amp;A121,'Finish order'!$C:$K,9,FALSE),"")</f>
        <v/>
      </c>
      <c r="D121" s="2" t="str">
        <f>IFERROR(VLOOKUP(A$1&amp;":"&amp;A121,'Finish order'!$C:$K,7,FALSE),"")</f>
        <v/>
      </c>
      <c r="E121" s="11" t="str">
        <f>IFERROR(VLOOKUP($A$1&amp;":"&amp;A121,'Finish order'!C:K,5,FALSE),"")</f>
        <v/>
      </c>
      <c r="F121" s="2" t="str">
        <f>IFERROR(VLOOKUP($A$1&amp;":"&amp;A121,'Finish order'!C:K,4,FALSE),"")</f>
        <v/>
      </c>
      <c r="G121" s="13" t="str" cm="1">
        <f t="array" ref="G121">IFERROR(SMALL(IF($D$2:$D1030=D121,$A$2:$A$911*1.001),1),"")</f>
        <v/>
      </c>
      <c r="H121" s="13" t="str" cm="1">
        <f t="array" ref="H121">IFERROR(SMALL(IF($D$2:$D1030=D121,$A$2:$A$911*1.0001),2),"")</f>
        <v/>
      </c>
      <c r="I121" s="13" t="str" cm="1">
        <f t="array" ref="I121">IFERROR(SMALL(IF($D$2:$D1030=D121,$A$2:$A$911*1.00001),3),"")</f>
        <v/>
      </c>
      <c r="J121" s="13" t="str" cm="1">
        <f t="array" ref="J121">IFERROR(SMALL(IF($D$2:$D1030=D121,$A$2:$A$911*1.000001),4),"")</f>
        <v/>
      </c>
      <c r="K121" s="13" t="str">
        <f t="shared" si="6"/>
        <v>No</v>
      </c>
      <c r="L121" s="13" t="str">
        <f t="shared" si="7"/>
        <v>No</v>
      </c>
      <c r="M121" s="13" t="str">
        <f t="shared" si="8"/>
        <v>No</v>
      </c>
      <c r="N121" s="13" t="str">
        <f>Table1[[#This Row],[Club]]&amp;":"&amp;Table1[[#Headers],[Male]]</f>
        <v>:Male</v>
      </c>
      <c r="P121" s="2">
        <v>120</v>
      </c>
      <c r="Q121" s="2" t="str">
        <f>IFERROR(VLOOKUP(P$1&amp;":"&amp;P121,'Finish order'!$C:$K,6,FALSE),"")</f>
        <v/>
      </c>
      <c r="R121" s="2" t="str">
        <f>IFERROR(VLOOKUP(P$1&amp;":"&amp;P121,'Finish order'!$C:$K,9,FALSE),"")</f>
        <v/>
      </c>
      <c r="S121" s="2" t="str">
        <f>IFERROR(VLOOKUP(P$1&amp;":"&amp;P121,'Finish order'!$C:$K,7,FALSE),"")</f>
        <v/>
      </c>
      <c r="T121" s="11" t="str">
        <f>IFERROR(VLOOKUP(P$1&amp;":"&amp;P121,'Finish order'!$C:$K,5,FALSE),"")</f>
        <v/>
      </c>
      <c r="U121" s="2" t="str">
        <f>IFERROR(VLOOKUP(P$1&amp;":"&amp;P121,'Finish order'!$C:$K,4,FALSE),"")</f>
        <v/>
      </c>
      <c r="V121" s="13" t="str" cm="1">
        <f t="array" ref="V121">IFERROR(SMALL(IF($S$2:$S1030=S121,$P$2:$P$911*1.001),1),"")</f>
        <v/>
      </c>
      <c r="W121" s="13" t="str" cm="1">
        <f t="array" ref="W121">IFERROR(SMALL(IF($S$2:$S1030=S121,$P$2:$P$911*1.0001),2),"")</f>
        <v/>
      </c>
      <c r="X121" s="13" t="str" cm="1">
        <f t="array" ref="X121">IFERROR(SMALL(IF($S$2:$S1030=S121,$P$2:$P$911*1.00001),3),"")</f>
        <v/>
      </c>
      <c r="Y121" s="13" t="str" cm="1">
        <f t="array" ref="Y121">IFERROR(SMALL(IF($S$2:$S1030=S121,$P$2:$P$911*1.000001),4),"")</f>
        <v/>
      </c>
      <c r="Z121" s="13" t="str">
        <f t="shared" si="12"/>
        <v>No</v>
      </c>
      <c r="AA121" s="13" t="str">
        <f t="shared" si="13"/>
        <v>No</v>
      </c>
      <c r="AB121" s="13" t="str">
        <f t="shared" si="14"/>
        <v>No</v>
      </c>
      <c r="AC121" s="13" t="str">
        <f>Table4[[#This Row],[Club]]&amp;":"&amp;Table4[[#Headers],[Female]]</f>
        <v>:Female</v>
      </c>
      <c r="AH121" s="11"/>
      <c r="AO121" s="11"/>
      <c r="AV121" s="11"/>
      <c r="BC121" s="11"/>
      <c r="BJ121" s="11"/>
      <c r="BQ121" s="11"/>
      <c r="BX121" s="11"/>
      <c r="CE121" s="11"/>
      <c r="CL121" s="11"/>
      <c r="CS121" s="11"/>
      <c r="CZ121" s="11"/>
      <c r="DG121" s="11"/>
      <c r="DN121" s="11"/>
      <c r="DU121" s="11"/>
    </row>
    <row r="122" spans="1:125" x14ac:dyDescent="0.2">
      <c r="A122" s="2">
        <v>121</v>
      </c>
      <c r="B122" s="2" t="str">
        <f>IFERROR(VLOOKUP($A$1&amp;":"&amp;A122,'Finish order'!C:K,6,FALSE),"")</f>
        <v/>
      </c>
      <c r="C122" s="2" t="str">
        <f>IFERROR(VLOOKUP(A$1&amp;":"&amp;A122,'Finish order'!$C:$K,9,FALSE),"")</f>
        <v/>
      </c>
      <c r="D122" s="2" t="str">
        <f>IFERROR(VLOOKUP(A$1&amp;":"&amp;A122,'Finish order'!$C:$K,7,FALSE),"")</f>
        <v/>
      </c>
      <c r="E122" s="11" t="str">
        <f>IFERROR(VLOOKUP($A$1&amp;":"&amp;A122,'Finish order'!C:K,5,FALSE),"")</f>
        <v/>
      </c>
      <c r="F122" s="2" t="str">
        <f>IFERROR(VLOOKUP($A$1&amp;":"&amp;A122,'Finish order'!C:K,4,FALSE),"")</f>
        <v/>
      </c>
      <c r="G122" s="13" t="str" cm="1">
        <f t="array" ref="G122">IFERROR(SMALL(IF($D$2:$D1031=D122,$A$2:$A$911*1.001),1),"")</f>
        <v/>
      </c>
      <c r="H122" s="13" t="str" cm="1">
        <f t="array" ref="H122">IFERROR(SMALL(IF($D$2:$D1031=D122,$A$2:$A$911*1.0001),2),"")</f>
        <v/>
      </c>
      <c r="I122" s="13" t="str" cm="1">
        <f t="array" ref="I122">IFERROR(SMALL(IF($D$2:$D1031=D122,$A$2:$A$911*1.00001),3),"")</f>
        <v/>
      </c>
      <c r="J122" s="13" t="str" cm="1">
        <f t="array" ref="J122">IFERROR(SMALL(IF($D$2:$D1031=D122,$A$2:$A$911*1.000001),4),"")</f>
        <v/>
      </c>
      <c r="K122" s="13" t="str">
        <f t="shared" si="6"/>
        <v>No</v>
      </c>
      <c r="L122" s="13" t="str">
        <f t="shared" si="7"/>
        <v>No</v>
      </c>
      <c r="M122" s="13" t="str">
        <f t="shared" si="8"/>
        <v>No</v>
      </c>
      <c r="N122" s="13" t="str">
        <f>Table1[[#This Row],[Club]]&amp;":"&amp;Table1[[#Headers],[Male]]</f>
        <v>:Male</v>
      </c>
      <c r="P122" s="2">
        <v>121</v>
      </c>
      <c r="Q122" s="2" t="str">
        <f>IFERROR(VLOOKUP(P$1&amp;":"&amp;P122,'Finish order'!$C:$K,6,FALSE),"")</f>
        <v/>
      </c>
      <c r="R122" s="2" t="str">
        <f>IFERROR(VLOOKUP(P$1&amp;":"&amp;P122,'Finish order'!$C:$K,9,FALSE),"")</f>
        <v/>
      </c>
      <c r="S122" s="2" t="str">
        <f>IFERROR(VLOOKUP(P$1&amp;":"&amp;P122,'Finish order'!$C:$K,7,FALSE),"")</f>
        <v/>
      </c>
      <c r="T122" s="11" t="str">
        <f>IFERROR(VLOOKUP(P$1&amp;":"&amp;P122,'Finish order'!$C:$K,5,FALSE),"")</f>
        <v/>
      </c>
      <c r="U122" s="2" t="str">
        <f>IFERROR(VLOOKUP(P$1&amp;":"&amp;P122,'Finish order'!$C:$K,4,FALSE),"")</f>
        <v/>
      </c>
      <c r="V122" s="13" t="str" cm="1">
        <f t="array" ref="V122">IFERROR(SMALL(IF($S$2:$S1031=S122,$P$2:$P$911*1.001),1),"")</f>
        <v/>
      </c>
      <c r="W122" s="13" t="str" cm="1">
        <f t="array" ref="W122">IFERROR(SMALL(IF($S$2:$S1031=S122,$P$2:$P$911*1.0001),2),"")</f>
        <v/>
      </c>
      <c r="X122" s="13" t="str" cm="1">
        <f t="array" ref="X122">IFERROR(SMALL(IF($S$2:$S1031=S122,$P$2:$P$911*1.00001),3),"")</f>
        <v/>
      </c>
      <c r="Y122" s="13" t="str" cm="1">
        <f t="array" ref="Y122">IFERROR(SMALL(IF($S$2:$S1031=S122,$P$2:$P$911*1.000001),4),"")</f>
        <v/>
      </c>
      <c r="Z122" s="13" t="str">
        <f t="shared" si="12"/>
        <v>No</v>
      </c>
      <c r="AA122" s="13" t="str">
        <f t="shared" si="13"/>
        <v>No</v>
      </c>
      <c r="AB122" s="13" t="str">
        <f t="shared" si="14"/>
        <v>No</v>
      </c>
      <c r="AC122" s="13" t="str">
        <f>Table4[[#This Row],[Club]]&amp;":"&amp;Table4[[#Headers],[Female]]</f>
        <v>:Female</v>
      </c>
      <c r="AH122" s="11"/>
      <c r="AO122" s="11"/>
      <c r="AV122" s="11"/>
      <c r="BC122" s="11"/>
      <c r="BJ122" s="11"/>
      <c r="BQ122" s="11"/>
      <c r="BX122" s="11"/>
      <c r="CE122" s="11"/>
      <c r="CL122" s="11"/>
      <c r="CS122" s="11"/>
      <c r="CZ122" s="11"/>
      <c r="DG122" s="11"/>
      <c r="DN122" s="11"/>
      <c r="DU122" s="11"/>
    </row>
    <row r="123" spans="1:125" x14ac:dyDescent="0.2">
      <c r="A123" s="2">
        <v>122</v>
      </c>
      <c r="B123" s="2" t="str">
        <f>IFERROR(VLOOKUP($A$1&amp;":"&amp;A123,'Finish order'!C:K,6,FALSE),"")</f>
        <v/>
      </c>
      <c r="C123" s="2" t="str">
        <f>IFERROR(VLOOKUP(A$1&amp;":"&amp;A123,'Finish order'!$C:$K,9,FALSE),"")</f>
        <v/>
      </c>
      <c r="D123" s="2" t="str">
        <f>IFERROR(VLOOKUP(A$1&amp;":"&amp;A123,'Finish order'!$C:$K,7,FALSE),"")</f>
        <v/>
      </c>
      <c r="E123" s="11" t="str">
        <f>IFERROR(VLOOKUP($A$1&amp;":"&amp;A123,'Finish order'!C:K,5,FALSE),"")</f>
        <v/>
      </c>
      <c r="F123" s="2" t="str">
        <f>IFERROR(VLOOKUP($A$1&amp;":"&amp;A123,'Finish order'!C:K,4,FALSE),"")</f>
        <v/>
      </c>
      <c r="G123" s="13" t="str" cm="1">
        <f t="array" ref="G123">IFERROR(SMALL(IF($D$2:$D1032=D123,$A$2:$A$911*1.001),1),"")</f>
        <v/>
      </c>
      <c r="H123" s="13" t="str" cm="1">
        <f t="array" ref="H123">IFERROR(SMALL(IF($D$2:$D1032=D123,$A$2:$A$911*1.0001),2),"")</f>
        <v/>
      </c>
      <c r="I123" s="13" t="str" cm="1">
        <f t="array" ref="I123">IFERROR(SMALL(IF($D$2:$D1032=D123,$A$2:$A$911*1.00001),3),"")</f>
        <v/>
      </c>
      <c r="J123" s="13" t="str" cm="1">
        <f t="array" ref="J123">IFERROR(SMALL(IF($D$2:$D1032=D123,$A$2:$A$911*1.000001),4),"")</f>
        <v/>
      </c>
      <c r="K123" s="13" t="str">
        <f t="shared" si="6"/>
        <v>No</v>
      </c>
      <c r="L123" s="13" t="str">
        <f t="shared" si="7"/>
        <v>No</v>
      </c>
      <c r="M123" s="13" t="str">
        <f t="shared" si="8"/>
        <v>No</v>
      </c>
      <c r="N123" s="13" t="str">
        <f>Table1[[#This Row],[Club]]&amp;":"&amp;Table1[[#Headers],[Male]]</f>
        <v>:Male</v>
      </c>
      <c r="P123" s="2">
        <v>122</v>
      </c>
      <c r="Q123" s="2" t="str">
        <f>IFERROR(VLOOKUP(P$1&amp;":"&amp;P123,'Finish order'!$C:$K,6,FALSE),"")</f>
        <v/>
      </c>
      <c r="R123" s="2" t="str">
        <f>IFERROR(VLOOKUP(P$1&amp;":"&amp;P123,'Finish order'!$C:$K,9,FALSE),"")</f>
        <v/>
      </c>
      <c r="S123" s="2" t="str">
        <f>IFERROR(VLOOKUP(P$1&amp;":"&amp;P123,'Finish order'!$C:$K,7,FALSE),"")</f>
        <v/>
      </c>
      <c r="T123" s="11" t="str">
        <f>IFERROR(VLOOKUP(P$1&amp;":"&amp;P123,'Finish order'!$C:$K,5,FALSE),"")</f>
        <v/>
      </c>
      <c r="U123" s="2" t="str">
        <f>IFERROR(VLOOKUP(P$1&amp;":"&amp;P123,'Finish order'!$C:$K,4,FALSE),"")</f>
        <v/>
      </c>
      <c r="V123" s="13" t="str" cm="1">
        <f t="array" ref="V123">IFERROR(SMALL(IF($S$2:$S1032=S123,$P$2:$P$911*1.001),1),"")</f>
        <v/>
      </c>
      <c r="W123" s="13" t="str" cm="1">
        <f t="array" ref="W123">IFERROR(SMALL(IF($S$2:$S1032=S123,$P$2:$P$911*1.0001),2),"")</f>
        <v/>
      </c>
      <c r="X123" s="13" t="str" cm="1">
        <f t="array" ref="X123">IFERROR(SMALL(IF($S$2:$S1032=S123,$P$2:$P$911*1.00001),3),"")</f>
        <v/>
      </c>
      <c r="Y123" s="13" t="str" cm="1">
        <f t="array" ref="Y123">IFERROR(SMALL(IF($S$2:$S1032=S123,$P$2:$P$911*1.000001),4),"")</f>
        <v/>
      </c>
      <c r="Z123" s="13" t="str">
        <f t="shared" si="12"/>
        <v>No</v>
      </c>
      <c r="AA123" s="13" t="str">
        <f t="shared" si="13"/>
        <v>No</v>
      </c>
      <c r="AB123" s="13" t="str">
        <f t="shared" si="14"/>
        <v>No</v>
      </c>
      <c r="AC123" s="13" t="str">
        <f>Table4[[#This Row],[Club]]&amp;":"&amp;Table4[[#Headers],[Female]]</f>
        <v>:Female</v>
      </c>
      <c r="AH123" s="11"/>
      <c r="AO123" s="11"/>
      <c r="AV123" s="11"/>
      <c r="BC123" s="11"/>
      <c r="BJ123" s="11"/>
      <c r="BQ123" s="11"/>
      <c r="BX123" s="11"/>
      <c r="CE123" s="11"/>
      <c r="CL123" s="11"/>
      <c r="CS123" s="11"/>
      <c r="CZ123" s="11"/>
      <c r="DG123" s="11"/>
      <c r="DN123" s="11"/>
      <c r="DU123" s="11"/>
    </row>
    <row r="124" spans="1:125" x14ac:dyDescent="0.2">
      <c r="A124" s="2">
        <v>123</v>
      </c>
      <c r="B124" s="2" t="str">
        <f>IFERROR(VLOOKUP($A$1&amp;":"&amp;A124,'Finish order'!C:K,6,FALSE),"")</f>
        <v/>
      </c>
      <c r="C124" s="2" t="str">
        <f>IFERROR(VLOOKUP(A$1&amp;":"&amp;A124,'Finish order'!$C:$K,9,FALSE),"")</f>
        <v/>
      </c>
      <c r="D124" s="2" t="str">
        <f>IFERROR(VLOOKUP(A$1&amp;":"&amp;A124,'Finish order'!$C:$K,7,FALSE),"")</f>
        <v/>
      </c>
      <c r="E124" s="11" t="str">
        <f>IFERROR(VLOOKUP($A$1&amp;":"&amp;A124,'Finish order'!C:K,5,FALSE),"")</f>
        <v/>
      </c>
      <c r="F124" s="2" t="str">
        <f>IFERROR(VLOOKUP($A$1&amp;":"&amp;A124,'Finish order'!C:K,4,FALSE),"")</f>
        <v/>
      </c>
      <c r="G124" s="13" t="str" cm="1">
        <f t="array" ref="G124">IFERROR(SMALL(IF($D$2:$D1033=D124,$A$2:$A$911*1.001),1),"")</f>
        <v/>
      </c>
      <c r="H124" s="13" t="str" cm="1">
        <f t="array" ref="H124">IFERROR(SMALL(IF($D$2:$D1033=D124,$A$2:$A$911*1.0001),2),"")</f>
        <v/>
      </c>
      <c r="I124" s="13" t="str" cm="1">
        <f t="array" ref="I124">IFERROR(SMALL(IF($D$2:$D1033=D124,$A$2:$A$911*1.00001),3),"")</f>
        <v/>
      </c>
      <c r="J124" s="13" t="str" cm="1">
        <f t="array" ref="J124">IFERROR(SMALL(IF($D$2:$D1033=D124,$A$2:$A$911*1.000001),4),"")</f>
        <v/>
      </c>
      <c r="K124" s="13" t="str">
        <f t="shared" si="6"/>
        <v>No</v>
      </c>
      <c r="L124" s="13" t="str">
        <f t="shared" si="7"/>
        <v>No</v>
      </c>
      <c r="M124" s="13" t="str">
        <f t="shared" si="8"/>
        <v>No</v>
      </c>
      <c r="N124" s="13" t="str">
        <f>Table1[[#This Row],[Club]]&amp;":"&amp;Table1[[#Headers],[Male]]</f>
        <v>:Male</v>
      </c>
      <c r="P124" s="2">
        <v>123</v>
      </c>
      <c r="Q124" s="2" t="str">
        <f>IFERROR(VLOOKUP(P$1&amp;":"&amp;P124,'Finish order'!$C:$K,6,FALSE),"")</f>
        <v/>
      </c>
      <c r="R124" s="2" t="str">
        <f>IFERROR(VLOOKUP(P$1&amp;":"&amp;P124,'Finish order'!$C:$K,9,FALSE),"")</f>
        <v/>
      </c>
      <c r="S124" s="2" t="str">
        <f>IFERROR(VLOOKUP(P$1&amp;":"&amp;P124,'Finish order'!$C:$K,7,FALSE),"")</f>
        <v/>
      </c>
      <c r="T124" s="11" t="str">
        <f>IFERROR(VLOOKUP(P$1&amp;":"&amp;P124,'Finish order'!$C:$K,5,FALSE),"")</f>
        <v/>
      </c>
      <c r="U124" s="2" t="str">
        <f>IFERROR(VLOOKUP(P$1&amp;":"&amp;P124,'Finish order'!$C:$K,4,FALSE),"")</f>
        <v/>
      </c>
      <c r="V124" s="13" t="str" cm="1">
        <f t="array" ref="V124">IFERROR(SMALL(IF($S$2:$S1033=S124,$P$2:$P$911*1.001),1),"")</f>
        <v/>
      </c>
      <c r="W124" s="13" t="str" cm="1">
        <f t="array" ref="W124">IFERROR(SMALL(IF($S$2:$S1033=S124,$P$2:$P$911*1.0001),2),"")</f>
        <v/>
      </c>
      <c r="X124" s="13" t="str" cm="1">
        <f t="array" ref="X124">IFERROR(SMALL(IF($S$2:$S1033=S124,$P$2:$P$911*1.00001),3),"")</f>
        <v/>
      </c>
      <c r="Y124" s="13" t="str" cm="1">
        <f t="array" ref="Y124">IFERROR(SMALL(IF($S$2:$S1033=S124,$P$2:$P$911*1.000001),4),"")</f>
        <v/>
      </c>
      <c r="Z124" s="13" t="str">
        <f t="shared" si="12"/>
        <v>No</v>
      </c>
      <c r="AA124" s="13" t="str">
        <f t="shared" si="13"/>
        <v>No</v>
      </c>
      <c r="AB124" s="13" t="str">
        <f t="shared" si="14"/>
        <v>No</v>
      </c>
      <c r="AC124" s="13" t="str">
        <f>Table4[[#This Row],[Club]]&amp;":"&amp;Table4[[#Headers],[Female]]</f>
        <v>:Female</v>
      </c>
      <c r="AH124" s="11"/>
      <c r="AO124" s="11"/>
      <c r="AV124" s="11"/>
      <c r="BC124" s="11"/>
      <c r="BJ124" s="11"/>
      <c r="BQ124" s="11"/>
      <c r="BX124" s="11"/>
      <c r="CE124" s="11"/>
      <c r="CL124" s="11"/>
      <c r="CS124" s="11"/>
      <c r="CZ124" s="11"/>
      <c r="DG124" s="11"/>
      <c r="DN124" s="11"/>
      <c r="DU124" s="11"/>
    </row>
    <row r="125" spans="1:125" x14ac:dyDescent="0.2">
      <c r="A125" s="2">
        <v>124</v>
      </c>
      <c r="B125" s="2" t="str">
        <f>IFERROR(VLOOKUP($A$1&amp;":"&amp;A125,'Finish order'!C:K,6,FALSE),"")</f>
        <v/>
      </c>
      <c r="C125" s="2" t="str">
        <f>IFERROR(VLOOKUP(A$1&amp;":"&amp;A125,'Finish order'!$C:$K,9,FALSE),"")</f>
        <v/>
      </c>
      <c r="D125" s="2" t="str">
        <f>IFERROR(VLOOKUP(A$1&amp;":"&amp;A125,'Finish order'!$C:$K,7,FALSE),"")</f>
        <v/>
      </c>
      <c r="E125" s="11" t="str">
        <f>IFERROR(VLOOKUP($A$1&amp;":"&amp;A125,'Finish order'!C:K,5,FALSE),"")</f>
        <v/>
      </c>
      <c r="F125" s="2" t="str">
        <f>IFERROR(VLOOKUP($A$1&amp;":"&amp;A125,'Finish order'!C:K,4,FALSE),"")</f>
        <v/>
      </c>
      <c r="G125" s="13" t="str" cm="1">
        <f t="array" ref="G125">IFERROR(SMALL(IF($D$2:$D1034=D125,$A$2:$A$911*1.001),1),"")</f>
        <v/>
      </c>
      <c r="H125" s="13" t="str" cm="1">
        <f t="array" ref="H125">IFERROR(SMALL(IF($D$2:$D1034=D125,$A$2:$A$911*1.0001),2),"")</f>
        <v/>
      </c>
      <c r="I125" s="13" t="str" cm="1">
        <f t="array" ref="I125">IFERROR(SMALL(IF($D$2:$D1034=D125,$A$2:$A$911*1.00001),3),"")</f>
        <v/>
      </c>
      <c r="J125" s="13" t="str" cm="1">
        <f t="array" ref="J125">IFERROR(SMALL(IF($D$2:$D1034=D125,$A$2:$A$911*1.000001),4),"")</f>
        <v/>
      </c>
      <c r="K125" s="13" t="str">
        <f t="shared" si="6"/>
        <v>No</v>
      </c>
      <c r="L125" s="13" t="str">
        <f t="shared" si="7"/>
        <v>No</v>
      </c>
      <c r="M125" s="13" t="str">
        <f t="shared" si="8"/>
        <v>No</v>
      </c>
      <c r="N125" s="13" t="str">
        <f>Table1[[#This Row],[Club]]&amp;":"&amp;Table1[[#Headers],[Male]]</f>
        <v>:Male</v>
      </c>
      <c r="P125" s="2">
        <v>124</v>
      </c>
      <c r="Q125" s="2" t="str">
        <f>IFERROR(VLOOKUP(P$1&amp;":"&amp;P125,'Finish order'!$C:$K,6,FALSE),"")</f>
        <v/>
      </c>
      <c r="R125" s="2" t="str">
        <f>IFERROR(VLOOKUP(P$1&amp;":"&amp;P125,'Finish order'!$C:$K,9,FALSE),"")</f>
        <v/>
      </c>
      <c r="S125" s="2" t="str">
        <f>IFERROR(VLOOKUP(P$1&amp;":"&amp;P125,'Finish order'!$C:$K,7,FALSE),"")</f>
        <v/>
      </c>
      <c r="T125" s="11" t="str">
        <f>IFERROR(VLOOKUP(P$1&amp;":"&amp;P125,'Finish order'!$C:$K,5,FALSE),"")</f>
        <v/>
      </c>
      <c r="U125" s="2" t="str">
        <f>IFERROR(VLOOKUP(P$1&amp;":"&amp;P125,'Finish order'!$C:$K,4,FALSE),"")</f>
        <v/>
      </c>
      <c r="V125" s="13" t="str" cm="1">
        <f t="array" ref="V125">IFERROR(SMALL(IF($S$2:$S1034=S125,$P$2:$P$911*1.001),1),"")</f>
        <v/>
      </c>
      <c r="W125" s="13" t="str" cm="1">
        <f t="array" ref="W125">IFERROR(SMALL(IF($S$2:$S1034=S125,$P$2:$P$911*1.0001),2),"")</f>
        <v/>
      </c>
      <c r="X125" s="13" t="str" cm="1">
        <f t="array" ref="X125">IFERROR(SMALL(IF($S$2:$S1034=S125,$P$2:$P$911*1.00001),3),"")</f>
        <v/>
      </c>
      <c r="Y125" s="13" t="str" cm="1">
        <f t="array" ref="Y125">IFERROR(SMALL(IF($S$2:$S1034=S125,$P$2:$P$911*1.000001),4),"")</f>
        <v/>
      </c>
      <c r="Z125" s="13" t="str">
        <f t="shared" si="12"/>
        <v>No</v>
      </c>
      <c r="AA125" s="13" t="str">
        <f t="shared" si="13"/>
        <v>No</v>
      </c>
      <c r="AB125" s="13" t="str">
        <f t="shared" si="14"/>
        <v>No</v>
      </c>
      <c r="AC125" s="13" t="str">
        <f>Table4[[#This Row],[Club]]&amp;":"&amp;Table4[[#Headers],[Female]]</f>
        <v>:Female</v>
      </c>
      <c r="AH125" s="11"/>
      <c r="AO125" s="11"/>
      <c r="AV125" s="11"/>
      <c r="BC125" s="11"/>
      <c r="BJ125" s="11"/>
      <c r="BQ125" s="11"/>
      <c r="BX125" s="11"/>
      <c r="CE125" s="11"/>
      <c r="CL125" s="11"/>
      <c r="CS125" s="11"/>
      <c r="CZ125" s="11"/>
      <c r="DG125" s="11"/>
      <c r="DN125" s="11"/>
      <c r="DU125" s="11"/>
    </row>
    <row r="126" spans="1:125" x14ac:dyDescent="0.2">
      <c r="A126" s="2">
        <v>125</v>
      </c>
      <c r="B126" s="2" t="str">
        <f>IFERROR(VLOOKUP($A$1&amp;":"&amp;A126,'Finish order'!C:K,6,FALSE),"")</f>
        <v/>
      </c>
      <c r="C126" s="2" t="str">
        <f>IFERROR(VLOOKUP(A$1&amp;":"&amp;A126,'Finish order'!$C:$K,9,FALSE),"")</f>
        <v/>
      </c>
      <c r="D126" s="2" t="str">
        <f>IFERROR(VLOOKUP(A$1&amp;":"&amp;A126,'Finish order'!$C:$K,7,FALSE),"")</f>
        <v/>
      </c>
      <c r="E126" s="11" t="str">
        <f>IFERROR(VLOOKUP($A$1&amp;":"&amp;A126,'Finish order'!C:K,5,FALSE),"")</f>
        <v/>
      </c>
      <c r="F126" s="2" t="str">
        <f>IFERROR(VLOOKUP($A$1&amp;":"&amp;A126,'Finish order'!C:K,4,FALSE),"")</f>
        <v/>
      </c>
      <c r="G126" s="13" t="str" cm="1">
        <f t="array" ref="G126">IFERROR(SMALL(IF($D$2:$D1035=D126,$A$2:$A$911*1.001),1),"")</f>
        <v/>
      </c>
      <c r="H126" s="13" t="str" cm="1">
        <f t="array" ref="H126">IFERROR(SMALL(IF($D$2:$D1035=D126,$A$2:$A$911*1.0001),2),"")</f>
        <v/>
      </c>
      <c r="I126" s="13" t="str" cm="1">
        <f t="array" ref="I126">IFERROR(SMALL(IF($D$2:$D1035=D126,$A$2:$A$911*1.00001),3),"")</f>
        <v/>
      </c>
      <c r="J126" s="13" t="str" cm="1">
        <f t="array" ref="J126">IFERROR(SMALL(IF($D$2:$D1035=D126,$A$2:$A$911*1.000001),4),"")</f>
        <v/>
      </c>
      <c r="K126" s="13" t="str">
        <f t="shared" si="6"/>
        <v>No</v>
      </c>
      <c r="L126" s="13" t="str">
        <f t="shared" si="7"/>
        <v>No</v>
      </c>
      <c r="M126" s="13" t="str">
        <f t="shared" si="8"/>
        <v>No</v>
      </c>
      <c r="N126" s="13" t="str">
        <f>Table1[[#This Row],[Club]]&amp;":"&amp;Table1[[#Headers],[Male]]</f>
        <v>:Male</v>
      </c>
      <c r="P126" s="2">
        <v>125</v>
      </c>
      <c r="Q126" s="2" t="str">
        <f>IFERROR(VLOOKUP(P$1&amp;":"&amp;P126,'Finish order'!$C:$K,6,FALSE),"")</f>
        <v/>
      </c>
      <c r="R126" s="2" t="str">
        <f>IFERROR(VLOOKUP(P$1&amp;":"&amp;P126,'Finish order'!$C:$K,9,FALSE),"")</f>
        <v/>
      </c>
      <c r="S126" s="2" t="str">
        <f>IFERROR(VLOOKUP(P$1&amp;":"&amp;P126,'Finish order'!$C:$K,7,FALSE),"")</f>
        <v/>
      </c>
      <c r="T126" s="11" t="str">
        <f>IFERROR(VLOOKUP(P$1&amp;":"&amp;P126,'Finish order'!$C:$K,5,FALSE),"")</f>
        <v/>
      </c>
      <c r="U126" s="2" t="str">
        <f>IFERROR(VLOOKUP(P$1&amp;":"&amp;P126,'Finish order'!$C:$K,4,FALSE),"")</f>
        <v/>
      </c>
      <c r="V126" s="13" t="str" cm="1">
        <f t="array" ref="V126">IFERROR(SMALL(IF($S$2:$S1035=S126,$P$2:$P$911*1.001),1),"")</f>
        <v/>
      </c>
      <c r="W126" s="13" t="str" cm="1">
        <f t="array" ref="W126">IFERROR(SMALL(IF($S$2:$S1035=S126,$P$2:$P$911*1.0001),2),"")</f>
        <v/>
      </c>
      <c r="X126" s="13" t="str" cm="1">
        <f t="array" ref="X126">IFERROR(SMALL(IF($S$2:$S1035=S126,$P$2:$P$911*1.00001),3),"")</f>
        <v/>
      </c>
      <c r="Y126" s="13" t="str" cm="1">
        <f t="array" ref="Y126">IFERROR(SMALL(IF($S$2:$S1035=S126,$P$2:$P$911*1.000001),4),"")</f>
        <v/>
      </c>
      <c r="Z126" s="13" t="str">
        <f t="shared" si="12"/>
        <v>No</v>
      </c>
      <c r="AA126" s="13" t="str">
        <f t="shared" si="13"/>
        <v>No</v>
      </c>
      <c r="AB126" s="13" t="str">
        <f t="shared" si="14"/>
        <v>No</v>
      </c>
      <c r="AC126" s="13" t="str">
        <f>Table4[[#This Row],[Club]]&amp;":"&amp;Table4[[#Headers],[Female]]</f>
        <v>:Female</v>
      </c>
      <c r="AH126" s="11"/>
      <c r="AO126" s="11"/>
      <c r="AV126" s="11"/>
      <c r="BC126" s="11"/>
      <c r="BJ126" s="11"/>
      <c r="BQ126" s="11"/>
      <c r="BX126" s="11"/>
      <c r="CE126" s="11"/>
      <c r="CL126" s="11"/>
      <c r="CS126" s="11"/>
      <c r="CZ126" s="11"/>
      <c r="DG126" s="11"/>
      <c r="DN126" s="11"/>
      <c r="DU126" s="11"/>
    </row>
    <row r="127" spans="1:125" x14ac:dyDescent="0.2">
      <c r="A127" s="2">
        <v>126</v>
      </c>
      <c r="B127" s="2" t="str">
        <f>IFERROR(VLOOKUP($A$1&amp;":"&amp;A127,'Finish order'!C:K,6,FALSE),"")</f>
        <v/>
      </c>
      <c r="C127" s="2" t="str">
        <f>IFERROR(VLOOKUP(A$1&amp;":"&amp;A127,'Finish order'!$C:$K,9,FALSE),"")</f>
        <v/>
      </c>
      <c r="D127" s="2" t="str">
        <f>IFERROR(VLOOKUP(A$1&amp;":"&amp;A127,'Finish order'!$C:$K,7,FALSE),"")</f>
        <v/>
      </c>
      <c r="E127" s="11" t="str">
        <f>IFERROR(VLOOKUP($A$1&amp;":"&amp;A127,'Finish order'!C:K,5,FALSE),"")</f>
        <v/>
      </c>
      <c r="F127" s="2" t="str">
        <f>IFERROR(VLOOKUP($A$1&amp;":"&amp;A127,'Finish order'!C:K,4,FALSE),"")</f>
        <v/>
      </c>
      <c r="G127" s="13" t="str" cm="1">
        <f t="array" ref="G127">IFERROR(SMALL(IF($D$2:$D1036=D127,$A$2:$A$911*1.001),1),"")</f>
        <v/>
      </c>
      <c r="H127" s="13" t="str" cm="1">
        <f t="array" ref="H127">IFERROR(SMALL(IF($D$2:$D1036=D127,$A$2:$A$911*1.0001),2),"")</f>
        <v/>
      </c>
      <c r="I127" s="13" t="str" cm="1">
        <f t="array" ref="I127">IFERROR(SMALL(IF($D$2:$D1036=D127,$A$2:$A$911*1.00001),3),"")</f>
        <v/>
      </c>
      <c r="J127" s="13" t="str" cm="1">
        <f t="array" ref="J127">IFERROR(SMALL(IF($D$2:$D1036=D127,$A$2:$A$911*1.000001),4),"")</f>
        <v/>
      </c>
      <c r="K127" s="13" t="str">
        <f t="shared" si="6"/>
        <v>No</v>
      </c>
      <c r="L127" s="13" t="str">
        <f t="shared" si="7"/>
        <v>No</v>
      </c>
      <c r="M127" s="13" t="str">
        <f t="shared" si="8"/>
        <v>No</v>
      </c>
      <c r="N127" s="13" t="str">
        <f>Table1[[#This Row],[Club]]&amp;":"&amp;Table1[[#Headers],[Male]]</f>
        <v>:Male</v>
      </c>
      <c r="P127" s="2">
        <v>126</v>
      </c>
      <c r="Q127" s="2" t="str">
        <f>IFERROR(VLOOKUP(P$1&amp;":"&amp;P127,'Finish order'!$C:$K,6,FALSE),"")</f>
        <v/>
      </c>
      <c r="R127" s="2" t="str">
        <f>IFERROR(VLOOKUP(P$1&amp;":"&amp;P127,'Finish order'!$C:$K,9,FALSE),"")</f>
        <v/>
      </c>
      <c r="S127" s="2" t="str">
        <f>IFERROR(VLOOKUP(P$1&amp;":"&amp;P127,'Finish order'!$C:$K,7,FALSE),"")</f>
        <v/>
      </c>
      <c r="T127" s="11" t="str">
        <f>IFERROR(VLOOKUP(P$1&amp;":"&amp;P127,'Finish order'!$C:$K,5,FALSE),"")</f>
        <v/>
      </c>
      <c r="U127" s="2" t="str">
        <f>IFERROR(VLOOKUP(P$1&amp;":"&amp;P127,'Finish order'!$C:$K,4,FALSE),"")</f>
        <v/>
      </c>
      <c r="V127" s="13" t="str" cm="1">
        <f t="array" ref="V127">IFERROR(SMALL(IF($S$2:$S1036=S127,$P$2:$P$911*1.001),1),"")</f>
        <v/>
      </c>
      <c r="W127" s="13" t="str" cm="1">
        <f t="array" ref="W127">IFERROR(SMALL(IF($S$2:$S1036=S127,$P$2:$P$911*1.0001),2),"")</f>
        <v/>
      </c>
      <c r="X127" s="13" t="str" cm="1">
        <f t="array" ref="X127">IFERROR(SMALL(IF($S$2:$S1036=S127,$P$2:$P$911*1.00001),3),"")</f>
        <v/>
      </c>
      <c r="Y127" s="13" t="str" cm="1">
        <f t="array" ref="Y127">IFERROR(SMALL(IF($S$2:$S1036=S127,$P$2:$P$911*1.000001),4),"")</f>
        <v/>
      </c>
      <c r="Z127" s="13" t="str">
        <f t="shared" si="12"/>
        <v>No</v>
      </c>
      <c r="AA127" s="13" t="str">
        <f t="shared" si="13"/>
        <v>No</v>
      </c>
      <c r="AB127" s="13" t="str">
        <f t="shared" si="14"/>
        <v>No</v>
      </c>
      <c r="AC127" s="13" t="str">
        <f>Table4[[#This Row],[Club]]&amp;":"&amp;Table4[[#Headers],[Female]]</f>
        <v>:Female</v>
      </c>
    </row>
    <row r="128" spans="1:125" x14ac:dyDescent="0.2">
      <c r="A128" s="2">
        <v>127</v>
      </c>
      <c r="B128" s="2" t="str">
        <f>IFERROR(VLOOKUP($A$1&amp;":"&amp;A128,'Finish order'!C:K,6,FALSE),"")</f>
        <v/>
      </c>
      <c r="C128" s="2" t="str">
        <f>IFERROR(VLOOKUP(A$1&amp;":"&amp;A128,'Finish order'!$C:$K,9,FALSE),"")</f>
        <v/>
      </c>
      <c r="D128" s="2" t="str">
        <f>IFERROR(VLOOKUP(A$1&amp;":"&amp;A128,'Finish order'!$C:$K,7,FALSE),"")</f>
        <v/>
      </c>
      <c r="E128" s="11" t="str">
        <f>IFERROR(VLOOKUP($A$1&amp;":"&amp;A128,'Finish order'!C:K,5,FALSE),"")</f>
        <v/>
      </c>
      <c r="F128" s="2" t="str">
        <f>IFERROR(VLOOKUP($A$1&amp;":"&amp;A128,'Finish order'!C:K,4,FALSE),"")</f>
        <v/>
      </c>
      <c r="G128" s="13" t="str" cm="1">
        <f t="array" ref="G128">IFERROR(SMALL(IF($D$2:$D1037=D128,$A$2:$A$911*1.001),1),"")</f>
        <v/>
      </c>
      <c r="H128" s="13" t="str" cm="1">
        <f t="array" ref="H128">IFERROR(SMALL(IF($D$2:$D1037=D128,$A$2:$A$911*1.0001),2),"")</f>
        <v/>
      </c>
      <c r="I128" s="13" t="str" cm="1">
        <f t="array" ref="I128">IFERROR(SMALL(IF($D$2:$D1037=D128,$A$2:$A$911*1.00001),3),"")</f>
        <v/>
      </c>
      <c r="J128" s="13" t="str" cm="1">
        <f t="array" ref="J128">IFERROR(SMALL(IF($D$2:$D1037=D128,$A$2:$A$911*1.000001),4),"")</f>
        <v/>
      </c>
      <c r="K128" s="13" t="str">
        <f t="shared" si="6"/>
        <v>No</v>
      </c>
      <c r="L128" s="13" t="str">
        <f t="shared" si="7"/>
        <v>No</v>
      </c>
      <c r="M128" s="13" t="str">
        <f t="shared" si="8"/>
        <v>No</v>
      </c>
      <c r="N128" s="13" t="str">
        <f>Table1[[#This Row],[Club]]&amp;":"&amp;Table1[[#Headers],[Male]]</f>
        <v>:Male</v>
      </c>
      <c r="P128" s="2">
        <v>127</v>
      </c>
      <c r="Q128" s="2" t="str">
        <f>IFERROR(VLOOKUP(P$1&amp;":"&amp;P128,'Finish order'!$C:$K,6,FALSE),"")</f>
        <v/>
      </c>
      <c r="R128" s="2" t="str">
        <f>IFERROR(VLOOKUP(P$1&amp;":"&amp;P128,'Finish order'!$C:$K,9,FALSE),"")</f>
        <v/>
      </c>
      <c r="S128" s="2" t="str">
        <f>IFERROR(VLOOKUP(P$1&amp;":"&amp;P128,'Finish order'!$C:$K,7,FALSE),"")</f>
        <v/>
      </c>
      <c r="T128" s="11" t="str">
        <f>IFERROR(VLOOKUP(P$1&amp;":"&amp;P128,'Finish order'!$C:$K,5,FALSE),"")</f>
        <v/>
      </c>
      <c r="U128" s="2" t="str">
        <f>IFERROR(VLOOKUP(P$1&amp;":"&amp;P128,'Finish order'!$C:$K,4,FALSE),"")</f>
        <v/>
      </c>
      <c r="V128" s="13" t="str" cm="1">
        <f t="array" ref="V128">IFERROR(SMALL(IF($S$2:$S1037=S128,$P$2:$P$911*1.001),1),"")</f>
        <v/>
      </c>
      <c r="W128" s="13" t="str" cm="1">
        <f t="array" ref="W128">IFERROR(SMALL(IF($S$2:$S1037=S128,$P$2:$P$911*1.0001),2),"")</f>
        <v/>
      </c>
      <c r="X128" s="13" t="str" cm="1">
        <f t="array" ref="X128">IFERROR(SMALL(IF($S$2:$S1037=S128,$P$2:$P$911*1.00001),3),"")</f>
        <v/>
      </c>
      <c r="Y128" s="13" t="str" cm="1">
        <f t="array" ref="Y128">IFERROR(SMALL(IF($S$2:$S1037=S128,$P$2:$P$911*1.000001),4),"")</f>
        <v/>
      </c>
      <c r="Z128" s="13" t="str">
        <f t="shared" si="12"/>
        <v>No</v>
      </c>
      <c r="AA128" s="13" t="str">
        <f t="shared" si="13"/>
        <v>No</v>
      </c>
      <c r="AB128" s="13" t="str">
        <f t="shared" si="14"/>
        <v>No</v>
      </c>
      <c r="AC128" s="13" t="str">
        <f>Table4[[#This Row],[Club]]&amp;":"&amp;Table4[[#Headers],[Female]]</f>
        <v>:Female</v>
      </c>
    </row>
    <row r="129" spans="1:29" x14ac:dyDescent="0.2">
      <c r="A129" s="2">
        <v>128</v>
      </c>
      <c r="B129" s="2" t="str">
        <f>IFERROR(VLOOKUP($A$1&amp;":"&amp;A129,'Finish order'!C:K,6,FALSE),"")</f>
        <v/>
      </c>
      <c r="C129" s="2" t="str">
        <f>IFERROR(VLOOKUP(A$1&amp;":"&amp;A129,'Finish order'!$C:$K,9,FALSE),"")</f>
        <v/>
      </c>
      <c r="D129" s="2" t="str">
        <f>IFERROR(VLOOKUP(A$1&amp;":"&amp;A129,'Finish order'!$C:$K,7,FALSE),"")</f>
        <v/>
      </c>
      <c r="E129" s="11" t="str">
        <f>IFERROR(VLOOKUP($A$1&amp;":"&amp;A129,'Finish order'!C:K,5,FALSE),"")</f>
        <v/>
      </c>
      <c r="F129" s="2" t="str">
        <f>IFERROR(VLOOKUP($A$1&amp;":"&amp;A129,'Finish order'!C:K,4,FALSE),"")</f>
        <v/>
      </c>
      <c r="G129" s="13" t="str" cm="1">
        <f t="array" ref="G129">IFERROR(SMALL(IF($D$2:$D1038=D129,$A$2:$A$911*1.001),1),"")</f>
        <v/>
      </c>
      <c r="H129" s="13" t="str" cm="1">
        <f t="array" ref="H129">IFERROR(SMALL(IF($D$2:$D1038=D129,$A$2:$A$911*1.0001),2),"")</f>
        <v/>
      </c>
      <c r="I129" s="13" t="str" cm="1">
        <f t="array" ref="I129">IFERROR(SMALL(IF($D$2:$D1038=D129,$A$2:$A$911*1.00001),3),"")</f>
        <v/>
      </c>
      <c r="J129" s="13" t="str" cm="1">
        <f t="array" ref="J129">IFERROR(SMALL(IF($D$2:$D1038=D129,$A$2:$A$911*1.000001),4),"")</f>
        <v/>
      </c>
      <c r="K129" s="13" t="str">
        <f t="shared" si="6"/>
        <v>No</v>
      </c>
      <c r="L129" s="13" t="str">
        <f t="shared" si="7"/>
        <v>No</v>
      </c>
      <c r="M129" s="13" t="str">
        <f t="shared" si="8"/>
        <v>No</v>
      </c>
      <c r="N129" s="13" t="str">
        <f>Table1[[#This Row],[Club]]&amp;":"&amp;Table1[[#Headers],[Male]]</f>
        <v>:Male</v>
      </c>
      <c r="P129" s="2">
        <v>128</v>
      </c>
      <c r="Q129" s="2" t="str">
        <f>IFERROR(VLOOKUP(P$1&amp;":"&amp;P129,'Finish order'!$C:$K,6,FALSE),"")</f>
        <v/>
      </c>
      <c r="R129" s="2" t="str">
        <f>IFERROR(VLOOKUP(P$1&amp;":"&amp;P129,'Finish order'!$C:$K,9,FALSE),"")</f>
        <v/>
      </c>
      <c r="S129" s="2" t="str">
        <f>IFERROR(VLOOKUP(P$1&amp;":"&amp;P129,'Finish order'!$C:$K,7,FALSE),"")</f>
        <v/>
      </c>
      <c r="T129" s="11" t="str">
        <f>IFERROR(VLOOKUP(P$1&amp;":"&amp;P129,'Finish order'!$C:$K,5,FALSE),"")</f>
        <v/>
      </c>
      <c r="U129" s="2" t="str">
        <f>IFERROR(VLOOKUP(P$1&amp;":"&amp;P129,'Finish order'!$C:$K,4,FALSE),"")</f>
        <v/>
      </c>
      <c r="V129" s="13" t="str" cm="1">
        <f t="array" ref="V129">IFERROR(SMALL(IF($S$2:$S1038=S129,$P$2:$P$911*1.001),1),"")</f>
        <v/>
      </c>
      <c r="W129" s="13" t="str" cm="1">
        <f t="array" ref="W129">IFERROR(SMALL(IF($S$2:$S1038=S129,$P$2:$P$911*1.0001),2),"")</f>
        <v/>
      </c>
      <c r="X129" s="13" t="str" cm="1">
        <f t="array" ref="X129">IFERROR(SMALL(IF($S$2:$S1038=S129,$P$2:$P$911*1.00001),3),"")</f>
        <v/>
      </c>
      <c r="Y129" s="13" t="str" cm="1">
        <f t="array" ref="Y129">IFERROR(SMALL(IF($S$2:$S1038=S129,$P$2:$P$911*1.000001),4),"")</f>
        <v/>
      </c>
      <c r="Z129" s="13" t="str">
        <f t="shared" si="12"/>
        <v>No</v>
      </c>
      <c r="AA129" s="13" t="str">
        <f t="shared" si="13"/>
        <v>No</v>
      </c>
      <c r="AB129" s="13" t="str">
        <f t="shared" si="14"/>
        <v>No</v>
      </c>
      <c r="AC129" s="13" t="str">
        <f>Table4[[#This Row],[Club]]&amp;":"&amp;Table4[[#Headers],[Female]]</f>
        <v>:Female</v>
      </c>
    </row>
    <row r="130" spans="1:29" x14ac:dyDescent="0.2">
      <c r="A130" s="2">
        <v>129</v>
      </c>
      <c r="B130" s="2" t="str">
        <f>IFERROR(VLOOKUP($A$1&amp;":"&amp;A130,'Finish order'!C:K,6,FALSE),"")</f>
        <v/>
      </c>
      <c r="C130" s="2" t="str">
        <f>IFERROR(VLOOKUP(A$1&amp;":"&amp;A130,'Finish order'!$C:$K,9,FALSE),"")</f>
        <v/>
      </c>
      <c r="D130" s="2" t="str">
        <f>IFERROR(VLOOKUP(A$1&amp;":"&amp;A130,'Finish order'!$C:$K,7,FALSE),"")</f>
        <v/>
      </c>
      <c r="E130" s="11" t="str">
        <f>IFERROR(VLOOKUP($A$1&amp;":"&amp;A130,'Finish order'!C:K,5,FALSE),"")</f>
        <v/>
      </c>
      <c r="F130" s="2" t="str">
        <f>IFERROR(VLOOKUP($A$1&amp;":"&amp;A130,'Finish order'!C:K,4,FALSE),"")</f>
        <v/>
      </c>
      <c r="G130" s="13" t="str" cm="1">
        <f t="array" ref="G130">IFERROR(SMALL(IF($D$2:$D1039=D130,$A$2:$A$911*1.001),1),"")</f>
        <v/>
      </c>
      <c r="H130" s="13" t="str" cm="1">
        <f t="array" ref="H130">IFERROR(SMALL(IF($D$2:$D1039=D130,$A$2:$A$911*1.0001),2),"")</f>
        <v/>
      </c>
      <c r="I130" s="13" t="str" cm="1">
        <f t="array" ref="I130">IFERROR(SMALL(IF($D$2:$D1039=D130,$A$2:$A$911*1.00001),3),"")</f>
        <v/>
      </c>
      <c r="J130" s="13" t="str" cm="1">
        <f t="array" ref="J130">IFERROR(SMALL(IF($D$2:$D1039=D130,$A$2:$A$911*1.000001),4),"")</f>
        <v/>
      </c>
      <c r="K130" s="13" t="str">
        <f t="shared" ref="K130:K193" si="15">IF(A130&lt;&gt;"", IF(COUNT(G130:J130)=4, SUM(G130:J130), "No"), "")</f>
        <v>No</v>
      </c>
      <c r="L130" s="13" t="str">
        <f t="shared" ref="L130:L193" si="16">IF(A130&lt;&gt;"", IF(COUNT(G130:I130)=3, SUM(G130:I130), "No"), "")</f>
        <v>No</v>
      </c>
      <c r="M130" s="13" t="str">
        <f t="shared" ref="M130:M193" si="17">IF(A130&lt;&gt;"", IF(COUNT(G130:H130)=2, SUM(G130:H130), "No"), "")</f>
        <v>No</v>
      </c>
      <c r="N130" s="13" t="str">
        <f>Table1[[#This Row],[Club]]&amp;":"&amp;Table1[[#Headers],[Male]]</f>
        <v>:Male</v>
      </c>
      <c r="P130" s="2">
        <v>129</v>
      </c>
      <c r="Q130" s="2" t="str">
        <f>IFERROR(VLOOKUP(P$1&amp;":"&amp;P130,'Finish order'!$C:$K,6,FALSE),"")</f>
        <v/>
      </c>
      <c r="R130" s="2" t="str">
        <f>IFERROR(VLOOKUP(P$1&amp;":"&amp;P130,'Finish order'!$C:$K,9,FALSE),"")</f>
        <v/>
      </c>
      <c r="S130" s="2" t="str">
        <f>IFERROR(VLOOKUP(P$1&amp;":"&amp;P130,'Finish order'!$C:$K,7,FALSE),"")</f>
        <v/>
      </c>
      <c r="T130" s="11" t="str">
        <f>IFERROR(VLOOKUP(P$1&amp;":"&amp;P130,'Finish order'!$C:$K,5,FALSE),"")</f>
        <v/>
      </c>
      <c r="U130" s="2" t="str">
        <f>IFERROR(VLOOKUP(P$1&amp;":"&amp;P130,'Finish order'!$C:$K,4,FALSE),"")</f>
        <v/>
      </c>
      <c r="V130" s="13" t="str" cm="1">
        <f t="array" ref="V130">IFERROR(SMALL(IF($S$2:$S1039=S130,$P$2:$P$911*1.001),1),"")</f>
        <v/>
      </c>
      <c r="W130" s="13" t="str" cm="1">
        <f t="array" ref="W130">IFERROR(SMALL(IF($S$2:$S1039=S130,$P$2:$P$911*1.0001),2),"")</f>
        <v/>
      </c>
      <c r="X130" s="13" t="str" cm="1">
        <f t="array" ref="X130">IFERROR(SMALL(IF($S$2:$S1039=S130,$P$2:$P$911*1.00001),3),"")</f>
        <v/>
      </c>
      <c r="Y130" s="13" t="str" cm="1">
        <f t="array" ref="Y130">IFERROR(SMALL(IF($S$2:$S1039=S130,$P$2:$P$911*1.000001),4),"")</f>
        <v/>
      </c>
      <c r="Z130" s="13" t="str">
        <f t="shared" si="12"/>
        <v>No</v>
      </c>
      <c r="AA130" s="13" t="str">
        <f t="shared" si="13"/>
        <v>No</v>
      </c>
      <c r="AB130" s="13" t="str">
        <f t="shared" si="14"/>
        <v>No</v>
      </c>
      <c r="AC130" s="13" t="str">
        <f>Table4[[#This Row],[Club]]&amp;":"&amp;Table4[[#Headers],[Female]]</f>
        <v>:Female</v>
      </c>
    </row>
    <row r="131" spans="1:29" x14ac:dyDescent="0.2">
      <c r="A131" s="2">
        <v>130</v>
      </c>
      <c r="B131" s="2" t="str">
        <f>IFERROR(VLOOKUP($A$1&amp;":"&amp;A131,'Finish order'!C:K,6,FALSE),"")</f>
        <v/>
      </c>
      <c r="C131" s="2" t="str">
        <f>IFERROR(VLOOKUP(A$1&amp;":"&amp;A131,'Finish order'!$C:$K,9,FALSE),"")</f>
        <v/>
      </c>
      <c r="D131" s="2" t="str">
        <f>IFERROR(VLOOKUP(A$1&amp;":"&amp;A131,'Finish order'!$C:$K,7,FALSE),"")</f>
        <v/>
      </c>
      <c r="E131" s="11" t="str">
        <f>IFERROR(VLOOKUP($A$1&amp;":"&amp;A131,'Finish order'!C:K,5,FALSE),"")</f>
        <v/>
      </c>
      <c r="F131" s="2" t="str">
        <f>IFERROR(VLOOKUP($A$1&amp;":"&amp;A131,'Finish order'!C:K,4,FALSE),"")</f>
        <v/>
      </c>
      <c r="G131" s="13" t="str" cm="1">
        <f t="array" ref="G131">IFERROR(SMALL(IF($D$2:$D1040=D131,$A$2:$A$911*1.001),1),"")</f>
        <v/>
      </c>
      <c r="H131" s="13" t="str" cm="1">
        <f t="array" ref="H131">IFERROR(SMALL(IF($D$2:$D1040=D131,$A$2:$A$911*1.0001),2),"")</f>
        <v/>
      </c>
      <c r="I131" s="13" t="str" cm="1">
        <f t="array" ref="I131">IFERROR(SMALL(IF($D$2:$D1040=D131,$A$2:$A$911*1.00001),3),"")</f>
        <v/>
      </c>
      <c r="J131" s="13" t="str" cm="1">
        <f t="array" ref="J131">IFERROR(SMALL(IF($D$2:$D1040=D131,$A$2:$A$911*1.000001),4),"")</f>
        <v/>
      </c>
      <c r="K131" s="13" t="str">
        <f t="shared" si="15"/>
        <v>No</v>
      </c>
      <c r="L131" s="13" t="str">
        <f t="shared" si="16"/>
        <v>No</v>
      </c>
      <c r="M131" s="13" t="str">
        <f t="shared" si="17"/>
        <v>No</v>
      </c>
      <c r="N131" s="13" t="str">
        <f>Table1[[#This Row],[Club]]&amp;":"&amp;Table1[[#Headers],[Male]]</f>
        <v>:Male</v>
      </c>
      <c r="P131" s="2">
        <v>130</v>
      </c>
      <c r="Q131" s="2" t="str">
        <f>IFERROR(VLOOKUP(P$1&amp;":"&amp;P131,'Finish order'!$C:$K,6,FALSE),"")</f>
        <v/>
      </c>
      <c r="R131" s="2" t="str">
        <f>IFERROR(VLOOKUP(P$1&amp;":"&amp;P131,'Finish order'!$C:$K,9,FALSE),"")</f>
        <v/>
      </c>
      <c r="S131" s="2" t="str">
        <f>IFERROR(VLOOKUP(P$1&amp;":"&amp;P131,'Finish order'!$C:$K,7,FALSE),"")</f>
        <v/>
      </c>
      <c r="T131" s="11" t="str">
        <f>IFERROR(VLOOKUP(P$1&amp;":"&amp;P131,'Finish order'!$C:$K,5,FALSE),"")</f>
        <v/>
      </c>
      <c r="U131" s="2" t="str">
        <f>IFERROR(VLOOKUP(P$1&amp;":"&amp;P131,'Finish order'!$C:$K,4,FALSE),"")</f>
        <v/>
      </c>
      <c r="V131" s="13" t="str" cm="1">
        <f t="array" ref="V131">IFERROR(SMALL(IF($S$2:$S1040=S131,$P$2:$P$911*1.001),1),"")</f>
        <v/>
      </c>
      <c r="W131" s="13" t="str" cm="1">
        <f t="array" ref="W131">IFERROR(SMALL(IF($S$2:$S1040=S131,$P$2:$P$911*1.0001),2),"")</f>
        <v/>
      </c>
      <c r="X131" s="13" t="str" cm="1">
        <f t="array" ref="X131">IFERROR(SMALL(IF($S$2:$S1040=S131,$P$2:$P$911*1.00001),3),"")</f>
        <v/>
      </c>
      <c r="Y131" s="13" t="str" cm="1">
        <f t="array" ref="Y131">IFERROR(SMALL(IF($S$2:$S1040=S131,$P$2:$P$911*1.000001),4),"")</f>
        <v/>
      </c>
      <c r="Z131" s="13" t="str">
        <f t="shared" si="12"/>
        <v>No</v>
      </c>
      <c r="AA131" s="13" t="str">
        <f t="shared" si="13"/>
        <v>No</v>
      </c>
      <c r="AB131" s="13" t="str">
        <f t="shared" si="14"/>
        <v>No</v>
      </c>
      <c r="AC131" s="13" t="str">
        <f>Table4[[#This Row],[Club]]&amp;":"&amp;Table4[[#Headers],[Female]]</f>
        <v>:Female</v>
      </c>
    </row>
    <row r="132" spans="1:29" x14ac:dyDescent="0.2">
      <c r="A132" s="2">
        <v>131</v>
      </c>
      <c r="B132" s="2" t="str">
        <f>IFERROR(VLOOKUP($A$1&amp;":"&amp;A132,'Finish order'!C:K,6,FALSE),"")</f>
        <v/>
      </c>
      <c r="C132" s="2" t="str">
        <f>IFERROR(VLOOKUP(A$1&amp;":"&amp;A132,'Finish order'!$C:$K,9,FALSE),"")</f>
        <v/>
      </c>
      <c r="D132" s="2" t="str">
        <f>IFERROR(VLOOKUP(A$1&amp;":"&amp;A132,'Finish order'!$C:$K,7,FALSE),"")</f>
        <v/>
      </c>
      <c r="E132" s="11" t="str">
        <f>IFERROR(VLOOKUP($A$1&amp;":"&amp;A132,'Finish order'!C:K,5,FALSE),"")</f>
        <v/>
      </c>
      <c r="F132" s="2" t="str">
        <f>IFERROR(VLOOKUP($A$1&amp;":"&amp;A132,'Finish order'!C:K,4,FALSE),"")</f>
        <v/>
      </c>
      <c r="G132" s="13" t="str" cm="1">
        <f t="array" ref="G132">IFERROR(SMALL(IF($D$2:$D1041=D132,$A$2:$A$911*1.001),1),"")</f>
        <v/>
      </c>
      <c r="H132" s="13" t="str" cm="1">
        <f t="array" ref="H132">IFERROR(SMALL(IF($D$2:$D1041=D132,$A$2:$A$911*1.0001),2),"")</f>
        <v/>
      </c>
      <c r="I132" s="13" t="str" cm="1">
        <f t="array" ref="I132">IFERROR(SMALL(IF($D$2:$D1041=D132,$A$2:$A$911*1.00001),3),"")</f>
        <v/>
      </c>
      <c r="J132" s="13" t="str" cm="1">
        <f t="array" ref="J132">IFERROR(SMALL(IF($D$2:$D1041=D132,$A$2:$A$911*1.000001),4),"")</f>
        <v/>
      </c>
      <c r="K132" s="13" t="str">
        <f t="shared" si="15"/>
        <v>No</v>
      </c>
      <c r="L132" s="13" t="str">
        <f t="shared" si="16"/>
        <v>No</v>
      </c>
      <c r="M132" s="13" t="str">
        <f t="shared" si="17"/>
        <v>No</v>
      </c>
      <c r="N132" s="13" t="str">
        <f>Table1[[#This Row],[Club]]&amp;":"&amp;Table1[[#Headers],[Male]]</f>
        <v>:Male</v>
      </c>
      <c r="P132" s="2">
        <v>131</v>
      </c>
      <c r="Q132" s="2" t="str">
        <f>IFERROR(VLOOKUP(P$1&amp;":"&amp;P132,'Finish order'!$C:$K,6,FALSE),"")</f>
        <v/>
      </c>
      <c r="R132" s="2" t="str">
        <f>IFERROR(VLOOKUP(P$1&amp;":"&amp;P132,'Finish order'!$C:$K,9,FALSE),"")</f>
        <v/>
      </c>
      <c r="S132" s="2" t="str">
        <f>IFERROR(VLOOKUP(P$1&amp;":"&amp;P132,'Finish order'!$C:$K,7,FALSE),"")</f>
        <v/>
      </c>
      <c r="T132" s="11" t="str">
        <f>IFERROR(VLOOKUP(P$1&amp;":"&amp;P132,'Finish order'!$C:$K,5,FALSE),"")</f>
        <v/>
      </c>
      <c r="U132" s="2" t="str">
        <f>IFERROR(VLOOKUP(P$1&amp;":"&amp;P132,'Finish order'!$C:$K,4,FALSE),"")</f>
        <v/>
      </c>
      <c r="V132" s="13" t="str" cm="1">
        <f t="array" ref="V132">IFERROR(SMALL(IF($S$2:$S1041=S132,$P$2:$P$911*1.001),1),"")</f>
        <v/>
      </c>
      <c r="W132" s="13" t="str" cm="1">
        <f t="array" ref="W132">IFERROR(SMALL(IF($S$2:$S1041=S132,$P$2:$P$911*1.0001),2),"")</f>
        <v/>
      </c>
      <c r="X132" s="13" t="str" cm="1">
        <f t="array" ref="X132">IFERROR(SMALL(IF($S$2:$S1041=S132,$P$2:$P$911*1.00001),3),"")</f>
        <v/>
      </c>
      <c r="Y132" s="13" t="str" cm="1">
        <f t="array" ref="Y132">IFERROR(SMALL(IF($S$2:$S1041=S132,$P$2:$P$911*1.000001),4),"")</f>
        <v/>
      </c>
      <c r="Z132" s="13" t="str">
        <f t="shared" si="12"/>
        <v>No</v>
      </c>
      <c r="AA132" s="13" t="str">
        <f t="shared" si="13"/>
        <v>No</v>
      </c>
      <c r="AB132" s="13" t="str">
        <f t="shared" si="14"/>
        <v>No</v>
      </c>
      <c r="AC132" s="13" t="str">
        <f>Table4[[#This Row],[Club]]&amp;":"&amp;Table4[[#Headers],[Female]]</f>
        <v>:Female</v>
      </c>
    </row>
    <row r="133" spans="1:29" x14ac:dyDescent="0.2">
      <c r="A133" s="2">
        <v>132</v>
      </c>
      <c r="B133" s="2" t="str">
        <f>IFERROR(VLOOKUP($A$1&amp;":"&amp;A133,'Finish order'!C:K,6,FALSE),"")</f>
        <v/>
      </c>
      <c r="C133" s="2" t="str">
        <f>IFERROR(VLOOKUP(A$1&amp;":"&amp;A133,'Finish order'!$C:$K,9,FALSE),"")</f>
        <v/>
      </c>
      <c r="D133" s="2" t="str">
        <f>IFERROR(VLOOKUP(A$1&amp;":"&amp;A133,'Finish order'!$C:$K,7,FALSE),"")</f>
        <v/>
      </c>
      <c r="E133" s="11" t="str">
        <f>IFERROR(VLOOKUP($A$1&amp;":"&amp;A133,'Finish order'!C:K,5,FALSE),"")</f>
        <v/>
      </c>
      <c r="F133" s="2" t="str">
        <f>IFERROR(VLOOKUP($A$1&amp;":"&amp;A133,'Finish order'!C:K,4,FALSE),"")</f>
        <v/>
      </c>
      <c r="G133" s="13" t="str" cm="1">
        <f t="array" ref="G133">IFERROR(SMALL(IF($D$2:$D1042=D133,$A$2:$A$911*1.001),1),"")</f>
        <v/>
      </c>
      <c r="H133" s="13" t="str" cm="1">
        <f t="array" ref="H133">IFERROR(SMALL(IF($D$2:$D1042=D133,$A$2:$A$911*1.0001),2),"")</f>
        <v/>
      </c>
      <c r="I133" s="13" t="str" cm="1">
        <f t="array" ref="I133">IFERROR(SMALL(IF($D$2:$D1042=D133,$A$2:$A$911*1.00001),3),"")</f>
        <v/>
      </c>
      <c r="J133" s="13" t="str" cm="1">
        <f t="array" ref="J133">IFERROR(SMALL(IF($D$2:$D1042=D133,$A$2:$A$911*1.000001),4),"")</f>
        <v/>
      </c>
      <c r="K133" s="13" t="str">
        <f t="shared" si="15"/>
        <v>No</v>
      </c>
      <c r="L133" s="13" t="str">
        <f t="shared" si="16"/>
        <v>No</v>
      </c>
      <c r="M133" s="13" t="str">
        <f t="shared" si="17"/>
        <v>No</v>
      </c>
      <c r="N133" s="13" t="str">
        <f>Table1[[#This Row],[Club]]&amp;":"&amp;Table1[[#Headers],[Male]]</f>
        <v>:Male</v>
      </c>
      <c r="P133" s="2">
        <v>132</v>
      </c>
      <c r="Q133" s="2" t="str">
        <f>IFERROR(VLOOKUP(P$1&amp;":"&amp;P133,'Finish order'!$C:$K,6,FALSE),"")</f>
        <v/>
      </c>
      <c r="R133" s="2" t="str">
        <f>IFERROR(VLOOKUP(P$1&amp;":"&amp;P133,'Finish order'!$C:$K,9,FALSE),"")</f>
        <v/>
      </c>
      <c r="S133" s="2" t="str">
        <f>IFERROR(VLOOKUP(P$1&amp;":"&amp;P133,'Finish order'!$C:$K,7,FALSE),"")</f>
        <v/>
      </c>
      <c r="T133" s="11" t="str">
        <f>IFERROR(VLOOKUP(P$1&amp;":"&amp;P133,'Finish order'!$C:$K,5,FALSE),"")</f>
        <v/>
      </c>
      <c r="U133" s="2" t="str">
        <f>IFERROR(VLOOKUP(P$1&amp;":"&amp;P133,'Finish order'!$C:$K,4,FALSE),"")</f>
        <v/>
      </c>
      <c r="V133" s="13" t="str" cm="1">
        <f t="array" ref="V133">IFERROR(SMALL(IF($S$2:$S1042=S133,$P$2:$P$911*1.001),1),"")</f>
        <v/>
      </c>
      <c r="W133" s="13" t="str" cm="1">
        <f t="array" ref="W133">IFERROR(SMALL(IF($S$2:$S1042=S133,$P$2:$P$911*1.0001),2),"")</f>
        <v/>
      </c>
      <c r="X133" s="13" t="str" cm="1">
        <f t="array" ref="X133">IFERROR(SMALL(IF($S$2:$S1042=S133,$P$2:$P$911*1.00001),3),"")</f>
        <v/>
      </c>
      <c r="Y133" s="13" t="str" cm="1">
        <f t="array" ref="Y133">IFERROR(SMALL(IF($S$2:$S1042=S133,$P$2:$P$911*1.000001),4),"")</f>
        <v/>
      </c>
      <c r="Z133" s="13" t="str">
        <f t="shared" si="12"/>
        <v>No</v>
      </c>
      <c r="AA133" s="13" t="str">
        <f t="shared" si="13"/>
        <v>No</v>
      </c>
      <c r="AB133" s="13" t="str">
        <f t="shared" si="14"/>
        <v>No</v>
      </c>
      <c r="AC133" s="13" t="str">
        <f>Table4[[#This Row],[Club]]&amp;":"&amp;Table4[[#Headers],[Female]]</f>
        <v>:Female</v>
      </c>
    </row>
    <row r="134" spans="1:29" x14ac:dyDescent="0.2">
      <c r="A134" s="2">
        <v>133</v>
      </c>
      <c r="B134" s="2" t="str">
        <f>IFERROR(VLOOKUP($A$1&amp;":"&amp;A134,'Finish order'!C:K,6,FALSE),"")</f>
        <v/>
      </c>
      <c r="C134" s="2" t="str">
        <f>IFERROR(VLOOKUP(A$1&amp;":"&amp;A134,'Finish order'!$C:$K,9,FALSE),"")</f>
        <v/>
      </c>
      <c r="D134" s="2" t="str">
        <f>IFERROR(VLOOKUP(A$1&amp;":"&amp;A134,'Finish order'!$C:$K,7,FALSE),"")</f>
        <v/>
      </c>
      <c r="E134" s="11" t="str">
        <f>IFERROR(VLOOKUP($A$1&amp;":"&amp;A134,'Finish order'!C:K,5,FALSE),"")</f>
        <v/>
      </c>
      <c r="F134" s="2" t="str">
        <f>IFERROR(VLOOKUP($A$1&amp;":"&amp;A134,'Finish order'!C:K,4,FALSE),"")</f>
        <v/>
      </c>
      <c r="G134" s="13" t="str" cm="1">
        <f t="array" ref="G134">IFERROR(SMALL(IF($D$2:$D1043=D134,$A$2:$A$911*1.001),1),"")</f>
        <v/>
      </c>
      <c r="H134" s="13" t="str" cm="1">
        <f t="array" ref="H134">IFERROR(SMALL(IF($D$2:$D1043=D134,$A$2:$A$911*1.0001),2),"")</f>
        <v/>
      </c>
      <c r="I134" s="13" t="str" cm="1">
        <f t="array" ref="I134">IFERROR(SMALL(IF($D$2:$D1043=D134,$A$2:$A$911*1.00001),3),"")</f>
        <v/>
      </c>
      <c r="J134" s="13" t="str" cm="1">
        <f t="array" ref="J134">IFERROR(SMALL(IF($D$2:$D1043=D134,$A$2:$A$911*1.000001),4),"")</f>
        <v/>
      </c>
      <c r="K134" s="13" t="str">
        <f t="shared" si="15"/>
        <v>No</v>
      </c>
      <c r="L134" s="13" t="str">
        <f t="shared" si="16"/>
        <v>No</v>
      </c>
      <c r="M134" s="13" t="str">
        <f t="shared" si="17"/>
        <v>No</v>
      </c>
      <c r="N134" s="13" t="str">
        <f>Table1[[#This Row],[Club]]&amp;":"&amp;Table1[[#Headers],[Male]]</f>
        <v>:Male</v>
      </c>
      <c r="P134" s="2">
        <v>133</v>
      </c>
      <c r="Q134" s="2" t="str">
        <f>IFERROR(VLOOKUP(P$1&amp;":"&amp;P134,'Finish order'!$C:$K,6,FALSE),"")</f>
        <v/>
      </c>
      <c r="R134" s="2" t="str">
        <f>IFERROR(VLOOKUP(P$1&amp;":"&amp;P134,'Finish order'!$C:$K,9,FALSE),"")</f>
        <v/>
      </c>
      <c r="S134" s="2" t="str">
        <f>IFERROR(VLOOKUP(P$1&amp;":"&amp;P134,'Finish order'!$C:$K,7,FALSE),"")</f>
        <v/>
      </c>
      <c r="T134" s="11" t="str">
        <f>IFERROR(VLOOKUP(P$1&amp;":"&amp;P134,'Finish order'!$C:$K,5,FALSE),"")</f>
        <v/>
      </c>
      <c r="U134" s="2" t="str">
        <f>IFERROR(VLOOKUP(P$1&amp;":"&amp;P134,'Finish order'!$C:$K,4,FALSE),"")</f>
        <v/>
      </c>
      <c r="V134" s="13" t="str" cm="1">
        <f t="array" ref="V134">IFERROR(SMALL(IF($S$2:$S1043=S134,$P$2:$P$911*1.001),1),"")</f>
        <v/>
      </c>
      <c r="W134" s="13" t="str" cm="1">
        <f t="array" ref="W134">IFERROR(SMALL(IF($S$2:$S1043=S134,$P$2:$P$911*1.0001),2),"")</f>
        <v/>
      </c>
      <c r="X134" s="13" t="str" cm="1">
        <f t="array" ref="X134">IFERROR(SMALL(IF($S$2:$S1043=S134,$P$2:$P$911*1.00001),3),"")</f>
        <v/>
      </c>
      <c r="Y134" s="13" t="str" cm="1">
        <f t="array" ref="Y134">IFERROR(SMALL(IF($S$2:$S1043=S134,$P$2:$P$911*1.000001),4),"")</f>
        <v/>
      </c>
      <c r="Z134" s="13" t="str">
        <f t="shared" si="12"/>
        <v>No</v>
      </c>
      <c r="AA134" s="13" t="str">
        <f t="shared" si="13"/>
        <v>No</v>
      </c>
      <c r="AB134" s="13" t="str">
        <f t="shared" si="14"/>
        <v>No</v>
      </c>
      <c r="AC134" s="13" t="str">
        <f>Table4[[#This Row],[Club]]&amp;":"&amp;Table4[[#Headers],[Female]]</f>
        <v>:Female</v>
      </c>
    </row>
    <row r="135" spans="1:29" x14ac:dyDescent="0.2">
      <c r="A135" s="2">
        <v>134</v>
      </c>
      <c r="B135" s="2" t="str">
        <f>IFERROR(VLOOKUP($A$1&amp;":"&amp;A135,'Finish order'!C:K,6,FALSE),"")</f>
        <v/>
      </c>
      <c r="C135" s="2" t="str">
        <f>IFERROR(VLOOKUP(A$1&amp;":"&amp;A135,'Finish order'!$C:$K,9,FALSE),"")</f>
        <v/>
      </c>
      <c r="D135" s="2" t="str">
        <f>IFERROR(VLOOKUP(A$1&amp;":"&amp;A135,'Finish order'!$C:$K,7,FALSE),"")</f>
        <v/>
      </c>
      <c r="E135" s="11" t="str">
        <f>IFERROR(VLOOKUP($A$1&amp;":"&amp;A135,'Finish order'!C:K,5,FALSE),"")</f>
        <v/>
      </c>
      <c r="F135" s="2" t="str">
        <f>IFERROR(VLOOKUP($A$1&amp;":"&amp;A135,'Finish order'!C:K,4,FALSE),"")</f>
        <v/>
      </c>
      <c r="G135" s="13" t="str" cm="1">
        <f t="array" ref="G135">IFERROR(SMALL(IF($D$2:$D1044=D135,$A$2:$A$911*1.001),1),"")</f>
        <v/>
      </c>
      <c r="H135" s="13" t="str" cm="1">
        <f t="array" ref="H135">IFERROR(SMALL(IF($D$2:$D1044=D135,$A$2:$A$911*1.0001),2),"")</f>
        <v/>
      </c>
      <c r="I135" s="13" t="str" cm="1">
        <f t="array" ref="I135">IFERROR(SMALL(IF($D$2:$D1044=D135,$A$2:$A$911*1.00001),3),"")</f>
        <v/>
      </c>
      <c r="J135" s="13" t="str" cm="1">
        <f t="array" ref="J135">IFERROR(SMALL(IF($D$2:$D1044=D135,$A$2:$A$911*1.000001),4),"")</f>
        <v/>
      </c>
      <c r="K135" s="13" t="str">
        <f t="shared" si="15"/>
        <v>No</v>
      </c>
      <c r="L135" s="13" t="str">
        <f t="shared" si="16"/>
        <v>No</v>
      </c>
      <c r="M135" s="13" t="str">
        <f t="shared" si="17"/>
        <v>No</v>
      </c>
      <c r="N135" s="13" t="str">
        <f>Table1[[#This Row],[Club]]&amp;":"&amp;Table1[[#Headers],[Male]]</f>
        <v>:Male</v>
      </c>
      <c r="P135" s="2">
        <v>134</v>
      </c>
      <c r="Q135" s="2" t="str">
        <f>IFERROR(VLOOKUP(P$1&amp;":"&amp;P135,'Finish order'!$C:$K,6,FALSE),"")</f>
        <v/>
      </c>
      <c r="R135" s="2" t="str">
        <f>IFERROR(VLOOKUP(P$1&amp;":"&amp;P135,'Finish order'!$C:$K,9,FALSE),"")</f>
        <v/>
      </c>
      <c r="S135" s="2" t="str">
        <f>IFERROR(VLOOKUP(P$1&amp;":"&amp;P135,'Finish order'!$C:$K,7,FALSE),"")</f>
        <v/>
      </c>
      <c r="T135" s="11" t="str">
        <f>IFERROR(VLOOKUP(P$1&amp;":"&amp;P135,'Finish order'!$C:$K,5,FALSE),"")</f>
        <v/>
      </c>
      <c r="U135" s="2" t="str">
        <f>IFERROR(VLOOKUP(P$1&amp;":"&amp;P135,'Finish order'!$C:$K,4,FALSE),"")</f>
        <v/>
      </c>
      <c r="V135" s="13" t="str" cm="1">
        <f t="array" ref="V135">IFERROR(SMALL(IF($S$2:$S1044=S135,$P$2:$P$911*1.001),1),"")</f>
        <v/>
      </c>
      <c r="W135" s="13" t="str" cm="1">
        <f t="array" ref="W135">IFERROR(SMALL(IF($S$2:$S1044=S135,$P$2:$P$911*1.0001),2),"")</f>
        <v/>
      </c>
      <c r="X135" s="13" t="str" cm="1">
        <f t="array" ref="X135">IFERROR(SMALL(IF($S$2:$S1044=S135,$P$2:$P$911*1.00001),3),"")</f>
        <v/>
      </c>
      <c r="Y135" s="13" t="str" cm="1">
        <f t="array" ref="Y135">IFERROR(SMALL(IF($S$2:$S1044=S135,$P$2:$P$911*1.000001),4),"")</f>
        <v/>
      </c>
      <c r="Z135" s="13" t="str">
        <f t="shared" si="12"/>
        <v>No</v>
      </c>
      <c r="AA135" s="13" t="str">
        <f t="shared" si="13"/>
        <v>No</v>
      </c>
      <c r="AB135" s="13" t="str">
        <f t="shared" si="14"/>
        <v>No</v>
      </c>
      <c r="AC135" s="13" t="str">
        <f>Table4[[#This Row],[Club]]&amp;":"&amp;Table4[[#Headers],[Female]]</f>
        <v>:Female</v>
      </c>
    </row>
    <row r="136" spans="1:29" x14ac:dyDescent="0.2">
      <c r="A136" s="2">
        <v>135</v>
      </c>
      <c r="B136" s="2" t="str">
        <f>IFERROR(VLOOKUP($A$1&amp;":"&amp;A136,'Finish order'!C:K,6,FALSE),"")</f>
        <v/>
      </c>
      <c r="C136" s="2" t="str">
        <f>IFERROR(VLOOKUP(A$1&amp;":"&amp;A136,'Finish order'!$C:$K,9,FALSE),"")</f>
        <v/>
      </c>
      <c r="D136" s="2" t="str">
        <f>IFERROR(VLOOKUP(A$1&amp;":"&amp;A136,'Finish order'!$C:$K,7,FALSE),"")</f>
        <v/>
      </c>
      <c r="E136" s="11" t="str">
        <f>IFERROR(VLOOKUP($A$1&amp;":"&amp;A136,'Finish order'!C:K,5,FALSE),"")</f>
        <v/>
      </c>
      <c r="F136" s="2" t="str">
        <f>IFERROR(VLOOKUP($A$1&amp;":"&amp;A136,'Finish order'!C:K,4,FALSE),"")</f>
        <v/>
      </c>
      <c r="G136" s="13" t="str" cm="1">
        <f t="array" ref="G136">IFERROR(SMALL(IF($D$2:$D1045=D136,$A$2:$A$911*1.001),1),"")</f>
        <v/>
      </c>
      <c r="H136" s="13" t="str" cm="1">
        <f t="array" ref="H136">IFERROR(SMALL(IF($D$2:$D1045=D136,$A$2:$A$911*1.0001),2),"")</f>
        <v/>
      </c>
      <c r="I136" s="13" t="str" cm="1">
        <f t="array" ref="I136">IFERROR(SMALL(IF($D$2:$D1045=D136,$A$2:$A$911*1.00001),3),"")</f>
        <v/>
      </c>
      <c r="J136" s="13" t="str" cm="1">
        <f t="array" ref="J136">IFERROR(SMALL(IF($D$2:$D1045=D136,$A$2:$A$911*1.000001),4),"")</f>
        <v/>
      </c>
      <c r="K136" s="13" t="str">
        <f t="shared" si="15"/>
        <v>No</v>
      </c>
      <c r="L136" s="13" t="str">
        <f t="shared" si="16"/>
        <v>No</v>
      </c>
      <c r="M136" s="13" t="str">
        <f t="shared" si="17"/>
        <v>No</v>
      </c>
      <c r="N136" s="13" t="str">
        <f>Table1[[#This Row],[Club]]&amp;":"&amp;Table1[[#Headers],[Male]]</f>
        <v>:Male</v>
      </c>
      <c r="P136" s="2">
        <v>135</v>
      </c>
      <c r="Q136" s="2" t="str">
        <f>IFERROR(VLOOKUP(P$1&amp;":"&amp;P136,'Finish order'!$C:$K,6,FALSE),"")</f>
        <v/>
      </c>
      <c r="R136" s="2" t="str">
        <f>IFERROR(VLOOKUP(P$1&amp;":"&amp;P136,'Finish order'!$C:$K,9,FALSE),"")</f>
        <v/>
      </c>
      <c r="S136" s="2" t="str">
        <f>IFERROR(VLOOKUP(P$1&amp;":"&amp;P136,'Finish order'!$C:$K,7,FALSE),"")</f>
        <v/>
      </c>
      <c r="T136" s="11" t="str">
        <f>IFERROR(VLOOKUP(P$1&amp;":"&amp;P136,'Finish order'!$C:$K,5,FALSE),"")</f>
        <v/>
      </c>
      <c r="U136" s="2" t="str">
        <f>IFERROR(VLOOKUP(P$1&amp;":"&amp;P136,'Finish order'!$C:$K,4,FALSE),"")</f>
        <v/>
      </c>
      <c r="V136" s="13" t="str" cm="1">
        <f t="array" ref="V136">IFERROR(SMALL(IF($S$2:$S1045=S136,$P$2:$P$911*1.001),1),"")</f>
        <v/>
      </c>
      <c r="W136" s="13" t="str" cm="1">
        <f t="array" ref="W136">IFERROR(SMALL(IF($S$2:$S1045=S136,$P$2:$P$911*1.0001),2),"")</f>
        <v/>
      </c>
      <c r="X136" s="13" t="str" cm="1">
        <f t="array" ref="X136">IFERROR(SMALL(IF($S$2:$S1045=S136,$P$2:$P$911*1.00001),3),"")</f>
        <v/>
      </c>
      <c r="Y136" s="13" t="str" cm="1">
        <f t="array" ref="Y136">IFERROR(SMALL(IF($S$2:$S1045=S136,$P$2:$P$911*1.000001),4),"")</f>
        <v/>
      </c>
      <c r="Z136" s="13" t="str">
        <f t="shared" si="12"/>
        <v>No</v>
      </c>
      <c r="AA136" s="13" t="str">
        <f t="shared" si="13"/>
        <v>No</v>
      </c>
      <c r="AB136" s="13" t="str">
        <f t="shared" si="14"/>
        <v>No</v>
      </c>
      <c r="AC136" s="13" t="str">
        <f>Table4[[#This Row],[Club]]&amp;":"&amp;Table4[[#Headers],[Female]]</f>
        <v>:Female</v>
      </c>
    </row>
    <row r="137" spans="1:29" x14ac:dyDescent="0.2">
      <c r="A137" s="2">
        <v>136</v>
      </c>
      <c r="B137" s="2" t="str">
        <f>IFERROR(VLOOKUP($A$1&amp;":"&amp;A137,'Finish order'!C:K,6,FALSE),"")</f>
        <v/>
      </c>
      <c r="C137" s="2" t="str">
        <f>IFERROR(VLOOKUP(A$1&amp;":"&amp;A137,'Finish order'!$C:$K,9,FALSE),"")</f>
        <v/>
      </c>
      <c r="D137" s="2" t="str">
        <f>IFERROR(VLOOKUP(A$1&amp;":"&amp;A137,'Finish order'!$C:$K,7,FALSE),"")</f>
        <v/>
      </c>
      <c r="E137" s="11" t="str">
        <f>IFERROR(VLOOKUP($A$1&amp;":"&amp;A137,'Finish order'!C:K,5,FALSE),"")</f>
        <v/>
      </c>
      <c r="F137" s="2" t="str">
        <f>IFERROR(VLOOKUP($A$1&amp;":"&amp;A137,'Finish order'!C:K,4,FALSE),"")</f>
        <v/>
      </c>
      <c r="G137" s="13" t="str" cm="1">
        <f t="array" ref="G137">IFERROR(SMALL(IF($D$2:$D1046=D137,$A$2:$A$911*1.001),1),"")</f>
        <v/>
      </c>
      <c r="H137" s="13" t="str" cm="1">
        <f t="array" ref="H137">IFERROR(SMALL(IF($D$2:$D1046=D137,$A$2:$A$911*1.0001),2),"")</f>
        <v/>
      </c>
      <c r="I137" s="13" t="str" cm="1">
        <f t="array" ref="I137">IFERROR(SMALL(IF($D$2:$D1046=D137,$A$2:$A$911*1.00001),3),"")</f>
        <v/>
      </c>
      <c r="J137" s="13" t="str" cm="1">
        <f t="array" ref="J137">IFERROR(SMALL(IF($D$2:$D1046=D137,$A$2:$A$911*1.000001),4),"")</f>
        <v/>
      </c>
      <c r="K137" s="13" t="str">
        <f t="shared" si="15"/>
        <v>No</v>
      </c>
      <c r="L137" s="13" t="str">
        <f t="shared" si="16"/>
        <v>No</v>
      </c>
      <c r="M137" s="13" t="str">
        <f t="shared" si="17"/>
        <v>No</v>
      </c>
      <c r="N137" s="13" t="str">
        <f>Table1[[#This Row],[Club]]&amp;":"&amp;Table1[[#Headers],[Male]]</f>
        <v>:Male</v>
      </c>
      <c r="P137" s="2">
        <v>136</v>
      </c>
      <c r="Q137" s="2" t="str">
        <f>IFERROR(VLOOKUP(P$1&amp;":"&amp;P137,'Finish order'!$C:$K,6,FALSE),"")</f>
        <v/>
      </c>
      <c r="R137" s="2" t="str">
        <f>IFERROR(VLOOKUP(P$1&amp;":"&amp;P137,'Finish order'!$C:$K,9,FALSE),"")</f>
        <v/>
      </c>
      <c r="S137" s="2" t="str">
        <f>IFERROR(VLOOKUP(P$1&amp;":"&amp;P137,'Finish order'!$C:$K,7,FALSE),"")</f>
        <v/>
      </c>
      <c r="T137" s="11" t="str">
        <f>IFERROR(VLOOKUP(P$1&amp;":"&amp;P137,'Finish order'!$C:$K,5,FALSE),"")</f>
        <v/>
      </c>
      <c r="U137" s="2" t="str">
        <f>IFERROR(VLOOKUP(P$1&amp;":"&amp;P137,'Finish order'!$C:$K,4,FALSE),"")</f>
        <v/>
      </c>
      <c r="V137" s="13" t="str" cm="1">
        <f t="array" ref="V137">IFERROR(SMALL(IF($S$2:$S1046=S137,$P$2:$P$911*1.001),1),"")</f>
        <v/>
      </c>
      <c r="W137" s="13" t="str" cm="1">
        <f t="array" ref="W137">IFERROR(SMALL(IF($S$2:$S1046=S137,$P$2:$P$911*1.0001),2),"")</f>
        <v/>
      </c>
      <c r="X137" s="13" t="str" cm="1">
        <f t="array" ref="X137">IFERROR(SMALL(IF($S$2:$S1046=S137,$P$2:$P$911*1.00001),3),"")</f>
        <v/>
      </c>
      <c r="Y137" s="13" t="str" cm="1">
        <f t="array" ref="Y137">IFERROR(SMALL(IF($S$2:$S1046=S137,$P$2:$P$911*1.000001),4),"")</f>
        <v/>
      </c>
      <c r="Z137" s="13" t="str">
        <f t="shared" si="12"/>
        <v>No</v>
      </c>
      <c r="AA137" s="13" t="str">
        <f t="shared" si="13"/>
        <v>No</v>
      </c>
      <c r="AB137" s="13" t="str">
        <f t="shared" si="14"/>
        <v>No</v>
      </c>
      <c r="AC137" s="13" t="str">
        <f>Table4[[#This Row],[Club]]&amp;":"&amp;Table4[[#Headers],[Female]]</f>
        <v>:Female</v>
      </c>
    </row>
    <row r="138" spans="1:29" x14ac:dyDescent="0.2">
      <c r="A138" s="2">
        <v>137</v>
      </c>
      <c r="B138" s="2" t="str">
        <f>IFERROR(VLOOKUP($A$1&amp;":"&amp;A138,'Finish order'!C:K,6,FALSE),"")</f>
        <v/>
      </c>
      <c r="C138" s="2" t="str">
        <f>IFERROR(VLOOKUP(A$1&amp;":"&amp;A138,'Finish order'!$C:$K,9,FALSE),"")</f>
        <v/>
      </c>
      <c r="D138" s="2" t="str">
        <f>IFERROR(VLOOKUP(A$1&amp;":"&amp;A138,'Finish order'!$C:$K,7,FALSE),"")</f>
        <v/>
      </c>
      <c r="E138" s="11" t="str">
        <f>IFERROR(VLOOKUP($A$1&amp;":"&amp;A138,'Finish order'!C:K,5,FALSE),"")</f>
        <v/>
      </c>
      <c r="F138" s="2" t="str">
        <f>IFERROR(VLOOKUP($A$1&amp;":"&amp;A138,'Finish order'!C:K,4,FALSE),"")</f>
        <v/>
      </c>
      <c r="G138" s="13" t="str" cm="1">
        <f t="array" ref="G138">IFERROR(SMALL(IF($D$2:$D1047=D138,$A$2:$A$911*1.001),1),"")</f>
        <v/>
      </c>
      <c r="H138" s="13" t="str" cm="1">
        <f t="array" ref="H138">IFERROR(SMALL(IF($D$2:$D1047=D138,$A$2:$A$911*1.0001),2),"")</f>
        <v/>
      </c>
      <c r="I138" s="13" t="str" cm="1">
        <f t="array" ref="I138">IFERROR(SMALL(IF($D$2:$D1047=D138,$A$2:$A$911*1.00001),3),"")</f>
        <v/>
      </c>
      <c r="J138" s="13" t="str" cm="1">
        <f t="array" ref="J138">IFERROR(SMALL(IF($D$2:$D1047=D138,$A$2:$A$911*1.000001),4),"")</f>
        <v/>
      </c>
      <c r="K138" s="13" t="str">
        <f t="shared" si="15"/>
        <v>No</v>
      </c>
      <c r="L138" s="13" t="str">
        <f t="shared" si="16"/>
        <v>No</v>
      </c>
      <c r="M138" s="13" t="str">
        <f t="shared" si="17"/>
        <v>No</v>
      </c>
      <c r="N138" s="13" t="str">
        <f>Table1[[#This Row],[Club]]&amp;":"&amp;Table1[[#Headers],[Male]]</f>
        <v>:Male</v>
      </c>
      <c r="P138" s="2">
        <v>137</v>
      </c>
      <c r="Q138" s="2" t="str">
        <f>IFERROR(VLOOKUP(P$1&amp;":"&amp;P138,'Finish order'!$C:$K,6,FALSE),"")</f>
        <v/>
      </c>
      <c r="R138" s="2" t="str">
        <f>IFERROR(VLOOKUP(P$1&amp;":"&amp;P138,'Finish order'!$C:$K,9,FALSE),"")</f>
        <v/>
      </c>
      <c r="S138" s="2" t="str">
        <f>IFERROR(VLOOKUP(P$1&amp;":"&amp;P138,'Finish order'!$C:$K,7,FALSE),"")</f>
        <v/>
      </c>
      <c r="T138" s="11" t="str">
        <f>IFERROR(VLOOKUP(P$1&amp;":"&amp;P138,'Finish order'!$C:$K,5,FALSE),"")</f>
        <v/>
      </c>
      <c r="U138" s="2" t="str">
        <f>IFERROR(VLOOKUP(P$1&amp;":"&amp;P138,'Finish order'!$C:$K,4,FALSE),"")</f>
        <v/>
      </c>
      <c r="V138" s="13" t="str" cm="1">
        <f t="array" ref="V138">IFERROR(SMALL(IF($S$2:$S1047=S138,$P$2:$P$911*1.001),1),"")</f>
        <v/>
      </c>
      <c r="W138" s="13" t="str" cm="1">
        <f t="array" ref="W138">IFERROR(SMALL(IF($S$2:$S1047=S138,$P$2:$P$911*1.0001),2),"")</f>
        <v/>
      </c>
      <c r="X138" s="13" t="str" cm="1">
        <f t="array" ref="X138">IFERROR(SMALL(IF($S$2:$S1047=S138,$P$2:$P$911*1.00001),3),"")</f>
        <v/>
      </c>
      <c r="Y138" s="13" t="str" cm="1">
        <f t="array" ref="Y138">IFERROR(SMALL(IF($S$2:$S1047=S138,$P$2:$P$911*1.000001),4),"")</f>
        <v/>
      </c>
      <c r="Z138" s="13" t="str">
        <f t="shared" si="12"/>
        <v>No</v>
      </c>
      <c r="AA138" s="13" t="str">
        <f t="shared" si="13"/>
        <v>No</v>
      </c>
      <c r="AB138" s="13" t="str">
        <f t="shared" si="14"/>
        <v>No</v>
      </c>
      <c r="AC138" s="13" t="str">
        <f>Table4[[#This Row],[Club]]&amp;":"&amp;Table4[[#Headers],[Female]]</f>
        <v>:Female</v>
      </c>
    </row>
    <row r="139" spans="1:29" x14ac:dyDescent="0.2">
      <c r="A139" s="2">
        <v>138</v>
      </c>
      <c r="B139" s="2" t="str">
        <f>IFERROR(VLOOKUP($A$1&amp;":"&amp;A139,'Finish order'!C:K,6,FALSE),"")</f>
        <v/>
      </c>
      <c r="C139" s="2" t="str">
        <f>IFERROR(VLOOKUP(A$1&amp;":"&amp;A139,'Finish order'!$C:$K,9,FALSE),"")</f>
        <v/>
      </c>
      <c r="D139" s="2" t="str">
        <f>IFERROR(VLOOKUP(A$1&amp;":"&amp;A139,'Finish order'!$C:$K,7,FALSE),"")</f>
        <v/>
      </c>
      <c r="E139" s="11" t="str">
        <f>IFERROR(VLOOKUP($A$1&amp;":"&amp;A139,'Finish order'!C:K,5,FALSE),"")</f>
        <v/>
      </c>
      <c r="F139" s="2" t="str">
        <f>IFERROR(VLOOKUP($A$1&amp;":"&amp;A139,'Finish order'!C:K,4,FALSE),"")</f>
        <v/>
      </c>
      <c r="G139" s="13" t="str" cm="1">
        <f t="array" ref="G139">IFERROR(SMALL(IF($D$2:$D1048=D139,$A$2:$A$911*1.001),1),"")</f>
        <v/>
      </c>
      <c r="H139" s="13" t="str" cm="1">
        <f t="array" ref="H139">IFERROR(SMALL(IF($D$2:$D1048=D139,$A$2:$A$911*1.0001),2),"")</f>
        <v/>
      </c>
      <c r="I139" s="13" t="str" cm="1">
        <f t="array" ref="I139">IFERROR(SMALL(IF($D$2:$D1048=D139,$A$2:$A$911*1.00001),3),"")</f>
        <v/>
      </c>
      <c r="J139" s="13" t="str" cm="1">
        <f t="array" ref="J139">IFERROR(SMALL(IF($D$2:$D1048=D139,$A$2:$A$911*1.000001),4),"")</f>
        <v/>
      </c>
      <c r="K139" s="13" t="str">
        <f t="shared" si="15"/>
        <v>No</v>
      </c>
      <c r="L139" s="13" t="str">
        <f t="shared" si="16"/>
        <v>No</v>
      </c>
      <c r="M139" s="13" t="str">
        <f t="shared" si="17"/>
        <v>No</v>
      </c>
      <c r="N139" s="13" t="str">
        <f>Table1[[#This Row],[Club]]&amp;":"&amp;Table1[[#Headers],[Male]]</f>
        <v>:Male</v>
      </c>
      <c r="P139" s="2">
        <v>138</v>
      </c>
      <c r="Q139" s="2" t="str">
        <f>IFERROR(VLOOKUP(P$1&amp;":"&amp;P139,'Finish order'!$C:$K,6,FALSE),"")</f>
        <v/>
      </c>
      <c r="R139" s="2" t="str">
        <f>IFERROR(VLOOKUP(P$1&amp;":"&amp;P139,'Finish order'!$C:$K,9,FALSE),"")</f>
        <v/>
      </c>
      <c r="S139" s="2" t="str">
        <f>IFERROR(VLOOKUP(P$1&amp;":"&amp;P139,'Finish order'!$C:$K,7,FALSE),"")</f>
        <v/>
      </c>
      <c r="T139" s="11" t="str">
        <f>IFERROR(VLOOKUP(P$1&amp;":"&amp;P139,'Finish order'!$C:$K,5,FALSE),"")</f>
        <v/>
      </c>
      <c r="U139" s="2" t="str">
        <f>IFERROR(VLOOKUP(P$1&amp;":"&amp;P139,'Finish order'!$C:$K,4,FALSE),"")</f>
        <v/>
      </c>
      <c r="V139" s="13" t="str" cm="1">
        <f t="array" ref="V139">IFERROR(SMALL(IF($S$2:$S1048=S139,$P$2:$P$911*1.001),1),"")</f>
        <v/>
      </c>
      <c r="W139" s="13" t="str" cm="1">
        <f t="array" ref="W139">IFERROR(SMALL(IF($S$2:$S1048=S139,$P$2:$P$911*1.0001),2),"")</f>
        <v/>
      </c>
      <c r="X139" s="13" t="str" cm="1">
        <f t="array" ref="X139">IFERROR(SMALL(IF($S$2:$S1048=S139,$P$2:$P$911*1.00001),3),"")</f>
        <v/>
      </c>
      <c r="Y139" s="13" t="str" cm="1">
        <f t="array" ref="Y139">IFERROR(SMALL(IF($S$2:$S1048=S139,$P$2:$P$911*1.000001),4),"")</f>
        <v/>
      </c>
      <c r="Z139" s="13" t="str">
        <f t="shared" si="12"/>
        <v>No</v>
      </c>
      <c r="AA139" s="13" t="str">
        <f t="shared" si="13"/>
        <v>No</v>
      </c>
      <c r="AB139" s="13" t="str">
        <f t="shared" si="14"/>
        <v>No</v>
      </c>
      <c r="AC139" s="13" t="str">
        <f>Table4[[#This Row],[Club]]&amp;":"&amp;Table4[[#Headers],[Female]]</f>
        <v>:Female</v>
      </c>
    </row>
    <row r="140" spans="1:29" x14ac:dyDescent="0.2">
      <c r="A140" s="2">
        <v>139</v>
      </c>
      <c r="B140" s="2" t="str">
        <f>IFERROR(VLOOKUP($A$1&amp;":"&amp;A140,'Finish order'!C:K,6,FALSE),"")</f>
        <v/>
      </c>
      <c r="C140" s="2" t="str">
        <f>IFERROR(VLOOKUP(A$1&amp;":"&amp;A140,'Finish order'!$C:$K,9,FALSE),"")</f>
        <v/>
      </c>
      <c r="D140" s="2" t="str">
        <f>IFERROR(VLOOKUP(A$1&amp;":"&amp;A140,'Finish order'!$C:$K,7,FALSE),"")</f>
        <v/>
      </c>
      <c r="E140" s="11" t="str">
        <f>IFERROR(VLOOKUP($A$1&amp;":"&amp;A140,'Finish order'!C:K,5,FALSE),"")</f>
        <v/>
      </c>
      <c r="F140" s="2" t="str">
        <f>IFERROR(VLOOKUP($A$1&amp;":"&amp;A140,'Finish order'!C:K,4,FALSE),"")</f>
        <v/>
      </c>
      <c r="G140" s="13" t="str" cm="1">
        <f t="array" ref="G140">IFERROR(SMALL(IF($D$2:$D1049=D140,$A$2:$A$911*1.001),1),"")</f>
        <v/>
      </c>
      <c r="H140" s="13" t="str" cm="1">
        <f t="array" ref="H140">IFERROR(SMALL(IF($D$2:$D1049=D140,$A$2:$A$911*1.0001),2),"")</f>
        <v/>
      </c>
      <c r="I140" s="13" t="str" cm="1">
        <f t="array" ref="I140">IFERROR(SMALL(IF($D$2:$D1049=D140,$A$2:$A$911*1.00001),3),"")</f>
        <v/>
      </c>
      <c r="J140" s="13" t="str" cm="1">
        <f t="array" ref="J140">IFERROR(SMALL(IF($D$2:$D1049=D140,$A$2:$A$911*1.000001),4),"")</f>
        <v/>
      </c>
      <c r="K140" s="13" t="str">
        <f t="shared" si="15"/>
        <v>No</v>
      </c>
      <c r="L140" s="13" t="str">
        <f t="shared" si="16"/>
        <v>No</v>
      </c>
      <c r="M140" s="13" t="str">
        <f t="shared" si="17"/>
        <v>No</v>
      </c>
      <c r="N140" s="13" t="str">
        <f>Table1[[#This Row],[Club]]&amp;":"&amp;Table1[[#Headers],[Male]]</f>
        <v>:Male</v>
      </c>
      <c r="P140" s="2">
        <v>139</v>
      </c>
      <c r="Q140" s="2" t="str">
        <f>IFERROR(VLOOKUP(P$1&amp;":"&amp;P140,'Finish order'!$C:$K,6,FALSE),"")</f>
        <v/>
      </c>
      <c r="R140" s="2" t="str">
        <f>IFERROR(VLOOKUP(P$1&amp;":"&amp;P140,'Finish order'!$C:$K,9,FALSE),"")</f>
        <v/>
      </c>
      <c r="S140" s="2" t="str">
        <f>IFERROR(VLOOKUP(P$1&amp;":"&amp;P140,'Finish order'!$C:$K,7,FALSE),"")</f>
        <v/>
      </c>
      <c r="T140" s="11" t="str">
        <f>IFERROR(VLOOKUP(P$1&amp;":"&amp;P140,'Finish order'!$C:$K,5,FALSE),"")</f>
        <v/>
      </c>
      <c r="U140" s="2" t="str">
        <f>IFERROR(VLOOKUP(P$1&amp;":"&amp;P140,'Finish order'!$C:$K,4,FALSE),"")</f>
        <v/>
      </c>
      <c r="V140" s="13" t="str" cm="1">
        <f t="array" ref="V140">IFERROR(SMALL(IF($S$2:$S1049=S140,$P$2:$P$911*1.001),1),"")</f>
        <v/>
      </c>
      <c r="W140" s="13" t="str" cm="1">
        <f t="array" ref="W140">IFERROR(SMALL(IF($S$2:$S1049=S140,$P$2:$P$911*1.0001),2),"")</f>
        <v/>
      </c>
      <c r="X140" s="13" t="str" cm="1">
        <f t="array" ref="X140">IFERROR(SMALL(IF($S$2:$S1049=S140,$P$2:$P$911*1.00001),3),"")</f>
        <v/>
      </c>
      <c r="Y140" s="13" t="str" cm="1">
        <f t="array" ref="Y140">IFERROR(SMALL(IF($S$2:$S1049=S140,$P$2:$P$911*1.000001),4),"")</f>
        <v/>
      </c>
      <c r="Z140" s="13" t="str">
        <f t="shared" si="12"/>
        <v>No</v>
      </c>
      <c r="AA140" s="13" t="str">
        <f t="shared" si="13"/>
        <v>No</v>
      </c>
      <c r="AB140" s="13" t="str">
        <f t="shared" si="14"/>
        <v>No</v>
      </c>
      <c r="AC140" s="13" t="str">
        <f>Table4[[#This Row],[Club]]&amp;":"&amp;Table4[[#Headers],[Female]]</f>
        <v>:Female</v>
      </c>
    </row>
    <row r="141" spans="1:29" x14ac:dyDescent="0.2">
      <c r="A141" s="2">
        <v>140</v>
      </c>
      <c r="B141" s="2" t="str">
        <f>IFERROR(VLOOKUP($A$1&amp;":"&amp;A141,'Finish order'!C:K,6,FALSE),"")</f>
        <v/>
      </c>
      <c r="C141" s="2" t="str">
        <f>IFERROR(VLOOKUP(A$1&amp;":"&amp;A141,'Finish order'!$C:$K,9,FALSE),"")</f>
        <v/>
      </c>
      <c r="D141" s="2" t="str">
        <f>IFERROR(VLOOKUP(A$1&amp;":"&amp;A141,'Finish order'!$C:$K,7,FALSE),"")</f>
        <v/>
      </c>
      <c r="E141" s="11" t="str">
        <f>IFERROR(VLOOKUP($A$1&amp;":"&amp;A141,'Finish order'!C:K,5,FALSE),"")</f>
        <v/>
      </c>
      <c r="F141" s="2" t="str">
        <f>IFERROR(VLOOKUP($A$1&amp;":"&amp;A141,'Finish order'!C:K,4,FALSE),"")</f>
        <v/>
      </c>
      <c r="G141" s="13" t="str" cm="1">
        <f t="array" ref="G141">IFERROR(SMALL(IF($D$2:$D1050=D141,$A$2:$A$911*1.001),1),"")</f>
        <v/>
      </c>
      <c r="H141" s="13" t="str" cm="1">
        <f t="array" ref="H141">IFERROR(SMALL(IF($D$2:$D1050=D141,$A$2:$A$911*1.0001),2),"")</f>
        <v/>
      </c>
      <c r="I141" s="13" t="str" cm="1">
        <f t="array" ref="I141">IFERROR(SMALL(IF($D$2:$D1050=D141,$A$2:$A$911*1.00001),3),"")</f>
        <v/>
      </c>
      <c r="J141" s="13" t="str" cm="1">
        <f t="array" ref="J141">IFERROR(SMALL(IF($D$2:$D1050=D141,$A$2:$A$911*1.000001),4),"")</f>
        <v/>
      </c>
      <c r="K141" s="13" t="str">
        <f t="shared" si="15"/>
        <v>No</v>
      </c>
      <c r="L141" s="13" t="str">
        <f t="shared" si="16"/>
        <v>No</v>
      </c>
      <c r="M141" s="13" t="str">
        <f t="shared" si="17"/>
        <v>No</v>
      </c>
      <c r="N141" s="13" t="str">
        <f>Table1[[#This Row],[Club]]&amp;":"&amp;Table1[[#Headers],[Male]]</f>
        <v>:Male</v>
      </c>
      <c r="P141" s="2">
        <v>140</v>
      </c>
      <c r="Q141" s="2" t="str">
        <f>IFERROR(VLOOKUP(P$1&amp;":"&amp;P141,'Finish order'!$C:$K,6,FALSE),"")</f>
        <v/>
      </c>
      <c r="R141" s="2" t="str">
        <f>IFERROR(VLOOKUP(P$1&amp;":"&amp;P141,'Finish order'!$C:$K,9,FALSE),"")</f>
        <v/>
      </c>
      <c r="S141" s="2" t="str">
        <f>IFERROR(VLOOKUP(P$1&amp;":"&amp;P141,'Finish order'!$C:$K,7,FALSE),"")</f>
        <v/>
      </c>
      <c r="T141" s="11" t="str">
        <f>IFERROR(VLOOKUP(P$1&amp;":"&amp;P141,'Finish order'!$C:$K,5,FALSE),"")</f>
        <v/>
      </c>
      <c r="U141" s="2" t="str">
        <f>IFERROR(VLOOKUP(P$1&amp;":"&amp;P141,'Finish order'!$C:$K,4,FALSE),"")</f>
        <v/>
      </c>
      <c r="V141" s="13" t="str" cm="1">
        <f t="array" ref="V141">IFERROR(SMALL(IF($S$2:$S1050=S141,$P$2:$P$911*1.001),1),"")</f>
        <v/>
      </c>
      <c r="W141" s="13" t="str" cm="1">
        <f t="array" ref="W141">IFERROR(SMALL(IF($S$2:$S1050=S141,$P$2:$P$911*1.0001),2),"")</f>
        <v/>
      </c>
      <c r="X141" s="13" t="str" cm="1">
        <f t="array" ref="X141">IFERROR(SMALL(IF($S$2:$S1050=S141,$P$2:$P$911*1.00001),3),"")</f>
        <v/>
      </c>
      <c r="Y141" s="13" t="str" cm="1">
        <f t="array" ref="Y141">IFERROR(SMALL(IF($S$2:$S1050=S141,$P$2:$P$911*1.000001),4),"")</f>
        <v/>
      </c>
      <c r="Z141" s="13" t="str">
        <f t="shared" si="12"/>
        <v>No</v>
      </c>
      <c r="AA141" s="13" t="str">
        <f t="shared" si="13"/>
        <v>No</v>
      </c>
      <c r="AB141" s="13" t="str">
        <f t="shared" si="14"/>
        <v>No</v>
      </c>
      <c r="AC141" s="13" t="str">
        <f>Table4[[#This Row],[Club]]&amp;":"&amp;Table4[[#Headers],[Female]]</f>
        <v>:Female</v>
      </c>
    </row>
    <row r="142" spans="1:29" x14ac:dyDescent="0.2">
      <c r="A142" s="2">
        <v>141</v>
      </c>
      <c r="B142" s="2" t="str">
        <f>IFERROR(VLOOKUP($A$1&amp;":"&amp;A142,'Finish order'!C:K,6,FALSE),"")</f>
        <v/>
      </c>
      <c r="C142" s="2" t="str">
        <f>IFERROR(VLOOKUP(A$1&amp;":"&amp;A142,'Finish order'!$C:$K,9,FALSE),"")</f>
        <v/>
      </c>
      <c r="D142" s="2" t="str">
        <f>IFERROR(VLOOKUP(A$1&amp;":"&amp;A142,'Finish order'!$C:$K,7,FALSE),"")</f>
        <v/>
      </c>
      <c r="E142" s="11" t="str">
        <f>IFERROR(VLOOKUP($A$1&amp;":"&amp;A142,'Finish order'!C:K,5,FALSE),"")</f>
        <v/>
      </c>
      <c r="F142" s="2" t="str">
        <f>IFERROR(VLOOKUP($A$1&amp;":"&amp;A142,'Finish order'!C:K,4,FALSE),"")</f>
        <v/>
      </c>
      <c r="G142" s="13" t="str" cm="1">
        <f t="array" ref="G142">IFERROR(SMALL(IF($D$2:$D1051=D142,$A$2:$A$911*1.001),1),"")</f>
        <v/>
      </c>
      <c r="H142" s="13" t="str" cm="1">
        <f t="array" ref="H142">IFERROR(SMALL(IF($D$2:$D1051=D142,$A$2:$A$911*1.0001),2),"")</f>
        <v/>
      </c>
      <c r="I142" s="13" t="str" cm="1">
        <f t="array" ref="I142">IFERROR(SMALL(IF($D$2:$D1051=D142,$A$2:$A$911*1.00001),3),"")</f>
        <v/>
      </c>
      <c r="J142" s="13" t="str" cm="1">
        <f t="array" ref="J142">IFERROR(SMALL(IF($D$2:$D1051=D142,$A$2:$A$911*1.000001),4),"")</f>
        <v/>
      </c>
      <c r="K142" s="13" t="str">
        <f t="shared" si="15"/>
        <v>No</v>
      </c>
      <c r="L142" s="13" t="str">
        <f t="shared" si="16"/>
        <v>No</v>
      </c>
      <c r="M142" s="13" t="str">
        <f t="shared" si="17"/>
        <v>No</v>
      </c>
      <c r="N142" s="13" t="str">
        <f>Table1[[#This Row],[Club]]&amp;":"&amp;Table1[[#Headers],[Male]]</f>
        <v>:Male</v>
      </c>
      <c r="P142" s="2">
        <v>141</v>
      </c>
      <c r="Q142" s="2" t="str">
        <f>IFERROR(VLOOKUP(P$1&amp;":"&amp;P142,'Finish order'!$C:$K,6,FALSE),"")</f>
        <v/>
      </c>
      <c r="R142" s="2" t="str">
        <f>IFERROR(VLOOKUP(P$1&amp;":"&amp;P142,'Finish order'!$C:$K,9,FALSE),"")</f>
        <v/>
      </c>
      <c r="S142" s="2" t="str">
        <f>IFERROR(VLOOKUP(P$1&amp;":"&amp;P142,'Finish order'!$C:$K,7,FALSE),"")</f>
        <v/>
      </c>
      <c r="T142" s="11" t="str">
        <f>IFERROR(VLOOKUP(P$1&amp;":"&amp;P142,'Finish order'!$C:$K,5,FALSE),"")</f>
        <v/>
      </c>
      <c r="U142" s="2" t="str">
        <f>IFERROR(VLOOKUP(P$1&amp;":"&amp;P142,'Finish order'!$C:$K,4,FALSE),"")</f>
        <v/>
      </c>
      <c r="V142" s="13" t="str" cm="1">
        <f t="array" ref="V142">IFERROR(SMALL(IF($S$2:$S1051=S142,$P$2:$P$911*1.001),1),"")</f>
        <v/>
      </c>
      <c r="W142" s="13" t="str" cm="1">
        <f t="array" ref="W142">IFERROR(SMALL(IF($S$2:$S1051=S142,$P$2:$P$911*1.0001),2),"")</f>
        <v/>
      </c>
      <c r="X142" s="13" t="str" cm="1">
        <f t="array" ref="X142">IFERROR(SMALL(IF($S$2:$S1051=S142,$P$2:$P$911*1.00001),3),"")</f>
        <v/>
      </c>
      <c r="Y142" s="13" t="str" cm="1">
        <f t="array" ref="Y142">IFERROR(SMALL(IF($S$2:$S1051=S142,$P$2:$P$911*1.000001),4),"")</f>
        <v/>
      </c>
      <c r="Z142" s="13" t="str">
        <f t="shared" si="12"/>
        <v>No</v>
      </c>
      <c r="AA142" s="13" t="str">
        <f t="shared" si="13"/>
        <v>No</v>
      </c>
      <c r="AB142" s="13" t="str">
        <f t="shared" si="14"/>
        <v>No</v>
      </c>
      <c r="AC142" s="13" t="str">
        <f>Table4[[#This Row],[Club]]&amp;":"&amp;Table4[[#Headers],[Female]]</f>
        <v>:Female</v>
      </c>
    </row>
    <row r="143" spans="1:29" x14ac:dyDescent="0.2">
      <c r="A143" s="2">
        <v>142</v>
      </c>
      <c r="B143" s="2" t="str">
        <f>IFERROR(VLOOKUP($A$1&amp;":"&amp;A143,'Finish order'!C:K,6,FALSE),"")</f>
        <v/>
      </c>
      <c r="C143" s="2" t="str">
        <f>IFERROR(VLOOKUP(A$1&amp;":"&amp;A143,'Finish order'!$C:$K,9,FALSE),"")</f>
        <v/>
      </c>
      <c r="D143" s="2" t="str">
        <f>IFERROR(VLOOKUP(A$1&amp;":"&amp;A143,'Finish order'!$C:$K,7,FALSE),"")</f>
        <v/>
      </c>
      <c r="E143" s="11" t="str">
        <f>IFERROR(VLOOKUP($A$1&amp;":"&amp;A143,'Finish order'!C:K,5,FALSE),"")</f>
        <v/>
      </c>
      <c r="F143" s="2" t="str">
        <f>IFERROR(VLOOKUP($A$1&amp;":"&amp;A143,'Finish order'!C:K,4,FALSE),"")</f>
        <v/>
      </c>
      <c r="G143" s="13" t="str" cm="1">
        <f t="array" ref="G143">IFERROR(SMALL(IF($D$2:$D1052=D143,$A$2:$A$911*1.001),1),"")</f>
        <v/>
      </c>
      <c r="H143" s="13" t="str" cm="1">
        <f t="array" ref="H143">IFERROR(SMALL(IF($D$2:$D1052=D143,$A$2:$A$911*1.0001),2),"")</f>
        <v/>
      </c>
      <c r="I143" s="13" t="str" cm="1">
        <f t="array" ref="I143">IFERROR(SMALL(IF($D$2:$D1052=D143,$A$2:$A$911*1.00001),3),"")</f>
        <v/>
      </c>
      <c r="J143" s="13" t="str" cm="1">
        <f t="array" ref="J143">IFERROR(SMALL(IF($D$2:$D1052=D143,$A$2:$A$911*1.000001),4),"")</f>
        <v/>
      </c>
      <c r="K143" s="13" t="str">
        <f t="shared" si="15"/>
        <v>No</v>
      </c>
      <c r="L143" s="13" t="str">
        <f t="shared" si="16"/>
        <v>No</v>
      </c>
      <c r="M143" s="13" t="str">
        <f t="shared" si="17"/>
        <v>No</v>
      </c>
      <c r="N143" s="13" t="str">
        <f>Table1[[#This Row],[Club]]&amp;":"&amp;Table1[[#Headers],[Male]]</f>
        <v>:Male</v>
      </c>
      <c r="P143" s="2">
        <v>142</v>
      </c>
      <c r="Q143" s="2" t="str">
        <f>IFERROR(VLOOKUP(P$1&amp;":"&amp;P143,'Finish order'!$C:$K,6,FALSE),"")</f>
        <v/>
      </c>
      <c r="R143" s="2" t="str">
        <f>IFERROR(VLOOKUP(P$1&amp;":"&amp;P143,'Finish order'!$C:$K,9,FALSE),"")</f>
        <v/>
      </c>
      <c r="S143" s="2" t="str">
        <f>IFERROR(VLOOKUP(P$1&amp;":"&amp;P143,'Finish order'!$C:$K,7,FALSE),"")</f>
        <v/>
      </c>
      <c r="T143" s="11" t="str">
        <f>IFERROR(VLOOKUP(P$1&amp;":"&amp;P143,'Finish order'!$C:$K,5,FALSE),"")</f>
        <v/>
      </c>
      <c r="U143" s="2" t="str">
        <f>IFERROR(VLOOKUP(P$1&amp;":"&amp;P143,'Finish order'!$C:$K,4,FALSE),"")</f>
        <v/>
      </c>
      <c r="V143" s="13" t="str" cm="1">
        <f t="array" ref="V143">IFERROR(SMALL(IF($S$2:$S1052=S143,$P$2:$P$911*1.001),1),"")</f>
        <v/>
      </c>
      <c r="W143" s="13" t="str" cm="1">
        <f t="array" ref="W143">IFERROR(SMALL(IF($S$2:$S1052=S143,$P$2:$P$911*1.0001),2),"")</f>
        <v/>
      </c>
      <c r="X143" s="13" t="str" cm="1">
        <f t="array" ref="X143">IFERROR(SMALL(IF($S$2:$S1052=S143,$P$2:$P$911*1.00001),3),"")</f>
        <v/>
      </c>
      <c r="Y143" s="13" t="str" cm="1">
        <f t="array" ref="Y143">IFERROR(SMALL(IF($S$2:$S1052=S143,$P$2:$P$911*1.000001),4),"")</f>
        <v/>
      </c>
      <c r="Z143" s="13" t="str">
        <f t="shared" si="12"/>
        <v>No</v>
      </c>
      <c r="AA143" s="13" t="str">
        <f t="shared" si="13"/>
        <v>No</v>
      </c>
      <c r="AB143" s="13" t="str">
        <f t="shared" si="14"/>
        <v>No</v>
      </c>
      <c r="AC143" s="13" t="str">
        <f>Table4[[#This Row],[Club]]&amp;":"&amp;Table4[[#Headers],[Female]]</f>
        <v>:Female</v>
      </c>
    </row>
    <row r="144" spans="1:29" x14ac:dyDescent="0.2">
      <c r="A144" s="2">
        <v>143</v>
      </c>
      <c r="B144" s="2" t="str">
        <f>IFERROR(VLOOKUP($A$1&amp;":"&amp;A144,'Finish order'!C:K,6,FALSE),"")</f>
        <v/>
      </c>
      <c r="C144" s="2" t="str">
        <f>IFERROR(VLOOKUP(A$1&amp;":"&amp;A144,'Finish order'!$C:$K,9,FALSE),"")</f>
        <v/>
      </c>
      <c r="D144" s="2" t="str">
        <f>IFERROR(VLOOKUP(A$1&amp;":"&amp;A144,'Finish order'!$C:$K,7,FALSE),"")</f>
        <v/>
      </c>
      <c r="E144" s="11" t="str">
        <f>IFERROR(VLOOKUP($A$1&amp;":"&amp;A144,'Finish order'!C:K,5,FALSE),"")</f>
        <v/>
      </c>
      <c r="F144" s="2" t="str">
        <f>IFERROR(VLOOKUP($A$1&amp;":"&amp;A144,'Finish order'!C:K,4,FALSE),"")</f>
        <v/>
      </c>
      <c r="G144" s="13" t="str" cm="1">
        <f t="array" ref="G144">IFERROR(SMALL(IF($D$2:$D1053=D144,$A$2:$A$911*1.001),1),"")</f>
        <v/>
      </c>
      <c r="H144" s="13" t="str" cm="1">
        <f t="array" ref="H144">IFERROR(SMALL(IF($D$2:$D1053=D144,$A$2:$A$911*1.0001),2),"")</f>
        <v/>
      </c>
      <c r="I144" s="13" t="str" cm="1">
        <f t="array" ref="I144">IFERROR(SMALL(IF($D$2:$D1053=D144,$A$2:$A$911*1.00001),3),"")</f>
        <v/>
      </c>
      <c r="J144" s="13" t="str" cm="1">
        <f t="array" ref="J144">IFERROR(SMALL(IF($D$2:$D1053=D144,$A$2:$A$911*1.000001),4),"")</f>
        <v/>
      </c>
      <c r="K144" s="13" t="str">
        <f t="shared" si="15"/>
        <v>No</v>
      </c>
      <c r="L144" s="13" t="str">
        <f t="shared" si="16"/>
        <v>No</v>
      </c>
      <c r="M144" s="13" t="str">
        <f t="shared" si="17"/>
        <v>No</v>
      </c>
      <c r="N144" s="13" t="str">
        <f>Table1[[#This Row],[Club]]&amp;":"&amp;Table1[[#Headers],[Male]]</f>
        <v>:Male</v>
      </c>
      <c r="P144" s="2">
        <v>143</v>
      </c>
      <c r="Q144" s="2" t="str">
        <f>IFERROR(VLOOKUP(P$1&amp;":"&amp;P144,'Finish order'!$C:$K,6,FALSE),"")</f>
        <v/>
      </c>
      <c r="R144" s="2" t="str">
        <f>IFERROR(VLOOKUP(P$1&amp;":"&amp;P144,'Finish order'!$C:$K,9,FALSE),"")</f>
        <v/>
      </c>
      <c r="S144" s="2" t="str">
        <f>IFERROR(VLOOKUP(P$1&amp;":"&amp;P144,'Finish order'!$C:$K,7,FALSE),"")</f>
        <v/>
      </c>
      <c r="T144" s="11" t="str">
        <f>IFERROR(VLOOKUP(P$1&amp;":"&amp;P144,'Finish order'!$C:$K,5,FALSE),"")</f>
        <v/>
      </c>
      <c r="U144" s="2" t="str">
        <f>IFERROR(VLOOKUP(P$1&amp;":"&amp;P144,'Finish order'!$C:$K,4,FALSE),"")</f>
        <v/>
      </c>
      <c r="V144" s="13" t="str" cm="1">
        <f t="array" ref="V144">IFERROR(SMALL(IF($S$2:$S1053=S144,$P$2:$P$911*1.001),1),"")</f>
        <v/>
      </c>
      <c r="W144" s="13" t="str" cm="1">
        <f t="array" ref="W144">IFERROR(SMALL(IF($S$2:$S1053=S144,$P$2:$P$911*1.0001),2),"")</f>
        <v/>
      </c>
      <c r="X144" s="13" t="str" cm="1">
        <f t="array" ref="X144">IFERROR(SMALL(IF($S$2:$S1053=S144,$P$2:$P$911*1.00001),3),"")</f>
        <v/>
      </c>
      <c r="Y144" s="13" t="str" cm="1">
        <f t="array" ref="Y144">IFERROR(SMALL(IF($S$2:$S1053=S144,$P$2:$P$911*1.000001),4),"")</f>
        <v/>
      </c>
      <c r="Z144" s="13" t="str">
        <f t="shared" si="12"/>
        <v>No</v>
      </c>
      <c r="AA144" s="13" t="str">
        <f t="shared" si="13"/>
        <v>No</v>
      </c>
      <c r="AB144" s="13" t="str">
        <f t="shared" si="14"/>
        <v>No</v>
      </c>
      <c r="AC144" s="13" t="str">
        <f>Table4[[#This Row],[Club]]&amp;":"&amp;Table4[[#Headers],[Female]]</f>
        <v>:Female</v>
      </c>
    </row>
    <row r="145" spans="1:29" x14ac:dyDescent="0.2">
      <c r="A145" s="2">
        <v>144</v>
      </c>
      <c r="B145" s="2" t="str">
        <f>IFERROR(VLOOKUP($A$1&amp;":"&amp;A145,'Finish order'!C:K,6,FALSE),"")</f>
        <v/>
      </c>
      <c r="C145" s="2" t="str">
        <f>IFERROR(VLOOKUP(A$1&amp;":"&amp;A145,'Finish order'!$C:$K,9,FALSE),"")</f>
        <v/>
      </c>
      <c r="D145" s="2" t="str">
        <f>IFERROR(VLOOKUP(A$1&amp;":"&amp;A145,'Finish order'!$C:$K,7,FALSE),"")</f>
        <v/>
      </c>
      <c r="E145" s="11" t="str">
        <f>IFERROR(VLOOKUP($A$1&amp;":"&amp;A145,'Finish order'!C:K,5,FALSE),"")</f>
        <v/>
      </c>
      <c r="F145" s="2" t="str">
        <f>IFERROR(VLOOKUP($A$1&amp;":"&amp;A145,'Finish order'!C:K,4,FALSE),"")</f>
        <v/>
      </c>
      <c r="G145" s="13" t="str" cm="1">
        <f t="array" ref="G145">IFERROR(SMALL(IF($D$2:$D1054=D145,$A$2:$A$911*1.001),1),"")</f>
        <v/>
      </c>
      <c r="H145" s="13" t="str" cm="1">
        <f t="array" ref="H145">IFERROR(SMALL(IF($D$2:$D1054=D145,$A$2:$A$911*1.0001),2),"")</f>
        <v/>
      </c>
      <c r="I145" s="13" t="str" cm="1">
        <f t="array" ref="I145">IFERROR(SMALL(IF($D$2:$D1054=D145,$A$2:$A$911*1.00001),3),"")</f>
        <v/>
      </c>
      <c r="J145" s="13" t="str" cm="1">
        <f t="array" ref="J145">IFERROR(SMALL(IF($D$2:$D1054=D145,$A$2:$A$911*1.000001),4),"")</f>
        <v/>
      </c>
      <c r="K145" s="13" t="str">
        <f t="shared" si="15"/>
        <v>No</v>
      </c>
      <c r="L145" s="13" t="str">
        <f t="shared" si="16"/>
        <v>No</v>
      </c>
      <c r="M145" s="13" t="str">
        <f t="shared" si="17"/>
        <v>No</v>
      </c>
      <c r="N145" s="13" t="str">
        <f>Table1[[#This Row],[Club]]&amp;":"&amp;Table1[[#Headers],[Male]]</f>
        <v>:Male</v>
      </c>
      <c r="P145" s="2">
        <v>144</v>
      </c>
      <c r="Q145" s="2" t="str">
        <f>IFERROR(VLOOKUP(P$1&amp;":"&amp;P145,'Finish order'!$C:$K,6,FALSE),"")</f>
        <v/>
      </c>
      <c r="R145" s="2" t="str">
        <f>IFERROR(VLOOKUP(P$1&amp;":"&amp;P145,'Finish order'!$C:$K,9,FALSE),"")</f>
        <v/>
      </c>
      <c r="S145" s="2" t="str">
        <f>IFERROR(VLOOKUP(P$1&amp;":"&amp;P145,'Finish order'!$C:$K,7,FALSE),"")</f>
        <v/>
      </c>
      <c r="T145" s="11" t="str">
        <f>IFERROR(VLOOKUP(P$1&amp;":"&amp;P145,'Finish order'!$C:$K,5,FALSE),"")</f>
        <v/>
      </c>
      <c r="U145" s="2" t="str">
        <f>IFERROR(VLOOKUP(P$1&amp;":"&amp;P145,'Finish order'!$C:$K,4,FALSE),"")</f>
        <v/>
      </c>
      <c r="V145" s="13" t="str" cm="1">
        <f t="array" ref="V145">IFERROR(SMALL(IF($S$2:$S1054=S145,$P$2:$P$911*1.001),1),"")</f>
        <v/>
      </c>
      <c r="W145" s="13" t="str" cm="1">
        <f t="array" ref="W145">IFERROR(SMALL(IF($S$2:$S1054=S145,$P$2:$P$911*1.0001),2),"")</f>
        <v/>
      </c>
      <c r="X145" s="13" t="str" cm="1">
        <f t="array" ref="X145">IFERROR(SMALL(IF($S$2:$S1054=S145,$P$2:$P$911*1.00001),3),"")</f>
        <v/>
      </c>
      <c r="Y145" s="13" t="str" cm="1">
        <f t="array" ref="Y145">IFERROR(SMALL(IF($S$2:$S1054=S145,$P$2:$P$911*1.000001),4),"")</f>
        <v/>
      </c>
      <c r="Z145" s="13" t="str">
        <f t="shared" si="12"/>
        <v>No</v>
      </c>
      <c r="AA145" s="13" t="str">
        <f t="shared" si="13"/>
        <v>No</v>
      </c>
      <c r="AB145" s="13" t="str">
        <f t="shared" si="14"/>
        <v>No</v>
      </c>
      <c r="AC145" s="13" t="str">
        <f>Table4[[#This Row],[Club]]&amp;":"&amp;Table4[[#Headers],[Female]]</f>
        <v>:Female</v>
      </c>
    </row>
    <row r="146" spans="1:29" x14ac:dyDescent="0.2">
      <c r="A146" s="2">
        <v>145</v>
      </c>
      <c r="B146" s="2" t="str">
        <f>IFERROR(VLOOKUP($A$1&amp;":"&amp;A146,'Finish order'!C:K,6,FALSE),"")</f>
        <v/>
      </c>
      <c r="C146" s="2" t="str">
        <f>IFERROR(VLOOKUP(A$1&amp;":"&amp;A146,'Finish order'!$C:$K,9,FALSE),"")</f>
        <v/>
      </c>
      <c r="D146" s="2" t="str">
        <f>IFERROR(VLOOKUP(A$1&amp;":"&amp;A146,'Finish order'!$C:$K,7,FALSE),"")</f>
        <v/>
      </c>
      <c r="E146" s="11" t="str">
        <f>IFERROR(VLOOKUP($A$1&amp;":"&amp;A146,'Finish order'!C:K,5,FALSE),"")</f>
        <v/>
      </c>
      <c r="F146" s="2" t="str">
        <f>IFERROR(VLOOKUP($A$1&amp;":"&amp;A146,'Finish order'!C:K,4,FALSE),"")</f>
        <v/>
      </c>
      <c r="G146" s="13" t="str" cm="1">
        <f t="array" ref="G146">IFERROR(SMALL(IF($D$2:$D1055=D146,$A$2:$A$911*1.001),1),"")</f>
        <v/>
      </c>
      <c r="H146" s="13" t="str" cm="1">
        <f t="array" ref="H146">IFERROR(SMALL(IF($D$2:$D1055=D146,$A$2:$A$911*1.0001),2),"")</f>
        <v/>
      </c>
      <c r="I146" s="13" t="str" cm="1">
        <f t="array" ref="I146">IFERROR(SMALL(IF($D$2:$D1055=D146,$A$2:$A$911*1.00001),3),"")</f>
        <v/>
      </c>
      <c r="J146" s="13" t="str" cm="1">
        <f t="array" ref="J146">IFERROR(SMALL(IF($D$2:$D1055=D146,$A$2:$A$911*1.000001),4),"")</f>
        <v/>
      </c>
      <c r="K146" s="13" t="str">
        <f t="shared" si="15"/>
        <v>No</v>
      </c>
      <c r="L146" s="13" t="str">
        <f t="shared" si="16"/>
        <v>No</v>
      </c>
      <c r="M146" s="13" t="str">
        <f t="shared" si="17"/>
        <v>No</v>
      </c>
      <c r="N146" s="13" t="str">
        <f>Table1[[#This Row],[Club]]&amp;":"&amp;Table1[[#Headers],[Male]]</f>
        <v>:Male</v>
      </c>
      <c r="P146" s="2">
        <v>145</v>
      </c>
      <c r="Q146" s="2" t="str">
        <f>IFERROR(VLOOKUP(P$1&amp;":"&amp;P146,'Finish order'!$C:$K,6,FALSE),"")</f>
        <v/>
      </c>
      <c r="R146" s="2" t="str">
        <f>IFERROR(VLOOKUP(P$1&amp;":"&amp;P146,'Finish order'!$C:$K,9,FALSE),"")</f>
        <v/>
      </c>
      <c r="S146" s="2" t="str">
        <f>IFERROR(VLOOKUP(P$1&amp;":"&amp;P146,'Finish order'!$C:$K,7,FALSE),"")</f>
        <v/>
      </c>
      <c r="T146" s="11" t="str">
        <f>IFERROR(VLOOKUP(P$1&amp;":"&amp;P146,'Finish order'!$C:$K,5,FALSE),"")</f>
        <v/>
      </c>
      <c r="U146" s="2" t="str">
        <f>IFERROR(VLOOKUP(P$1&amp;":"&amp;P146,'Finish order'!$C:$K,4,FALSE),"")</f>
        <v/>
      </c>
      <c r="V146" s="13" t="str" cm="1">
        <f t="array" ref="V146">IFERROR(SMALL(IF($S$2:$S1055=S146,$P$2:$P$911*1.001),1),"")</f>
        <v/>
      </c>
      <c r="W146" s="13" t="str" cm="1">
        <f t="array" ref="W146">IFERROR(SMALL(IF($S$2:$S1055=S146,$P$2:$P$911*1.0001),2),"")</f>
        <v/>
      </c>
      <c r="X146" s="13" t="str" cm="1">
        <f t="array" ref="X146">IFERROR(SMALL(IF($S$2:$S1055=S146,$P$2:$P$911*1.00001),3),"")</f>
        <v/>
      </c>
      <c r="Y146" s="13" t="str" cm="1">
        <f t="array" ref="Y146">IFERROR(SMALL(IF($S$2:$S1055=S146,$P$2:$P$911*1.000001),4),"")</f>
        <v/>
      </c>
      <c r="Z146" s="13" t="str">
        <f t="shared" si="12"/>
        <v>No</v>
      </c>
      <c r="AA146" s="13" t="str">
        <f t="shared" si="13"/>
        <v>No</v>
      </c>
      <c r="AB146" s="13" t="str">
        <f t="shared" si="14"/>
        <v>No</v>
      </c>
      <c r="AC146" s="13" t="str">
        <f>Table4[[#This Row],[Club]]&amp;":"&amp;Table4[[#Headers],[Female]]</f>
        <v>:Female</v>
      </c>
    </row>
    <row r="147" spans="1:29" x14ac:dyDescent="0.2">
      <c r="A147" s="2">
        <v>146</v>
      </c>
      <c r="B147" s="2" t="str">
        <f>IFERROR(VLOOKUP($A$1&amp;":"&amp;A147,'Finish order'!C:K,6,FALSE),"")</f>
        <v/>
      </c>
      <c r="C147" s="2" t="str">
        <f>IFERROR(VLOOKUP(A$1&amp;":"&amp;A147,'Finish order'!$C:$K,9,FALSE),"")</f>
        <v/>
      </c>
      <c r="D147" s="2" t="str">
        <f>IFERROR(VLOOKUP(A$1&amp;":"&amp;A147,'Finish order'!$C:$K,7,FALSE),"")</f>
        <v/>
      </c>
      <c r="E147" s="11" t="str">
        <f>IFERROR(VLOOKUP($A$1&amp;":"&amp;A147,'Finish order'!C:K,5,FALSE),"")</f>
        <v/>
      </c>
      <c r="F147" s="2" t="str">
        <f>IFERROR(VLOOKUP($A$1&amp;":"&amp;A147,'Finish order'!C:K,4,FALSE),"")</f>
        <v/>
      </c>
      <c r="G147" s="13" t="str" cm="1">
        <f t="array" ref="G147">IFERROR(SMALL(IF($D$2:$D1056=D147,$A$2:$A$911*1.001),1),"")</f>
        <v/>
      </c>
      <c r="H147" s="13" t="str" cm="1">
        <f t="array" ref="H147">IFERROR(SMALL(IF($D$2:$D1056=D147,$A$2:$A$911*1.0001),2),"")</f>
        <v/>
      </c>
      <c r="I147" s="13" t="str" cm="1">
        <f t="array" ref="I147">IFERROR(SMALL(IF($D$2:$D1056=D147,$A$2:$A$911*1.00001),3),"")</f>
        <v/>
      </c>
      <c r="J147" s="13" t="str" cm="1">
        <f t="array" ref="J147">IFERROR(SMALL(IF($D$2:$D1056=D147,$A$2:$A$911*1.000001),4),"")</f>
        <v/>
      </c>
      <c r="K147" s="13" t="str">
        <f t="shared" si="15"/>
        <v>No</v>
      </c>
      <c r="L147" s="13" t="str">
        <f t="shared" si="16"/>
        <v>No</v>
      </c>
      <c r="M147" s="13" t="str">
        <f t="shared" si="17"/>
        <v>No</v>
      </c>
      <c r="N147" s="13" t="str">
        <f>Table1[[#This Row],[Club]]&amp;":"&amp;Table1[[#Headers],[Male]]</f>
        <v>:Male</v>
      </c>
      <c r="P147" s="2">
        <v>146</v>
      </c>
      <c r="Q147" s="2" t="str">
        <f>IFERROR(VLOOKUP(P$1&amp;":"&amp;P147,'Finish order'!$C:$K,6,FALSE),"")</f>
        <v/>
      </c>
      <c r="R147" s="2" t="str">
        <f>IFERROR(VLOOKUP(P$1&amp;":"&amp;P147,'Finish order'!$C:$K,9,FALSE),"")</f>
        <v/>
      </c>
      <c r="S147" s="2" t="str">
        <f>IFERROR(VLOOKUP(P$1&amp;":"&amp;P147,'Finish order'!$C:$K,7,FALSE),"")</f>
        <v/>
      </c>
      <c r="T147" s="11" t="str">
        <f>IFERROR(VLOOKUP(P$1&amp;":"&amp;P147,'Finish order'!$C:$K,5,FALSE),"")</f>
        <v/>
      </c>
      <c r="U147" s="2" t="str">
        <f>IFERROR(VLOOKUP(P$1&amp;":"&amp;P147,'Finish order'!$C:$K,4,FALSE),"")</f>
        <v/>
      </c>
      <c r="V147" s="13" t="str" cm="1">
        <f t="array" ref="V147">IFERROR(SMALL(IF($S$2:$S1056=S147,$P$2:$P$911*1.001),1),"")</f>
        <v/>
      </c>
      <c r="W147" s="13" t="str" cm="1">
        <f t="array" ref="W147">IFERROR(SMALL(IF($S$2:$S1056=S147,$P$2:$P$911*1.0001),2),"")</f>
        <v/>
      </c>
      <c r="X147" s="13" t="str" cm="1">
        <f t="array" ref="X147">IFERROR(SMALL(IF($S$2:$S1056=S147,$P$2:$P$911*1.00001),3),"")</f>
        <v/>
      </c>
      <c r="Y147" s="13" t="str" cm="1">
        <f t="array" ref="Y147">IFERROR(SMALL(IF($S$2:$S1056=S147,$P$2:$P$911*1.000001),4),"")</f>
        <v/>
      </c>
      <c r="Z147" s="13" t="str">
        <f t="shared" si="12"/>
        <v>No</v>
      </c>
      <c r="AA147" s="13" t="str">
        <f t="shared" si="13"/>
        <v>No</v>
      </c>
      <c r="AB147" s="13" t="str">
        <f t="shared" si="14"/>
        <v>No</v>
      </c>
      <c r="AC147" s="13" t="str">
        <f>Table4[[#This Row],[Club]]&amp;":"&amp;Table4[[#Headers],[Female]]</f>
        <v>:Female</v>
      </c>
    </row>
    <row r="148" spans="1:29" x14ac:dyDescent="0.2">
      <c r="A148" s="2">
        <v>147</v>
      </c>
      <c r="B148" s="2" t="str">
        <f>IFERROR(VLOOKUP($A$1&amp;":"&amp;A148,'Finish order'!C:K,6,FALSE),"")</f>
        <v/>
      </c>
      <c r="C148" s="2" t="str">
        <f>IFERROR(VLOOKUP(A$1&amp;":"&amp;A148,'Finish order'!$C:$K,9,FALSE),"")</f>
        <v/>
      </c>
      <c r="D148" s="2" t="str">
        <f>IFERROR(VLOOKUP(A$1&amp;":"&amp;A148,'Finish order'!$C:$K,7,FALSE),"")</f>
        <v/>
      </c>
      <c r="E148" s="11" t="str">
        <f>IFERROR(VLOOKUP($A$1&amp;":"&amp;A148,'Finish order'!C:K,5,FALSE),"")</f>
        <v/>
      </c>
      <c r="F148" s="2" t="str">
        <f>IFERROR(VLOOKUP($A$1&amp;":"&amp;A148,'Finish order'!C:K,4,FALSE),"")</f>
        <v/>
      </c>
      <c r="G148" s="13" t="str" cm="1">
        <f t="array" ref="G148">IFERROR(SMALL(IF($D$2:$D1057=D148,$A$2:$A$911*1.001),1),"")</f>
        <v/>
      </c>
      <c r="H148" s="13" t="str" cm="1">
        <f t="array" ref="H148">IFERROR(SMALL(IF($D$2:$D1057=D148,$A$2:$A$911*1.0001),2),"")</f>
        <v/>
      </c>
      <c r="I148" s="13" t="str" cm="1">
        <f t="array" ref="I148">IFERROR(SMALL(IF($D$2:$D1057=D148,$A$2:$A$911*1.00001),3),"")</f>
        <v/>
      </c>
      <c r="J148" s="13" t="str" cm="1">
        <f t="array" ref="J148">IFERROR(SMALL(IF($D$2:$D1057=D148,$A$2:$A$911*1.000001),4),"")</f>
        <v/>
      </c>
      <c r="K148" s="13" t="str">
        <f t="shared" si="15"/>
        <v>No</v>
      </c>
      <c r="L148" s="13" t="str">
        <f t="shared" si="16"/>
        <v>No</v>
      </c>
      <c r="M148" s="13" t="str">
        <f t="shared" si="17"/>
        <v>No</v>
      </c>
      <c r="N148" s="13" t="str">
        <f>Table1[[#This Row],[Club]]&amp;":"&amp;Table1[[#Headers],[Male]]</f>
        <v>:Male</v>
      </c>
      <c r="P148" s="2">
        <v>147</v>
      </c>
      <c r="Q148" s="2" t="str">
        <f>IFERROR(VLOOKUP(P$1&amp;":"&amp;P148,'Finish order'!$C:$K,6,FALSE),"")</f>
        <v/>
      </c>
      <c r="R148" s="2" t="str">
        <f>IFERROR(VLOOKUP(P$1&amp;":"&amp;P148,'Finish order'!$C:$K,9,FALSE),"")</f>
        <v/>
      </c>
      <c r="S148" s="2" t="str">
        <f>IFERROR(VLOOKUP(P$1&amp;":"&amp;P148,'Finish order'!$C:$K,7,FALSE),"")</f>
        <v/>
      </c>
      <c r="T148" s="11" t="str">
        <f>IFERROR(VLOOKUP(P$1&amp;":"&amp;P148,'Finish order'!$C:$K,5,FALSE),"")</f>
        <v/>
      </c>
      <c r="U148" s="2" t="str">
        <f>IFERROR(VLOOKUP(P$1&amp;":"&amp;P148,'Finish order'!$C:$K,4,FALSE),"")</f>
        <v/>
      </c>
      <c r="V148" s="13" t="str" cm="1">
        <f t="array" ref="V148">IFERROR(SMALL(IF($S$2:$S1057=S148,$P$2:$P$911*1.001),1),"")</f>
        <v/>
      </c>
      <c r="W148" s="13" t="str" cm="1">
        <f t="array" ref="W148">IFERROR(SMALL(IF($S$2:$S1057=S148,$P$2:$P$911*1.0001),2),"")</f>
        <v/>
      </c>
      <c r="X148" s="13" t="str" cm="1">
        <f t="array" ref="X148">IFERROR(SMALL(IF($S$2:$S1057=S148,$P$2:$P$911*1.00001),3),"")</f>
        <v/>
      </c>
      <c r="Y148" s="13" t="str" cm="1">
        <f t="array" ref="Y148">IFERROR(SMALL(IF($S$2:$S1057=S148,$P$2:$P$911*1.000001),4),"")</f>
        <v/>
      </c>
      <c r="Z148" s="13" t="str">
        <f t="shared" si="12"/>
        <v>No</v>
      </c>
      <c r="AA148" s="13" t="str">
        <f t="shared" si="13"/>
        <v>No</v>
      </c>
      <c r="AB148" s="13" t="str">
        <f t="shared" si="14"/>
        <v>No</v>
      </c>
      <c r="AC148" s="13" t="str">
        <f>Table4[[#This Row],[Club]]&amp;":"&amp;Table4[[#Headers],[Female]]</f>
        <v>:Female</v>
      </c>
    </row>
    <row r="149" spans="1:29" x14ac:dyDescent="0.2">
      <c r="A149" s="2">
        <v>148</v>
      </c>
      <c r="B149" s="2" t="str">
        <f>IFERROR(VLOOKUP($A$1&amp;":"&amp;A149,'Finish order'!C:K,6,FALSE),"")</f>
        <v/>
      </c>
      <c r="C149" s="2" t="str">
        <f>IFERROR(VLOOKUP(A$1&amp;":"&amp;A149,'Finish order'!$C:$K,9,FALSE),"")</f>
        <v/>
      </c>
      <c r="D149" s="2" t="str">
        <f>IFERROR(VLOOKUP(A$1&amp;":"&amp;A149,'Finish order'!$C:$K,7,FALSE),"")</f>
        <v/>
      </c>
      <c r="E149" s="11" t="str">
        <f>IFERROR(VLOOKUP($A$1&amp;":"&amp;A149,'Finish order'!C:K,5,FALSE),"")</f>
        <v/>
      </c>
      <c r="F149" s="2" t="str">
        <f>IFERROR(VLOOKUP($A$1&amp;":"&amp;A149,'Finish order'!C:K,4,FALSE),"")</f>
        <v/>
      </c>
      <c r="G149" s="13" t="str" cm="1">
        <f t="array" ref="G149">IFERROR(SMALL(IF($D$2:$D1058=D149,$A$2:$A$911*1.001),1),"")</f>
        <v/>
      </c>
      <c r="H149" s="13" t="str" cm="1">
        <f t="array" ref="H149">IFERROR(SMALL(IF($D$2:$D1058=D149,$A$2:$A$911*1.0001),2),"")</f>
        <v/>
      </c>
      <c r="I149" s="13" t="str" cm="1">
        <f t="array" ref="I149">IFERROR(SMALL(IF($D$2:$D1058=D149,$A$2:$A$911*1.00001),3),"")</f>
        <v/>
      </c>
      <c r="J149" s="13" t="str" cm="1">
        <f t="array" ref="J149">IFERROR(SMALL(IF($D$2:$D1058=D149,$A$2:$A$911*1.000001),4),"")</f>
        <v/>
      </c>
      <c r="K149" s="13" t="str">
        <f t="shared" si="15"/>
        <v>No</v>
      </c>
      <c r="L149" s="13" t="str">
        <f t="shared" si="16"/>
        <v>No</v>
      </c>
      <c r="M149" s="13" t="str">
        <f t="shared" si="17"/>
        <v>No</v>
      </c>
      <c r="N149" s="13" t="str">
        <f>Table1[[#This Row],[Club]]&amp;":"&amp;Table1[[#Headers],[Male]]</f>
        <v>:Male</v>
      </c>
      <c r="P149" s="2">
        <v>148</v>
      </c>
      <c r="Q149" s="2" t="str">
        <f>IFERROR(VLOOKUP(P$1&amp;":"&amp;P149,'Finish order'!$C:$K,6,FALSE),"")</f>
        <v/>
      </c>
      <c r="R149" s="2" t="str">
        <f>IFERROR(VLOOKUP(P$1&amp;":"&amp;P149,'Finish order'!$C:$K,9,FALSE),"")</f>
        <v/>
      </c>
      <c r="S149" s="2" t="str">
        <f>IFERROR(VLOOKUP(P$1&amp;":"&amp;P149,'Finish order'!$C:$K,7,FALSE),"")</f>
        <v/>
      </c>
      <c r="T149" s="11" t="str">
        <f>IFERROR(VLOOKUP(P$1&amp;":"&amp;P149,'Finish order'!$C:$K,5,FALSE),"")</f>
        <v/>
      </c>
      <c r="U149" s="2" t="str">
        <f>IFERROR(VLOOKUP(P$1&amp;":"&amp;P149,'Finish order'!$C:$K,4,FALSE),"")</f>
        <v/>
      </c>
      <c r="V149" s="13" t="str" cm="1">
        <f t="array" ref="V149">IFERROR(SMALL(IF($S$2:$S1058=S149,$P$2:$P$911*1.001),1),"")</f>
        <v/>
      </c>
      <c r="W149" s="13" t="str" cm="1">
        <f t="array" ref="W149">IFERROR(SMALL(IF($S$2:$S1058=S149,$P$2:$P$911*1.0001),2),"")</f>
        <v/>
      </c>
      <c r="X149" s="13" t="str" cm="1">
        <f t="array" ref="X149">IFERROR(SMALL(IF($S$2:$S1058=S149,$P$2:$P$911*1.00001),3),"")</f>
        <v/>
      </c>
      <c r="Y149" s="13" t="str" cm="1">
        <f t="array" ref="Y149">IFERROR(SMALL(IF($S$2:$S1058=S149,$P$2:$P$911*1.000001),4),"")</f>
        <v/>
      </c>
      <c r="Z149" s="13" t="str">
        <f t="shared" si="12"/>
        <v>No</v>
      </c>
      <c r="AA149" s="13" t="str">
        <f t="shared" si="13"/>
        <v>No</v>
      </c>
      <c r="AB149" s="13" t="str">
        <f t="shared" si="14"/>
        <v>No</v>
      </c>
      <c r="AC149" s="13" t="str">
        <f>Table4[[#This Row],[Club]]&amp;":"&amp;Table4[[#Headers],[Female]]</f>
        <v>:Female</v>
      </c>
    </row>
    <row r="150" spans="1:29" x14ac:dyDescent="0.2">
      <c r="A150" s="2">
        <v>149</v>
      </c>
      <c r="B150" s="2" t="str">
        <f>IFERROR(VLOOKUP($A$1&amp;":"&amp;A150,'Finish order'!C:K,6,FALSE),"")</f>
        <v/>
      </c>
      <c r="C150" s="2" t="str">
        <f>IFERROR(VLOOKUP(A$1&amp;":"&amp;A150,'Finish order'!$C:$K,9,FALSE),"")</f>
        <v/>
      </c>
      <c r="D150" s="2" t="str">
        <f>IFERROR(VLOOKUP(A$1&amp;":"&amp;A150,'Finish order'!$C:$K,7,FALSE),"")</f>
        <v/>
      </c>
      <c r="E150" s="11" t="str">
        <f>IFERROR(VLOOKUP($A$1&amp;":"&amp;A150,'Finish order'!C:K,5,FALSE),"")</f>
        <v/>
      </c>
      <c r="F150" s="2" t="str">
        <f>IFERROR(VLOOKUP($A$1&amp;":"&amp;A150,'Finish order'!C:K,4,FALSE),"")</f>
        <v/>
      </c>
      <c r="G150" s="13" t="str" cm="1">
        <f t="array" ref="G150">IFERROR(SMALL(IF($D$2:$D1059=D150,$A$2:$A$911*1.001),1),"")</f>
        <v/>
      </c>
      <c r="H150" s="13" t="str" cm="1">
        <f t="array" ref="H150">IFERROR(SMALL(IF($D$2:$D1059=D150,$A$2:$A$911*1.0001),2),"")</f>
        <v/>
      </c>
      <c r="I150" s="13" t="str" cm="1">
        <f t="array" ref="I150">IFERROR(SMALL(IF($D$2:$D1059=D150,$A$2:$A$911*1.00001),3),"")</f>
        <v/>
      </c>
      <c r="J150" s="13" t="str" cm="1">
        <f t="array" ref="J150">IFERROR(SMALL(IF($D$2:$D1059=D150,$A$2:$A$911*1.000001),4),"")</f>
        <v/>
      </c>
      <c r="K150" s="13" t="str">
        <f t="shared" si="15"/>
        <v>No</v>
      </c>
      <c r="L150" s="13" t="str">
        <f t="shared" si="16"/>
        <v>No</v>
      </c>
      <c r="M150" s="13" t="str">
        <f t="shared" si="17"/>
        <v>No</v>
      </c>
      <c r="N150" s="13" t="str">
        <f>Table1[[#This Row],[Club]]&amp;":"&amp;Table1[[#Headers],[Male]]</f>
        <v>:Male</v>
      </c>
      <c r="P150" s="2">
        <v>149</v>
      </c>
      <c r="Q150" s="2" t="str">
        <f>IFERROR(VLOOKUP(P$1&amp;":"&amp;P150,'Finish order'!$C:$K,6,FALSE),"")</f>
        <v/>
      </c>
      <c r="R150" s="2" t="str">
        <f>IFERROR(VLOOKUP(P$1&amp;":"&amp;P150,'Finish order'!$C:$K,9,FALSE),"")</f>
        <v/>
      </c>
      <c r="S150" s="2" t="str">
        <f>IFERROR(VLOOKUP(P$1&amp;":"&amp;P150,'Finish order'!$C:$K,7,FALSE),"")</f>
        <v/>
      </c>
      <c r="T150" s="11" t="str">
        <f>IFERROR(VLOOKUP(P$1&amp;":"&amp;P150,'Finish order'!$C:$K,5,FALSE),"")</f>
        <v/>
      </c>
      <c r="U150" s="2" t="str">
        <f>IFERROR(VLOOKUP(P$1&amp;":"&amp;P150,'Finish order'!$C:$K,4,FALSE),"")</f>
        <v/>
      </c>
      <c r="V150" s="13" t="str" cm="1">
        <f t="array" ref="V150">IFERROR(SMALL(IF($S$2:$S1059=S150,$P$2:$P$911*1.001),1),"")</f>
        <v/>
      </c>
      <c r="W150" s="13" t="str" cm="1">
        <f t="array" ref="W150">IFERROR(SMALL(IF($S$2:$S1059=S150,$P$2:$P$911*1.0001),2),"")</f>
        <v/>
      </c>
      <c r="X150" s="13" t="str" cm="1">
        <f t="array" ref="X150">IFERROR(SMALL(IF($S$2:$S1059=S150,$P$2:$P$911*1.00001),3),"")</f>
        <v/>
      </c>
      <c r="Y150" s="13" t="str" cm="1">
        <f t="array" ref="Y150">IFERROR(SMALL(IF($S$2:$S1059=S150,$P$2:$P$911*1.000001),4),"")</f>
        <v/>
      </c>
      <c r="Z150" s="13" t="str">
        <f t="shared" si="12"/>
        <v>No</v>
      </c>
      <c r="AA150" s="13" t="str">
        <f t="shared" si="13"/>
        <v>No</v>
      </c>
      <c r="AB150" s="13" t="str">
        <f t="shared" si="14"/>
        <v>No</v>
      </c>
      <c r="AC150" s="13" t="str">
        <f>Table4[[#This Row],[Club]]&amp;":"&amp;Table4[[#Headers],[Female]]</f>
        <v>:Female</v>
      </c>
    </row>
    <row r="151" spans="1:29" x14ac:dyDescent="0.2">
      <c r="A151" s="2">
        <v>150</v>
      </c>
      <c r="B151" s="2" t="str">
        <f>IFERROR(VLOOKUP($A$1&amp;":"&amp;A151,'Finish order'!C:K,6,FALSE),"")</f>
        <v/>
      </c>
      <c r="C151" s="2" t="str">
        <f>IFERROR(VLOOKUP(A$1&amp;":"&amp;A151,'Finish order'!$C:$K,9,FALSE),"")</f>
        <v/>
      </c>
      <c r="D151" s="2" t="str">
        <f>IFERROR(VLOOKUP(A$1&amp;":"&amp;A151,'Finish order'!$C:$K,7,FALSE),"")</f>
        <v/>
      </c>
      <c r="E151" s="11" t="str">
        <f>IFERROR(VLOOKUP($A$1&amp;":"&amp;A151,'Finish order'!C:K,5,FALSE),"")</f>
        <v/>
      </c>
      <c r="F151" s="2" t="str">
        <f>IFERROR(VLOOKUP($A$1&amp;":"&amp;A151,'Finish order'!C:K,4,FALSE),"")</f>
        <v/>
      </c>
      <c r="G151" s="13" t="str" cm="1">
        <f t="array" ref="G151">IFERROR(SMALL(IF($D$2:$D1060=D151,$A$2:$A$911*1.001),1),"")</f>
        <v/>
      </c>
      <c r="H151" s="13" t="str" cm="1">
        <f t="array" ref="H151">IFERROR(SMALL(IF($D$2:$D1060=D151,$A$2:$A$911*1.0001),2),"")</f>
        <v/>
      </c>
      <c r="I151" s="13" t="str" cm="1">
        <f t="array" ref="I151">IFERROR(SMALL(IF($D$2:$D1060=D151,$A$2:$A$911*1.00001),3),"")</f>
        <v/>
      </c>
      <c r="J151" s="13" t="str" cm="1">
        <f t="array" ref="J151">IFERROR(SMALL(IF($D$2:$D1060=D151,$A$2:$A$911*1.000001),4),"")</f>
        <v/>
      </c>
      <c r="K151" s="13" t="str">
        <f t="shared" si="15"/>
        <v>No</v>
      </c>
      <c r="L151" s="13" t="str">
        <f t="shared" si="16"/>
        <v>No</v>
      </c>
      <c r="M151" s="13" t="str">
        <f t="shared" si="17"/>
        <v>No</v>
      </c>
      <c r="N151" s="13" t="str">
        <f>Table1[[#This Row],[Club]]&amp;":"&amp;Table1[[#Headers],[Male]]</f>
        <v>:Male</v>
      </c>
      <c r="P151" s="2">
        <v>150</v>
      </c>
      <c r="Q151" s="2" t="str">
        <f>IFERROR(VLOOKUP(P$1&amp;":"&amp;P151,'Finish order'!$C:$K,6,FALSE),"")</f>
        <v/>
      </c>
      <c r="R151" s="2" t="str">
        <f>IFERROR(VLOOKUP(P$1&amp;":"&amp;P151,'Finish order'!$C:$K,9,FALSE),"")</f>
        <v/>
      </c>
      <c r="S151" s="2" t="str">
        <f>IFERROR(VLOOKUP(P$1&amp;":"&amp;P151,'Finish order'!$C:$K,7,FALSE),"")</f>
        <v/>
      </c>
      <c r="T151" s="11" t="str">
        <f>IFERROR(VLOOKUP(P$1&amp;":"&amp;P151,'Finish order'!$C:$K,5,FALSE),"")</f>
        <v/>
      </c>
      <c r="U151" s="2" t="str">
        <f>IFERROR(VLOOKUP(P$1&amp;":"&amp;P151,'Finish order'!$C:$K,4,FALSE),"")</f>
        <v/>
      </c>
      <c r="V151" s="13" t="str" cm="1">
        <f t="array" ref="V151">IFERROR(SMALL(IF($S$2:$S1060=S151,$P$2:$P$911*1.001),1),"")</f>
        <v/>
      </c>
      <c r="W151" s="13" t="str" cm="1">
        <f t="array" ref="W151">IFERROR(SMALL(IF($S$2:$S1060=S151,$P$2:$P$911*1.0001),2),"")</f>
        <v/>
      </c>
      <c r="X151" s="13" t="str" cm="1">
        <f t="array" ref="X151">IFERROR(SMALL(IF($S$2:$S1060=S151,$P$2:$P$911*1.00001),3),"")</f>
        <v/>
      </c>
      <c r="Y151" s="13" t="str" cm="1">
        <f t="array" ref="Y151">IFERROR(SMALL(IF($S$2:$S1060=S151,$P$2:$P$911*1.000001),4),"")</f>
        <v/>
      </c>
      <c r="Z151" s="13" t="str">
        <f t="shared" si="12"/>
        <v>No</v>
      </c>
      <c r="AA151" s="13" t="str">
        <f t="shared" si="13"/>
        <v>No</v>
      </c>
      <c r="AB151" s="13" t="str">
        <f t="shared" si="14"/>
        <v>No</v>
      </c>
      <c r="AC151" s="13" t="str">
        <f>Table4[[#This Row],[Club]]&amp;":"&amp;Table4[[#Headers],[Female]]</f>
        <v>:Female</v>
      </c>
    </row>
    <row r="152" spans="1:29" x14ac:dyDescent="0.2">
      <c r="A152" s="2">
        <v>151</v>
      </c>
      <c r="B152" s="2" t="str">
        <f>IFERROR(VLOOKUP($A$1&amp;":"&amp;A152,'Finish order'!C:K,6,FALSE),"")</f>
        <v/>
      </c>
      <c r="C152" s="2" t="str">
        <f>IFERROR(VLOOKUP(A$1&amp;":"&amp;A152,'Finish order'!$C:$K,9,FALSE),"")</f>
        <v/>
      </c>
      <c r="D152" s="2" t="str">
        <f>IFERROR(VLOOKUP(A$1&amp;":"&amp;A152,'Finish order'!$C:$K,7,FALSE),"")</f>
        <v/>
      </c>
      <c r="E152" s="11" t="str">
        <f>IFERROR(VLOOKUP($A$1&amp;":"&amp;A152,'Finish order'!C:K,5,FALSE),"")</f>
        <v/>
      </c>
      <c r="F152" s="2" t="str">
        <f>IFERROR(VLOOKUP($A$1&amp;":"&amp;A152,'Finish order'!C:K,4,FALSE),"")</f>
        <v/>
      </c>
      <c r="G152" s="13" t="str" cm="1">
        <f t="array" ref="G152">IFERROR(SMALL(IF($D$2:$D1061=D152,$A$2:$A$911*1.001),1),"")</f>
        <v/>
      </c>
      <c r="H152" s="13" t="str" cm="1">
        <f t="array" ref="H152">IFERROR(SMALL(IF($D$2:$D1061=D152,$A$2:$A$911*1.0001),2),"")</f>
        <v/>
      </c>
      <c r="I152" s="13" t="str" cm="1">
        <f t="array" ref="I152">IFERROR(SMALL(IF($D$2:$D1061=D152,$A$2:$A$911*1.00001),3),"")</f>
        <v/>
      </c>
      <c r="J152" s="13" t="str" cm="1">
        <f t="array" ref="J152">IFERROR(SMALL(IF($D$2:$D1061=D152,$A$2:$A$911*1.000001),4),"")</f>
        <v/>
      </c>
      <c r="K152" s="13" t="str">
        <f t="shared" si="15"/>
        <v>No</v>
      </c>
      <c r="L152" s="13" t="str">
        <f t="shared" si="16"/>
        <v>No</v>
      </c>
      <c r="M152" s="13" t="str">
        <f t="shared" si="17"/>
        <v>No</v>
      </c>
      <c r="N152" s="13" t="str">
        <f>Table1[[#This Row],[Club]]&amp;":"&amp;Table1[[#Headers],[Male]]</f>
        <v>:Male</v>
      </c>
      <c r="P152" s="2">
        <v>151</v>
      </c>
      <c r="Q152" s="2" t="str">
        <f>IFERROR(VLOOKUP(P$1&amp;":"&amp;P152,'Finish order'!$C:$K,6,FALSE),"")</f>
        <v/>
      </c>
      <c r="R152" s="2" t="str">
        <f>IFERROR(VLOOKUP(P$1&amp;":"&amp;P152,'Finish order'!$C:$K,9,FALSE),"")</f>
        <v/>
      </c>
      <c r="S152" s="2" t="str">
        <f>IFERROR(VLOOKUP(P$1&amp;":"&amp;P152,'Finish order'!$C:$K,7,FALSE),"")</f>
        <v/>
      </c>
      <c r="T152" s="11" t="str">
        <f>IFERROR(VLOOKUP(P$1&amp;":"&amp;P152,'Finish order'!$C:$K,5,FALSE),"")</f>
        <v/>
      </c>
      <c r="U152" s="2" t="str">
        <f>IFERROR(VLOOKUP(P$1&amp;":"&amp;P152,'Finish order'!$C:$K,4,FALSE),"")</f>
        <v/>
      </c>
      <c r="V152" s="13" t="str" cm="1">
        <f t="array" ref="V152">IFERROR(SMALL(IF($S$2:$S1061=S152,$P$2:$P$911*1.001),1),"")</f>
        <v/>
      </c>
      <c r="W152" s="13" t="str" cm="1">
        <f t="array" ref="W152">IFERROR(SMALL(IF($S$2:$S1061=S152,$P$2:$P$911*1.0001),2),"")</f>
        <v/>
      </c>
      <c r="X152" s="13" t="str" cm="1">
        <f t="array" ref="X152">IFERROR(SMALL(IF($S$2:$S1061=S152,$P$2:$P$911*1.00001),3),"")</f>
        <v/>
      </c>
      <c r="Y152" s="13" t="str" cm="1">
        <f t="array" ref="Y152">IFERROR(SMALL(IF($S$2:$S1061=S152,$P$2:$P$911*1.000001),4),"")</f>
        <v/>
      </c>
      <c r="Z152" s="13" t="str">
        <f t="shared" si="12"/>
        <v>No</v>
      </c>
      <c r="AA152" s="13" t="str">
        <f t="shared" si="13"/>
        <v>No</v>
      </c>
      <c r="AB152" s="13" t="str">
        <f t="shared" si="14"/>
        <v>No</v>
      </c>
      <c r="AC152" s="13" t="str">
        <f>Table4[[#This Row],[Club]]&amp;":"&amp;Table4[[#Headers],[Female]]</f>
        <v>:Female</v>
      </c>
    </row>
    <row r="153" spans="1:29" x14ac:dyDescent="0.2">
      <c r="A153" s="2">
        <v>152</v>
      </c>
      <c r="B153" s="2" t="str">
        <f>IFERROR(VLOOKUP($A$1&amp;":"&amp;A153,'Finish order'!C:K,6,FALSE),"")</f>
        <v/>
      </c>
      <c r="C153" s="2" t="str">
        <f>IFERROR(VLOOKUP(A$1&amp;":"&amp;A153,'Finish order'!$C:$K,9,FALSE),"")</f>
        <v/>
      </c>
      <c r="D153" s="2" t="str">
        <f>IFERROR(VLOOKUP(A$1&amp;":"&amp;A153,'Finish order'!$C:$K,7,FALSE),"")</f>
        <v/>
      </c>
      <c r="E153" s="11" t="str">
        <f>IFERROR(VLOOKUP($A$1&amp;":"&amp;A153,'Finish order'!C:K,5,FALSE),"")</f>
        <v/>
      </c>
      <c r="F153" s="2" t="str">
        <f>IFERROR(VLOOKUP($A$1&amp;":"&amp;A153,'Finish order'!C:K,4,FALSE),"")</f>
        <v/>
      </c>
      <c r="G153" s="13" t="str" cm="1">
        <f t="array" ref="G153">IFERROR(SMALL(IF($D$2:$D1062=D153,$A$2:$A$911*1.001),1),"")</f>
        <v/>
      </c>
      <c r="H153" s="13" t="str" cm="1">
        <f t="array" ref="H153">IFERROR(SMALL(IF($D$2:$D1062=D153,$A$2:$A$911*1.0001),2),"")</f>
        <v/>
      </c>
      <c r="I153" s="13" t="str" cm="1">
        <f t="array" ref="I153">IFERROR(SMALL(IF($D$2:$D1062=D153,$A$2:$A$911*1.00001),3),"")</f>
        <v/>
      </c>
      <c r="J153" s="13" t="str" cm="1">
        <f t="array" ref="J153">IFERROR(SMALL(IF($D$2:$D1062=D153,$A$2:$A$911*1.000001),4),"")</f>
        <v/>
      </c>
      <c r="K153" s="13" t="str">
        <f t="shared" si="15"/>
        <v>No</v>
      </c>
      <c r="L153" s="13" t="str">
        <f t="shared" si="16"/>
        <v>No</v>
      </c>
      <c r="M153" s="13" t="str">
        <f t="shared" si="17"/>
        <v>No</v>
      </c>
      <c r="N153" s="13" t="str">
        <f>Table1[[#This Row],[Club]]&amp;":"&amp;Table1[[#Headers],[Male]]</f>
        <v>:Male</v>
      </c>
      <c r="P153" s="2">
        <v>152</v>
      </c>
      <c r="Q153" s="2" t="str">
        <f>IFERROR(VLOOKUP(P$1&amp;":"&amp;P153,'Finish order'!$C:$K,6,FALSE),"")</f>
        <v/>
      </c>
      <c r="R153" s="2" t="str">
        <f>IFERROR(VLOOKUP(P$1&amp;":"&amp;P153,'Finish order'!$C:$K,9,FALSE),"")</f>
        <v/>
      </c>
      <c r="S153" s="2" t="str">
        <f>IFERROR(VLOOKUP(P$1&amp;":"&amp;P153,'Finish order'!$C:$K,7,FALSE),"")</f>
        <v/>
      </c>
      <c r="T153" s="11" t="str">
        <f>IFERROR(VLOOKUP(P$1&amp;":"&amp;P153,'Finish order'!$C:$K,5,FALSE),"")</f>
        <v/>
      </c>
      <c r="U153" s="2" t="str">
        <f>IFERROR(VLOOKUP(P$1&amp;":"&amp;P153,'Finish order'!$C:$K,4,FALSE),"")</f>
        <v/>
      </c>
      <c r="V153" s="13" t="str" cm="1">
        <f t="array" ref="V153">IFERROR(SMALL(IF($S$2:$S1062=S153,$P$2:$P$911*1.001),1),"")</f>
        <v/>
      </c>
      <c r="W153" s="13" t="str" cm="1">
        <f t="array" ref="W153">IFERROR(SMALL(IF($S$2:$S1062=S153,$P$2:$P$911*1.0001),2),"")</f>
        <v/>
      </c>
      <c r="X153" s="13" t="str" cm="1">
        <f t="array" ref="X153">IFERROR(SMALL(IF($S$2:$S1062=S153,$P$2:$P$911*1.00001),3),"")</f>
        <v/>
      </c>
      <c r="Y153" s="13" t="str" cm="1">
        <f t="array" ref="Y153">IFERROR(SMALL(IF($S$2:$S1062=S153,$P$2:$P$911*1.000001),4),"")</f>
        <v/>
      </c>
      <c r="Z153" s="13" t="str">
        <f t="shared" si="12"/>
        <v>No</v>
      </c>
      <c r="AA153" s="13" t="str">
        <f t="shared" si="13"/>
        <v>No</v>
      </c>
      <c r="AB153" s="13" t="str">
        <f t="shared" si="14"/>
        <v>No</v>
      </c>
      <c r="AC153" s="13" t="str">
        <f>Table4[[#This Row],[Club]]&amp;":"&amp;Table4[[#Headers],[Female]]</f>
        <v>:Female</v>
      </c>
    </row>
    <row r="154" spans="1:29" x14ac:dyDescent="0.2">
      <c r="A154" s="2">
        <v>153</v>
      </c>
      <c r="B154" s="2" t="str">
        <f>IFERROR(VLOOKUP($A$1&amp;":"&amp;A154,'Finish order'!C:K,6,FALSE),"")</f>
        <v/>
      </c>
      <c r="C154" s="2" t="str">
        <f>IFERROR(VLOOKUP(A$1&amp;":"&amp;A154,'Finish order'!$C:$K,9,FALSE),"")</f>
        <v/>
      </c>
      <c r="D154" s="2" t="str">
        <f>IFERROR(VLOOKUP(A$1&amp;":"&amp;A154,'Finish order'!$C:$K,7,FALSE),"")</f>
        <v/>
      </c>
      <c r="E154" s="11" t="str">
        <f>IFERROR(VLOOKUP($A$1&amp;":"&amp;A154,'Finish order'!C:K,5,FALSE),"")</f>
        <v/>
      </c>
      <c r="F154" s="2" t="str">
        <f>IFERROR(VLOOKUP($A$1&amp;":"&amp;A154,'Finish order'!C:K,4,FALSE),"")</f>
        <v/>
      </c>
      <c r="G154" s="13" t="str" cm="1">
        <f t="array" ref="G154">IFERROR(SMALL(IF($D$2:$D1063=D154,$A$2:$A$911*1.001),1),"")</f>
        <v/>
      </c>
      <c r="H154" s="13" t="str" cm="1">
        <f t="array" ref="H154">IFERROR(SMALL(IF($D$2:$D1063=D154,$A$2:$A$911*1.0001),2),"")</f>
        <v/>
      </c>
      <c r="I154" s="13" t="str" cm="1">
        <f t="array" ref="I154">IFERROR(SMALL(IF($D$2:$D1063=D154,$A$2:$A$911*1.00001),3),"")</f>
        <v/>
      </c>
      <c r="J154" s="13" t="str" cm="1">
        <f t="array" ref="J154">IFERROR(SMALL(IF($D$2:$D1063=D154,$A$2:$A$911*1.000001),4),"")</f>
        <v/>
      </c>
      <c r="K154" s="13" t="str">
        <f t="shared" si="15"/>
        <v>No</v>
      </c>
      <c r="L154" s="13" t="str">
        <f t="shared" si="16"/>
        <v>No</v>
      </c>
      <c r="M154" s="13" t="str">
        <f t="shared" si="17"/>
        <v>No</v>
      </c>
      <c r="N154" s="13" t="str">
        <f>Table1[[#This Row],[Club]]&amp;":"&amp;Table1[[#Headers],[Male]]</f>
        <v>:Male</v>
      </c>
      <c r="P154" s="2">
        <v>153</v>
      </c>
      <c r="Q154" s="2" t="str">
        <f>IFERROR(VLOOKUP(P$1&amp;":"&amp;P154,'Finish order'!$C:$K,6,FALSE),"")</f>
        <v/>
      </c>
      <c r="R154" s="2" t="str">
        <f>IFERROR(VLOOKUP(P$1&amp;":"&amp;P154,'Finish order'!$C:$K,9,FALSE),"")</f>
        <v/>
      </c>
      <c r="S154" s="2" t="str">
        <f>IFERROR(VLOOKUP(P$1&amp;":"&amp;P154,'Finish order'!$C:$K,7,FALSE),"")</f>
        <v/>
      </c>
      <c r="T154" s="11" t="str">
        <f>IFERROR(VLOOKUP(P$1&amp;":"&amp;P154,'Finish order'!$C:$K,5,FALSE),"")</f>
        <v/>
      </c>
      <c r="U154" s="2" t="str">
        <f>IFERROR(VLOOKUP(P$1&amp;":"&amp;P154,'Finish order'!$C:$K,4,FALSE),"")</f>
        <v/>
      </c>
      <c r="V154" s="13" t="str" cm="1">
        <f t="array" ref="V154">IFERROR(SMALL(IF($S$2:$S1063=S154,$P$2:$P$911*1.001),1),"")</f>
        <v/>
      </c>
      <c r="W154" s="13" t="str" cm="1">
        <f t="array" ref="W154">IFERROR(SMALL(IF($S$2:$S1063=S154,$P$2:$P$911*1.0001),2),"")</f>
        <v/>
      </c>
      <c r="X154" s="13" t="str" cm="1">
        <f t="array" ref="X154">IFERROR(SMALL(IF($S$2:$S1063=S154,$P$2:$P$911*1.00001),3),"")</f>
        <v/>
      </c>
      <c r="Y154" s="13" t="str" cm="1">
        <f t="array" ref="Y154">IFERROR(SMALL(IF($S$2:$S1063=S154,$P$2:$P$911*1.000001),4),"")</f>
        <v/>
      </c>
      <c r="Z154" s="13" t="str">
        <f t="shared" si="12"/>
        <v>No</v>
      </c>
      <c r="AA154" s="13" t="str">
        <f t="shared" si="13"/>
        <v>No</v>
      </c>
      <c r="AB154" s="13" t="str">
        <f t="shared" si="14"/>
        <v>No</v>
      </c>
      <c r="AC154" s="13" t="str">
        <f>Table4[[#This Row],[Club]]&amp;":"&amp;Table4[[#Headers],[Female]]</f>
        <v>:Female</v>
      </c>
    </row>
    <row r="155" spans="1:29" x14ac:dyDescent="0.2">
      <c r="A155" s="2">
        <v>154</v>
      </c>
      <c r="B155" s="2" t="str">
        <f>IFERROR(VLOOKUP($A$1&amp;":"&amp;A155,'Finish order'!C:K,6,FALSE),"")</f>
        <v/>
      </c>
      <c r="C155" s="2" t="str">
        <f>IFERROR(VLOOKUP(A$1&amp;":"&amp;A155,'Finish order'!$C:$K,9,FALSE),"")</f>
        <v/>
      </c>
      <c r="D155" s="2" t="str">
        <f>IFERROR(VLOOKUP(A$1&amp;":"&amp;A155,'Finish order'!$C:$K,7,FALSE),"")</f>
        <v/>
      </c>
      <c r="E155" s="11" t="str">
        <f>IFERROR(VLOOKUP($A$1&amp;":"&amp;A155,'Finish order'!C:K,5,FALSE),"")</f>
        <v/>
      </c>
      <c r="F155" s="2" t="str">
        <f>IFERROR(VLOOKUP($A$1&amp;":"&amp;A155,'Finish order'!C:K,4,FALSE),"")</f>
        <v/>
      </c>
      <c r="G155" s="13" t="str" cm="1">
        <f t="array" ref="G155">IFERROR(SMALL(IF($D$2:$D1064=D155,$A$2:$A$911*1.001),1),"")</f>
        <v/>
      </c>
      <c r="H155" s="13" t="str" cm="1">
        <f t="array" ref="H155">IFERROR(SMALL(IF($D$2:$D1064=D155,$A$2:$A$911*1.0001),2),"")</f>
        <v/>
      </c>
      <c r="I155" s="13" t="str" cm="1">
        <f t="array" ref="I155">IFERROR(SMALL(IF($D$2:$D1064=D155,$A$2:$A$911*1.00001),3),"")</f>
        <v/>
      </c>
      <c r="J155" s="13" t="str" cm="1">
        <f t="array" ref="J155">IFERROR(SMALL(IF($D$2:$D1064=D155,$A$2:$A$911*1.000001),4),"")</f>
        <v/>
      </c>
      <c r="K155" s="13" t="str">
        <f t="shared" si="15"/>
        <v>No</v>
      </c>
      <c r="L155" s="13" t="str">
        <f t="shared" si="16"/>
        <v>No</v>
      </c>
      <c r="M155" s="13" t="str">
        <f t="shared" si="17"/>
        <v>No</v>
      </c>
      <c r="N155" s="13" t="str">
        <f>Table1[[#This Row],[Club]]&amp;":"&amp;Table1[[#Headers],[Male]]</f>
        <v>:Male</v>
      </c>
      <c r="P155" s="2">
        <v>154</v>
      </c>
      <c r="Q155" s="2" t="str">
        <f>IFERROR(VLOOKUP(P$1&amp;":"&amp;P155,'Finish order'!$C:$K,6,FALSE),"")</f>
        <v/>
      </c>
      <c r="R155" s="2" t="str">
        <f>IFERROR(VLOOKUP(P$1&amp;":"&amp;P155,'Finish order'!$C:$K,9,FALSE),"")</f>
        <v/>
      </c>
      <c r="S155" s="2" t="str">
        <f>IFERROR(VLOOKUP(P$1&amp;":"&amp;P155,'Finish order'!$C:$K,7,FALSE),"")</f>
        <v/>
      </c>
      <c r="T155" s="11" t="str">
        <f>IFERROR(VLOOKUP(P$1&amp;":"&amp;P155,'Finish order'!$C:$K,5,FALSE),"")</f>
        <v/>
      </c>
      <c r="U155" s="2" t="str">
        <f>IFERROR(VLOOKUP(P$1&amp;":"&amp;P155,'Finish order'!$C:$K,4,FALSE),"")</f>
        <v/>
      </c>
      <c r="V155" s="13" t="str" cm="1">
        <f t="array" ref="V155">IFERROR(SMALL(IF($S$2:$S1064=S155,$P$2:$P$911*1.001),1),"")</f>
        <v/>
      </c>
      <c r="W155" s="13" t="str" cm="1">
        <f t="array" ref="W155">IFERROR(SMALL(IF($S$2:$S1064=S155,$P$2:$P$911*1.0001),2),"")</f>
        <v/>
      </c>
      <c r="X155" s="13" t="str" cm="1">
        <f t="array" ref="X155">IFERROR(SMALL(IF($S$2:$S1064=S155,$P$2:$P$911*1.00001),3),"")</f>
        <v/>
      </c>
      <c r="Y155" s="13" t="str" cm="1">
        <f t="array" ref="Y155">IFERROR(SMALL(IF($S$2:$S1064=S155,$P$2:$P$911*1.000001),4),"")</f>
        <v/>
      </c>
      <c r="Z155" s="13" t="str">
        <f t="shared" si="12"/>
        <v>No</v>
      </c>
      <c r="AA155" s="13" t="str">
        <f t="shared" si="13"/>
        <v>No</v>
      </c>
      <c r="AB155" s="13" t="str">
        <f t="shared" si="14"/>
        <v>No</v>
      </c>
      <c r="AC155" s="13" t="str">
        <f>Table4[[#This Row],[Club]]&amp;":"&amp;Table4[[#Headers],[Female]]</f>
        <v>:Female</v>
      </c>
    </row>
    <row r="156" spans="1:29" x14ac:dyDescent="0.2">
      <c r="A156" s="2">
        <v>155</v>
      </c>
      <c r="B156" s="2" t="str">
        <f>IFERROR(VLOOKUP($A$1&amp;":"&amp;A156,'Finish order'!C:K,6,FALSE),"")</f>
        <v/>
      </c>
      <c r="C156" s="2" t="str">
        <f>IFERROR(VLOOKUP(A$1&amp;":"&amp;A156,'Finish order'!$C:$K,9,FALSE),"")</f>
        <v/>
      </c>
      <c r="D156" s="2" t="str">
        <f>IFERROR(VLOOKUP(A$1&amp;":"&amp;A156,'Finish order'!$C:$K,7,FALSE),"")</f>
        <v/>
      </c>
      <c r="E156" s="11" t="str">
        <f>IFERROR(VLOOKUP($A$1&amp;":"&amp;A156,'Finish order'!C:K,5,FALSE),"")</f>
        <v/>
      </c>
      <c r="F156" s="2" t="str">
        <f>IFERROR(VLOOKUP($A$1&amp;":"&amp;A156,'Finish order'!C:K,4,FALSE),"")</f>
        <v/>
      </c>
      <c r="G156" s="13" t="str" cm="1">
        <f t="array" ref="G156">IFERROR(SMALL(IF($D$2:$D1065=D156,$A$2:$A$911*1.001),1),"")</f>
        <v/>
      </c>
      <c r="H156" s="13" t="str" cm="1">
        <f t="array" ref="H156">IFERROR(SMALL(IF($D$2:$D1065=D156,$A$2:$A$911*1.0001),2),"")</f>
        <v/>
      </c>
      <c r="I156" s="13" t="str" cm="1">
        <f t="array" ref="I156">IFERROR(SMALL(IF($D$2:$D1065=D156,$A$2:$A$911*1.00001),3),"")</f>
        <v/>
      </c>
      <c r="J156" s="13" t="str" cm="1">
        <f t="array" ref="J156">IFERROR(SMALL(IF($D$2:$D1065=D156,$A$2:$A$911*1.000001),4),"")</f>
        <v/>
      </c>
      <c r="K156" s="13" t="str">
        <f t="shared" si="15"/>
        <v>No</v>
      </c>
      <c r="L156" s="13" t="str">
        <f t="shared" si="16"/>
        <v>No</v>
      </c>
      <c r="M156" s="13" t="str">
        <f t="shared" si="17"/>
        <v>No</v>
      </c>
      <c r="N156" s="13" t="str">
        <f>Table1[[#This Row],[Club]]&amp;":"&amp;Table1[[#Headers],[Male]]</f>
        <v>:Male</v>
      </c>
      <c r="P156" s="2">
        <v>155</v>
      </c>
      <c r="Q156" s="2" t="str">
        <f>IFERROR(VLOOKUP(P$1&amp;":"&amp;P156,'Finish order'!$C:$K,6,FALSE),"")</f>
        <v/>
      </c>
      <c r="R156" s="2" t="str">
        <f>IFERROR(VLOOKUP(P$1&amp;":"&amp;P156,'Finish order'!$C:$K,9,FALSE),"")</f>
        <v/>
      </c>
      <c r="S156" s="2" t="str">
        <f>IFERROR(VLOOKUP(P$1&amp;":"&amp;P156,'Finish order'!$C:$K,7,FALSE),"")</f>
        <v/>
      </c>
      <c r="T156" s="11" t="str">
        <f>IFERROR(VLOOKUP(P$1&amp;":"&amp;P156,'Finish order'!$C:$K,5,FALSE),"")</f>
        <v/>
      </c>
      <c r="U156" s="2" t="str">
        <f>IFERROR(VLOOKUP(P$1&amp;":"&amp;P156,'Finish order'!$C:$K,4,FALSE),"")</f>
        <v/>
      </c>
      <c r="V156" s="13" t="str" cm="1">
        <f t="array" ref="V156">IFERROR(SMALL(IF($S$2:$S1065=S156,$P$2:$P$911*1.001),1),"")</f>
        <v/>
      </c>
      <c r="W156" s="13" t="str" cm="1">
        <f t="array" ref="W156">IFERROR(SMALL(IF($S$2:$S1065=S156,$P$2:$P$911*1.0001),2),"")</f>
        <v/>
      </c>
      <c r="X156" s="13" t="str" cm="1">
        <f t="array" ref="X156">IFERROR(SMALL(IF($S$2:$S1065=S156,$P$2:$P$911*1.00001),3),"")</f>
        <v/>
      </c>
      <c r="Y156" s="13" t="str" cm="1">
        <f t="array" ref="Y156">IFERROR(SMALL(IF($S$2:$S1065=S156,$P$2:$P$911*1.000001),4),"")</f>
        <v/>
      </c>
      <c r="Z156" s="13" t="str">
        <f t="shared" si="12"/>
        <v>No</v>
      </c>
      <c r="AA156" s="13" t="str">
        <f t="shared" si="13"/>
        <v>No</v>
      </c>
      <c r="AB156" s="13" t="str">
        <f t="shared" si="14"/>
        <v>No</v>
      </c>
      <c r="AC156" s="13" t="str">
        <f>Table4[[#This Row],[Club]]&amp;":"&amp;Table4[[#Headers],[Female]]</f>
        <v>:Female</v>
      </c>
    </row>
    <row r="157" spans="1:29" x14ac:dyDescent="0.2">
      <c r="A157" s="2">
        <v>156</v>
      </c>
      <c r="B157" s="2" t="str">
        <f>IFERROR(VLOOKUP($A$1&amp;":"&amp;A157,'Finish order'!C:K,6,FALSE),"")</f>
        <v/>
      </c>
      <c r="C157" s="2" t="str">
        <f>IFERROR(VLOOKUP(A$1&amp;":"&amp;A157,'Finish order'!$C:$K,9,FALSE),"")</f>
        <v/>
      </c>
      <c r="D157" s="2" t="str">
        <f>IFERROR(VLOOKUP(A$1&amp;":"&amp;A157,'Finish order'!$C:$K,7,FALSE),"")</f>
        <v/>
      </c>
      <c r="E157" s="11" t="str">
        <f>IFERROR(VLOOKUP($A$1&amp;":"&amp;A157,'Finish order'!C:K,5,FALSE),"")</f>
        <v/>
      </c>
      <c r="F157" s="2" t="str">
        <f>IFERROR(VLOOKUP($A$1&amp;":"&amp;A157,'Finish order'!C:K,4,FALSE),"")</f>
        <v/>
      </c>
      <c r="G157" s="13" t="str" cm="1">
        <f t="array" ref="G157">IFERROR(SMALL(IF($D$2:$D1066=D157,$A$2:$A$911*1.001),1),"")</f>
        <v/>
      </c>
      <c r="H157" s="13" t="str" cm="1">
        <f t="array" ref="H157">IFERROR(SMALL(IF($D$2:$D1066=D157,$A$2:$A$911*1.0001),2),"")</f>
        <v/>
      </c>
      <c r="I157" s="13" t="str" cm="1">
        <f t="array" ref="I157">IFERROR(SMALL(IF($D$2:$D1066=D157,$A$2:$A$911*1.00001),3),"")</f>
        <v/>
      </c>
      <c r="J157" s="13" t="str" cm="1">
        <f t="array" ref="J157">IFERROR(SMALL(IF($D$2:$D1066=D157,$A$2:$A$911*1.000001),4),"")</f>
        <v/>
      </c>
      <c r="K157" s="13" t="str">
        <f t="shared" si="15"/>
        <v>No</v>
      </c>
      <c r="L157" s="13" t="str">
        <f t="shared" si="16"/>
        <v>No</v>
      </c>
      <c r="M157" s="13" t="str">
        <f t="shared" si="17"/>
        <v>No</v>
      </c>
      <c r="N157" s="13" t="str">
        <f>Table1[[#This Row],[Club]]&amp;":"&amp;Table1[[#Headers],[Male]]</f>
        <v>:Male</v>
      </c>
      <c r="P157" s="2">
        <v>156</v>
      </c>
      <c r="Q157" s="2" t="str">
        <f>IFERROR(VLOOKUP(P$1&amp;":"&amp;P157,'Finish order'!$C:$K,6,FALSE),"")</f>
        <v/>
      </c>
      <c r="R157" s="2" t="str">
        <f>IFERROR(VLOOKUP(P$1&amp;":"&amp;P157,'Finish order'!$C:$K,9,FALSE),"")</f>
        <v/>
      </c>
      <c r="S157" s="2" t="str">
        <f>IFERROR(VLOOKUP(P$1&amp;":"&amp;P157,'Finish order'!$C:$K,7,FALSE),"")</f>
        <v/>
      </c>
      <c r="T157" s="11" t="str">
        <f>IFERROR(VLOOKUP(P$1&amp;":"&amp;P157,'Finish order'!$C:$K,5,FALSE),"")</f>
        <v/>
      </c>
      <c r="U157" s="2" t="str">
        <f>IFERROR(VLOOKUP(P$1&amp;":"&amp;P157,'Finish order'!$C:$K,4,FALSE),"")</f>
        <v/>
      </c>
      <c r="V157" s="13" t="str" cm="1">
        <f t="array" ref="V157">IFERROR(SMALL(IF($S$2:$S1066=S157,$P$2:$P$911*1.001),1),"")</f>
        <v/>
      </c>
      <c r="W157" s="13" t="str" cm="1">
        <f t="array" ref="W157">IFERROR(SMALL(IF($S$2:$S1066=S157,$P$2:$P$911*1.0001),2),"")</f>
        <v/>
      </c>
      <c r="X157" s="13" t="str" cm="1">
        <f t="array" ref="X157">IFERROR(SMALL(IF($S$2:$S1066=S157,$P$2:$P$911*1.00001),3),"")</f>
        <v/>
      </c>
      <c r="Y157" s="13" t="str" cm="1">
        <f t="array" ref="Y157">IFERROR(SMALL(IF($S$2:$S1066=S157,$P$2:$P$911*1.000001),4),"")</f>
        <v/>
      </c>
      <c r="Z157" s="13" t="str">
        <f t="shared" si="12"/>
        <v>No</v>
      </c>
      <c r="AA157" s="13" t="str">
        <f t="shared" si="13"/>
        <v>No</v>
      </c>
      <c r="AB157" s="13" t="str">
        <f t="shared" si="14"/>
        <v>No</v>
      </c>
      <c r="AC157" s="13" t="str">
        <f>Table4[[#This Row],[Club]]&amp;":"&amp;Table4[[#Headers],[Female]]</f>
        <v>:Female</v>
      </c>
    </row>
    <row r="158" spans="1:29" x14ac:dyDescent="0.2">
      <c r="A158" s="2">
        <v>157</v>
      </c>
      <c r="B158" s="2" t="str">
        <f>IFERROR(VLOOKUP($A$1&amp;":"&amp;A158,'Finish order'!C:K,6,FALSE),"")</f>
        <v/>
      </c>
      <c r="C158" s="2" t="str">
        <f>IFERROR(VLOOKUP(A$1&amp;":"&amp;A158,'Finish order'!$C:$K,9,FALSE),"")</f>
        <v/>
      </c>
      <c r="D158" s="2" t="str">
        <f>IFERROR(VLOOKUP(A$1&amp;":"&amp;A158,'Finish order'!$C:$K,7,FALSE),"")</f>
        <v/>
      </c>
      <c r="E158" s="11" t="str">
        <f>IFERROR(VLOOKUP($A$1&amp;":"&amp;A158,'Finish order'!C:K,5,FALSE),"")</f>
        <v/>
      </c>
      <c r="F158" s="2" t="str">
        <f>IFERROR(VLOOKUP($A$1&amp;":"&amp;A158,'Finish order'!C:K,4,FALSE),"")</f>
        <v/>
      </c>
      <c r="G158" s="13" t="str" cm="1">
        <f t="array" ref="G158">IFERROR(SMALL(IF($D$2:$D1067=D158,$A$2:$A$911*1.001),1),"")</f>
        <v/>
      </c>
      <c r="H158" s="13" t="str" cm="1">
        <f t="array" ref="H158">IFERROR(SMALL(IF($D$2:$D1067=D158,$A$2:$A$911*1.0001),2),"")</f>
        <v/>
      </c>
      <c r="I158" s="13" t="str" cm="1">
        <f t="array" ref="I158">IFERROR(SMALL(IF($D$2:$D1067=D158,$A$2:$A$911*1.00001),3),"")</f>
        <v/>
      </c>
      <c r="J158" s="13" t="str" cm="1">
        <f t="array" ref="J158">IFERROR(SMALL(IF($D$2:$D1067=D158,$A$2:$A$911*1.000001),4),"")</f>
        <v/>
      </c>
      <c r="K158" s="13" t="str">
        <f t="shared" si="15"/>
        <v>No</v>
      </c>
      <c r="L158" s="13" t="str">
        <f t="shared" si="16"/>
        <v>No</v>
      </c>
      <c r="M158" s="13" t="str">
        <f t="shared" si="17"/>
        <v>No</v>
      </c>
      <c r="N158" s="13" t="str">
        <f>Table1[[#This Row],[Club]]&amp;":"&amp;Table1[[#Headers],[Male]]</f>
        <v>:Male</v>
      </c>
      <c r="P158" s="2">
        <v>157</v>
      </c>
      <c r="Q158" s="2" t="str">
        <f>IFERROR(VLOOKUP(P$1&amp;":"&amp;P158,'Finish order'!$C:$K,6,FALSE),"")</f>
        <v/>
      </c>
      <c r="R158" s="2" t="str">
        <f>IFERROR(VLOOKUP(P$1&amp;":"&amp;P158,'Finish order'!$C:$K,9,FALSE),"")</f>
        <v/>
      </c>
      <c r="S158" s="2" t="str">
        <f>IFERROR(VLOOKUP(P$1&amp;":"&amp;P158,'Finish order'!$C:$K,7,FALSE),"")</f>
        <v/>
      </c>
      <c r="T158" s="11" t="str">
        <f>IFERROR(VLOOKUP(P$1&amp;":"&amp;P158,'Finish order'!$C:$K,5,FALSE),"")</f>
        <v/>
      </c>
      <c r="U158" s="2" t="str">
        <f>IFERROR(VLOOKUP(P$1&amp;":"&amp;P158,'Finish order'!$C:$K,4,FALSE),"")</f>
        <v/>
      </c>
      <c r="V158" s="13" t="str" cm="1">
        <f t="array" ref="V158">IFERROR(SMALL(IF($S$2:$S1067=S158,$P$2:$P$911*1.001),1),"")</f>
        <v/>
      </c>
      <c r="W158" s="13" t="str" cm="1">
        <f t="array" ref="W158">IFERROR(SMALL(IF($S$2:$S1067=S158,$P$2:$P$911*1.0001),2),"")</f>
        <v/>
      </c>
      <c r="X158" s="13" t="str" cm="1">
        <f t="array" ref="X158">IFERROR(SMALL(IF($S$2:$S1067=S158,$P$2:$P$911*1.00001),3),"")</f>
        <v/>
      </c>
      <c r="Y158" s="13" t="str" cm="1">
        <f t="array" ref="Y158">IFERROR(SMALL(IF($S$2:$S1067=S158,$P$2:$P$911*1.000001),4),"")</f>
        <v/>
      </c>
      <c r="Z158" s="13" t="str">
        <f t="shared" si="12"/>
        <v>No</v>
      </c>
      <c r="AA158" s="13" t="str">
        <f t="shared" si="13"/>
        <v>No</v>
      </c>
      <c r="AB158" s="13" t="str">
        <f t="shared" si="14"/>
        <v>No</v>
      </c>
      <c r="AC158" s="13" t="str">
        <f>Table4[[#This Row],[Club]]&amp;":"&amp;Table4[[#Headers],[Female]]</f>
        <v>:Female</v>
      </c>
    </row>
    <row r="159" spans="1:29" x14ac:dyDescent="0.2">
      <c r="A159" s="2">
        <v>158</v>
      </c>
      <c r="B159" s="2" t="str">
        <f>IFERROR(VLOOKUP($A$1&amp;":"&amp;A159,'Finish order'!C:K,6,FALSE),"")</f>
        <v/>
      </c>
      <c r="C159" s="2" t="str">
        <f>IFERROR(VLOOKUP(A$1&amp;":"&amp;A159,'Finish order'!$C:$K,9,FALSE),"")</f>
        <v/>
      </c>
      <c r="D159" s="2" t="str">
        <f>IFERROR(VLOOKUP(A$1&amp;":"&amp;A159,'Finish order'!$C:$K,7,FALSE),"")</f>
        <v/>
      </c>
      <c r="E159" s="11" t="str">
        <f>IFERROR(VLOOKUP($A$1&amp;":"&amp;A159,'Finish order'!C:K,5,FALSE),"")</f>
        <v/>
      </c>
      <c r="F159" s="2" t="str">
        <f>IFERROR(VLOOKUP($A$1&amp;":"&amp;A159,'Finish order'!C:K,4,FALSE),"")</f>
        <v/>
      </c>
      <c r="G159" s="13" t="str" cm="1">
        <f t="array" ref="G159">IFERROR(SMALL(IF($D$2:$D1068=D159,$A$2:$A$911*1.001),1),"")</f>
        <v/>
      </c>
      <c r="H159" s="13" t="str" cm="1">
        <f t="array" ref="H159">IFERROR(SMALL(IF($D$2:$D1068=D159,$A$2:$A$911*1.0001),2),"")</f>
        <v/>
      </c>
      <c r="I159" s="13" t="str" cm="1">
        <f t="array" ref="I159">IFERROR(SMALL(IF($D$2:$D1068=D159,$A$2:$A$911*1.00001),3),"")</f>
        <v/>
      </c>
      <c r="J159" s="13" t="str" cm="1">
        <f t="array" ref="J159">IFERROR(SMALL(IF($D$2:$D1068=D159,$A$2:$A$911*1.000001),4),"")</f>
        <v/>
      </c>
      <c r="K159" s="13" t="str">
        <f t="shared" si="15"/>
        <v>No</v>
      </c>
      <c r="L159" s="13" t="str">
        <f t="shared" si="16"/>
        <v>No</v>
      </c>
      <c r="M159" s="13" t="str">
        <f t="shared" si="17"/>
        <v>No</v>
      </c>
      <c r="N159" s="13" t="str">
        <f>Table1[[#This Row],[Club]]&amp;":"&amp;Table1[[#Headers],[Male]]</f>
        <v>:Male</v>
      </c>
      <c r="P159" s="2">
        <v>158</v>
      </c>
      <c r="Q159" s="2" t="str">
        <f>IFERROR(VLOOKUP(P$1&amp;":"&amp;P159,'Finish order'!$C:$K,6,FALSE),"")</f>
        <v/>
      </c>
      <c r="R159" s="2" t="str">
        <f>IFERROR(VLOOKUP(P$1&amp;":"&amp;P159,'Finish order'!$C:$K,9,FALSE),"")</f>
        <v/>
      </c>
      <c r="S159" s="2" t="str">
        <f>IFERROR(VLOOKUP(P$1&amp;":"&amp;P159,'Finish order'!$C:$K,7,FALSE),"")</f>
        <v/>
      </c>
      <c r="T159" s="11" t="str">
        <f>IFERROR(VLOOKUP(P$1&amp;":"&amp;P159,'Finish order'!$C:$K,5,FALSE),"")</f>
        <v/>
      </c>
      <c r="U159" s="2" t="str">
        <f>IFERROR(VLOOKUP(P$1&amp;":"&amp;P159,'Finish order'!$C:$K,4,FALSE),"")</f>
        <v/>
      </c>
      <c r="V159" s="13" t="str" cm="1">
        <f t="array" ref="V159">IFERROR(SMALL(IF($S$2:$S1068=S159,$P$2:$P$911*1.001),1),"")</f>
        <v/>
      </c>
      <c r="W159" s="13" t="str" cm="1">
        <f t="array" ref="W159">IFERROR(SMALL(IF($S$2:$S1068=S159,$P$2:$P$911*1.0001),2),"")</f>
        <v/>
      </c>
      <c r="X159" s="13" t="str" cm="1">
        <f t="array" ref="X159">IFERROR(SMALL(IF($S$2:$S1068=S159,$P$2:$P$911*1.00001),3),"")</f>
        <v/>
      </c>
      <c r="Y159" s="13" t="str" cm="1">
        <f t="array" ref="Y159">IFERROR(SMALL(IF($S$2:$S1068=S159,$P$2:$P$911*1.000001),4),"")</f>
        <v/>
      </c>
      <c r="Z159" s="13" t="str">
        <f t="shared" si="12"/>
        <v>No</v>
      </c>
      <c r="AA159" s="13" t="str">
        <f t="shared" si="13"/>
        <v>No</v>
      </c>
      <c r="AB159" s="13" t="str">
        <f t="shared" si="14"/>
        <v>No</v>
      </c>
      <c r="AC159" s="13" t="str">
        <f>Table4[[#This Row],[Club]]&amp;":"&amp;Table4[[#Headers],[Female]]</f>
        <v>:Female</v>
      </c>
    </row>
    <row r="160" spans="1:29" x14ac:dyDescent="0.2">
      <c r="A160" s="2">
        <v>159</v>
      </c>
      <c r="B160" s="2" t="str">
        <f>IFERROR(VLOOKUP($A$1&amp;":"&amp;A160,'Finish order'!C:K,6,FALSE),"")</f>
        <v/>
      </c>
      <c r="C160" s="2" t="str">
        <f>IFERROR(VLOOKUP(A$1&amp;":"&amp;A160,'Finish order'!$C:$K,9,FALSE),"")</f>
        <v/>
      </c>
      <c r="D160" s="2" t="str">
        <f>IFERROR(VLOOKUP(A$1&amp;":"&amp;A160,'Finish order'!$C:$K,7,FALSE),"")</f>
        <v/>
      </c>
      <c r="E160" s="11" t="str">
        <f>IFERROR(VLOOKUP($A$1&amp;":"&amp;A160,'Finish order'!C:K,5,FALSE),"")</f>
        <v/>
      </c>
      <c r="F160" s="2" t="str">
        <f>IFERROR(VLOOKUP($A$1&amp;":"&amp;A160,'Finish order'!C:K,4,FALSE),"")</f>
        <v/>
      </c>
      <c r="G160" s="13" t="str" cm="1">
        <f t="array" ref="G160">IFERROR(SMALL(IF($D$2:$D1069=D160,$A$2:$A$911*1.001),1),"")</f>
        <v/>
      </c>
      <c r="H160" s="13" t="str" cm="1">
        <f t="array" ref="H160">IFERROR(SMALL(IF($D$2:$D1069=D160,$A$2:$A$911*1.0001),2),"")</f>
        <v/>
      </c>
      <c r="I160" s="13" t="str" cm="1">
        <f t="array" ref="I160">IFERROR(SMALL(IF($D$2:$D1069=D160,$A$2:$A$911*1.00001),3),"")</f>
        <v/>
      </c>
      <c r="J160" s="13" t="str" cm="1">
        <f t="array" ref="J160">IFERROR(SMALL(IF($D$2:$D1069=D160,$A$2:$A$911*1.000001),4),"")</f>
        <v/>
      </c>
      <c r="K160" s="13" t="str">
        <f t="shared" si="15"/>
        <v>No</v>
      </c>
      <c r="L160" s="13" t="str">
        <f t="shared" si="16"/>
        <v>No</v>
      </c>
      <c r="M160" s="13" t="str">
        <f t="shared" si="17"/>
        <v>No</v>
      </c>
      <c r="N160" s="13" t="str">
        <f>Table1[[#This Row],[Club]]&amp;":"&amp;Table1[[#Headers],[Male]]</f>
        <v>:Male</v>
      </c>
      <c r="P160" s="2">
        <v>159</v>
      </c>
      <c r="Q160" s="2" t="str">
        <f>IFERROR(VLOOKUP(P$1&amp;":"&amp;P160,'Finish order'!$C:$K,6,FALSE),"")</f>
        <v/>
      </c>
      <c r="R160" s="2" t="str">
        <f>IFERROR(VLOOKUP(P$1&amp;":"&amp;P160,'Finish order'!$C:$K,9,FALSE),"")</f>
        <v/>
      </c>
      <c r="S160" s="2" t="str">
        <f>IFERROR(VLOOKUP(P$1&amp;":"&amp;P160,'Finish order'!$C:$K,7,FALSE),"")</f>
        <v/>
      </c>
      <c r="T160" s="11" t="str">
        <f>IFERROR(VLOOKUP(P$1&amp;":"&amp;P160,'Finish order'!$C:$K,5,FALSE),"")</f>
        <v/>
      </c>
      <c r="U160" s="2" t="str">
        <f>IFERROR(VLOOKUP(P$1&amp;":"&amp;P160,'Finish order'!$C:$K,4,FALSE),"")</f>
        <v/>
      </c>
      <c r="V160" s="13" t="str" cm="1">
        <f t="array" ref="V160">IFERROR(SMALL(IF($S$2:$S1069=S160,$P$2:$P$911*1.001),1),"")</f>
        <v/>
      </c>
      <c r="W160" s="13" t="str" cm="1">
        <f t="array" ref="W160">IFERROR(SMALL(IF($S$2:$S1069=S160,$P$2:$P$911*1.0001),2),"")</f>
        <v/>
      </c>
      <c r="X160" s="13" t="str" cm="1">
        <f t="array" ref="X160">IFERROR(SMALL(IF($S$2:$S1069=S160,$P$2:$P$911*1.00001),3),"")</f>
        <v/>
      </c>
      <c r="Y160" s="13" t="str" cm="1">
        <f t="array" ref="Y160">IFERROR(SMALL(IF($S$2:$S1069=S160,$P$2:$P$911*1.000001),4),"")</f>
        <v/>
      </c>
      <c r="Z160" s="13" t="str">
        <f t="shared" si="12"/>
        <v>No</v>
      </c>
      <c r="AA160" s="13" t="str">
        <f t="shared" si="13"/>
        <v>No</v>
      </c>
      <c r="AB160" s="13" t="str">
        <f t="shared" si="14"/>
        <v>No</v>
      </c>
      <c r="AC160" s="13" t="str">
        <f>Table4[[#This Row],[Club]]&amp;":"&amp;Table4[[#Headers],[Female]]</f>
        <v>:Female</v>
      </c>
    </row>
    <row r="161" spans="1:29" x14ac:dyDescent="0.2">
      <c r="A161" s="2">
        <v>160</v>
      </c>
      <c r="B161" s="2" t="str">
        <f>IFERROR(VLOOKUP($A$1&amp;":"&amp;A161,'Finish order'!C:K,6,FALSE),"")</f>
        <v/>
      </c>
      <c r="C161" s="2" t="str">
        <f>IFERROR(VLOOKUP(A$1&amp;":"&amp;A161,'Finish order'!$C:$K,9,FALSE),"")</f>
        <v/>
      </c>
      <c r="D161" s="2" t="str">
        <f>IFERROR(VLOOKUP(A$1&amp;":"&amp;A161,'Finish order'!$C:$K,7,FALSE),"")</f>
        <v/>
      </c>
      <c r="E161" s="11" t="str">
        <f>IFERROR(VLOOKUP($A$1&amp;":"&amp;A161,'Finish order'!C:K,5,FALSE),"")</f>
        <v/>
      </c>
      <c r="F161" s="2" t="str">
        <f>IFERROR(VLOOKUP($A$1&amp;":"&amp;A161,'Finish order'!C:K,4,FALSE),"")</f>
        <v/>
      </c>
      <c r="G161" s="13" t="str" cm="1">
        <f t="array" ref="G161">IFERROR(SMALL(IF($D$2:$D1070=D161,$A$2:$A$911*1.001),1),"")</f>
        <v/>
      </c>
      <c r="H161" s="13" t="str" cm="1">
        <f t="array" ref="H161">IFERROR(SMALL(IF($D$2:$D1070=D161,$A$2:$A$911*1.0001),2),"")</f>
        <v/>
      </c>
      <c r="I161" s="13" t="str" cm="1">
        <f t="array" ref="I161">IFERROR(SMALL(IF($D$2:$D1070=D161,$A$2:$A$911*1.00001),3),"")</f>
        <v/>
      </c>
      <c r="J161" s="13" t="str" cm="1">
        <f t="array" ref="J161">IFERROR(SMALL(IF($D$2:$D1070=D161,$A$2:$A$911*1.000001),4),"")</f>
        <v/>
      </c>
      <c r="K161" s="13" t="str">
        <f t="shared" si="15"/>
        <v>No</v>
      </c>
      <c r="L161" s="13" t="str">
        <f t="shared" si="16"/>
        <v>No</v>
      </c>
      <c r="M161" s="13" t="str">
        <f t="shared" si="17"/>
        <v>No</v>
      </c>
      <c r="N161" s="13" t="str">
        <f>Table1[[#This Row],[Club]]&amp;":"&amp;Table1[[#Headers],[Male]]</f>
        <v>:Male</v>
      </c>
      <c r="P161" s="2">
        <v>160</v>
      </c>
      <c r="Q161" s="2" t="str">
        <f>IFERROR(VLOOKUP(P$1&amp;":"&amp;P161,'Finish order'!$C:$K,6,FALSE),"")</f>
        <v/>
      </c>
      <c r="R161" s="2" t="str">
        <f>IFERROR(VLOOKUP(P$1&amp;":"&amp;P161,'Finish order'!$C:$K,9,FALSE),"")</f>
        <v/>
      </c>
      <c r="S161" s="2" t="str">
        <f>IFERROR(VLOOKUP(P$1&amp;":"&amp;P161,'Finish order'!$C:$K,7,FALSE),"")</f>
        <v/>
      </c>
      <c r="T161" s="11" t="str">
        <f>IFERROR(VLOOKUP(P$1&amp;":"&amp;P161,'Finish order'!$C:$K,5,FALSE),"")</f>
        <v/>
      </c>
      <c r="U161" s="2" t="str">
        <f>IFERROR(VLOOKUP(P$1&amp;":"&amp;P161,'Finish order'!$C:$K,4,FALSE),"")</f>
        <v/>
      </c>
      <c r="V161" s="13" t="str" cm="1">
        <f t="array" ref="V161">IFERROR(SMALL(IF($S$2:$S1070=S161,$P$2:$P$911*1.001),1),"")</f>
        <v/>
      </c>
      <c r="W161" s="13" t="str" cm="1">
        <f t="array" ref="W161">IFERROR(SMALL(IF($S$2:$S1070=S161,$P$2:$P$911*1.0001),2),"")</f>
        <v/>
      </c>
      <c r="X161" s="13" t="str" cm="1">
        <f t="array" ref="X161">IFERROR(SMALL(IF($S$2:$S1070=S161,$P$2:$P$911*1.00001),3),"")</f>
        <v/>
      </c>
      <c r="Y161" s="13" t="str" cm="1">
        <f t="array" ref="Y161">IFERROR(SMALL(IF($S$2:$S1070=S161,$P$2:$P$911*1.000001),4),"")</f>
        <v/>
      </c>
      <c r="Z161" s="13" t="str">
        <f t="shared" si="12"/>
        <v>No</v>
      </c>
      <c r="AA161" s="13" t="str">
        <f t="shared" si="13"/>
        <v>No</v>
      </c>
      <c r="AB161" s="13" t="str">
        <f t="shared" si="14"/>
        <v>No</v>
      </c>
      <c r="AC161" s="13" t="str">
        <f>Table4[[#This Row],[Club]]&amp;":"&amp;Table4[[#Headers],[Female]]</f>
        <v>:Female</v>
      </c>
    </row>
    <row r="162" spans="1:29" x14ac:dyDescent="0.2">
      <c r="A162" s="2">
        <v>161</v>
      </c>
      <c r="B162" s="2" t="str">
        <f>IFERROR(VLOOKUP($A$1&amp;":"&amp;A162,'Finish order'!C:K,6,FALSE),"")</f>
        <v/>
      </c>
      <c r="C162" s="2" t="str">
        <f>IFERROR(VLOOKUP(A$1&amp;":"&amp;A162,'Finish order'!$C:$K,9,FALSE),"")</f>
        <v/>
      </c>
      <c r="D162" s="2" t="str">
        <f>IFERROR(VLOOKUP(A$1&amp;":"&amp;A162,'Finish order'!$C:$K,7,FALSE),"")</f>
        <v/>
      </c>
      <c r="E162" s="11" t="str">
        <f>IFERROR(VLOOKUP($A$1&amp;":"&amp;A162,'Finish order'!C:K,5,FALSE),"")</f>
        <v/>
      </c>
      <c r="F162" s="2" t="str">
        <f>IFERROR(VLOOKUP($A$1&amp;":"&amp;A162,'Finish order'!C:K,4,FALSE),"")</f>
        <v/>
      </c>
      <c r="G162" s="13" t="str" cm="1">
        <f t="array" ref="G162">IFERROR(SMALL(IF($D$2:$D1071=D162,$A$2:$A$911*1.001),1),"")</f>
        <v/>
      </c>
      <c r="H162" s="13" t="str" cm="1">
        <f t="array" ref="H162">IFERROR(SMALL(IF($D$2:$D1071=D162,$A$2:$A$911*1.0001),2),"")</f>
        <v/>
      </c>
      <c r="I162" s="13" t="str" cm="1">
        <f t="array" ref="I162">IFERROR(SMALL(IF($D$2:$D1071=D162,$A$2:$A$911*1.00001),3),"")</f>
        <v/>
      </c>
      <c r="J162" s="13" t="str" cm="1">
        <f t="array" ref="J162">IFERROR(SMALL(IF($D$2:$D1071=D162,$A$2:$A$911*1.000001),4),"")</f>
        <v/>
      </c>
      <c r="K162" s="13" t="str">
        <f t="shared" si="15"/>
        <v>No</v>
      </c>
      <c r="L162" s="13" t="str">
        <f t="shared" si="16"/>
        <v>No</v>
      </c>
      <c r="M162" s="13" t="str">
        <f t="shared" si="17"/>
        <v>No</v>
      </c>
      <c r="N162" s="13" t="str">
        <f>Table1[[#This Row],[Club]]&amp;":"&amp;Table1[[#Headers],[Male]]</f>
        <v>:Male</v>
      </c>
      <c r="P162" s="2">
        <v>161</v>
      </c>
      <c r="Q162" s="2" t="str">
        <f>IFERROR(VLOOKUP(P$1&amp;":"&amp;P162,'Finish order'!$C:$K,6,FALSE),"")</f>
        <v/>
      </c>
      <c r="R162" s="2" t="str">
        <f>IFERROR(VLOOKUP(P$1&amp;":"&amp;P162,'Finish order'!$C:$K,9,FALSE),"")</f>
        <v/>
      </c>
      <c r="S162" s="2" t="str">
        <f>IFERROR(VLOOKUP(P$1&amp;":"&amp;P162,'Finish order'!$C:$K,7,FALSE),"")</f>
        <v/>
      </c>
      <c r="T162" s="11" t="str">
        <f>IFERROR(VLOOKUP(P$1&amp;":"&amp;P162,'Finish order'!$C:$K,5,FALSE),"")</f>
        <v/>
      </c>
      <c r="U162" s="2" t="str">
        <f>IFERROR(VLOOKUP(P$1&amp;":"&amp;P162,'Finish order'!$C:$K,4,FALSE),"")</f>
        <v/>
      </c>
      <c r="V162" s="13" t="str" cm="1">
        <f t="array" ref="V162">IFERROR(SMALL(IF($S$2:$S1071=S162,$P$2:$P$911*1.001),1),"")</f>
        <v/>
      </c>
      <c r="W162" s="13" t="str" cm="1">
        <f t="array" ref="W162">IFERROR(SMALL(IF($S$2:$S1071=S162,$P$2:$P$911*1.0001),2),"")</f>
        <v/>
      </c>
      <c r="X162" s="13" t="str" cm="1">
        <f t="array" ref="X162">IFERROR(SMALL(IF($S$2:$S1071=S162,$P$2:$P$911*1.00001),3),"")</f>
        <v/>
      </c>
      <c r="Y162" s="13" t="str" cm="1">
        <f t="array" ref="Y162">IFERROR(SMALL(IF($S$2:$S1071=S162,$P$2:$P$911*1.000001),4),"")</f>
        <v/>
      </c>
      <c r="Z162" s="13" t="str">
        <f t="shared" si="12"/>
        <v>No</v>
      </c>
      <c r="AA162" s="13" t="str">
        <f t="shared" si="13"/>
        <v>No</v>
      </c>
      <c r="AB162" s="13" t="str">
        <f t="shared" si="14"/>
        <v>No</v>
      </c>
      <c r="AC162" s="13" t="str">
        <f>Table4[[#This Row],[Club]]&amp;":"&amp;Table4[[#Headers],[Female]]</f>
        <v>:Female</v>
      </c>
    </row>
    <row r="163" spans="1:29" x14ac:dyDescent="0.2">
      <c r="A163" s="2">
        <v>162</v>
      </c>
      <c r="B163" s="2" t="str">
        <f>IFERROR(VLOOKUP($A$1&amp;":"&amp;A163,'Finish order'!C:K,6,FALSE),"")</f>
        <v/>
      </c>
      <c r="C163" s="2" t="str">
        <f>IFERROR(VLOOKUP(A$1&amp;":"&amp;A163,'Finish order'!$C:$K,9,FALSE),"")</f>
        <v/>
      </c>
      <c r="D163" s="2" t="str">
        <f>IFERROR(VLOOKUP(A$1&amp;":"&amp;A163,'Finish order'!$C:$K,7,FALSE),"")</f>
        <v/>
      </c>
      <c r="E163" s="11" t="str">
        <f>IFERROR(VLOOKUP($A$1&amp;":"&amp;A163,'Finish order'!C:K,5,FALSE),"")</f>
        <v/>
      </c>
      <c r="F163" s="2" t="str">
        <f>IFERROR(VLOOKUP($A$1&amp;":"&amp;A163,'Finish order'!C:K,4,FALSE),"")</f>
        <v/>
      </c>
      <c r="G163" s="13" t="str" cm="1">
        <f t="array" ref="G163">IFERROR(SMALL(IF($D$2:$D1072=D163,$A$2:$A$911*1.001),1),"")</f>
        <v/>
      </c>
      <c r="H163" s="13" t="str" cm="1">
        <f t="array" ref="H163">IFERROR(SMALL(IF($D$2:$D1072=D163,$A$2:$A$911*1.0001),2),"")</f>
        <v/>
      </c>
      <c r="I163" s="13" t="str" cm="1">
        <f t="array" ref="I163">IFERROR(SMALL(IF($D$2:$D1072=D163,$A$2:$A$911*1.00001),3),"")</f>
        <v/>
      </c>
      <c r="J163" s="13" t="str" cm="1">
        <f t="array" ref="J163">IFERROR(SMALL(IF($D$2:$D1072=D163,$A$2:$A$911*1.000001),4),"")</f>
        <v/>
      </c>
      <c r="K163" s="13" t="str">
        <f t="shared" si="15"/>
        <v>No</v>
      </c>
      <c r="L163" s="13" t="str">
        <f t="shared" si="16"/>
        <v>No</v>
      </c>
      <c r="M163" s="13" t="str">
        <f t="shared" si="17"/>
        <v>No</v>
      </c>
      <c r="N163" s="13" t="str">
        <f>Table1[[#This Row],[Club]]&amp;":"&amp;Table1[[#Headers],[Male]]</f>
        <v>:Male</v>
      </c>
      <c r="P163" s="2">
        <v>162</v>
      </c>
      <c r="Q163" s="2" t="str">
        <f>IFERROR(VLOOKUP(P$1&amp;":"&amp;P163,'Finish order'!$C:$K,6,FALSE),"")</f>
        <v/>
      </c>
      <c r="R163" s="2" t="str">
        <f>IFERROR(VLOOKUP(P$1&amp;":"&amp;P163,'Finish order'!$C:$K,9,FALSE),"")</f>
        <v/>
      </c>
      <c r="S163" s="2" t="str">
        <f>IFERROR(VLOOKUP(P$1&amp;":"&amp;P163,'Finish order'!$C:$K,7,FALSE),"")</f>
        <v/>
      </c>
      <c r="T163" s="11" t="str">
        <f>IFERROR(VLOOKUP(P$1&amp;":"&amp;P163,'Finish order'!$C:$K,5,FALSE),"")</f>
        <v/>
      </c>
      <c r="U163" s="2" t="str">
        <f>IFERROR(VLOOKUP(P$1&amp;":"&amp;P163,'Finish order'!$C:$K,4,FALSE),"")</f>
        <v/>
      </c>
      <c r="V163" s="13" t="str" cm="1">
        <f t="array" ref="V163">IFERROR(SMALL(IF($S$2:$S1072=S163,$P$2:$P$911*1.001),1),"")</f>
        <v/>
      </c>
      <c r="W163" s="13" t="str" cm="1">
        <f t="array" ref="W163">IFERROR(SMALL(IF($S$2:$S1072=S163,$P$2:$P$911*1.0001),2),"")</f>
        <v/>
      </c>
      <c r="X163" s="13" t="str" cm="1">
        <f t="array" ref="X163">IFERROR(SMALL(IF($S$2:$S1072=S163,$P$2:$P$911*1.00001),3),"")</f>
        <v/>
      </c>
      <c r="Y163" s="13" t="str" cm="1">
        <f t="array" ref="Y163">IFERROR(SMALL(IF($S$2:$S1072=S163,$P$2:$P$911*1.000001),4),"")</f>
        <v/>
      </c>
      <c r="Z163" s="13" t="str">
        <f t="shared" si="12"/>
        <v>No</v>
      </c>
      <c r="AA163" s="13" t="str">
        <f t="shared" si="13"/>
        <v>No</v>
      </c>
      <c r="AB163" s="13" t="str">
        <f t="shared" si="14"/>
        <v>No</v>
      </c>
      <c r="AC163" s="13" t="str">
        <f>Table4[[#This Row],[Club]]&amp;":"&amp;Table4[[#Headers],[Female]]</f>
        <v>:Female</v>
      </c>
    </row>
    <row r="164" spans="1:29" x14ac:dyDescent="0.2">
      <c r="A164" s="2">
        <v>163</v>
      </c>
      <c r="B164" s="2" t="str">
        <f>IFERROR(VLOOKUP($A$1&amp;":"&amp;A164,'Finish order'!C:K,6,FALSE),"")</f>
        <v/>
      </c>
      <c r="C164" s="2" t="str">
        <f>IFERROR(VLOOKUP(A$1&amp;":"&amp;A164,'Finish order'!$C:$K,9,FALSE),"")</f>
        <v/>
      </c>
      <c r="D164" s="2" t="str">
        <f>IFERROR(VLOOKUP(A$1&amp;":"&amp;A164,'Finish order'!$C:$K,7,FALSE),"")</f>
        <v/>
      </c>
      <c r="E164" s="11" t="str">
        <f>IFERROR(VLOOKUP($A$1&amp;":"&amp;A164,'Finish order'!C:K,5,FALSE),"")</f>
        <v/>
      </c>
      <c r="F164" s="2" t="str">
        <f>IFERROR(VLOOKUP($A$1&amp;":"&amp;A164,'Finish order'!C:K,4,FALSE),"")</f>
        <v/>
      </c>
      <c r="G164" s="13" t="str" cm="1">
        <f t="array" ref="G164">IFERROR(SMALL(IF($D$2:$D1073=D164,$A$2:$A$911*1.001),1),"")</f>
        <v/>
      </c>
      <c r="H164" s="13" t="str" cm="1">
        <f t="array" ref="H164">IFERROR(SMALL(IF($D$2:$D1073=D164,$A$2:$A$911*1.0001),2),"")</f>
        <v/>
      </c>
      <c r="I164" s="13" t="str" cm="1">
        <f t="array" ref="I164">IFERROR(SMALL(IF($D$2:$D1073=D164,$A$2:$A$911*1.00001),3),"")</f>
        <v/>
      </c>
      <c r="J164" s="13" t="str" cm="1">
        <f t="array" ref="J164">IFERROR(SMALL(IF($D$2:$D1073=D164,$A$2:$A$911*1.000001),4),"")</f>
        <v/>
      </c>
      <c r="K164" s="13" t="str">
        <f t="shared" si="15"/>
        <v>No</v>
      </c>
      <c r="L164" s="13" t="str">
        <f t="shared" si="16"/>
        <v>No</v>
      </c>
      <c r="M164" s="13" t="str">
        <f t="shared" si="17"/>
        <v>No</v>
      </c>
      <c r="N164" s="13" t="str">
        <f>Table1[[#This Row],[Club]]&amp;":"&amp;Table1[[#Headers],[Male]]</f>
        <v>:Male</v>
      </c>
      <c r="P164" s="2">
        <v>163</v>
      </c>
      <c r="Q164" s="2" t="str">
        <f>IFERROR(VLOOKUP(P$1&amp;":"&amp;P164,'Finish order'!$C:$K,6,FALSE),"")</f>
        <v/>
      </c>
      <c r="R164" s="2" t="str">
        <f>IFERROR(VLOOKUP(P$1&amp;":"&amp;P164,'Finish order'!$C:$K,9,FALSE),"")</f>
        <v/>
      </c>
      <c r="S164" s="2" t="str">
        <f>IFERROR(VLOOKUP(P$1&amp;":"&amp;P164,'Finish order'!$C:$K,7,FALSE),"")</f>
        <v/>
      </c>
      <c r="T164" s="11" t="str">
        <f>IFERROR(VLOOKUP(P$1&amp;":"&amp;P164,'Finish order'!$C:$K,5,FALSE),"")</f>
        <v/>
      </c>
      <c r="U164" s="2" t="str">
        <f>IFERROR(VLOOKUP(P$1&amp;":"&amp;P164,'Finish order'!$C:$K,4,FALSE),"")</f>
        <v/>
      </c>
      <c r="V164" s="13" t="str" cm="1">
        <f t="array" ref="V164">IFERROR(SMALL(IF($S$2:$S1073=S164,$P$2:$P$911*1.001),1),"")</f>
        <v/>
      </c>
      <c r="W164" s="13" t="str" cm="1">
        <f t="array" ref="W164">IFERROR(SMALL(IF($S$2:$S1073=S164,$P$2:$P$911*1.0001),2),"")</f>
        <v/>
      </c>
      <c r="X164" s="13" t="str" cm="1">
        <f t="array" ref="X164">IFERROR(SMALL(IF($S$2:$S1073=S164,$P$2:$P$911*1.00001),3),"")</f>
        <v/>
      </c>
      <c r="Y164" s="13" t="str" cm="1">
        <f t="array" ref="Y164">IFERROR(SMALL(IF($S$2:$S1073=S164,$P$2:$P$911*1.000001),4),"")</f>
        <v/>
      </c>
      <c r="Z164" s="13" t="str">
        <f t="shared" si="12"/>
        <v>No</v>
      </c>
      <c r="AA164" s="13" t="str">
        <f t="shared" si="13"/>
        <v>No</v>
      </c>
      <c r="AB164" s="13" t="str">
        <f t="shared" si="14"/>
        <v>No</v>
      </c>
      <c r="AC164" s="13" t="str">
        <f>Table4[[#This Row],[Club]]&amp;":"&amp;Table4[[#Headers],[Female]]</f>
        <v>:Female</v>
      </c>
    </row>
    <row r="165" spans="1:29" x14ac:dyDescent="0.2">
      <c r="A165" s="2">
        <v>164</v>
      </c>
      <c r="B165" s="2" t="str">
        <f>IFERROR(VLOOKUP($A$1&amp;":"&amp;A165,'Finish order'!C:K,6,FALSE),"")</f>
        <v/>
      </c>
      <c r="C165" s="2" t="str">
        <f>IFERROR(VLOOKUP(A$1&amp;":"&amp;A165,'Finish order'!$C:$K,9,FALSE),"")</f>
        <v/>
      </c>
      <c r="D165" s="2" t="str">
        <f>IFERROR(VLOOKUP(A$1&amp;":"&amp;A165,'Finish order'!$C:$K,7,FALSE),"")</f>
        <v/>
      </c>
      <c r="E165" s="11" t="str">
        <f>IFERROR(VLOOKUP($A$1&amp;":"&amp;A165,'Finish order'!C:K,5,FALSE),"")</f>
        <v/>
      </c>
      <c r="F165" s="2" t="str">
        <f>IFERROR(VLOOKUP($A$1&amp;":"&amp;A165,'Finish order'!C:K,4,FALSE),"")</f>
        <v/>
      </c>
      <c r="G165" s="13" t="str" cm="1">
        <f t="array" ref="G165">IFERROR(SMALL(IF($D$2:$D1074=D165,$A$2:$A$911*1.001),1),"")</f>
        <v/>
      </c>
      <c r="H165" s="13" t="str" cm="1">
        <f t="array" ref="H165">IFERROR(SMALL(IF($D$2:$D1074=D165,$A$2:$A$911*1.0001),2),"")</f>
        <v/>
      </c>
      <c r="I165" s="13" t="str" cm="1">
        <f t="array" ref="I165">IFERROR(SMALL(IF($D$2:$D1074=D165,$A$2:$A$911*1.00001),3),"")</f>
        <v/>
      </c>
      <c r="J165" s="13" t="str" cm="1">
        <f t="array" ref="J165">IFERROR(SMALL(IF($D$2:$D1074=D165,$A$2:$A$911*1.000001),4),"")</f>
        <v/>
      </c>
      <c r="K165" s="13" t="str">
        <f t="shared" si="15"/>
        <v>No</v>
      </c>
      <c r="L165" s="13" t="str">
        <f t="shared" si="16"/>
        <v>No</v>
      </c>
      <c r="M165" s="13" t="str">
        <f t="shared" si="17"/>
        <v>No</v>
      </c>
      <c r="N165" s="13" t="str">
        <f>Table1[[#This Row],[Club]]&amp;":"&amp;Table1[[#Headers],[Male]]</f>
        <v>:Male</v>
      </c>
      <c r="P165" s="2">
        <v>164</v>
      </c>
      <c r="Q165" s="2" t="str">
        <f>IFERROR(VLOOKUP(P$1&amp;":"&amp;P165,'Finish order'!$C:$K,6,FALSE),"")</f>
        <v/>
      </c>
      <c r="R165" s="2" t="str">
        <f>IFERROR(VLOOKUP(P$1&amp;":"&amp;P165,'Finish order'!$C:$K,9,FALSE),"")</f>
        <v/>
      </c>
      <c r="S165" s="2" t="str">
        <f>IFERROR(VLOOKUP(P$1&amp;":"&amp;P165,'Finish order'!$C:$K,7,FALSE),"")</f>
        <v/>
      </c>
      <c r="T165" s="11" t="str">
        <f>IFERROR(VLOOKUP(P$1&amp;":"&amp;P165,'Finish order'!$C:$K,5,FALSE),"")</f>
        <v/>
      </c>
      <c r="U165" s="2" t="str">
        <f>IFERROR(VLOOKUP(P$1&amp;":"&amp;P165,'Finish order'!$C:$K,4,FALSE),"")</f>
        <v/>
      </c>
      <c r="V165" s="13" t="str" cm="1">
        <f t="array" ref="V165">IFERROR(SMALL(IF($S$2:$S1074=S165,$P$2:$P$911*1.001),1),"")</f>
        <v/>
      </c>
      <c r="W165" s="13" t="str" cm="1">
        <f t="array" ref="W165">IFERROR(SMALL(IF($S$2:$S1074=S165,$P$2:$P$911*1.0001),2),"")</f>
        <v/>
      </c>
      <c r="X165" s="13" t="str" cm="1">
        <f t="array" ref="X165">IFERROR(SMALL(IF($S$2:$S1074=S165,$P$2:$P$911*1.00001),3),"")</f>
        <v/>
      </c>
      <c r="Y165" s="13" t="str" cm="1">
        <f t="array" ref="Y165">IFERROR(SMALL(IF($S$2:$S1074=S165,$P$2:$P$911*1.000001),4),"")</f>
        <v/>
      </c>
      <c r="Z165" s="13" t="str">
        <f t="shared" si="12"/>
        <v>No</v>
      </c>
      <c r="AA165" s="13" t="str">
        <f t="shared" si="13"/>
        <v>No</v>
      </c>
      <c r="AB165" s="13" t="str">
        <f t="shared" si="14"/>
        <v>No</v>
      </c>
      <c r="AC165" s="13" t="str">
        <f>Table4[[#This Row],[Club]]&amp;":"&amp;Table4[[#Headers],[Female]]</f>
        <v>:Female</v>
      </c>
    </row>
    <row r="166" spans="1:29" x14ac:dyDescent="0.2">
      <c r="A166" s="2">
        <v>165</v>
      </c>
      <c r="B166" s="2" t="str">
        <f>IFERROR(VLOOKUP($A$1&amp;":"&amp;A166,'Finish order'!C:K,6,FALSE),"")</f>
        <v/>
      </c>
      <c r="C166" s="2" t="str">
        <f>IFERROR(VLOOKUP(A$1&amp;":"&amp;A166,'Finish order'!$C:$K,9,FALSE),"")</f>
        <v/>
      </c>
      <c r="D166" s="2" t="str">
        <f>IFERROR(VLOOKUP(A$1&amp;":"&amp;A166,'Finish order'!$C:$K,7,FALSE),"")</f>
        <v/>
      </c>
      <c r="E166" s="11" t="str">
        <f>IFERROR(VLOOKUP($A$1&amp;":"&amp;A166,'Finish order'!C:K,5,FALSE),"")</f>
        <v/>
      </c>
      <c r="F166" s="2" t="str">
        <f>IFERROR(VLOOKUP($A$1&amp;":"&amp;A166,'Finish order'!C:K,4,FALSE),"")</f>
        <v/>
      </c>
      <c r="G166" s="13" t="str" cm="1">
        <f t="array" ref="G166">IFERROR(SMALL(IF($D$2:$D1075=D166,$A$2:$A$911*1.001),1),"")</f>
        <v/>
      </c>
      <c r="H166" s="13" t="str" cm="1">
        <f t="array" ref="H166">IFERROR(SMALL(IF($D$2:$D1075=D166,$A$2:$A$911*1.0001),2),"")</f>
        <v/>
      </c>
      <c r="I166" s="13" t="str" cm="1">
        <f t="array" ref="I166">IFERROR(SMALL(IF($D$2:$D1075=D166,$A$2:$A$911*1.00001),3),"")</f>
        <v/>
      </c>
      <c r="J166" s="13" t="str" cm="1">
        <f t="array" ref="J166">IFERROR(SMALL(IF($D$2:$D1075=D166,$A$2:$A$911*1.000001),4),"")</f>
        <v/>
      </c>
      <c r="K166" s="13" t="str">
        <f t="shared" si="15"/>
        <v>No</v>
      </c>
      <c r="L166" s="13" t="str">
        <f t="shared" si="16"/>
        <v>No</v>
      </c>
      <c r="M166" s="13" t="str">
        <f t="shared" si="17"/>
        <v>No</v>
      </c>
      <c r="N166" s="13" t="str">
        <f>Table1[[#This Row],[Club]]&amp;":"&amp;Table1[[#Headers],[Male]]</f>
        <v>:Male</v>
      </c>
      <c r="P166" s="2">
        <v>165</v>
      </c>
      <c r="Q166" s="2" t="str">
        <f>IFERROR(VLOOKUP(P$1&amp;":"&amp;P166,'Finish order'!$C:$K,6,FALSE),"")</f>
        <v/>
      </c>
      <c r="R166" s="2" t="str">
        <f>IFERROR(VLOOKUP(P$1&amp;":"&amp;P166,'Finish order'!$C:$K,9,FALSE),"")</f>
        <v/>
      </c>
      <c r="S166" s="2" t="str">
        <f>IFERROR(VLOOKUP(P$1&amp;":"&amp;P166,'Finish order'!$C:$K,7,FALSE),"")</f>
        <v/>
      </c>
      <c r="T166" s="11" t="str">
        <f>IFERROR(VLOOKUP(P$1&amp;":"&amp;P166,'Finish order'!$C:$K,5,FALSE),"")</f>
        <v/>
      </c>
      <c r="U166" s="2" t="str">
        <f>IFERROR(VLOOKUP(P$1&amp;":"&amp;P166,'Finish order'!$C:$K,4,FALSE),"")</f>
        <v/>
      </c>
      <c r="V166" s="13" t="str" cm="1">
        <f t="array" ref="V166">IFERROR(SMALL(IF($S$2:$S1075=S166,$P$2:$P$911*1.001),1),"")</f>
        <v/>
      </c>
      <c r="W166" s="13" t="str" cm="1">
        <f t="array" ref="W166">IFERROR(SMALL(IF($S$2:$S1075=S166,$P$2:$P$911*1.0001),2),"")</f>
        <v/>
      </c>
      <c r="X166" s="13" t="str" cm="1">
        <f t="array" ref="X166">IFERROR(SMALL(IF($S$2:$S1075=S166,$P$2:$P$911*1.00001),3),"")</f>
        <v/>
      </c>
      <c r="Y166" s="13" t="str" cm="1">
        <f t="array" ref="Y166">IFERROR(SMALL(IF($S$2:$S1075=S166,$P$2:$P$911*1.000001),4),"")</f>
        <v/>
      </c>
      <c r="Z166" s="13" t="str">
        <f t="shared" si="12"/>
        <v>No</v>
      </c>
      <c r="AA166" s="13" t="str">
        <f t="shared" si="13"/>
        <v>No</v>
      </c>
      <c r="AB166" s="13" t="str">
        <f t="shared" si="14"/>
        <v>No</v>
      </c>
      <c r="AC166" s="13" t="str">
        <f>Table4[[#This Row],[Club]]&amp;":"&amp;Table4[[#Headers],[Female]]</f>
        <v>:Female</v>
      </c>
    </row>
    <row r="167" spans="1:29" x14ac:dyDescent="0.2">
      <c r="A167" s="2">
        <v>166</v>
      </c>
      <c r="B167" s="2" t="str">
        <f>IFERROR(VLOOKUP($A$1&amp;":"&amp;A167,'Finish order'!C:K,6,FALSE),"")</f>
        <v/>
      </c>
      <c r="C167" s="2" t="str">
        <f>IFERROR(VLOOKUP(A$1&amp;":"&amp;A167,'Finish order'!$C:$K,9,FALSE),"")</f>
        <v/>
      </c>
      <c r="D167" s="2" t="str">
        <f>IFERROR(VLOOKUP(A$1&amp;":"&amp;A167,'Finish order'!$C:$K,7,FALSE),"")</f>
        <v/>
      </c>
      <c r="E167" s="11" t="str">
        <f>IFERROR(VLOOKUP($A$1&amp;":"&amp;A167,'Finish order'!C:K,5,FALSE),"")</f>
        <v/>
      </c>
      <c r="F167" s="2" t="str">
        <f>IFERROR(VLOOKUP($A$1&amp;":"&amp;A167,'Finish order'!C:K,4,FALSE),"")</f>
        <v/>
      </c>
      <c r="G167" s="13" t="str" cm="1">
        <f t="array" ref="G167">IFERROR(SMALL(IF($D$2:$D1076=D167,$A$2:$A$911*1.001),1),"")</f>
        <v/>
      </c>
      <c r="H167" s="13" t="str" cm="1">
        <f t="array" ref="H167">IFERROR(SMALL(IF($D$2:$D1076=D167,$A$2:$A$911*1.0001),2),"")</f>
        <v/>
      </c>
      <c r="I167" s="13" t="str" cm="1">
        <f t="array" ref="I167">IFERROR(SMALL(IF($D$2:$D1076=D167,$A$2:$A$911*1.00001),3),"")</f>
        <v/>
      </c>
      <c r="J167" s="13" t="str" cm="1">
        <f t="array" ref="J167">IFERROR(SMALL(IF($D$2:$D1076=D167,$A$2:$A$911*1.000001),4),"")</f>
        <v/>
      </c>
      <c r="K167" s="13" t="str">
        <f t="shared" si="15"/>
        <v>No</v>
      </c>
      <c r="L167" s="13" t="str">
        <f t="shared" si="16"/>
        <v>No</v>
      </c>
      <c r="M167" s="13" t="str">
        <f t="shared" si="17"/>
        <v>No</v>
      </c>
      <c r="N167" s="13" t="str">
        <f>Table1[[#This Row],[Club]]&amp;":"&amp;Table1[[#Headers],[Male]]</f>
        <v>:Male</v>
      </c>
      <c r="P167" s="2">
        <v>166</v>
      </c>
      <c r="Q167" s="2" t="str">
        <f>IFERROR(VLOOKUP(P$1&amp;":"&amp;P167,'Finish order'!$C:$K,6,FALSE),"")</f>
        <v/>
      </c>
      <c r="R167" s="2" t="str">
        <f>IFERROR(VLOOKUP(P$1&amp;":"&amp;P167,'Finish order'!$C:$K,9,FALSE),"")</f>
        <v/>
      </c>
      <c r="S167" s="2" t="str">
        <f>IFERROR(VLOOKUP(P$1&amp;":"&amp;P167,'Finish order'!$C:$K,7,FALSE),"")</f>
        <v/>
      </c>
      <c r="T167" s="11" t="str">
        <f>IFERROR(VLOOKUP(P$1&amp;":"&amp;P167,'Finish order'!$C:$K,5,FALSE),"")</f>
        <v/>
      </c>
      <c r="U167" s="2" t="str">
        <f>IFERROR(VLOOKUP(P$1&amp;":"&amp;P167,'Finish order'!$C:$K,4,FALSE),"")</f>
        <v/>
      </c>
      <c r="V167" s="13" t="str" cm="1">
        <f t="array" ref="V167">IFERROR(SMALL(IF($S$2:$S1076=S167,$P$2:$P$911*1.001),1),"")</f>
        <v/>
      </c>
      <c r="W167" s="13" t="str" cm="1">
        <f t="array" ref="W167">IFERROR(SMALL(IF($S$2:$S1076=S167,$P$2:$P$911*1.0001),2),"")</f>
        <v/>
      </c>
      <c r="X167" s="13" t="str" cm="1">
        <f t="array" ref="X167">IFERROR(SMALL(IF($S$2:$S1076=S167,$P$2:$P$911*1.00001),3),"")</f>
        <v/>
      </c>
      <c r="Y167" s="13" t="str" cm="1">
        <f t="array" ref="Y167">IFERROR(SMALL(IF($S$2:$S1076=S167,$P$2:$P$911*1.000001),4),"")</f>
        <v/>
      </c>
      <c r="Z167" s="13" t="str">
        <f t="shared" si="12"/>
        <v>No</v>
      </c>
      <c r="AA167" s="13" t="str">
        <f t="shared" si="13"/>
        <v>No</v>
      </c>
      <c r="AB167" s="13" t="str">
        <f t="shared" si="14"/>
        <v>No</v>
      </c>
      <c r="AC167" s="13" t="str">
        <f>Table4[[#This Row],[Club]]&amp;":"&amp;Table4[[#Headers],[Female]]</f>
        <v>:Female</v>
      </c>
    </row>
    <row r="168" spans="1:29" x14ac:dyDescent="0.2">
      <c r="A168" s="2">
        <v>167</v>
      </c>
      <c r="B168" s="2" t="str">
        <f>IFERROR(VLOOKUP($A$1&amp;":"&amp;A168,'Finish order'!C:K,6,FALSE),"")</f>
        <v/>
      </c>
      <c r="C168" s="2" t="str">
        <f>IFERROR(VLOOKUP(A$1&amp;":"&amp;A168,'Finish order'!$C:$K,9,FALSE),"")</f>
        <v/>
      </c>
      <c r="D168" s="2" t="str">
        <f>IFERROR(VLOOKUP(A$1&amp;":"&amp;A168,'Finish order'!$C:$K,7,FALSE),"")</f>
        <v/>
      </c>
      <c r="E168" s="11" t="str">
        <f>IFERROR(VLOOKUP($A$1&amp;":"&amp;A168,'Finish order'!C:K,5,FALSE),"")</f>
        <v/>
      </c>
      <c r="F168" s="2" t="str">
        <f>IFERROR(VLOOKUP($A$1&amp;":"&amp;A168,'Finish order'!C:K,4,FALSE),"")</f>
        <v/>
      </c>
      <c r="G168" s="13" t="str" cm="1">
        <f t="array" ref="G168">IFERROR(SMALL(IF($D$2:$D1077=D168,$A$2:$A$911*1.001),1),"")</f>
        <v/>
      </c>
      <c r="H168" s="13" t="str" cm="1">
        <f t="array" ref="H168">IFERROR(SMALL(IF($D$2:$D1077=D168,$A$2:$A$911*1.0001),2),"")</f>
        <v/>
      </c>
      <c r="I168" s="13" t="str" cm="1">
        <f t="array" ref="I168">IFERROR(SMALL(IF($D$2:$D1077=D168,$A$2:$A$911*1.00001),3),"")</f>
        <v/>
      </c>
      <c r="J168" s="13" t="str" cm="1">
        <f t="array" ref="J168">IFERROR(SMALL(IF($D$2:$D1077=D168,$A$2:$A$911*1.000001),4),"")</f>
        <v/>
      </c>
      <c r="K168" s="13" t="str">
        <f t="shared" si="15"/>
        <v>No</v>
      </c>
      <c r="L168" s="13" t="str">
        <f t="shared" si="16"/>
        <v>No</v>
      </c>
      <c r="M168" s="13" t="str">
        <f t="shared" si="17"/>
        <v>No</v>
      </c>
      <c r="N168" s="13" t="str">
        <f>Table1[[#This Row],[Club]]&amp;":"&amp;Table1[[#Headers],[Male]]</f>
        <v>:Male</v>
      </c>
      <c r="P168" s="2">
        <v>167</v>
      </c>
      <c r="Q168" s="2" t="str">
        <f>IFERROR(VLOOKUP(P$1&amp;":"&amp;P168,'Finish order'!$C:$K,6,FALSE),"")</f>
        <v/>
      </c>
      <c r="R168" s="2" t="str">
        <f>IFERROR(VLOOKUP(P$1&amp;":"&amp;P168,'Finish order'!$C:$K,9,FALSE),"")</f>
        <v/>
      </c>
      <c r="S168" s="2" t="str">
        <f>IFERROR(VLOOKUP(P$1&amp;":"&amp;P168,'Finish order'!$C:$K,7,FALSE),"")</f>
        <v/>
      </c>
      <c r="T168" s="11" t="str">
        <f>IFERROR(VLOOKUP(P$1&amp;":"&amp;P168,'Finish order'!$C:$K,5,FALSE),"")</f>
        <v/>
      </c>
      <c r="U168" s="2" t="str">
        <f>IFERROR(VLOOKUP(P$1&amp;":"&amp;P168,'Finish order'!$C:$K,4,FALSE),"")</f>
        <v/>
      </c>
      <c r="V168" s="13" t="str" cm="1">
        <f t="array" ref="V168">IFERROR(SMALL(IF($S$2:$S1077=S168,$P$2:$P$911*1.001),1),"")</f>
        <v/>
      </c>
      <c r="W168" s="13" t="str" cm="1">
        <f t="array" ref="W168">IFERROR(SMALL(IF($S$2:$S1077=S168,$P$2:$P$911*1.0001),2),"")</f>
        <v/>
      </c>
      <c r="X168" s="13" t="str" cm="1">
        <f t="array" ref="X168">IFERROR(SMALL(IF($S$2:$S1077=S168,$P$2:$P$911*1.00001),3),"")</f>
        <v/>
      </c>
      <c r="Y168" s="13" t="str" cm="1">
        <f t="array" ref="Y168">IFERROR(SMALL(IF($S$2:$S1077=S168,$P$2:$P$911*1.000001),4),"")</f>
        <v/>
      </c>
      <c r="Z168" s="13" t="str">
        <f t="shared" ref="Z168:Z201" si="18">IF(P168&lt;&gt;"", IF(COUNT(V168:Y168)=4, SUM(V168:Y168), "No"), "")</f>
        <v>No</v>
      </c>
      <c r="AA168" s="13" t="str">
        <f t="shared" ref="AA168:AA201" si="19">IF(P168&lt;&gt;"", IF(COUNT(V168:X168)=3, SUM(V168:X168), "No"), "")</f>
        <v>No</v>
      </c>
      <c r="AB168" s="13" t="str">
        <f t="shared" ref="AB168:AB201" si="20">IF(P168&lt;&gt;"", IF(COUNT(V168:W168)=2, SUM(V168:W168), "No"), "")</f>
        <v>No</v>
      </c>
      <c r="AC168" s="13" t="str">
        <f>Table4[[#This Row],[Club]]&amp;":"&amp;Table4[[#Headers],[Female]]</f>
        <v>:Female</v>
      </c>
    </row>
    <row r="169" spans="1:29" x14ac:dyDescent="0.2">
      <c r="A169" s="2">
        <v>168</v>
      </c>
      <c r="B169" s="2" t="str">
        <f>IFERROR(VLOOKUP($A$1&amp;":"&amp;A169,'Finish order'!C:K,6,FALSE),"")</f>
        <v/>
      </c>
      <c r="C169" s="2" t="str">
        <f>IFERROR(VLOOKUP(A$1&amp;":"&amp;A169,'Finish order'!$C:$K,9,FALSE),"")</f>
        <v/>
      </c>
      <c r="D169" s="2" t="str">
        <f>IFERROR(VLOOKUP(A$1&amp;":"&amp;A169,'Finish order'!$C:$K,7,FALSE),"")</f>
        <v/>
      </c>
      <c r="E169" s="11" t="str">
        <f>IFERROR(VLOOKUP($A$1&amp;":"&amp;A169,'Finish order'!C:K,5,FALSE),"")</f>
        <v/>
      </c>
      <c r="F169" s="2" t="str">
        <f>IFERROR(VLOOKUP($A$1&amp;":"&amp;A169,'Finish order'!C:K,4,FALSE),"")</f>
        <v/>
      </c>
      <c r="G169" s="13" t="str" cm="1">
        <f t="array" ref="G169">IFERROR(SMALL(IF($D$2:$D1078=D169,$A$2:$A$911*1.001),1),"")</f>
        <v/>
      </c>
      <c r="H169" s="13" t="str" cm="1">
        <f t="array" ref="H169">IFERROR(SMALL(IF($D$2:$D1078=D169,$A$2:$A$911*1.0001),2),"")</f>
        <v/>
      </c>
      <c r="I169" s="13" t="str" cm="1">
        <f t="array" ref="I169">IFERROR(SMALL(IF($D$2:$D1078=D169,$A$2:$A$911*1.00001),3),"")</f>
        <v/>
      </c>
      <c r="J169" s="13" t="str" cm="1">
        <f t="array" ref="J169">IFERROR(SMALL(IF($D$2:$D1078=D169,$A$2:$A$911*1.000001),4),"")</f>
        <v/>
      </c>
      <c r="K169" s="13" t="str">
        <f t="shared" si="15"/>
        <v>No</v>
      </c>
      <c r="L169" s="13" t="str">
        <f t="shared" si="16"/>
        <v>No</v>
      </c>
      <c r="M169" s="13" t="str">
        <f t="shared" si="17"/>
        <v>No</v>
      </c>
      <c r="N169" s="13" t="str">
        <f>Table1[[#This Row],[Club]]&amp;":"&amp;Table1[[#Headers],[Male]]</f>
        <v>:Male</v>
      </c>
      <c r="P169" s="2">
        <v>168</v>
      </c>
      <c r="Q169" s="2" t="str">
        <f>IFERROR(VLOOKUP(P$1&amp;":"&amp;P169,'Finish order'!$C:$K,6,FALSE),"")</f>
        <v/>
      </c>
      <c r="R169" s="2" t="str">
        <f>IFERROR(VLOOKUP(P$1&amp;":"&amp;P169,'Finish order'!$C:$K,9,FALSE),"")</f>
        <v/>
      </c>
      <c r="S169" s="2" t="str">
        <f>IFERROR(VLOOKUP(P$1&amp;":"&amp;P169,'Finish order'!$C:$K,7,FALSE),"")</f>
        <v/>
      </c>
      <c r="T169" s="11" t="str">
        <f>IFERROR(VLOOKUP(P$1&amp;":"&amp;P169,'Finish order'!$C:$K,5,FALSE),"")</f>
        <v/>
      </c>
      <c r="U169" s="2" t="str">
        <f>IFERROR(VLOOKUP(P$1&amp;":"&amp;P169,'Finish order'!$C:$K,4,FALSE),"")</f>
        <v/>
      </c>
      <c r="V169" s="13" t="str" cm="1">
        <f t="array" ref="V169">IFERROR(SMALL(IF($S$2:$S1078=S169,$P$2:$P$911*1.001),1),"")</f>
        <v/>
      </c>
      <c r="W169" s="13" t="str" cm="1">
        <f t="array" ref="W169">IFERROR(SMALL(IF($S$2:$S1078=S169,$P$2:$P$911*1.0001),2),"")</f>
        <v/>
      </c>
      <c r="X169" s="13" t="str" cm="1">
        <f t="array" ref="X169">IFERROR(SMALL(IF($S$2:$S1078=S169,$P$2:$P$911*1.00001),3),"")</f>
        <v/>
      </c>
      <c r="Y169" s="13" t="str" cm="1">
        <f t="array" ref="Y169">IFERROR(SMALL(IF($S$2:$S1078=S169,$P$2:$P$911*1.000001),4),"")</f>
        <v/>
      </c>
      <c r="Z169" s="13" t="str">
        <f t="shared" si="18"/>
        <v>No</v>
      </c>
      <c r="AA169" s="13" t="str">
        <f t="shared" si="19"/>
        <v>No</v>
      </c>
      <c r="AB169" s="13" t="str">
        <f t="shared" si="20"/>
        <v>No</v>
      </c>
      <c r="AC169" s="13" t="str">
        <f>Table4[[#This Row],[Club]]&amp;":"&amp;Table4[[#Headers],[Female]]</f>
        <v>:Female</v>
      </c>
    </row>
    <row r="170" spans="1:29" x14ac:dyDescent="0.2">
      <c r="A170" s="2">
        <v>169</v>
      </c>
      <c r="B170" s="2" t="str">
        <f>IFERROR(VLOOKUP($A$1&amp;":"&amp;A170,'Finish order'!C:K,6,FALSE),"")</f>
        <v/>
      </c>
      <c r="C170" s="2" t="str">
        <f>IFERROR(VLOOKUP(A$1&amp;":"&amp;A170,'Finish order'!$C:$K,9,FALSE),"")</f>
        <v/>
      </c>
      <c r="D170" s="2" t="str">
        <f>IFERROR(VLOOKUP(A$1&amp;":"&amp;A170,'Finish order'!$C:$K,7,FALSE),"")</f>
        <v/>
      </c>
      <c r="E170" s="11" t="str">
        <f>IFERROR(VLOOKUP($A$1&amp;":"&amp;A170,'Finish order'!C:K,5,FALSE),"")</f>
        <v/>
      </c>
      <c r="F170" s="2" t="str">
        <f>IFERROR(VLOOKUP($A$1&amp;":"&amp;A170,'Finish order'!C:K,4,FALSE),"")</f>
        <v/>
      </c>
      <c r="G170" s="13" t="str" cm="1">
        <f t="array" ref="G170">IFERROR(SMALL(IF($D$2:$D1079=D170,$A$2:$A$911*1.001),1),"")</f>
        <v/>
      </c>
      <c r="H170" s="13" t="str" cm="1">
        <f t="array" ref="H170">IFERROR(SMALL(IF($D$2:$D1079=D170,$A$2:$A$911*1.0001),2),"")</f>
        <v/>
      </c>
      <c r="I170" s="13" t="str" cm="1">
        <f t="array" ref="I170">IFERROR(SMALL(IF($D$2:$D1079=D170,$A$2:$A$911*1.00001),3),"")</f>
        <v/>
      </c>
      <c r="J170" s="13" t="str" cm="1">
        <f t="array" ref="J170">IFERROR(SMALL(IF($D$2:$D1079=D170,$A$2:$A$911*1.000001),4),"")</f>
        <v/>
      </c>
      <c r="K170" s="13" t="str">
        <f t="shared" si="15"/>
        <v>No</v>
      </c>
      <c r="L170" s="13" t="str">
        <f t="shared" si="16"/>
        <v>No</v>
      </c>
      <c r="M170" s="13" t="str">
        <f t="shared" si="17"/>
        <v>No</v>
      </c>
      <c r="N170" s="13" t="str">
        <f>Table1[[#This Row],[Club]]&amp;":"&amp;Table1[[#Headers],[Male]]</f>
        <v>:Male</v>
      </c>
      <c r="P170" s="2">
        <v>169</v>
      </c>
      <c r="Q170" s="2" t="str">
        <f>IFERROR(VLOOKUP(P$1&amp;":"&amp;P170,'Finish order'!$C:$K,6,FALSE),"")</f>
        <v/>
      </c>
      <c r="R170" s="2" t="str">
        <f>IFERROR(VLOOKUP(P$1&amp;":"&amp;P170,'Finish order'!$C:$K,9,FALSE),"")</f>
        <v/>
      </c>
      <c r="S170" s="2" t="str">
        <f>IFERROR(VLOOKUP(P$1&amp;":"&amp;P170,'Finish order'!$C:$K,7,FALSE),"")</f>
        <v/>
      </c>
      <c r="T170" s="11" t="str">
        <f>IFERROR(VLOOKUP(P$1&amp;":"&amp;P170,'Finish order'!$C:$K,5,FALSE),"")</f>
        <v/>
      </c>
      <c r="U170" s="2" t="str">
        <f>IFERROR(VLOOKUP(P$1&amp;":"&amp;P170,'Finish order'!$C:$K,4,FALSE),"")</f>
        <v/>
      </c>
      <c r="V170" s="13" t="str" cm="1">
        <f t="array" ref="V170">IFERROR(SMALL(IF($S$2:$S1079=S170,$P$2:$P$911*1.001),1),"")</f>
        <v/>
      </c>
      <c r="W170" s="13" t="str" cm="1">
        <f t="array" ref="W170">IFERROR(SMALL(IF($S$2:$S1079=S170,$P$2:$P$911*1.0001),2),"")</f>
        <v/>
      </c>
      <c r="X170" s="13" t="str" cm="1">
        <f t="array" ref="X170">IFERROR(SMALL(IF($S$2:$S1079=S170,$P$2:$P$911*1.00001),3),"")</f>
        <v/>
      </c>
      <c r="Y170" s="13" t="str" cm="1">
        <f t="array" ref="Y170">IFERROR(SMALL(IF($S$2:$S1079=S170,$P$2:$P$911*1.000001),4),"")</f>
        <v/>
      </c>
      <c r="Z170" s="13" t="str">
        <f t="shared" si="18"/>
        <v>No</v>
      </c>
      <c r="AA170" s="13" t="str">
        <f t="shared" si="19"/>
        <v>No</v>
      </c>
      <c r="AB170" s="13" t="str">
        <f t="shared" si="20"/>
        <v>No</v>
      </c>
      <c r="AC170" s="13" t="str">
        <f>Table4[[#This Row],[Club]]&amp;":"&amp;Table4[[#Headers],[Female]]</f>
        <v>:Female</v>
      </c>
    </row>
    <row r="171" spans="1:29" x14ac:dyDescent="0.2">
      <c r="A171" s="2">
        <v>170</v>
      </c>
      <c r="B171" s="2" t="str">
        <f>IFERROR(VLOOKUP($A$1&amp;":"&amp;A171,'Finish order'!C:K,6,FALSE),"")</f>
        <v/>
      </c>
      <c r="C171" s="2" t="str">
        <f>IFERROR(VLOOKUP(A$1&amp;":"&amp;A171,'Finish order'!$C:$K,9,FALSE),"")</f>
        <v/>
      </c>
      <c r="D171" s="2" t="str">
        <f>IFERROR(VLOOKUP(A$1&amp;":"&amp;A171,'Finish order'!$C:$K,7,FALSE),"")</f>
        <v/>
      </c>
      <c r="E171" s="11" t="str">
        <f>IFERROR(VLOOKUP($A$1&amp;":"&amp;A171,'Finish order'!C:K,5,FALSE),"")</f>
        <v/>
      </c>
      <c r="F171" s="2" t="str">
        <f>IFERROR(VLOOKUP($A$1&amp;":"&amp;A171,'Finish order'!C:K,4,FALSE),"")</f>
        <v/>
      </c>
      <c r="G171" s="13" t="str" cm="1">
        <f t="array" ref="G171">IFERROR(SMALL(IF($D$2:$D1080=D171,$A$2:$A$911*1.001),1),"")</f>
        <v/>
      </c>
      <c r="H171" s="13" t="str" cm="1">
        <f t="array" ref="H171">IFERROR(SMALL(IF($D$2:$D1080=D171,$A$2:$A$911*1.0001),2),"")</f>
        <v/>
      </c>
      <c r="I171" s="13" t="str" cm="1">
        <f t="array" ref="I171">IFERROR(SMALL(IF($D$2:$D1080=D171,$A$2:$A$911*1.00001),3),"")</f>
        <v/>
      </c>
      <c r="J171" s="13" t="str" cm="1">
        <f t="array" ref="J171">IFERROR(SMALL(IF($D$2:$D1080=D171,$A$2:$A$911*1.000001),4),"")</f>
        <v/>
      </c>
      <c r="K171" s="13" t="str">
        <f t="shared" si="15"/>
        <v>No</v>
      </c>
      <c r="L171" s="13" t="str">
        <f t="shared" si="16"/>
        <v>No</v>
      </c>
      <c r="M171" s="13" t="str">
        <f t="shared" si="17"/>
        <v>No</v>
      </c>
      <c r="N171" s="13" t="str">
        <f>Table1[[#This Row],[Club]]&amp;":"&amp;Table1[[#Headers],[Male]]</f>
        <v>:Male</v>
      </c>
      <c r="P171" s="2">
        <v>170</v>
      </c>
      <c r="Q171" s="2" t="str">
        <f>IFERROR(VLOOKUP(P$1&amp;":"&amp;P171,'Finish order'!$C:$K,6,FALSE),"")</f>
        <v/>
      </c>
      <c r="R171" s="2" t="str">
        <f>IFERROR(VLOOKUP(P$1&amp;":"&amp;P171,'Finish order'!$C:$K,9,FALSE),"")</f>
        <v/>
      </c>
      <c r="S171" s="2" t="str">
        <f>IFERROR(VLOOKUP(P$1&amp;":"&amp;P171,'Finish order'!$C:$K,7,FALSE),"")</f>
        <v/>
      </c>
      <c r="T171" s="11" t="str">
        <f>IFERROR(VLOOKUP(P$1&amp;":"&amp;P171,'Finish order'!$C:$K,5,FALSE),"")</f>
        <v/>
      </c>
      <c r="U171" s="2" t="str">
        <f>IFERROR(VLOOKUP(P$1&amp;":"&amp;P171,'Finish order'!$C:$K,4,FALSE),"")</f>
        <v/>
      </c>
      <c r="V171" s="13" t="str" cm="1">
        <f t="array" ref="V171">IFERROR(SMALL(IF($S$2:$S1080=S171,$P$2:$P$911*1.001),1),"")</f>
        <v/>
      </c>
      <c r="W171" s="13" t="str" cm="1">
        <f t="array" ref="W171">IFERROR(SMALL(IF($S$2:$S1080=S171,$P$2:$P$911*1.0001),2),"")</f>
        <v/>
      </c>
      <c r="X171" s="13" t="str" cm="1">
        <f t="array" ref="X171">IFERROR(SMALL(IF($S$2:$S1080=S171,$P$2:$P$911*1.00001),3),"")</f>
        <v/>
      </c>
      <c r="Y171" s="13" t="str" cm="1">
        <f t="array" ref="Y171">IFERROR(SMALL(IF($S$2:$S1080=S171,$P$2:$P$911*1.000001),4),"")</f>
        <v/>
      </c>
      <c r="Z171" s="13" t="str">
        <f t="shared" si="18"/>
        <v>No</v>
      </c>
      <c r="AA171" s="13" t="str">
        <f t="shared" si="19"/>
        <v>No</v>
      </c>
      <c r="AB171" s="13" t="str">
        <f t="shared" si="20"/>
        <v>No</v>
      </c>
      <c r="AC171" s="13" t="str">
        <f>Table4[[#This Row],[Club]]&amp;":"&amp;Table4[[#Headers],[Female]]</f>
        <v>:Female</v>
      </c>
    </row>
    <row r="172" spans="1:29" x14ac:dyDescent="0.2">
      <c r="A172" s="2">
        <v>171</v>
      </c>
      <c r="B172" s="2" t="str">
        <f>IFERROR(VLOOKUP($A$1&amp;":"&amp;A172,'Finish order'!C:K,6,FALSE),"")</f>
        <v/>
      </c>
      <c r="C172" s="2" t="str">
        <f>IFERROR(VLOOKUP(A$1&amp;":"&amp;A172,'Finish order'!$C:$K,9,FALSE),"")</f>
        <v/>
      </c>
      <c r="D172" s="2" t="str">
        <f>IFERROR(VLOOKUP(A$1&amp;":"&amp;A172,'Finish order'!$C:$K,7,FALSE),"")</f>
        <v/>
      </c>
      <c r="E172" s="11" t="str">
        <f>IFERROR(VLOOKUP($A$1&amp;":"&amp;A172,'Finish order'!C:K,5,FALSE),"")</f>
        <v/>
      </c>
      <c r="F172" s="2" t="str">
        <f>IFERROR(VLOOKUP($A$1&amp;":"&amp;A172,'Finish order'!C:K,4,FALSE),"")</f>
        <v/>
      </c>
      <c r="G172" s="13" t="str" cm="1">
        <f t="array" ref="G172">IFERROR(SMALL(IF($D$2:$D1081=D172,$A$2:$A$911*1.001),1),"")</f>
        <v/>
      </c>
      <c r="H172" s="13" t="str" cm="1">
        <f t="array" ref="H172">IFERROR(SMALL(IF($D$2:$D1081=D172,$A$2:$A$911*1.0001),2),"")</f>
        <v/>
      </c>
      <c r="I172" s="13" t="str" cm="1">
        <f t="array" ref="I172">IFERROR(SMALL(IF($D$2:$D1081=D172,$A$2:$A$911*1.00001),3),"")</f>
        <v/>
      </c>
      <c r="J172" s="13" t="str" cm="1">
        <f t="array" ref="J172">IFERROR(SMALL(IF($D$2:$D1081=D172,$A$2:$A$911*1.000001),4),"")</f>
        <v/>
      </c>
      <c r="K172" s="13" t="str">
        <f t="shared" si="15"/>
        <v>No</v>
      </c>
      <c r="L172" s="13" t="str">
        <f t="shared" si="16"/>
        <v>No</v>
      </c>
      <c r="M172" s="13" t="str">
        <f t="shared" si="17"/>
        <v>No</v>
      </c>
      <c r="N172" s="13" t="str">
        <f>Table1[[#This Row],[Club]]&amp;":"&amp;Table1[[#Headers],[Male]]</f>
        <v>:Male</v>
      </c>
      <c r="P172" s="2">
        <v>171</v>
      </c>
      <c r="Q172" s="2" t="str">
        <f>IFERROR(VLOOKUP(P$1&amp;":"&amp;P172,'Finish order'!$C:$K,6,FALSE),"")</f>
        <v/>
      </c>
      <c r="R172" s="2" t="str">
        <f>IFERROR(VLOOKUP(P$1&amp;":"&amp;P172,'Finish order'!$C:$K,9,FALSE),"")</f>
        <v/>
      </c>
      <c r="S172" s="2" t="str">
        <f>IFERROR(VLOOKUP(P$1&amp;":"&amp;P172,'Finish order'!$C:$K,7,FALSE),"")</f>
        <v/>
      </c>
      <c r="T172" s="11" t="str">
        <f>IFERROR(VLOOKUP(P$1&amp;":"&amp;P172,'Finish order'!$C:$K,5,FALSE),"")</f>
        <v/>
      </c>
      <c r="U172" s="2" t="str">
        <f>IFERROR(VLOOKUP(P$1&amp;":"&amp;P172,'Finish order'!$C:$K,4,FALSE),"")</f>
        <v/>
      </c>
      <c r="V172" s="13" t="str" cm="1">
        <f t="array" ref="V172">IFERROR(SMALL(IF($S$2:$S1081=S172,$P$2:$P$911*1.001),1),"")</f>
        <v/>
      </c>
      <c r="W172" s="13" t="str" cm="1">
        <f t="array" ref="W172">IFERROR(SMALL(IF($S$2:$S1081=S172,$P$2:$P$911*1.0001),2),"")</f>
        <v/>
      </c>
      <c r="X172" s="13" t="str" cm="1">
        <f t="array" ref="X172">IFERROR(SMALL(IF($S$2:$S1081=S172,$P$2:$P$911*1.00001),3),"")</f>
        <v/>
      </c>
      <c r="Y172" s="13" t="str" cm="1">
        <f t="array" ref="Y172">IFERROR(SMALL(IF($S$2:$S1081=S172,$P$2:$P$911*1.000001),4),"")</f>
        <v/>
      </c>
      <c r="Z172" s="13" t="str">
        <f t="shared" si="18"/>
        <v>No</v>
      </c>
      <c r="AA172" s="13" t="str">
        <f t="shared" si="19"/>
        <v>No</v>
      </c>
      <c r="AB172" s="13" t="str">
        <f t="shared" si="20"/>
        <v>No</v>
      </c>
      <c r="AC172" s="13" t="str">
        <f>Table4[[#This Row],[Club]]&amp;":"&amp;Table4[[#Headers],[Female]]</f>
        <v>:Female</v>
      </c>
    </row>
    <row r="173" spans="1:29" x14ac:dyDescent="0.2">
      <c r="A173" s="2">
        <v>172</v>
      </c>
      <c r="B173" s="2" t="str">
        <f>IFERROR(VLOOKUP($A$1&amp;":"&amp;A173,'Finish order'!C:K,6,FALSE),"")</f>
        <v/>
      </c>
      <c r="C173" s="2" t="str">
        <f>IFERROR(VLOOKUP(A$1&amp;":"&amp;A173,'Finish order'!$C:$K,9,FALSE),"")</f>
        <v/>
      </c>
      <c r="D173" s="2" t="str">
        <f>IFERROR(VLOOKUP(A$1&amp;":"&amp;A173,'Finish order'!$C:$K,7,FALSE),"")</f>
        <v/>
      </c>
      <c r="E173" s="11" t="str">
        <f>IFERROR(VLOOKUP($A$1&amp;":"&amp;A173,'Finish order'!C:K,5,FALSE),"")</f>
        <v/>
      </c>
      <c r="F173" s="2" t="str">
        <f>IFERROR(VLOOKUP($A$1&amp;":"&amp;A173,'Finish order'!C:K,4,FALSE),"")</f>
        <v/>
      </c>
      <c r="G173" s="13" t="str" cm="1">
        <f t="array" ref="G173">IFERROR(SMALL(IF($D$2:$D1082=D173,$A$2:$A$911*1.001),1),"")</f>
        <v/>
      </c>
      <c r="H173" s="13" t="str" cm="1">
        <f t="array" ref="H173">IFERROR(SMALL(IF($D$2:$D1082=D173,$A$2:$A$911*1.0001),2),"")</f>
        <v/>
      </c>
      <c r="I173" s="13" t="str" cm="1">
        <f t="array" ref="I173">IFERROR(SMALL(IF($D$2:$D1082=D173,$A$2:$A$911*1.00001),3),"")</f>
        <v/>
      </c>
      <c r="J173" s="13" t="str" cm="1">
        <f t="array" ref="J173">IFERROR(SMALL(IF($D$2:$D1082=D173,$A$2:$A$911*1.000001),4),"")</f>
        <v/>
      </c>
      <c r="K173" s="13" t="str">
        <f t="shared" si="15"/>
        <v>No</v>
      </c>
      <c r="L173" s="13" t="str">
        <f t="shared" si="16"/>
        <v>No</v>
      </c>
      <c r="M173" s="13" t="str">
        <f t="shared" si="17"/>
        <v>No</v>
      </c>
      <c r="N173" s="13" t="str">
        <f>Table1[[#This Row],[Club]]&amp;":"&amp;Table1[[#Headers],[Male]]</f>
        <v>:Male</v>
      </c>
      <c r="P173" s="2">
        <v>172</v>
      </c>
      <c r="Q173" s="2" t="str">
        <f>IFERROR(VLOOKUP(P$1&amp;":"&amp;P173,'Finish order'!$C:$K,6,FALSE),"")</f>
        <v/>
      </c>
      <c r="R173" s="2" t="str">
        <f>IFERROR(VLOOKUP(P$1&amp;":"&amp;P173,'Finish order'!$C:$K,9,FALSE),"")</f>
        <v/>
      </c>
      <c r="S173" s="2" t="str">
        <f>IFERROR(VLOOKUP(P$1&amp;":"&amp;P173,'Finish order'!$C:$K,7,FALSE),"")</f>
        <v/>
      </c>
      <c r="T173" s="11" t="str">
        <f>IFERROR(VLOOKUP(P$1&amp;":"&amp;P173,'Finish order'!$C:$K,5,FALSE),"")</f>
        <v/>
      </c>
      <c r="U173" s="2" t="str">
        <f>IFERROR(VLOOKUP(P$1&amp;":"&amp;P173,'Finish order'!$C:$K,4,FALSE),"")</f>
        <v/>
      </c>
      <c r="V173" s="13" t="str" cm="1">
        <f t="array" ref="V173">IFERROR(SMALL(IF($S$2:$S1082=S173,$P$2:$P$911*1.001),1),"")</f>
        <v/>
      </c>
      <c r="W173" s="13" t="str" cm="1">
        <f t="array" ref="W173">IFERROR(SMALL(IF($S$2:$S1082=S173,$P$2:$P$911*1.0001),2),"")</f>
        <v/>
      </c>
      <c r="X173" s="13" t="str" cm="1">
        <f t="array" ref="X173">IFERROR(SMALL(IF($S$2:$S1082=S173,$P$2:$P$911*1.00001),3),"")</f>
        <v/>
      </c>
      <c r="Y173" s="13" t="str" cm="1">
        <f t="array" ref="Y173">IFERROR(SMALL(IF($S$2:$S1082=S173,$P$2:$P$911*1.000001),4),"")</f>
        <v/>
      </c>
      <c r="Z173" s="13" t="str">
        <f t="shared" si="18"/>
        <v>No</v>
      </c>
      <c r="AA173" s="13" t="str">
        <f t="shared" si="19"/>
        <v>No</v>
      </c>
      <c r="AB173" s="13" t="str">
        <f t="shared" si="20"/>
        <v>No</v>
      </c>
      <c r="AC173" s="13" t="str">
        <f>Table4[[#This Row],[Club]]&amp;":"&amp;Table4[[#Headers],[Female]]</f>
        <v>:Female</v>
      </c>
    </row>
    <row r="174" spans="1:29" x14ac:dyDescent="0.2">
      <c r="A174" s="2">
        <v>173</v>
      </c>
      <c r="B174" s="2" t="str">
        <f>IFERROR(VLOOKUP($A$1&amp;":"&amp;A174,'Finish order'!C:K,6,FALSE),"")</f>
        <v/>
      </c>
      <c r="C174" s="2" t="str">
        <f>IFERROR(VLOOKUP(A$1&amp;":"&amp;A174,'Finish order'!$C:$K,9,FALSE),"")</f>
        <v/>
      </c>
      <c r="D174" s="2" t="str">
        <f>IFERROR(VLOOKUP(A$1&amp;":"&amp;A174,'Finish order'!$C:$K,7,FALSE),"")</f>
        <v/>
      </c>
      <c r="E174" s="11" t="str">
        <f>IFERROR(VLOOKUP($A$1&amp;":"&amp;A174,'Finish order'!C:K,5,FALSE),"")</f>
        <v/>
      </c>
      <c r="F174" s="2" t="str">
        <f>IFERROR(VLOOKUP($A$1&amp;":"&amp;A174,'Finish order'!C:K,4,FALSE),"")</f>
        <v/>
      </c>
      <c r="G174" s="13" t="str" cm="1">
        <f t="array" ref="G174">IFERROR(SMALL(IF($D$2:$D1083=D174,$A$2:$A$911*1.001),1),"")</f>
        <v/>
      </c>
      <c r="H174" s="13" t="str" cm="1">
        <f t="array" ref="H174">IFERROR(SMALL(IF($D$2:$D1083=D174,$A$2:$A$911*1.0001),2),"")</f>
        <v/>
      </c>
      <c r="I174" s="13" t="str" cm="1">
        <f t="array" ref="I174">IFERROR(SMALL(IF($D$2:$D1083=D174,$A$2:$A$911*1.00001),3),"")</f>
        <v/>
      </c>
      <c r="J174" s="13" t="str" cm="1">
        <f t="array" ref="J174">IFERROR(SMALL(IF($D$2:$D1083=D174,$A$2:$A$911*1.000001),4),"")</f>
        <v/>
      </c>
      <c r="K174" s="13" t="str">
        <f t="shared" si="15"/>
        <v>No</v>
      </c>
      <c r="L174" s="13" t="str">
        <f t="shared" si="16"/>
        <v>No</v>
      </c>
      <c r="M174" s="13" t="str">
        <f t="shared" si="17"/>
        <v>No</v>
      </c>
      <c r="N174" s="13" t="str">
        <f>Table1[[#This Row],[Club]]&amp;":"&amp;Table1[[#Headers],[Male]]</f>
        <v>:Male</v>
      </c>
      <c r="P174" s="2">
        <v>173</v>
      </c>
      <c r="Q174" s="2" t="str">
        <f>IFERROR(VLOOKUP(P$1&amp;":"&amp;P174,'Finish order'!$C:$K,6,FALSE),"")</f>
        <v/>
      </c>
      <c r="R174" s="2" t="str">
        <f>IFERROR(VLOOKUP(P$1&amp;":"&amp;P174,'Finish order'!$C:$K,9,FALSE),"")</f>
        <v/>
      </c>
      <c r="S174" s="2" t="str">
        <f>IFERROR(VLOOKUP(P$1&amp;":"&amp;P174,'Finish order'!$C:$K,7,FALSE),"")</f>
        <v/>
      </c>
      <c r="T174" s="11" t="str">
        <f>IFERROR(VLOOKUP(P$1&amp;":"&amp;P174,'Finish order'!$C:$K,5,FALSE),"")</f>
        <v/>
      </c>
      <c r="U174" s="2" t="str">
        <f>IFERROR(VLOOKUP(P$1&amp;":"&amp;P174,'Finish order'!$C:$K,4,FALSE),"")</f>
        <v/>
      </c>
      <c r="V174" s="13" t="str" cm="1">
        <f t="array" ref="V174">IFERROR(SMALL(IF($S$2:$S1083=S174,$P$2:$P$911*1.001),1),"")</f>
        <v/>
      </c>
      <c r="W174" s="13" t="str" cm="1">
        <f t="array" ref="W174">IFERROR(SMALL(IF($S$2:$S1083=S174,$P$2:$P$911*1.0001),2),"")</f>
        <v/>
      </c>
      <c r="X174" s="13" t="str" cm="1">
        <f t="array" ref="X174">IFERROR(SMALL(IF($S$2:$S1083=S174,$P$2:$P$911*1.00001),3),"")</f>
        <v/>
      </c>
      <c r="Y174" s="13" t="str" cm="1">
        <f t="array" ref="Y174">IFERROR(SMALL(IF($S$2:$S1083=S174,$P$2:$P$911*1.000001),4),"")</f>
        <v/>
      </c>
      <c r="Z174" s="13" t="str">
        <f t="shared" si="18"/>
        <v>No</v>
      </c>
      <c r="AA174" s="13" t="str">
        <f t="shared" si="19"/>
        <v>No</v>
      </c>
      <c r="AB174" s="13" t="str">
        <f t="shared" si="20"/>
        <v>No</v>
      </c>
      <c r="AC174" s="13" t="str">
        <f>Table4[[#This Row],[Club]]&amp;":"&amp;Table4[[#Headers],[Female]]</f>
        <v>:Female</v>
      </c>
    </row>
    <row r="175" spans="1:29" x14ac:dyDescent="0.2">
      <c r="A175" s="2">
        <v>174</v>
      </c>
      <c r="B175" s="2" t="str">
        <f>IFERROR(VLOOKUP($A$1&amp;":"&amp;A175,'Finish order'!C:K,6,FALSE),"")</f>
        <v/>
      </c>
      <c r="C175" s="2" t="str">
        <f>IFERROR(VLOOKUP(A$1&amp;":"&amp;A175,'Finish order'!$C:$K,9,FALSE),"")</f>
        <v/>
      </c>
      <c r="D175" s="2" t="str">
        <f>IFERROR(VLOOKUP(A$1&amp;":"&amp;A175,'Finish order'!$C:$K,7,FALSE),"")</f>
        <v/>
      </c>
      <c r="E175" s="11" t="str">
        <f>IFERROR(VLOOKUP($A$1&amp;":"&amp;A175,'Finish order'!C:K,5,FALSE),"")</f>
        <v/>
      </c>
      <c r="F175" s="2" t="str">
        <f>IFERROR(VLOOKUP($A$1&amp;":"&amp;A175,'Finish order'!C:K,4,FALSE),"")</f>
        <v/>
      </c>
      <c r="G175" s="13" t="str" cm="1">
        <f t="array" ref="G175">IFERROR(SMALL(IF($D$2:$D1084=D175,$A$2:$A$911*1.001),1),"")</f>
        <v/>
      </c>
      <c r="H175" s="13" t="str" cm="1">
        <f t="array" ref="H175">IFERROR(SMALL(IF($D$2:$D1084=D175,$A$2:$A$911*1.0001),2),"")</f>
        <v/>
      </c>
      <c r="I175" s="13" t="str" cm="1">
        <f t="array" ref="I175">IFERROR(SMALL(IF($D$2:$D1084=D175,$A$2:$A$911*1.00001),3),"")</f>
        <v/>
      </c>
      <c r="J175" s="13" t="str" cm="1">
        <f t="array" ref="J175">IFERROR(SMALL(IF($D$2:$D1084=D175,$A$2:$A$911*1.000001),4),"")</f>
        <v/>
      </c>
      <c r="K175" s="13" t="str">
        <f t="shared" si="15"/>
        <v>No</v>
      </c>
      <c r="L175" s="13" t="str">
        <f t="shared" si="16"/>
        <v>No</v>
      </c>
      <c r="M175" s="13" t="str">
        <f t="shared" si="17"/>
        <v>No</v>
      </c>
      <c r="N175" s="13" t="str">
        <f>Table1[[#This Row],[Club]]&amp;":"&amp;Table1[[#Headers],[Male]]</f>
        <v>:Male</v>
      </c>
      <c r="P175" s="2">
        <v>174</v>
      </c>
      <c r="Q175" s="2" t="str">
        <f>IFERROR(VLOOKUP(P$1&amp;":"&amp;P175,'Finish order'!$C:$K,6,FALSE),"")</f>
        <v/>
      </c>
      <c r="R175" s="2" t="str">
        <f>IFERROR(VLOOKUP(P$1&amp;":"&amp;P175,'Finish order'!$C:$K,9,FALSE),"")</f>
        <v/>
      </c>
      <c r="S175" s="2" t="str">
        <f>IFERROR(VLOOKUP(P$1&amp;":"&amp;P175,'Finish order'!$C:$K,7,FALSE),"")</f>
        <v/>
      </c>
      <c r="T175" s="11" t="str">
        <f>IFERROR(VLOOKUP(P$1&amp;":"&amp;P175,'Finish order'!$C:$K,5,FALSE),"")</f>
        <v/>
      </c>
      <c r="U175" s="2" t="str">
        <f>IFERROR(VLOOKUP(P$1&amp;":"&amp;P175,'Finish order'!$C:$K,4,FALSE),"")</f>
        <v/>
      </c>
      <c r="V175" s="13" t="str" cm="1">
        <f t="array" ref="V175">IFERROR(SMALL(IF($S$2:$S1084=S175,$P$2:$P$911*1.001),1),"")</f>
        <v/>
      </c>
      <c r="W175" s="13" t="str" cm="1">
        <f t="array" ref="W175">IFERROR(SMALL(IF($S$2:$S1084=S175,$P$2:$P$911*1.0001),2),"")</f>
        <v/>
      </c>
      <c r="X175" s="13" t="str" cm="1">
        <f t="array" ref="X175">IFERROR(SMALL(IF($S$2:$S1084=S175,$P$2:$P$911*1.00001),3),"")</f>
        <v/>
      </c>
      <c r="Y175" s="13" t="str" cm="1">
        <f t="array" ref="Y175">IFERROR(SMALL(IF($S$2:$S1084=S175,$P$2:$P$911*1.000001),4),"")</f>
        <v/>
      </c>
      <c r="Z175" s="13" t="str">
        <f t="shared" si="18"/>
        <v>No</v>
      </c>
      <c r="AA175" s="13" t="str">
        <f t="shared" si="19"/>
        <v>No</v>
      </c>
      <c r="AB175" s="13" t="str">
        <f t="shared" si="20"/>
        <v>No</v>
      </c>
      <c r="AC175" s="13" t="str">
        <f>Table4[[#This Row],[Club]]&amp;":"&amp;Table4[[#Headers],[Female]]</f>
        <v>:Female</v>
      </c>
    </row>
    <row r="176" spans="1:29" x14ac:dyDescent="0.2">
      <c r="A176" s="2">
        <v>175</v>
      </c>
      <c r="B176" s="2" t="str">
        <f>IFERROR(VLOOKUP($A$1&amp;":"&amp;A176,'Finish order'!C:K,6,FALSE),"")</f>
        <v/>
      </c>
      <c r="C176" s="2" t="str">
        <f>IFERROR(VLOOKUP(A$1&amp;":"&amp;A176,'Finish order'!$C:$K,9,FALSE),"")</f>
        <v/>
      </c>
      <c r="D176" s="2" t="str">
        <f>IFERROR(VLOOKUP(A$1&amp;":"&amp;A176,'Finish order'!$C:$K,7,FALSE),"")</f>
        <v/>
      </c>
      <c r="E176" s="11" t="str">
        <f>IFERROR(VLOOKUP($A$1&amp;":"&amp;A176,'Finish order'!C:K,5,FALSE),"")</f>
        <v/>
      </c>
      <c r="F176" s="2" t="str">
        <f>IFERROR(VLOOKUP($A$1&amp;":"&amp;A176,'Finish order'!C:K,4,FALSE),"")</f>
        <v/>
      </c>
      <c r="G176" s="13" t="str" cm="1">
        <f t="array" ref="G176">IFERROR(SMALL(IF($D$2:$D1085=D176,$A$2:$A$911*1.001),1),"")</f>
        <v/>
      </c>
      <c r="H176" s="13" t="str" cm="1">
        <f t="array" ref="H176">IFERROR(SMALL(IF($D$2:$D1085=D176,$A$2:$A$911*1.0001),2),"")</f>
        <v/>
      </c>
      <c r="I176" s="13" t="str" cm="1">
        <f t="array" ref="I176">IFERROR(SMALL(IF($D$2:$D1085=D176,$A$2:$A$911*1.00001),3),"")</f>
        <v/>
      </c>
      <c r="J176" s="13" t="str" cm="1">
        <f t="array" ref="J176">IFERROR(SMALL(IF($D$2:$D1085=D176,$A$2:$A$911*1.000001),4),"")</f>
        <v/>
      </c>
      <c r="K176" s="13" t="str">
        <f t="shared" si="15"/>
        <v>No</v>
      </c>
      <c r="L176" s="13" t="str">
        <f t="shared" si="16"/>
        <v>No</v>
      </c>
      <c r="M176" s="13" t="str">
        <f t="shared" si="17"/>
        <v>No</v>
      </c>
      <c r="N176" s="13" t="str">
        <f>Table1[[#This Row],[Club]]&amp;":"&amp;Table1[[#Headers],[Male]]</f>
        <v>:Male</v>
      </c>
      <c r="P176" s="2">
        <v>175</v>
      </c>
      <c r="Q176" s="2" t="str">
        <f>IFERROR(VLOOKUP(P$1&amp;":"&amp;P176,'Finish order'!$C:$K,6,FALSE),"")</f>
        <v/>
      </c>
      <c r="R176" s="2" t="str">
        <f>IFERROR(VLOOKUP(P$1&amp;":"&amp;P176,'Finish order'!$C:$K,9,FALSE),"")</f>
        <v/>
      </c>
      <c r="S176" s="2" t="str">
        <f>IFERROR(VLOOKUP(P$1&amp;":"&amp;P176,'Finish order'!$C:$K,7,FALSE),"")</f>
        <v/>
      </c>
      <c r="T176" s="11" t="str">
        <f>IFERROR(VLOOKUP(P$1&amp;":"&amp;P176,'Finish order'!$C:$K,5,FALSE),"")</f>
        <v/>
      </c>
      <c r="U176" s="2" t="str">
        <f>IFERROR(VLOOKUP(P$1&amp;":"&amp;P176,'Finish order'!$C:$K,4,FALSE),"")</f>
        <v/>
      </c>
      <c r="V176" s="13" t="str" cm="1">
        <f t="array" ref="V176">IFERROR(SMALL(IF($S$2:$S1085=S176,$P$2:$P$911*1.001),1),"")</f>
        <v/>
      </c>
      <c r="W176" s="13" t="str" cm="1">
        <f t="array" ref="W176">IFERROR(SMALL(IF($S$2:$S1085=S176,$P$2:$P$911*1.0001),2),"")</f>
        <v/>
      </c>
      <c r="X176" s="13" t="str" cm="1">
        <f t="array" ref="X176">IFERROR(SMALL(IF($S$2:$S1085=S176,$P$2:$P$911*1.00001),3),"")</f>
        <v/>
      </c>
      <c r="Y176" s="13" t="str" cm="1">
        <f t="array" ref="Y176">IFERROR(SMALL(IF($S$2:$S1085=S176,$P$2:$P$911*1.000001),4),"")</f>
        <v/>
      </c>
      <c r="Z176" s="13" t="str">
        <f t="shared" si="18"/>
        <v>No</v>
      </c>
      <c r="AA176" s="13" t="str">
        <f t="shared" si="19"/>
        <v>No</v>
      </c>
      <c r="AB176" s="13" t="str">
        <f t="shared" si="20"/>
        <v>No</v>
      </c>
      <c r="AC176" s="13" t="str">
        <f>Table4[[#This Row],[Club]]&amp;":"&amp;Table4[[#Headers],[Female]]</f>
        <v>:Female</v>
      </c>
    </row>
    <row r="177" spans="1:29" x14ac:dyDescent="0.2">
      <c r="A177" s="2">
        <v>176</v>
      </c>
      <c r="B177" s="2" t="str">
        <f>IFERROR(VLOOKUP($A$1&amp;":"&amp;A177,'Finish order'!C:K,6,FALSE),"")</f>
        <v/>
      </c>
      <c r="C177" s="2" t="str">
        <f>IFERROR(VLOOKUP(A$1&amp;":"&amp;A177,'Finish order'!$C:$K,9,FALSE),"")</f>
        <v/>
      </c>
      <c r="D177" s="2" t="str">
        <f>IFERROR(VLOOKUP(A$1&amp;":"&amp;A177,'Finish order'!$C:$K,7,FALSE),"")</f>
        <v/>
      </c>
      <c r="E177" s="11" t="str">
        <f>IFERROR(VLOOKUP($A$1&amp;":"&amp;A177,'Finish order'!C:K,5,FALSE),"")</f>
        <v/>
      </c>
      <c r="F177" s="2" t="str">
        <f>IFERROR(VLOOKUP($A$1&amp;":"&amp;A177,'Finish order'!C:K,4,FALSE),"")</f>
        <v/>
      </c>
      <c r="G177" s="13" t="str" cm="1">
        <f t="array" ref="G177">IFERROR(SMALL(IF($D$2:$D1086=D177,$A$2:$A$911*1.001),1),"")</f>
        <v/>
      </c>
      <c r="H177" s="13" t="str" cm="1">
        <f t="array" ref="H177">IFERROR(SMALL(IF($D$2:$D1086=D177,$A$2:$A$911*1.0001),2),"")</f>
        <v/>
      </c>
      <c r="I177" s="13" t="str" cm="1">
        <f t="array" ref="I177">IFERROR(SMALL(IF($D$2:$D1086=D177,$A$2:$A$911*1.00001),3),"")</f>
        <v/>
      </c>
      <c r="J177" s="13" t="str" cm="1">
        <f t="array" ref="J177">IFERROR(SMALL(IF($D$2:$D1086=D177,$A$2:$A$911*1.000001),4),"")</f>
        <v/>
      </c>
      <c r="K177" s="13" t="str">
        <f t="shared" si="15"/>
        <v>No</v>
      </c>
      <c r="L177" s="13" t="str">
        <f t="shared" si="16"/>
        <v>No</v>
      </c>
      <c r="M177" s="13" t="str">
        <f t="shared" si="17"/>
        <v>No</v>
      </c>
      <c r="N177" s="13" t="str">
        <f>Table1[[#This Row],[Club]]&amp;":"&amp;Table1[[#Headers],[Male]]</f>
        <v>:Male</v>
      </c>
      <c r="P177" s="2">
        <v>176</v>
      </c>
      <c r="Q177" s="2" t="str">
        <f>IFERROR(VLOOKUP(P$1&amp;":"&amp;P177,'Finish order'!$C:$K,6,FALSE),"")</f>
        <v/>
      </c>
      <c r="R177" s="2" t="str">
        <f>IFERROR(VLOOKUP(P$1&amp;":"&amp;P177,'Finish order'!$C:$K,9,FALSE),"")</f>
        <v/>
      </c>
      <c r="S177" s="2" t="str">
        <f>IFERROR(VLOOKUP(P$1&amp;":"&amp;P177,'Finish order'!$C:$K,7,FALSE),"")</f>
        <v/>
      </c>
      <c r="T177" s="11" t="str">
        <f>IFERROR(VLOOKUP(P$1&amp;":"&amp;P177,'Finish order'!$C:$K,5,FALSE),"")</f>
        <v/>
      </c>
      <c r="U177" s="2" t="str">
        <f>IFERROR(VLOOKUP(P$1&amp;":"&amp;P177,'Finish order'!$C:$K,4,FALSE),"")</f>
        <v/>
      </c>
      <c r="V177" s="13" t="str" cm="1">
        <f t="array" ref="V177">IFERROR(SMALL(IF($S$2:$S1086=S177,$P$2:$P$911*1.001),1),"")</f>
        <v/>
      </c>
      <c r="W177" s="13" t="str" cm="1">
        <f t="array" ref="W177">IFERROR(SMALL(IF($S$2:$S1086=S177,$P$2:$P$911*1.0001),2),"")</f>
        <v/>
      </c>
      <c r="X177" s="13" t="str" cm="1">
        <f t="array" ref="X177">IFERROR(SMALL(IF($S$2:$S1086=S177,$P$2:$P$911*1.00001),3),"")</f>
        <v/>
      </c>
      <c r="Y177" s="13" t="str" cm="1">
        <f t="array" ref="Y177">IFERROR(SMALL(IF($S$2:$S1086=S177,$P$2:$P$911*1.000001),4),"")</f>
        <v/>
      </c>
      <c r="Z177" s="13" t="str">
        <f t="shared" si="18"/>
        <v>No</v>
      </c>
      <c r="AA177" s="13" t="str">
        <f t="shared" si="19"/>
        <v>No</v>
      </c>
      <c r="AB177" s="13" t="str">
        <f t="shared" si="20"/>
        <v>No</v>
      </c>
      <c r="AC177" s="13" t="str">
        <f>Table4[[#This Row],[Club]]&amp;":"&amp;Table4[[#Headers],[Female]]</f>
        <v>:Female</v>
      </c>
    </row>
    <row r="178" spans="1:29" x14ac:dyDescent="0.2">
      <c r="A178" s="2">
        <v>177</v>
      </c>
      <c r="B178" s="2" t="str">
        <f>IFERROR(VLOOKUP($A$1&amp;":"&amp;A178,'Finish order'!C:K,6,FALSE),"")</f>
        <v/>
      </c>
      <c r="C178" s="2" t="str">
        <f>IFERROR(VLOOKUP(A$1&amp;":"&amp;A178,'Finish order'!$C:$K,9,FALSE),"")</f>
        <v/>
      </c>
      <c r="D178" s="2" t="str">
        <f>IFERROR(VLOOKUP(A$1&amp;":"&amp;A178,'Finish order'!$C:$K,7,FALSE),"")</f>
        <v/>
      </c>
      <c r="E178" s="11" t="str">
        <f>IFERROR(VLOOKUP($A$1&amp;":"&amp;A178,'Finish order'!C:K,5,FALSE),"")</f>
        <v/>
      </c>
      <c r="F178" s="2" t="str">
        <f>IFERROR(VLOOKUP($A$1&amp;":"&amp;A178,'Finish order'!C:K,4,FALSE),"")</f>
        <v/>
      </c>
      <c r="G178" s="13" t="str" cm="1">
        <f t="array" ref="G178">IFERROR(SMALL(IF($D$2:$D1087=D178,$A$2:$A$911*1.001),1),"")</f>
        <v/>
      </c>
      <c r="H178" s="13" t="str" cm="1">
        <f t="array" ref="H178">IFERROR(SMALL(IF($D$2:$D1087=D178,$A$2:$A$911*1.0001),2),"")</f>
        <v/>
      </c>
      <c r="I178" s="13" t="str" cm="1">
        <f t="array" ref="I178">IFERROR(SMALL(IF($D$2:$D1087=D178,$A$2:$A$911*1.00001),3),"")</f>
        <v/>
      </c>
      <c r="J178" s="13" t="str" cm="1">
        <f t="array" ref="J178">IFERROR(SMALL(IF($D$2:$D1087=D178,$A$2:$A$911*1.000001),4),"")</f>
        <v/>
      </c>
      <c r="K178" s="13" t="str">
        <f t="shared" si="15"/>
        <v>No</v>
      </c>
      <c r="L178" s="13" t="str">
        <f t="shared" si="16"/>
        <v>No</v>
      </c>
      <c r="M178" s="13" t="str">
        <f t="shared" si="17"/>
        <v>No</v>
      </c>
      <c r="N178" s="13" t="str">
        <f>Table1[[#This Row],[Club]]&amp;":"&amp;Table1[[#Headers],[Male]]</f>
        <v>:Male</v>
      </c>
      <c r="P178" s="2">
        <v>177</v>
      </c>
      <c r="Q178" s="2" t="str">
        <f>IFERROR(VLOOKUP(P$1&amp;":"&amp;P178,'Finish order'!$C:$K,6,FALSE),"")</f>
        <v/>
      </c>
      <c r="R178" s="2" t="str">
        <f>IFERROR(VLOOKUP(P$1&amp;":"&amp;P178,'Finish order'!$C:$K,9,FALSE),"")</f>
        <v/>
      </c>
      <c r="S178" s="2" t="str">
        <f>IFERROR(VLOOKUP(P$1&amp;":"&amp;P178,'Finish order'!$C:$K,7,FALSE),"")</f>
        <v/>
      </c>
      <c r="T178" s="11" t="str">
        <f>IFERROR(VLOOKUP(P$1&amp;":"&amp;P178,'Finish order'!$C:$K,5,FALSE),"")</f>
        <v/>
      </c>
      <c r="U178" s="2" t="str">
        <f>IFERROR(VLOOKUP(P$1&amp;":"&amp;P178,'Finish order'!$C:$K,4,FALSE),"")</f>
        <v/>
      </c>
      <c r="V178" s="13" t="str" cm="1">
        <f t="array" ref="V178">IFERROR(SMALL(IF($S$2:$S1087=S178,$P$2:$P$911*1.001),1),"")</f>
        <v/>
      </c>
      <c r="W178" s="13" t="str" cm="1">
        <f t="array" ref="W178">IFERROR(SMALL(IF($S$2:$S1087=S178,$P$2:$P$911*1.0001),2),"")</f>
        <v/>
      </c>
      <c r="X178" s="13" t="str" cm="1">
        <f t="array" ref="X178">IFERROR(SMALL(IF($S$2:$S1087=S178,$P$2:$P$911*1.00001),3),"")</f>
        <v/>
      </c>
      <c r="Y178" s="13" t="str" cm="1">
        <f t="array" ref="Y178">IFERROR(SMALL(IF($S$2:$S1087=S178,$P$2:$P$911*1.000001),4),"")</f>
        <v/>
      </c>
      <c r="Z178" s="13" t="str">
        <f t="shared" si="18"/>
        <v>No</v>
      </c>
      <c r="AA178" s="13" t="str">
        <f t="shared" si="19"/>
        <v>No</v>
      </c>
      <c r="AB178" s="13" t="str">
        <f t="shared" si="20"/>
        <v>No</v>
      </c>
      <c r="AC178" s="13" t="str">
        <f>Table4[[#This Row],[Club]]&amp;":"&amp;Table4[[#Headers],[Female]]</f>
        <v>:Female</v>
      </c>
    </row>
    <row r="179" spans="1:29" x14ac:dyDescent="0.2">
      <c r="A179" s="2">
        <v>178</v>
      </c>
      <c r="B179" s="2" t="str">
        <f>IFERROR(VLOOKUP($A$1&amp;":"&amp;A179,'Finish order'!C:K,6,FALSE),"")</f>
        <v/>
      </c>
      <c r="C179" s="2" t="str">
        <f>IFERROR(VLOOKUP(A$1&amp;":"&amp;A179,'Finish order'!$C:$K,9,FALSE),"")</f>
        <v/>
      </c>
      <c r="D179" s="2" t="str">
        <f>IFERROR(VLOOKUP(A$1&amp;":"&amp;A179,'Finish order'!$C:$K,7,FALSE),"")</f>
        <v/>
      </c>
      <c r="E179" s="11" t="str">
        <f>IFERROR(VLOOKUP($A$1&amp;":"&amp;A179,'Finish order'!C:K,5,FALSE),"")</f>
        <v/>
      </c>
      <c r="F179" s="2" t="str">
        <f>IFERROR(VLOOKUP($A$1&amp;":"&amp;A179,'Finish order'!C:K,4,FALSE),"")</f>
        <v/>
      </c>
      <c r="G179" s="13" t="str" cm="1">
        <f t="array" ref="G179">IFERROR(SMALL(IF($D$2:$D1088=D179,$A$2:$A$911*1.001),1),"")</f>
        <v/>
      </c>
      <c r="H179" s="13" t="str" cm="1">
        <f t="array" ref="H179">IFERROR(SMALL(IF($D$2:$D1088=D179,$A$2:$A$911*1.0001),2),"")</f>
        <v/>
      </c>
      <c r="I179" s="13" t="str" cm="1">
        <f t="array" ref="I179">IFERROR(SMALL(IF($D$2:$D1088=D179,$A$2:$A$911*1.00001),3),"")</f>
        <v/>
      </c>
      <c r="J179" s="13" t="str" cm="1">
        <f t="array" ref="J179">IFERROR(SMALL(IF($D$2:$D1088=D179,$A$2:$A$911*1.000001),4),"")</f>
        <v/>
      </c>
      <c r="K179" s="13" t="str">
        <f t="shared" si="15"/>
        <v>No</v>
      </c>
      <c r="L179" s="13" t="str">
        <f t="shared" si="16"/>
        <v>No</v>
      </c>
      <c r="M179" s="13" t="str">
        <f t="shared" si="17"/>
        <v>No</v>
      </c>
      <c r="N179" s="13" t="str">
        <f>Table1[[#This Row],[Club]]&amp;":"&amp;Table1[[#Headers],[Male]]</f>
        <v>:Male</v>
      </c>
      <c r="P179" s="2">
        <v>178</v>
      </c>
      <c r="Q179" s="2" t="str">
        <f>IFERROR(VLOOKUP(P$1&amp;":"&amp;P179,'Finish order'!$C:$K,6,FALSE),"")</f>
        <v/>
      </c>
      <c r="R179" s="2" t="str">
        <f>IFERROR(VLOOKUP(P$1&amp;":"&amp;P179,'Finish order'!$C:$K,9,FALSE),"")</f>
        <v/>
      </c>
      <c r="S179" s="2" t="str">
        <f>IFERROR(VLOOKUP(P$1&amp;":"&amp;P179,'Finish order'!$C:$K,7,FALSE),"")</f>
        <v/>
      </c>
      <c r="T179" s="11" t="str">
        <f>IFERROR(VLOOKUP(P$1&amp;":"&amp;P179,'Finish order'!$C:$K,5,FALSE),"")</f>
        <v/>
      </c>
      <c r="U179" s="2" t="str">
        <f>IFERROR(VLOOKUP(P$1&amp;":"&amp;P179,'Finish order'!$C:$K,4,FALSE),"")</f>
        <v/>
      </c>
      <c r="V179" s="13" t="str" cm="1">
        <f t="array" ref="V179">IFERROR(SMALL(IF($S$2:$S1088=S179,$P$2:$P$911*1.001),1),"")</f>
        <v/>
      </c>
      <c r="W179" s="13" t="str" cm="1">
        <f t="array" ref="W179">IFERROR(SMALL(IF($S$2:$S1088=S179,$P$2:$P$911*1.0001),2),"")</f>
        <v/>
      </c>
      <c r="X179" s="13" t="str" cm="1">
        <f t="array" ref="X179">IFERROR(SMALL(IF($S$2:$S1088=S179,$P$2:$P$911*1.00001),3),"")</f>
        <v/>
      </c>
      <c r="Y179" s="13" t="str" cm="1">
        <f t="array" ref="Y179">IFERROR(SMALL(IF($S$2:$S1088=S179,$P$2:$P$911*1.000001),4),"")</f>
        <v/>
      </c>
      <c r="Z179" s="13" t="str">
        <f t="shared" si="18"/>
        <v>No</v>
      </c>
      <c r="AA179" s="13" t="str">
        <f t="shared" si="19"/>
        <v>No</v>
      </c>
      <c r="AB179" s="13" t="str">
        <f t="shared" si="20"/>
        <v>No</v>
      </c>
      <c r="AC179" s="13" t="str">
        <f>Table4[[#This Row],[Club]]&amp;":"&amp;Table4[[#Headers],[Female]]</f>
        <v>:Female</v>
      </c>
    </row>
    <row r="180" spans="1:29" x14ac:dyDescent="0.2">
      <c r="A180" s="2">
        <v>179</v>
      </c>
      <c r="B180" s="2" t="str">
        <f>IFERROR(VLOOKUP($A$1&amp;":"&amp;A180,'Finish order'!C:K,6,FALSE),"")</f>
        <v/>
      </c>
      <c r="C180" s="2" t="str">
        <f>IFERROR(VLOOKUP(A$1&amp;":"&amp;A180,'Finish order'!$C:$K,9,FALSE),"")</f>
        <v/>
      </c>
      <c r="D180" s="2" t="str">
        <f>IFERROR(VLOOKUP(A$1&amp;":"&amp;A180,'Finish order'!$C:$K,7,FALSE),"")</f>
        <v/>
      </c>
      <c r="E180" s="11" t="str">
        <f>IFERROR(VLOOKUP($A$1&amp;":"&amp;A180,'Finish order'!C:K,5,FALSE),"")</f>
        <v/>
      </c>
      <c r="F180" s="2" t="str">
        <f>IFERROR(VLOOKUP($A$1&amp;":"&amp;A180,'Finish order'!C:K,4,FALSE),"")</f>
        <v/>
      </c>
      <c r="G180" s="13" t="str" cm="1">
        <f t="array" ref="G180">IFERROR(SMALL(IF($D$2:$D1089=D180,$A$2:$A$911*1.001),1),"")</f>
        <v/>
      </c>
      <c r="H180" s="13" t="str" cm="1">
        <f t="array" ref="H180">IFERROR(SMALL(IF($D$2:$D1089=D180,$A$2:$A$911*1.0001),2),"")</f>
        <v/>
      </c>
      <c r="I180" s="13" t="str" cm="1">
        <f t="array" ref="I180">IFERROR(SMALL(IF($D$2:$D1089=D180,$A$2:$A$911*1.00001),3),"")</f>
        <v/>
      </c>
      <c r="J180" s="13" t="str" cm="1">
        <f t="array" ref="J180">IFERROR(SMALL(IF($D$2:$D1089=D180,$A$2:$A$911*1.000001),4),"")</f>
        <v/>
      </c>
      <c r="K180" s="13" t="str">
        <f t="shared" si="15"/>
        <v>No</v>
      </c>
      <c r="L180" s="13" t="str">
        <f t="shared" si="16"/>
        <v>No</v>
      </c>
      <c r="M180" s="13" t="str">
        <f t="shared" si="17"/>
        <v>No</v>
      </c>
      <c r="N180" s="13" t="str">
        <f>Table1[[#This Row],[Club]]&amp;":"&amp;Table1[[#Headers],[Male]]</f>
        <v>:Male</v>
      </c>
      <c r="P180" s="2">
        <v>179</v>
      </c>
      <c r="Q180" s="2" t="str">
        <f>IFERROR(VLOOKUP(P$1&amp;":"&amp;P180,'Finish order'!$C:$K,6,FALSE),"")</f>
        <v/>
      </c>
      <c r="R180" s="2" t="str">
        <f>IFERROR(VLOOKUP(P$1&amp;":"&amp;P180,'Finish order'!$C:$K,9,FALSE),"")</f>
        <v/>
      </c>
      <c r="S180" s="2" t="str">
        <f>IFERROR(VLOOKUP(P$1&amp;":"&amp;P180,'Finish order'!$C:$K,7,FALSE),"")</f>
        <v/>
      </c>
      <c r="T180" s="11" t="str">
        <f>IFERROR(VLOOKUP(P$1&amp;":"&amp;P180,'Finish order'!$C:$K,5,FALSE),"")</f>
        <v/>
      </c>
      <c r="U180" s="2" t="str">
        <f>IFERROR(VLOOKUP(P$1&amp;":"&amp;P180,'Finish order'!$C:$K,4,FALSE),"")</f>
        <v/>
      </c>
      <c r="V180" s="13" t="str" cm="1">
        <f t="array" ref="V180">IFERROR(SMALL(IF($S$2:$S1089=S180,$P$2:$P$911*1.001),1),"")</f>
        <v/>
      </c>
      <c r="W180" s="13" t="str" cm="1">
        <f t="array" ref="W180">IFERROR(SMALL(IF($S$2:$S1089=S180,$P$2:$P$911*1.0001),2),"")</f>
        <v/>
      </c>
      <c r="X180" s="13" t="str" cm="1">
        <f t="array" ref="X180">IFERROR(SMALL(IF($S$2:$S1089=S180,$P$2:$P$911*1.00001),3),"")</f>
        <v/>
      </c>
      <c r="Y180" s="13" t="str" cm="1">
        <f t="array" ref="Y180">IFERROR(SMALL(IF($S$2:$S1089=S180,$P$2:$P$911*1.000001),4),"")</f>
        <v/>
      </c>
      <c r="Z180" s="13" t="str">
        <f t="shared" si="18"/>
        <v>No</v>
      </c>
      <c r="AA180" s="13" t="str">
        <f t="shared" si="19"/>
        <v>No</v>
      </c>
      <c r="AB180" s="13" t="str">
        <f t="shared" si="20"/>
        <v>No</v>
      </c>
      <c r="AC180" s="13" t="str">
        <f>Table4[[#This Row],[Club]]&amp;":"&amp;Table4[[#Headers],[Female]]</f>
        <v>:Female</v>
      </c>
    </row>
    <row r="181" spans="1:29" x14ac:dyDescent="0.2">
      <c r="A181" s="2">
        <v>180</v>
      </c>
      <c r="B181" s="2" t="str">
        <f>IFERROR(VLOOKUP($A$1&amp;":"&amp;A181,'Finish order'!C:K,6,FALSE),"")</f>
        <v/>
      </c>
      <c r="C181" s="2" t="str">
        <f>IFERROR(VLOOKUP(A$1&amp;":"&amp;A181,'Finish order'!$C:$K,9,FALSE),"")</f>
        <v/>
      </c>
      <c r="D181" s="2" t="str">
        <f>IFERROR(VLOOKUP(A$1&amp;":"&amp;A181,'Finish order'!$C:$K,7,FALSE),"")</f>
        <v/>
      </c>
      <c r="E181" s="11" t="str">
        <f>IFERROR(VLOOKUP($A$1&amp;":"&amp;A181,'Finish order'!C:K,5,FALSE),"")</f>
        <v/>
      </c>
      <c r="F181" s="2" t="str">
        <f>IFERROR(VLOOKUP($A$1&amp;":"&amp;A181,'Finish order'!C:K,4,FALSE),"")</f>
        <v/>
      </c>
      <c r="G181" s="13" t="str" cm="1">
        <f t="array" ref="G181">IFERROR(SMALL(IF($D$2:$D1090=D181,$A$2:$A$911*1.001),1),"")</f>
        <v/>
      </c>
      <c r="H181" s="13" t="str" cm="1">
        <f t="array" ref="H181">IFERROR(SMALL(IF($D$2:$D1090=D181,$A$2:$A$911*1.0001),2),"")</f>
        <v/>
      </c>
      <c r="I181" s="13" t="str" cm="1">
        <f t="array" ref="I181">IFERROR(SMALL(IF($D$2:$D1090=D181,$A$2:$A$911*1.00001),3),"")</f>
        <v/>
      </c>
      <c r="J181" s="13" t="str" cm="1">
        <f t="array" ref="J181">IFERROR(SMALL(IF($D$2:$D1090=D181,$A$2:$A$911*1.000001),4),"")</f>
        <v/>
      </c>
      <c r="K181" s="13" t="str">
        <f t="shared" si="15"/>
        <v>No</v>
      </c>
      <c r="L181" s="13" t="str">
        <f t="shared" si="16"/>
        <v>No</v>
      </c>
      <c r="M181" s="13" t="str">
        <f t="shared" si="17"/>
        <v>No</v>
      </c>
      <c r="N181" s="13" t="str">
        <f>Table1[[#This Row],[Club]]&amp;":"&amp;Table1[[#Headers],[Male]]</f>
        <v>:Male</v>
      </c>
      <c r="P181" s="2">
        <v>180</v>
      </c>
      <c r="Q181" s="2" t="str">
        <f>IFERROR(VLOOKUP(P$1&amp;":"&amp;P181,'Finish order'!$C:$K,6,FALSE),"")</f>
        <v/>
      </c>
      <c r="R181" s="2" t="str">
        <f>IFERROR(VLOOKUP(P$1&amp;":"&amp;P181,'Finish order'!$C:$K,9,FALSE),"")</f>
        <v/>
      </c>
      <c r="S181" s="2" t="str">
        <f>IFERROR(VLOOKUP(P$1&amp;":"&amp;P181,'Finish order'!$C:$K,7,FALSE),"")</f>
        <v/>
      </c>
      <c r="T181" s="11" t="str">
        <f>IFERROR(VLOOKUP(P$1&amp;":"&amp;P181,'Finish order'!$C:$K,5,FALSE),"")</f>
        <v/>
      </c>
      <c r="U181" s="2" t="str">
        <f>IFERROR(VLOOKUP(P$1&amp;":"&amp;P181,'Finish order'!$C:$K,4,FALSE),"")</f>
        <v/>
      </c>
      <c r="V181" s="13" t="str" cm="1">
        <f t="array" ref="V181">IFERROR(SMALL(IF($S$2:$S1090=S181,$P$2:$P$911*1.001),1),"")</f>
        <v/>
      </c>
      <c r="W181" s="13" t="str" cm="1">
        <f t="array" ref="W181">IFERROR(SMALL(IF($S$2:$S1090=S181,$P$2:$P$911*1.0001),2),"")</f>
        <v/>
      </c>
      <c r="X181" s="13" t="str" cm="1">
        <f t="array" ref="X181">IFERROR(SMALL(IF($S$2:$S1090=S181,$P$2:$P$911*1.00001),3),"")</f>
        <v/>
      </c>
      <c r="Y181" s="13" t="str" cm="1">
        <f t="array" ref="Y181">IFERROR(SMALL(IF($S$2:$S1090=S181,$P$2:$P$911*1.000001),4),"")</f>
        <v/>
      </c>
      <c r="Z181" s="13" t="str">
        <f t="shared" si="18"/>
        <v>No</v>
      </c>
      <c r="AA181" s="13" t="str">
        <f t="shared" si="19"/>
        <v>No</v>
      </c>
      <c r="AB181" s="13" t="str">
        <f t="shared" si="20"/>
        <v>No</v>
      </c>
      <c r="AC181" s="13" t="str">
        <f>Table4[[#This Row],[Club]]&amp;":"&amp;Table4[[#Headers],[Female]]</f>
        <v>:Female</v>
      </c>
    </row>
    <row r="182" spans="1:29" x14ac:dyDescent="0.2">
      <c r="A182" s="2">
        <v>181</v>
      </c>
      <c r="B182" s="2" t="str">
        <f>IFERROR(VLOOKUP($A$1&amp;":"&amp;A182,'Finish order'!C:K,6,FALSE),"")</f>
        <v/>
      </c>
      <c r="C182" s="2" t="str">
        <f>IFERROR(VLOOKUP(A$1&amp;":"&amp;A182,'Finish order'!$C:$K,9,FALSE),"")</f>
        <v/>
      </c>
      <c r="D182" s="2" t="str">
        <f>IFERROR(VLOOKUP(A$1&amp;":"&amp;A182,'Finish order'!$C:$K,7,FALSE),"")</f>
        <v/>
      </c>
      <c r="E182" s="11" t="str">
        <f>IFERROR(VLOOKUP($A$1&amp;":"&amp;A182,'Finish order'!C:K,5,FALSE),"")</f>
        <v/>
      </c>
      <c r="F182" s="2" t="str">
        <f>IFERROR(VLOOKUP($A$1&amp;":"&amp;A182,'Finish order'!C:K,4,FALSE),"")</f>
        <v/>
      </c>
      <c r="G182" s="13" t="str" cm="1">
        <f t="array" ref="G182">IFERROR(SMALL(IF($D$2:$D1091=D182,$A$2:$A$911*1.001),1),"")</f>
        <v/>
      </c>
      <c r="H182" s="13" t="str" cm="1">
        <f t="array" ref="H182">IFERROR(SMALL(IF($D$2:$D1091=D182,$A$2:$A$911*1.0001),2),"")</f>
        <v/>
      </c>
      <c r="I182" s="13" t="str" cm="1">
        <f t="array" ref="I182">IFERROR(SMALL(IF($D$2:$D1091=D182,$A$2:$A$911*1.00001),3),"")</f>
        <v/>
      </c>
      <c r="J182" s="13" t="str" cm="1">
        <f t="array" ref="J182">IFERROR(SMALL(IF($D$2:$D1091=D182,$A$2:$A$911*1.000001),4),"")</f>
        <v/>
      </c>
      <c r="K182" s="13" t="str">
        <f t="shared" si="15"/>
        <v>No</v>
      </c>
      <c r="L182" s="13" t="str">
        <f t="shared" si="16"/>
        <v>No</v>
      </c>
      <c r="M182" s="13" t="str">
        <f t="shared" si="17"/>
        <v>No</v>
      </c>
      <c r="N182" s="13" t="str">
        <f>Table1[[#This Row],[Club]]&amp;":"&amp;Table1[[#Headers],[Male]]</f>
        <v>:Male</v>
      </c>
      <c r="P182" s="2">
        <v>181</v>
      </c>
      <c r="Q182" s="2" t="str">
        <f>IFERROR(VLOOKUP(P$1&amp;":"&amp;P182,'Finish order'!$C:$K,6,FALSE),"")</f>
        <v/>
      </c>
      <c r="R182" s="2" t="str">
        <f>IFERROR(VLOOKUP(P$1&amp;":"&amp;P182,'Finish order'!$C:$K,9,FALSE),"")</f>
        <v/>
      </c>
      <c r="S182" s="2" t="str">
        <f>IFERROR(VLOOKUP(P$1&amp;":"&amp;P182,'Finish order'!$C:$K,7,FALSE),"")</f>
        <v/>
      </c>
      <c r="T182" s="11" t="str">
        <f>IFERROR(VLOOKUP(P$1&amp;":"&amp;P182,'Finish order'!$C:$K,5,FALSE),"")</f>
        <v/>
      </c>
      <c r="U182" s="2" t="str">
        <f>IFERROR(VLOOKUP(P$1&amp;":"&amp;P182,'Finish order'!$C:$K,4,FALSE),"")</f>
        <v/>
      </c>
      <c r="V182" s="13" t="str" cm="1">
        <f t="array" ref="V182">IFERROR(SMALL(IF($S$2:$S1091=S182,$P$2:$P$911*1.001),1),"")</f>
        <v/>
      </c>
      <c r="W182" s="13" t="str" cm="1">
        <f t="array" ref="W182">IFERROR(SMALL(IF($S$2:$S1091=S182,$P$2:$P$911*1.0001),2),"")</f>
        <v/>
      </c>
      <c r="X182" s="13" t="str" cm="1">
        <f t="array" ref="X182">IFERROR(SMALL(IF($S$2:$S1091=S182,$P$2:$P$911*1.00001),3),"")</f>
        <v/>
      </c>
      <c r="Y182" s="13" t="str" cm="1">
        <f t="array" ref="Y182">IFERROR(SMALL(IF($S$2:$S1091=S182,$P$2:$P$911*1.000001),4),"")</f>
        <v/>
      </c>
      <c r="Z182" s="13" t="str">
        <f t="shared" si="18"/>
        <v>No</v>
      </c>
      <c r="AA182" s="13" t="str">
        <f t="shared" si="19"/>
        <v>No</v>
      </c>
      <c r="AB182" s="13" t="str">
        <f t="shared" si="20"/>
        <v>No</v>
      </c>
      <c r="AC182" s="13" t="str">
        <f>Table4[[#This Row],[Club]]&amp;":"&amp;Table4[[#Headers],[Female]]</f>
        <v>:Female</v>
      </c>
    </row>
    <row r="183" spans="1:29" x14ac:dyDescent="0.2">
      <c r="A183" s="2">
        <v>182</v>
      </c>
      <c r="B183" s="2" t="str">
        <f>IFERROR(VLOOKUP($A$1&amp;":"&amp;A183,'Finish order'!C:K,6,FALSE),"")</f>
        <v/>
      </c>
      <c r="C183" s="2" t="str">
        <f>IFERROR(VLOOKUP(A$1&amp;":"&amp;A183,'Finish order'!$C:$K,9,FALSE),"")</f>
        <v/>
      </c>
      <c r="D183" s="2" t="str">
        <f>IFERROR(VLOOKUP(A$1&amp;":"&amp;A183,'Finish order'!$C:$K,7,FALSE),"")</f>
        <v/>
      </c>
      <c r="E183" s="11" t="str">
        <f>IFERROR(VLOOKUP($A$1&amp;":"&amp;A183,'Finish order'!C:K,5,FALSE),"")</f>
        <v/>
      </c>
      <c r="F183" s="2" t="str">
        <f>IFERROR(VLOOKUP($A$1&amp;":"&amp;A183,'Finish order'!C:K,4,FALSE),"")</f>
        <v/>
      </c>
      <c r="G183" s="13" t="str" cm="1">
        <f t="array" ref="G183">IFERROR(SMALL(IF($D$2:$D1092=D183,$A$2:$A$911*1.001),1),"")</f>
        <v/>
      </c>
      <c r="H183" s="13" t="str" cm="1">
        <f t="array" ref="H183">IFERROR(SMALL(IF($D$2:$D1092=D183,$A$2:$A$911*1.0001),2),"")</f>
        <v/>
      </c>
      <c r="I183" s="13" t="str" cm="1">
        <f t="array" ref="I183">IFERROR(SMALL(IF($D$2:$D1092=D183,$A$2:$A$911*1.00001),3),"")</f>
        <v/>
      </c>
      <c r="J183" s="13" t="str" cm="1">
        <f t="array" ref="J183">IFERROR(SMALL(IF($D$2:$D1092=D183,$A$2:$A$911*1.000001),4),"")</f>
        <v/>
      </c>
      <c r="K183" s="13" t="str">
        <f t="shared" si="15"/>
        <v>No</v>
      </c>
      <c r="L183" s="13" t="str">
        <f t="shared" si="16"/>
        <v>No</v>
      </c>
      <c r="M183" s="13" t="str">
        <f t="shared" si="17"/>
        <v>No</v>
      </c>
      <c r="N183" s="13" t="str">
        <f>Table1[[#This Row],[Club]]&amp;":"&amp;Table1[[#Headers],[Male]]</f>
        <v>:Male</v>
      </c>
      <c r="P183" s="2">
        <v>182</v>
      </c>
      <c r="Q183" s="2" t="str">
        <f>IFERROR(VLOOKUP(P$1&amp;":"&amp;P183,'Finish order'!$C:$K,6,FALSE),"")</f>
        <v/>
      </c>
      <c r="R183" s="2" t="str">
        <f>IFERROR(VLOOKUP(P$1&amp;":"&amp;P183,'Finish order'!$C:$K,9,FALSE),"")</f>
        <v/>
      </c>
      <c r="S183" s="2" t="str">
        <f>IFERROR(VLOOKUP(P$1&amp;":"&amp;P183,'Finish order'!$C:$K,7,FALSE),"")</f>
        <v/>
      </c>
      <c r="T183" s="11" t="str">
        <f>IFERROR(VLOOKUP(P$1&amp;":"&amp;P183,'Finish order'!$C:$K,5,FALSE),"")</f>
        <v/>
      </c>
      <c r="U183" s="2" t="str">
        <f>IFERROR(VLOOKUP(P$1&amp;":"&amp;P183,'Finish order'!$C:$K,4,FALSE),"")</f>
        <v/>
      </c>
      <c r="V183" s="13" t="str" cm="1">
        <f t="array" ref="V183">IFERROR(SMALL(IF($S$2:$S1092=S183,$P$2:$P$911*1.001),1),"")</f>
        <v/>
      </c>
      <c r="W183" s="13" t="str" cm="1">
        <f t="array" ref="W183">IFERROR(SMALL(IF($S$2:$S1092=S183,$P$2:$P$911*1.0001),2),"")</f>
        <v/>
      </c>
      <c r="X183" s="13" t="str" cm="1">
        <f t="array" ref="X183">IFERROR(SMALL(IF($S$2:$S1092=S183,$P$2:$P$911*1.00001),3),"")</f>
        <v/>
      </c>
      <c r="Y183" s="13" t="str" cm="1">
        <f t="array" ref="Y183">IFERROR(SMALL(IF($S$2:$S1092=S183,$P$2:$P$911*1.000001),4),"")</f>
        <v/>
      </c>
      <c r="Z183" s="13" t="str">
        <f t="shared" si="18"/>
        <v>No</v>
      </c>
      <c r="AA183" s="13" t="str">
        <f t="shared" si="19"/>
        <v>No</v>
      </c>
      <c r="AB183" s="13" t="str">
        <f t="shared" si="20"/>
        <v>No</v>
      </c>
      <c r="AC183" s="13" t="str">
        <f>Table4[[#This Row],[Club]]&amp;":"&amp;Table4[[#Headers],[Female]]</f>
        <v>:Female</v>
      </c>
    </row>
    <row r="184" spans="1:29" x14ac:dyDescent="0.2">
      <c r="A184" s="2">
        <v>183</v>
      </c>
      <c r="B184" s="2" t="str">
        <f>IFERROR(VLOOKUP($A$1&amp;":"&amp;A184,'Finish order'!C:K,6,FALSE),"")</f>
        <v/>
      </c>
      <c r="C184" s="2" t="str">
        <f>IFERROR(VLOOKUP(A$1&amp;":"&amp;A184,'Finish order'!$C:$K,9,FALSE),"")</f>
        <v/>
      </c>
      <c r="D184" s="2" t="str">
        <f>IFERROR(VLOOKUP(A$1&amp;":"&amp;A184,'Finish order'!$C:$K,7,FALSE),"")</f>
        <v/>
      </c>
      <c r="E184" s="11" t="str">
        <f>IFERROR(VLOOKUP($A$1&amp;":"&amp;A184,'Finish order'!C:K,5,FALSE),"")</f>
        <v/>
      </c>
      <c r="F184" s="2" t="str">
        <f>IFERROR(VLOOKUP($A$1&amp;":"&amp;A184,'Finish order'!C:K,4,FALSE),"")</f>
        <v/>
      </c>
      <c r="G184" s="13" t="str" cm="1">
        <f t="array" ref="G184">IFERROR(SMALL(IF($D$2:$D1093=D184,$A$2:$A$911*1.001),1),"")</f>
        <v/>
      </c>
      <c r="H184" s="13" t="str" cm="1">
        <f t="array" ref="H184">IFERROR(SMALL(IF($D$2:$D1093=D184,$A$2:$A$911*1.0001),2),"")</f>
        <v/>
      </c>
      <c r="I184" s="13" t="str" cm="1">
        <f t="array" ref="I184">IFERROR(SMALL(IF($D$2:$D1093=D184,$A$2:$A$911*1.00001),3),"")</f>
        <v/>
      </c>
      <c r="J184" s="13" t="str" cm="1">
        <f t="array" ref="J184">IFERROR(SMALL(IF($D$2:$D1093=D184,$A$2:$A$911*1.000001),4),"")</f>
        <v/>
      </c>
      <c r="K184" s="13" t="str">
        <f t="shared" si="15"/>
        <v>No</v>
      </c>
      <c r="L184" s="13" t="str">
        <f t="shared" si="16"/>
        <v>No</v>
      </c>
      <c r="M184" s="13" t="str">
        <f t="shared" si="17"/>
        <v>No</v>
      </c>
      <c r="N184" s="13" t="str">
        <f>Table1[[#This Row],[Club]]&amp;":"&amp;Table1[[#Headers],[Male]]</f>
        <v>:Male</v>
      </c>
      <c r="P184" s="2">
        <v>183</v>
      </c>
      <c r="Q184" s="2" t="str">
        <f>IFERROR(VLOOKUP(P$1&amp;":"&amp;P184,'Finish order'!$C:$K,6,FALSE),"")</f>
        <v/>
      </c>
      <c r="R184" s="2" t="str">
        <f>IFERROR(VLOOKUP(P$1&amp;":"&amp;P184,'Finish order'!$C:$K,9,FALSE),"")</f>
        <v/>
      </c>
      <c r="S184" s="2" t="str">
        <f>IFERROR(VLOOKUP(P$1&amp;":"&amp;P184,'Finish order'!$C:$K,7,FALSE),"")</f>
        <v/>
      </c>
      <c r="T184" s="11" t="str">
        <f>IFERROR(VLOOKUP(P$1&amp;":"&amp;P184,'Finish order'!$C:$K,5,FALSE),"")</f>
        <v/>
      </c>
      <c r="U184" s="2" t="str">
        <f>IFERROR(VLOOKUP(P$1&amp;":"&amp;P184,'Finish order'!$C:$K,4,FALSE),"")</f>
        <v/>
      </c>
      <c r="V184" s="13" t="str" cm="1">
        <f t="array" ref="V184">IFERROR(SMALL(IF($S$2:$S1093=S184,$P$2:$P$911*1.001),1),"")</f>
        <v/>
      </c>
      <c r="W184" s="13" t="str" cm="1">
        <f t="array" ref="W184">IFERROR(SMALL(IF($S$2:$S1093=S184,$P$2:$P$911*1.0001),2),"")</f>
        <v/>
      </c>
      <c r="X184" s="13" t="str" cm="1">
        <f t="array" ref="X184">IFERROR(SMALL(IF($S$2:$S1093=S184,$P$2:$P$911*1.00001),3),"")</f>
        <v/>
      </c>
      <c r="Y184" s="13" t="str" cm="1">
        <f t="array" ref="Y184">IFERROR(SMALL(IF($S$2:$S1093=S184,$P$2:$P$911*1.000001),4),"")</f>
        <v/>
      </c>
      <c r="Z184" s="13" t="str">
        <f t="shared" si="18"/>
        <v>No</v>
      </c>
      <c r="AA184" s="13" t="str">
        <f t="shared" si="19"/>
        <v>No</v>
      </c>
      <c r="AB184" s="13" t="str">
        <f t="shared" si="20"/>
        <v>No</v>
      </c>
      <c r="AC184" s="13" t="str">
        <f>Table4[[#This Row],[Club]]&amp;":"&amp;Table4[[#Headers],[Female]]</f>
        <v>:Female</v>
      </c>
    </row>
    <row r="185" spans="1:29" x14ac:dyDescent="0.2">
      <c r="A185" s="2">
        <v>184</v>
      </c>
      <c r="B185" s="2" t="str">
        <f>IFERROR(VLOOKUP($A$1&amp;":"&amp;A185,'Finish order'!C:K,6,FALSE),"")</f>
        <v/>
      </c>
      <c r="C185" s="2" t="str">
        <f>IFERROR(VLOOKUP(A$1&amp;":"&amp;A185,'Finish order'!$C:$K,9,FALSE),"")</f>
        <v/>
      </c>
      <c r="D185" s="2" t="str">
        <f>IFERROR(VLOOKUP(A$1&amp;":"&amp;A185,'Finish order'!$C:$K,7,FALSE),"")</f>
        <v/>
      </c>
      <c r="E185" s="11" t="str">
        <f>IFERROR(VLOOKUP($A$1&amp;":"&amp;A185,'Finish order'!C:K,5,FALSE),"")</f>
        <v/>
      </c>
      <c r="F185" s="2" t="str">
        <f>IFERROR(VLOOKUP($A$1&amp;":"&amp;A185,'Finish order'!C:K,4,FALSE),"")</f>
        <v/>
      </c>
      <c r="G185" s="13" t="str" cm="1">
        <f t="array" ref="G185">IFERROR(SMALL(IF($D$2:$D1094=D185,$A$2:$A$911*1.001),1),"")</f>
        <v/>
      </c>
      <c r="H185" s="13" t="str" cm="1">
        <f t="array" ref="H185">IFERROR(SMALL(IF($D$2:$D1094=D185,$A$2:$A$911*1.0001),2),"")</f>
        <v/>
      </c>
      <c r="I185" s="13" t="str" cm="1">
        <f t="array" ref="I185">IFERROR(SMALL(IF($D$2:$D1094=D185,$A$2:$A$911*1.00001),3),"")</f>
        <v/>
      </c>
      <c r="J185" s="13" t="str" cm="1">
        <f t="array" ref="J185">IFERROR(SMALL(IF($D$2:$D1094=D185,$A$2:$A$911*1.000001),4),"")</f>
        <v/>
      </c>
      <c r="K185" s="13" t="str">
        <f t="shared" si="15"/>
        <v>No</v>
      </c>
      <c r="L185" s="13" t="str">
        <f t="shared" si="16"/>
        <v>No</v>
      </c>
      <c r="M185" s="13" t="str">
        <f t="shared" si="17"/>
        <v>No</v>
      </c>
      <c r="N185" s="13" t="str">
        <f>Table1[[#This Row],[Club]]&amp;":"&amp;Table1[[#Headers],[Male]]</f>
        <v>:Male</v>
      </c>
      <c r="P185" s="2">
        <v>184</v>
      </c>
      <c r="Q185" s="2" t="str">
        <f>IFERROR(VLOOKUP(P$1&amp;":"&amp;P185,'Finish order'!$C:$K,6,FALSE),"")</f>
        <v/>
      </c>
      <c r="R185" s="2" t="str">
        <f>IFERROR(VLOOKUP(P$1&amp;":"&amp;P185,'Finish order'!$C:$K,9,FALSE),"")</f>
        <v/>
      </c>
      <c r="S185" s="2" t="str">
        <f>IFERROR(VLOOKUP(P$1&amp;":"&amp;P185,'Finish order'!$C:$K,7,FALSE),"")</f>
        <v/>
      </c>
      <c r="T185" s="11" t="str">
        <f>IFERROR(VLOOKUP(P$1&amp;":"&amp;P185,'Finish order'!$C:$K,5,FALSE),"")</f>
        <v/>
      </c>
      <c r="U185" s="2" t="str">
        <f>IFERROR(VLOOKUP(P$1&amp;":"&amp;P185,'Finish order'!$C:$K,4,FALSE),"")</f>
        <v/>
      </c>
      <c r="V185" s="13" t="str" cm="1">
        <f t="array" ref="V185">IFERROR(SMALL(IF($S$2:$S1094=S185,$P$2:$P$911*1.001),1),"")</f>
        <v/>
      </c>
      <c r="W185" s="13" t="str" cm="1">
        <f t="array" ref="W185">IFERROR(SMALL(IF($S$2:$S1094=S185,$P$2:$P$911*1.0001),2),"")</f>
        <v/>
      </c>
      <c r="X185" s="13" t="str" cm="1">
        <f t="array" ref="X185">IFERROR(SMALL(IF($S$2:$S1094=S185,$P$2:$P$911*1.00001),3),"")</f>
        <v/>
      </c>
      <c r="Y185" s="13" t="str" cm="1">
        <f t="array" ref="Y185">IFERROR(SMALL(IF($S$2:$S1094=S185,$P$2:$P$911*1.000001),4),"")</f>
        <v/>
      </c>
      <c r="Z185" s="13" t="str">
        <f t="shared" si="18"/>
        <v>No</v>
      </c>
      <c r="AA185" s="13" t="str">
        <f t="shared" si="19"/>
        <v>No</v>
      </c>
      <c r="AB185" s="13" t="str">
        <f t="shared" si="20"/>
        <v>No</v>
      </c>
      <c r="AC185" s="13" t="str">
        <f>Table4[[#This Row],[Club]]&amp;":"&amp;Table4[[#Headers],[Female]]</f>
        <v>:Female</v>
      </c>
    </row>
    <row r="186" spans="1:29" x14ac:dyDescent="0.2">
      <c r="A186" s="2">
        <v>185</v>
      </c>
      <c r="B186" s="2" t="str">
        <f>IFERROR(VLOOKUP($A$1&amp;":"&amp;A186,'Finish order'!C:K,6,FALSE),"")</f>
        <v/>
      </c>
      <c r="C186" s="2" t="str">
        <f>IFERROR(VLOOKUP(A$1&amp;":"&amp;A186,'Finish order'!$C:$K,9,FALSE),"")</f>
        <v/>
      </c>
      <c r="D186" s="2" t="str">
        <f>IFERROR(VLOOKUP(A$1&amp;":"&amp;A186,'Finish order'!$C:$K,7,FALSE),"")</f>
        <v/>
      </c>
      <c r="E186" s="11" t="str">
        <f>IFERROR(VLOOKUP($A$1&amp;":"&amp;A186,'Finish order'!C:K,5,FALSE),"")</f>
        <v/>
      </c>
      <c r="F186" s="2" t="str">
        <f>IFERROR(VLOOKUP($A$1&amp;":"&amp;A186,'Finish order'!C:K,4,FALSE),"")</f>
        <v/>
      </c>
      <c r="G186" s="13" t="str" cm="1">
        <f t="array" ref="G186">IFERROR(SMALL(IF($D$2:$D1095=D186,$A$2:$A$911*1.001),1),"")</f>
        <v/>
      </c>
      <c r="H186" s="13" t="str" cm="1">
        <f t="array" ref="H186">IFERROR(SMALL(IF($D$2:$D1095=D186,$A$2:$A$911*1.0001),2),"")</f>
        <v/>
      </c>
      <c r="I186" s="13" t="str" cm="1">
        <f t="array" ref="I186">IFERROR(SMALL(IF($D$2:$D1095=D186,$A$2:$A$911*1.00001),3),"")</f>
        <v/>
      </c>
      <c r="J186" s="13" t="str" cm="1">
        <f t="array" ref="J186">IFERROR(SMALL(IF($D$2:$D1095=D186,$A$2:$A$911*1.000001),4),"")</f>
        <v/>
      </c>
      <c r="K186" s="13" t="str">
        <f t="shared" si="15"/>
        <v>No</v>
      </c>
      <c r="L186" s="13" t="str">
        <f t="shared" si="16"/>
        <v>No</v>
      </c>
      <c r="M186" s="13" t="str">
        <f t="shared" si="17"/>
        <v>No</v>
      </c>
      <c r="N186" s="13" t="str">
        <f>Table1[[#This Row],[Club]]&amp;":"&amp;Table1[[#Headers],[Male]]</f>
        <v>:Male</v>
      </c>
      <c r="P186" s="2">
        <v>185</v>
      </c>
      <c r="Q186" s="2" t="str">
        <f>IFERROR(VLOOKUP(P$1&amp;":"&amp;P186,'Finish order'!$C:$K,6,FALSE),"")</f>
        <v/>
      </c>
      <c r="R186" s="2" t="str">
        <f>IFERROR(VLOOKUP(P$1&amp;":"&amp;P186,'Finish order'!$C:$K,9,FALSE),"")</f>
        <v/>
      </c>
      <c r="S186" s="2" t="str">
        <f>IFERROR(VLOOKUP(P$1&amp;":"&amp;P186,'Finish order'!$C:$K,7,FALSE),"")</f>
        <v/>
      </c>
      <c r="T186" s="11" t="str">
        <f>IFERROR(VLOOKUP(P$1&amp;":"&amp;P186,'Finish order'!$C:$K,5,FALSE),"")</f>
        <v/>
      </c>
      <c r="U186" s="2" t="str">
        <f>IFERROR(VLOOKUP(P$1&amp;":"&amp;P186,'Finish order'!$C:$K,4,FALSE),"")</f>
        <v/>
      </c>
      <c r="V186" s="13" t="str" cm="1">
        <f t="array" ref="V186">IFERROR(SMALL(IF($S$2:$S1095=S186,$P$2:$P$911*1.001),1),"")</f>
        <v/>
      </c>
      <c r="W186" s="13" t="str" cm="1">
        <f t="array" ref="W186">IFERROR(SMALL(IF($S$2:$S1095=S186,$P$2:$P$911*1.0001),2),"")</f>
        <v/>
      </c>
      <c r="X186" s="13" t="str" cm="1">
        <f t="array" ref="X186">IFERROR(SMALL(IF($S$2:$S1095=S186,$P$2:$P$911*1.00001),3),"")</f>
        <v/>
      </c>
      <c r="Y186" s="13" t="str" cm="1">
        <f t="array" ref="Y186">IFERROR(SMALL(IF($S$2:$S1095=S186,$P$2:$P$911*1.000001),4),"")</f>
        <v/>
      </c>
      <c r="Z186" s="13" t="str">
        <f t="shared" si="18"/>
        <v>No</v>
      </c>
      <c r="AA186" s="13" t="str">
        <f t="shared" si="19"/>
        <v>No</v>
      </c>
      <c r="AB186" s="13" t="str">
        <f t="shared" si="20"/>
        <v>No</v>
      </c>
      <c r="AC186" s="13" t="str">
        <f>Table4[[#This Row],[Club]]&amp;":"&amp;Table4[[#Headers],[Female]]</f>
        <v>:Female</v>
      </c>
    </row>
    <row r="187" spans="1:29" x14ac:dyDescent="0.2">
      <c r="A187" s="2">
        <v>186</v>
      </c>
      <c r="B187" s="2" t="str">
        <f>IFERROR(VLOOKUP($A$1&amp;":"&amp;A187,'Finish order'!C:K,6,FALSE),"")</f>
        <v/>
      </c>
      <c r="C187" s="2" t="str">
        <f>IFERROR(VLOOKUP(A$1&amp;":"&amp;A187,'Finish order'!$C:$K,9,FALSE),"")</f>
        <v/>
      </c>
      <c r="D187" s="2" t="str">
        <f>IFERROR(VLOOKUP(A$1&amp;":"&amp;A187,'Finish order'!$C:$K,7,FALSE),"")</f>
        <v/>
      </c>
      <c r="E187" s="11" t="str">
        <f>IFERROR(VLOOKUP($A$1&amp;":"&amp;A187,'Finish order'!C:K,5,FALSE),"")</f>
        <v/>
      </c>
      <c r="F187" s="2" t="str">
        <f>IFERROR(VLOOKUP($A$1&amp;":"&amp;A187,'Finish order'!C:K,4,FALSE),"")</f>
        <v/>
      </c>
      <c r="G187" s="13" t="str" cm="1">
        <f t="array" ref="G187">IFERROR(SMALL(IF($D$2:$D1096=D187,$A$2:$A$911*1.001),1),"")</f>
        <v/>
      </c>
      <c r="H187" s="13" t="str" cm="1">
        <f t="array" ref="H187">IFERROR(SMALL(IF($D$2:$D1096=D187,$A$2:$A$911*1.0001),2),"")</f>
        <v/>
      </c>
      <c r="I187" s="13" t="str" cm="1">
        <f t="array" ref="I187">IFERROR(SMALL(IF($D$2:$D1096=D187,$A$2:$A$911*1.00001),3),"")</f>
        <v/>
      </c>
      <c r="J187" s="13" t="str" cm="1">
        <f t="array" ref="J187">IFERROR(SMALL(IF($D$2:$D1096=D187,$A$2:$A$911*1.000001),4),"")</f>
        <v/>
      </c>
      <c r="K187" s="13" t="str">
        <f t="shared" si="15"/>
        <v>No</v>
      </c>
      <c r="L187" s="13" t="str">
        <f t="shared" si="16"/>
        <v>No</v>
      </c>
      <c r="M187" s="13" t="str">
        <f t="shared" si="17"/>
        <v>No</v>
      </c>
      <c r="N187" s="13" t="str">
        <f>Table1[[#This Row],[Club]]&amp;":"&amp;Table1[[#Headers],[Male]]</f>
        <v>:Male</v>
      </c>
      <c r="P187" s="2">
        <v>186</v>
      </c>
      <c r="Q187" s="2" t="str">
        <f>IFERROR(VLOOKUP(P$1&amp;":"&amp;P187,'Finish order'!$C:$K,6,FALSE),"")</f>
        <v/>
      </c>
      <c r="R187" s="2" t="str">
        <f>IFERROR(VLOOKUP(P$1&amp;":"&amp;P187,'Finish order'!$C:$K,9,FALSE),"")</f>
        <v/>
      </c>
      <c r="S187" s="2" t="str">
        <f>IFERROR(VLOOKUP(P$1&amp;":"&amp;P187,'Finish order'!$C:$K,7,FALSE),"")</f>
        <v/>
      </c>
      <c r="T187" s="11" t="str">
        <f>IFERROR(VLOOKUP(P$1&amp;":"&amp;P187,'Finish order'!$C:$K,5,FALSE),"")</f>
        <v/>
      </c>
      <c r="U187" s="2" t="str">
        <f>IFERROR(VLOOKUP(P$1&amp;":"&amp;P187,'Finish order'!$C:$K,4,FALSE),"")</f>
        <v/>
      </c>
      <c r="V187" s="13" t="str" cm="1">
        <f t="array" ref="V187">IFERROR(SMALL(IF($S$2:$S1096=S187,$P$2:$P$911*1.001),1),"")</f>
        <v/>
      </c>
      <c r="W187" s="13" t="str" cm="1">
        <f t="array" ref="W187">IFERROR(SMALL(IF($S$2:$S1096=S187,$P$2:$P$911*1.0001),2),"")</f>
        <v/>
      </c>
      <c r="X187" s="13" t="str" cm="1">
        <f t="array" ref="X187">IFERROR(SMALL(IF($S$2:$S1096=S187,$P$2:$P$911*1.00001),3),"")</f>
        <v/>
      </c>
      <c r="Y187" s="13" t="str" cm="1">
        <f t="array" ref="Y187">IFERROR(SMALL(IF($S$2:$S1096=S187,$P$2:$P$911*1.000001),4),"")</f>
        <v/>
      </c>
      <c r="Z187" s="13" t="str">
        <f t="shared" si="18"/>
        <v>No</v>
      </c>
      <c r="AA187" s="13" t="str">
        <f t="shared" si="19"/>
        <v>No</v>
      </c>
      <c r="AB187" s="13" t="str">
        <f t="shared" si="20"/>
        <v>No</v>
      </c>
      <c r="AC187" s="13" t="str">
        <f>Table4[[#This Row],[Club]]&amp;":"&amp;Table4[[#Headers],[Female]]</f>
        <v>:Female</v>
      </c>
    </row>
    <row r="188" spans="1:29" x14ac:dyDescent="0.2">
      <c r="A188" s="2">
        <v>187</v>
      </c>
      <c r="B188" s="2" t="str">
        <f>IFERROR(VLOOKUP($A$1&amp;":"&amp;A188,'Finish order'!C:K,6,FALSE),"")</f>
        <v/>
      </c>
      <c r="C188" s="2" t="str">
        <f>IFERROR(VLOOKUP(A$1&amp;":"&amp;A188,'Finish order'!$C:$K,9,FALSE),"")</f>
        <v/>
      </c>
      <c r="D188" s="2" t="str">
        <f>IFERROR(VLOOKUP(A$1&amp;":"&amp;A188,'Finish order'!$C:$K,7,FALSE),"")</f>
        <v/>
      </c>
      <c r="E188" s="11" t="str">
        <f>IFERROR(VLOOKUP($A$1&amp;":"&amp;A188,'Finish order'!C:K,5,FALSE),"")</f>
        <v/>
      </c>
      <c r="F188" s="2" t="str">
        <f>IFERROR(VLOOKUP($A$1&amp;":"&amp;A188,'Finish order'!C:K,4,FALSE),"")</f>
        <v/>
      </c>
      <c r="G188" s="13" t="str" cm="1">
        <f t="array" ref="G188">IFERROR(SMALL(IF($D$2:$D1097=D188,$A$2:$A$911*1.001),1),"")</f>
        <v/>
      </c>
      <c r="H188" s="13" t="str" cm="1">
        <f t="array" ref="H188">IFERROR(SMALL(IF($D$2:$D1097=D188,$A$2:$A$911*1.0001),2),"")</f>
        <v/>
      </c>
      <c r="I188" s="13" t="str" cm="1">
        <f t="array" ref="I188">IFERROR(SMALL(IF($D$2:$D1097=D188,$A$2:$A$911*1.00001),3),"")</f>
        <v/>
      </c>
      <c r="J188" s="13" t="str" cm="1">
        <f t="array" ref="J188">IFERROR(SMALL(IF($D$2:$D1097=D188,$A$2:$A$911*1.000001),4),"")</f>
        <v/>
      </c>
      <c r="K188" s="13" t="str">
        <f t="shared" si="15"/>
        <v>No</v>
      </c>
      <c r="L188" s="13" t="str">
        <f t="shared" si="16"/>
        <v>No</v>
      </c>
      <c r="M188" s="13" t="str">
        <f t="shared" si="17"/>
        <v>No</v>
      </c>
      <c r="N188" s="13" t="str">
        <f>Table1[[#This Row],[Club]]&amp;":"&amp;Table1[[#Headers],[Male]]</f>
        <v>:Male</v>
      </c>
      <c r="P188" s="2">
        <v>187</v>
      </c>
      <c r="Q188" s="2" t="str">
        <f>IFERROR(VLOOKUP(P$1&amp;":"&amp;P188,'Finish order'!$C:$K,6,FALSE),"")</f>
        <v/>
      </c>
      <c r="R188" s="2" t="str">
        <f>IFERROR(VLOOKUP(P$1&amp;":"&amp;P188,'Finish order'!$C:$K,9,FALSE),"")</f>
        <v/>
      </c>
      <c r="S188" s="2" t="str">
        <f>IFERROR(VLOOKUP(P$1&amp;":"&amp;P188,'Finish order'!$C:$K,7,FALSE),"")</f>
        <v/>
      </c>
      <c r="T188" s="11" t="str">
        <f>IFERROR(VLOOKUP(P$1&amp;":"&amp;P188,'Finish order'!$C:$K,5,FALSE),"")</f>
        <v/>
      </c>
      <c r="U188" s="2" t="str">
        <f>IFERROR(VLOOKUP(P$1&amp;":"&amp;P188,'Finish order'!$C:$K,4,FALSE),"")</f>
        <v/>
      </c>
      <c r="V188" s="13" t="str" cm="1">
        <f t="array" ref="V188">IFERROR(SMALL(IF($S$2:$S1097=S188,$P$2:$P$911*1.001),1),"")</f>
        <v/>
      </c>
      <c r="W188" s="13" t="str" cm="1">
        <f t="array" ref="W188">IFERROR(SMALL(IF($S$2:$S1097=S188,$P$2:$P$911*1.0001),2),"")</f>
        <v/>
      </c>
      <c r="X188" s="13" t="str" cm="1">
        <f t="array" ref="X188">IFERROR(SMALL(IF($S$2:$S1097=S188,$P$2:$P$911*1.00001),3),"")</f>
        <v/>
      </c>
      <c r="Y188" s="13" t="str" cm="1">
        <f t="array" ref="Y188">IFERROR(SMALL(IF($S$2:$S1097=S188,$P$2:$P$911*1.000001),4),"")</f>
        <v/>
      </c>
      <c r="Z188" s="13" t="str">
        <f t="shared" si="18"/>
        <v>No</v>
      </c>
      <c r="AA188" s="13" t="str">
        <f t="shared" si="19"/>
        <v>No</v>
      </c>
      <c r="AB188" s="13" t="str">
        <f t="shared" si="20"/>
        <v>No</v>
      </c>
      <c r="AC188" s="13" t="str">
        <f>Table4[[#This Row],[Club]]&amp;":"&amp;Table4[[#Headers],[Female]]</f>
        <v>:Female</v>
      </c>
    </row>
    <row r="189" spans="1:29" x14ac:dyDescent="0.2">
      <c r="A189" s="2">
        <v>188</v>
      </c>
      <c r="B189" s="2" t="str">
        <f>IFERROR(VLOOKUP($A$1&amp;":"&amp;A189,'Finish order'!C:K,6,FALSE),"")</f>
        <v/>
      </c>
      <c r="C189" s="2" t="str">
        <f>IFERROR(VLOOKUP(A$1&amp;":"&amp;A189,'Finish order'!$C:$K,9,FALSE),"")</f>
        <v/>
      </c>
      <c r="D189" s="2" t="str">
        <f>IFERROR(VLOOKUP(A$1&amp;":"&amp;A189,'Finish order'!$C:$K,7,FALSE),"")</f>
        <v/>
      </c>
      <c r="E189" s="11" t="str">
        <f>IFERROR(VLOOKUP($A$1&amp;":"&amp;A189,'Finish order'!C:K,5,FALSE),"")</f>
        <v/>
      </c>
      <c r="F189" s="2" t="str">
        <f>IFERROR(VLOOKUP($A$1&amp;":"&amp;A189,'Finish order'!C:K,4,FALSE),"")</f>
        <v/>
      </c>
      <c r="G189" s="13" t="str" cm="1">
        <f t="array" ref="G189">IFERROR(SMALL(IF($D$2:$D1098=D189,$A$2:$A$911*1.001),1),"")</f>
        <v/>
      </c>
      <c r="H189" s="13" t="str" cm="1">
        <f t="array" ref="H189">IFERROR(SMALL(IF($D$2:$D1098=D189,$A$2:$A$911*1.0001),2),"")</f>
        <v/>
      </c>
      <c r="I189" s="13" t="str" cm="1">
        <f t="array" ref="I189">IFERROR(SMALL(IF($D$2:$D1098=D189,$A$2:$A$911*1.00001),3),"")</f>
        <v/>
      </c>
      <c r="J189" s="13" t="str" cm="1">
        <f t="array" ref="J189">IFERROR(SMALL(IF($D$2:$D1098=D189,$A$2:$A$911*1.000001),4),"")</f>
        <v/>
      </c>
      <c r="K189" s="13" t="str">
        <f t="shared" si="15"/>
        <v>No</v>
      </c>
      <c r="L189" s="13" t="str">
        <f t="shared" si="16"/>
        <v>No</v>
      </c>
      <c r="M189" s="13" t="str">
        <f t="shared" si="17"/>
        <v>No</v>
      </c>
      <c r="N189" s="13" t="str">
        <f>Table1[[#This Row],[Club]]&amp;":"&amp;Table1[[#Headers],[Male]]</f>
        <v>:Male</v>
      </c>
      <c r="P189" s="2">
        <v>188</v>
      </c>
      <c r="Q189" s="2" t="str">
        <f>IFERROR(VLOOKUP(P$1&amp;":"&amp;P189,'Finish order'!$C:$K,6,FALSE),"")</f>
        <v/>
      </c>
      <c r="R189" s="2" t="str">
        <f>IFERROR(VLOOKUP(P$1&amp;":"&amp;P189,'Finish order'!$C:$K,9,FALSE),"")</f>
        <v/>
      </c>
      <c r="S189" s="2" t="str">
        <f>IFERROR(VLOOKUP(P$1&amp;":"&amp;P189,'Finish order'!$C:$K,7,FALSE),"")</f>
        <v/>
      </c>
      <c r="T189" s="11" t="str">
        <f>IFERROR(VLOOKUP(P$1&amp;":"&amp;P189,'Finish order'!$C:$K,5,FALSE),"")</f>
        <v/>
      </c>
      <c r="U189" s="2" t="str">
        <f>IFERROR(VLOOKUP(P$1&amp;":"&amp;P189,'Finish order'!$C:$K,4,FALSE),"")</f>
        <v/>
      </c>
      <c r="V189" s="13" t="str" cm="1">
        <f t="array" ref="V189">IFERROR(SMALL(IF($S$2:$S1098=S189,$P$2:$P$911*1.001),1),"")</f>
        <v/>
      </c>
      <c r="W189" s="13" t="str" cm="1">
        <f t="array" ref="W189">IFERROR(SMALL(IF($S$2:$S1098=S189,$P$2:$P$911*1.0001),2),"")</f>
        <v/>
      </c>
      <c r="X189" s="13" t="str" cm="1">
        <f t="array" ref="X189">IFERROR(SMALL(IF($S$2:$S1098=S189,$P$2:$P$911*1.00001),3),"")</f>
        <v/>
      </c>
      <c r="Y189" s="13" t="str" cm="1">
        <f t="array" ref="Y189">IFERROR(SMALL(IF($S$2:$S1098=S189,$P$2:$P$911*1.000001),4),"")</f>
        <v/>
      </c>
      <c r="Z189" s="13" t="str">
        <f t="shared" si="18"/>
        <v>No</v>
      </c>
      <c r="AA189" s="13" t="str">
        <f t="shared" si="19"/>
        <v>No</v>
      </c>
      <c r="AB189" s="13" t="str">
        <f t="shared" si="20"/>
        <v>No</v>
      </c>
      <c r="AC189" s="13" t="str">
        <f>Table4[[#This Row],[Club]]&amp;":"&amp;Table4[[#Headers],[Female]]</f>
        <v>:Female</v>
      </c>
    </row>
    <row r="190" spans="1:29" x14ac:dyDescent="0.2">
      <c r="A190" s="2">
        <v>189</v>
      </c>
      <c r="B190" s="2" t="str">
        <f>IFERROR(VLOOKUP($A$1&amp;":"&amp;A190,'Finish order'!C:K,6,FALSE),"")</f>
        <v/>
      </c>
      <c r="C190" s="2" t="str">
        <f>IFERROR(VLOOKUP(A$1&amp;":"&amp;A190,'Finish order'!$C:$K,9,FALSE),"")</f>
        <v/>
      </c>
      <c r="D190" s="2" t="str">
        <f>IFERROR(VLOOKUP(A$1&amp;":"&amp;A190,'Finish order'!$C:$K,7,FALSE),"")</f>
        <v/>
      </c>
      <c r="E190" s="11" t="str">
        <f>IFERROR(VLOOKUP($A$1&amp;":"&amp;A190,'Finish order'!C:K,5,FALSE),"")</f>
        <v/>
      </c>
      <c r="F190" s="2" t="str">
        <f>IFERROR(VLOOKUP($A$1&amp;":"&amp;A190,'Finish order'!C:K,4,FALSE),"")</f>
        <v/>
      </c>
      <c r="G190" s="13" t="str" cm="1">
        <f t="array" ref="G190">IFERROR(SMALL(IF($D$2:$D1099=D190,$A$2:$A$911*1.001),1),"")</f>
        <v/>
      </c>
      <c r="H190" s="13" t="str" cm="1">
        <f t="array" ref="H190">IFERROR(SMALL(IF($D$2:$D1099=D190,$A$2:$A$911*1.0001),2),"")</f>
        <v/>
      </c>
      <c r="I190" s="13" t="str" cm="1">
        <f t="array" ref="I190">IFERROR(SMALL(IF($D$2:$D1099=D190,$A$2:$A$911*1.00001),3),"")</f>
        <v/>
      </c>
      <c r="J190" s="13" t="str" cm="1">
        <f t="array" ref="J190">IFERROR(SMALL(IF($D$2:$D1099=D190,$A$2:$A$911*1.000001),4),"")</f>
        <v/>
      </c>
      <c r="K190" s="13" t="str">
        <f t="shared" si="15"/>
        <v>No</v>
      </c>
      <c r="L190" s="13" t="str">
        <f t="shared" si="16"/>
        <v>No</v>
      </c>
      <c r="M190" s="13" t="str">
        <f t="shared" si="17"/>
        <v>No</v>
      </c>
      <c r="N190" s="13" t="str">
        <f>Table1[[#This Row],[Club]]&amp;":"&amp;Table1[[#Headers],[Male]]</f>
        <v>:Male</v>
      </c>
      <c r="P190" s="2">
        <v>189</v>
      </c>
      <c r="Q190" s="2" t="str">
        <f>IFERROR(VLOOKUP(P$1&amp;":"&amp;P190,'Finish order'!$C:$K,6,FALSE),"")</f>
        <v/>
      </c>
      <c r="R190" s="2" t="str">
        <f>IFERROR(VLOOKUP(P$1&amp;":"&amp;P190,'Finish order'!$C:$K,9,FALSE),"")</f>
        <v/>
      </c>
      <c r="S190" s="2" t="str">
        <f>IFERROR(VLOOKUP(P$1&amp;":"&amp;P190,'Finish order'!$C:$K,7,FALSE),"")</f>
        <v/>
      </c>
      <c r="T190" s="11" t="str">
        <f>IFERROR(VLOOKUP(P$1&amp;":"&amp;P190,'Finish order'!$C:$K,5,FALSE),"")</f>
        <v/>
      </c>
      <c r="U190" s="2" t="str">
        <f>IFERROR(VLOOKUP(P$1&amp;":"&amp;P190,'Finish order'!$C:$K,4,FALSE),"")</f>
        <v/>
      </c>
      <c r="V190" s="13" t="str" cm="1">
        <f t="array" ref="V190">IFERROR(SMALL(IF($S$2:$S1099=S190,$P$2:$P$911*1.001),1),"")</f>
        <v/>
      </c>
      <c r="W190" s="13" t="str" cm="1">
        <f t="array" ref="W190">IFERROR(SMALL(IF($S$2:$S1099=S190,$P$2:$P$911*1.0001),2),"")</f>
        <v/>
      </c>
      <c r="X190" s="13" t="str" cm="1">
        <f t="array" ref="X190">IFERROR(SMALL(IF($S$2:$S1099=S190,$P$2:$P$911*1.00001),3),"")</f>
        <v/>
      </c>
      <c r="Y190" s="13" t="str" cm="1">
        <f t="array" ref="Y190">IFERROR(SMALL(IF($S$2:$S1099=S190,$P$2:$P$911*1.000001),4),"")</f>
        <v/>
      </c>
      <c r="Z190" s="13" t="str">
        <f t="shared" si="18"/>
        <v>No</v>
      </c>
      <c r="AA190" s="13" t="str">
        <f t="shared" si="19"/>
        <v>No</v>
      </c>
      <c r="AB190" s="13" t="str">
        <f t="shared" si="20"/>
        <v>No</v>
      </c>
      <c r="AC190" s="13" t="str">
        <f>Table4[[#This Row],[Club]]&amp;":"&amp;Table4[[#Headers],[Female]]</f>
        <v>:Female</v>
      </c>
    </row>
    <row r="191" spans="1:29" x14ac:dyDescent="0.2">
      <c r="A191" s="2">
        <v>190</v>
      </c>
      <c r="B191" s="2" t="str">
        <f>IFERROR(VLOOKUP($A$1&amp;":"&amp;A191,'Finish order'!C:K,6,FALSE),"")</f>
        <v/>
      </c>
      <c r="C191" s="2" t="str">
        <f>IFERROR(VLOOKUP(A$1&amp;":"&amp;A191,'Finish order'!$C:$K,9,FALSE),"")</f>
        <v/>
      </c>
      <c r="D191" s="2" t="str">
        <f>IFERROR(VLOOKUP(A$1&amp;":"&amp;A191,'Finish order'!$C:$K,7,FALSE),"")</f>
        <v/>
      </c>
      <c r="E191" s="11" t="str">
        <f>IFERROR(VLOOKUP($A$1&amp;":"&amp;A191,'Finish order'!C:K,5,FALSE),"")</f>
        <v/>
      </c>
      <c r="F191" s="2" t="str">
        <f>IFERROR(VLOOKUP($A$1&amp;":"&amp;A191,'Finish order'!C:K,4,FALSE),"")</f>
        <v/>
      </c>
      <c r="G191" s="13" t="str" cm="1">
        <f t="array" ref="G191">IFERROR(SMALL(IF($D$2:$D1100=D191,$A$2:$A$911*1.001),1),"")</f>
        <v/>
      </c>
      <c r="H191" s="13" t="str" cm="1">
        <f t="array" ref="H191">IFERROR(SMALL(IF($D$2:$D1100=D191,$A$2:$A$911*1.0001),2),"")</f>
        <v/>
      </c>
      <c r="I191" s="13" t="str" cm="1">
        <f t="array" ref="I191">IFERROR(SMALL(IF($D$2:$D1100=D191,$A$2:$A$911*1.00001),3),"")</f>
        <v/>
      </c>
      <c r="J191" s="13" t="str" cm="1">
        <f t="array" ref="J191">IFERROR(SMALL(IF($D$2:$D1100=D191,$A$2:$A$911*1.000001),4),"")</f>
        <v/>
      </c>
      <c r="K191" s="13" t="str">
        <f t="shared" si="15"/>
        <v>No</v>
      </c>
      <c r="L191" s="13" t="str">
        <f t="shared" si="16"/>
        <v>No</v>
      </c>
      <c r="M191" s="13" t="str">
        <f t="shared" si="17"/>
        <v>No</v>
      </c>
      <c r="N191" s="13" t="str">
        <f>Table1[[#This Row],[Club]]&amp;":"&amp;Table1[[#Headers],[Male]]</f>
        <v>:Male</v>
      </c>
      <c r="P191" s="2">
        <v>190</v>
      </c>
      <c r="Q191" s="2" t="str">
        <f>IFERROR(VLOOKUP(P$1&amp;":"&amp;P191,'Finish order'!$C:$K,6,FALSE),"")</f>
        <v/>
      </c>
      <c r="R191" s="2" t="str">
        <f>IFERROR(VLOOKUP(P$1&amp;":"&amp;P191,'Finish order'!$C:$K,9,FALSE),"")</f>
        <v/>
      </c>
      <c r="S191" s="2" t="str">
        <f>IFERROR(VLOOKUP(P$1&amp;":"&amp;P191,'Finish order'!$C:$K,7,FALSE),"")</f>
        <v/>
      </c>
      <c r="T191" s="11" t="str">
        <f>IFERROR(VLOOKUP(P$1&amp;":"&amp;P191,'Finish order'!$C:$K,5,FALSE),"")</f>
        <v/>
      </c>
      <c r="U191" s="2" t="str">
        <f>IFERROR(VLOOKUP(P$1&amp;":"&amp;P191,'Finish order'!$C:$K,4,FALSE),"")</f>
        <v/>
      </c>
      <c r="V191" s="13" t="str" cm="1">
        <f t="array" ref="V191">IFERROR(SMALL(IF($S$2:$S1100=S191,$P$2:$P$911*1.001),1),"")</f>
        <v/>
      </c>
      <c r="W191" s="13" t="str" cm="1">
        <f t="array" ref="W191">IFERROR(SMALL(IF($S$2:$S1100=S191,$P$2:$P$911*1.0001),2),"")</f>
        <v/>
      </c>
      <c r="X191" s="13" t="str" cm="1">
        <f t="array" ref="X191">IFERROR(SMALL(IF($S$2:$S1100=S191,$P$2:$P$911*1.00001),3),"")</f>
        <v/>
      </c>
      <c r="Y191" s="13" t="str" cm="1">
        <f t="array" ref="Y191">IFERROR(SMALL(IF($S$2:$S1100=S191,$P$2:$P$911*1.000001),4),"")</f>
        <v/>
      </c>
      <c r="Z191" s="13" t="str">
        <f t="shared" si="18"/>
        <v>No</v>
      </c>
      <c r="AA191" s="13" t="str">
        <f t="shared" si="19"/>
        <v>No</v>
      </c>
      <c r="AB191" s="13" t="str">
        <f t="shared" si="20"/>
        <v>No</v>
      </c>
      <c r="AC191" s="13" t="str">
        <f>Table4[[#This Row],[Club]]&amp;":"&amp;Table4[[#Headers],[Female]]</f>
        <v>:Female</v>
      </c>
    </row>
    <row r="192" spans="1:29" x14ac:dyDescent="0.2">
      <c r="A192" s="2">
        <v>191</v>
      </c>
      <c r="B192" s="2" t="str">
        <f>IFERROR(VLOOKUP($A$1&amp;":"&amp;A192,'Finish order'!C:K,6,FALSE),"")</f>
        <v/>
      </c>
      <c r="C192" s="2" t="str">
        <f>IFERROR(VLOOKUP(A$1&amp;":"&amp;A192,'Finish order'!$C:$K,9,FALSE),"")</f>
        <v/>
      </c>
      <c r="D192" s="2" t="str">
        <f>IFERROR(VLOOKUP(A$1&amp;":"&amp;A192,'Finish order'!$C:$K,7,FALSE),"")</f>
        <v/>
      </c>
      <c r="E192" s="11" t="str">
        <f>IFERROR(VLOOKUP($A$1&amp;":"&amp;A192,'Finish order'!C:K,5,FALSE),"")</f>
        <v/>
      </c>
      <c r="F192" s="2" t="str">
        <f>IFERROR(VLOOKUP($A$1&amp;":"&amp;A192,'Finish order'!C:K,4,FALSE),"")</f>
        <v/>
      </c>
      <c r="G192" s="13" t="str" cm="1">
        <f t="array" ref="G192">IFERROR(SMALL(IF($D$2:$D1101=D192,$A$2:$A$911*1.001),1),"")</f>
        <v/>
      </c>
      <c r="H192" s="13" t="str" cm="1">
        <f t="array" ref="H192">IFERROR(SMALL(IF($D$2:$D1101=D192,$A$2:$A$911*1.0001),2),"")</f>
        <v/>
      </c>
      <c r="I192" s="13" t="str" cm="1">
        <f t="array" ref="I192">IFERROR(SMALL(IF($D$2:$D1101=D192,$A$2:$A$911*1.00001),3),"")</f>
        <v/>
      </c>
      <c r="J192" s="13" t="str" cm="1">
        <f t="array" ref="J192">IFERROR(SMALL(IF($D$2:$D1101=D192,$A$2:$A$911*1.000001),4),"")</f>
        <v/>
      </c>
      <c r="K192" s="13" t="str">
        <f t="shared" si="15"/>
        <v>No</v>
      </c>
      <c r="L192" s="13" t="str">
        <f t="shared" si="16"/>
        <v>No</v>
      </c>
      <c r="M192" s="13" t="str">
        <f t="shared" si="17"/>
        <v>No</v>
      </c>
      <c r="N192" s="13" t="str">
        <f>Table1[[#This Row],[Club]]&amp;":"&amp;Table1[[#Headers],[Male]]</f>
        <v>:Male</v>
      </c>
      <c r="P192" s="2">
        <v>191</v>
      </c>
      <c r="Q192" s="2" t="str">
        <f>IFERROR(VLOOKUP(P$1&amp;":"&amp;P192,'Finish order'!$C:$K,6,FALSE),"")</f>
        <v/>
      </c>
      <c r="R192" s="2" t="str">
        <f>IFERROR(VLOOKUP(P$1&amp;":"&amp;P192,'Finish order'!$C:$K,9,FALSE),"")</f>
        <v/>
      </c>
      <c r="S192" s="2" t="str">
        <f>IFERROR(VLOOKUP(P$1&amp;":"&amp;P192,'Finish order'!$C:$K,7,FALSE),"")</f>
        <v/>
      </c>
      <c r="T192" s="11" t="str">
        <f>IFERROR(VLOOKUP(P$1&amp;":"&amp;P192,'Finish order'!$C:$K,5,FALSE),"")</f>
        <v/>
      </c>
      <c r="U192" s="2" t="str">
        <f>IFERROR(VLOOKUP(P$1&amp;":"&amp;P192,'Finish order'!$C:$K,4,FALSE),"")</f>
        <v/>
      </c>
      <c r="V192" s="13" t="str" cm="1">
        <f t="array" ref="V192">IFERROR(SMALL(IF($S$2:$S1101=S192,$P$2:$P$911*1.001),1),"")</f>
        <v/>
      </c>
      <c r="W192" s="13" t="str" cm="1">
        <f t="array" ref="W192">IFERROR(SMALL(IF($S$2:$S1101=S192,$P$2:$P$911*1.0001),2),"")</f>
        <v/>
      </c>
      <c r="X192" s="13" t="str" cm="1">
        <f t="array" ref="X192">IFERROR(SMALL(IF($S$2:$S1101=S192,$P$2:$P$911*1.00001),3),"")</f>
        <v/>
      </c>
      <c r="Y192" s="13" t="str" cm="1">
        <f t="array" ref="Y192">IFERROR(SMALL(IF($S$2:$S1101=S192,$P$2:$P$911*1.000001),4),"")</f>
        <v/>
      </c>
      <c r="Z192" s="13" t="str">
        <f t="shared" si="18"/>
        <v>No</v>
      </c>
      <c r="AA192" s="13" t="str">
        <f t="shared" si="19"/>
        <v>No</v>
      </c>
      <c r="AB192" s="13" t="str">
        <f t="shared" si="20"/>
        <v>No</v>
      </c>
      <c r="AC192" s="13" t="str">
        <f>Table4[[#This Row],[Club]]&amp;":"&amp;Table4[[#Headers],[Female]]</f>
        <v>:Female</v>
      </c>
    </row>
    <row r="193" spans="1:29" x14ac:dyDescent="0.2">
      <c r="A193" s="2">
        <v>192</v>
      </c>
      <c r="B193" s="2" t="str">
        <f>IFERROR(VLOOKUP($A$1&amp;":"&amp;A193,'Finish order'!C:K,6,FALSE),"")</f>
        <v/>
      </c>
      <c r="C193" s="2" t="str">
        <f>IFERROR(VLOOKUP(A$1&amp;":"&amp;A193,'Finish order'!$C:$K,9,FALSE),"")</f>
        <v/>
      </c>
      <c r="D193" s="2" t="str">
        <f>IFERROR(VLOOKUP(A$1&amp;":"&amp;A193,'Finish order'!$C:$K,7,FALSE),"")</f>
        <v/>
      </c>
      <c r="E193" s="11" t="str">
        <f>IFERROR(VLOOKUP($A$1&amp;":"&amp;A193,'Finish order'!C:K,5,FALSE),"")</f>
        <v/>
      </c>
      <c r="F193" s="2" t="str">
        <f>IFERROR(VLOOKUP($A$1&amp;":"&amp;A193,'Finish order'!C:K,4,FALSE),"")</f>
        <v/>
      </c>
      <c r="G193" s="13" t="str" cm="1">
        <f t="array" ref="G193">IFERROR(SMALL(IF($D$2:$D1102=D193,$A$2:$A$911*1.001),1),"")</f>
        <v/>
      </c>
      <c r="H193" s="13" t="str" cm="1">
        <f t="array" ref="H193">IFERROR(SMALL(IF($D$2:$D1102=D193,$A$2:$A$911*1.0001),2),"")</f>
        <v/>
      </c>
      <c r="I193" s="13" t="str" cm="1">
        <f t="array" ref="I193">IFERROR(SMALL(IF($D$2:$D1102=D193,$A$2:$A$911*1.00001),3),"")</f>
        <v/>
      </c>
      <c r="J193" s="13" t="str" cm="1">
        <f t="array" ref="J193">IFERROR(SMALL(IF($D$2:$D1102=D193,$A$2:$A$911*1.000001),4),"")</f>
        <v/>
      </c>
      <c r="K193" s="13" t="str">
        <f t="shared" si="15"/>
        <v>No</v>
      </c>
      <c r="L193" s="13" t="str">
        <f t="shared" si="16"/>
        <v>No</v>
      </c>
      <c r="M193" s="13" t="str">
        <f t="shared" si="17"/>
        <v>No</v>
      </c>
      <c r="N193" s="13" t="str">
        <f>Table1[[#This Row],[Club]]&amp;":"&amp;Table1[[#Headers],[Male]]</f>
        <v>:Male</v>
      </c>
      <c r="P193" s="2">
        <v>192</v>
      </c>
      <c r="Q193" s="2" t="str">
        <f>IFERROR(VLOOKUP(P$1&amp;":"&amp;P193,'Finish order'!$C:$K,6,FALSE),"")</f>
        <v/>
      </c>
      <c r="R193" s="2" t="str">
        <f>IFERROR(VLOOKUP(P$1&amp;":"&amp;P193,'Finish order'!$C:$K,9,FALSE),"")</f>
        <v/>
      </c>
      <c r="S193" s="2" t="str">
        <f>IFERROR(VLOOKUP(P$1&amp;":"&amp;P193,'Finish order'!$C:$K,7,FALSE),"")</f>
        <v/>
      </c>
      <c r="T193" s="11" t="str">
        <f>IFERROR(VLOOKUP(P$1&amp;":"&amp;P193,'Finish order'!$C:$K,5,FALSE),"")</f>
        <v/>
      </c>
      <c r="U193" s="2" t="str">
        <f>IFERROR(VLOOKUP(P$1&amp;":"&amp;P193,'Finish order'!$C:$K,4,FALSE),"")</f>
        <v/>
      </c>
      <c r="V193" s="13" t="str" cm="1">
        <f t="array" ref="V193">IFERROR(SMALL(IF($S$2:$S1102=S193,$P$2:$P$911*1.001),1),"")</f>
        <v/>
      </c>
      <c r="W193" s="13" t="str" cm="1">
        <f t="array" ref="W193">IFERROR(SMALL(IF($S$2:$S1102=S193,$P$2:$P$911*1.0001),2),"")</f>
        <v/>
      </c>
      <c r="X193" s="13" t="str" cm="1">
        <f t="array" ref="X193">IFERROR(SMALL(IF($S$2:$S1102=S193,$P$2:$P$911*1.00001),3),"")</f>
        <v/>
      </c>
      <c r="Y193" s="13" t="str" cm="1">
        <f t="array" ref="Y193">IFERROR(SMALL(IF($S$2:$S1102=S193,$P$2:$P$911*1.000001),4),"")</f>
        <v/>
      </c>
      <c r="Z193" s="13" t="str">
        <f t="shared" si="18"/>
        <v>No</v>
      </c>
      <c r="AA193" s="13" t="str">
        <f t="shared" si="19"/>
        <v>No</v>
      </c>
      <c r="AB193" s="13" t="str">
        <f t="shared" si="20"/>
        <v>No</v>
      </c>
      <c r="AC193" s="13" t="str">
        <f>Table4[[#This Row],[Club]]&amp;":"&amp;Table4[[#Headers],[Female]]</f>
        <v>:Female</v>
      </c>
    </row>
    <row r="194" spans="1:29" x14ac:dyDescent="0.2">
      <c r="A194" s="2">
        <v>193</v>
      </c>
      <c r="B194" s="2" t="str">
        <f>IFERROR(VLOOKUP($A$1&amp;":"&amp;A194,'Finish order'!C:K,6,FALSE),"")</f>
        <v/>
      </c>
      <c r="C194" s="2" t="str">
        <f>IFERROR(VLOOKUP(A$1&amp;":"&amp;A194,'Finish order'!$C:$K,9,FALSE),"")</f>
        <v/>
      </c>
      <c r="D194" s="2" t="str">
        <f>IFERROR(VLOOKUP(A$1&amp;":"&amp;A194,'Finish order'!$C:$K,7,FALSE),"")</f>
        <v/>
      </c>
      <c r="E194" s="11" t="str">
        <f>IFERROR(VLOOKUP($A$1&amp;":"&amp;A194,'Finish order'!C:K,5,FALSE),"")</f>
        <v/>
      </c>
      <c r="F194" s="2" t="str">
        <f>IFERROR(VLOOKUP($A$1&amp;":"&amp;A194,'Finish order'!C:K,4,FALSE),"")</f>
        <v/>
      </c>
      <c r="G194" s="13" t="str" cm="1">
        <f t="array" ref="G194">IFERROR(SMALL(IF($D$2:$D1103=D194,$A$2:$A$911*1.001),1),"")</f>
        <v/>
      </c>
      <c r="H194" s="13" t="str" cm="1">
        <f t="array" ref="H194">IFERROR(SMALL(IF($D$2:$D1103=D194,$A$2:$A$911*1.0001),2),"")</f>
        <v/>
      </c>
      <c r="I194" s="13" t="str" cm="1">
        <f t="array" ref="I194">IFERROR(SMALL(IF($D$2:$D1103=D194,$A$2:$A$911*1.00001),3),"")</f>
        <v/>
      </c>
      <c r="J194" s="13" t="str" cm="1">
        <f t="array" ref="J194">IFERROR(SMALL(IF($D$2:$D1103=D194,$A$2:$A$911*1.000001),4),"")</f>
        <v/>
      </c>
      <c r="K194" s="13" t="str">
        <f t="shared" ref="K194:K201" si="21">IF(A194&lt;&gt;"", IF(COUNT(G194:J194)=4, SUM(G194:J194), "No"), "")</f>
        <v>No</v>
      </c>
      <c r="L194" s="13" t="str">
        <f t="shared" ref="L194:L201" si="22">IF(A194&lt;&gt;"", IF(COUNT(G194:I194)=3, SUM(G194:I194), "No"), "")</f>
        <v>No</v>
      </c>
      <c r="M194" s="13" t="str">
        <f t="shared" ref="M194:M201" si="23">IF(A194&lt;&gt;"", IF(COUNT(G194:H194)=2, SUM(G194:H194), "No"), "")</f>
        <v>No</v>
      </c>
      <c r="N194" s="13" t="str">
        <f>Table1[[#This Row],[Club]]&amp;":"&amp;Table1[[#Headers],[Male]]</f>
        <v>:Male</v>
      </c>
      <c r="P194" s="2">
        <v>193</v>
      </c>
      <c r="Q194" s="2" t="str">
        <f>IFERROR(VLOOKUP(P$1&amp;":"&amp;P194,'Finish order'!$C:$K,6,FALSE),"")</f>
        <v/>
      </c>
      <c r="R194" s="2" t="str">
        <f>IFERROR(VLOOKUP(P$1&amp;":"&amp;P194,'Finish order'!$C:$K,9,FALSE),"")</f>
        <v/>
      </c>
      <c r="S194" s="2" t="str">
        <f>IFERROR(VLOOKUP(P$1&amp;":"&amp;P194,'Finish order'!$C:$K,7,FALSE),"")</f>
        <v/>
      </c>
      <c r="T194" s="11" t="str">
        <f>IFERROR(VLOOKUP(P$1&amp;":"&amp;P194,'Finish order'!$C:$K,5,FALSE),"")</f>
        <v/>
      </c>
      <c r="U194" s="2" t="str">
        <f>IFERROR(VLOOKUP(P$1&amp;":"&amp;P194,'Finish order'!$C:$K,4,FALSE),"")</f>
        <v/>
      </c>
      <c r="V194" s="13" t="str" cm="1">
        <f t="array" ref="V194">IFERROR(SMALL(IF($S$2:$S1103=S194,$P$2:$P$911*1.001),1),"")</f>
        <v/>
      </c>
      <c r="W194" s="13" t="str" cm="1">
        <f t="array" ref="W194">IFERROR(SMALL(IF($S$2:$S1103=S194,$P$2:$P$911*1.0001),2),"")</f>
        <v/>
      </c>
      <c r="X194" s="13" t="str" cm="1">
        <f t="array" ref="X194">IFERROR(SMALL(IF($S$2:$S1103=S194,$P$2:$P$911*1.00001),3),"")</f>
        <v/>
      </c>
      <c r="Y194" s="13" t="str" cm="1">
        <f t="array" ref="Y194">IFERROR(SMALL(IF($S$2:$S1103=S194,$P$2:$P$911*1.000001),4),"")</f>
        <v/>
      </c>
      <c r="Z194" s="13" t="str">
        <f t="shared" si="18"/>
        <v>No</v>
      </c>
      <c r="AA194" s="13" t="str">
        <f t="shared" si="19"/>
        <v>No</v>
      </c>
      <c r="AB194" s="13" t="str">
        <f t="shared" si="20"/>
        <v>No</v>
      </c>
      <c r="AC194" s="13" t="str">
        <f>Table4[[#This Row],[Club]]&amp;":"&amp;Table4[[#Headers],[Female]]</f>
        <v>:Female</v>
      </c>
    </row>
    <row r="195" spans="1:29" x14ac:dyDescent="0.2">
      <c r="A195" s="2">
        <v>194</v>
      </c>
      <c r="B195" s="2" t="str">
        <f>IFERROR(VLOOKUP($A$1&amp;":"&amp;A195,'Finish order'!C:K,6,FALSE),"")</f>
        <v/>
      </c>
      <c r="C195" s="2" t="str">
        <f>IFERROR(VLOOKUP(A$1&amp;":"&amp;A195,'Finish order'!$C:$K,9,FALSE),"")</f>
        <v/>
      </c>
      <c r="D195" s="2" t="str">
        <f>IFERROR(VLOOKUP(A$1&amp;":"&amp;A195,'Finish order'!$C:$K,7,FALSE),"")</f>
        <v/>
      </c>
      <c r="E195" s="11" t="str">
        <f>IFERROR(VLOOKUP($A$1&amp;":"&amp;A195,'Finish order'!C:K,5,FALSE),"")</f>
        <v/>
      </c>
      <c r="F195" s="2" t="str">
        <f>IFERROR(VLOOKUP($A$1&amp;":"&amp;A195,'Finish order'!C:K,4,FALSE),"")</f>
        <v/>
      </c>
      <c r="G195" s="13" t="str" cm="1">
        <f t="array" ref="G195">IFERROR(SMALL(IF($D$2:$D1104=D195,$A$2:$A$911*1.001),1),"")</f>
        <v/>
      </c>
      <c r="H195" s="13" t="str" cm="1">
        <f t="array" ref="H195">IFERROR(SMALL(IF($D$2:$D1104=D195,$A$2:$A$911*1.0001),2),"")</f>
        <v/>
      </c>
      <c r="I195" s="13" t="str" cm="1">
        <f t="array" ref="I195">IFERROR(SMALL(IF($D$2:$D1104=D195,$A$2:$A$911*1.00001),3),"")</f>
        <v/>
      </c>
      <c r="J195" s="13" t="str" cm="1">
        <f t="array" ref="J195">IFERROR(SMALL(IF($D$2:$D1104=D195,$A$2:$A$911*1.000001),4),"")</f>
        <v/>
      </c>
      <c r="K195" s="13" t="str">
        <f t="shared" si="21"/>
        <v>No</v>
      </c>
      <c r="L195" s="13" t="str">
        <f t="shared" si="22"/>
        <v>No</v>
      </c>
      <c r="M195" s="13" t="str">
        <f t="shared" si="23"/>
        <v>No</v>
      </c>
      <c r="N195" s="13" t="str">
        <f>Table1[[#This Row],[Club]]&amp;":"&amp;Table1[[#Headers],[Male]]</f>
        <v>:Male</v>
      </c>
      <c r="P195" s="2">
        <v>194</v>
      </c>
      <c r="Q195" s="2" t="str">
        <f>IFERROR(VLOOKUP(P$1&amp;":"&amp;P195,'Finish order'!$C:$K,6,FALSE),"")</f>
        <v/>
      </c>
      <c r="R195" s="2" t="str">
        <f>IFERROR(VLOOKUP(P$1&amp;":"&amp;P195,'Finish order'!$C:$K,9,FALSE),"")</f>
        <v/>
      </c>
      <c r="S195" s="2" t="str">
        <f>IFERROR(VLOOKUP(P$1&amp;":"&amp;P195,'Finish order'!$C:$K,7,FALSE),"")</f>
        <v/>
      </c>
      <c r="T195" s="11" t="str">
        <f>IFERROR(VLOOKUP(P$1&amp;":"&amp;P195,'Finish order'!$C:$K,5,FALSE),"")</f>
        <v/>
      </c>
      <c r="U195" s="2" t="str">
        <f>IFERROR(VLOOKUP(P$1&amp;":"&amp;P195,'Finish order'!$C:$K,4,FALSE),"")</f>
        <v/>
      </c>
      <c r="V195" s="13" t="str" cm="1">
        <f t="array" ref="V195">IFERROR(SMALL(IF($S$2:$S1104=S195,$P$2:$P$911*1.001),1),"")</f>
        <v/>
      </c>
      <c r="W195" s="13" t="str" cm="1">
        <f t="array" ref="W195">IFERROR(SMALL(IF($S$2:$S1104=S195,$P$2:$P$911*1.0001),2),"")</f>
        <v/>
      </c>
      <c r="X195" s="13" t="str" cm="1">
        <f t="array" ref="X195">IFERROR(SMALL(IF($S$2:$S1104=S195,$P$2:$P$911*1.00001),3),"")</f>
        <v/>
      </c>
      <c r="Y195" s="13" t="str" cm="1">
        <f t="array" ref="Y195">IFERROR(SMALL(IF($S$2:$S1104=S195,$P$2:$P$911*1.000001),4),"")</f>
        <v/>
      </c>
      <c r="Z195" s="13" t="str">
        <f t="shared" si="18"/>
        <v>No</v>
      </c>
      <c r="AA195" s="13" t="str">
        <f t="shared" si="19"/>
        <v>No</v>
      </c>
      <c r="AB195" s="13" t="str">
        <f t="shared" si="20"/>
        <v>No</v>
      </c>
      <c r="AC195" s="13" t="str">
        <f>Table4[[#This Row],[Club]]&amp;":"&amp;Table4[[#Headers],[Female]]</f>
        <v>:Female</v>
      </c>
    </row>
    <row r="196" spans="1:29" x14ac:dyDescent="0.2">
      <c r="A196" s="2">
        <v>195</v>
      </c>
      <c r="B196" s="2" t="str">
        <f>IFERROR(VLOOKUP($A$1&amp;":"&amp;A196,'Finish order'!C:K,6,FALSE),"")</f>
        <v/>
      </c>
      <c r="C196" s="2" t="str">
        <f>IFERROR(VLOOKUP(A$1&amp;":"&amp;A196,'Finish order'!$C:$K,9,FALSE),"")</f>
        <v/>
      </c>
      <c r="D196" s="2" t="str">
        <f>IFERROR(VLOOKUP(A$1&amp;":"&amp;A196,'Finish order'!$C:$K,7,FALSE),"")</f>
        <v/>
      </c>
      <c r="E196" s="11" t="str">
        <f>IFERROR(VLOOKUP($A$1&amp;":"&amp;A196,'Finish order'!C:K,5,FALSE),"")</f>
        <v/>
      </c>
      <c r="F196" s="2" t="str">
        <f>IFERROR(VLOOKUP($A$1&amp;":"&amp;A196,'Finish order'!C:K,4,FALSE),"")</f>
        <v/>
      </c>
      <c r="G196" s="13" t="str" cm="1">
        <f t="array" ref="G196">IFERROR(SMALL(IF($D$2:$D1105=D196,$A$2:$A$911*1.001),1),"")</f>
        <v/>
      </c>
      <c r="H196" s="13" t="str" cm="1">
        <f t="array" ref="H196">IFERROR(SMALL(IF($D$2:$D1105=D196,$A$2:$A$911*1.0001),2),"")</f>
        <v/>
      </c>
      <c r="I196" s="13" t="str" cm="1">
        <f t="array" ref="I196">IFERROR(SMALL(IF($D$2:$D1105=D196,$A$2:$A$911*1.00001),3),"")</f>
        <v/>
      </c>
      <c r="J196" s="13" t="str" cm="1">
        <f t="array" ref="J196">IFERROR(SMALL(IF($D$2:$D1105=D196,$A$2:$A$911*1.000001),4),"")</f>
        <v/>
      </c>
      <c r="K196" s="13" t="str">
        <f t="shared" si="21"/>
        <v>No</v>
      </c>
      <c r="L196" s="13" t="str">
        <f t="shared" si="22"/>
        <v>No</v>
      </c>
      <c r="M196" s="13" t="str">
        <f t="shared" si="23"/>
        <v>No</v>
      </c>
      <c r="N196" s="13" t="str">
        <f>Table1[[#This Row],[Club]]&amp;":"&amp;Table1[[#Headers],[Male]]</f>
        <v>:Male</v>
      </c>
      <c r="P196" s="2">
        <v>195</v>
      </c>
      <c r="Q196" s="2" t="str">
        <f>IFERROR(VLOOKUP(P$1&amp;":"&amp;P196,'Finish order'!$C:$K,6,FALSE),"")</f>
        <v/>
      </c>
      <c r="R196" s="2" t="str">
        <f>IFERROR(VLOOKUP(P$1&amp;":"&amp;P196,'Finish order'!$C:$K,9,FALSE),"")</f>
        <v/>
      </c>
      <c r="S196" s="2" t="str">
        <f>IFERROR(VLOOKUP(P$1&amp;":"&amp;P196,'Finish order'!$C:$K,7,FALSE),"")</f>
        <v/>
      </c>
      <c r="T196" s="11" t="str">
        <f>IFERROR(VLOOKUP(P$1&amp;":"&amp;P196,'Finish order'!$C:$K,5,FALSE),"")</f>
        <v/>
      </c>
      <c r="U196" s="2" t="str">
        <f>IFERROR(VLOOKUP(P$1&amp;":"&amp;P196,'Finish order'!$C:$K,4,FALSE),"")</f>
        <v/>
      </c>
      <c r="V196" s="13" t="str" cm="1">
        <f t="array" ref="V196">IFERROR(SMALL(IF($S$2:$S1105=S196,$P$2:$P$911*1.001),1),"")</f>
        <v/>
      </c>
      <c r="W196" s="13" t="str" cm="1">
        <f t="array" ref="W196">IFERROR(SMALL(IF($S$2:$S1105=S196,$P$2:$P$911*1.0001),2),"")</f>
        <v/>
      </c>
      <c r="X196" s="13" t="str" cm="1">
        <f t="array" ref="X196">IFERROR(SMALL(IF($S$2:$S1105=S196,$P$2:$P$911*1.00001),3),"")</f>
        <v/>
      </c>
      <c r="Y196" s="13" t="str" cm="1">
        <f t="array" ref="Y196">IFERROR(SMALL(IF($S$2:$S1105=S196,$P$2:$P$911*1.000001),4),"")</f>
        <v/>
      </c>
      <c r="Z196" s="13" t="str">
        <f t="shared" si="18"/>
        <v>No</v>
      </c>
      <c r="AA196" s="13" t="str">
        <f t="shared" si="19"/>
        <v>No</v>
      </c>
      <c r="AB196" s="13" t="str">
        <f t="shared" si="20"/>
        <v>No</v>
      </c>
      <c r="AC196" s="13" t="str">
        <f>Table4[[#This Row],[Club]]&amp;":"&amp;Table4[[#Headers],[Female]]</f>
        <v>:Female</v>
      </c>
    </row>
    <row r="197" spans="1:29" x14ac:dyDescent="0.2">
      <c r="A197" s="2">
        <v>196</v>
      </c>
      <c r="B197" s="2" t="str">
        <f>IFERROR(VLOOKUP($A$1&amp;":"&amp;A197,'Finish order'!C:K,6,FALSE),"")</f>
        <v/>
      </c>
      <c r="C197" s="2" t="str">
        <f>IFERROR(VLOOKUP(A$1&amp;":"&amp;A197,'Finish order'!$C:$K,9,FALSE),"")</f>
        <v/>
      </c>
      <c r="D197" s="2" t="str">
        <f>IFERROR(VLOOKUP(A$1&amp;":"&amp;A197,'Finish order'!$C:$K,7,FALSE),"")</f>
        <v/>
      </c>
      <c r="E197" s="11" t="str">
        <f>IFERROR(VLOOKUP($A$1&amp;":"&amp;A197,'Finish order'!C:K,5,FALSE),"")</f>
        <v/>
      </c>
      <c r="F197" s="2" t="str">
        <f>IFERROR(VLOOKUP($A$1&amp;":"&amp;A197,'Finish order'!C:K,4,FALSE),"")</f>
        <v/>
      </c>
      <c r="G197" s="13" t="str" cm="1">
        <f t="array" ref="G197">IFERROR(SMALL(IF($D$2:$D1106=D197,$A$2:$A$911*1.001),1),"")</f>
        <v/>
      </c>
      <c r="H197" s="13" t="str" cm="1">
        <f t="array" ref="H197">IFERROR(SMALL(IF($D$2:$D1106=D197,$A$2:$A$911*1.0001),2),"")</f>
        <v/>
      </c>
      <c r="I197" s="13" t="str" cm="1">
        <f t="array" ref="I197">IFERROR(SMALL(IF($D$2:$D1106=D197,$A$2:$A$911*1.00001),3),"")</f>
        <v/>
      </c>
      <c r="J197" s="13" t="str" cm="1">
        <f t="array" ref="J197">IFERROR(SMALL(IF($D$2:$D1106=D197,$A$2:$A$911*1.000001),4),"")</f>
        <v/>
      </c>
      <c r="K197" s="13" t="str">
        <f t="shared" si="21"/>
        <v>No</v>
      </c>
      <c r="L197" s="13" t="str">
        <f t="shared" si="22"/>
        <v>No</v>
      </c>
      <c r="M197" s="13" t="str">
        <f t="shared" si="23"/>
        <v>No</v>
      </c>
      <c r="N197" s="13" t="str">
        <f>Table1[[#This Row],[Club]]&amp;":"&amp;Table1[[#Headers],[Male]]</f>
        <v>:Male</v>
      </c>
      <c r="P197" s="2">
        <v>196</v>
      </c>
      <c r="Q197" s="2" t="str">
        <f>IFERROR(VLOOKUP(P$1&amp;":"&amp;P197,'Finish order'!$C:$K,6,FALSE),"")</f>
        <v/>
      </c>
      <c r="R197" s="2" t="str">
        <f>IFERROR(VLOOKUP(P$1&amp;":"&amp;P197,'Finish order'!$C:$K,9,FALSE),"")</f>
        <v/>
      </c>
      <c r="S197" s="2" t="str">
        <f>IFERROR(VLOOKUP(P$1&amp;":"&amp;P197,'Finish order'!$C:$K,7,FALSE),"")</f>
        <v/>
      </c>
      <c r="T197" s="11" t="str">
        <f>IFERROR(VLOOKUP(P$1&amp;":"&amp;P197,'Finish order'!$C:$K,5,FALSE),"")</f>
        <v/>
      </c>
      <c r="U197" s="2" t="str">
        <f>IFERROR(VLOOKUP(P$1&amp;":"&amp;P197,'Finish order'!$C:$K,4,FALSE),"")</f>
        <v/>
      </c>
      <c r="V197" s="13" t="str" cm="1">
        <f t="array" ref="V197">IFERROR(SMALL(IF($S$2:$S1106=S197,$P$2:$P$911*1.001),1),"")</f>
        <v/>
      </c>
      <c r="W197" s="13" t="str" cm="1">
        <f t="array" ref="W197">IFERROR(SMALL(IF($S$2:$S1106=S197,$P$2:$P$911*1.0001),2),"")</f>
        <v/>
      </c>
      <c r="X197" s="13" t="str" cm="1">
        <f t="array" ref="X197">IFERROR(SMALL(IF($S$2:$S1106=S197,$P$2:$P$911*1.00001),3),"")</f>
        <v/>
      </c>
      <c r="Y197" s="13" t="str" cm="1">
        <f t="array" ref="Y197">IFERROR(SMALL(IF($S$2:$S1106=S197,$P$2:$P$911*1.000001),4),"")</f>
        <v/>
      </c>
      <c r="Z197" s="13" t="str">
        <f t="shared" si="18"/>
        <v>No</v>
      </c>
      <c r="AA197" s="13" t="str">
        <f t="shared" si="19"/>
        <v>No</v>
      </c>
      <c r="AB197" s="13" t="str">
        <f t="shared" si="20"/>
        <v>No</v>
      </c>
      <c r="AC197" s="13" t="str">
        <f>Table4[[#This Row],[Club]]&amp;":"&amp;Table4[[#Headers],[Female]]</f>
        <v>:Female</v>
      </c>
    </row>
    <row r="198" spans="1:29" x14ac:dyDescent="0.2">
      <c r="A198" s="2">
        <v>197</v>
      </c>
      <c r="B198" s="2" t="str">
        <f>IFERROR(VLOOKUP($A$1&amp;":"&amp;A198,'Finish order'!C:K,6,FALSE),"")</f>
        <v/>
      </c>
      <c r="C198" s="2" t="str">
        <f>IFERROR(VLOOKUP(A$1&amp;":"&amp;A198,'Finish order'!$C:$K,9,FALSE),"")</f>
        <v/>
      </c>
      <c r="D198" s="2" t="str">
        <f>IFERROR(VLOOKUP(A$1&amp;":"&amp;A198,'Finish order'!$C:$K,7,FALSE),"")</f>
        <v/>
      </c>
      <c r="E198" s="11" t="str">
        <f>IFERROR(VLOOKUP($A$1&amp;":"&amp;A198,'Finish order'!C:K,5,FALSE),"")</f>
        <v/>
      </c>
      <c r="F198" s="2" t="str">
        <f>IFERROR(VLOOKUP($A$1&amp;":"&amp;A198,'Finish order'!C:K,4,FALSE),"")</f>
        <v/>
      </c>
      <c r="G198" s="13" t="str" cm="1">
        <f t="array" ref="G198">IFERROR(SMALL(IF($D$2:$D1107=D198,$A$2:$A$911*1.001),1),"")</f>
        <v/>
      </c>
      <c r="H198" s="13" t="str" cm="1">
        <f t="array" ref="H198">IFERROR(SMALL(IF($D$2:$D1107=D198,$A$2:$A$911*1.0001),2),"")</f>
        <v/>
      </c>
      <c r="I198" s="13" t="str" cm="1">
        <f t="array" ref="I198">IFERROR(SMALL(IF($D$2:$D1107=D198,$A$2:$A$911*1.00001),3),"")</f>
        <v/>
      </c>
      <c r="J198" s="13" t="str" cm="1">
        <f t="array" ref="J198">IFERROR(SMALL(IF($D$2:$D1107=D198,$A$2:$A$911*1.000001),4),"")</f>
        <v/>
      </c>
      <c r="K198" s="13" t="str">
        <f t="shared" si="21"/>
        <v>No</v>
      </c>
      <c r="L198" s="13" t="str">
        <f t="shared" si="22"/>
        <v>No</v>
      </c>
      <c r="M198" s="13" t="str">
        <f t="shared" si="23"/>
        <v>No</v>
      </c>
      <c r="N198" s="13" t="str">
        <f>Table1[[#This Row],[Club]]&amp;":"&amp;Table1[[#Headers],[Male]]</f>
        <v>:Male</v>
      </c>
      <c r="P198" s="2">
        <v>197</v>
      </c>
      <c r="Q198" s="2" t="str">
        <f>IFERROR(VLOOKUP(P$1&amp;":"&amp;P198,'Finish order'!$C:$K,6,FALSE),"")</f>
        <v/>
      </c>
      <c r="R198" s="2" t="str">
        <f>IFERROR(VLOOKUP(P$1&amp;":"&amp;P198,'Finish order'!$C:$K,9,FALSE),"")</f>
        <v/>
      </c>
      <c r="S198" s="2" t="str">
        <f>IFERROR(VLOOKUP(P$1&amp;":"&amp;P198,'Finish order'!$C:$K,7,FALSE),"")</f>
        <v/>
      </c>
      <c r="T198" s="11" t="str">
        <f>IFERROR(VLOOKUP(P$1&amp;":"&amp;P198,'Finish order'!$C:$K,5,FALSE),"")</f>
        <v/>
      </c>
      <c r="U198" s="2" t="str">
        <f>IFERROR(VLOOKUP(P$1&amp;":"&amp;P198,'Finish order'!$C:$K,4,FALSE),"")</f>
        <v/>
      </c>
      <c r="V198" s="13" t="str" cm="1">
        <f t="array" ref="V198">IFERROR(SMALL(IF($S$2:$S1107=S198,$P$2:$P$911*1.001),1),"")</f>
        <v/>
      </c>
      <c r="W198" s="13" t="str" cm="1">
        <f t="array" ref="W198">IFERROR(SMALL(IF($S$2:$S1107=S198,$P$2:$P$911*1.0001),2),"")</f>
        <v/>
      </c>
      <c r="X198" s="13" t="str" cm="1">
        <f t="array" ref="X198">IFERROR(SMALL(IF($S$2:$S1107=S198,$P$2:$P$911*1.00001),3),"")</f>
        <v/>
      </c>
      <c r="Y198" s="13" t="str" cm="1">
        <f t="array" ref="Y198">IFERROR(SMALL(IF($S$2:$S1107=S198,$P$2:$P$911*1.000001),4),"")</f>
        <v/>
      </c>
      <c r="Z198" s="13" t="str">
        <f t="shared" si="18"/>
        <v>No</v>
      </c>
      <c r="AA198" s="13" t="str">
        <f t="shared" si="19"/>
        <v>No</v>
      </c>
      <c r="AB198" s="13" t="str">
        <f t="shared" si="20"/>
        <v>No</v>
      </c>
      <c r="AC198" s="13" t="str">
        <f>Table4[[#This Row],[Club]]&amp;":"&amp;Table4[[#Headers],[Female]]</f>
        <v>:Female</v>
      </c>
    </row>
    <row r="199" spans="1:29" x14ac:dyDescent="0.2">
      <c r="A199" s="2">
        <v>198</v>
      </c>
      <c r="B199" s="2" t="str">
        <f>IFERROR(VLOOKUP($A$1&amp;":"&amp;A199,'Finish order'!C:K,6,FALSE),"")</f>
        <v/>
      </c>
      <c r="C199" s="2" t="str">
        <f>IFERROR(VLOOKUP(A$1&amp;":"&amp;A199,'Finish order'!$C:$K,9,FALSE),"")</f>
        <v/>
      </c>
      <c r="D199" s="2" t="str">
        <f>IFERROR(VLOOKUP(A$1&amp;":"&amp;A199,'Finish order'!$C:$K,7,FALSE),"")</f>
        <v/>
      </c>
      <c r="E199" s="11" t="str">
        <f>IFERROR(VLOOKUP($A$1&amp;":"&amp;A199,'Finish order'!C:K,5,FALSE),"")</f>
        <v/>
      </c>
      <c r="F199" s="2" t="str">
        <f>IFERROR(VLOOKUP($A$1&amp;":"&amp;A199,'Finish order'!C:K,4,FALSE),"")</f>
        <v/>
      </c>
      <c r="G199" s="13" t="str" cm="1">
        <f t="array" ref="G199">IFERROR(SMALL(IF($D$2:$D1108=D199,$A$2:$A$911*1.001),1),"")</f>
        <v/>
      </c>
      <c r="H199" s="13" t="str" cm="1">
        <f t="array" ref="H199">IFERROR(SMALL(IF($D$2:$D1108=D199,$A$2:$A$911*1.0001),2),"")</f>
        <v/>
      </c>
      <c r="I199" s="13" t="str" cm="1">
        <f t="array" ref="I199">IFERROR(SMALL(IF($D$2:$D1108=D199,$A$2:$A$911*1.00001),3),"")</f>
        <v/>
      </c>
      <c r="J199" s="13" t="str" cm="1">
        <f t="array" ref="J199">IFERROR(SMALL(IF($D$2:$D1108=D199,$A$2:$A$911*1.000001),4),"")</f>
        <v/>
      </c>
      <c r="K199" s="13" t="str">
        <f t="shared" si="21"/>
        <v>No</v>
      </c>
      <c r="L199" s="13" t="str">
        <f t="shared" si="22"/>
        <v>No</v>
      </c>
      <c r="M199" s="13" t="str">
        <f t="shared" si="23"/>
        <v>No</v>
      </c>
      <c r="N199" s="13" t="str">
        <f>Table1[[#This Row],[Club]]&amp;":"&amp;Table1[[#Headers],[Male]]</f>
        <v>:Male</v>
      </c>
      <c r="P199" s="2">
        <v>198</v>
      </c>
      <c r="Q199" s="2" t="str">
        <f>IFERROR(VLOOKUP(P$1&amp;":"&amp;P199,'Finish order'!$C:$K,6,FALSE),"")</f>
        <v/>
      </c>
      <c r="R199" s="2" t="str">
        <f>IFERROR(VLOOKUP(P$1&amp;":"&amp;P199,'Finish order'!$C:$K,9,FALSE),"")</f>
        <v/>
      </c>
      <c r="S199" s="2" t="str">
        <f>IFERROR(VLOOKUP(P$1&amp;":"&amp;P199,'Finish order'!$C:$K,7,FALSE),"")</f>
        <v/>
      </c>
      <c r="T199" s="11" t="str">
        <f>IFERROR(VLOOKUP(P$1&amp;":"&amp;P199,'Finish order'!$C:$K,5,FALSE),"")</f>
        <v/>
      </c>
      <c r="U199" s="2" t="str">
        <f>IFERROR(VLOOKUP(P$1&amp;":"&amp;P199,'Finish order'!$C:$K,4,FALSE),"")</f>
        <v/>
      </c>
      <c r="V199" s="13" t="str" cm="1">
        <f t="array" ref="V199">IFERROR(SMALL(IF($S$2:$S1108=S199,$P$2:$P$911*1.001),1),"")</f>
        <v/>
      </c>
      <c r="W199" s="13" t="str" cm="1">
        <f t="array" ref="W199">IFERROR(SMALL(IF($S$2:$S1108=S199,$P$2:$P$911*1.0001),2),"")</f>
        <v/>
      </c>
      <c r="X199" s="13" t="str" cm="1">
        <f t="array" ref="X199">IFERROR(SMALL(IF($S$2:$S1108=S199,$P$2:$P$911*1.00001),3),"")</f>
        <v/>
      </c>
      <c r="Y199" s="13" t="str" cm="1">
        <f t="array" ref="Y199">IFERROR(SMALL(IF($S$2:$S1108=S199,$P$2:$P$911*1.000001),4),"")</f>
        <v/>
      </c>
      <c r="Z199" s="13" t="str">
        <f t="shared" si="18"/>
        <v>No</v>
      </c>
      <c r="AA199" s="13" t="str">
        <f t="shared" si="19"/>
        <v>No</v>
      </c>
      <c r="AB199" s="13" t="str">
        <f t="shared" si="20"/>
        <v>No</v>
      </c>
      <c r="AC199" s="13" t="str">
        <f>Table4[[#This Row],[Club]]&amp;":"&amp;Table4[[#Headers],[Female]]</f>
        <v>:Female</v>
      </c>
    </row>
    <row r="200" spans="1:29" x14ac:dyDescent="0.2">
      <c r="A200" s="2">
        <v>199</v>
      </c>
      <c r="B200" s="2" t="str">
        <f>IFERROR(VLOOKUP($A$1&amp;":"&amp;A200,'Finish order'!C:K,6,FALSE),"")</f>
        <v/>
      </c>
      <c r="C200" s="2" t="str">
        <f>IFERROR(VLOOKUP(A$1&amp;":"&amp;A200,'Finish order'!$C:$K,9,FALSE),"")</f>
        <v/>
      </c>
      <c r="D200" s="2" t="str">
        <f>IFERROR(VLOOKUP(A$1&amp;":"&amp;A200,'Finish order'!$C:$K,7,FALSE),"")</f>
        <v/>
      </c>
      <c r="E200" s="11" t="str">
        <f>IFERROR(VLOOKUP($A$1&amp;":"&amp;A200,'Finish order'!C:K,5,FALSE),"")</f>
        <v/>
      </c>
      <c r="F200" s="2" t="str">
        <f>IFERROR(VLOOKUP($A$1&amp;":"&amp;A200,'Finish order'!C:K,4,FALSE),"")</f>
        <v/>
      </c>
      <c r="G200" s="13" t="str" cm="1">
        <f t="array" ref="G200">IFERROR(SMALL(IF($D$2:$D1109=D200,$A$2:$A$911*1.001),1),"")</f>
        <v/>
      </c>
      <c r="H200" s="13" t="str" cm="1">
        <f t="array" ref="H200">IFERROR(SMALL(IF($D$2:$D1109=D200,$A$2:$A$911*1.0001),2),"")</f>
        <v/>
      </c>
      <c r="I200" s="13" t="str" cm="1">
        <f t="array" ref="I200">IFERROR(SMALL(IF($D$2:$D1109=D200,$A$2:$A$911*1.00001),3),"")</f>
        <v/>
      </c>
      <c r="J200" s="13" t="str" cm="1">
        <f t="array" ref="J200">IFERROR(SMALL(IF($D$2:$D1109=D200,$A$2:$A$911*1.000001),4),"")</f>
        <v/>
      </c>
      <c r="K200" s="13" t="str">
        <f t="shared" si="21"/>
        <v>No</v>
      </c>
      <c r="L200" s="13" t="str">
        <f t="shared" si="22"/>
        <v>No</v>
      </c>
      <c r="M200" s="13" t="str">
        <f t="shared" si="23"/>
        <v>No</v>
      </c>
      <c r="N200" s="13" t="str">
        <f>Table1[[#This Row],[Club]]&amp;":"&amp;Table1[[#Headers],[Male]]</f>
        <v>:Male</v>
      </c>
      <c r="P200" s="2">
        <v>199</v>
      </c>
      <c r="Q200" s="2" t="str">
        <f>IFERROR(VLOOKUP(P$1&amp;":"&amp;P200,'Finish order'!$C:$K,6,FALSE),"")</f>
        <v/>
      </c>
      <c r="R200" s="2" t="str">
        <f>IFERROR(VLOOKUP(P$1&amp;":"&amp;P200,'Finish order'!$C:$K,9,FALSE),"")</f>
        <v/>
      </c>
      <c r="S200" s="2" t="str">
        <f>IFERROR(VLOOKUP(P$1&amp;":"&amp;P200,'Finish order'!$C:$K,7,FALSE),"")</f>
        <v/>
      </c>
      <c r="T200" s="11" t="str">
        <f>IFERROR(VLOOKUP(P$1&amp;":"&amp;P200,'Finish order'!$C:$K,5,FALSE),"")</f>
        <v/>
      </c>
      <c r="U200" s="2" t="str">
        <f>IFERROR(VLOOKUP(P$1&amp;":"&amp;P200,'Finish order'!$C:$K,4,FALSE),"")</f>
        <v/>
      </c>
      <c r="V200" s="13" t="str" cm="1">
        <f t="array" ref="V200">IFERROR(SMALL(IF($S$2:$S1109=S200,$P$2:$P$911*1.001),1),"")</f>
        <v/>
      </c>
      <c r="W200" s="13" t="str" cm="1">
        <f t="array" ref="W200">IFERROR(SMALL(IF($S$2:$S1109=S200,$P$2:$P$911*1.0001),2),"")</f>
        <v/>
      </c>
      <c r="X200" s="13" t="str" cm="1">
        <f t="array" ref="X200">IFERROR(SMALL(IF($S$2:$S1109=S200,$P$2:$P$911*1.00001),3),"")</f>
        <v/>
      </c>
      <c r="Y200" s="13" t="str" cm="1">
        <f t="array" ref="Y200">IFERROR(SMALL(IF($S$2:$S1109=S200,$P$2:$P$911*1.000001),4),"")</f>
        <v/>
      </c>
      <c r="Z200" s="13" t="str">
        <f t="shared" si="18"/>
        <v>No</v>
      </c>
      <c r="AA200" s="13" t="str">
        <f t="shared" si="19"/>
        <v>No</v>
      </c>
      <c r="AB200" s="13" t="str">
        <f t="shared" si="20"/>
        <v>No</v>
      </c>
      <c r="AC200" s="13" t="str">
        <f>Table4[[#This Row],[Club]]&amp;":"&amp;Table4[[#Headers],[Female]]</f>
        <v>:Female</v>
      </c>
    </row>
    <row r="201" spans="1:29" x14ac:dyDescent="0.2">
      <c r="A201" s="2">
        <v>200</v>
      </c>
      <c r="B201" s="2" t="str">
        <f>IFERROR(VLOOKUP($A$1&amp;":"&amp;A201,'Finish order'!C:K,6,FALSE),"")</f>
        <v/>
      </c>
      <c r="C201" s="2" t="str">
        <f>IFERROR(VLOOKUP(A$1&amp;":"&amp;A201,'Finish order'!$C:$K,9,FALSE),"")</f>
        <v/>
      </c>
      <c r="D201" s="2" t="str">
        <f>IFERROR(VLOOKUP(A$1&amp;":"&amp;A201,'Finish order'!$C:$K,7,FALSE),"")</f>
        <v/>
      </c>
      <c r="E201" s="11" t="str">
        <f>IFERROR(VLOOKUP($A$1&amp;":"&amp;A201,'Finish order'!C:K,5,FALSE),"")</f>
        <v/>
      </c>
      <c r="F201" s="2" t="str">
        <f>IFERROR(VLOOKUP($A$1&amp;":"&amp;A201,'Finish order'!C:K,4,FALSE),"")</f>
        <v/>
      </c>
      <c r="G201" s="13" t="str" cm="1">
        <f t="array" ref="G201">IFERROR(SMALL(IF($D$2:$D1110=D201,$A$2:$A$911*1.001),1),"")</f>
        <v/>
      </c>
      <c r="H201" s="13" t="str" cm="1">
        <f t="array" ref="H201">IFERROR(SMALL(IF($D$2:$D1110=D201,$A$2:$A$911*1.0001),2),"")</f>
        <v/>
      </c>
      <c r="I201" s="13" t="str" cm="1">
        <f t="array" ref="I201">IFERROR(SMALL(IF($D$2:$D1110=D201,$A$2:$A$911*1.00001),3),"")</f>
        <v/>
      </c>
      <c r="J201" s="13" t="str" cm="1">
        <f t="array" ref="J201">IFERROR(SMALL(IF($D$2:$D1110=D201,$A$2:$A$911*1.000001),4),"")</f>
        <v/>
      </c>
      <c r="K201" s="13" t="str">
        <f t="shared" si="21"/>
        <v>No</v>
      </c>
      <c r="L201" s="13" t="str">
        <f t="shared" si="22"/>
        <v>No</v>
      </c>
      <c r="M201" s="13" t="str">
        <f t="shared" si="23"/>
        <v>No</v>
      </c>
      <c r="N201" s="13" t="str">
        <f>Table1[[#This Row],[Club]]&amp;":"&amp;Table1[[#Headers],[Male]]</f>
        <v>:Male</v>
      </c>
      <c r="P201" s="2">
        <v>200</v>
      </c>
      <c r="Q201" s="2" t="str">
        <f>IFERROR(VLOOKUP(P$1&amp;":"&amp;P201,'Finish order'!$C:$K,6,FALSE),"")</f>
        <v/>
      </c>
      <c r="R201" s="2" t="str">
        <f>IFERROR(VLOOKUP(P$1&amp;":"&amp;P201,'Finish order'!$C:$K,9,FALSE),"")</f>
        <v/>
      </c>
      <c r="S201" s="2" t="str">
        <f>IFERROR(VLOOKUP(P$1&amp;":"&amp;P201,'Finish order'!$C:$K,7,FALSE),"")</f>
        <v/>
      </c>
      <c r="T201" s="11" t="str">
        <f>IFERROR(VLOOKUP(P$1&amp;":"&amp;P201,'Finish order'!$C:$K,5,FALSE),"")</f>
        <v/>
      </c>
      <c r="U201" s="2" t="str">
        <f>IFERROR(VLOOKUP(P$1&amp;":"&amp;P201,'Finish order'!$C:$K,4,FALSE),"")</f>
        <v/>
      </c>
      <c r="V201" s="13" t="str" cm="1">
        <f t="array" ref="V201">IFERROR(SMALL(IF($S$2:$S1110=S201,$P$2:$P$911*1.001),1),"")</f>
        <v/>
      </c>
      <c r="W201" s="13" t="str" cm="1">
        <f t="array" ref="W201">IFERROR(SMALL(IF($S$2:$S1110=S201,$P$2:$P$911*1.0001),2),"")</f>
        <v/>
      </c>
      <c r="X201" s="13" t="str" cm="1">
        <f t="array" ref="X201">IFERROR(SMALL(IF($S$2:$S1110=S201,$P$2:$P$911*1.00001),3),"")</f>
        <v/>
      </c>
      <c r="Y201" s="13" t="str" cm="1">
        <f t="array" ref="Y201">IFERROR(SMALL(IF($S$2:$S1110=S201,$P$2:$P$911*1.000001),4),"")</f>
        <v/>
      </c>
      <c r="Z201" s="13" t="str">
        <f t="shared" si="18"/>
        <v>No</v>
      </c>
      <c r="AA201" s="13" t="str">
        <f t="shared" si="19"/>
        <v>No</v>
      </c>
      <c r="AB201" s="13" t="str">
        <f t="shared" si="20"/>
        <v>No</v>
      </c>
      <c r="AC201" s="13" t="str">
        <f>Table4[[#This Row],[Club]]&amp;":"&amp;Table4[[#Headers],[Female]]</f>
        <v>:Female</v>
      </c>
    </row>
    <row r="202" spans="1:29" x14ac:dyDescent="0.2">
      <c r="A202" s="2">
        <v>201</v>
      </c>
      <c r="B202" s="2" t="str">
        <f>IFERROR(VLOOKUP($A$1&amp;":"&amp;A202,'Finish order'!C:K,6,FALSE),"")</f>
        <v/>
      </c>
      <c r="C202" s="2" t="str">
        <f>IFERROR(VLOOKUP(A$1&amp;":"&amp;A202,'Finish order'!$C:$K,9,FALSE),"")</f>
        <v/>
      </c>
      <c r="D202" s="2" t="str">
        <f>IFERROR(VLOOKUP(A$1&amp;":"&amp;A202,'Finish order'!$C:$K,7,FALSE),"")</f>
        <v/>
      </c>
      <c r="E202" s="11" t="str">
        <f>IFERROR(VLOOKUP($A$1&amp;":"&amp;A202,'Finish order'!C:K,5,FALSE),"")</f>
        <v/>
      </c>
      <c r="F202" s="2" t="str">
        <f>IFERROR(VLOOKUP($A$1&amp;":"&amp;A202,'Finish order'!C:K,4,FALSE),"")</f>
        <v/>
      </c>
      <c r="G202" s="13" t="str" cm="1">
        <f t="array" ref="G202">IFERROR(SMALL(IF($D$2:$D1111=D202,$A$2:$A$911*1.001),1),"")</f>
        <v/>
      </c>
      <c r="H202" s="13" t="str" cm="1">
        <f t="array" ref="H202">IFERROR(SMALL(IF($D$2:$D1111=D202,$A$2:$A$911*1.0001),2),"")</f>
        <v/>
      </c>
      <c r="I202" s="13" t="str" cm="1">
        <f t="array" ref="I202">IFERROR(SMALL(IF($D$2:$D1111=D202,$A$2:$A$911*1.00001),3),"")</f>
        <v/>
      </c>
      <c r="J202" s="13" t="str" cm="1">
        <f t="array" ref="J202">IFERROR(SMALL(IF($D$2:$D1111=D202,$A$2:$A$911*1.000001),4),"")</f>
        <v/>
      </c>
      <c r="K202" s="13" t="str">
        <f t="shared" ref="K202:K265" si="24">IF(A202&lt;&gt;"", IF(COUNT(G202:J202)=4, SUM(G202:J202), "No"), "")</f>
        <v>No</v>
      </c>
      <c r="L202" s="13" t="str">
        <f t="shared" ref="L202:L265" si="25">IF(A202&lt;&gt;"", IF(COUNT(G202:I202)=3, SUM(G202:I202), "No"), "")</f>
        <v>No</v>
      </c>
      <c r="M202" s="13" t="str">
        <f t="shared" ref="M202:M265" si="26">IF(A202&lt;&gt;"", IF(COUNT(G202:H202)=2, SUM(G202:H202), "No"), "")</f>
        <v>No</v>
      </c>
      <c r="N202" s="13" t="str">
        <f>Table1[[#This Row],[Club]]&amp;":"&amp;Table1[[#Headers],[Male]]</f>
        <v>:Male</v>
      </c>
      <c r="P202" s="2">
        <v>201</v>
      </c>
      <c r="Q202" s="2" t="str">
        <f>IFERROR(VLOOKUP(P$1&amp;":"&amp;P202,'Finish order'!$C:$K,6,FALSE),"")</f>
        <v/>
      </c>
      <c r="R202" s="2" t="str">
        <f>IFERROR(VLOOKUP(P$1&amp;":"&amp;P202,'Finish order'!$C:$K,9,FALSE),"")</f>
        <v/>
      </c>
      <c r="S202" s="2" t="str">
        <f>IFERROR(VLOOKUP(P$1&amp;":"&amp;P202,'Finish order'!$C:$K,7,FALSE),"")</f>
        <v/>
      </c>
      <c r="T202" s="11" t="str">
        <f>IFERROR(VLOOKUP(P$1&amp;":"&amp;P202,'Finish order'!$C:$K,5,FALSE),"")</f>
        <v/>
      </c>
      <c r="U202" s="2" t="str">
        <f>IFERROR(VLOOKUP(P$1&amp;":"&amp;P202,'Finish order'!$C:$K,4,FALSE),"")</f>
        <v/>
      </c>
      <c r="V202" s="13" t="str" cm="1">
        <f t="array" ref="V202">IFERROR(SMALL(IF($S$2:$S1111=S202,$P$2:$P$911*1.001),1),"")</f>
        <v/>
      </c>
      <c r="W202" s="13" t="str" cm="1">
        <f t="array" ref="W202">IFERROR(SMALL(IF($S$2:$S1111=S202,$P$2:$P$911*1.0001),2),"")</f>
        <v/>
      </c>
      <c r="X202" s="13" t="str" cm="1">
        <f t="array" ref="X202">IFERROR(SMALL(IF($S$2:$S1111=S202,$P$2:$P$911*1.00001),3),"")</f>
        <v/>
      </c>
      <c r="Y202" s="13" t="str" cm="1">
        <f t="array" ref="Y202">IFERROR(SMALL(IF($S$2:$S1111=S202,$P$2:$P$911*1.000001),4),"")</f>
        <v/>
      </c>
      <c r="Z202" s="13" t="str">
        <f t="shared" ref="Z202:Z265" si="27">IF(P202&lt;&gt;"", IF(COUNT(V202:Y202)=4, SUM(V202:Y202), "No"), "")</f>
        <v>No</v>
      </c>
      <c r="AA202" s="13" t="str">
        <f t="shared" ref="AA202:AA265" si="28">IF(P202&lt;&gt;"", IF(COUNT(V202:X202)=3, SUM(V202:X202), "No"), "")</f>
        <v>No</v>
      </c>
      <c r="AB202" s="13" t="str">
        <f t="shared" ref="AB202:AB265" si="29">IF(P202&lt;&gt;"", IF(COUNT(V202:W202)=2, SUM(V202:W202), "No"), "")</f>
        <v>No</v>
      </c>
      <c r="AC202" s="13" t="str">
        <f>Table4[[#This Row],[Club]]&amp;":"&amp;Table4[[#Headers],[Female]]</f>
        <v>:Female</v>
      </c>
    </row>
    <row r="203" spans="1:29" x14ac:dyDescent="0.2">
      <c r="A203" s="2">
        <v>202</v>
      </c>
      <c r="B203" s="2" t="str">
        <f>IFERROR(VLOOKUP($A$1&amp;":"&amp;A203,'Finish order'!C:K,6,FALSE),"")</f>
        <v/>
      </c>
      <c r="C203" s="2" t="str">
        <f>IFERROR(VLOOKUP(A$1&amp;":"&amp;A203,'Finish order'!$C:$K,9,FALSE),"")</f>
        <v/>
      </c>
      <c r="D203" s="2" t="str">
        <f>IFERROR(VLOOKUP(A$1&amp;":"&amp;A203,'Finish order'!$C:$K,7,FALSE),"")</f>
        <v/>
      </c>
      <c r="E203" s="11" t="str">
        <f>IFERROR(VLOOKUP($A$1&amp;":"&amp;A203,'Finish order'!C:K,5,FALSE),"")</f>
        <v/>
      </c>
      <c r="F203" s="2" t="str">
        <f>IFERROR(VLOOKUP($A$1&amp;":"&amp;A203,'Finish order'!C:K,4,FALSE),"")</f>
        <v/>
      </c>
      <c r="G203" s="13" t="str" cm="1">
        <f t="array" ref="G203">IFERROR(SMALL(IF($D$2:$D1112=D203,$A$2:$A$911*1.001),1),"")</f>
        <v/>
      </c>
      <c r="H203" s="13" t="str" cm="1">
        <f t="array" ref="H203">IFERROR(SMALL(IF($D$2:$D1112=D203,$A$2:$A$911*1.0001),2),"")</f>
        <v/>
      </c>
      <c r="I203" s="13" t="str" cm="1">
        <f t="array" ref="I203">IFERROR(SMALL(IF($D$2:$D1112=D203,$A$2:$A$911*1.00001),3),"")</f>
        <v/>
      </c>
      <c r="J203" s="13" t="str" cm="1">
        <f t="array" ref="J203">IFERROR(SMALL(IF($D$2:$D1112=D203,$A$2:$A$911*1.000001),4),"")</f>
        <v/>
      </c>
      <c r="K203" s="13" t="str">
        <f t="shared" si="24"/>
        <v>No</v>
      </c>
      <c r="L203" s="13" t="str">
        <f t="shared" si="25"/>
        <v>No</v>
      </c>
      <c r="M203" s="13" t="str">
        <f t="shared" si="26"/>
        <v>No</v>
      </c>
      <c r="N203" s="13" t="str">
        <f>Table1[[#This Row],[Club]]&amp;":"&amp;Table1[[#Headers],[Male]]</f>
        <v>:Male</v>
      </c>
      <c r="P203" s="2">
        <v>202</v>
      </c>
      <c r="Q203" s="2" t="str">
        <f>IFERROR(VLOOKUP(P$1&amp;":"&amp;P203,'Finish order'!$C:$K,6,FALSE),"")</f>
        <v/>
      </c>
      <c r="R203" s="2" t="str">
        <f>IFERROR(VLOOKUP(P$1&amp;":"&amp;P203,'Finish order'!$C:$K,9,FALSE),"")</f>
        <v/>
      </c>
      <c r="S203" s="2" t="str">
        <f>IFERROR(VLOOKUP(P$1&amp;":"&amp;P203,'Finish order'!$C:$K,7,FALSE),"")</f>
        <v/>
      </c>
      <c r="T203" s="11" t="str">
        <f>IFERROR(VLOOKUP(P$1&amp;":"&amp;P203,'Finish order'!$C:$K,5,FALSE),"")</f>
        <v/>
      </c>
      <c r="U203" s="2" t="str">
        <f>IFERROR(VLOOKUP(P$1&amp;":"&amp;P203,'Finish order'!$C:$K,4,FALSE),"")</f>
        <v/>
      </c>
      <c r="V203" s="13" t="str" cm="1">
        <f t="array" ref="V203">IFERROR(SMALL(IF($S$2:$S1112=S203,$P$2:$P$911*1.001),1),"")</f>
        <v/>
      </c>
      <c r="W203" s="13" t="str" cm="1">
        <f t="array" ref="W203">IFERROR(SMALL(IF($S$2:$S1112=S203,$P$2:$P$911*1.0001),2),"")</f>
        <v/>
      </c>
      <c r="X203" s="13" t="str" cm="1">
        <f t="array" ref="X203">IFERROR(SMALL(IF($S$2:$S1112=S203,$P$2:$P$911*1.00001),3),"")</f>
        <v/>
      </c>
      <c r="Y203" s="13" t="str" cm="1">
        <f t="array" ref="Y203">IFERROR(SMALL(IF($S$2:$S1112=S203,$P$2:$P$911*1.000001),4),"")</f>
        <v/>
      </c>
      <c r="Z203" s="13" t="str">
        <f t="shared" si="27"/>
        <v>No</v>
      </c>
      <c r="AA203" s="13" t="str">
        <f t="shared" si="28"/>
        <v>No</v>
      </c>
      <c r="AB203" s="13" t="str">
        <f t="shared" si="29"/>
        <v>No</v>
      </c>
      <c r="AC203" s="13" t="str">
        <f>Table4[[#This Row],[Club]]&amp;":"&amp;Table4[[#Headers],[Female]]</f>
        <v>:Female</v>
      </c>
    </row>
    <row r="204" spans="1:29" x14ac:dyDescent="0.2">
      <c r="A204" s="2">
        <v>203</v>
      </c>
      <c r="B204" s="2" t="str">
        <f>IFERROR(VLOOKUP($A$1&amp;":"&amp;A204,'Finish order'!C:K,6,FALSE),"")</f>
        <v/>
      </c>
      <c r="C204" s="2" t="str">
        <f>IFERROR(VLOOKUP(A$1&amp;":"&amp;A204,'Finish order'!$C:$K,9,FALSE),"")</f>
        <v/>
      </c>
      <c r="D204" s="2" t="str">
        <f>IFERROR(VLOOKUP(A$1&amp;":"&amp;A204,'Finish order'!$C:$K,7,FALSE),"")</f>
        <v/>
      </c>
      <c r="E204" s="11" t="str">
        <f>IFERROR(VLOOKUP($A$1&amp;":"&amp;A204,'Finish order'!C:K,5,FALSE),"")</f>
        <v/>
      </c>
      <c r="F204" s="2" t="str">
        <f>IFERROR(VLOOKUP($A$1&amp;":"&amp;A204,'Finish order'!C:K,4,FALSE),"")</f>
        <v/>
      </c>
      <c r="G204" s="13" t="str" cm="1">
        <f t="array" ref="G204">IFERROR(SMALL(IF($D$2:$D1113=D204,$A$2:$A$911*1.001),1),"")</f>
        <v/>
      </c>
      <c r="H204" s="13" t="str" cm="1">
        <f t="array" ref="H204">IFERROR(SMALL(IF($D$2:$D1113=D204,$A$2:$A$911*1.0001),2),"")</f>
        <v/>
      </c>
      <c r="I204" s="13" t="str" cm="1">
        <f t="array" ref="I204">IFERROR(SMALL(IF($D$2:$D1113=D204,$A$2:$A$911*1.00001),3),"")</f>
        <v/>
      </c>
      <c r="J204" s="13" t="str" cm="1">
        <f t="array" ref="J204">IFERROR(SMALL(IF($D$2:$D1113=D204,$A$2:$A$911*1.000001),4),"")</f>
        <v/>
      </c>
      <c r="K204" s="13" t="str">
        <f t="shared" si="24"/>
        <v>No</v>
      </c>
      <c r="L204" s="13" t="str">
        <f t="shared" si="25"/>
        <v>No</v>
      </c>
      <c r="M204" s="13" t="str">
        <f t="shared" si="26"/>
        <v>No</v>
      </c>
      <c r="N204" s="13" t="str">
        <f>Table1[[#This Row],[Club]]&amp;":"&amp;Table1[[#Headers],[Male]]</f>
        <v>:Male</v>
      </c>
      <c r="P204" s="2">
        <v>203</v>
      </c>
      <c r="Q204" s="2" t="str">
        <f>IFERROR(VLOOKUP(P$1&amp;":"&amp;P204,'Finish order'!$C:$K,6,FALSE),"")</f>
        <v/>
      </c>
      <c r="R204" s="2" t="str">
        <f>IFERROR(VLOOKUP(P$1&amp;":"&amp;P204,'Finish order'!$C:$K,9,FALSE),"")</f>
        <v/>
      </c>
      <c r="S204" s="2" t="str">
        <f>IFERROR(VLOOKUP(P$1&amp;":"&amp;P204,'Finish order'!$C:$K,7,FALSE),"")</f>
        <v/>
      </c>
      <c r="T204" s="11" t="str">
        <f>IFERROR(VLOOKUP(P$1&amp;":"&amp;P204,'Finish order'!$C:$K,5,FALSE),"")</f>
        <v/>
      </c>
      <c r="U204" s="2" t="str">
        <f>IFERROR(VLOOKUP(P$1&amp;":"&amp;P204,'Finish order'!$C:$K,4,FALSE),"")</f>
        <v/>
      </c>
      <c r="V204" s="13" t="str" cm="1">
        <f t="array" ref="V204">IFERROR(SMALL(IF($S$2:$S1113=S204,$P$2:$P$911*1.001),1),"")</f>
        <v/>
      </c>
      <c r="W204" s="13" t="str" cm="1">
        <f t="array" ref="W204">IFERROR(SMALL(IF($S$2:$S1113=S204,$P$2:$P$911*1.0001),2),"")</f>
        <v/>
      </c>
      <c r="X204" s="13" t="str" cm="1">
        <f t="array" ref="X204">IFERROR(SMALL(IF($S$2:$S1113=S204,$P$2:$P$911*1.00001),3),"")</f>
        <v/>
      </c>
      <c r="Y204" s="13" t="str" cm="1">
        <f t="array" ref="Y204">IFERROR(SMALL(IF($S$2:$S1113=S204,$P$2:$P$911*1.000001),4),"")</f>
        <v/>
      </c>
      <c r="Z204" s="13" t="str">
        <f t="shared" si="27"/>
        <v>No</v>
      </c>
      <c r="AA204" s="13" t="str">
        <f t="shared" si="28"/>
        <v>No</v>
      </c>
      <c r="AB204" s="13" t="str">
        <f t="shared" si="29"/>
        <v>No</v>
      </c>
      <c r="AC204" s="13" t="str">
        <f>Table4[[#This Row],[Club]]&amp;":"&amp;Table4[[#Headers],[Female]]</f>
        <v>:Female</v>
      </c>
    </row>
    <row r="205" spans="1:29" x14ac:dyDescent="0.2">
      <c r="A205" s="2">
        <v>204</v>
      </c>
      <c r="B205" s="2" t="str">
        <f>IFERROR(VLOOKUP($A$1&amp;":"&amp;A205,'Finish order'!C:K,6,FALSE),"")</f>
        <v/>
      </c>
      <c r="C205" s="2" t="str">
        <f>IFERROR(VLOOKUP(A$1&amp;":"&amp;A205,'Finish order'!$C:$K,9,FALSE),"")</f>
        <v/>
      </c>
      <c r="D205" s="2" t="str">
        <f>IFERROR(VLOOKUP(A$1&amp;":"&amp;A205,'Finish order'!$C:$K,7,FALSE),"")</f>
        <v/>
      </c>
      <c r="E205" s="11" t="str">
        <f>IFERROR(VLOOKUP($A$1&amp;":"&amp;A205,'Finish order'!C:K,5,FALSE),"")</f>
        <v/>
      </c>
      <c r="F205" s="2" t="str">
        <f>IFERROR(VLOOKUP($A$1&amp;":"&amp;A205,'Finish order'!C:K,4,FALSE),"")</f>
        <v/>
      </c>
      <c r="G205" s="13" t="str" cm="1">
        <f t="array" ref="G205">IFERROR(SMALL(IF($D$2:$D1114=D205,$A$2:$A$911*1.001),1),"")</f>
        <v/>
      </c>
      <c r="H205" s="13" t="str" cm="1">
        <f t="array" ref="H205">IFERROR(SMALL(IF($D$2:$D1114=D205,$A$2:$A$911*1.0001),2),"")</f>
        <v/>
      </c>
      <c r="I205" s="13" t="str" cm="1">
        <f t="array" ref="I205">IFERROR(SMALL(IF($D$2:$D1114=D205,$A$2:$A$911*1.00001),3),"")</f>
        <v/>
      </c>
      <c r="J205" s="13" t="str" cm="1">
        <f t="array" ref="J205">IFERROR(SMALL(IF($D$2:$D1114=D205,$A$2:$A$911*1.000001),4),"")</f>
        <v/>
      </c>
      <c r="K205" s="13" t="str">
        <f t="shared" si="24"/>
        <v>No</v>
      </c>
      <c r="L205" s="13" t="str">
        <f t="shared" si="25"/>
        <v>No</v>
      </c>
      <c r="M205" s="13" t="str">
        <f t="shared" si="26"/>
        <v>No</v>
      </c>
      <c r="N205" s="13" t="str">
        <f>Table1[[#This Row],[Club]]&amp;":"&amp;Table1[[#Headers],[Male]]</f>
        <v>:Male</v>
      </c>
      <c r="P205" s="2">
        <v>204</v>
      </c>
      <c r="Q205" s="2" t="str">
        <f>IFERROR(VLOOKUP(P$1&amp;":"&amp;P205,'Finish order'!$C:$K,6,FALSE),"")</f>
        <v/>
      </c>
      <c r="R205" s="2" t="str">
        <f>IFERROR(VLOOKUP(P$1&amp;":"&amp;P205,'Finish order'!$C:$K,9,FALSE),"")</f>
        <v/>
      </c>
      <c r="S205" s="2" t="str">
        <f>IFERROR(VLOOKUP(P$1&amp;":"&amp;P205,'Finish order'!$C:$K,7,FALSE),"")</f>
        <v/>
      </c>
      <c r="T205" s="11" t="str">
        <f>IFERROR(VLOOKUP(P$1&amp;":"&amp;P205,'Finish order'!$C:$K,5,FALSE),"")</f>
        <v/>
      </c>
      <c r="U205" s="2" t="str">
        <f>IFERROR(VLOOKUP(P$1&amp;":"&amp;P205,'Finish order'!$C:$K,4,FALSE),"")</f>
        <v/>
      </c>
      <c r="V205" s="13" t="str" cm="1">
        <f t="array" ref="V205">IFERROR(SMALL(IF($S$2:$S1114=S205,$P$2:$P$911*1.001),1),"")</f>
        <v/>
      </c>
      <c r="W205" s="13" t="str" cm="1">
        <f t="array" ref="W205">IFERROR(SMALL(IF($S$2:$S1114=S205,$P$2:$P$911*1.0001),2),"")</f>
        <v/>
      </c>
      <c r="X205" s="13" t="str" cm="1">
        <f t="array" ref="X205">IFERROR(SMALL(IF($S$2:$S1114=S205,$P$2:$P$911*1.00001),3),"")</f>
        <v/>
      </c>
      <c r="Y205" s="13" t="str" cm="1">
        <f t="array" ref="Y205">IFERROR(SMALL(IF($S$2:$S1114=S205,$P$2:$P$911*1.000001),4),"")</f>
        <v/>
      </c>
      <c r="Z205" s="13" t="str">
        <f t="shared" si="27"/>
        <v>No</v>
      </c>
      <c r="AA205" s="13" t="str">
        <f t="shared" si="28"/>
        <v>No</v>
      </c>
      <c r="AB205" s="13" t="str">
        <f t="shared" si="29"/>
        <v>No</v>
      </c>
      <c r="AC205" s="13" t="str">
        <f>Table4[[#This Row],[Club]]&amp;":"&amp;Table4[[#Headers],[Female]]</f>
        <v>:Female</v>
      </c>
    </row>
    <row r="206" spans="1:29" x14ac:dyDescent="0.2">
      <c r="A206" s="2">
        <v>205</v>
      </c>
      <c r="B206" s="2" t="str">
        <f>IFERROR(VLOOKUP($A$1&amp;":"&amp;A206,'Finish order'!C:K,6,FALSE),"")</f>
        <v/>
      </c>
      <c r="C206" s="2" t="str">
        <f>IFERROR(VLOOKUP(A$1&amp;":"&amp;A206,'Finish order'!$C:$K,9,FALSE),"")</f>
        <v/>
      </c>
      <c r="D206" s="2" t="str">
        <f>IFERROR(VLOOKUP(A$1&amp;":"&amp;A206,'Finish order'!$C:$K,7,FALSE),"")</f>
        <v/>
      </c>
      <c r="E206" s="11" t="str">
        <f>IFERROR(VLOOKUP($A$1&amp;":"&amp;A206,'Finish order'!C:K,5,FALSE),"")</f>
        <v/>
      </c>
      <c r="F206" s="2" t="str">
        <f>IFERROR(VLOOKUP($A$1&amp;":"&amp;A206,'Finish order'!C:K,4,FALSE),"")</f>
        <v/>
      </c>
      <c r="G206" s="13" t="str" cm="1">
        <f t="array" ref="G206">IFERROR(SMALL(IF($D$2:$D1115=D206,$A$2:$A$911*1.001),1),"")</f>
        <v/>
      </c>
      <c r="H206" s="13" t="str" cm="1">
        <f t="array" ref="H206">IFERROR(SMALL(IF($D$2:$D1115=D206,$A$2:$A$911*1.0001),2),"")</f>
        <v/>
      </c>
      <c r="I206" s="13" t="str" cm="1">
        <f t="array" ref="I206">IFERROR(SMALL(IF($D$2:$D1115=D206,$A$2:$A$911*1.00001),3),"")</f>
        <v/>
      </c>
      <c r="J206" s="13" t="str" cm="1">
        <f t="array" ref="J206">IFERROR(SMALL(IF($D$2:$D1115=D206,$A$2:$A$911*1.000001),4),"")</f>
        <v/>
      </c>
      <c r="K206" s="13" t="str">
        <f t="shared" si="24"/>
        <v>No</v>
      </c>
      <c r="L206" s="13" t="str">
        <f t="shared" si="25"/>
        <v>No</v>
      </c>
      <c r="M206" s="13" t="str">
        <f t="shared" si="26"/>
        <v>No</v>
      </c>
      <c r="N206" s="13" t="str">
        <f>Table1[[#This Row],[Club]]&amp;":"&amp;Table1[[#Headers],[Male]]</f>
        <v>:Male</v>
      </c>
      <c r="P206" s="2">
        <v>205</v>
      </c>
      <c r="Q206" s="2" t="str">
        <f>IFERROR(VLOOKUP(P$1&amp;":"&amp;P206,'Finish order'!$C:$K,6,FALSE),"")</f>
        <v/>
      </c>
      <c r="R206" s="2" t="str">
        <f>IFERROR(VLOOKUP(P$1&amp;":"&amp;P206,'Finish order'!$C:$K,9,FALSE),"")</f>
        <v/>
      </c>
      <c r="S206" s="2" t="str">
        <f>IFERROR(VLOOKUP(P$1&amp;":"&amp;P206,'Finish order'!$C:$K,7,FALSE),"")</f>
        <v/>
      </c>
      <c r="T206" s="11" t="str">
        <f>IFERROR(VLOOKUP(P$1&amp;":"&amp;P206,'Finish order'!$C:$K,5,FALSE),"")</f>
        <v/>
      </c>
      <c r="U206" s="2" t="str">
        <f>IFERROR(VLOOKUP(P$1&amp;":"&amp;P206,'Finish order'!$C:$K,4,FALSE),"")</f>
        <v/>
      </c>
      <c r="V206" s="13" t="str" cm="1">
        <f t="array" ref="V206">IFERROR(SMALL(IF($S$2:$S1115=S206,$P$2:$P$911*1.001),1),"")</f>
        <v/>
      </c>
      <c r="W206" s="13" t="str" cm="1">
        <f t="array" ref="W206">IFERROR(SMALL(IF($S$2:$S1115=S206,$P$2:$P$911*1.0001),2),"")</f>
        <v/>
      </c>
      <c r="X206" s="13" t="str" cm="1">
        <f t="array" ref="X206">IFERROR(SMALL(IF($S$2:$S1115=S206,$P$2:$P$911*1.00001),3),"")</f>
        <v/>
      </c>
      <c r="Y206" s="13" t="str" cm="1">
        <f t="array" ref="Y206">IFERROR(SMALL(IF($S$2:$S1115=S206,$P$2:$P$911*1.000001),4),"")</f>
        <v/>
      </c>
      <c r="Z206" s="13" t="str">
        <f t="shared" si="27"/>
        <v>No</v>
      </c>
      <c r="AA206" s="13" t="str">
        <f t="shared" si="28"/>
        <v>No</v>
      </c>
      <c r="AB206" s="13" t="str">
        <f t="shared" si="29"/>
        <v>No</v>
      </c>
      <c r="AC206" s="13" t="str">
        <f>Table4[[#This Row],[Club]]&amp;":"&amp;Table4[[#Headers],[Female]]</f>
        <v>:Female</v>
      </c>
    </row>
    <row r="207" spans="1:29" x14ac:dyDescent="0.2">
      <c r="A207" s="2">
        <v>206</v>
      </c>
      <c r="B207" s="2" t="str">
        <f>IFERROR(VLOOKUP($A$1&amp;":"&amp;A207,'Finish order'!C:K,6,FALSE),"")</f>
        <v/>
      </c>
      <c r="C207" s="2" t="str">
        <f>IFERROR(VLOOKUP(A$1&amp;":"&amp;A207,'Finish order'!$C:$K,9,FALSE),"")</f>
        <v/>
      </c>
      <c r="D207" s="2" t="str">
        <f>IFERROR(VLOOKUP(A$1&amp;":"&amp;A207,'Finish order'!$C:$K,7,FALSE),"")</f>
        <v/>
      </c>
      <c r="E207" s="11" t="str">
        <f>IFERROR(VLOOKUP($A$1&amp;":"&amp;A207,'Finish order'!C:K,5,FALSE),"")</f>
        <v/>
      </c>
      <c r="F207" s="2" t="str">
        <f>IFERROR(VLOOKUP($A$1&amp;":"&amp;A207,'Finish order'!C:K,4,FALSE),"")</f>
        <v/>
      </c>
      <c r="G207" s="13" t="str" cm="1">
        <f t="array" ref="G207">IFERROR(SMALL(IF($D$2:$D1116=D207,$A$2:$A$911*1.001),1),"")</f>
        <v/>
      </c>
      <c r="H207" s="13" t="str" cm="1">
        <f t="array" ref="H207">IFERROR(SMALL(IF($D$2:$D1116=D207,$A$2:$A$911*1.0001),2),"")</f>
        <v/>
      </c>
      <c r="I207" s="13" t="str" cm="1">
        <f t="array" ref="I207">IFERROR(SMALL(IF($D$2:$D1116=D207,$A$2:$A$911*1.00001),3),"")</f>
        <v/>
      </c>
      <c r="J207" s="13" t="str" cm="1">
        <f t="array" ref="J207">IFERROR(SMALL(IF($D$2:$D1116=D207,$A$2:$A$911*1.000001),4),"")</f>
        <v/>
      </c>
      <c r="K207" s="13" t="str">
        <f t="shared" si="24"/>
        <v>No</v>
      </c>
      <c r="L207" s="13" t="str">
        <f t="shared" si="25"/>
        <v>No</v>
      </c>
      <c r="M207" s="13" t="str">
        <f t="shared" si="26"/>
        <v>No</v>
      </c>
      <c r="N207" s="13" t="str">
        <f>Table1[[#This Row],[Club]]&amp;":"&amp;Table1[[#Headers],[Male]]</f>
        <v>:Male</v>
      </c>
      <c r="P207" s="2">
        <v>206</v>
      </c>
      <c r="Q207" s="2" t="str">
        <f>IFERROR(VLOOKUP(P$1&amp;":"&amp;P207,'Finish order'!$C:$K,6,FALSE),"")</f>
        <v/>
      </c>
      <c r="R207" s="2" t="str">
        <f>IFERROR(VLOOKUP(P$1&amp;":"&amp;P207,'Finish order'!$C:$K,9,FALSE),"")</f>
        <v/>
      </c>
      <c r="S207" s="2" t="str">
        <f>IFERROR(VLOOKUP(P$1&amp;":"&amp;P207,'Finish order'!$C:$K,7,FALSE),"")</f>
        <v/>
      </c>
      <c r="T207" s="11" t="str">
        <f>IFERROR(VLOOKUP(P$1&amp;":"&amp;P207,'Finish order'!$C:$K,5,FALSE),"")</f>
        <v/>
      </c>
      <c r="U207" s="2" t="str">
        <f>IFERROR(VLOOKUP(P$1&amp;":"&amp;P207,'Finish order'!$C:$K,4,FALSE),"")</f>
        <v/>
      </c>
      <c r="V207" s="13" t="str" cm="1">
        <f t="array" ref="V207">IFERROR(SMALL(IF($S$2:$S1116=S207,$P$2:$P$911*1.001),1),"")</f>
        <v/>
      </c>
      <c r="W207" s="13" t="str" cm="1">
        <f t="array" ref="W207">IFERROR(SMALL(IF($S$2:$S1116=S207,$P$2:$P$911*1.0001),2),"")</f>
        <v/>
      </c>
      <c r="X207" s="13" t="str" cm="1">
        <f t="array" ref="X207">IFERROR(SMALL(IF($S$2:$S1116=S207,$P$2:$P$911*1.00001),3),"")</f>
        <v/>
      </c>
      <c r="Y207" s="13" t="str" cm="1">
        <f t="array" ref="Y207">IFERROR(SMALL(IF($S$2:$S1116=S207,$P$2:$P$911*1.000001),4),"")</f>
        <v/>
      </c>
      <c r="Z207" s="13" t="str">
        <f t="shared" si="27"/>
        <v>No</v>
      </c>
      <c r="AA207" s="13" t="str">
        <f t="shared" si="28"/>
        <v>No</v>
      </c>
      <c r="AB207" s="13" t="str">
        <f t="shared" si="29"/>
        <v>No</v>
      </c>
      <c r="AC207" s="13" t="str">
        <f>Table4[[#This Row],[Club]]&amp;":"&amp;Table4[[#Headers],[Female]]</f>
        <v>:Female</v>
      </c>
    </row>
    <row r="208" spans="1:29" x14ac:dyDescent="0.2">
      <c r="A208" s="2">
        <v>207</v>
      </c>
      <c r="B208" s="2" t="str">
        <f>IFERROR(VLOOKUP($A$1&amp;":"&amp;A208,'Finish order'!C:K,6,FALSE),"")</f>
        <v/>
      </c>
      <c r="C208" s="2" t="str">
        <f>IFERROR(VLOOKUP(A$1&amp;":"&amp;A208,'Finish order'!$C:$K,9,FALSE),"")</f>
        <v/>
      </c>
      <c r="D208" s="2" t="str">
        <f>IFERROR(VLOOKUP(A$1&amp;":"&amp;A208,'Finish order'!$C:$K,7,FALSE),"")</f>
        <v/>
      </c>
      <c r="E208" s="11" t="str">
        <f>IFERROR(VLOOKUP($A$1&amp;":"&amp;A208,'Finish order'!C:K,5,FALSE),"")</f>
        <v/>
      </c>
      <c r="F208" s="2" t="str">
        <f>IFERROR(VLOOKUP($A$1&amp;":"&amp;A208,'Finish order'!C:K,4,FALSE),"")</f>
        <v/>
      </c>
      <c r="G208" s="13" t="str" cm="1">
        <f t="array" ref="G208">IFERROR(SMALL(IF($D$2:$D1117=D208,$A$2:$A$911*1.001),1),"")</f>
        <v/>
      </c>
      <c r="H208" s="13" t="str" cm="1">
        <f t="array" ref="H208">IFERROR(SMALL(IF($D$2:$D1117=D208,$A$2:$A$911*1.0001),2),"")</f>
        <v/>
      </c>
      <c r="I208" s="13" t="str" cm="1">
        <f t="array" ref="I208">IFERROR(SMALL(IF($D$2:$D1117=D208,$A$2:$A$911*1.00001),3),"")</f>
        <v/>
      </c>
      <c r="J208" s="13" t="str" cm="1">
        <f t="array" ref="J208">IFERROR(SMALL(IF($D$2:$D1117=D208,$A$2:$A$911*1.000001),4),"")</f>
        <v/>
      </c>
      <c r="K208" s="13" t="str">
        <f t="shared" si="24"/>
        <v>No</v>
      </c>
      <c r="L208" s="13" t="str">
        <f t="shared" si="25"/>
        <v>No</v>
      </c>
      <c r="M208" s="13" t="str">
        <f t="shared" si="26"/>
        <v>No</v>
      </c>
      <c r="N208" s="13" t="str">
        <f>Table1[[#This Row],[Club]]&amp;":"&amp;Table1[[#Headers],[Male]]</f>
        <v>:Male</v>
      </c>
      <c r="P208" s="2">
        <v>207</v>
      </c>
      <c r="Q208" s="2" t="str">
        <f>IFERROR(VLOOKUP(P$1&amp;":"&amp;P208,'Finish order'!$C:$K,6,FALSE),"")</f>
        <v/>
      </c>
      <c r="R208" s="2" t="str">
        <f>IFERROR(VLOOKUP(P$1&amp;":"&amp;P208,'Finish order'!$C:$K,9,FALSE),"")</f>
        <v/>
      </c>
      <c r="S208" s="2" t="str">
        <f>IFERROR(VLOOKUP(P$1&amp;":"&amp;P208,'Finish order'!$C:$K,7,FALSE),"")</f>
        <v/>
      </c>
      <c r="T208" s="11" t="str">
        <f>IFERROR(VLOOKUP(P$1&amp;":"&amp;P208,'Finish order'!$C:$K,5,FALSE),"")</f>
        <v/>
      </c>
      <c r="U208" s="2" t="str">
        <f>IFERROR(VLOOKUP(P$1&amp;":"&amp;P208,'Finish order'!$C:$K,4,FALSE),"")</f>
        <v/>
      </c>
      <c r="V208" s="13" t="str" cm="1">
        <f t="array" ref="V208">IFERROR(SMALL(IF($S$2:$S1117=S208,$P$2:$P$911*1.001),1),"")</f>
        <v/>
      </c>
      <c r="W208" s="13" t="str" cm="1">
        <f t="array" ref="W208">IFERROR(SMALL(IF($S$2:$S1117=S208,$P$2:$P$911*1.0001),2),"")</f>
        <v/>
      </c>
      <c r="X208" s="13" t="str" cm="1">
        <f t="array" ref="X208">IFERROR(SMALL(IF($S$2:$S1117=S208,$P$2:$P$911*1.00001),3),"")</f>
        <v/>
      </c>
      <c r="Y208" s="13" t="str" cm="1">
        <f t="array" ref="Y208">IFERROR(SMALL(IF($S$2:$S1117=S208,$P$2:$P$911*1.000001),4),"")</f>
        <v/>
      </c>
      <c r="Z208" s="13" t="str">
        <f t="shared" si="27"/>
        <v>No</v>
      </c>
      <c r="AA208" s="13" t="str">
        <f t="shared" si="28"/>
        <v>No</v>
      </c>
      <c r="AB208" s="13" t="str">
        <f t="shared" si="29"/>
        <v>No</v>
      </c>
      <c r="AC208" s="13" t="str">
        <f>Table4[[#This Row],[Club]]&amp;":"&amp;Table4[[#Headers],[Female]]</f>
        <v>:Female</v>
      </c>
    </row>
    <row r="209" spans="1:29" x14ac:dyDescent="0.2">
      <c r="A209" s="2">
        <v>208</v>
      </c>
      <c r="B209" s="2" t="str">
        <f>IFERROR(VLOOKUP($A$1&amp;":"&amp;A209,'Finish order'!C:K,6,FALSE),"")</f>
        <v/>
      </c>
      <c r="C209" s="2" t="str">
        <f>IFERROR(VLOOKUP(A$1&amp;":"&amp;A209,'Finish order'!$C:$K,9,FALSE),"")</f>
        <v/>
      </c>
      <c r="D209" s="2" t="str">
        <f>IFERROR(VLOOKUP(A$1&amp;":"&amp;A209,'Finish order'!$C:$K,7,FALSE),"")</f>
        <v/>
      </c>
      <c r="E209" s="11" t="str">
        <f>IFERROR(VLOOKUP($A$1&amp;":"&amp;A209,'Finish order'!C:K,5,FALSE),"")</f>
        <v/>
      </c>
      <c r="F209" s="2" t="str">
        <f>IFERROR(VLOOKUP($A$1&amp;":"&amp;A209,'Finish order'!C:K,4,FALSE),"")</f>
        <v/>
      </c>
      <c r="G209" s="13" t="str" cm="1">
        <f t="array" ref="G209">IFERROR(SMALL(IF($D$2:$D1118=D209,$A$2:$A$911*1.001),1),"")</f>
        <v/>
      </c>
      <c r="H209" s="13" t="str" cm="1">
        <f t="array" ref="H209">IFERROR(SMALL(IF($D$2:$D1118=D209,$A$2:$A$911*1.0001),2),"")</f>
        <v/>
      </c>
      <c r="I209" s="13" t="str" cm="1">
        <f t="array" ref="I209">IFERROR(SMALL(IF($D$2:$D1118=D209,$A$2:$A$911*1.00001),3),"")</f>
        <v/>
      </c>
      <c r="J209" s="13" t="str" cm="1">
        <f t="array" ref="J209">IFERROR(SMALL(IF($D$2:$D1118=D209,$A$2:$A$911*1.000001),4),"")</f>
        <v/>
      </c>
      <c r="K209" s="13" t="str">
        <f t="shared" si="24"/>
        <v>No</v>
      </c>
      <c r="L209" s="13" t="str">
        <f t="shared" si="25"/>
        <v>No</v>
      </c>
      <c r="M209" s="13" t="str">
        <f t="shared" si="26"/>
        <v>No</v>
      </c>
      <c r="N209" s="13" t="str">
        <f>Table1[[#This Row],[Club]]&amp;":"&amp;Table1[[#Headers],[Male]]</f>
        <v>:Male</v>
      </c>
      <c r="P209" s="2">
        <v>208</v>
      </c>
      <c r="Q209" s="2" t="str">
        <f>IFERROR(VLOOKUP(P$1&amp;":"&amp;P209,'Finish order'!$C:$K,6,FALSE),"")</f>
        <v/>
      </c>
      <c r="R209" s="2" t="str">
        <f>IFERROR(VLOOKUP(P$1&amp;":"&amp;P209,'Finish order'!$C:$K,9,FALSE),"")</f>
        <v/>
      </c>
      <c r="S209" s="2" t="str">
        <f>IFERROR(VLOOKUP(P$1&amp;":"&amp;P209,'Finish order'!$C:$K,7,FALSE),"")</f>
        <v/>
      </c>
      <c r="T209" s="11" t="str">
        <f>IFERROR(VLOOKUP(P$1&amp;":"&amp;P209,'Finish order'!$C:$K,5,FALSE),"")</f>
        <v/>
      </c>
      <c r="U209" s="2" t="str">
        <f>IFERROR(VLOOKUP(P$1&amp;":"&amp;P209,'Finish order'!$C:$K,4,FALSE),"")</f>
        <v/>
      </c>
      <c r="V209" s="13" t="str" cm="1">
        <f t="array" ref="V209">IFERROR(SMALL(IF($S$2:$S1118=S209,$P$2:$P$911*1.001),1),"")</f>
        <v/>
      </c>
      <c r="W209" s="13" t="str" cm="1">
        <f t="array" ref="W209">IFERROR(SMALL(IF($S$2:$S1118=S209,$P$2:$P$911*1.0001),2),"")</f>
        <v/>
      </c>
      <c r="X209" s="13" t="str" cm="1">
        <f t="array" ref="X209">IFERROR(SMALL(IF($S$2:$S1118=S209,$P$2:$P$911*1.00001),3),"")</f>
        <v/>
      </c>
      <c r="Y209" s="13" t="str" cm="1">
        <f t="array" ref="Y209">IFERROR(SMALL(IF($S$2:$S1118=S209,$P$2:$P$911*1.000001),4),"")</f>
        <v/>
      </c>
      <c r="Z209" s="13" t="str">
        <f t="shared" si="27"/>
        <v>No</v>
      </c>
      <c r="AA209" s="13" t="str">
        <f t="shared" si="28"/>
        <v>No</v>
      </c>
      <c r="AB209" s="13" t="str">
        <f t="shared" si="29"/>
        <v>No</v>
      </c>
      <c r="AC209" s="13" t="str">
        <f>Table4[[#This Row],[Club]]&amp;":"&amp;Table4[[#Headers],[Female]]</f>
        <v>:Female</v>
      </c>
    </row>
    <row r="210" spans="1:29" x14ac:dyDescent="0.2">
      <c r="A210" s="2">
        <v>209</v>
      </c>
      <c r="B210" s="2" t="str">
        <f>IFERROR(VLOOKUP($A$1&amp;":"&amp;A210,'Finish order'!C:K,6,FALSE),"")</f>
        <v/>
      </c>
      <c r="C210" s="2" t="str">
        <f>IFERROR(VLOOKUP(A$1&amp;":"&amp;A210,'Finish order'!$C:$K,9,FALSE),"")</f>
        <v/>
      </c>
      <c r="D210" s="2" t="str">
        <f>IFERROR(VLOOKUP(A$1&amp;":"&amp;A210,'Finish order'!$C:$K,7,FALSE),"")</f>
        <v/>
      </c>
      <c r="E210" s="11" t="str">
        <f>IFERROR(VLOOKUP($A$1&amp;":"&amp;A210,'Finish order'!C:K,5,FALSE),"")</f>
        <v/>
      </c>
      <c r="F210" s="2" t="str">
        <f>IFERROR(VLOOKUP($A$1&amp;":"&amp;A210,'Finish order'!C:K,4,FALSE),"")</f>
        <v/>
      </c>
      <c r="G210" s="13" t="str" cm="1">
        <f t="array" ref="G210">IFERROR(SMALL(IF($D$2:$D1119=D210,$A$2:$A$911*1.001),1),"")</f>
        <v/>
      </c>
      <c r="H210" s="13" t="str" cm="1">
        <f t="array" ref="H210">IFERROR(SMALL(IF($D$2:$D1119=D210,$A$2:$A$911*1.0001),2),"")</f>
        <v/>
      </c>
      <c r="I210" s="13" t="str" cm="1">
        <f t="array" ref="I210">IFERROR(SMALL(IF($D$2:$D1119=D210,$A$2:$A$911*1.00001),3),"")</f>
        <v/>
      </c>
      <c r="J210" s="13" t="str" cm="1">
        <f t="array" ref="J210">IFERROR(SMALL(IF($D$2:$D1119=D210,$A$2:$A$911*1.000001),4),"")</f>
        <v/>
      </c>
      <c r="K210" s="13" t="str">
        <f t="shared" si="24"/>
        <v>No</v>
      </c>
      <c r="L210" s="13" t="str">
        <f t="shared" si="25"/>
        <v>No</v>
      </c>
      <c r="M210" s="13" t="str">
        <f t="shared" si="26"/>
        <v>No</v>
      </c>
      <c r="N210" s="13" t="str">
        <f>Table1[[#This Row],[Club]]&amp;":"&amp;Table1[[#Headers],[Male]]</f>
        <v>:Male</v>
      </c>
      <c r="P210" s="2">
        <v>209</v>
      </c>
      <c r="Q210" s="2" t="str">
        <f>IFERROR(VLOOKUP(P$1&amp;":"&amp;P210,'Finish order'!$C:$K,6,FALSE),"")</f>
        <v/>
      </c>
      <c r="R210" s="2" t="str">
        <f>IFERROR(VLOOKUP(P$1&amp;":"&amp;P210,'Finish order'!$C:$K,9,FALSE),"")</f>
        <v/>
      </c>
      <c r="S210" s="2" t="str">
        <f>IFERROR(VLOOKUP(P$1&amp;":"&amp;P210,'Finish order'!$C:$K,7,FALSE),"")</f>
        <v/>
      </c>
      <c r="T210" s="11" t="str">
        <f>IFERROR(VLOOKUP(P$1&amp;":"&amp;P210,'Finish order'!$C:$K,5,FALSE),"")</f>
        <v/>
      </c>
      <c r="U210" s="2" t="str">
        <f>IFERROR(VLOOKUP(P$1&amp;":"&amp;P210,'Finish order'!$C:$K,4,FALSE),"")</f>
        <v/>
      </c>
      <c r="V210" s="13" t="str" cm="1">
        <f t="array" ref="V210">IFERROR(SMALL(IF($S$2:$S1119=S210,$P$2:$P$911*1.001),1),"")</f>
        <v/>
      </c>
      <c r="W210" s="13" t="str" cm="1">
        <f t="array" ref="W210">IFERROR(SMALL(IF($S$2:$S1119=S210,$P$2:$P$911*1.0001),2),"")</f>
        <v/>
      </c>
      <c r="X210" s="13" t="str" cm="1">
        <f t="array" ref="X210">IFERROR(SMALL(IF($S$2:$S1119=S210,$P$2:$P$911*1.00001),3),"")</f>
        <v/>
      </c>
      <c r="Y210" s="13" t="str" cm="1">
        <f t="array" ref="Y210">IFERROR(SMALL(IF($S$2:$S1119=S210,$P$2:$P$911*1.000001),4),"")</f>
        <v/>
      </c>
      <c r="Z210" s="13" t="str">
        <f t="shared" si="27"/>
        <v>No</v>
      </c>
      <c r="AA210" s="13" t="str">
        <f t="shared" si="28"/>
        <v>No</v>
      </c>
      <c r="AB210" s="13" t="str">
        <f t="shared" si="29"/>
        <v>No</v>
      </c>
      <c r="AC210" s="13" t="str">
        <f>Table4[[#This Row],[Club]]&amp;":"&amp;Table4[[#Headers],[Female]]</f>
        <v>:Female</v>
      </c>
    </row>
    <row r="211" spans="1:29" x14ac:dyDescent="0.2">
      <c r="A211" s="2">
        <v>210</v>
      </c>
      <c r="B211" s="2" t="str">
        <f>IFERROR(VLOOKUP($A$1&amp;":"&amp;A211,'Finish order'!C:K,6,FALSE),"")</f>
        <v/>
      </c>
      <c r="C211" s="2" t="str">
        <f>IFERROR(VLOOKUP(A$1&amp;":"&amp;A211,'Finish order'!$C:$K,9,FALSE),"")</f>
        <v/>
      </c>
      <c r="D211" s="2" t="str">
        <f>IFERROR(VLOOKUP(A$1&amp;":"&amp;A211,'Finish order'!$C:$K,7,FALSE),"")</f>
        <v/>
      </c>
      <c r="E211" s="11" t="str">
        <f>IFERROR(VLOOKUP($A$1&amp;":"&amp;A211,'Finish order'!C:K,5,FALSE),"")</f>
        <v/>
      </c>
      <c r="F211" s="2" t="str">
        <f>IFERROR(VLOOKUP($A$1&amp;":"&amp;A211,'Finish order'!C:K,4,FALSE),"")</f>
        <v/>
      </c>
      <c r="G211" s="13" t="str" cm="1">
        <f t="array" ref="G211">IFERROR(SMALL(IF($D$2:$D1120=D211,$A$2:$A$911*1.001),1),"")</f>
        <v/>
      </c>
      <c r="H211" s="13" t="str" cm="1">
        <f t="array" ref="H211">IFERROR(SMALL(IF($D$2:$D1120=D211,$A$2:$A$911*1.0001),2),"")</f>
        <v/>
      </c>
      <c r="I211" s="13" t="str" cm="1">
        <f t="array" ref="I211">IFERROR(SMALL(IF($D$2:$D1120=D211,$A$2:$A$911*1.00001),3),"")</f>
        <v/>
      </c>
      <c r="J211" s="13" t="str" cm="1">
        <f t="array" ref="J211">IFERROR(SMALL(IF($D$2:$D1120=D211,$A$2:$A$911*1.000001),4),"")</f>
        <v/>
      </c>
      <c r="K211" s="13" t="str">
        <f t="shared" si="24"/>
        <v>No</v>
      </c>
      <c r="L211" s="13" t="str">
        <f t="shared" si="25"/>
        <v>No</v>
      </c>
      <c r="M211" s="13" t="str">
        <f t="shared" si="26"/>
        <v>No</v>
      </c>
      <c r="N211" s="13" t="str">
        <f>Table1[[#This Row],[Club]]&amp;":"&amp;Table1[[#Headers],[Male]]</f>
        <v>:Male</v>
      </c>
      <c r="P211" s="2">
        <v>210</v>
      </c>
      <c r="Q211" s="2" t="str">
        <f>IFERROR(VLOOKUP(P$1&amp;":"&amp;P211,'Finish order'!$C:$K,6,FALSE),"")</f>
        <v/>
      </c>
      <c r="R211" s="2" t="str">
        <f>IFERROR(VLOOKUP(P$1&amp;":"&amp;P211,'Finish order'!$C:$K,9,FALSE),"")</f>
        <v/>
      </c>
      <c r="S211" s="2" t="str">
        <f>IFERROR(VLOOKUP(P$1&amp;":"&amp;P211,'Finish order'!$C:$K,7,FALSE),"")</f>
        <v/>
      </c>
      <c r="T211" s="11" t="str">
        <f>IFERROR(VLOOKUP(P$1&amp;":"&amp;P211,'Finish order'!$C:$K,5,FALSE),"")</f>
        <v/>
      </c>
      <c r="U211" s="2" t="str">
        <f>IFERROR(VLOOKUP(P$1&amp;":"&amp;P211,'Finish order'!$C:$K,4,FALSE),"")</f>
        <v/>
      </c>
      <c r="V211" s="13" t="str" cm="1">
        <f t="array" ref="V211">IFERROR(SMALL(IF($S$2:$S1120=S211,$P$2:$P$911*1.001),1),"")</f>
        <v/>
      </c>
      <c r="W211" s="13" t="str" cm="1">
        <f t="array" ref="W211">IFERROR(SMALL(IF($S$2:$S1120=S211,$P$2:$P$911*1.0001),2),"")</f>
        <v/>
      </c>
      <c r="X211" s="13" t="str" cm="1">
        <f t="array" ref="X211">IFERROR(SMALL(IF($S$2:$S1120=S211,$P$2:$P$911*1.00001),3),"")</f>
        <v/>
      </c>
      <c r="Y211" s="13" t="str" cm="1">
        <f t="array" ref="Y211">IFERROR(SMALL(IF($S$2:$S1120=S211,$P$2:$P$911*1.000001),4),"")</f>
        <v/>
      </c>
      <c r="Z211" s="13" t="str">
        <f t="shared" si="27"/>
        <v>No</v>
      </c>
      <c r="AA211" s="13" t="str">
        <f t="shared" si="28"/>
        <v>No</v>
      </c>
      <c r="AB211" s="13" t="str">
        <f t="shared" si="29"/>
        <v>No</v>
      </c>
      <c r="AC211" s="13" t="str">
        <f>Table4[[#This Row],[Club]]&amp;":"&amp;Table4[[#Headers],[Female]]</f>
        <v>:Female</v>
      </c>
    </row>
    <row r="212" spans="1:29" x14ac:dyDescent="0.2">
      <c r="A212" s="2">
        <v>211</v>
      </c>
      <c r="B212" s="2" t="str">
        <f>IFERROR(VLOOKUP($A$1&amp;":"&amp;A212,'Finish order'!C:K,6,FALSE),"")</f>
        <v/>
      </c>
      <c r="C212" s="2" t="str">
        <f>IFERROR(VLOOKUP(A$1&amp;":"&amp;A212,'Finish order'!$C:$K,9,FALSE),"")</f>
        <v/>
      </c>
      <c r="D212" s="2" t="str">
        <f>IFERROR(VLOOKUP(A$1&amp;":"&amp;A212,'Finish order'!$C:$K,7,FALSE),"")</f>
        <v/>
      </c>
      <c r="E212" s="11" t="str">
        <f>IFERROR(VLOOKUP($A$1&amp;":"&amp;A212,'Finish order'!C:K,5,FALSE),"")</f>
        <v/>
      </c>
      <c r="F212" s="2" t="str">
        <f>IFERROR(VLOOKUP($A$1&amp;":"&amp;A212,'Finish order'!C:K,4,FALSE),"")</f>
        <v/>
      </c>
      <c r="G212" s="13" t="str" cm="1">
        <f t="array" ref="G212">IFERROR(SMALL(IF($D$2:$D1121=D212,$A$2:$A$911*1.001),1),"")</f>
        <v/>
      </c>
      <c r="H212" s="13" t="str" cm="1">
        <f t="array" ref="H212">IFERROR(SMALL(IF($D$2:$D1121=D212,$A$2:$A$911*1.0001),2),"")</f>
        <v/>
      </c>
      <c r="I212" s="13" t="str" cm="1">
        <f t="array" ref="I212">IFERROR(SMALL(IF($D$2:$D1121=D212,$A$2:$A$911*1.00001),3),"")</f>
        <v/>
      </c>
      <c r="J212" s="13" t="str" cm="1">
        <f t="array" ref="J212">IFERROR(SMALL(IF($D$2:$D1121=D212,$A$2:$A$911*1.000001),4),"")</f>
        <v/>
      </c>
      <c r="K212" s="13" t="str">
        <f t="shared" si="24"/>
        <v>No</v>
      </c>
      <c r="L212" s="13" t="str">
        <f t="shared" si="25"/>
        <v>No</v>
      </c>
      <c r="M212" s="13" t="str">
        <f t="shared" si="26"/>
        <v>No</v>
      </c>
      <c r="N212" s="13" t="str">
        <f>Table1[[#This Row],[Club]]&amp;":"&amp;Table1[[#Headers],[Male]]</f>
        <v>:Male</v>
      </c>
      <c r="P212" s="2">
        <v>211</v>
      </c>
      <c r="Q212" s="2" t="str">
        <f>IFERROR(VLOOKUP(P$1&amp;":"&amp;P212,'Finish order'!$C:$K,6,FALSE),"")</f>
        <v/>
      </c>
      <c r="R212" s="2" t="str">
        <f>IFERROR(VLOOKUP(P$1&amp;":"&amp;P212,'Finish order'!$C:$K,9,FALSE),"")</f>
        <v/>
      </c>
      <c r="S212" s="2" t="str">
        <f>IFERROR(VLOOKUP(P$1&amp;":"&amp;P212,'Finish order'!$C:$K,7,FALSE),"")</f>
        <v/>
      </c>
      <c r="T212" s="11" t="str">
        <f>IFERROR(VLOOKUP(P$1&amp;":"&amp;P212,'Finish order'!$C:$K,5,FALSE),"")</f>
        <v/>
      </c>
      <c r="U212" s="2" t="str">
        <f>IFERROR(VLOOKUP(P$1&amp;":"&amp;P212,'Finish order'!$C:$K,4,FALSE),"")</f>
        <v/>
      </c>
      <c r="V212" s="13" t="str" cm="1">
        <f t="array" ref="V212">IFERROR(SMALL(IF($S$2:$S1121=S212,$P$2:$P$911*1.001),1),"")</f>
        <v/>
      </c>
      <c r="W212" s="13" t="str" cm="1">
        <f t="array" ref="W212">IFERROR(SMALL(IF($S$2:$S1121=S212,$P$2:$P$911*1.0001),2),"")</f>
        <v/>
      </c>
      <c r="X212" s="13" t="str" cm="1">
        <f t="array" ref="X212">IFERROR(SMALL(IF($S$2:$S1121=S212,$P$2:$P$911*1.00001),3),"")</f>
        <v/>
      </c>
      <c r="Y212" s="13" t="str" cm="1">
        <f t="array" ref="Y212">IFERROR(SMALL(IF($S$2:$S1121=S212,$P$2:$P$911*1.000001),4),"")</f>
        <v/>
      </c>
      <c r="Z212" s="13" t="str">
        <f t="shared" si="27"/>
        <v>No</v>
      </c>
      <c r="AA212" s="13" t="str">
        <f t="shared" si="28"/>
        <v>No</v>
      </c>
      <c r="AB212" s="13" t="str">
        <f t="shared" si="29"/>
        <v>No</v>
      </c>
      <c r="AC212" s="13" t="str">
        <f>Table4[[#This Row],[Club]]&amp;":"&amp;Table4[[#Headers],[Female]]</f>
        <v>:Female</v>
      </c>
    </row>
    <row r="213" spans="1:29" x14ac:dyDescent="0.2">
      <c r="A213" s="2">
        <v>212</v>
      </c>
      <c r="B213" s="2" t="str">
        <f>IFERROR(VLOOKUP($A$1&amp;":"&amp;A213,'Finish order'!C:K,6,FALSE),"")</f>
        <v/>
      </c>
      <c r="C213" s="2" t="str">
        <f>IFERROR(VLOOKUP(A$1&amp;":"&amp;A213,'Finish order'!$C:$K,9,FALSE),"")</f>
        <v/>
      </c>
      <c r="D213" s="2" t="str">
        <f>IFERROR(VLOOKUP(A$1&amp;":"&amp;A213,'Finish order'!$C:$K,7,FALSE),"")</f>
        <v/>
      </c>
      <c r="E213" s="11" t="str">
        <f>IFERROR(VLOOKUP($A$1&amp;":"&amp;A213,'Finish order'!C:K,5,FALSE),"")</f>
        <v/>
      </c>
      <c r="F213" s="2" t="str">
        <f>IFERROR(VLOOKUP($A$1&amp;":"&amp;A213,'Finish order'!C:K,4,FALSE),"")</f>
        <v/>
      </c>
      <c r="G213" s="13" t="str" cm="1">
        <f t="array" ref="G213">IFERROR(SMALL(IF($D$2:$D1122=D213,$A$2:$A$911*1.001),1),"")</f>
        <v/>
      </c>
      <c r="H213" s="13" t="str" cm="1">
        <f t="array" ref="H213">IFERROR(SMALL(IF($D$2:$D1122=D213,$A$2:$A$911*1.0001),2),"")</f>
        <v/>
      </c>
      <c r="I213" s="13" t="str" cm="1">
        <f t="array" ref="I213">IFERROR(SMALL(IF($D$2:$D1122=D213,$A$2:$A$911*1.00001),3),"")</f>
        <v/>
      </c>
      <c r="J213" s="13" t="str" cm="1">
        <f t="array" ref="J213">IFERROR(SMALL(IF($D$2:$D1122=D213,$A$2:$A$911*1.000001),4),"")</f>
        <v/>
      </c>
      <c r="K213" s="13" t="str">
        <f t="shared" si="24"/>
        <v>No</v>
      </c>
      <c r="L213" s="13" t="str">
        <f t="shared" si="25"/>
        <v>No</v>
      </c>
      <c r="M213" s="13" t="str">
        <f t="shared" si="26"/>
        <v>No</v>
      </c>
      <c r="N213" s="13" t="str">
        <f>Table1[[#This Row],[Club]]&amp;":"&amp;Table1[[#Headers],[Male]]</f>
        <v>:Male</v>
      </c>
      <c r="P213" s="2">
        <v>212</v>
      </c>
      <c r="Q213" s="2" t="str">
        <f>IFERROR(VLOOKUP(P$1&amp;":"&amp;P213,'Finish order'!$C:$K,6,FALSE),"")</f>
        <v/>
      </c>
      <c r="R213" s="2" t="str">
        <f>IFERROR(VLOOKUP(P$1&amp;":"&amp;P213,'Finish order'!$C:$K,9,FALSE),"")</f>
        <v/>
      </c>
      <c r="S213" s="2" t="str">
        <f>IFERROR(VLOOKUP(P$1&amp;":"&amp;P213,'Finish order'!$C:$K,7,FALSE),"")</f>
        <v/>
      </c>
      <c r="T213" s="11" t="str">
        <f>IFERROR(VLOOKUP(P$1&amp;":"&amp;P213,'Finish order'!$C:$K,5,FALSE),"")</f>
        <v/>
      </c>
      <c r="U213" s="2" t="str">
        <f>IFERROR(VLOOKUP(P$1&amp;":"&amp;P213,'Finish order'!$C:$K,4,FALSE),"")</f>
        <v/>
      </c>
      <c r="V213" s="13" t="str" cm="1">
        <f t="array" ref="V213">IFERROR(SMALL(IF($S$2:$S1122=S213,$P$2:$P$911*1.001),1),"")</f>
        <v/>
      </c>
      <c r="W213" s="13" t="str" cm="1">
        <f t="array" ref="W213">IFERROR(SMALL(IF($S$2:$S1122=S213,$P$2:$P$911*1.0001),2),"")</f>
        <v/>
      </c>
      <c r="X213" s="13" t="str" cm="1">
        <f t="array" ref="X213">IFERROR(SMALL(IF($S$2:$S1122=S213,$P$2:$P$911*1.00001),3),"")</f>
        <v/>
      </c>
      <c r="Y213" s="13" t="str" cm="1">
        <f t="array" ref="Y213">IFERROR(SMALL(IF($S$2:$S1122=S213,$P$2:$P$911*1.000001),4),"")</f>
        <v/>
      </c>
      <c r="Z213" s="13" t="str">
        <f t="shared" si="27"/>
        <v>No</v>
      </c>
      <c r="AA213" s="13" t="str">
        <f t="shared" si="28"/>
        <v>No</v>
      </c>
      <c r="AB213" s="13" t="str">
        <f t="shared" si="29"/>
        <v>No</v>
      </c>
      <c r="AC213" s="13" t="str">
        <f>Table4[[#This Row],[Club]]&amp;":"&amp;Table4[[#Headers],[Female]]</f>
        <v>:Female</v>
      </c>
    </row>
    <row r="214" spans="1:29" x14ac:dyDescent="0.2">
      <c r="A214" s="2">
        <v>213</v>
      </c>
      <c r="B214" s="2" t="str">
        <f>IFERROR(VLOOKUP($A$1&amp;":"&amp;A214,'Finish order'!C:K,6,FALSE),"")</f>
        <v/>
      </c>
      <c r="C214" s="2" t="str">
        <f>IFERROR(VLOOKUP(A$1&amp;":"&amp;A214,'Finish order'!$C:$K,9,FALSE),"")</f>
        <v/>
      </c>
      <c r="D214" s="2" t="str">
        <f>IFERROR(VLOOKUP(A$1&amp;":"&amp;A214,'Finish order'!$C:$K,7,FALSE),"")</f>
        <v/>
      </c>
      <c r="E214" s="11" t="str">
        <f>IFERROR(VLOOKUP($A$1&amp;":"&amp;A214,'Finish order'!C:K,5,FALSE),"")</f>
        <v/>
      </c>
      <c r="F214" s="2" t="str">
        <f>IFERROR(VLOOKUP($A$1&amp;":"&amp;A214,'Finish order'!C:K,4,FALSE),"")</f>
        <v/>
      </c>
      <c r="G214" s="13" t="str" cm="1">
        <f t="array" ref="G214">IFERROR(SMALL(IF($D$2:$D1123=D214,$A$2:$A$911*1.001),1),"")</f>
        <v/>
      </c>
      <c r="H214" s="13" t="str" cm="1">
        <f t="array" ref="H214">IFERROR(SMALL(IF($D$2:$D1123=D214,$A$2:$A$911*1.0001),2),"")</f>
        <v/>
      </c>
      <c r="I214" s="13" t="str" cm="1">
        <f t="array" ref="I214">IFERROR(SMALL(IF($D$2:$D1123=D214,$A$2:$A$911*1.00001),3),"")</f>
        <v/>
      </c>
      <c r="J214" s="13" t="str" cm="1">
        <f t="array" ref="J214">IFERROR(SMALL(IF($D$2:$D1123=D214,$A$2:$A$911*1.000001),4),"")</f>
        <v/>
      </c>
      <c r="K214" s="13" t="str">
        <f t="shared" si="24"/>
        <v>No</v>
      </c>
      <c r="L214" s="13" t="str">
        <f t="shared" si="25"/>
        <v>No</v>
      </c>
      <c r="M214" s="13" t="str">
        <f t="shared" si="26"/>
        <v>No</v>
      </c>
      <c r="N214" s="13" t="str">
        <f>Table1[[#This Row],[Club]]&amp;":"&amp;Table1[[#Headers],[Male]]</f>
        <v>:Male</v>
      </c>
      <c r="P214" s="2">
        <v>213</v>
      </c>
      <c r="Q214" s="2" t="str">
        <f>IFERROR(VLOOKUP(P$1&amp;":"&amp;P214,'Finish order'!$C:$K,6,FALSE),"")</f>
        <v/>
      </c>
      <c r="R214" s="2" t="str">
        <f>IFERROR(VLOOKUP(P$1&amp;":"&amp;P214,'Finish order'!$C:$K,9,FALSE),"")</f>
        <v/>
      </c>
      <c r="S214" s="2" t="str">
        <f>IFERROR(VLOOKUP(P$1&amp;":"&amp;P214,'Finish order'!$C:$K,7,FALSE),"")</f>
        <v/>
      </c>
      <c r="T214" s="11" t="str">
        <f>IFERROR(VLOOKUP(P$1&amp;":"&amp;P214,'Finish order'!$C:$K,5,FALSE),"")</f>
        <v/>
      </c>
      <c r="U214" s="2" t="str">
        <f>IFERROR(VLOOKUP(P$1&amp;":"&amp;P214,'Finish order'!$C:$K,4,FALSE),"")</f>
        <v/>
      </c>
      <c r="V214" s="13" t="str" cm="1">
        <f t="array" ref="V214">IFERROR(SMALL(IF($S$2:$S1123=S214,$P$2:$P$911*1.001),1),"")</f>
        <v/>
      </c>
      <c r="W214" s="13" t="str" cm="1">
        <f t="array" ref="W214">IFERROR(SMALL(IF($S$2:$S1123=S214,$P$2:$P$911*1.0001),2),"")</f>
        <v/>
      </c>
      <c r="X214" s="13" t="str" cm="1">
        <f t="array" ref="X214">IFERROR(SMALL(IF($S$2:$S1123=S214,$P$2:$P$911*1.00001),3),"")</f>
        <v/>
      </c>
      <c r="Y214" s="13" t="str" cm="1">
        <f t="array" ref="Y214">IFERROR(SMALL(IF($S$2:$S1123=S214,$P$2:$P$911*1.000001),4),"")</f>
        <v/>
      </c>
      <c r="Z214" s="13" t="str">
        <f t="shared" si="27"/>
        <v>No</v>
      </c>
      <c r="AA214" s="13" t="str">
        <f t="shared" si="28"/>
        <v>No</v>
      </c>
      <c r="AB214" s="13" t="str">
        <f t="shared" si="29"/>
        <v>No</v>
      </c>
      <c r="AC214" s="13" t="str">
        <f>Table4[[#This Row],[Club]]&amp;":"&amp;Table4[[#Headers],[Female]]</f>
        <v>:Female</v>
      </c>
    </row>
    <row r="215" spans="1:29" x14ac:dyDescent="0.2">
      <c r="A215" s="2">
        <v>214</v>
      </c>
      <c r="B215" s="2" t="str">
        <f>IFERROR(VLOOKUP($A$1&amp;":"&amp;A215,'Finish order'!C:K,6,FALSE),"")</f>
        <v/>
      </c>
      <c r="C215" s="2" t="str">
        <f>IFERROR(VLOOKUP(A$1&amp;":"&amp;A215,'Finish order'!$C:$K,9,FALSE),"")</f>
        <v/>
      </c>
      <c r="D215" s="2" t="str">
        <f>IFERROR(VLOOKUP(A$1&amp;":"&amp;A215,'Finish order'!$C:$K,7,FALSE),"")</f>
        <v/>
      </c>
      <c r="E215" s="11" t="str">
        <f>IFERROR(VLOOKUP($A$1&amp;":"&amp;A215,'Finish order'!C:K,5,FALSE),"")</f>
        <v/>
      </c>
      <c r="F215" s="2" t="str">
        <f>IFERROR(VLOOKUP($A$1&amp;":"&amp;A215,'Finish order'!C:K,4,FALSE),"")</f>
        <v/>
      </c>
      <c r="G215" s="13" t="str" cm="1">
        <f t="array" ref="G215">IFERROR(SMALL(IF($D$2:$D1124=D215,$A$2:$A$911*1.001),1),"")</f>
        <v/>
      </c>
      <c r="H215" s="13" t="str" cm="1">
        <f t="array" ref="H215">IFERROR(SMALL(IF($D$2:$D1124=D215,$A$2:$A$911*1.0001),2),"")</f>
        <v/>
      </c>
      <c r="I215" s="13" t="str" cm="1">
        <f t="array" ref="I215">IFERROR(SMALL(IF($D$2:$D1124=D215,$A$2:$A$911*1.00001),3),"")</f>
        <v/>
      </c>
      <c r="J215" s="13" t="str" cm="1">
        <f t="array" ref="J215">IFERROR(SMALL(IF($D$2:$D1124=D215,$A$2:$A$911*1.000001),4),"")</f>
        <v/>
      </c>
      <c r="K215" s="13" t="str">
        <f t="shared" si="24"/>
        <v>No</v>
      </c>
      <c r="L215" s="13" t="str">
        <f t="shared" si="25"/>
        <v>No</v>
      </c>
      <c r="M215" s="13" t="str">
        <f t="shared" si="26"/>
        <v>No</v>
      </c>
      <c r="N215" s="13" t="str">
        <f>Table1[[#This Row],[Club]]&amp;":"&amp;Table1[[#Headers],[Male]]</f>
        <v>:Male</v>
      </c>
      <c r="P215" s="2">
        <v>214</v>
      </c>
      <c r="Q215" s="2" t="str">
        <f>IFERROR(VLOOKUP(P$1&amp;":"&amp;P215,'Finish order'!$C:$K,6,FALSE),"")</f>
        <v/>
      </c>
      <c r="R215" s="2" t="str">
        <f>IFERROR(VLOOKUP(P$1&amp;":"&amp;P215,'Finish order'!$C:$K,9,FALSE),"")</f>
        <v/>
      </c>
      <c r="S215" s="2" t="str">
        <f>IFERROR(VLOOKUP(P$1&amp;":"&amp;P215,'Finish order'!$C:$K,7,FALSE),"")</f>
        <v/>
      </c>
      <c r="T215" s="11" t="str">
        <f>IFERROR(VLOOKUP(P$1&amp;":"&amp;P215,'Finish order'!$C:$K,5,FALSE),"")</f>
        <v/>
      </c>
      <c r="U215" s="2" t="str">
        <f>IFERROR(VLOOKUP(P$1&amp;":"&amp;P215,'Finish order'!$C:$K,4,FALSE),"")</f>
        <v/>
      </c>
      <c r="V215" s="13" t="str" cm="1">
        <f t="array" ref="V215">IFERROR(SMALL(IF($S$2:$S1124=S215,$P$2:$P$911*1.001),1),"")</f>
        <v/>
      </c>
      <c r="W215" s="13" t="str" cm="1">
        <f t="array" ref="W215">IFERROR(SMALL(IF($S$2:$S1124=S215,$P$2:$P$911*1.0001),2),"")</f>
        <v/>
      </c>
      <c r="X215" s="13" t="str" cm="1">
        <f t="array" ref="X215">IFERROR(SMALL(IF($S$2:$S1124=S215,$P$2:$P$911*1.00001),3),"")</f>
        <v/>
      </c>
      <c r="Y215" s="13" t="str" cm="1">
        <f t="array" ref="Y215">IFERROR(SMALL(IF($S$2:$S1124=S215,$P$2:$P$911*1.000001),4),"")</f>
        <v/>
      </c>
      <c r="Z215" s="13" t="str">
        <f t="shared" si="27"/>
        <v>No</v>
      </c>
      <c r="AA215" s="13" t="str">
        <f t="shared" si="28"/>
        <v>No</v>
      </c>
      <c r="AB215" s="13" t="str">
        <f t="shared" si="29"/>
        <v>No</v>
      </c>
      <c r="AC215" s="13" t="str">
        <f>Table4[[#This Row],[Club]]&amp;":"&amp;Table4[[#Headers],[Female]]</f>
        <v>:Female</v>
      </c>
    </row>
    <row r="216" spans="1:29" x14ac:dyDescent="0.2">
      <c r="A216" s="2">
        <v>215</v>
      </c>
      <c r="B216" s="2" t="str">
        <f>IFERROR(VLOOKUP($A$1&amp;":"&amp;A216,'Finish order'!C:K,6,FALSE),"")</f>
        <v/>
      </c>
      <c r="C216" s="2" t="str">
        <f>IFERROR(VLOOKUP(A$1&amp;":"&amp;A216,'Finish order'!$C:$K,9,FALSE),"")</f>
        <v/>
      </c>
      <c r="D216" s="2" t="str">
        <f>IFERROR(VLOOKUP(A$1&amp;":"&amp;A216,'Finish order'!$C:$K,7,FALSE),"")</f>
        <v/>
      </c>
      <c r="E216" s="11" t="str">
        <f>IFERROR(VLOOKUP($A$1&amp;":"&amp;A216,'Finish order'!C:K,5,FALSE),"")</f>
        <v/>
      </c>
      <c r="F216" s="2" t="str">
        <f>IFERROR(VLOOKUP($A$1&amp;":"&amp;A216,'Finish order'!C:K,4,FALSE),"")</f>
        <v/>
      </c>
      <c r="G216" s="13" t="str" cm="1">
        <f t="array" ref="G216">IFERROR(SMALL(IF($D$2:$D1125=D216,$A$2:$A$911*1.001),1),"")</f>
        <v/>
      </c>
      <c r="H216" s="13" t="str" cm="1">
        <f t="array" ref="H216">IFERROR(SMALL(IF($D$2:$D1125=D216,$A$2:$A$911*1.0001),2),"")</f>
        <v/>
      </c>
      <c r="I216" s="13" t="str" cm="1">
        <f t="array" ref="I216">IFERROR(SMALL(IF($D$2:$D1125=D216,$A$2:$A$911*1.00001),3),"")</f>
        <v/>
      </c>
      <c r="J216" s="13" t="str" cm="1">
        <f t="array" ref="J216">IFERROR(SMALL(IF($D$2:$D1125=D216,$A$2:$A$911*1.000001),4),"")</f>
        <v/>
      </c>
      <c r="K216" s="13" t="str">
        <f t="shared" si="24"/>
        <v>No</v>
      </c>
      <c r="L216" s="13" t="str">
        <f t="shared" si="25"/>
        <v>No</v>
      </c>
      <c r="M216" s="13" t="str">
        <f t="shared" si="26"/>
        <v>No</v>
      </c>
      <c r="N216" s="13" t="str">
        <f>Table1[[#This Row],[Club]]&amp;":"&amp;Table1[[#Headers],[Male]]</f>
        <v>:Male</v>
      </c>
      <c r="P216" s="2">
        <v>215</v>
      </c>
      <c r="Q216" s="2" t="str">
        <f>IFERROR(VLOOKUP(P$1&amp;":"&amp;P216,'Finish order'!$C:$K,6,FALSE),"")</f>
        <v/>
      </c>
      <c r="R216" s="2" t="str">
        <f>IFERROR(VLOOKUP(P$1&amp;":"&amp;P216,'Finish order'!$C:$K,9,FALSE),"")</f>
        <v/>
      </c>
      <c r="S216" s="2" t="str">
        <f>IFERROR(VLOOKUP(P$1&amp;":"&amp;P216,'Finish order'!$C:$K,7,FALSE),"")</f>
        <v/>
      </c>
      <c r="T216" s="11" t="str">
        <f>IFERROR(VLOOKUP(P$1&amp;":"&amp;P216,'Finish order'!$C:$K,5,FALSE),"")</f>
        <v/>
      </c>
      <c r="U216" s="2" t="str">
        <f>IFERROR(VLOOKUP(P$1&amp;":"&amp;P216,'Finish order'!$C:$K,4,FALSE),"")</f>
        <v/>
      </c>
      <c r="V216" s="13" t="str" cm="1">
        <f t="array" ref="V216">IFERROR(SMALL(IF($S$2:$S1125=S216,$P$2:$P$911*1.001),1),"")</f>
        <v/>
      </c>
      <c r="W216" s="13" t="str" cm="1">
        <f t="array" ref="W216">IFERROR(SMALL(IF($S$2:$S1125=S216,$P$2:$P$911*1.0001),2),"")</f>
        <v/>
      </c>
      <c r="X216" s="13" t="str" cm="1">
        <f t="array" ref="X216">IFERROR(SMALL(IF($S$2:$S1125=S216,$P$2:$P$911*1.00001),3),"")</f>
        <v/>
      </c>
      <c r="Y216" s="13" t="str" cm="1">
        <f t="array" ref="Y216">IFERROR(SMALL(IF($S$2:$S1125=S216,$P$2:$P$911*1.000001),4),"")</f>
        <v/>
      </c>
      <c r="Z216" s="13" t="str">
        <f t="shared" si="27"/>
        <v>No</v>
      </c>
      <c r="AA216" s="13" t="str">
        <f t="shared" si="28"/>
        <v>No</v>
      </c>
      <c r="AB216" s="13" t="str">
        <f t="shared" si="29"/>
        <v>No</v>
      </c>
      <c r="AC216" s="13" t="str">
        <f>Table4[[#This Row],[Club]]&amp;":"&amp;Table4[[#Headers],[Female]]</f>
        <v>:Female</v>
      </c>
    </row>
    <row r="217" spans="1:29" x14ac:dyDescent="0.2">
      <c r="A217" s="2">
        <v>216</v>
      </c>
      <c r="B217" s="2" t="str">
        <f>IFERROR(VLOOKUP($A$1&amp;":"&amp;A217,'Finish order'!C:K,6,FALSE),"")</f>
        <v/>
      </c>
      <c r="C217" s="2" t="str">
        <f>IFERROR(VLOOKUP(A$1&amp;":"&amp;A217,'Finish order'!$C:$K,9,FALSE),"")</f>
        <v/>
      </c>
      <c r="D217" s="2" t="str">
        <f>IFERROR(VLOOKUP(A$1&amp;":"&amp;A217,'Finish order'!$C:$K,7,FALSE),"")</f>
        <v/>
      </c>
      <c r="E217" s="11" t="str">
        <f>IFERROR(VLOOKUP($A$1&amp;":"&amp;A217,'Finish order'!C:K,5,FALSE),"")</f>
        <v/>
      </c>
      <c r="F217" s="2" t="str">
        <f>IFERROR(VLOOKUP($A$1&amp;":"&amp;A217,'Finish order'!C:K,4,FALSE),"")</f>
        <v/>
      </c>
      <c r="G217" s="13" t="str" cm="1">
        <f t="array" ref="G217">IFERROR(SMALL(IF($D$2:$D1126=D217,$A$2:$A$911*1.001),1),"")</f>
        <v/>
      </c>
      <c r="H217" s="13" t="str" cm="1">
        <f t="array" ref="H217">IFERROR(SMALL(IF($D$2:$D1126=D217,$A$2:$A$911*1.0001),2),"")</f>
        <v/>
      </c>
      <c r="I217" s="13" t="str" cm="1">
        <f t="array" ref="I217">IFERROR(SMALL(IF($D$2:$D1126=D217,$A$2:$A$911*1.00001),3),"")</f>
        <v/>
      </c>
      <c r="J217" s="13" t="str" cm="1">
        <f t="array" ref="J217">IFERROR(SMALL(IF($D$2:$D1126=D217,$A$2:$A$911*1.000001),4),"")</f>
        <v/>
      </c>
      <c r="K217" s="13" t="str">
        <f t="shared" si="24"/>
        <v>No</v>
      </c>
      <c r="L217" s="13" t="str">
        <f t="shared" si="25"/>
        <v>No</v>
      </c>
      <c r="M217" s="13" t="str">
        <f t="shared" si="26"/>
        <v>No</v>
      </c>
      <c r="N217" s="13" t="str">
        <f>Table1[[#This Row],[Club]]&amp;":"&amp;Table1[[#Headers],[Male]]</f>
        <v>:Male</v>
      </c>
      <c r="P217" s="2">
        <v>216</v>
      </c>
      <c r="Q217" s="2" t="str">
        <f>IFERROR(VLOOKUP(P$1&amp;":"&amp;P217,'Finish order'!$C:$K,6,FALSE),"")</f>
        <v/>
      </c>
      <c r="R217" s="2" t="str">
        <f>IFERROR(VLOOKUP(P$1&amp;":"&amp;P217,'Finish order'!$C:$K,9,FALSE),"")</f>
        <v/>
      </c>
      <c r="S217" s="2" t="str">
        <f>IFERROR(VLOOKUP(P$1&amp;":"&amp;P217,'Finish order'!$C:$K,7,FALSE),"")</f>
        <v/>
      </c>
      <c r="T217" s="11" t="str">
        <f>IFERROR(VLOOKUP(P$1&amp;":"&amp;P217,'Finish order'!$C:$K,5,FALSE),"")</f>
        <v/>
      </c>
      <c r="U217" s="2" t="str">
        <f>IFERROR(VLOOKUP(P$1&amp;":"&amp;P217,'Finish order'!$C:$K,4,FALSE),"")</f>
        <v/>
      </c>
      <c r="V217" s="13" t="str" cm="1">
        <f t="array" ref="V217">IFERROR(SMALL(IF($S$2:$S1126=S217,$P$2:$P$911*1.001),1),"")</f>
        <v/>
      </c>
      <c r="W217" s="13" t="str" cm="1">
        <f t="array" ref="W217">IFERROR(SMALL(IF($S$2:$S1126=S217,$P$2:$P$911*1.0001),2),"")</f>
        <v/>
      </c>
      <c r="X217" s="13" t="str" cm="1">
        <f t="array" ref="X217">IFERROR(SMALL(IF($S$2:$S1126=S217,$P$2:$P$911*1.00001),3),"")</f>
        <v/>
      </c>
      <c r="Y217" s="13" t="str" cm="1">
        <f t="array" ref="Y217">IFERROR(SMALL(IF($S$2:$S1126=S217,$P$2:$P$911*1.000001),4),"")</f>
        <v/>
      </c>
      <c r="Z217" s="13" t="str">
        <f t="shared" si="27"/>
        <v>No</v>
      </c>
      <c r="AA217" s="13" t="str">
        <f t="shared" si="28"/>
        <v>No</v>
      </c>
      <c r="AB217" s="13" t="str">
        <f t="shared" si="29"/>
        <v>No</v>
      </c>
      <c r="AC217" s="13" t="str">
        <f>Table4[[#This Row],[Club]]&amp;":"&amp;Table4[[#Headers],[Female]]</f>
        <v>:Female</v>
      </c>
    </row>
    <row r="218" spans="1:29" x14ac:dyDescent="0.2">
      <c r="A218" s="2">
        <v>217</v>
      </c>
      <c r="B218" s="2" t="str">
        <f>IFERROR(VLOOKUP($A$1&amp;":"&amp;A218,'Finish order'!C:K,6,FALSE),"")</f>
        <v/>
      </c>
      <c r="C218" s="2" t="str">
        <f>IFERROR(VLOOKUP(A$1&amp;":"&amp;A218,'Finish order'!$C:$K,9,FALSE),"")</f>
        <v/>
      </c>
      <c r="D218" s="2" t="str">
        <f>IFERROR(VLOOKUP(A$1&amp;":"&amp;A218,'Finish order'!$C:$K,7,FALSE),"")</f>
        <v/>
      </c>
      <c r="E218" s="11" t="str">
        <f>IFERROR(VLOOKUP($A$1&amp;":"&amp;A218,'Finish order'!C:K,5,FALSE),"")</f>
        <v/>
      </c>
      <c r="F218" s="2" t="str">
        <f>IFERROR(VLOOKUP($A$1&amp;":"&amp;A218,'Finish order'!C:K,4,FALSE),"")</f>
        <v/>
      </c>
      <c r="G218" s="13" t="str" cm="1">
        <f t="array" ref="G218">IFERROR(SMALL(IF($D$2:$D1127=D218,$A$2:$A$911*1.001),1),"")</f>
        <v/>
      </c>
      <c r="H218" s="13" t="str" cm="1">
        <f t="array" ref="H218">IFERROR(SMALL(IF($D$2:$D1127=D218,$A$2:$A$911*1.0001),2),"")</f>
        <v/>
      </c>
      <c r="I218" s="13" t="str" cm="1">
        <f t="array" ref="I218">IFERROR(SMALL(IF($D$2:$D1127=D218,$A$2:$A$911*1.00001),3),"")</f>
        <v/>
      </c>
      <c r="J218" s="13" t="str" cm="1">
        <f t="array" ref="J218">IFERROR(SMALL(IF($D$2:$D1127=D218,$A$2:$A$911*1.000001),4),"")</f>
        <v/>
      </c>
      <c r="K218" s="13" t="str">
        <f t="shared" si="24"/>
        <v>No</v>
      </c>
      <c r="L218" s="13" t="str">
        <f t="shared" si="25"/>
        <v>No</v>
      </c>
      <c r="M218" s="13" t="str">
        <f t="shared" si="26"/>
        <v>No</v>
      </c>
      <c r="N218" s="13" t="str">
        <f>Table1[[#This Row],[Club]]&amp;":"&amp;Table1[[#Headers],[Male]]</f>
        <v>:Male</v>
      </c>
      <c r="P218" s="2">
        <v>217</v>
      </c>
      <c r="Q218" s="2" t="str">
        <f>IFERROR(VLOOKUP(P$1&amp;":"&amp;P218,'Finish order'!$C:$K,6,FALSE),"")</f>
        <v/>
      </c>
      <c r="R218" s="2" t="str">
        <f>IFERROR(VLOOKUP(P$1&amp;":"&amp;P218,'Finish order'!$C:$K,9,FALSE),"")</f>
        <v/>
      </c>
      <c r="S218" s="2" t="str">
        <f>IFERROR(VLOOKUP(P$1&amp;":"&amp;P218,'Finish order'!$C:$K,7,FALSE),"")</f>
        <v/>
      </c>
      <c r="T218" s="11" t="str">
        <f>IFERROR(VLOOKUP(P$1&amp;":"&amp;P218,'Finish order'!$C:$K,5,FALSE),"")</f>
        <v/>
      </c>
      <c r="U218" s="2" t="str">
        <f>IFERROR(VLOOKUP(P$1&amp;":"&amp;P218,'Finish order'!$C:$K,4,FALSE),"")</f>
        <v/>
      </c>
      <c r="V218" s="13" t="str" cm="1">
        <f t="array" ref="V218">IFERROR(SMALL(IF($S$2:$S1127=S218,$P$2:$P$911*1.001),1),"")</f>
        <v/>
      </c>
      <c r="W218" s="13" t="str" cm="1">
        <f t="array" ref="W218">IFERROR(SMALL(IF($S$2:$S1127=S218,$P$2:$P$911*1.0001),2),"")</f>
        <v/>
      </c>
      <c r="X218" s="13" t="str" cm="1">
        <f t="array" ref="X218">IFERROR(SMALL(IF($S$2:$S1127=S218,$P$2:$P$911*1.00001),3),"")</f>
        <v/>
      </c>
      <c r="Y218" s="13" t="str" cm="1">
        <f t="array" ref="Y218">IFERROR(SMALL(IF($S$2:$S1127=S218,$P$2:$P$911*1.000001),4),"")</f>
        <v/>
      </c>
      <c r="Z218" s="13" t="str">
        <f t="shared" si="27"/>
        <v>No</v>
      </c>
      <c r="AA218" s="13" t="str">
        <f t="shared" si="28"/>
        <v>No</v>
      </c>
      <c r="AB218" s="13" t="str">
        <f t="shared" si="29"/>
        <v>No</v>
      </c>
      <c r="AC218" s="13" t="str">
        <f>Table4[[#This Row],[Club]]&amp;":"&amp;Table4[[#Headers],[Female]]</f>
        <v>:Female</v>
      </c>
    </row>
    <row r="219" spans="1:29" x14ac:dyDescent="0.2">
      <c r="A219" s="2">
        <v>218</v>
      </c>
      <c r="B219" s="2" t="str">
        <f>IFERROR(VLOOKUP($A$1&amp;":"&amp;A219,'Finish order'!C:K,6,FALSE),"")</f>
        <v/>
      </c>
      <c r="C219" s="2" t="str">
        <f>IFERROR(VLOOKUP(A$1&amp;":"&amp;A219,'Finish order'!$C:$K,9,FALSE),"")</f>
        <v/>
      </c>
      <c r="D219" s="2" t="str">
        <f>IFERROR(VLOOKUP(A$1&amp;":"&amp;A219,'Finish order'!$C:$K,7,FALSE),"")</f>
        <v/>
      </c>
      <c r="E219" s="11" t="str">
        <f>IFERROR(VLOOKUP($A$1&amp;":"&amp;A219,'Finish order'!C:K,5,FALSE),"")</f>
        <v/>
      </c>
      <c r="F219" s="2" t="str">
        <f>IFERROR(VLOOKUP($A$1&amp;":"&amp;A219,'Finish order'!C:K,4,FALSE),"")</f>
        <v/>
      </c>
      <c r="G219" s="13" t="str" cm="1">
        <f t="array" ref="G219">IFERROR(SMALL(IF($D$2:$D1128=D219,$A$2:$A$911*1.001),1),"")</f>
        <v/>
      </c>
      <c r="H219" s="13" t="str" cm="1">
        <f t="array" ref="H219">IFERROR(SMALL(IF($D$2:$D1128=D219,$A$2:$A$911*1.0001),2),"")</f>
        <v/>
      </c>
      <c r="I219" s="13" t="str" cm="1">
        <f t="array" ref="I219">IFERROR(SMALL(IF($D$2:$D1128=D219,$A$2:$A$911*1.00001),3),"")</f>
        <v/>
      </c>
      <c r="J219" s="13" t="str" cm="1">
        <f t="array" ref="J219">IFERROR(SMALL(IF($D$2:$D1128=D219,$A$2:$A$911*1.000001),4),"")</f>
        <v/>
      </c>
      <c r="K219" s="13" t="str">
        <f t="shared" si="24"/>
        <v>No</v>
      </c>
      <c r="L219" s="13" t="str">
        <f t="shared" si="25"/>
        <v>No</v>
      </c>
      <c r="M219" s="13" t="str">
        <f t="shared" si="26"/>
        <v>No</v>
      </c>
      <c r="N219" s="13" t="str">
        <f>Table1[[#This Row],[Club]]&amp;":"&amp;Table1[[#Headers],[Male]]</f>
        <v>:Male</v>
      </c>
      <c r="P219" s="2">
        <v>218</v>
      </c>
      <c r="Q219" s="2" t="str">
        <f>IFERROR(VLOOKUP(P$1&amp;":"&amp;P219,'Finish order'!$C:$K,6,FALSE),"")</f>
        <v/>
      </c>
      <c r="R219" s="2" t="str">
        <f>IFERROR(VLOOKUP(P$1&amp;":"&amp;P219,'Finish order'!$C:$K,9,FALSE),"")</f>
        <v/>
      </c>
      <c r="S219" s="2" t="str">
        <f>IFERROR(VLOOKUP(P$1&amp;":"&amp;P219,'Finish order'!$C:$K,7,FALSE),"")</f>
        <v/>
      </c>
      <c r="T219" s="11" t="str">
        <f>IFERROR(VLOOKUP(P$1&amp;":"&amp;P219,'Finish order'!$C:$K,5,FALSE),"")</f>
        <v/>
      </c>
      <c r="U219" s="2" t="str">
        <f>IFERROR(VLOOKUP(P$1&amp;":"&amp;P219,'Finish order'!$C:$K,4,FALSE),"")</f>
        <v/>
      </c>
      <c r="V219" s="13" t="str" cm="1">
        <f t="array" ref="V219">IFERROR(SMALL(IF($S$2:$S1128=S219,$P$2:$P$911*1.001),1),"")</f>
        <v/>
      </c>
      <c r="W219" s="13" t="str" cm="1">
        <f t="array" ref="W219">IFERROR(SMALL(IF($S$2:$S1128=S219,$P$2:$P$911*1.0001),2),"")</f>
        <v/>
      </c>
      <c r="X219" s="13" t="str" cm="1">
        <f t="array" ref="X219">IFERROR(SMALL(IF($S$2:$S1128=S219,$P$2:$P$911*1.00001),3),"")</f>
        <v/>
      </c>
      <c r="Y219" s="13" t="str" cm="1">
        <f t="array" ref="Y219">IFERROR(SMALL(IF($S$2:$S1128=S219,$P$2:$P$911*1.000001),4),"")</f>
        <v/>
      </c>
      <c r="Z219" s="13" t="str">
        <f t="shared" si="27"/>
        <v>No</v>
      </c>
      <c r="AA219" s="13" t="str">
        <f t="shared" si="28"/>
        <v>No</v>
      </c>
      <c r="AB219" s="13" t="str">
        <f t="shared" si="29"/>
        <v>No</v>
      </c>
      <c r="AC219" s="13" t="str">
        <f>Table4[[#This Row],[Club]]&amp;":"&amp;Table4[[#Headers],[Female]]</f>
        <v>:Female</v>
      </c>
    </row>
    <row r="220" spans="1:29" x14ac:dyDescent="0.2">
      <c r="A220" s="2">
        <v>219</v>
      </c>
      <c r="B220" s="2" t="str">
        <f>IFERROR(VLOOKUP($A$1&amp;":"&amp;A220,'Finish order'!C:K,6,FALSE),"")</f>
        <v/>
      </c>
      <c r="C220" s="2" t="str">
        <f>IFERROR(VLOOKUP(A$1&amp;":"&amp;A220,'Finish order'!$C:$K,9,FALSE),"")</f>
        <v/>
      </c>
      <c r="D220" s="2" t="str">
        <f>IFERROR(VLOOKUP(A$1&amp;":"&amp;A220,'Finish order'!$C:$K,7,FALSE),"")</f>
        <v/>
      </c>
      <c r="E220" s="11" t="str">
        <f>IFERROR(VLOOKUP($A$1&amp;":"&amp;A220,'Finish order'!C:K,5,FALSE),"")</f>
        <v/>
      </c>
      <c r="F220" s="2" t="str">
        <f>IFERROR(VLOOKUP($A$1&amp;":"&amp;A220,'Finish order'!C:K,4,FALSE),"")</f>
        <v/>
      </c>
      <c r="G220" s="13" t="str" cm="1">
        <f t="array" ref="G220">IFERROR(SMALL(IF($D$2:$D1129=D220,$A$2:$A$911*1.001),1),"")</f>
        <v/>
      </c>
      <c r="H220" s="13" t="str" cm="1">
        <f t="array" ref="H220">IFERROR(SMALL(IF($D$2:$D1129=D220,$A$2:$A$911*1.0001),2),"")</f>
        <v/>
      </c>
      <c r="I220" s="13" t="str" cm="1">
        <f t="array" ref="I220">IFERROR(SMALL(IF($D$2:$D1129=D220,$A$2:$A$911*1.00001),3),"")</f>
        <v/>
      </c>
      <c r="J220" s="13" t="str" cm="1">
        <f t="array" ref="J220">IFERROR(SMALL(IF($D$2:$D1129=D220,$A$2:$A$911*1.000001),4),"")</f>
        <v/>
      </c>
      <c r="K220" s="13" t="str">
        <f t="shared" si="24"/>
        <v>No</v>
      </c>
      <c r="L220" s="13" t="str">
        <f t="shared" si="25"/>
        <v>No</v>
      </c>
      <c r="M220" s="13" t="str">
        <f t="shared" si="26"/>
        <v>No</v>
      </c>
      <c r="N220" s="13" t="str">
        <f>Table1[[#This Row],[Club]]&amp;":"&amp;Table1[[#Headers],[Male]]</f>
        <v>:Male</v>
      </c>
      <c r="P220" s="2">
        <v>219</v>
      </c>
      <c r="Q220" s="2" t="str">
        <f>IFERROR(VLOOKUP(P$1&amp;":"&amp;P220,'Finish order'!$C:$K,6,FALSE),"")</f>
        <v/>
      </c>
      <c r="R220" s="2" t="str">
        <f>IFERROR(VLOOKUP(P$1&amp;":"&amp;P220,'Finish order'!$C:$K,9,FALSE),"")</f>
        <v/>
      </c>
      <c r="S220" s="2" t="str">
        <f>IFERROR(VLOOKUP(P$1&amp;":"&amp;P220,'Finish order'!$C:$K,7,FALSE),"")</f>
        <v/>
      </c>
      <c r="T220" s="11" t="str">
        <f>IFERROR(VLOOKUP(P$1&amp;":"&amp;P220,'Finish order'!$C:$K,5,FALSE),"")</f>
        <v/>
      </c>
      <c r="U220" s="2" t="str">
        <f>IFERROR(VLOOKUP(P$1&amp;":"&amp;P220,'Finish order'!$C:$K,4,FALSE),"")</f>
        <v/>
      </c>
      <c r="V220" s="13" t="str" cm="1">
        <f t="array" ref="V220">IFERROR(SMALL(IF($S$2:$S1129=S220,$P$2:$P$911*1.001),1),"")</f>
        <v/>
      </c>
      <c r="W220" s="13" t="str" cm="1">
        <f t="array" ref="W220">IFERROR(SMALL(IF($S$2:$S1129=S220,$P$2:$P$911*1.0001),2),"")</f>
        <v/>
      </c>
      <c r="X220" s="13" t="str" cm="1">
        <f t="array" ref="X220">IFERROR(SMALL(IF($S$2:$S1129=S220,$P$2:$P$911*1.00001),3),"")</f>
        <v/>
      </c>
      <c r="Y220" s="13" t="str" cm="1">
        <f t="array" ref="Y220">IFERROR(SMALL(IF($S$2:$S1129=S220,$P$2:$P$911*1.000001),4),"")</f>
        <v/>
      </c>
      <c r="Z220" s="13" t="str">
        <f t="shared" si="27"/>
        <v>No</v>
      </c>
      <c r="AA220" s="13" t="str">
        <f t="shared" si="28"/>
        <v>No</v>
      </c>
      <c r="AB220" s="13" t="str">
        <f t="shared" si="29"/>
        <v>No</v>
      </c>
      <c r="AC220" s="13" t="str">
        <f>Table4[[#This Row],[Club]]&amp;":"&amp;Table4[[#Headers],[Female]]</f>
        <v>:Female</v>
      </c>
    </row>
    <row r="221" spans="1:29" x14ac:dyDescent="0.2">
      <c r="A221" s="2">
        <v>220</v>
      </c>
      <c r="B221" s="2" t="str">
        <f>IFERROR(VLOOKUP($A$1&amp;":"&amp;A221,'Finish order'!C:K,6,FALSE),"")</f>
        <v/>
      </c>
      <c r="C221" s="2" t="str">
        <f>IFERROR(VLOOKUP(A$1&amp;":"&amp;A221,'Finish order'!$C:$K,9,FALSE),"")</f>
        <v/>
      </c>
      <c r="D221" s="2" t="str">
        <f>IFERROR(VLOOKUP(A$1&amp;":"&amp;A221,'Finish order'!$C:$K,7,FALSE),"")</f>
        <v/>
      </c>
      <c r="E221" s="11" t="str">
        <f>IFERROR(VLOOKUP($A$1&amp;":"&amp;A221,'Finish order'!C:K,5,FALSE),"")</f>
        <v/>
      </c>
      <c r="F221" s="2" t="str">
        <f>IFERROR(VLOOKUP($A$1&amp;":"&amp;A221,'Finish order'!C:K,4,FALSE),"")</f>
        <v/>
      </c>
      <c r="G221" s="13" t="str" cm="1">
        <f t="array" ref="G221">IFERROR(SMALL(IF($D$2:$D1130=D221,$A$2:$A$911*1.001),1),"")</f>
        <v/>
      </c>
      <c r="H221" s="13" t="str" cm="1">
        <f t="array" ref="H221">IFERROR(SMALL(IF($D$2:$D1130=D221,$A$2:$A$911*1.0001),2),"")</f>
        <v/>
      </c>
      <c r="I221" s="13" t="str" cm="1">
        <f t="array" ref="I221">IFERROR(SMALL(IF($D$2:$D1130=D221,$A$2:$A$911*1.00001),3),"")</f>
        <v/>
      </c>
      <c r="J221" s="13" t="str" cm="1">
        <f t="array" ref="J221">IFERROR(SMALL(IF($D$2:$D1130=D221,$A$2:$A$911*1.000001),4),"")</f>
        <v/>
      </c>
      <c r="K221" s="13" t="str">
        <f t="shared" si="24"/>
        <v>No</v>
      </c>
      <c r="L221" s="13" t="str">
        <f t="shared" si="25"/>
        <v>No</v>
      </c>
      <c r="M221" s="13" t="str">
        <f t="shared" si="26"/>
        <v>No</v>
      </c>
      <c r="N221" s="13" t="str">
        <f>Table1[[#This Row],[Club]]&amp;":"&amp;Table1[[#Headers],[Male]]</f>
        <v>:Male</v>
      </c>
      <c r="P221" s="2">
        <v>220</v>
      </c>
      <c r="Q221" s="2" t="str">
        <f>IFERROR(VLOOKUP(P$1&amp;":"&amp;P221,'Finish order'!$C:$K,6,FALSE),"")</f>
        <v/>
      </c>
      <c r="R221" s="2" t="str">
        <f>IFERROR(VLOOKUP(P$1&amp;":"&amp;P221,'Finish order'!$C:$K,9,FALSE),"")</f>
        <v/>
      </c>
      <c r="S221" s="2" t="str">
        <f>IFERROR(VLOOKUP(P$1&amp;":"&amp;P221,'Finish order'!$C:$K,7,FALSE),"")</f>
        <v/>
      </c>
      <c r="T221" s="11" t="str">
        <f>IFERROR(VLOOKUP(P$1&amp;":"&amp;P221,'Finish order'!$C:$K,5,FALSE),"")</f>
        <v/>
      </c>
      <c r="U221" s="2" t="str">
        <f>IFERROR(VLOOKUP(P$1&amp;":"&amp;P221,'Finish order'!$C:$K,4,FALSE),"")</f>
        <v/>
      </c>
      <c r="V221" s="13" t="str" cm="1">
        <f t="array" ref="V221">IFERROR(SMALL(IF($S$2:$S1130=S221,$P$2:$P$911*1.001),1),"")</f>
        <v/>
      </c>
      <c r="W221" s="13" t="str" cm="1">
        <f t="array" ref="W221">IFERROR(SMALL(IF($S$2:$S1130=S221,$P$2:$P$911*1.0001),2),"")</f>
        <v/>
      </c>
      <c r="X221" s="13" t="str" cm="1">
        <f t="array" ref="X221">IFERROR(SMALL(IF($S$2:$S1130=S221,$P$2:$P$911*1.00001),3),"")</f>
        <v/>
      </c>
      <c r="Y221" s="13" t="str" cm="1">
        <f t="array" ref="Y221">IFERROR(SMALL(IF($S$2:$S1130=S221,$P$2:$P$911*1.000001),4),"")</f>
        <v/>
      </c>
      <c r="Z221" s="13" t="str">
        <f t="shared" si="27"/>
        <v>No</v>
      </c>
      <c r="AA221" s="13" t="str">
        <f t="shared" si="28"/>
        <v>No</v>
      </c>
      <c r="AB221" s="13" t="str">
        <f t="shared" si="29"/>
        <v>No</v>
      </c>
      <c r="AC221" s="13" t="str">
        <f>Table4[[#This Row],[Club]]&amp;":"&amp;Table4[[#Headers],[Female]]</f>
        <v>:Female</v>
      </c>
    </row>
    <row r="222" spans="1:29" x14ac:dyDescent="0.2">
      <c r="A222" s="2">
        <v>221</v>
      </c>
      <c r="B222" s="2" t="str">
        <f>IFERROR(VLOOKUP($A$1&amp;":"&amp;A222,'Finish order'!C:K,6,FALSE),"")</f>
        <v/>
      </c>
      <c r="C222" s="2" t="str">
        <f>IFERROR(VLOOKUP(A$1&amp;":"&amp;A222,'Finish order'!$C:$K,9,FALSE),"")</f>
        <v/>
      </c>
      <c r="D222" s="2" t="str">
        <f>IFERROR(VLOOKUP(A$1&amp;":"&amp;A222,'Finish order'!$C:$K,7,FALSE),"")</f>
        <v/>
      </c>
      <c r="E222" s="11" t="str">
        <f>IFERROR(VLOOKUP($A$1&amp;":"&amp;A222,'Finish order'!C:K,5,FALSE),"")</f>
        <v/>
      </c>
      <c r="F222" s="2" t="str">
        <f>IFERROR(VLOOKUP($A$1&amp;":"&amp;A222,'Finish order'!C:K,4,FALSE),"")</f>
        <v/>
      </c>
      <c r="G222" s="13" t="str" cm="1">
        <f t="array" ref="G222">IFERROR(SMALL(IF($D$2:$D1131=D222,$A$2:$A$911*1.001),1),"")</f>
        <v/>
      </c>
      <c r="H222" s="13" t="str" cm="1">
        <f t="array" ref="H222">IFERROR(SMALL(IF($D$2:$D1131=D222,$A$2:$A$911*1.0001),2),"")</f>
        <v/>
      </c>
      <c r="I222" s="13" t="str" cm="1">
        <f t="array" ref="I222">IFERROR(SMALL(IF($D$2:$D1131=D222,$A$2:$A$911*1.00001),3),"")</f>
        <v/>
      </c>
      <c r="J222" s="13" t="str" cm="1">
        <f t="array" ref="J222">IFERROR(SMALL(IF($D$2:$D1131=D222,$A$2:$A$911*1.000001),4),"")</f>
        <v/>
      </c>
      <c r="K222" s="13" t="str">
        <f t="shared" si="24"/>
        <v>No</v>
      </c>
      <c r="L222" s="13" t="str">
        <f t="shared" si="25"/>
        <v>No</v>
      </c>
      <c r="M222" s="13" t="str">
        <f t="shared" si="26"/>
        <v>No</v>
      </c>
      <c r="N222" s="13" t="str">
        <f>Table1[[#This Row],[Club]]&amp;":"&amp;Table1[[#Headers],[Male]]</f>
        <v>:Male</v>
      </c>
      <c r="P222" s="2">
        <v>221</v>
      </c>
      <c r="Q222" s="2" t="str">
        <f>IFERROR(VLOOKUP(P$1&amp;":"&amp;P222,'Finish order'!$C:$K,6,FALSE),"")</f>
        <v/>
      </c>
      <c r="R222" s="2" t="str">
        <f>IFERROR(VLOOKUP(P$1&amp;":"&amp;P222,'Finish order'!$C:$K,9,FALSE),"")</f>
        <v/>
      </c>
      <c r="S222" s="2" t="str">
        <f>IFERROR(VLOOKUP(P$1&amp;":"&amp;P222,'Finish order'!$C:$K,7,FALSE),"")</f>
        <v/>
      </c>
      <c r="T222" s="11" t="str">
        <f>IFERROR(VLOOKUP(P$1&amp;":"&amp;P222,'Finish order'!$C:$K,5,FALSE),"")</f>
        <v/>
      </c>
      <c r="U222" s="2" t="str">
        <f>IFERROR(VLOOKUP(P$1&amp;":"&amp;P222,'Finish order'!$C:$K,4,FALSE),"")</f>
        <v/>
      </c>
      <c r="V222" s="13" t="str" cm="1">
        <f t="array" ref="V222">IFERROR(SMALL(IF($S$2:$S1131=S222,$P$2:$P$911*1.001),1),"")</f>
        <v/>
      </c>
      <c r="W222" s="13" t="str" cm="1">
        <f t="array" ref="W222">IFERROR(SMALL(IF($S$2:$S1131=S222,$P$2:$P$911*1.0001),2),"")</f>
        <v/>
      </c>
      <c r="X222" s="13" t="str" cm="1">
        <f t="array" ref="X222">IFERROR(SMALL(IF($S$2:$S1131=S222,$P$2:$P$911*1.00001),3),"")</f>
        <v/>
      </c>
      <c r="Y222" s="13" t="str" cm="1">
        <f t="array" ref="Y222">IFERROR(SMALL(IF($S$2:$S1131=S222,$P$2:$P$911*1.000001),4),"")</f>
        <v/>
      </c>
      <c r="Z222" s="13" t="str">
        <f t="shared" si="27"/>
        <v>No</v>
      </c>
      <c r="AA222" s="13" t="str">
        <f t="shared" si="28"/>
        <v>No</v>
      </c>
      <c r="AB222" s="13" t="str">
        <f t="shared" si="29"/>
        <v>No</v>
      </c>
      <c r="AC222" s="13" t="str">
        <f>Table4[[#This Row],[Club]]&amp;":"&amp;Table4[[#Headers],[Female]]</f>
        <v>:Female</v>
      </c>
    </row>
    <row r="223" spans="1:29" x14ac:dyDescent="0.2">
      <c r="A223" s="2">
        <v>222</v>
      </c>
      <c r="B223" s="2" t="str">
        <f>IFERROR(VLOOKUP($A$1&amp;":"&amp;A223,'Finish order'!C:K,6,FALSE),"")</f>
        <v/>
      </c>
      <c r="C223" s="2" t="str">
        <f>IFERROR(VLOOKUP(A$1&amp;":"&amp;A223,'Finish order'!$C:$K,9,FALSE),"")</f>
        <v/>
      </c>
      <c r="D223" s="2" t="str">
        <f>IFERROR(VLOOKUP(A$1&amp;":"&amp;A223,'Finish order'!$C:$K,7,FALSE),"")</f>
        <v/>
      </c>
      <c r="E223" s="11" t="str">
        <f>IFERROR(VLOOKUP($A$1&amp;":"&amp;A223,'Finish order'!C:K,5,FALSE),"")</f>
        <v/>
      </c>
      <c r="F223" s="2" t="str">
        <f>IFERROR(VLOOKUP($A$1&amp;":"&amp;A223,'Finish order'!C:K,4,FALSE),"")</f>
        <v/>
      </c>
      <c r="G223" s="13" t="str" cm="1">
        <f t="array" ref="G223">IFERROR(SMALL(IF($D$2:$D1132=D223,$A$2:$A$911*1.001),1),"")</f>
        <v/>
      </c>
      <c r="H223" s="13" t="str" cm="1">
        <f t="array" ref="H223">IFERROR(SMALL(IF($D$2:$D1132=D223,$A$2:$A$911*1.0001),2),"")</f>
        <v/>
      </c>
      <c r="I223" s="13" t="str" cm="1">
        <f t="array" ref="I223">IFERROR(SMALL(IF($D$2:$D1132=D223,$A$2:$A$911*1.00001),3),"")</f>
        <v/>
      </c>
      <c r="J223" s="13" t="str" cm="1">
        <f t="array" ref="J223">IFERROR(SMALL(IF($D$2:$D1132=D223,$A$2:$A$911*1.000001),4),"")</f>
        <v/>
      </c>
      <c r="K223" s="13" t="str">
        <f t="shared" si="24"/>
        <v>No</v>
      </c>
      <c r="L223" s="13" t="str">
        <f t="shared" si="25"/>
        <v>No</v>
      </c>
      <c r="M223" s="13" t="str">
        <f t="shared" si="26"/>
        <v>No</v>
      </c>
      <c r="N223" s="13" t="str">
        <f>Table1[[#This Row],[Club]]&amp;":"&amp;Table1[[#Headers],[Male]]</f>
        <v>:Male</v>
      </c>
      <c r="P223" s="2">
        <v>222</v>
      </c>
      <c r="Q223" s="2" t="str">
        <f>IFERROR(VLOOKUP(P$1&amp;":"&amp;P223,'Finish order'!$C:$K,6,FALSE),"")</f>
        <v/>
      </c>
      <c r="R223" s="2" t="str">
        <f>IFERROR(VLOOKUP(P$1&amp;":"&amp;P223,'Finish order'!$C:$K,9,FALSE),"")</f>
        <v/>
      </c>
      <c r="S223" s="2" t="str">
        <f>IFERROR(VLOOKUP(P$1&amp;":"&amp;P223,'Finish order'!$C:$K,7,FALSE),"")</f>
        <v/>
      </c>
      <c r="T223" s="11" t="str">
        <f>IFERROR(VLOOKUP(P$1&amp;":"&amp;P223,'Finish order'!$C:$K,5,FALSE),"")</f>
        <v/>
      </c>
      <c r="U223" s="2" t="str">
        <f>IFERROR(VLOOKUP(P$1&amp;":"&amp;P223,'Finish order'!$C:$K,4,FALSE),"")</f>
        <v/>
      </c>
      <c r="V223" s="13" t="str" cm="1">
        <f t="array" ref="V223">IFERROR(SMALL(IF($S$2:$S1132=S223,$P$2:$P$911*1.001),1),"")</f>
        <v/>
      </c>
      <c r="W223" s="13" t="str" cm="1">
        <f t="array" ref="W223">IFERROR(SMALL(IF($S$2:$S1132=S223,$P$2:$P$911*1.0001),2),"")</f>
        <v/>
      </c>
      <c r="X223" s="13" t="str" cm="1">
        <f t="array" ref="X223">IFERROR(SMALL(IF($S$2:$S1132=S223,$P$2:$P$911*1.00001),3),"")</f>
        <v/>
      </c>
      <c r="Y223" s="13" t="str" cm="1">
        <f t="array" ref="Y223">IFERROR(SMALL(IF($S$2:$S1132=S223,$P$2:$P$911*1.000001),4),"")</f>
        <v/>
      </c>
      <c r="Z223" s="13" t="str">
        <f t="shared" si="27"/>
        <v>No</v>
      </c>
      <c r="AA223" s="13" t="str">
        <f t="shared" si="28"/>
        <v>No</v>
      </c>
      <c r="AB223" s="13" t="str">
        <f t="shared" si="29"/>
        <v>No</v>
      </c>
      <c r="AC223" s="13" t="str">
        <f>Table4[[#This Row],[Club]]&amp;":"&amp;Table4[[#Headers],[Female]]</f>
        <v>:Female</v>
      </c>
    </row>
    <row r="224" spans="1:29" x14ac:dyDescent="0.2">
      <c r="A224" s="2">
        <v>223</v>
      </c>
      <c r="B224" s="2" t="str">
        <f>IFERROR(VLOOKUP($A$1&amp;":"&amp;A224,'Finish order'!C:K,6,FALSE),"")</f>
        <v/>
      </c>
      <c r="C224" s="2" t="str">
        <f>IFERROR(VLOOKUP(A$1&amp;":"&amp;A224,'Finish order'!$C:$K,9,FALSE),"")</f>
        <v/>
      </c>
      <c r="D224" s="2" t="str">
        <f>IFERROR(VLOOKUP(A$1&amp;":"&amp;A224,'Finish order'!$C:$K,7,FALSE),"")</f>
        <v/>
      </c>
      <c r="E224" s="11" t="str">
        <f>IFERROR(VLOOKUP($A$1&amp;":"&amp;A224,'Finish order'!C:K,5,FALSE),"")</f>
        <v/>
      </c>
      <c r="F224" s="2" t="str">
        <f>IFERROR(VLOOKUP($A$1&amp;":"&amp;A224,'Finish order'!C:K,4,FALSE),"")</f>
        <v/>
      </c>
      <c r="G224" s="13" t="str" cm="1">
        <f t="array" ref="G224">IFERROR(SMALL(IF($D$2:$D1133=D224,$A$2:$A$911*1.001),1),"")</f>
        <v/>
      </c>
      <c r="H224" s="13" t="str" cm="1">
        <f t="array" ref="H224">IFERROR(SMALL(IF($D$2:$D1133=D224,$A$2:$A$911*1.0001),2),"")</f>
        <v/>
      </c>
      <c r="I224" s="13" t="str" cm="1">
        <f t="array" ref="I224">IFERROR(SMALL(IF($D$2:$D1133=D224,$A$2:$A$911*1.00001),3),"")</f>
        <v/>
      </c>
      <c r="J224" s="13" t="str" cm="1">
        <f t="array" ref="J224">IFERROR(SMALL(IF($D$2:$D1133=D224,$A$2:$A$911*1.000001),4),"")</f>
        <v/>
      </c>
      <c r="K224" s="13" t="str">
        <f t="shared" si="24"/>
        <v>No</v>
      </c>
      <c r="L224" s="13" t="str">
        <f t="shared" si="25"/>
        <v>No</v>
      </c>
      <c r="M224" s="13" t="str">
        <f t="shared" si="26"/>
        <v>No</v>
      </c>
      <c r="N224" s="13" t="str">
        <f>Table1[[#This Row],[Club]]&amp;":"&amp;Table1[[#Headers],[Male]]</f>
        <v>:Male</v>
      </c>
      <c r="P224" s="2">
        <v>223</v>
      </c>
      <c r="Q224" s="2" t="str">
        <f>IFERROR(VLOOKUP(P$1&amp;":"&amp;P224,'Finish order'!$C:$K,6,FALSE),"")</f>
        <v/>
      </c>
      <c r="R224" s="2" t="str">
        <f>IFERROR(VLOOKUP(P$1&amp;":"&amp;P224,'Finish order'!$C:$K,9,FALSE),"")</f>
        <v/>
      </c>
      <c r="S224" s="2" t="str">
        <f>IFERROR(VLOOKUP(P$1&amp;":"&amp;P224,'Finish order'!$C:$K,7,FALSE),"")</f>
        <v/>
      </c>
      <c r="T224" s="11" t="str">
        <f>IFERROR(VLOOKUP(P$1&amp;":"&amp;P224,'Finish order'!$C:$K,5,FALSE),"")</f>
        <v/>
      </c>
      <c r="U224" s="2" t="str">
        <f>IFERROR(VLOOKUP(P$1&amp;":"&amp;P224,'Finish order'!$C:$K,4,FALSE),"")</f>
        <v/>
      </c>
      <c r="V224" s="13" t="str" cm="1">
        <f t="array" ref="V224">IFERROR(SMALL(IF($S$2:$S1133=S224,$P$2:$P$911*1.001),1),"")</f>
        <v/>
      </c>
      <c r="W224" s="13" t="str" cm="1">
        <f t="array" ref="W224">IFERROR(SMALL(IF($S$2:$S1133=S224,$P$2:$P$911*1.0001),2),"")</f>
        <v/>
      </c>
      <c r="X224" s="13" t="str" cm="1">
        <f t="array" ref="X224">IFERROR(SMALL(IF($S$2:$S1133=S224,$P$2:$P$911*1.00001),3),"")</f>
        <v/>
      </c>
      <c r="Y224" s="13" t="str" cm="1">
        <f t="array" ref="Y224">IFERROR(SMALL(IF($S$2:$S1133=S224,$P$2:$P$911*1.000001),4),"")</f>
        <v/>
      </c>
      <c r="Z224" s="13" t="str">
        <f t="shared" si="27"/>
        <v>No</v>
      </c>
      <c r="AA224" s="13" t="str">
        <f t="shared" si="28"/>
        <v>No</v>
      </c>
      <c r="AB224" s="13" t="str">
        <f t="shared" si="29"/>
        <v>No</v>
      </c>
      <c r="AC224" s="13" t="str">
        <f>Table4[[#This Row],[Club]]&amp;":"&amp;Table4[[#Headers],[Female]]</f>
        <v>:Female</v>
      </c>
    </row>
    <row r="225" spans="1:29" x14ac:dyDescent="0.2">
      <c r="A225" s="2">
        <v>224</v>
      </c>
      <c r="B225" s="2" t="str">
        <f>IFERROR(VLOOKUP($A$1&amp;":"&amp;A225,'Finish order'!C:K,6,FALSE),"")</f>
        <v/>
      </c>
      <c r="C225" s="2" t="str">
        <f>IFERROR(VLOOKUP(A$1&amp;":"&amp;A225,'Finish order'!$C:$K,9,FALSE),"")</f>
        <v/>
      </c>
      <c r="D225" s="2" t="str">
        <f>IFERROR(VLOOKUP(A$1&amp;":"&amp;A225,'Finish order'!$C:$K,7,FALSE),"")</f>
        <v/>
      </c>
      <c r="E225" s="11" t="str">
        <f>IFERROR(VLOOKUP($A$1&amp;":"&amp;A225,'Finish order'!C:K,5,FALSE),"")</f>
        <v/>
      </c>
      <c r="F225" s="2" t="str">
        <f>IFERROR(VLOOKUP($A$1&amp;":"&amp;A225,'Finish order'!C:K,4,FALSE),"")</f>
        <v/>
      </c>
      <c r="G225" s="13" t="str" cm="1">
        <f t="array" ref="G225">IFERROR(SMALL(IF($D$2:$D1134=D225,$A$2:$A$911*1.001),1),"")</f>
        <v/>
      </c>
      <c r="H225" s="13" t="str" cm="1">
        <f t="array" ref="H225">IFERROR(SMALL(IF($D$2:$D1134=D225,$A$2:$A$911*1.0001),2),"")</f>
        <v/>
      </c>
      <c r="I225" s="13" t="str" cm="1">
        <f t="array" ref="I225">IFERROR(SMALL(IF($D$2:$D1134=D225,$A$2:$A$911*1.00001),3),"")</f>
        <v/>
      </c>
      <c r="J225" s="13" t="str" cm="1">
        <f t="array" ref="J225">IFERROR(SMALL(IF($D$2:$D1134=D225,$A$2:$A$911*1.000001),4),"")</f>
        <v/>
      </c>
      <c r="K225" s="13" t="str">
        <f t="shared" si="24"/>
        <v>No</v>
      </c>
      <c r="L225" s="13" t="str">
        <f t="shared" si="25"/>
        <v>No</v>
      </c>
      <c r="M225" s="13" t="str">
        <f t="shared" si="26"/>
        <v>No</v>
      </c>
      <c r="N225" s="13" t="str">
        <f>Table1[[#This Row],[Club]]&amp;":"&amp;Table1[[#Headers],[Male]]</f>
        <v>:Male</v>
      </c>
      <c r="P225" s="2">
        <v>224</v>
      </c>
      <c r="Q225" s="2" t="str">
        <f>IFERROR(VLOOKUP(P$1&amp;":"&amp;P225,'Finish order'!$C:$K,6,FALSE),"")</f>
        <v/>
      </c>
      <c r="R225" s="2" t="str">
        <f>IFERROR(VLOOKUP(P$1&amp;":"&amp;P225,'Finish order'!$C:$K,9,FALSE),"")</f>
        <v/>
      </c>
      <c r="S225" s="2" t="str">
        <f>IFERROR(VLOOKUP(P$1&amp;":"&amp;P225,'Finish order'!$C:$K,7,FALSE),"")</f>
        <v/>
      </c>
      <c r="T225" s="11" t="str">
        <f>IFERROR(VLOOKUP(P$1&amp;":"&amp;P225,'Finish order'!$C:$K,5,FALSE),"")</f>
        <v/>
      </c>
      <c r="U225" s="2" t="str">
        <f>IFERROR(VLOOKUP(P$1&amp;":"&amp;P225,'Finish order'!$C:$K,4,FALSE),"")</f>
        <v/>
      </c>
      <c r="V225" s="13" t="str" cm="1">
        <f t="array" ref="V225">IFERROR(SMALL(IF($S$2:$S1134=S225,$P$2:$P$911*1.001),1),"")</f>
        <v/>
      </c>
      <c r="W225" s="13" t="str" cm="1">
        <f t="array" ref="W225">IFERROR(SMALL(IF($S$2:$S1134=S225,$P$2:$P$911*1.0001),2),"")</f>
        <v/>
      </c>
      <c r="X225" s="13" t="str" cm="1">
        <f t="array" ref="X225">IFERROR(SMALL(IF($S$2:$S1134=S225,$P$2:$P$911*1.00001),3),"")</f>
        <v/>
      </c>
      <c r="Y225" s="13" t="str" cm="1">
        <f t="array" ref="Y225">IFERROR(SMALL(IF($S$2:$S1134=S225,$P$2:$P$911*1.000001),4),"")</f>
        <v/>
      </c>
      <c r="Z225" s="13" t="str">
        <f t="shared" si="27"/>
        <v>No</v>
      </c>
      <c r="AA225" s="13" t="str">
        <f t="shared" si="28"/>
        <v>No</v>
      </c>
      <c r="AB225" s="13" t="str">
        <f t="shared" si="29"/>
        <v>No</v>
      </c>
      <c r="AC225" s="13" t="str">
        <f>Table4[[#This Row],[Club]]&amp;":"&amp;Table4[[#Headers],[Female]]</f>
        <v>:Female</v>
      </c>
    </row>
    <row r="226" spans="1:29" x14ac:dyDescent="0.2">
      <c r="A226" s="2">
        <v>225</v>
      </c>
      <c r="B226" s="2" t="str">
        <f>IFERROR(VLOOKUP($A$1&amp;":"&amp;A226,'Finish order'!C:K,6,FALSE),"")</f>
        <v/>
      </c>
      <c r="C226" s="2" t="str">
        <f>IFERROR(VLOOKUP(A$1&amp;":"&amp;A226,'Finish order'!$C:$K,9,FALSE),"")</f>
        <v/>
      </c>
      <c r="D226" s="2" t="str">
        <f>IFERROR(VLOOKUP(A$1&amp;":"&amp;A226,'Finish order'!$C:$K,7,FALSE),"")</f>
        <v/>
      </c>
      <c r="E226" s="11" t="str">
        <f>IFERROR(VLOOKUP($A$1&amp;":"&amp;A226,'Finish order'!C:K,5,FALSE),"")</f>
        <v/>
      </c>
      <c r="F226" s="2" t="str">
        <f>IFERROR(VLOOKUP($A$1&amp;":"&amp;A226,'Finish order'!C:K,4,FALSE),"")</f>
        <v/>
      </c>
      <c r="G226" s="13" t="str" cm="1">
        <f t="array" ref="G226">IFERROR(SMALL(IF($D$2:$D1135=D226,$A$2:$A$911*1.001),1),"")</f>
        <v/>
      </c>
      <c r="H226" s="13" t="str" cm="1">
        <f t="array" ref="H226">IFERROR(SMALL(IF($D$2:$D1135=D226,$A$2:$A$911*1.0001),2),"")</f>
        <v/>
      </c>
      <c r="I226" s="13" t="str" cm="1">
        <f t="array" ref="I226">IFERROR(SMALL(IF($D$2:$D1135=D226,$A$2:$A$911*1.00001),3),"")</f>
        <v/>
      </c>
      <c r="J226" s="13" t="str" cm="1">
        <f t="array" ref="J226">IFERROR(SMALL(IF($D$2:$D1135=D226,$A$2:$A$911*1.000001),4),"")</f>
        <v/>
      </c>
      <c r="K226" s="13" t="str">
        <f t="shared" si="24"/>
        <v>No</v>
      </c>
      <c r="L226" s="13" t="str">
        <f t="shared" si="25"/>
        <v>No</v>
      </c>
      <c r="M226" s="13" t="str">
        <f t="shared" si="26"/>
        <v>No</v>
      </c>
      <c r="N226" s="13" t="str">
        <f>Table1[[#This Row],[Club]]&amp;":"&amp;Table1[[#Headers],[Male]]</f>
        <v>:Male</v>
      </c>
      <c r="P226" s="2">
        <v>225</v>
      </c>
      <c r="Q226" s="2" t="str">
        <f>IFERROR(VLOOKUP(P$1&amp;":"&amp;P226,'Finish order'!$C:$K,6,FALSE),"")</f>
        <v/>
      </c>
      <c r="R226" s="2" t="str">
        <f>IFERROR(VLOOKUP(P$1&amp;":"&amp;P226,'Finish order'!$C:$K,9,FALSE),"")</f>
        <v/>
      </c>
      <c r="S226" s="2" t="str">
        <f>IFERROR(VLOOKUP(P$1&amp;":"&amp;P226,'Finish order'!$C:$K,7,FALSE),"")</f>
        <v/>
      </c>
      <c r="T226" s="11" t="str">
        <f>IFERROR(VLOOKUP(P$1&amp;":"&amp;P226,'Finish order'!$C:$K,5,FALSE),"")</f>
        <v/>
      </c>
      <c r="U226" s="2" t="str">
        <f>IFERROR(VLOOKUP(P$1&amp;":"&amp;P226,'Finish order'!$C:$K,4,FALSE),"")</f>
        <v/>
      </c>
      <c r="V226" s="13" t="str" cm="1">
        <f t="array" ref="V226">IFERROR(SMALL(IF($S$2:$S1135=S226,$P$2:$P$911*1.001),1),"")</f>
        <v/>
      </c>
      <c r="W226" s="13" t="str" cm="1">
        <f t="array" ref="W226">IFERROR(SMALL(IF($S$2:$S1135=S226,$P$2:$P$911*1.0001),2),"")</f>
        <v/>
      </c>
      <c r="X226" s="13" t="str" cm="1">
        <f t="array" ref="X226">IFERROR(SMALL(IF($S$2:$S1135=S226,$P$2:$P$911*1.00001),3),"")</f>
        <v/>
      </c>
      <c r="Y226" s="13" t="str" cm="1">
        <f t="array" ref="Y226">IFERROR(SMALL(IF($S$2:$S1135=S226,$P$2:$P$911*1.000001),4),"")</f>
        <v/>
      </c>
      <c r="Z226" s="13" t="str">
        <f t="shared" si="27"/>
        <v>No</v>
      </c>
      <c r="AA226" s="13" t="str">
        <f t="shared" si="28"/>
        <v>No</v>
      </c>
      <c r="AB226" s="13" t="str">
        <f t="shared" si="29"/>
        <v>No</v>
      </c>
      <c r="AC226" s="13" t="str">
        <f>Table4[[#This Row],[Club]]&amp;":"&amp;Table4[[#Headers],[Female]]</f>
        <v>:Female</v>
      </c>
    </row>
    <row r="227" spans="1:29" x14ac:dyDescent="0.2">
      <c r="A227" s="2">
        <v>226</v>
      </c>
      <c r="B227" s="2" t="str">
        <f>IFERROR(VLOOKUP($A$1&amp;":"&amp;A227,'Finish order'!C:K,6,FALSE),"")</f>
        <v/>
      </c>
      <c r="C227" s="2" t="str">
        <f>IFERROR(VLOOKUP(A$1&amp;":"&amp;A227,'Finish order'!$C:$K,9,FALSE),"")</f>
        <v/>
      </c>
      <c r="D227" s="2" t="str">
        <f>IFERROR(VLOOKUP(A$1&amp;":"&amp;A227,'Finish order'!$C:$K,7,FALSE),"")</f>
        <v/>
      </c>
      <c r="E227" s="11" t="str">
        <f>IFERROR(VLOOKUP($A$1&amp;":"&amp;A227,'Finish order'!C:K,5,FALSE),"")</f>
        <v/>
      </c>
      <c r="F227" s="2" t="str">
        <f>IFERROR(VLOOKUP($A$1&amp;":"&amp;A227,'Finish order'!C:K,4,FALSE),"")</f>
        <v/>
      </c>
      <c r="G227" s="13" t="str" cm="1">
        <f t="array" ref="G227">IFERROR(SMALL(IF($D$2:$D1136=D227,$A$2:$A$911*1.001),1),"")</f>
        <v/>
      </c>
      <c r="H227" s="13" t="str" cm="1">
        <f t="array" ref="H227">IFERROR(SMALL(IF($D$2:$D1136=D227,$A$2:$A$911*1.0001),2),"")</f>
        <v/>
      </c>
      <c r="I227" s="13" t="str" cm="1">
        <f t="array" ref="I227">IFERROR(SMALL(IF($D$2:$D1136=D227,$A$2:$A$911*1.00001),3),"")</f>
        <v/>
      </c>
      <c r="J227" s="13" t="str" cm="1">
        <f t="array" ref="J227">IFERROR(SMALL(IF($D$2:$D1136=D227,$A$2:$A$911*1.000001),4),"")</f>
        <v/>
      </c>
      <c r="K227" s="13" t="str">
        <f t="shared" si="24"/>
        <v>No</v>
      </c>
      <c r="L227" s="13" t="str">
        <f t="shared" si="25"/>
        <v>No</v>
      </c>
      <c r="M227" s="13" t="str">
        <f t="shared" si="26"/>
        <v>No</v>
      </c>
      <c r="N227" s="13" t="str">
        <f>Table1[[#This Row],[Club]]&amp;":"&amp;Table1[[#Headers],[Male]]</f>
        <v>:Male</v>
      </c>
      <c r="P227" s="2">
        <v>226</v>
      </c>
      <c r="Q227" s="2" t="str">
        <f>IFERROR(VLOOKUP(P$1&amp;":"&amp;P227,'Finish order'!$C:$K,6,FALSE),"")</f>
        <v/>
      </c>
      <c r="R227" s="2" t="str">
        <f>IFERROR(VLOOKUP(P$1&amp;":"&amp;P227,'Finish order'!$C:$K,9,FALSE),"")</f>
        <v/>
      </c>
      <c r="S227" s="2" t="str">
        <f>IFERROR(VLOOKUP(P$1&amp;":"&amp;P227,'Finish order'!$C:$K,7,FALSE),"")</f>
        <v/>
      </c>
      <c r="T227" s="11" t="str">
        <f>IFERROR(VLOOKUP(P$1&amp;":"&amp;P227,'Finish order'!$C:$K,5,FALSE),"")</f>
        <v/>
      </c>
      <c r="U227" s="2" t="str">
        <f>IFERROR(VLOOKUP(P$1&amp;":"&amp;P227,'Finish order'!$C:$K,4,FALSE),"")</f>
        <v/>
      </c>
      <c r="V227" s="13" t="str" cm="1">
        <f t="array" ref="V227">IFERROR(SMALL(IF($S$2:$S1136=S227,$P$2:$P$911*1.001),1),"")</f>
        <v/>
      </c>
      <c r="W227" s="13" t="str" cm="1">
        <f t="array" ref="W227">IFERROR(SMALL(IF($S$2:$S1136=S227,$P$2:$P$911*1.0001),2),"")</f>
        <v/>
      </c>
      <c r="X227" s="13" t="str" cm="1">
        <f t="array" ref="X227">IFERROR(SMALL(IF($S$2:$S1136=S227,$P$2:$P$911*1.00001),3),"")</f>
        <v/>
      </c>
      <c r="Y227" s="13" t="str" cm="1">
        <f t="array" ref="Y227">IFERROR(SMALL(IF($S$2:$S1136=S227,$P$2:$P$911*1.000001),4),"")</f>
        <v/>
      </c>
      <c r="Z227" s="13" t="str">
        <f t="shared" si="27"/>
        <v>No</v>
      </c>
      <c r="AA227" s="13" t="str">
        <f t="shared" si="28"/>
        <v>No</v>
      </c>
      <c r="AB227" s="13" t="str">
        <f t="shared" si="29"/>
        <v>No</v>
      </c>
      <c r="AC227" s="13" t="str">
        <f>Table4[[#This Row],[Club]]&amp;":"&amp;Table4[[#Headers],[Female]]</f>
        <v>:Female</v>
      </c>
    </row>
    <row r="228" spans="1:29" x14ac:dyDescent="0.2">
      <c r="A228" s="2">
        <v>227</v>
      </c>
      <c r="B228" s="2" t="str">
        <f>IFERROR(VLOOKUP($A$1&amp;":"&amp;A228,'Finish order'!C:K,6,FALSE),"")</f>
        <v/>
      </c>
      <c r="C228" s="2" t="str">
        <f>IFERROR(VLOOKUP(A$1&amp;":"&amp;A228,'Finish order'!$C:$K,9,FALSE),"")</f>
        <v/>
      </c>
      <c r="D228" s="2" t="str">
        <f>IFERROR(VLOOKUP(A$1&amp;":"&amp;A228,'Finish order'!$C:$K,7,FALSE),"")</f>
        <v/>
      </c>
      <c r="E228" s="11" t="str">
        <f>IFERROR(VLOOKUP($A$1&amp;":"&amp;A228,'Finish order'!C:K,5,FALSE),"")</f>
        <v/>
      </c>
      <c r="F228" s="2" t="str">
        <f>IFERROR(VLOOKUP($A$1&amp;":"&amp;A228,'Finish order'!C:K,4,FALSE),"")</f>
        <v/>
      </c>
      <c r="G228" s="13" t="str" cm="1">
        <f t="array" ref="G228">IFERROR(SMALL(IF($D$2:$D1137=D228,$A$2:$A$911*1.001),1),"")</f>
        <v/>
      </c>
      <c r="H228" s="13" t="str" cm="1">
        <f t="array" ref="H228">IFERROR(SMALL(IF($D$2:$D1137=D228,$A$2:$A$911*1.0001),2),"")</f>
        <v/>
      </c>
      <c r="I228" s="13" t="str" cm="1">
        <f t="array" ref="I228">IFERROR(SMALL(IF($D$2:$D1137=D228,$A$2:$A$911*1.00001),3),"")</f>
        <v/>
      </c>
      <c r="J228" s="13" t="str" cm="1">
        <f t="array" ref="J228">IFERROR(SMALL(IF($D$2:$D1137=D228,$A$2:$A$911*1.000001),4),"")</f>
        <v/>
      </c>
      <c r="K228" s="13" t="str">
        <f t="shared" si="24"/>
        <v>No</v>
      </c>
      <c r="L228" s="13" t="str">
        <f t="shared" si="25"/>
        <v>No</v>
      </c>
      <c r="M228" s="13" t="str">
        <f t="shared" si="26"/>
        <v>No</v>
      </c>
      <c r="N228" s="13" t="str">
        <f>Table1[[#This Row],[Club]]&amp;":"&amp;Table1[[#Headers],[Male]]</f>
        <v>:Male</v>
      </c>
      <c r="P228" s="2">
        <v>227</v>
      </c>
      <c r="Q228" s="2" t="str">
        <f>IFERROR(VLOOKUP(P$1&amp;":"&amp;P228,'Finish order'!$C:$K,6,FALSE),"")</f>
        <v/>
      </c>
      <c r="R228" s="2" t="str">
        <f>IFERROR(VLOOKUP(P$1&amp;":"&amp;P228,'Finish order'!$C:$K,9,FALSE),"")</f>
        <v/>
      </c>
      <c r="S228" s="2" t="str">
        <f>IFERROR(VLOOKUP(P$1&amp;":"&amp;P228,'Finish order'!$C:$K,7,FALSE),"")</f>
        <v/>
      </c>
      <c r="T228" s="11" t="str">
        <f>IFERROR(VLOOKUP(P$1&amp;":"&amp;P228,'Finish order'!$C:$K,5,FALSE),"")</f>
        <v/>
      </c>
      <c r="U228" s="2" t="str">
        <f>IFERROR(VLOOKUP(P$1&amp;":"&amp;P228,'Finish order'!$C:$K,4,FALSE),"")</f>
        <v/>
      </c>
      <c r="V228" s="13" t="str" cm="1">
        <f t="array" ref="V228">IFERROR(SMALL(IF($S$2:$S1137=S228,$P$2:$P$911*1.001),1),"")</f>
        <v/>
      </c>
      <c r="W228" s="13" t="str" cm="1">
        <f t="array" ref="W228">IFERROR(SMALL(IF($S$2:$S1137=S228,$P$2:$P$911*1.0001),2),"")</f>
        <v/>
      </c>
      <c r="X228" s="13" t="str" cm="1">
        <f t="array" ref="X228">IFERROR(SMALL(IF($S$2:$S1137=S228,$P$2:$P$911*1.00001),3),"")</f>
        <v/>
      </c>
      <c r="Y228" s="13" t="str" cm="1">
        <f t="array" ref="Y228">IFERROR(SMALL(IF($S$2:$S1137=S228,$P$2:$P$911*1.000001),4),"")</f>
        <v/>
      </c>
      <c r="Z228" s="13" t="str">
        <f t="shared" si="27"/>
        <v>No</v>
      </c>
      <c r="AA228" s="13" t="str">
        <f t="shared" si="28"/>
        <v>No</v>
      </c>
      <c r="AB228" s="13" t="str">
        <f t="shared" si="29"/>
        <v>No</v>
      </c>
      <c r="AC228" s="13" t="str">
        <f>Table4[[#This Row],[Club]]&amp;":"&amp;Table4[[#Headers],[Female]]</f>
        <v>:Female</v>
      </c>
    </row>
    <row r="229" spans="1:29" x14ac:dyDescent="0.2">
      <c r="A229" s="2">
        <v>228</v>
      </c>
      <c r="B229" s="2" t="str">
        <f>IFERROR(VLOOKUP($A$1&amp;":"&amp;A229,'Finish order'!C:K,6,FALSE),"")</f>
        <v/>
      </c>
      <c r="C229" s="2" t="str">
        <f>IFERROR(VLOOKUP(A$1&amp;":"&amp;A229,'Finish order'!$C:$K,9,FALSE),"")</f>
        <v/>
      </c>
      <c r="D229" s="2" t="str">
        <f>IFERROR(VLOOKUP(A$1&amp;":"&amp;A229,'Finish order'!$C:$K,7,FALSE),"")</f>
        <v/>
      </c>
      <c r="E229" s="11" t="str">
        <f>IFERROR(VLOOKUP($A$1&amp;":"&amp;A229,'Finish order'!C:K,5,FALSE),"")</f>
        <v/>
      </c>
      <c r="F229" s="2" t="str">
        <f>IFERROR(VLOOKUP($A$1&amp;":"&amp;A229,'Finish order'!C:K,4,FALSE),"")</f>
        <v/>
      </c>
      <c r="G229" s="13" t="str" cm="1">
        <f t="array" ref="G229">IFERROR(SMALL(IF($D$2:$D1138=D229,$A$2:$A$911*1.001),1),"")</f>
        <v/>
      </c>
      <c r="H229" s="13" t="str" cm="1">
        <f t="array" ref="H229">IFERROR(SMALL(IF($D$2:$D1138=D229,$A$2:$A$911*1.0001),2),"")</f>
        <v/>
      </c>
      <c r="I229" s="13" t="str" cm="1">
        <f t="array" ref="I229">IFERROR(SMALL(IF($D$2:$D1138=D229,$A$2:$A$911*1.00001),3),"")</f>
        <v/>
      </c>
      <c r="J229" s="13" t="str" cm="1">
        <f t="array" ref="J229">IFERROR(SMALL(IF($D$2:$D1138=D229,$A$2:$A$911*1.000001),4),"")</f>
        <v/>
      </c>
      <c r="K229" s="13" t="str">
        <f t="shared" si="24"/>
        <v>No</v>
      </c>
      <c r="L229" s="13" t="str">
        <f t="shared" si="25"/>
        <v>No</v>
      </c>
      <c r="M229" s="13" t="str">
        <f t="shared" si="26"/>
        <v>No</v>
      </c>
      <c r="N229" s="13" t="str">
        <f>Table1[[#This Row],[Club]]&amp;":"&amp;Table1[[#Headers],[Male]]</f>
        <v>:Male</v>
      </c>
      <c r="P229" s="2">
        <v>228</v>
      </c>
      <c r="Q229" s="2" t="str">
        <f>IFERROR(VLOOKUP(P$1&amp;":"&amp;P229,'Finish order'!$C:$K,6,FALSE),"")</f>
        <v/>
      </c>
      <c r="R229" s="2" t="str">
        <f>IFERROR(VLOOKUP(P$1&amp;":"&amp;P229,'Finish order'!$C:$K,9,FALSE),"")</f>
        <v/>
      </c>
      <c r="S229" s="2" t="str">
        <f>IFERROR(VLOOKUP(P$1&amp;":"&amp;P229,'Finish order'!$C:$K,7,FALSE),"")</f>
        <v/>
      </c>
      <c r="T229" s="11" t="str">
        <f>IFERROR(VLOOKUP(P$1&amp;":"&amp;P229,'Finish order'!$C:$K,5,FALSE),"")</f>
        <v/>
      </c>
      <c r="U229" s="2" t="str">
        <f>IFERROR(VLOOKUP(P$1&amp;":"&amp;P229,'Finish order'!$C:$K,4,FALSE),"")</f>
        <v/>
      </c>
      <c r="V229" s="13" t="str" cm="1">
        <f t="array" ref="V229">IFERROR(SMALL(IF($S$2:$S1138=S229,$P$2:$P$911*1.001),1),"")</f>
        <v/>
      </c>
      <c r="W229" s="13" t="str" cm="1">
        <f t="array" ref="W229">IFERROR(SMALL(IF($S$2:$S1138=S229,$P$2:$P$911*1.0001),2),"")</f>
        <v/>
      </c>
      <c r="X229" s="13" t="str" cm="1">
        <f t="array" ref="X229">IFERROR(SMALL(IF($S$2:$S1138=S229,$P$2:$P$911*1.00001),3),"")</f>
        <v/>
      </c>
      <c r="Y229" s="13" t="str" cm="1">
        <f t="array" ref="Y229">IFERROR(SMALL(IF($S$2:$S1138=S229,$P$2:$P$911*1.000001),4),"")</f>
        <v/>
      </c>
      <c r="Z229" s="13" t="str">
        <f t="shared" si="27"/>
        <v>No</v>
      </c>
      <c r="AA229" s="13" t="str">
        <f t="shared" si="28"/>
        <v>No</v>
      </c>
      <c r="AB229" s="13" t="str">
        <f t="shared" si="29"/>
        <v>No</v>
      </c>
      <c r="AC229" s="13" t="str">
        <f>Table4[[#This Row],[Club]]&amp;":"&amp;Table4[[#Headers],[Female]]</f>
        <v>:Female</v>
      </c>
    </row>
    <row r="230" spans="1:29" x14ac:dyDescent="0.2">
      <c r="A230" s="2">
        <v>229</v>
      </c>
      <c r="B230" s="2" t="str">
        <f>IFERROR(VLOOKUP($A$1&amp;":"&amp;A230,'Finish order'!C:K,6,FALSE),"")</f>
        <v/>
      </c>
      <c r="C230" s="2" t="str">
        <f>IFERROR(VLOOKUP(A$1&amp;":"&amp;A230,'Finish order'!$C:$K,9,FALSE),"")</f>
        <v/>
      </c>
      <c r="D230" s="2" t="str">
        <f>IFERROR(VLOOKUP(A$1&amp;":"&amp;A230,'Finish order'!$C:$K,7,FALSE),"")</f>
        <v/>
      </c>
      <c r="E230" s="11" t="str">
        <f>IFERROR(VLOOKUP($A$1&amp;":"&amp;A230,'Finish order'!C:K,5,FALSE),"")</f>
        <v/>
      </c>
      <c r="F230" s="2" t="str">
        <f>IFERROR(VLOOKUP($A$1&amp;":"&amp;A230,'Finish order'!C:K,4,FALSE),"")</f>
        <v/>
      </c>
      <c r="G230" s="13" t="str" cm="1">
        <f t="array" ref="G230">IFERROR(SMALL(IF($D$2:$D1139=D230,$A$2:$A$911*1.001),1),"")</f>
        <v/>
      </c>
      <c r="H230" s="13" t="str" cm="1">
        <f t="array" ref="H230">IFERROR(SMALL(IF($D$2:$D1139=D230,$A$2:$A$911*1.0001),2),"")</f>
        <v/>
      </c>
      <c r="I230" s="13" t="str" cm="1">
        <f t="array" ref="I230">IFERROR(SMALL(IF($D$2:$D1139=D230,$A$2:$A$911*1.00001),3),"")</f>
        <v/>
      </c>
      <c r="J230" s="13" t="str" cm="1">
        <f t="array" ref="J230">IFERROR(SMALL(IF($D$2:$D1139=D230,$A$2:$A$911*1.000001),4),"")</f>
        <v/>
      </c>
      <c r="K230" s="13" t="str">
        <f t="shared" si="24"/>
        <v>No</v>
      </c>
      <c r="L230" s="13" t="str">
        <f t="shared" si="25"/>
        <v>No</v>
      </c>
      <c r="M230" s="13" t="str">
        <f t="shared" si="26"/>
        <v>No</v>
      </c>
      <c r="N230" s="13" t="str">
        <f>Table1[[#This Row],[Club]]&amp;":"&amp;Table1[[#Headers],[Male]]</f>
        <v>:Male</v>
      </c>
      <c r="P230" s="2">
        <v>229</v>
      </c>
      <c r="Q230" s="2" t="str">
        <f>IFERROR(VLOOKUP(P$1&amp;":"&amp;P230,'Finish order'!$C:$K,6,FALSE),"")</f>
        <v/>
      </c>
      <c r="R230" s="2" t="str">
        <f>IFERROR(VLOOKUP(P$1&amp;":"&amp;P230,'Finish order'!$C:$K,9,FALSE),"")</f>
        <v/>
      </c>
      <c r="S230" s="2" t="str">
        <f>IFERROR(VLOOKUP(P$1&amp;":"&amp;P230,'Finish order'!$C:$K,7,FALSE),"")</f>
        <v/>
      </c>
      <c r="T230" s="11" t="str">
        <f>IFERROR(VLOOKUP(P$1&amp;":"&amp;P230,'Finish order'!$C:$K,5,FALSE),"")</f>
        <v/>
      </c>
      <c r="U230" s="2" t="str">
        <f>IFERROR(VLOOKUP(P$1&amp;":"&amp;P230,'Finish order'!$C:$K,4,FALSE),"")</f>
        <v/>
      </c>
      <c r="V230" s="13" t="str" cm="1">
        <f t="array" ref="V230">IFERROR(SMALL(IF($S$2:$S1139=S230,$P$2:$P$911*1.001),1),"")</f>
        <v/>
      </c>
      <c r="W230" s="13" t="str" cm="1">
        <f t="array" ref="W230">IFERROR(SMALL(IF($S$2:$S1139=S230,$P$2:$P$911*1.0001),2),"")</f>
        <v/>
      </c>
      <c r="X230" s="13" t="str" cm="1">
        <f t="array" ref="X230">IFERROR(SMALL(IF($S$2:$S1139=S230,$P$2:$P$911*1.00001),3),"")</f>
        <v/>
      </c>
      <c r="Y230" s="13" t="str" cm="1">
        <f t="array" ref="Y230">IFERROR(SMALL(IF($S$2:$S1139=S230,$P$2:$P$911*1.000001),4),"")</f>
        <v/>
      </c>
      <c r="Z230" s="13" t="str">
        <f t="shared" si="27"/>
        <v>No</v>
      </c>
      <c r="AA230" s="13" t="str">
        <f t="shared" si="28"/>
        <v>No</v>
      </c>
      <c r="AB230" s="13" t="str">
        <f t="shared" si="29"/>
        <v>No</v>
      </c>
      <c r="AC230" s="13" t="str">
        <f>Table4[[#This Row],[Club]]&amp;":"&amp;Table4[[#Headers],[Female]]</f>
        <v>:Female</v>
      </c>
    </row>
    <row r="231" spans="1:29" x14ac:dyDescent="0.2">
      <c r="A231" s="2">
        <v>230</v>
      </c>
      <c r="B231" s="2" t="str">
        <f>IFERROR(VLOOKUP($A$1&amp;":"&amp;A231,'Finish order'!C:K,6,FALSE),"")</f>
        <v/>
      </c>
      <c r="C231" s="2" t="str">
        <f>IFERROR(VLOOKUP(A$1&amp;":"&amp;A231,'Finish order'!$C:$K,9,FALSE),"")</f>
        <v/>
      </c>
      <c r="D231" s="2" t="str">
        <f>IFERROR(VLOOKUP(A$1&amp;":"&amp;A231,'Finish order'!$C:$K,7,FALSE),"")</f>
        <v/>
      </c>
      <c r="E231" s="11" t="str">
        <f>IFERROR(VLOOKUP($A$1&amp;":"&amp;A231,'Finish order'!C:K,5,FALSE),"")</f>
        <v/>
      </c>
      <c r="F231" s="2" t="str">
        <f>IFERROR(VLOOKUP($A$1&amp;":"&amp;A231,'Finish order'!C:K,4,FALSE),"")</f>
        <v/>
      </c>
      <c r="G231" s="13" t="str" cm="1">
        <f t="array" ref="G231">IFERROR(SMALL(IF($D$2:$D1140=D231,$A$2:$A$911*1.001),1),"")</f>
        <v/>
      </c>
      <c r="H231" s="13" t="str" cm="1">
        <f t="array" ref="H231">IFERROR(SMALL(IF($D$2:$D1140=D231,$A$2:$A$911*1.0001),2),"")</f>
        <v/>
      </c>
      <c r="I231" s="13" t="str" cm="1">
        <f t="array" ref="I231">IFERROR(SMALL(IF($D$2:$D1140=D231,$A$2:$A$911*1.00001),3),"")</f>
        <v/>
      </c>
      <c r="J231" s="13" t="str" cm="1">
        <f t="array" ref="J231">IFERROR(SMALL(IF($D$2:$D1140=D231,$A$2:$A$911*1.000001),4),"")</f>
        <v/>
      </c>
      <c r="K231" s="13" t="str">
        <f t="shared" si="24"/>
        <v>No</v>
      </c>
      <c r="L231" s="13" t="str">
        <f t="shared" si="25"/>
        <v>No</v>
      </c>
      <c r="M231" s="13" t="str">
        <f t="shared" si="26"/>
        <v>No</v>
      </c>
      <c r="N231" s="13" t="str">
        <f>Table1[[#This Row],[Club]]&amp;":"&amp;Table1[[#Headers],[Male]]</f>
        <v>:Male</v>
      </c>
      <c r="P231" s="2">
        <v>230</v>
      </c>
      <c r="Q231" s="2" t="str">
        <f>IFERROR(VLOOKUP(P$1&amp;":"&amp;P231,'Finish order'!$C:$K,6,FALSE),"")</f>
        <v/>
      </c>
      <c r="R231" s="2" t="str">
        <f>IFERROR(VLOOKUP(P$1&amp;":"&amp;P231,'Finish order'!$C:$K,9,FALSE),"")</f>
        <v/>
      </c>
      <c r="S231" s="2" t="str">
        <f>IFERROR(VLOOKUP(P$1&amp;":"&amp;P231,'Finish order'!$C:$K,7,FALSE),"")</f>
        <v/>
      </c>
      <c r="T231" s="11" t="str">
        <f>IFERROR(VLOOKUP(P$1&amp;":"&amp;P231,'Finish order'!$C:$K,5,FALSE),"")</f>
        <v/>
      </c>
      <c r="U231" s="2" t="str">
        <f>IFERROR(VLOOKUP(P$1&amp;":"&amp;P231,'Finish order'!$C:$K,4,FALSE),"")</f>
        <v/>
      </c>
      <c r="V231" s="13" t="str" cm="1">
        <f t="array" ref="V231">IFERROR(SMALL(IF($S$2:$S1140=S231,$P$2:$P$911*1.001),1),"")</f>
        <v/>
      </c>
      <c r="W231" s="13" t="str" cm="1">
        <f t="array" ref="W231">IFERROR(SMALL(IF($S$2:$S1140=S231,$P$2:$P$911*1.0001),2),"")</f>
        <v/>
      </c>
      <c r="X231" s="13" t="str" cm="1">
        <f t="array" ref="X231">IFERROR(SMALL(IF($S$2:$S1140=S231,$P$2:$P$911*1.00001),3),"")</f>
        <v/>
      </c>
      <c r="Y231" s="13" t="str" cm="1">
        <f t="array" ref="Y231">IFERROR(SMALL(IF($S$2:$S1140=S231,$P$2:$P$911*1.000001),4),"")</f>
        <v/>
      </c>
      <c r="Z231" s="13" t="str">
        <f t="shared" si="27"/>
        <v>No</v>
      </c>
      <c r="AA231" s="13" t="str">
        <f t="shared" si="28"/>
        <v>No</v>
      </c>
      <c r="AB231" s="13" t="str">
        <f t="shared" si="29"/>
        <v>No</v>
      </c>
      <c r="AC231" s="13" t="str">
        <f>Table4[[#This Row],[Club]]&amp;":"&amp;Table4[[#Headers],[Female]]</f>
        <v>:Female</v>
      </c>
    </row>
    <row r="232" spans="1:29" x14ac:dyDescent="0.2">
      <c r="A232" s="2">
        <v>231</v>
      </c>
      <c r="B232" s="2" t="str">
        <f>IFERROR(VLOOKUP($A$1&amp;":"&amp;A232,'Finish order'!C:K,6,FALSE),"")</f>
        <v/>
      </c>
      <c r="C232" s="2" t="str">
        <f>IFERROR(VLOOKUP(A$1&amp;":"&amp;A232,'Finish order'!$C:$K,9,FALSE),"")</f>
        <v/>
      </c>
      <c r="D232" s="2" t="str">
        <f>IFERROR(VLOOKUP(A$1&amp;":"&amp;A232,'Finish order'!$C:$K,7,FALSE),"")</f>
        <v/>
      </c>
      <c r="E232" s="11" t="str">
        <f>IFERROR(VLOOKUP($A$1&amp;":"&amp;A232,'Finish order'!C:K,5,FALSE),"")</f>
        <v/>
      </c>
      <c r="F232" s="2" t="str">
        <f>IFERROR(VLOOKUP($A$1&amp;":"&amp;A232,'Finish order'!C:K,4,FALSE),"")</f>
        <v/>
      </c>
      <c r="G232" s="13" t="str" cm="1">
        <f t="array" ref="G232">IFERROR(SMALL(IF($D$2:$D1141=D232,$A$2:$A$911*1.001),1),"")</f>
        <v/>
      </c>
      <c r="H232" s="13" t="str" cm="1">
        <f t="array" ref="H232">IFERROR(SMALL(IF($D$2:$D1141=D232,$A$2:$A$911*1.0001),2),"")</f>
        <v/>
      </c>
      <c r="I232" s="13" t="str" cm="1">
        <f t="array" ref="I232">IFERROR(SMALL(IF($D$2:$D1141=D232,$A$2:$A$911*1.00001),3),"")</f>
        <v/>
      </c>
      <c r="J232" s="13" t="str" cm="1">
        <f t="array" ref="J232">IFERROR(SMALL(IF($D$2:$D1141=D232,$A$2:$A$911*1.000001),4),"")</f>
        <v/>
      </c>
      <c r="K232" s="13" t="str">
        <f t="shared" si="24"/>
        <v>No</v>
      </c>
      <c r="L232" s="13" t="str">
        <f t="shared" si="25"/>
        <v>No</v>
      </c>
      <c r="M232" s="13" t="str">
        <f t="shared" si="26"/>
        <v>No</v>
      </c>
      <c r="N232" s="13" t="str">
        <f>Table1[[#This Row],[Club]]&amp;":"&amp;Table1[[#Headers],[Male]]</f>
        <v>:Male</v>
      </c>
      <c r="P232" s="2">
        <v>231</v>
      </c>
      <c r="Q232" s="2" t="str">
        <f>IFERROR(VLOOKUP(P$1&amp;":"&amp;P232,'Finish order'!$C:$K,6,FALSE),"")</f>
        <v/>
      </c>
      <c r="R232" s="2" t="str">
        <f>IFERROR(VLOOKUP(P$1&amp;":"&amp;P232,'Finish order'!$C:$K,9,FALSE),"")</f>
        <v/>
      </c>
      <c r="S232" s="2" t="str">
        <f>IFERROR(VLOOKUP(P$1&amp;":"&amp;P232,'Finish order'!$C:$K,7,FALSE),"")</f>
        <v/>
      </c>
      <c r="T232" s="11" t="str">
        <f>IFERROR(VLOOKUP(P$1&amp;":"&amp;P232,'Finish order'!$C:$K,5,FALSE),"")</f>
        <v/>
      </c>
      <c r="U232" s="2" t="str">
        <f>IFERROR(VLOOKUP(P$1&amp;":"&amp;P232,'Finish order'!$C:$K,4,FALSE),"")</f>
        <v/>
      </c>
      <c r="V232" s="13" t="str" cm="1">
        <f t="array" ref="V232">IFERROR(SMALL(IF($S$2:$S1141=S232,$P$2:$P$911*1.001),1),"")</f>
        <v/>
      </c>
      <c r="W232" s="13" t="str" cm="1">
        <f t="array" ref="W232">IFERROR(SMALL(IF($S$2:$S1141=S232,$P$2:$P$911*1.0001),2),"")</f>
        <v/>
      </c>
      <c r="X232" s="13" t="str" cm="1">
        <f t="array" ref="X232">IFERROR(SMALL(IF($S$2:$S1141=S232,$P$2:$P$911*1.00001),3),"")</f>
        <v/>
      </c>
      <c r="Y232" s="13" t="str" cm="1">
        <f t="array" ref="Y232">IFERROR(SMALL(IF($S$2:$S1141=S232,$P$2:$P$911*1.000001),4),"")</f>
        <v/>
      </c>
      <c r="Z232" s="13" t="str">
        <f t="shared" si="27"/>
        <v>No</v>
      </c>
      <c r="AA232" s="13" t="str">
        <f t="shared" si="28"/>
        <v>No</v>
      </c>
      <c r="AB232" s="13" t="str">
        <f t="shared" si="29"/>
        <v>No</v>
      </c>
      <c r="AC232" s="13" t="str">
        <f>Table4[[#This Row],[Club]]&amp;":"&amp;Table4[[#Headers],[Female]]</f>
        <v>:Female</v>
      </c>
    </row>
    <row r="233" spans="1:29" x14ac:dyDescent="0.2">
      <c r="A233" s="2">
        <v>232</v>
      </c>
      <c r="B233" s="2" t="str">
        <f>IFERROR(VLOOKUP($A$1&amp;":"&amp;A233,'Finish order'!C:K,6,FALSE),"")</f>
        <v/>
      </c>
      <c r="C233" s="2" t="str">
        <f>IFERROR(VLOOKUP(A$1&amp;":"&amp;A233,'Finish order'!$C:$K,9,FALSE),"")</f>
        <v/>
      </c>
      <c r="D233" s="2" t="str">
        <f>IFERROR(VLOOKUP(A$1&amp;":"&amp;A233,'Finish order'!$C:$K,7,FALSE),"")</f>
        <v/>
      </c>
      <c r="E233" s="11" t="str">
        <f>IFERROR(VLOOKUP($A$1&amp;":"&amp;A233,'Finish order'!C:K,5,FALSE),"")</f>
        <v/>
      </c>
      <c r="F233" s="2" t="str">
        <f>IFERROR(VLOOKUP($A$1&amp;":"&amp;A233,'Finish order'!C:K,4,FALSE),"")</f>
        <v/>
      </c>
      <c r="G233" s="13" t="str" cm="1">
        <f t="array" ref="G233">IFERROR(SMALL(IF($D$2:$D1142=D233,$A$2:$A$911*1.001),1),"")</f>
        <v/>
      </c>
      <c r="H233" s="13" t="str" cm="1">
        <f t="array" ref="H233">IFERROR(SMALL(IF($D$2:$D1142=D233,$A$2:$A$911*1.0001),2),"")</f>
        <v/>
      </c>
      <c r="I233" s="13" t="str" cm="1">
        <f t="array" ref="I233">IFERROR(SMALL(IF($D$2:$D1142=D233,$A$2:$A$911*1.00001),3),"")</f>
        <v/>
      </c>
      <c r="J233" s="13" t="str" cm="1">
        <f t="array" ref="J233">IFERROR(SMALL(IF($D$2:$D1142=D233,$A$2:$A$911*1.000001),4),"")</f>
        <v/>
      </c>
      <c r="K233" s="13" t="str">
        <f t="shared" si="24"/>
        <v>No</v>
      </c>
      <c r="L233" s="13" t="str">
        <f t="shared" si="25"/>
        <v>No</v>
      </c>
      <c r="M233" s="13" t="str">
        <f t="shared" si="26"/>
        <v>No</v>
      </c>
      <c r="N233" s="13" t="str">
        <f>Table1[[#This Row],[Club]]&amp;":"&amp;Table1[[#Headers],[Male]]</f>
        <v>:Male</v>
      </c>
      <c r="P233" s="2">
        <v>232</v>
      </c>
      <c r="Q233" s="2" t="str">
        <f>IFERROR(VLOOKUP(P$1&amp;":"&amp;P233,'Finish order'!$C:$K,6,FALSE),"")</f>
        <v/>
      </c>
      <c r="R233" s="2" t="str">
        <f>IFERROR(VLOOKUP(P$1&amp;":"&amp;P233,'Finish order'!$C:$K,9,FALSE),"")</f>
        <v/>
      </c>
      <c r="S233" s="2" t="str">
        <f>IFERROR(VLOOKUP(P$1&amp;":"&amp;P233,'Finish order'!$C:$K,7,FALSE),"")</f>
        <v/>
      </c>
      <c r="T233" s="11" t="str">
        <f>IFERROR(VLOOKUP(P$1&amp;":"&amp;P233,'Finish order'!$C:$K,5,FALSE),"")</f>
        <v/>
      </c>
      <c r="U233" s="2" t="str">
        <f>IFERROR(VLOOKUP(P$1&amp;":"&amp;P233,'Finish order'!$C:$K,4,FALSE),"")</f>
        <v/>
      </c>
      <c r="V233" s="13" t="str" cm="1">
        <f t="array" ref="V233">IFERROR(SMALL(IF($S$2:$S1142=S233,$P$2:$P$911*1.001),1),"")</f>
        <v/>
      </c>
      <c r="W233" s="13" t="str" cm="1">
        <f t="array" ref="W233">IFERROR(SMALL(IF($S$2:$S1142=S233,$P$2:$P$911*1.0001),2),"")</f>
        <v/>
      </c>
      <c r="X233" s="13" t="str" cm="1">
        <f t="array" ref="X233">IFERROR(SMALL(IF($S$2:$S1142=S233,$P$2:$P$911*1.00001),3),"")</f>
        <v/>
      </c>
      <c r="Y233" s="13" t="str" cm="1">
        <f t="array" ref="Y233">IFERROR(SMALL(IF($S$2:$S1142=S233,$P$2:$P$911*1.000001),4),"")</f>
        <v/>
      </c>
      <c r="Z233" s="13" t="str">
        <f t="shared" si="27"/>
        <v>No</v>
      </c>
      <c r="AA233" s="13" t="str">
        <f t="shared" si="28"/>
        <v>No</v>
      </c>
      <c r="AB233" s="13" t="str">
        <f t="shared" si="29"/>
        <v>No</v>
      </c>
      <c r="AC233" s="13" t="str">
        <f>Table4[[#This Row],[Club]]&amp;":"&amp;Table4[[#Headers],[Female]]</f>
        <v>:Female</v>
      </c>
    </row>
    <row r="234" spans="1:29" x14ac:dyDescent="0.2">
      <c r="A234" s="2">
        <v>233</v>
      </c>
      <c r="B234" s="2" t="str">
        <f>IFERROR(VLOOKUP($A$1&amp;":"&amp;A234,'Finish order'!C:K,6,FALSE),"")</f>
        <v/>
      </c>
      <c r="C234" s="2" t="str">
        <f>IFERROR(VLOOKUP(A$1&amp;":"&amp;A234,'Finish order'!$C:$K,9,FALSE),"")</f>
        <v/>
      </c>
      <c r="D234" s="2" t="str">
        <f>IFERROR(VLOOKUP(A$1&amp;":"&amp;A234,'Finish order'!$C:$K,7,FALSE),"")</f>
        <v/>
      </c>
      <c r="E234" s="11" t="str">
        <f>IFERROR(VLOOKUP($A$1&amp;":"&amp;A234,'Finish order'!C:K,5,FALSE),"")</f>
        <v/>
      </c>
      <c r="F234" s="2" t="str">
        <f>IFERROR(VLOOKUP($A$1&amp;":"&amp;A234,'Finish order'!C:K,4,FALSE),"")</f>
        <v/>
      </c>
      <c r="G234" s="13" t="str" cm="1">
        <f t="array" ref="G234">IFERROR(SMALL(IF($D$2:$D1143=D234,$A$2:$A$911*1.001),1),"")</f>
        <v/>
      </c>
      <c r="H234" s="13" t="str" cm="1">
        <f t="array" ref="H234">IFERROR(SMALL(IF($D$2:$D1143=D234,$A$2:$A$911*1.0001),2),"")</f>
        <v/>
      </c>
      <c r="I234" s="13" t="str" cm="1">
        <f t="array" ref="I234">IFERROR(SMALL(IF($D$2:$D1143=D234,$A$2:$A$911*1.00001),3),"")</f>
        <v/>
      </c>
      <c r="J234" s="13" t="str" cm="1">
        <f t="array" ref="J234">IFERROR(SMALL(IF($D$2:$D1143=D234,$A$2:$A$911*1.000001),4),"")</f>
        <v/>
      </c>
      <c r="K234" s="13" t="str">
        <f t="shared" si="24"/>
        <v>No</v>
      </c>
      <c r="L234" s="13" t="str">
        <f t="shared" si="25"/>
        <v>No</v>
      </c>
      <c r="M234" s="13" t="str">
        <f t="shared" si="26"/>
        <v>No</v>
      </c>
      <c r="N234" s="13" t="str">
        <f>Table1[[#This Row],[Club]]&amp;":"&amp;Table1[[#Headers],[Male]]</f>
        <v>:Male</v>
      </c>
      <c r="P234" s="2">
        <v>233</v>
      </c>
      <c r="Q234" s="2" t="str">
        <f>IFERROR(VLOOKUP(P$1&amp;":"&amp;P234,'Finish order'!$C:$K,6,FALSE),"")</f>
        <v/>
      </c>
      <c r="R234" s="2" t="str">
        <f>IFERROR(VLOOKUP(P$1&amp;":"&amp;P234,'Finish order'!$C:$K,9,FALSE),"")</f>
        <v/>
      </c>
      <c r="S234" s="2" t="str">
        <f>IFERROR(VLOOKUP(P$1&amp;":"&amp;P234,'Finish order'!$C:$K,7,FALSE),"")</f>
        <v/>
      </c>
      <c r="T234" s="11" t="str">
        <f>IFERROR(VLOOKUP(P$1&amp;":"&amp;P234,'Finish order'!$C:$K,5,FALSE),"")</f>
        <v/>
      </c>
      <c r="U234" s="2" t="str">
        <f>IFERROR(VLOOKUP(P$1&amp;":"&amp;P234,'Finish order'!$C:$K,4,FALSE),"")</f>
        <v/>
      </c>
      <c r="V234" s="13" t="str" cm="1">
        <f t="array" ref="V234">IFERROR(SMALL(IF($S$2:$S1143=S234,$P$2:$P$911*1.001),1),"")</f>
        <v/>
      </c>
      <c r="W234" s="13" t="str" cm="1">
        <f t="array" ref="W234">IFERROR(SMALL(IF($S$2:$S1143=S234,$P$2:$P$911*1.0001),2),"")</f>
        <v/>
      </c>
      <c r="X234" s="13" t="str" cm="1">
        <f t="array" ref="X234">IFERROR(SMALL(IF($S$2:$S1143=S234,$P$2:$P$911*1.00001),3),"")</f>
        <v/>
      </c>
      <c r="Y234" s="13" t="str" cm="1">
        <f t="array" ref="Y234">IFERROR(SMALL(IF($S$2:$S1143=S234,$P$2:$P$911*1.000001),4),"")</f>
        <v/>
      </c>
      <c r="Z234" s="13" t="str">
        <f t="shared" si="27"/>
        <v>No</v>
      </c>
      <c r="AA234" s="13" t="str">
        <f t="shared" si="28"/>
        <v>No</v>
      </c>
      <c r="AB234" s="13" t="str">
        <f t="shared" si="29"/>
        <v>No</v>
      </c>
      <c r="AC234" s="13" t="str">
        <f>Table4[[#This Row],[Club]]&amp;":"&amp;Table4[[#Headers],[Female]]</f>
        <v>:Female</v>
      </c>
    </row>
    <row r="235" spans="1:29" x14ac:dyDescent="0.2">
      <c r="A235" s="2">
        <v>234</v>
      </c>
      <c r="B235" s="2" t="str">
        <f>IFERROR(VLOOKUP($A$1&amp;":"&amp;A235,'Finish order'!C:K,6,FALSE),"")</f>
        <v/>
      </c>
      <c r="C235" s="2" t="str">
        <f>IFERROR(VLOOKUP(A$1&amp;":"&amp;A235,'Finish order'!$C:$K,9,FALSE),"")</f>
        <v/>
      </c>
      <c r="D235" s="2" t="str">
        <f>IFERROR(VLOOKUP(A$1&amp;":"&amp;A235,'Finish order'!$C:$K,7,FALSE),"")</f>
        <v/>
      </c>
      <c r="E235" s="11" t="str">
        <f>IFERROR(VLOOKUP($A$1&amp;":"&amp;A235,'Finish order'!C:K,5,FALSE),"")</f>
        <v/>
      </c>
      <c r="F235" s="2" t="str">
        <f>IFERROR(VLOOKUP($A$1&amp;":"&amp;A235,'Finish order'!C:K,4,FALSE),"")</f>
        <v/>
      </c>
      <c r="G235" s="13" t="str" cm="1">
        <f t="array" ref="G235">IFERROR(SMALL(IF($D$2:$D1144=D235,$A$2:$A$911*1.001),1),"")</f>
        <v/>
      </c>
      <c r="H235" s="13" t="str" cm="1">
        <f t="array" ref="H235">IFERROR(SMALL(IF($D$2:$D1144=D235,$A$2:$A$911*1.0001),2),"")</f>
        <v/>
      </c>
      <c r="I235" s="13" t="str" cm="1">
        <f t="array" ref="I235">IFERROR(SMALL(IF($D$2:$D1144=D235,$A$2:$A$911*1.00001),3),"")</f>
        <v/>
      </c>
      <c r="J235" s="13" t="str" cm="1">
        <f t="array" ref="J235">IFERROR(SMALL(IF($D$2:$D1144=D235,$A$2:$A$911*1.000001),4),"")</f>
        <v/>
      </c>
      <c r="K235" s="13" t="str">
        <f t="shared" si="24"/>
        <v>No</v>
      </c>
      <c r="L235" s="13" t="str">
        <f t="shared" si="25"/>
        <v>No</v>
      </c>
      <c r="M235" s="13" t="str">
        <f t="shared" si="26"/>
        <v>No</v>
      </c>
      <c r="N235" s="13" t="str">
        <f>Table1[[#This Row],[Club]]&amp;":"&amp;Table1[[#Headers],[Male]]</f>
        <v>:Male</v>
      </c>
      <c r="P235" s="2">
        <v>234</v>
      </c>
      <c r="Q235" s="2" t="str">
        <f>IFERROR(VLOOKUP(P$1&amp;":"&amp;P235,'Finish order'!$C:$K,6,FALSE),"")</f>
        <v/>
      </c>
      <c r="R235" s="2" t="str">
        <f>IFERROR(VLOOKUP(P$1&amp;":"&amp;P235,'Finish order'!$C:$K,9,FALSE),"")</f>
        <v/>
      </c>
      <c r="S235" s="2" t="str">
        <f>IFERROR(VLOOKUP(P$1&amp;":"&amp;P235,'Finish order'!$C:$K,7,FALSE),"")</f>
        <v/>
      </c>
      <c r="T235" s="11" t="str">
        <f>IFERROR(VLOOKUP(P$1&amp;":"&amp;P235,'Finish order'!$C:$K,5,FALSE),"")</f>
        <v/>
      </c>
      <c r="U235" s="2" t="str">
        <f>IFERROR(VLOOKUP(P$1&amp;":"&amp;P235,'Finish order'!$C:$K,4,FALSE),"")</f>
        <v/>
      </c>
      <c r="V235" s="13" t="str" cm="1">
        <f t="array" ref="V235">IFERROR(SMALL(IF($S$2:$S1144=S235,$P$2:$P$911*1.001),1),"")</f>
        <v/>
      </c>
      <c r="W235" s="13" t="str" cm="1">
        <f t="array" ref="W235">IFERROR(SMALL(IF($S$2:$S1144=S235,$P$2:$P$911*1.0001),2),"")</f>
        <v/>
      </c>
      <c r="X235" s="13" t="str" cm="1">
        <f t="array" ref="X235">IFERROR(SMALL(IF($S$2:$S1144=S235,$P$2:$P$911*1.00001),3),"")</f>
        <v/>
      </c>
      <c r="Y235" s="13" t="str" cm="1">
        <f t="array" ref="Y235">IFERROR(SMALL(IF($S$2:$S1144=S235,$P$2:$P$911*1.000001),4),"")</f>
        <v/>
      </c>
      <c r="Z235" s="13" t="str">
        <f t="shared" si="27"/>
        <v>No</v>
      </c>
      <c r="AA235" s="13" t="str">
        <f t="shared" si="28"/>
        <v>No</v>
      </c>
      <c r="AB235" s="13" t="str">
        <f t="shared" si="29"/>
        <v>No</v>
      </c>
      <c r="AC235" s="13" t="str">
        <f>Table4[[#This Row],[Club]]&amp;":"&amp;Table4[[#Headers],[Female]]</f>
        <v>:Female</v>
      </c>
    </row>
    <row r="236" spans="1:29" x14ac:dyDescent="0.2">
      <c r="A236" s="2">
        <v>235</v>
      </c>
      <c r="B236" s="2" t="str">
        <f>IFERROR(VLOOKUP($A$1&amp;":"&amp;A236,'Finish order'!C:K,6,FALSE),"")</f>
        <v/>
      </c>
      <c r="C236" s="2" t="str">
        <f>IFERROR(VLOOKUP(A$1&amp;":"&amp;A236,'Finish order'!$C:$K,9,FALSE),"")</f>
        <v/>
      </c>
      <c r="D236" s="2" t="str">
        <f>IFERROR(VLOOKUP(A$1&amp;":"&amp;A236,'Finish order'!$C:$K,7,FALSE),"")</f>
        <v/>
      </c>
      <c r="E236" s="11" t="str">
        <f>IFERROR(VLOOKUP($A$1&amp;":"&amp;A236,'Finish order'!C:K,5,FALSE),"")</f>
        <v/>
      </c>
      <c r="F236" s="2" t="str">
        <f>IFERROR(VLOOKUP($A$1&amp;":"&amp;A236,'Finish order'!C:K,4,FALSE),"")</f>
        <v/>
      </c>
      <c r="G236" s="13" t="str" cm="1">
        <f t="array" ref="G236">IFERROR(SMALL(IF($D$2:$D1145=D236,$A$2:$A$911*1.001),1),"")</f>
        <v/>
      </c>
      <c r="H236" s="13" t="str" cm="1">
        <f t="array" ref="H236">IFERROR(SMALL(IF($D$2:$D1145=D236,$A$2:$A$911*1.0001),2),"")</f>
        <v/>
      </c>
      <c r="I236" s="13" t="str" cm="1">
        <f t="array" ref="I236">IFERROR(SMALL(IF($D$2:$D1145=D236,$A$2:$A$911*1.00001),3),"")</f>
        <v/>
      </c>
      <c r="J236" s="13" t="str" cm="1">
        <f t="array" ref="J236">IFERROR(SMALL(IF($D$2:$D1145=D236,$A$2:$A$911*1.000001),4),"")</f>
        <v/>
      </c>
      <c r="K236" s="13" t="str">
        <f t="shared" si="24"/>
        <v>No</v>
      </c>
      <c r="L236" s="13" t="str">
        <f t="shared" si="25"/>
        <v>No</v>
      </c>
      <c r="M236" s="13" t="str">
        <f t="shared" si="26"/>
        <v>No</v>
      </c>
      <c r="N236" s="13" t="str">
        <f>Table1[[#This Row],[Club]]&amp;":"&amp;Table1[[#Headers],[Male]]</f>
        <v>:Male</v>
      </c>
      <c r="P236" s="2">
        <v>235</v>
      </c>
      <c r="Q236" s="2" t="str">
        <f>IFERROR(VLOOKUP(P$1&amp;":"&amp;P236,'Finish order'!$C:$K,6,FALSE),"")</f>
        <v/>
      </c>
      <c r="R236" s="2" t="str">
        <f>IFERROR(VLOOKUP(P$1&amp;":"&amp;P236,'Finish order'!$C:$K,9,FALSE),"")</f>
        <v/>
      </c>
      <c r="S236" s="2" t="str">
        <f>IFERROR(VLOOKUP(P$1&amp;":"&amp;P236,'Finish order'!$C:$K,7,FALSE),"")</f>
        <v/>
      </c>
      <c r="T236" s="11" t="str">
        <f>IFERROR(VLOOKUP(P$1&amp;":"&amp;P236,'Finish order'!$C:$K,5,FALSE),"")</f>
        <v/>
      </c>
      <c r="U236" s="2" t="str">
        <f>IFERROR(VLOOKUP(P$1&amp;":"&amp;P236,'Finish order'!$C:$K,4,FALSE),"")</f>
        <v/>
      </c>
      <c r="V236" s="13" t="str" cm="1">
        <f t="array" ref="V236">IFERROR(SMALL(IF($S$2:$S1145=S236,$P$2:$P$911*1.001),1),"")</f>
        <v/>
      </c>
      <c r="W236" s="13" t="str" cm="1">
        <f t="array" ref="W236">IFERROR(SMALL(IF($S$2:$S1145=S236,$P$2:$P$911*1.0001),2),"")</f>
        <v/>
      </c>
      <c r="X236" s="13" t="str" cm="1">
        <f t="array" ref="X236">IFERROR(SMALL(IF($S$2:$S1145=S236,$P$2:$P$911*1.00001),3),"")</f>
        <v/>
      </c>
      <c r="Y236" s="13" t="str" cm="1">
        <f t="array" ref="Y236">IFERROR(SMALL(IF($S$2:$S1145=S236,$P$2:$P$911*1.000001),4),"")</f>
        <v/>
      </c>
      <c r="Z236" s="13" t="str">
        <f t="shared" si="27"/>
        <v>No</v>
      </c>
      <c r="AA236" s="13" t="str">
        <f t="shared" si="28"/>
        <v>No</v>
      </c>
      <c r="AB236" s="13" t="str">
        <f t="shared" si="29"/>
        <v>No</v>
      </c>
      <c r="AC236" s="13" t="str">
        <f>Table4[[#This Row],[Club]]&amp;":"&amp;Table4[[#Headers],[Female]]</f>
        <v>:Female</v>
      </c>
    </row>
    <row r="237" spans="1:29" x14ac:dyDescent="0.2">
      <c r="A237" s="2">
        <v>236</v>
      </c>
      <c r="B237" s="2" t="str">
        <f>IFERROR(VLOOKUP($A$1&amp;":"&amp;A237,'Finish order'!C:K,6,FALSE),"")</f>
        <v/>
      </c>
      <c r="C237" s="2" t="str">
        <f>IFERROR(VLOOKUP(A$1&amp;":"&amp;A237,'Finish order'!$C:$K,9,FALSE),"")</f>
        <v/>
      </c>
      <c r="D237" s="2" t="str">
        <f>IFERROR(VLOOKUP(A$1&amp;":"&amp;A237,'Finish order'!$C:$K,7,FALSE),"")</f>
        <v/>
      </c>
      <c r="E237" s="11" t="str">
        <f>IFERROR(VLOOKUP($A$1&amp;":"&amp;A237,'Finish order'!C:K,5,FALSE),"")</f>
        <v/>
      </c>
      <c r="F237" s="2" t="str">
        <f>IFERROR(VLOOKUP($A$1&amp;":"&amp;A237,'Finish order'!C:K,4,FALSE),"")</f>
        <v/>
      </c>
      <c r="G237" s="13" t="str" cm="1">
        <f t="array" ref="G237">IFERROR(SMALL(IF($D$2:$D1146=D237,$A$2:$A$911*1.001),1),"")</f>
        <v/>
      </c>
      <c r="H237" s="13" t="str" cm="1">
        <f t="array" ref="H237">IFERROR(SMALL(IF($D$2:$D1146=D237,$A$2:$A$911*1.0001),2),"")</f>
        <v/>
      </c>
      <c r="I237" s="13" t="str" cm="1">
        <f t="array" ref="I237">IFERROR(SMALL(IF($D$2:$D1146=D237,$A$2:$A$911*1.00001),3),"")</f>
        <v/>
      </c>
      <c r="J237" s="13" t="str" cm="1">
        <f t="array" ref="J237">IFERROR(SMALL(IF($D$2:$D1146=D237,$A$2:$A$911*1.000001),4),"")</f>
        <v/>
      </c>
      <c r="K237" s="13" t="str">
        <f t="shared" si="24"/>
        <v>No</v>
      </c>
      <c r="L237" s="13" t="str">
        <f t="shared" si="25"/>
        <v>No</v>
      </c>
      <c r="M237" s="13" t="str">
        <f t="shared" si="26"/>
        <v>No</v>
      </c>
      <c r="N237" s="13" t="str">
        <f>Table1[[#This Row],[Club]]&amp;":"&amp;Table1[[#Headers],[Male]]</f>
        <v>:Male</v>
      </c>
      <c r="P237" s="2">
        <v>236</v>
      </c>
      <c r="Q237" s="2" t="str">
        <f>IFERROR(VLOOKUP(P$1&amp;":"&amp;P237,'Finish order'!$C:$K,6,FALSE),"")</f>
        <v/>
      </c>
      <c r="R237" s="2" t="str">
        <f>IFERROR(VLOOKUP(P$1&amp;":"&amp;P237,'Finish order'!$C:$K,9,FALSE),"")</f>
        <v/>
      </c>
      <c r="S237" s="2" t="str">
        <f>IFERROR(VLOOKUP(P$1&amp;":"&amp;P237,'Finish order'!$C:$K,7,FALSE),"")</f>
        <v/>
      </c>
      <c r="T237" s="11" t="str">
        <f>IFERROR(VLOOKUP(P$1&amp;":"&amp;P237,'Finish order'!$C:$K,5,FALSE),"")</f>
        <v/>
      </c>
      <c r="U237" s="2" t="str">
        <f>IFERROR(VLOOKUP(P$1&amp;":"&amp;P237,'Finish order'!$C:$K,4,FALSE),"")</f>
        <v/>
      </c>
      <c r="V237" s="13" t="str" cm="1">
        <f t="array" ref="V237">IFERROR(SMALL(IF($S$2:$S1146=S237,$P$2:$P$911*1.001),1),"")</f>
        <v/>
      </c>
      <c r="W237" s="13" t="str" cm="1">
        <f t="array" ref="W237">IFERROR(SMALL(IF($S$2:$S1146=S237,$P$2:$P$911*1.0001),2),"")</f>
        <v/>
      </c>
      <c r="X237" s="13" t="str" cm="1">
        <f t="array" ref="X237">IFERROR(SMALL(IF($S$2:$S1146=S237,$P$2:$P$911*1.00001),3),"")</f>
        <v/>
      </c>
      <c r="Y237" s="13" t="str" cm="1">
        <f t="array" ref="Y237">IFERROR(SMALL(IF($S$2:$S1146=S237,$P$2:$P$911*1.000001),4),"")</f>
        <v/>
      </c>
      <c r="Z237" s="13" t="str">
        <f t="shared" si="27"/>
        <v>No</v>
      </c>
      <c r="AA237" s="13" t="str">
        <f t="shared" si="28"/>
        <v>No</v>
      </c>
      <c r="AB237" s="13" t="str">
        <f t="shared" si="29"/>
        <v>No</v>
      </c>
      <c r="AC237" s="13" t="str">
        <f>Table4[[#This Row],[Club]]&amp;":"&amp;Table4[[#Headers],[Female]]</f>
        <v>:Female</v>
      </c>
    </row>
    <row r="238" spans="1:29" x14ac:dyDescent="0.2">
      <c r="A238" s="2">
        <v>237</v>
      </c>
      <c r="B238" s="2" t="str">
        <f>IFERROR(VLOOKUP($A$1&amp;":"&amp;A238,'Finish order'!C:K,6,FALSE),"")</f>
        <v/>
      </c>
      <c r="C238" s="2" t="str">
        <f>IFERROR(VLOOKUP(A$1&amp;":"&amp;A238,'Finish order'!$C:$K,9,FALSE),"")</f>
        <v/>
      </c>
      <c r="D238" s="2" t="str">
        <f>IFERROR(VLOOKUP(A$1&amp;":"&amp;A238,'Finish order'!$C:$K,7,FALSE),"")</f>
        <v/>
      </c>
      <c r="E238" s="11" t="str">
        <f>IFERROR(VLOOKUP($A$1&amp;":"&amp;A238,'Finish order'!C:K,5,FALSE),"")</f>
        <v/>
      </c>
      <c r="F238" s="2" t="str">
        <f>IFERROR(VLOOKUP($A$1&amp;":"&amp;A238,'Finish order'!C:K,4,FALSE),"")</f>
        <v/>
      </c>
      <c r="G238" s="13" t="str" cm="1">
        <f t="array" ref="G238">IFERROR(SMALL(IF($D$2:$D1147=D238,$A$2:$A$911*1.001),1),"")</f>
        <v/>
      </c>
      <c r="H238" s="13" t="str" cm="1">
        <f t="array" ref="H238">IFERROR(SMALL(IF($D$2:$D1147=D238,$A$2:$A$911*1.0001),2),"")</f>
        <v/>
      </c>
      <c r="I238" s="13" t="str" cm="1">
        <f t="array" ref="I238">IFERROR(SMALL(IF($D$2:$D1147=D238,$A$2:$A$911*1.00001),3),"")</f>
        <v/>
      </c>
      <c r="J238" s="13" t="str" cm="1">
        <f t="array" ref="J238">IFERROR(SMALL(IF($D$2:$D1147=D238,$A$2:$A$911*1.000001),4),"")</f>
        <v/>
      </c>
      <c r="K238" s="13" t="str">
        <f t="shared" si="24"/>
        <v>No</v>
      </c>
      <c r="L238" s="13" t="str">
        <f t="shared" si="25"/>
        <v>No</v>
      </c>
      <c r="M238" s="13" t="str">
        <f t="shared" si="26"/>
        <v>No</v>
      </c>
      <c r="N238" s="13" t="str">
        <f>Table1[[#This Row],[Club]]&amp;":"&amp;Table1[[#Headers],[Male]]</f>
        <v>:Male</v>
      </c>
      <c r="P238" s="2">
        <v>237</v>
      </c>
      <c r="Q238" s="2" t="str">
        <f>IFERROR(VLOOKUP(P$1&amp;":"&amp;P238,'Finish order'!$C:$K,6,FALSE),"")</f>
        <v/>
      </c>
      <c r="R238" s="2" t="str">
        <f>IFERROR(VLOOKUP(P$1&amp;":"&amp;P238,'Finish order'!$C:$K,9,FALSE),"")</f>
        <v/>
      </c>
      <c r="S238" s="2" t="str">
        <f>IFERROR(VLOOKUP(P$1&amp;":"&amp;P238,'Finish order'!$C:$K,7,FALSE),"")</f>
        <v/>
      </c>
      <c r="T238" s="11" t="str">
        <f>IFERROR(VLOOKUP(P$1&amp;":"&amp;P238,'Finish order'!$C:$K,5,FALSE),"")</f>
        <v/>
      </c>
      <c r="U238" s="2" t="str">
        <f>IFERROR(VLOOKUP(P$1&amp;":"&amp;P238,'Finish order'!$C:$K,4,FALSE),"")</f>
        <v/>
      </c>
      <c r="V238" s="13" t="str" cm="1">
        <f t="array" ref="V238">IFERROR(SMALL(IF($S$2:$S1147=S238,$P$2:$P$911*1.001),1),"")</f>
        <v/>
      </c>
      <c r="W238" s="13" t="str" cm="1">
        <f t="array" ref="W238">IFERROR(SMALL(IF($S$2:$S1147=S238,$P$2:$P$911*1.0001),2),"")</f>
        <v/>
      </c>
      <c r="X238" s="13" t="str" cm="1">
        <f t="array" ref="X238">IFERROR(SMALL(IF($S$2:$S1147=S238,$P$2:$P$911*1.00001),3),"")</f>
        <v/>
      </c>
      <c r="Y238" s="13" t="str" cm="1">
        <f t="array" ref="Y238">IFERROR(SMALL(IF($S$2:$S1147=S238,$P$2:$P$911*1.000001),4),"")</f>
        <v/>
      </c>
      <c r="Z238" s="13" t="str">
        <f t="shared" si="27"/>
        <v>No</v>
      </c>
      <c r="AA238" s="13" t="str">
        <f t="shared" si="28"/>
        <v>No</v>
      </c>
      <c r="AB238" s="13" t="str">
        <f t="shared" si="29"/>
        <v>No</v>
      </c>
      <c r="AC238" s="13" t="str">
        <f>Table4[[#This Row],[Club]]&amp;":"&amp;Table4[[#Headers],[Female]]</f>
        <v>:Female</v>
      </c>
    </row>
    <row r="239" spans="1:29" x14ac:dyDescent="0.2">
      <c r="A239" s="2">
        <v>238</v>
      </c>
      <c r="B239" s="2" t="str">
        <f>IFERROR(VLOOKUP($A$1&amp;":"&amp;A239,'Finish order'!C:K,6,FALSE),"")</f>
        <v/>
      </c>
      <c r="C239" s="2" t="str">
        <f>IFERROR(VLOOKUP(A$1&amp;":"&amp;A239,'Finish order'!$C:$K,9,FALSE),"")</f>
        <v/>
      </c>
      <c r="D239" s="2" t="str">
        <f>IFERROR(VLOOKUP(A$1&amp;":"&amp;A239,'Finish order'!$C:$K,7,FALSE),"")</f>
        <v/>
      </c>
      <c r="E239" s="11" t="str">
        <f>IFERROR(VLOOKUP($A$1&amp;":"&amp;A239,'Finish order'!C:K,5,FALSE),"")</f>
        <v/>
      </c>
      <c r="F239" s="2" t="str">
        <f>IFERROR(VLOOKUP($A$1&amp;":"&amp;A239,'Finish order'!C:K,4,FALSE),"")</f>
        <v/>
      </c>
      <c r="G239" s="13" t="str" cm="1">
        <f t="array" ref="G239">IFERROR(SMALL(IF($D$2:$D1148=D239,$A$2:$A$911*1.001),1),"")</f>
        <v/>
      </c>
      <c r="H239" s="13" t="str" cm="1">
        <f t="array" ref="H239">IFERROR(SMALL(IF($D$2:$D1148=D239,$A$2:$A$911*1.0001),2),"")</f>
        <v/>
      </c>
      <c r="I239" s="13" t="str" cm="1">
        <f t="array" ref="I239">IFERROR(SMALL(IF($D$2:$D1148=D239,$A$2:$A$911*1.00001),3),"")</f>
        <v/>
      </c>
      <c r="J239" s="13" t="str" cm="1">
        <f t="array" ref="J239">IFERROR(SMALL(IF($D$2:$D1148=D239,$A$2:$A$911*1.000001),4),"")</f>
        <v/>
      </c>
      <c r="K239" s="13" t="str">
        <f t="shared" si="24"/>
        <v>No</v>
      </c>
      <c r="L239" s="13" t="str">
        <f t="shared" si="25"/>
        <v>No</v>
      </c>
      <c r="M239" s="13" t="str">
        <f t="shared" si="26"/>
        <v>No</v>
      </c>
      <c r="N239" s="13" t="str">
        <f>Table1[[#This Row],[Club]]&amp;":"&amp;Table1[[#Headers],[Male]]</f>
        <v>:Male</v>
      </c>
      <c r="P239" s="2">
        <v>238</v>
      </c>
      <c r="Q239" s="2" t="str">
        <f>IFERROR(VLOOKUP(P$1&amp;":"&amp;P239,'Finish order'!$C:$K,6,FALSE),"")</f>
        <v/>
      </c>
      <c r="R239" s="2" t="str">
        <f>IFERROR(VLOOKUP(P$1&amp;":"&amp;P239,'Finish order'!$C:$K,9,FALSE),"")</f>
        <v/>
      </c>
      <c r="S239" s="2" t="str">
        <f>IFERROR(VLOOKUP(P$1&amp;":"&amp;P239,'Finish order'!$C:$K,7,FALSE),"")</f>
        <v/>
      </c>
      <c r="T239" s="11" t="str">
        <f>IFERROR(VLOOKUP(P$1&amp;":"&amp;P239,'Finish order'!$C:$K,5,FALSE),"")</f>
        <v/>
      </c>
      <c r="U239" s="2" t="str">
        <f>IFERROR(VLOOKUP(P$1&amp;":"&amp;P239,'Finish order'!$C:$K,4,FALSE),"")</f>
        <v/>
      </c>
      <c r="V239" s="13" t="str" cm="1">
        <f t="array" ref="V239">IFERROR(SMALL(IF($S$2:$S1148=S239,$P$2:$P$911*1.001),1),"")</f>
        <v/>
      </c>
      <c r="W239" s="13" t="str" cm="1">
        <f t="array" ref="W239">IFERROR(SMALL(IF($S$2:$S1148=S239,$P$2:$P$911*1.0001),2),"")</f>
        <v/>
      </c>
      <c r="X239" s="13" t="str" cm="1">
        <f t="array" ref="X239">IFERROR(SMALL(IF($S$2:$S1148=S239,$P$2:$P$911*1.00001),3),"")</f>
        <v/>
      </c>
      <c r="Y239" s="13" t="str" cm="1">
        <f t="array" ref="Y239">IFERROR(SMALL(IF($S$2:$S1148=S239,$P$2:$P$911*1.000001),4),"")</f>
        <v/>
      </c>
      <c r="Z239" s="13" t="str">
        <f t="shared" si="27"/>
        <v>No</v>
      </c>
      <c r="AA239" s="13" t="str">
        <f t="shared" si="28"/>
        <v>No</v>
      </c>
      <c r="AB239" s="13" t="str">
        <f t="shared" si="29"/>
        <v>No</v>
      </c>
      <c r="AC239" s="13" t="str">
        <f>Table4[[#This Row],[Club]]&amp;":"&amp;Table4[[#Headers],[Female]]</f>
        <v>:Female</v>
      </c>
    </row>
    <row r="240" spans="1:29" x14ac:dyDescent="0.2">
      <c r="A240" s="2">
        <v>239</v>
      </c>
      <c r="B240" s="2" t="str">
        <f>IFERROR(VLOOKUP($A$1&amp;":"&amp;A240,'Finish order'!C:K,6,FALSE),"")</f>
        <v/>
      </c>
      <c r="C240" s="2" t="str">
        <f>IFERROR(VLOOKUP(A$1&amp;":"&amp;A240,'Finish order'!$C:$K,9,FALSE),"")</f>
        <v/>
      </c>
      <c r="D240" s="2" t="str">
        <f>IFERROR(VLOOKUP(A$1&amp;":"&amp;A240,'Finish order'!$C:$K,7,FALSE),"")</f>
        <v/>
      </c>
      <c r="E240" s="11" t="str">
        <f>IFERROR(VLOOKUP($A$1&amp;":"&amp;A240,'Finish order'!C:K,5,FALSE),"")</f>
        <v/>
      </c>
      <c r="F240" s="2" t="str">
        <f>IFERROR(VLOOKUP($A$1&amp;":"&amp;A240,'Finish order'!C:K,4,FALSE),"")</f>
        <v/>
      </c>
      <c r="G240" s="13" t="str" cm="1">
        <f t="array" ref="G240">IFERROR(SMALL(IF($D$2:$D1149=D240,$A$2:$A$911*1.001),1),"")</f>
        <v/>
      </c>
      <c r="H240" s="13" t="str" cm="1">
        <f t="array" ref="H240">IFERROR(SMALL(IF($D$2:$D1149=D240,$A$2:$A$911*1.0001),2),"")</f>
        <v/>
      </c>
      <c r="I240" s="13" t="str" cm="1">
        <f t="array" ref="I240">IFERROR(SMALL(IF($D$2:$D1149=D240,$A$2:$A$911*1.00001),3),"")</f>
        <v/>
      </c>
      <c r="J240" s="13" t="str" cm="1">
        <f t="array" ref="J240">IFERROR(SMALL(IF($D$2:$D1149=D240,$A$2:$A$911*1.000001),4),"")</f>
        <v/>
      </c>
      <c r="K240" s="13" t="str">
        <f t="shared" si="24"/>
        <v>No</v>
      </c>
      <c r="L240" s="13" t="str">
        <f t="shared" si="25"/>
        <v>No</v>
      </c>
      <c r="M240" s="13" t="str">
        <f t="shared" si="26"/>
        <v>No</v>
      </c>
      <c r="N240" s="13" t="str">
        <f>Table1[[#This Row],[Club]]&amp;":"&amp;Table1[[#Headers],[Male]]</f>
        <v>:Male</v>
      </c>
      <c r="P240" s="2">
        <v>239</v>
      </c>
      <c r="Q240" s="2" t="str">
        <f>IFERROR(VLOOKUP(P$1&amp;":"&amp;P240,'Finish order'!$C:$K,6,FALSE),"")</f>
        <v/>
      </c>
      <c r="R240" s="2" t="str">
        <f>IFERROR(VLOOKUP(P$1&amp;":"&amp;P240,'Finish order'!$C:$K,9,FALSE),"")</f>
        <v/>
      </c>
      <c r="S240" s="2" t="str">
        <f>IFERROR(VLOOKUP(P$1&amp;":"&amp;P240,'Finish order'!$C:$K,7,FALSE),"")</f>
        <v/>
      </c>
      <c r="T240" s="11" t="str">
        <f>IFERROR(VLOOKUP(P$1&amp;":"&amp;P240,'Finish order'!$C:$K,5,FALSE),"")</f>
        <v/>
      </c>
      <c r="U240" s="2" t="str">
        <f>IFERROR(VLOOKUP(P$1&amp;":"&amp;P240,'Finish order'!$C:$K,4,FALSE),"")</f>
        <v/>
      </c>
      <c r="V240" s="13" t="str" cm="1">
        <f t="array" ref="V240">IFERROR(SMALL(IF($S$2:$S1149=S240,$P$2:$P$911*1.001),1),"")</f>
        <v/>
      </c>
      <c r="W240" s="13" t="str" cm="1">
        <f t="array" ref="W240">IFERROR(SMALL(IF($S$2:$S1149=S240,$P$2:$P$911*1.0001),2),"")</f>
        <v/>
      </c>
      <c r="X240" s="13" t="str" cm="1">
        <f t="array" ref="X240">IFERROR(SMALL(IF($S$2:$S1149=S240,$P$2:$P$911*1.00001),3),"")</f>
        <v/>
      </c>
      <c r="Y240" s="13" t="str" cm="1">
        <f t="array" ref="Y240">IFERROR(SMALL(IF($S$2:$S1149=S240,$P$2:$P$911*1.000001),4),"")</f>
        <v/>
      </c>
      <c r="Z240" s="13" t="str">
        <f t="shared" si="27"/>
        <v>No</v>
      </c>
      <c r="AA240" s="13" t="str">
        <f t="shared" si="28"/>
        <v>No</v>
      </c>
      <c r="AB240" s="13" t="str">
        <f t="shared" si="29"/>
        <v>No</v>
      </c>
      <c r="AC240" s="13" t="str">
        <f>Table4[[#This Row],[Club]]&amp;":"&amp;Table4[[#Headers],[Female]]</f>
        <v>:Female</v>
      </c>
    </row>
    <row r="241" spans="1:29" x14ac:dyDescent="0.2">
      <c r="A241" s="2">
        <v>240</v>
      </c>
      <c r="B241" s="2" t="str">
        <f>IFERROR(VLOOKUP($A$1&amp;":"&amp;A241,'Finish order'!C:K,6,FALSE),"")</f>
        <v/>
      </c>
      <c r="C241" s="2" t="str">
        <f>IFERROR(VLOOKUP(A$1&amp;":"&amp;A241,'Finish order'!$C:$K,9,FALSE),"")</f>
        <v/>
      </c>
      <c r="D241" s="2" t="str">
        <f>IFERROR(VLOOKUP(A$1&amp;":"&amp;A241,'Finish order'!$C:$K,7,FALSE),"")</f>
        <v/>
      </c>
      <c r="E241" s="11" t="str">
        <f>IFERROR(VLOOKUP($A$1&amp;":"&amp;A241,'Finish order'!C:K,5,FALSE),"")</f>
        <v/>
      </c>
      <c r="F241" s="2" t="str">
        <f>IFERROR(VLOOKUP($A$1&amp;":"&amp;A241,'Finish order'!C:K,4,FALSE),"")</f>
        <v/>
      </c>
      <c r="G241" s="13" t="str" cm="1">
        <f t="array" ref="G241">IFERROR(SMALL(IF($D$2:$D1150=D241,$A$2:$A$911*1.001),1),"")</f>
        <v/>
      </c>
      <c r="H241" s="13" t="str" cm="1">
        <f t="array" ref="H241">IFERROR(SMALL(IF($D$2:$D1150=D241,$A$2:$A$911*1.0001),2),"")</f>
        <v/>
      </c>
      <c r="I241" s="13" t="str" cm="1">
        <f t="array" ref="I241">IFERROR(SMALL(IF($D$2:$D1150=D241,$A$2:$A$911*1.00001),3),"")</f>
        <v/>
      </c>
      <c r="J241" s="13" t="str" cm="1">
        <f t="array" ref="J241">IFERROR(SMALL(IF($D$2:$D1150=D241,$A$2:$A$911*1.000001),4),"")</f>
        <v/>
      </c>
      <c r="K241" s="13" t="str">
        <f t="shared" si="24"/>
        <v>No</v>
      </c>
      <c r="L241" s="13" t="str">
        <f t="shared" si="25"/>
        <v>No</v>
      </c>
      <c r="M241" s="13" t="str">
        <f t="shared" si="26"/>
        <v>No</v>
      </c>
      <c r="N241" s="13" t="str">
        <f>Table1[[#This Row],[Club]]&amp;":"&amp;Table1[[#Headers],[Male]]</f>
        <v>:Male</v>
      </c>
      <c r="P241" s="2">
        <v>240</v>
      </c>
      <c r="Q241" s="2" t="str">
        <f>IFERROR(VLOOKUP(P$1&amp;":"&amp;P241,'Finish order'!$C:$K,6,FALSE),"")</f>
        <v/>
      </c>
      <c r="R241" s="2" t="str">
        <f>IFERROR(VLOOKUP(P$1&amp;":"&amp;P241,'Finish order'!$C:$K,9,FALSE),"")</f>
        <v/>
      </c>
      <c r="S241" s="2" t="str">
        <f>IFERROR(VLOOKUP(P$1&amp;":"&amp;P241,'Finish order'!$C:$K,7,FALSE),"")</f>
        <v/>
      </c>
      <c r="T241" s="11" t="str">
        <f>IFERROR(VLOOKUP(P$1&amp;":"&amp;P241,'Finish order'!$C:$K,5,FALSE),"")</f>
        <v/>
      </c>
      <c r="U241" s="2" t="str">
        <f>IFERROR(VLOOKUP(P$1&amp;":"&amp;P241,'Finish order'!$C:$K,4,FALSE),"")</f>
        <v/>
      </c>
      <c r="V241" s="13" t="str" cm="1">
        <f t="array" ref="V241">IFERROR(SMALL(IF($S$2:$S1150=S241,$P$2:$P$911*1.001),1),"")</f>
        <v/>
      </c>
      <c r="W241" s="13" t="str" cm="1">
        <f t="array" ref="W241">IFERROR(SMALL(IF($S$2:$S1150=S241,$P$2:$P$911*1.0001),2),"")</f>
        <v/>
      </c>
      <c r="X241" s="13" t="str" cm="1">
        <f t="array" ref="X241">IFERROR(SMALL(IF($S$2:$S1150=S241,$P$2:$P$911*1.00001),3),"")</f>
        <v/>
      </c>
      <c r="Y241" s="13" t="str" cm="1">
        <f t="array" ref="Y241">IFERROR(SMALL(IF($S$2:$S1150=S241,$P$2:$P$911*1.000001),4),"")</f>
        <v/>
      </c>
      <c r="Z241" s="13" t="str">
        <f t="shared" si="27"/>
        <v>No</v>
      </c>
      <c r="AA241" s="13" t="str">
        <f t="shared" si="28"/>
        <v>No</v>
      </c>
      <c r="AB241" s="13" t="str">
        <f t="shared" si="29"/>
        <v>No</v>
      </c>
      <c r="AC241" s="13" t="str">
        <f>Table4[[#This Row],[Club]]&amp;":"&amp;Table4[[#Headers],[Female]]</f>
        <v>:Female</v>
      </c>
    </row>
    <row r="242" spans="1:29" x14ac:dyDescent="0.2">
      <c r="A242" s="2">
        <v>241</v>
      </c>
      <c r="B242" s="2" t="str">
        <f>IFERROR(VLOOKUP($A$1&amp;":"&amp;A242,'Finish order'!C:K,6,FALSE),"")</f>
        <v/>
      </c>
      <c r="C242" s="2" t="str">
        <f>IFERROR(VLOOKUP(A$1&amp;":"&amp;A242,'Finish order'!$C:$K,9,FALSE),"")</f>
        <v/>
      </c>
      <c r="D242" s="2" t="str">
        <f>IFERROR(VLOOKUP(A$1&amp;":"&amp;A242,'Finish order'!$C:$K,7,FALSE),"")</f>
        <v/>
      </c>
      <c r="E242" s="11" t="str">
        <f>IFERROR(VLOOKUP($A$1&amp;":"&amp;A242,'Finish order'!C:K,5,FALSE),"")</f>
        <v/>
      </c>
      <c r="F242" s="2" t="str">
        <f>IFERROR(VLOOKUP($A$1&amp;":"&amp;A242,'Finish order'!C:K,4,FALSE),"")</f>
        <v/>
      </c>
      <c r="G242" s="13" t="str" cm="1">
        <f t="array" ref="G242">IFERROR(SMALL(IF($D$2:$D1151=D242,$A$2:$A$911*1.001),1),"")</f>
        <v/>
      </c>
      <c r="H242" s="13" t="str" cm="1">
        <f t="array" ref="H242">IFERROR(SMALL(IF($D$2:$D1151=D242,$A$2:$A$911*1.0001),2),"")</f>
        <v/>
      </c>
      <c r="I242" s="13" t="str" cm="1">
        <f t="array" ref="I242">IFERROR(SMALL(IF($D$2:$D1151=D242,$A$2:$A$911*1.00001),3),"")</f>
        <v/>
      </c>
      <c r="J242" s="13" t="str" cm="1">
        <f t="array" ref="J242">IFERROR(SMALL(IF($D$2:$D1151=D242,$A$2:$A$911*1.000001),4),"")</f>
        <v/>
      </c>
      <c r="K242" s="13" t="str">
        <f t="shared" si="24"/>
        <v>No</v>
      </c>
      <c r="L242" s="13" t="str">
        <f t="shared" si="25"/>
        <v>No</v>
      </c>
      <c r="M242" s="13" t="str">
        <f t="shared" si="26"/>
        <v>No</v>
      </c>
      <c r="N242" s="13" t="str">
        <f>Table1[[#This Row],[Club]]&amp;":"&amp;Table1[[#Headers],[Male]]</f>
        <v>:Male</v>
      </c>
      <c r="P242" s="2">
        <v>241</v>
      </c>
      <c r="Q242" s="2" t="str">
        <f>IFERROR(VLOOKUP(P$1&amp;":"&amp;P242,'Finish order'!$C:$K,6,FALSE),"")</f>
        <v/>
      </c>
      <c r="R242" s="2" t="str">
        <f>IFERROR(VLOOKUP(P$1&amp;":"&amp;P242,'Finish order'!$C:$K,9,FALSE),"")</f>
        <v/>
      </c>
      <c r="S242" s="2" t="str">
        <f>IFERROR(VLOOKUP(P$1&amp;":"&amp;P242,'Finish order'!$C:$K,7,FALSE),"")</f>
        <v/>
      </c>
      <c r="T242" s="11" t="str">
        <f>IFERROR(VLOOKUP(P$1&amp;":"&amp;P242,'Finish order'!$C:$K,5,FALSE),"")</f>
        <v/>
      </c>
      <c r="U242" s="2" t="str">
        <f>IFERROR(VLOOKUP(P$1&amp;":"&amp;P242,'Finish order'!$C:$K,4,FALSE),"")</f>
        <v/>
      </c>
      <c r="V242" s="13" t="str" cm="1">
        <f t="array" ref="V242">IFERROR(SMALL(IF($S$2:$S1151=S242,$P$2:$P$911*1.001),1),"")</f>
        <v/>
      </c>
      <c r="W242" s="13" t="str" cm="1">
        <f t="array" ref="W242">IFERROR(SMALL(IF($S$2:$S1151=S242,$P$2:$P$911*1.0001),2),"")</f>
        <v/>
      </c>
      <c r="X242" s="13" t="str" cm="1">
        <f t="array" ref="X242">IFERROR(SMALL(IF($S$2:$S1151=S242,$P$2:$P$911*1.00001),3),"")</f>
        <v/>
      </c>
      <c r="Y242" s="13" t="str" cm="1">
        <f t="array" ref="Y242">IFERROR(SMALL(IF($S$2:$S1151=S242,$P$2:$P$911*1.000001),4),"")</f>
        <v/>
      </c>
      <c r="Z242" s="13" t="str">
        <f t="shared" si="27"/>
        <v>No</v>
      </c>
      <c r="AA242" s="13" t="str">
        <f t="shared" si="28"/>
        <v>No</v>
      </c>
      <c r="AB242" s="13" t="str">
        <f t="shared" si="29"/>
        <v>No</v>
      </c>
      <c r="AC242" s="13" t="str">
        <f>Table4[[#This Row],[Club]]&amp;":"&amp;Table4[[#Headers],[Female]]</f>
        <v>:Female</v>
      </c>
    </row>
    <row r="243" spans="1:29" x14ac:dyDescent="0.2">
      <c r="A243" s="2">
        <v>242</v>
      </c>
      <c r="B243" s="2" t="str">
        <f>IFERROR(VLOOKUP($A$1&amp;":"&amp;A243,'Finish order'!C:K,6,FALSE),"")</f>
        <v/>
      </c>
      <c r="C243" s="2" t="str">
        <f>IFERROR(VLOOKUP(A$1&amp;":"&amp;A243,'Finish order'!$C:$K,9,FALSE),"")</f>
        <v/>
      </c>
      <c r="D243" s="2" t="str">
        <f>IFERROR(VLOOKUP(A$1&amp;":"&amp;A243,'Finish order'!$C:$K,7,FALSE),"")</f>
        <v/>
      </c>
      <c r="E243" s="11" t="str">
        <f>IFERROR(VLOOKUP($A$1&amp;":"&amp;A243,'Finish order'!C:K,5,FALSE),"")</f>
        <v/>
      </c>
      <c r="F243" s="2" t="str">
        <f>IFERROR(VLOOKUP($A$1&amp;":"&amp;A243,'Finish order'!C:K,4,FALSE),"")</f>
        <v/>
      </c>
      <c r="G243" s="13" t="str" cm="1">
        <f t="array" ref="G243">IFERROR(SMALL(IF($D$2:$D1152=D243,$A$2:$A$911*1.001),1),"")</f>
        <v/>
      </c>
      <c r="H243" s="13" t="str" cm="1">
        <f t="array" ref="H243">IFERROR(SMALL(IF($D$2:$D1152=D243,$A$2:$A$911*1.0001),2),"")</f>
        <v/>
      </c>
      <c r="I243" s="13" t="str" cm="1">
        <f t="array" ref="I243">IFERROR(SMALL(IF($D$2:$D1152=D243,$A$2:$A$911*1.00001),3),"")</f>
        <v/>
      </c>
      <c r="J243" s="13" t="str" cm="1">
        <f t="array" ref="J243">IFERROR(SMALL(IF($D$2:$D1152=D243,$A$2:$A$911*1.000001),4),"")</f>
        <v/>
      </c>
      <c r="K243" s="13" t="str">
        <f t="shared" si="24"/>
        <v>No</v>
      </c>
      <c r="L243" s="13" t="str">
        <f t="shared" si="25"/>
        <v>No</v>
      </c>
      <c r="M243" s="13" t="str">
        <f t="shared" si="26"/>
        <v>No</v>
      </c>
      <c r="N243" s="13" t="str">
        <f>Table1[[#This Row],[Club]]&amp;":"&amp;Table1[[#Headers],[Male]]</f>
        <v>:Male</v>
      </c>
      <c r="P243" s="2">
        <v>242</v>
      </c>
      <c r="Q243" s="2" t="str">
        <f>IFERROR(VLOOKUP(P$1&amp;":"&amp;P243,'Finish order'!$C:$K,6,FALSE),"")</f>
        <v/>
      </c>
      <c r="R243" s="2" t="str">
        <f>IFERROR(VLOOKUP(P$1&amp;":"&amp;P243,'Finish order'!$C:$K,9,FALSE),"")</f>
        <v/>
      </c>
      <c r="S243" s="2" t="str">
        <f>IFERROR(VLOOKUP(P$1&amp;":"&amp;P243,'Finish order'!$C:$K,7,FALSE),"")</f>
        <v/>
      </c>
      <c r="T243" s="11" t="str">
        <f>IFERROR(VLOOKUP(P$1&amp;":"&amp;P243,'Finish order'!$C:$K,5,FALSE),"")</f>
        <v/>
      </c>
      <c r="U243" s="2" t="str">
        <f>IFERROR(VLOOKUP(P$1&amp;":"&amp;P243,'Finish order'!$C:$K,4,FALSE),"")</f>
        <v/>
      </c>
      <c r="V243" s="13" t="str" cm="1">
        <f t="array" ref="V243">IFERROR(SMALL(IF($S$2:$S1152=S243,$P$2:$P$911*1.001),1),"")</f>
        <v/>
      </c>
      <c r="W243" s="13" t="str" cm="1">
        <f t="array" ref="W243">IFERROR(SMALL(IF($S$2:$S1152=S243,$P$2:$P$911*1.0001),2),"")</f>
        <v/>
      </c>
      <c r="X243" s="13" t="str" cm="1">
        <f t="array" ref="X243">IFERROR(SMALL(IF($S$2:$S1152=S243,$P$2:$P$911*1.00001),3),"")</f>
        <v/>
      </c>
      <c r="Y243" s="13" t="str" cm="1">
        <f t="array" ref="Y243">IFERROR(SMALL(IF($S$2:$S1152=S243,$P$2:$P$911*1.000001),4),"")</f>
        <v/>
      </c>
      <c r="Z243" s="13" t="str">
        <f t="shared" si="27"/>
        <v>No</v>
      </c>
      <c r="AA243" s="13" t="str">
        <f t="shared" si="28"/>
        <v>No</v>
      </c>
      <c r="AB243" s="13" t="str">
        <f t="shared" si="29"/>
        <v>No</v>
      </c>
      <c r="AC243" s="13" t="str">
        <f>Table4[[#This Row],[Club]]&amp;":"&amp;Table4[[#Headers],[Female]]</f>
        <v>:Female</v>
      </c>
    </row>
    <row r="244" spans="1:29" x14ac:dyDescent="0.2">
      <c r="A244" s="2">
        <v>243</v>
      </c>
      <c r="B244" s="2" t="str">
        <f>IFERROR(VLOOKUP($A$1&amp;":"&amp;A244,'Finish order'!C:K,6,FALSE),"")</f>
        <v/>
      </c>
      <c r="C244" s="2" t="str">
        <f>IFERROR(VLOOKUP(A$1&amp;":"&amp;A244,'Finish order'!$C:$K,9,FALSE),"")</f>
        <v/>
      </c>
      <c r="D244" s="2" t="str">
        <f>IFERROR(VLOOKUP(A$1&amp;":"&amp;A244,'Finish order'!$C:$K,7,FALSE),"")</f>
        <v/>
      </c>
      <c r="E244" s="11" t="str">
        <f>IFERROR(VLOOKUP($A$1&amp;":"&amp;A244,'Finish order'!C:K,5,FALSE),"")</f>
        <v/>
      </c>
      <c r="F244" s="2" t="str">
        <f>IFERROR(VLOOKUP($A$1&amp;":"&amp;A244,'Finish order'!C:K,4,FALSE),"")</f>
        <v/>
      </c>
      <c r="G244" s="13" t="str" cm="1">
        <f t="array" ref="G244">IFERROR(SMALL(IF($D$2:$D1153=D244,$A$2:$A$911*1.001),1),"")</f>
        <v/>
      </c>
      <c r="H244" s="13" t="str" cm="1">
        <f t="array" ref="H244">IFERROR(SMALL(IF($D$2:$D1153=D244,$A$2:$A$911*1.0001),2),"")</f>
        <v/>
      </c>
      <c r="I244" s="13" t="str" cm="1">
        <f t="array" ref="I244">IFERROR(SMALL(IF($D$2:$D1153=D244,$A$2:$A$911*1.00001),3),"")</f>
        <v/>
      </c>
      <c r="J244" s="13" t="str" cm="1">
        <f t="array" ref="J244">IFERROR(SMALL(IF($D$2:$D1153=D244,$A$2:$A$911*1.000001),4),"")</f>
        <v/>
      </c>
      <c r="K244" s="13" t="str">
        <f t="shared" si="24"/>
        <v>No</v>
      </c>
      <c r="L244" s="13" t="str">
        <f t="shared" si="25"/>
        <v>No</v>
      </c>
      <c r="M244" s="13" t="str">
        <f t="shared" si="26"/>
        <v>No</v>
      </c>
      <c r="N244" s="13" t="str">
        <f>Table1[[#This Row],[Club]]&amp;":"&amp;Table1[[#Headers],[Male]]</f>
        <v>:Male</v>
      </c>
      <c r="P244" s="2">
        <v>243</v>
      </c>
      <c r="Q244" s="2" t="str">
        <f>IFERROR(VLOOKUP(P$1&amp;":"&amp;P244,'Finish order'!$C:$K,6,FALSE),"")</f>
        <v/>
      </c>
      <c r="R244" s="2" t="str">
        <f>IFERROR(VLOOKUP(P$1&amp;":"&amp;P244,'Finish order'!$C:$K,9,FALSE),"")</f>
        <v/>
      </c>
      <c r="S244" s="2" t="str">
        <f>IFERROR(VLOOKUP(P$1&amp;":"&amp;P244,'Finish order'!$C:$K,7,FALSE),"")</f>
        <v/>
      </c>
      <c r="T244" s="11" t="str">
        <f>IFERROR(VLOOKUP(P$1&amp;":"&amp;P244,'Finish order'!$C:$K,5,FALSE),"")</f>
        <v/>
      </c>
      <c r="U244" s="2" t="str">
        <f>IFERROR(VLOOKUP(P$1&amp;":"&amp;P244,'Finish order'!$C:$K,4,FALSE),"")</f>
        <v/>
      </c>
      <c r="V244" s="13" t="str" cm="1">
        <f t="array" ref="V244">IFERROR(SMALL(IF($S$2:$S1153=S244,$P$2:$P$911*1.001),1),"")</f>
        <v/>
      </c>
      <c r="W244" s="13" t="str" cm="1">
        <f t="array" ref="W244">IFERROR(SMALL(IF($S$2:$S1153=S244,$P$2:$P$911*1.0001),2),"")</f>
        <v/>
      </c>
      <c r="X244" s="13" t="str" cm="1">
        <f t="array" ref="X244">IFERROR(SMALL(IF($S$2:$S1153=S244,$P$2:$P$911*1.00001),3),"")</f>
        <v/>
      </c>
      <c r="Y244" s="13" t="str" cm="1">
        <f t="array" ref="Y244">IFERROR(SMALL(IF($S$2:$S1153=S244,$P$2:$P$911*1.000001),4),"")</f>
        <v/>
      </c>
      <c r="Z244" s="13" t="str">
        <f t="shared" si="27"/>
        <v>No</v>
      </c>
      <c r="AA244" s="13" t="str">
        <f t="shared" si="28"/>
        <v>No</v>
      </c>
      <c r="AB244" s="13" t="str">
        <f t="shared" si="29"/>
        <v>No</v>
      </c>
      <c r="AC244" s="13" t="str">
        <f>Table4[[#This Row],[Club]]&amp;":"&amp;Table4[[#Headers],[Female]]</f>
        <v>:Female</v>
      </c>
    </row>
    <row r="245" spans="1:29" x14ac:dyDescent="0.2">
      <c r="A245" s="2">
        <v>244</v>
      </c>
      <c r="B245" s="2" t="str">
        <f>IFERROR(VLOOKUP($A$1&amp;":"&amp;A245,'Finish order'!C:K,6,FALSE),"")</f>
        <v/>
      </c>
      <c r="C245" s="2" t="str">
        <f>IFERROR(VLOOKUP(A$1&amp;":"&amp;A245,'Finish order'!$C:$K,9,FALSE),"")</f>
        <v/>
      </c>
      <c r="D245" s="2" t="str">
        <f>IFERROR(VLOOKUP(A$1&amp;":"&amp;A245,'Finish order'!$C:$K,7,FALSE),"")</f>
        <v/>
      </c>
      <c r="E245" s="11" t="str">
        <f>IFERROR(VLOOKUP($A$1&amp;":"&amp;A245,'Finish order'!C:K,5,FALSE),"")</f>
        <v/>
      </c>
      <c r="F245" s="2" t="str">
        <f>IFERROR(VLOOKUP($A$1&amp;":"&amp;A245,'Finish order'!C:K,4,FALSE),"")</f>
        <v/>
      </c>
      <c r="G245" s="13" t="str" cm="1">
        <f t="array" ref="G245">IFERROR(SMALL(IF($D$2:$D1154=D245,$A$2:$A$911*1.001),1),"")</f>
        <v/>
      </c>
      <c r="H245" s="13" t="str" cm="1">
        <f t="array" ref="H245">IFERROR(SMALL(IF($D$2:$D1154=D245,$A$2:$A$911*1.0001),2),"")</f>
        <v/>
      </c>
      <c r="I245" s="13" t="str" cm="1">
        <f t="array" ref="I245">IFERROR(SMALL(IF($D$2:$D1154=D245,$A$2:$A$911*1.00001),3),"")</f>
        <v/>
      </c>
      <c r="J245" s="13" t="str" cm="1">
        <f t="array" ref="J245">IFERROR(SMALL(IF($D$2:$D1154=D245,$A$2:$A$911*1.000001),4),"")</f>
        <v/>
      </c>
      <c r="K245" s="13" t="str">
        <f t="shared" si="24"/>
        <v>No</v>
      </c>
      <c r="L245" s="13" t="str">
        <f t="shared" si="25"/>
        <v>No</v>
      </c>
      <c r="M245" s="13" t="str">
        <f t="shared" si="26"/>
        <v>No</v>
      </c>
      <c r="N245" s="13" t="str">
        <f>Table1[[#This Row],[Club]]&amp;":"&amp;Table1[[#Headers],[Male]]</f>
        <v>:Male</v>
      </c>
      <c r="P245" s="2">
        <v>244</v>
      </c>
      <c r="Q245" s="2" t="str">
        <f>IFERROR(VLOOKUP(P$1&amp;":"&amp;P245,'Finish order'!$C:$K,6,FALSE),"")</f>
        <v/>
      </c>
      <c r="R245" s="2" t="str">
        <f>IFERROR(VLOOKUP(P$1&amp;":"&amp;P245,'Finish order'!$C:$K,9,FALSE),"")</f>
        <v/>
      </c>
      <c r="S245" s="2" t="str">
        <f>IFERROR(VLOOKUP(P$1&amp;":"&amp;P245,'Finish order'!$C:$K,7,FALSE),"")</f>
        <v/>
      </c>
      <c r="T245" s="11" t="str">
        <f>IFERROR(VLOOKUP(P$1&amp;":"&amp;P245,'Finish order'!$C:$K,5,FALSE),"")</f>
        <v/>
      </c>
      <c r="U245" s="2" t="str">
        <f>IFERROR(VLOOKUP(P$1&amp;":"&amp;P245,'Finish order'!$C:$K,4,FALSE),"")</f>
        <v/>
      </c>
      <c r="V245" s="13" t="str" cm="1">
        <f t="array" ref="V245">IFERROR(SMALL(IF($S$2:$S1154=S245,$P$2:$P$911*1.001),1),"")</f>
        <v/>
      </c>
      <c r="W245" s="13" t="str" cm="1">
        <f t="array" ref="W245">IFERROR(SMALL(IF($S$2:$S1154=S245,$P$2:$P$911*1.0001),2),"")</f>
        <v/>
      </c>
      <c r="X245" s="13" t="str" cm="1">
        <f t="array" ref="X245">IFERROR(SMALL(IF($S$2:$S1154=S245,$P$2:$P$911*1.00001),3),"")</f>
        <v/>
      </c>
      <c r="Y245" s="13" t="str" cm="1">
        <f t="array" ref="Y245">IFERROR(SMALL(IF($S$2:$S1154=S245,$P$2:$P$911*1.000001),4),"")</f>
        <v/>
      </c>
      <c r="Z245" s="13" t="str">
        <f t="shared" si="27"/>
        <v>No</v>
      </c>
      <c r="AA245" s="13" t="str">
        <f t="shared" si="28"/>
        <v>No</v>
      </c>
      <c r="AB245" s="13" t="str">
        <f t="shared" si="29"/>
        <v>No</v>
      </c>
      <c r="AC245" s="13" t="str">
        <f>Table4[[#This Row],[Club]]&amp;":"&amp;Table4[[#Headers],[Female]]</f>
        <v>:Female</v>
      </c>
    </row>
    <row r="246" spans="1:29" x14ac:dyDescent="0.2">
      <c r="A246" s="2">
        <v>245</v>
      </c>
      <c r="B246" s="2" t="str">
        <f>IFERROR(VLOOKUP($A$1&amp;":"&amp;A246,'Finish order'!C:K,6,FALSE),"")</f>
        <v/>
      </c>
      <c r="C246" s="2" t="str">
        <f>IFERROR(VLOOKUP(A$1&amp;":"&amp;A246,'Finish order'!$C:$K,9,FALSE),"")</f>
        <v/>
      </c>
      <c r="D246" s="2" t="str">
        <f>IFERROR(VLOOKUP(A$1&amp;":"&amp;A246,'Finish order'!$C:$K,7,FALSE),"")</f>
        <v/>
      </c>
      <c r="E246" s="11" t="str">
        <f>IFERROR(VLOOKUP($A$1&amp;":"&amp;A246,'Finish order'!C:K,5,FALSE),"")</f>
        <v/>
      </c>
      <c r="F246" s="2" t="str">
        <f>IFERROR(VLOOKUP($A$1&amp;":"&amp;A246,'Finish order'!C:K,4,FALSE),"")</f>
        <v/>
      </c>
      <c r="G246" s="13" t="str" cm="1">
        <f t="array" ref="G246">IFERROR(SMALL(IF($D$2:$D1155=D246,$A$2:$A$911*1.001),1),"")</f>
        <v/>
      </c>
      <c r="H246" s="13" t="str" cm="1">
        <f t="array" ref="H246">IFERROR(SMALL(IF($D$2:$D1155=D246,$A$2:$A$911*1.0001),2),"")</f>
        <v/>
      </c>
      <c r="I246" s="13" t="str" cm="1">
        <f t="array" ref="I246">IFERROR(SMALL(IF($D$2:$D1155=D246,$A$2:$A$911*1.00001),3),"")</f>
        <v/>
      </c>
      <c r="J246" s="13" t="str" cm="1">
        <f t="array" ref="J246">IFERROR(SMALL(IF($D$2:$D1155=D246,$A$2:$A$911*1.000001),4),"")</f>
        <v/>
      </c>
      <c r="K246" s="13" t="str">
        <f t="shared" si="24"/>
        <v>No</v>
      </c>
      <c r="L246" s="13" t="str">
        <f t="shared" si="25"/>
        <v>No</v>
      </c>
      <c r="M246" s="13" t="str">
        <f t="shared" si="26"/>
        <v>No</v>
      </c>
      <c r="N246" s="13" t="str">
        <f>Table1[[#This Row],[Club]]&amp;":"&amp;Table1[[#Headers],[Male]]</f>
        <v>:Male</v>
      </c>
      <c r="P246" s="2">
        <v>245</v>
      </c>
      <c r="Q246" s="2" t="str">
        <f>IFERROR(VLOOKUP(P$1&amp;":"&amp;P246,'Finish order'!$C:$K,6,FALSE),"")</f>
        <v/>
      </c>
      <c r="R246" s="2" t="str">
        <f>IFERROR(VLOOKUP(P$1&amp;":"&amp;P246,'Finish order'!$C:$K,9,FALSE),"")</f>
        <v/>
      </c>
      <c r="S246" s="2" t="str">
        <f>IFERROR(VLOOKUP(P$1&amp;":"&amp;P246,'Finish order'!$C:$K,7,FALSE),"")</f>
        <v/>
      </c>
      <c r="T246" s="11" t="str">
        <f>IFERROR(VLOOKUP(P$1&amp;":"&amp;P246,'Finish order'!$C:$K,5,FALSE),"")</f>
        <v/>
      </c>
      <c r="U246" s="2" t="str">
        <f>IFERROR(VLOOKUP(P$1&amp;":"&amp;P246,'Finish order'!$C:$K,4,FALSE),"")</f>
        <v/>
      </c>
      <c r="V246" s="13" t="str" cm="1">
        <f t="array" ref="V246">IFERROR(SMALL(IF($S$2:$S1155=S246,$P$2:$P$911*1.001),1),"")</f>
        <v/>
      </c>
      <c r="W246" s="13" t="str" cm="1">
        <f t="array" ref="W246">IFERROR(SMALL(IF($S$2:$S1155=S246,$P$2:$P$911*1.0001),2),"")</f>
        <v/>
      </c>
      <c r="X246" s="13" t="str" cm="1">
        <f t="array" ref="X246">IFERROR(SMALL(IF($S$2:$S1155=S246,$P$2:$P$911*1.00001),3),"")</f>
        <v/>
      </c>
      <c r="Y246" s="13" t="str" cm="1">
        <f t="array" ref="Y246">IFERROR(SMALL(IF($S$2:$S1155=S246,$P$2:$P$911*1.000001),4),"")</f>
        <v/>
      </c>
      <c r="Z246" s="13" t="str">
        <f t="shared" si="27"/>
        <v>No</v>
      </c>
      <c r="AA246" s="13" t="str">
        <f t="shared" si="28"/>
        <v>No</v>
      </c>
      <c r="AB246" s="13" t="str">
        <f t="shared" si="29"/>
        <v>No</v>
      </c>
      <c r="AC246" s="13" t="str">
        <f>Table4[[#This Row],[Club]]&amp;":"&amp;Table4[[#Headers],[Female]]</f>
        <v>:Female</v>
      </c>
    </row>
    <row r="247" spans="1:29" x14ac:dyDescent="0.2">
      <c r="A247" s="2">
        <v>246</v>
      </c>
      <c r="B247" s="2" t="str">
        <f>IFERROR(VLOOKUP($A$1&amp;":"&amp;A247,'Finish order'!C:K,6,FALSE),"")</f>
        <v/>
      </c>
      <c r="C247" s="2" t="str">
        <f>IFERROR(VLOOKUP(A$1&amp;":"&amp;A247,'Finish order'!$C:$K,9,FALSE),"")</f>
        <v/>
      </c>
      <c r="D247" s="2" t="str">
        <f>IFERROR(VLOOKUP(A$1&amp;":"&amp;A247,'Finish order'!$C:$K,7,FALSE),"")</f>
        <v/>
      </c>
      <c r="E247" s="11" t="str">
        <f>IFERROR(VLOOKUP($A$1&amp;":"&amp;A247,'Finish order'!C:K,5,FALSE),"")</f>
        <v/>
      </c>
      <c r="F247" s="2" t="str">
        <f>IFERROR(VLOOKUP($A$1&amp;":"&amp;A247,'Finish order'!C:K,4,FALSE),"")</f>
        <v/>
      </c>
      <c r="G247" s="13" t="str" cm="1">
        <f t="array" ref="G247">IFERROR(SMALL(IF($D$2:$D1156=D247,$A$2:$A$911*1.001),1),"")</f>
        <v/>
      </c>
      <c r="H247" s="13" t="str" cm="1">
        <f t="array" ref="H247">IFERROR(SMALL(IF($D$2:$D1156=D247,$A$2:$A$911*1.0001),2),"")</f>
        <v/>
      </c>
      <c r="I247" s="13" t="str" cm="1">
        <f t="array" ref="I247">IFERROR(SMALL(IF($D$2:$D1156=D247,$A$2:$A$911*1.00001),3),"")</f>
        <v/>
      </c>
      <c r="J247" s="13" t="str" cm="1">
        <f t="array" ref="J247">IFERROR(SMALL(IF($D$2:$D1156=D247,$A$2:$A$911*1.000001),4),"")</f>
        <v/>
      </c>
      <c r="K247" s="13" t="str">
        <f t="shared" si="24"/>
        <v>No</v>
      </c>
      <c r="L247" s="13" t="str">
        <f t="shared" si="25"/>
        <v>No</v>
      </c>
      <c r="M247" s="13" t="str">
        <f t="shared" si="26"/>
        <v>No</v>
      </c>
      <c r="N247" s="13" t="str">
        <f>Table1[[#This Row],[Club]]&amp;":"&amp;Table1[[#Headers],[Male]]</f>
        <v>:Male</v>
      </c>
      <c r="P247" s="2">
        <v>246</v>
      </c>
      <c r="Q247" s="2" t="str">
        <f>IFERROR(VLOOKUP(P$1&amp;":"&amp;P247,'Finish order'!$C:$K,6,FALSE),"")</f>
        <v/>
      </c>
      <c r="R247" s="2" t="str">
        <f>IFERROR(VLOOKUP(P$1&amp;":"&amp;P247,'Finish order'!$C:$K,9,FALSE),"")</f>
        <v/>
      </c>
      <c r="S247" s="2" t="str">
        <f>IFERROR(VLOOKUP(P$1&amp;":"&amp;P247,'Finish order'!$C:$K,7,FALSE),"")</f>
        <v/>
      </c>
      <c r="T247" s="11" t="str">
        <f>IFERROR(VLOOKUP(P$1&amp;":"&amp;P247,'Finish order'!$C:$K,5,FALSE),"")</f>
        <v/>
      </c>
      <c r="U247" s="2" t="str">
        <f>IFERROR(VLOOKUP(P$1&amp;":"&amp;P247,'Finish order'!$C:$K,4,FALSE),"")</f>
        <v/>
      </c>
      <c r="V247" s="13" t="str" cm="1">
        <f t="array" ref="V247">IFERROR(SMALL(IF($S$2:$S1156=S247,$P$2:$P$911*1.001),1),"")</f>
        <v/>
      </c>
      <c r="W247" s="13" t="str" cm="1">
        <f t="array" ref="W247">IFERROR(SMALL(IF($S$2:$S1156=S247,$P$2:$P$911*1.0001),2),"")</f>
        <v/>
      </c>
      <c r="X247" s="13" t="str" cm="1">
        <f t="array" ref="X247">IFERROR(SMALL(IF($S$2:$S1156=S247,$P$2:$P$911*1.00001),3),"")</f>
        <v/>
      </c>
      <c r="Y247" s="13" t="str" cm="1">
        <f t="array" ref="Y247">IFERROR(SMALL(IF($S$2:$S1156=S247,$P$2:$P$911*1.000001),4),"")</f>
        <v/>
      </c>
      <c r="Z247" s="13" t="str">
        <f t="shared" si="27"/>
        <v>No</v>
      </c>
      <c r="AA247" s="13" t="str">
        <f t="shared" si="28"/>
        <v>No</v>
      </c>
      <c r="AB247" s="13" t="str">
        <f t="shared" si="29"/>
        <v>No</v>
      </c>
      <c r="AC247" s="13" t="str">
        <f>Table4[[#This Row],[Club]]&amp;":"&amp;Table4[[#Headers],[Female]]</f>
        <v>:Female</v>
      </c>
    </row>
    <row r="248" spans="1:29" x14ac:dyDescent="0.2">
      <c r="A248" s="2">
        <v>247</v>
      </c>
      <c r="B248" s="2" t="str">
        <f>IFERROR(VLOOKUP($A$1&amp;":"&amp;A248,'Finish order'!C:K,6,FALSE),"")</f>
        <v/>
      </c>
      <c r="C248" s="2" t="str">
        <f>IFERROR(VLOOKUP(A$1&amp;":"&amp;A248,'Finish order'!$C:$K,9,FALSE),"")</f>
        <v/>
      </c>
      <c r="D248" s="2" t="str">
        <f>IFERROR(VLOOKUP(A$1&amp;":"&amp;A248,'Finish order'!$C:$K,7,FALSE),"")</f>
        <v/>
      </c>
      <c r="E248" s="11" t="str">
        <f>IFERROR(VLOOKUP($A$1&amp;":"&amp;A248,'Finish order'!C:K,5,FALSE),"")</f>
        <v/>
      </c>
      <c r="F248" s="2" t="str">
        <f>IFERROR(VLOOKUP($A$1&amp;":"&amp;A248,'Finish order'!C:K,4,FALSE),"")</f>
        <v/>
      </c>
      <c r="G248" s="13" t="str" cm="1">
        <f t="array" ref="G248">IFERROR(SMALL(IF($D$2:$D1157=D248,$A$2:$A$911*1.001),1),"")</f>
        <v/>
      </c>
      <c r="H248" s="13" t="str" cm="1">
        <f t="array" ref="H248">IFERROR(SMALL(IF($D$2:$D1157=D248,$A$2:$A$911*1.0001),2),"")</f>
        <v/>
      </c>
      <c r="I248" s="13" t="str" cm="1">
        <f t="array" ref="I248">IFERROR(SMALL(IF($D$2:$D1157=D248,$A$2:$A$911*1.00001),3),"")</f>
        <v/>
      </c>
      <c r="J248" s="13" t="str" cm="1">
        <f t="array" ref="J248">IFERROR(SMALL(IF($D$2:$D1157=D248,$A$2:$A$911*1.000001),4),"")</f>
        <v/>
      </c>
      <c r="K248" s="13" t="str">
        <f t="shared" si="24"/>
        <v>No</v>
      </c>
      <c r="L248" s="13" t="str">
        <f t="shared" si="25"/>
        <v>No</v>
      </c>
      <c r="M248" s="13" t="str">
        <f t="shared" si="26"/>
        <v>No</v>
      </c>
      <c r="N248" s="13" t="str">
        <f>Table1[[#This Row],[Club]]&amp;":"&amp;Table1[[#Headers],[Male]]</f>
        <v>:Male</v>
      </c>
      <c r="P248" s="2">
        <v>247</v>
      </c>
      <c r="Q248" s="2" t="str">
        <f>IFERROR(VLOOKUP(P$1&amp;":"&amp;P248,'Finish order'!$C:$K,6,FALSE),"")</f>
        <v/>
      </c>
      <c r="R248" s="2" t="str">
        <f>IFERROR(VLOOKUP(P$1&amp;":"&amp;P248,'Finish order'!$C:$K,9,FALSE),"")</f>
        <v/>
      </c>
      <c r="S248" s="2" t="str">
        <f>IFERROR(VLOOKUP(P$1&amp;":"&amp;P248,'Finish order'!$C:$K,7,FALSE),"")</f>
        <v/>
      </c>
      <c r="T248" s="11" t="str">
        <f>IFERROR(VLOOKUP(P$1&amp;":"&amp;P248,'Finish order'!$C:$K,5,FALSE),"")</f>
        <v/>
      </c>
      <c r="U248" s="2" t="str">
        <f>IFERROR(VLOOKUP(P$1&amp;":"&amp;P248,'Finish order'!$C:$K,4,FALSE),"")</f>
        <v/>
      </c>
      <c r="V248" s="13" t="str" cm="1">
        <f t="array" ref="V248">IFERROR(SMALL(IF($S$2:$S1157=S248,$P$2:$P$911*1.001),1),"")</f>
        <v/>
      </c>
      <c r="W248" s="13" t="str" cm="1">
        <f t="array" ref="W248">IFERROR(SMALL(IF($S$2:$S1157=S248,$P$2:$P$911*1.0001),2),"")</f>
        <v/>
      </c>
      <c r="X248" s="13" t="str" cm="1">
        <f t="array" ref="X248">IFERROR(SMALL(IF($S$2:$S1157=S248,$P$2:$P$911*1.00001),3),"")</f>
        <v/>
      </c>
      <c r="Y248" s="13" t="str" cm="1">
        <f t="array" ref="Y248">IFERROR(SMALL(IF($S$2:$S1157=S248,$P$2:$P$911*1.000001),4),"")</f>
        <v/>
      </c>
      <c r="Z248" s="13" t="str">
        <f t="shared" si="27"/>
        <v>No</v>
      </c>
      <c r="AA248" s="13" t="str">
        <f t="shared" si="28"/>
        <v>No</v>
      </c>
      <c r="AB248" s="13" t="str">
        <f t="shared" si="29"/>
        <v>No</v>
      </c>
      <c r="AC248" s="13" t="str">
        <f>Table4[[#This Row],[Club]]&amp;":"&amp;Table4[[#Headers],[Female]]</f>
        <v>:Female</v>
      </c>
    </row>
    <row r="249" spans="1:29" x14ac:dyDescent="0.2">
      <c r="A249" s="2">
        <v>248</v>
      </c>
      <c r="B249" s="2" t="str">
        <f>IFERROR(VLOOKUP($A$1&amp;":"&amp;A249,'Finish order'!C:K,6,FALSE),"")</f>
        <v/>
      </c>
      <c r="C249" s="2" t="str">
        <f>IFERROR(VLOOKUP(A$1&amp;":"&amp;A249,'Finish order'!$C:$K,9,FALSE),"")</f>
        <v/>
      </c>
      <c r="D249" s="2" t="str">
        <f>IFERROR(VLOOKUP(A$1&amp;":"&amp;A249,'Finish order'!$C:$K,7,FALSE),"")</f>
        <v/>
      </c>
      <c r="E249" s="11" t="str">
        <f>IFERROR(VLOOKUP($A$1&amp;":"&amp;A249,'Finish order'!C:K,5,FALSE),"")</f>
        <v/>
      </c>
      <c r="F249" s="2" t="str">
        <f>IFERROR(VLOOKUP($A$1&amp;":"&amp;A249,'Finish order'!C:K,4,FALSE),"")</f>
        <v/>
      </c>
      <c r="G249" s="13" t="str" cm="1">
        <f t="array" ref="G249">IFERROR(SMALL(IF($D$2:$D1158=D249,$A$2:$A$911*1.001),1),"")</f>
        <v/>
      </c>
      <c r="H249" s="13" t="str" cm="1">
        <f t="array" ref="H249">IFERROR(SMALL(IF($D$2:$D1158=D249,$A$2:$A$911*1.0001),2),"")</f>
        <v/>
      </c>
      <c r="I249" s="13" t="str" cm="1">
        <f t="array" ref="I249">IFERROR(SMALL(IF($D$2:$D1158=D249,$A$2:$A$911*1.00001),3),"")</f>
        <v/>
      </c>
      <c r="J249" s="13" t="str" cm="1">
        <f t="array" ref="J249">IFERROR(SMALL(IF($D$2:$D1158=D249,$A$2:$A$911*1.000001),4),"")</f>
        <v/>
      </c>
      <c r="K249" s="13" t="str">
        <f t="shared" si="24"/>
        <v>No</v>
      </c>
      <c r="L249" s="13" t="str">
        <f t="shared" si="25"/>
        <v>No</v>
      </c>
      <c r="M249" s="13" t="str">
        <f t="shared" si="26"/>
        <v>No</v>
      </c>
      <c r="N249" s="13" t="str">
        <f>Table1[[#This Row],[Club]]&amp;":"&amp;Table1[[#Headers],[Male]]</f>
        <v>:Male</v>
      </c>
      <c r="P249" s="2">
        <v>248</v>
      </c>
      <c r="Q249" s="2" t="str">
        <f>IFERROR(VLOOKUP(P$1&amp;":"&amp;P249,'Finish order'!$C:$K,6,FALSE),"")</f>
        <v/>
      </c>
      <c r="R249" s="2" t="str">
        <f>IFERROR(VLOOKUP(P$1&amp;":"&amp;P249,'Finish order'!$C:$K,9,FALSE),"")</f>
        <v/>
      </c>
      <c r="S249" s="2" t="str">
        <f>IFERROR(VLOOKUP(P$1&amp;":"&amp;P249,'Finish order'!$C:$K,7,FALSE),"")</f>
        <v/>
      </c>
      <c r="T249" s="11" t="str">
        <f>IFERROR(VLOOKUP(P$1&amp;":"&amp;P249,'Finish order'!$C:$K,5,FALSE),"")</f>
        <v/>
      </c>
      <c r="U249" s="2" t="str">
        <f>IFERROR(VLOOKUP(P$1&amp;":"&amp;P249,'Finish order'!$C:$K,4,FALSE),"")</f>
        <v/>
      </c>
      <c r="V249" s="13" t="str" cm="1">
        <f t="array" ref="V249">IFERROR(SMALL(IF($S$2:$S1158=S249,$P$2:$P$911*1.001),1),"")</f>
        <v/>
      </c>
      <c r="W249" s="13" t="str" cm="1">
        <f t="array" ref="W249">IFERROR(SMALL(IF($S$2:$S1158=S249,$P$2:$P$911*1.0001),2),"")</f>
        <v/>
      </c>
      <c r="X249" s="13" t="str" cm="1">
        <f t="array" ref="X249">IFERROR(SMALL(IF($S$2:$S1158=S249,$P$2:$P$911*1.00001),3),"")</f>
        <v/>
      </c>
      <c r="Y249" s="13" t="str" cm="1">
        <f t="array" ref="Y249">IFERROR(SMALL(IF($S$2:$S1158=S249,$P$2:$P$911*1.000001),4),"")</f>
        <v/>
      </c>
      <c r="Z249" s="13" t="str">
        <f t="shared" si="27"/>
        <v>No</v>
      </c>
      <c r="AA249" s="13" t="str">
        <f t="shared" si="28"/>
        <v>No</v>
      </c>
      <c r="AB249" s="13" t="str">
        <f t="shared" si="29"/>
        <v>No</v>
      </c>
      <c r="AC249" s="13" t="str">
        <f>Table4[[#This Row],[Club]]&amp;":"&amp;Table4[[#Headers],[Female]]</f>
        <v>:Female</v>
      </c>
    </row>
    <row r="250" spans="1:29" x14ac:dyDescent="0.2">
      <c r="A250" s="2">
        <v>249</v>
      </c>
      <c r="B250" s="2" t="str">
        <f>IFERROR(VLOOKUP($A$1&amp;":"&amp;A250,'Finish order'!C:K,6,FALSE),"")</f>
        <v/>
      </c>
      <c r="C250" s="2" t="str">
        <f>IFERROR(VLOOKUP(A$1&amp;":"&amp;A250,'Finish order'!$C:$K,9,FALSE),"")</f>
        <v/>
      </c>
      <c r="D250" s="2" t="str">
        <f>IFERROR(VLOOKUP(A$1&amp;":"&amp;A250,'Finish order'!$C:$K,7,FALSE),"")</f>
        <v/>
      </c>
      <c r="E250" s="11" t="str">
        <f>IFERROR(VLOOKUP($A$1&amp;":"&amp;A250,'Finish order'!C:K,5,FALSE),"")</f>
        <v/>
      </c>
      <c r="F250" s="2" t="str">
        <f>IFERROR(VLOOKUP($A$1&amp;":"&amp;A250,'Finish order'!C:K,4,FALSE),"")</f>
        <v/>
      </c>
      <c r="G250" s="13" t="str" cm="1">
        <f t="array" ref="G250">IFERROR(SMALL(IF($D$2:$D1159=D250,$A$2:$A$911*1.001),1),"")</f>
        <v/>
      </c>
      <c r="H250" s="13" t="str" cm="1">
        <f t="array" ref="H250">IFERROR(SMALL(IF($D$2:$D1159=D250,$A$2:$A$911*1.0001),2),"")</f>
        <v/>
      </c>
      <c r="I250" s="13" t="str" cm="1">
        <f t="array" ref="I250">IFERROR(SMALL(IF($D$2:$D1159=D250,$A$2:$A$911*1.00001),3),"")</f>
        <v/>
      </c>
      <c r="J250" s="13" t="str" cm="1">
        <f t="array" ref="J250">IFERROR(SMALL(IF($D$2:$D1159=D250,$A$2:$A$911*1.000001),4),"")</f>
        <v/>
      </c>
      <c r="K250" s="13" t="str">
        <f t="shared" si="24"/>
        <v>No</v>
      </c>
      <c r="L250" s="13" t="str">
        <f t="shared" si="25"/>
        <v>No</v>
      </c>
      <c r="M250" s="13" t="str">
        <f t="shared" si="26"/>
        <v>No</v>
      </c>
      <c r="N250" s="13" t="str">
        <f>Table1[[#This Row],[Club]]&amp;":"&amp;Table1[[#Headers],[Male]]</f>
        <v>:Male</v>
      </c>
      <c r="P250" s="2">
        <v>249</v>
      </c>
      <c r="Q250" s="2" t="str">
        <f>IFERROR(VLOOKUP(P$1&amp;":"&amp;P250,'Finish order'!$C:$K,6,FALSE),"")</f>
        <v/>
      </c>
      <c r="R250" s="2" t="str">
        <f>IFERROR(VLOOKUP(P$1&amp;":"&amp;P250,'Finish order'!$C:$K,9,FALSE),"")</f>
        <v/>
      </c>
      <c r="S250" s="2" t="str">
        <f>IFERROR(VLOOKUP(P$1&amp;":"&amp;P250,'Finish order'!$C:$K,7,FALSE),"")</f>
        <v/>
      </c>
      <c r="T250" s="11" t="str">
        <f>IFERROR(VLOOKUP(P$1&amp;":"&amp;P250,'Finish order'!$C:$K,5,FALSE),"")</f>
        <v/>
      </c>
      <c r="U250" s="2" t="str">
        <f>IFERROR(VLOOKUP(P$1&amp;":"&amp;P250,'Finish order'!$C:$K,4,FALSE),"")</f>
        <v/>
      </c>
      <c r="V250" s="13" t="str" cm="1">
        <f t="array" ref="V250">IFERROR(SMALL(IF($S$2:$S1159=S250,$P$2:$P$911*1.001),1),"")</f>
        <v/>
      </c>
      <c r="W250" s="13" t="str" cm="1">
        <f t="array" ref="W250">IFERROR(SMALL(IF($S$2:$S1159=S250,$P$2:$P$911*1.0001),2),"")</f>
        <v/>
      </c>
      <c r="X250" s="13" t="str" cm="1">
        <f t="array" ref="X250">IFERROR(SMALL(IF($S$2:$S1159=S250,$P$2:$P$911*1.00001),3),"")</f>
        <v/>
      </c>
      <c r="Y250" s="13" t="str" cm="1">
        <f t="array" ref="Y250">IFERROR(SMALL(IF($S$2:$S1159=S250,$P$2:$P$911*1.000001),4),"")</f>
        <v/>
      </c>
      <c r="Z250" s="13" t="str">
        <f t="shared" si="27"/>
        <v>No</v>
      </c>
      <c r="AA250" s="13" t="str">
        <f t="shared" si="28"/>
        <v>No</v>
      </c>
      <c r="AB250" s="13" t="str">
        <f t="shared" si="29"/>
        <v>No</v>
      </c>
      <c r="AC250" s="13" t="str">
        <f>Table4[[#This Row],[Club]]&amp;":"&amp;Table4[[#Headers],[Female]]</f>
        <v>:Female</v>
      </c>
    </row>
    <row r="251" spans="1:29" x14ac:dyDescent="0.2">
      <c r="A251" s="2">
        <v>250</v>
      </c>
      <c r="B251" s="2" t="str">
        <f>IFERROR(VLOOKUP($A$1&amp;":"&amp;A251,'Finish order'!C:K,6,FALSE),"")</f>
        <v/>
      </c>
      <c r="C251" s="2" t="str">
        <f>IFERROR(VLOOKUP(A$1&amp;":"&amp;A251,'Finish order'!$C:$K,9,FALSE),"")</f>
        <v/>
      </c>
      <c r="D251" s="2" t="str">
        <f>IFERROR(VLOOKUP(A$1&amp;":"&amp;A251,'Finish order'!$C:$K,7,FALSE),"")</f>
        <v/>
      </c>
      <c r="E251" s="11" t="str">
        <f>IFERROR(VLOOKUP($A$1&amp;":"&amp;A251,'Finish order'!C:K,5,FALSE),"")</f>
        <v/>
      </c>
      <c r="F251" s="2" t="str">
        <f>IFERROR(VLOOKUP($A$1&amp;":"&amp;A251,'Finish order'!C:K,4,FALSE),"")</f>
        <v/>
      </c>
      <c r="G251" s="13" t="str" cm="1">
        <f t="array" ref="G251">IFERROR(SMALL(IF($D$2:$D1160=D251,$A$2:$A$911*1.001),1),"")</f>
        <v/>
      </c>
      <c r="H251" s="13" t="str" cm="1">
        <f t="array" ref="H251">IFERROR(SMALL(IF($D$2:$D1160=D251,$A$2:$A$911*1.0001),2),"")</f>
        <v/>
      </c>
      <c r="I251" s="13" t="str" cm="1">
        <f t="array" ref="I251">IFERROR(SMALL(IF($D$2:$D1160=D251,$A$2:$A$911*1.00001),3),"")</f>
        <v/>
      </c>
      <c r="J251" s="13" t="str" cm="1">
        <f t="array" ref="J251">IFERROR(SMALL(IF($D$2:$D1160=D251,$A$2:$A$911*1.000001),4),"")</f>
        <v/>
      </c>
      <c r="K251" s="13" t="str">
        <f t="shared" si="24"/>
        <v>No</v>
      </c>
      <c r="L251" s="13" t="str">
        <f t="shared" si="25"/>
        <v>No</v>
      </c>
      <c r="M251" s="13" t="str">
        <f t="shared" si="26"/>
        <v>No</v>
      </c>
      <c r="N251" s="13" t="str">
        <f>Table1[[#This Row],[Club]]&amp;":"&amp;Table1[[#Headers],[Male]]</f>
        <v>:Male</v>
      </c>
      <c r="P251" s="2">
        <v>250</v>
      </c>
      <c r="Q251" s="2" t="str">
        <f>IFERROR(VLOOKUP(P$1&amp;":"&amp;P251,'Finish order'!$C:$K,6,FALSE),"")</f>
        <v/>
      </c>
      <c r="R251" s="2" t="str">
        <f>IFERROR(VLOOKUP(P$1&amp;":"&amp;P251,'Finish order'!$C:$K,9,FALSE),"")</f>
        <v/>
      </c>
      <c r="S251" s="2" t="str">
        <f>IFERROR(VLOOKUP(P$1&amp;":"&amp;P251,'Finish order'!$C:$K,7,FALSE),"")</f>
        <v/>
      </c>
      <c r="T251" s="11" t="str">
        <f>IFERROR(VLOOKUP(P$1&amp;":"&amp;P251,'Finish order'!$C:$K,5,FALSE),"")</f>
        <v/>
      </c>
      <c r="U251" s="2" t="str">
        <f>IFERROR(VLOOKUP(P$1&amp;":"&amp;P251,'Finish order'!$C:$K,4,FALSE),"")</f>
        <v/>
      </c>
      <c r="V251" s="13" t="str" cm="1">
        <f t="array" ref="V251">IFERROR(SMALL(IF($S$2:$S1160=S251,$P$2:$P$911*1.001),1),"")</f>
        <v/>
      </c>
      <c r="W251" s="13" t="str" cm="1">
        <f t="array" ref="W251">IFERROR(SMALL(IF($S$2:$S1160=S251,$P$2:$P$911*1.0001),2),"")</f>
        <v/>
      </c>
      <c r="X251" s="13" t="str" cm="1">
        <f t="array" ref="X251">IFERROR(SMALL(IF($S$2:$S1160=S251,$P$2:$P$911*1.00001),3),"")</f>
        <v/>
      </c>
      <c r="Y251" s="13" t="str" cm="1">
        <f t="array" ref="Y251">IFERROR(SMALL(IF($S$2:$S1160=S251,$P$2:$P$911*1.000001),4),"")</f>
        <v/>
      </c>
      <c r="Z251" s="13" t="str">
        <f t="shared" si="27"/>
        <v>No</v>
      </c>
      <c r="AA251" s="13" t="str">
        <f t="shared" si="28"/>
        <v>No</v>
      </c>
      <c r="AB251" s="13" t="str">
        <f t="shared" si="29"/>
        <v>No</v>
      </c>
      <c r="AC251" s="13" t="str">
        <f>Table4[[#This Row],[Club]]&amp;":"&amp;Table4[[#Headers],[Female]]</f>
        <v>:Female</v>
      </c>
    </row>
    <row r="252" spans="1:29" x14ac:dyDescent="0.2">
      <c r="A252" s="2">
        <v>251</v>
      </c>
      <c r="B252" s="2" t="str">
        <f>IFERROR(VLOOKUP($A$1&amp;":"&amp;A252,'Finish order'!C:K,6,FALSE),"")</f>
        <v/>
      </c>
      <c r="C252" s="2" t="str">
        <f>IFERROR(VLOOKUP(A$1&amp;":"&amp;A252,'Finish order'!$C:$K,9,FALSE),"")</f>
        <v/>
      </c>
      <c r="D252" s="2" t="str">
        <f>IFERROR(VLOOKUP(A$1&amp;":"&amp;A252,'Finish order'!$C:$K,7,FALSE),"")</f>
        <v/>
      </c>
      <c r="E252" s="11" t="str">
        <f>IFERROR(VLOOKUP($A$1&amp;":"&amp;A252,'Finish order'!C:K,5,FALSE),"")</f>
        <v/>
      </c>
      <c r="F252" s="2" t="str">
        <f>IFERROR(VLOOKUP($A$1&amp;":"&amp;A252,'Finish order'!C:K,4,FALSE),"")</f>
        <v/>
      </c>
      <c r="G252" s="13" t="str" cm="1">
        <f t="array" ref="G252">IFERROR(SMALL(IF($D$2:$D1161=D252,$A$2:$A$911*1.001),1),"")</f>
        <v/>
      </c>
      <c r="H252" s="13" t="str" cm="1">
        <f t="array" ref="H252">IFERROR(SMALL(IF($D$2:$D1161=D252,$A$2:$A$911*1.0001),2),"")</f>
        <v/>
      </c>
      <c r="I252" s="13" t="str" cm="1">
        <f t="array" ref="I252">IFERROR(SMALL(IF($D$2:$D1161=D252,$A$2:$A$911*1.00001),3),"")</f>
        <v/>
      </c>
      <c r="J252" s="13" t="str" cm="1">
        <f t="array" ref="J252">IFERROR(SMALL(IF($D$2:$D1161=D252,$A$2:$A$911*1.000001),4),"")</f>
        <v/>
      </c>
      <c r="K252" s="13" t="str">
        <f t="shared" si="24"/>
        <v>No</v>
      </c>
      <c r="L252" s="13" t="str">
        <f t="shared" si="25"/>
        <v>No</v>
      </c>
      <c r="M252" s="13" t="str">
        <f t="shared" si="26"/>
        <v>No</v>
      </c>
      <c r="N252" s="13" t="str">
        <f>Table1[[#This Row],[Club]]&amp;":"&amp;Table1[[#Headers],[Male]]</f>
        <v>:Male</v>
      </c>
      <c r="P252" s="2">
        <v>251</v>
      </c>
      <c r="Q252" s="2" t="str">
        <f>IFERROR(VLOOKUP(P$1&amp;":"&amp;P252,'Finish order'!$C:$K,6,FALSE),"")</f>
        <v/>
      </c>
      <c r="R252" s="2" t="str">
        <f>IFERROR(VLOOKUP(P$1&amp;":"&amp;P252,'Finish order'!$C:$K,9,FALSE),"")</f>
        <v/>
      </c>
      <c r="S252" s="2" t="str">
        <f>IFERROR(VLOOKUP(P$1&amp;":"&amp;P252,'Finish order'!$C:$K,7,FALSE),"")</f>
        <v/>
      </c>
      <c r="T252" s="11" t="str">
        <f>IFERROR(VLOOKUP(P$1&amp;":"&amp;P252,'Finish order'!$C:$K,5,FALSE),"")</f>
        <v/>
      </c>
      <c r="U252" s="2" t="str">
        <f>IFERROR(VLOOKUP(P$1&amp;":"&amp;P252,'Finish order'!$C:$K,4,FALSE),"")</f>
        <v/>
      </c>
      <c r="V252" s="13" t="str" cm="1">
        <f t="array" ref="V252">IFERROR(SMALL(IF($S$2:$S1161=S252,$P$2:$P$911*1.001),1),"")</f>
        <v/>
      </c>
      <c r="W252" s="13" t="str" cm="1">
        <f t="array" ref="W252">IFERROR(SMALL(IF($S$2:$S1161=S252,$P$2:$P$911*1.0001),2),"")</f>
        <v/>
      </c>
      <c r="X252" s="13" t="str" cm="1">
        <f t="array" ref="X252">IFERROR(SMALL(IF($S$2:$S1161=S252,$P$2:$P$911*1.00001),3),"")</f>
        <v/>
      </c>
      <c r="Y252" s="13" t="str" cm="1">
        <f t="array" ref="Y252">IFERROR(SMALL(IF($S$2:$S1161=S252,$P$2:$P$911*1.000001),4),"")</f>
        <v/>
      </c>
      <c r="Z252" s="13" t="str">
        <f t="shared" si="27"/>
        <v>No</v>
      </c>
      <c r="AA252" s="13" t="str">
        <f t="shared" si="28"/>
        <v>No</v>
      </c>
      <c r="AB252" s="13" t="str">
        <f t="shared" si="29"/>
        <v>No</v>
      </c>
      <c r="AC252" s="13" t="str">
        <f>Table4[[#This Row],[Club]]&amp;":"&amp;Table4[[#Headers],[Female]]</f>
        <v>:Female</v>
      </c>
    </row>
    <row r="253" spans="1:29" x14ac:dyDescent="0.2">
      <c r="A253" s="2">
        <v>252</v>
      </c>
      <c r="B253" s="2" t="str">
        <f>IFERROR(VLOOKUP($A$1&amp;":"&amp;A253,'Finish order'!C:K,6,FALSE),"")</f>
        <v/>
      </c>
      <c r="C253" s="2" t="str">
        <f>IFERROR(VLOOKUP(A$1&amp;":"&amp;A253,'Finish order'!$C:$K,9,FALSE),"")</f>
        <v/>
      </c>
      <c r="D253" s="2" t="str">
        <f>IFERROR(VLOOKUP(A$1&amp;":"&amp;A253,'Finish order'!$C:$K,7,FALSE),"")</f>
        <v/>
      </c>
      <c r="E253" s="11" t="str">
        <f>IFERROR(VLOOKUP($A$1&amp;":"&amp;A253,'Finish order'!C:K,5,FALSE),"")</f>
        <v/>
      </c>
      <c r="F253" s="2" t="str">
        <f>IFERROR(VLOOKUP($A$1&amp;":"&amp;A253,'Finish order'!C:K,4,FALSE),"")</f>
        <v/>
      </c>
      <c r="G253" s="13" t="str" cm="1">
        <f t="array" ref="G253">IFERROR(SMALL(IF($D$2:$D1162=D253,$A$2:$A$911*1.001),1),"")</f>
        <v/>
      </c>
      <c r="H253" s="13" t="str" cm="1">
        <f t="array" ref="H253">IFERROR(SMALL(IF($D$2:$D1162=D253,$A$2:$A$911*1.0001),2),"")</f>
        <v/>
      </c>
      <c r="I253" s="13" t="str" cm="1">
        <f t="array" ref="I253">IFERROR(SMALL(IF($D$2:$D1162=D253,$A$2:$A$911*1.00001),3),"")</f>
        <v/>
      </c>
      <c r="J253" s="13" t="str" cm="1">
        <f t="array" ref="J253">IFERROR(SMALL(IF($D$2:$D1162=D253,$A$2:$A$911*1.000001),4),"")</f>
        <v/>
      </c>
      <c r="K253" s="13" t="str">
        <f t="shared" si="24"/>
        <v>No</v>
      </c>
      <c r="L253" s="13" t="str">
        <f t="shared" si="25"/>
        <v>No</v>
      </c>
      <c r="M253" s="13" t="str">
        <f t="shared" si="26"/>
        <v>No</v>
      </c>
      <c r="N253" s="13" t="str">
        <f>Table1[[#This Row],[Club]]&amp;":"&amp;Table1[[#Headers],[Male]]</f>
        <v>:Male</v>
      </c>
      <c r="P253" s="2">
        <v>252</v>
      </c>
      <c r="Q253" s="2" t="str">
        <f>IFERROR(VLOOKUP(P$1&amp;":"&amp;P253,'Finish order'!$C:$K,6,FALSE),"")</f>
        <v/>
      </c>
      <c r="R253" s="2" t="str">
        <f>IFERROR(VLOOKUP(P$1&amp;":"&amp;P253,'Finish order'!$C:$K,9,FALSE),"")</f>
        <v/>
      </c>
      <c r="S253" s="2" t="str">
        <f>IFERROR(VLOOKUP(P$1&amp;":"&amp;P253,'Finish order'!$C:$K,7,FALSE),"")</f>
        <v/>
      </c>
      <c r="T253" s="11" t="str">
        <f>IFERROR(VLOOKUP(P$1&amp;":"&amp;P253,'Finish order'!$C:$K,5,FALSE),"")</f>
        <v/>
      </c>
      <c r="U253" s="2" t="str">
        <f>IFERROR(VLOOKUP(P$1&amp;":"&amp;P253,'Finish order'!$C:$K,4,FALSE),"")</f>
        <v/>
      </c>
      <c r="V253" s="13" t="str" cm="1">
        <f t="array" ref="V253">IFERROR(SMALL(IF($S$2:$S1162=S253,$P$2:$P$911*1.001),1),"")</f>
        <v/>
      </c>
      <c r="W253" s="13" t="str" cm="1">
        <f t="array" ref="W253">IFERROR(SMALL(IF($S$2:$S1162=S253,$P$2:$P$911*1.0001),2),"")</f>
        <v/>
      </c>
      <c r="X253" s="13" t="str" cm="1">
        <f t="array" ref="X253">IFERROR(SMALL(IF($S$2:$S1162=S253,$P$2:$P$911*1.00001),3),"")</f>
        <v/>
      </c>
      <c r="Y253" s="13" t="str" cm="1">
        <f t="array" ref="Y253">IFERROR(SMALL(IF($S$2:$S1162=S253,$P$2:$P$911*1.000001),4),"")</f>
        <v/>
      </c>
      <c r="Z253" s="13" t="str">
        <f t="shared" si="27"/>
        <v>No</v>
      </c>
      <c r="AA253" s="13" t="str">
        <f t="shared" si="28"/>
        <v>No</v>
      </c>
      <c r="AB253" s="13" t="str">
        <f t="shared" si="29"/>
        <v>No</v>
      </c>
      <c r="AC253" s="13" t="str">
        <f>Table4[[#This Row],[Club]]&amp;":"&amp;Table4[[#Headers],[Female]]</f>
        <v>:Female</v>
      </c>
    </row>
    <row r="254" spans="1:29" x14ac:dyDescent="0.2">
      <c r="A254" s="2">
        <v>253</v>
      </c>
      <c r="B254" s="2" t="str">
        <f>IFERROR(VLOOKUP($A$1&amp;":"&amp;A254,'Finish order'!C:K,6,FALSE),"")</f>
        <v/>
      </c>
      <c r="C254" s="2" t="str">
        <f>IFERROR(VLOOKUP(A$1&amp;":"&amp;A254,'Finish order'!$C:$K,9,FALSE),"")</f>
        <v/>
      </c>
      <c r="D254" s="2" t="str">
        <f>IFERROR(VLOOKUP(A$1&amp;":"&amp;A254,'Finish order'!$C:$K,7,FALSE),"")</f>
        <v/>
      </c>
      <c r="E254" s="11" t="str">
        <f>IFERROR(VLOOKUP($A$1&amp;":"&amp;A254,'Finish order'!C:K,5,FALSE),"")</f>
        <v/>
      </c>
      <c r="F254" s="2" t="str">
        <f>IFERROR(VLOOKUP($A$1&amp;":"&amp;A254,'Finish order'!C:K,4,FALSE),"")</f>
        <v/>
      </c>
      <c r="G254" s="13" t="str" cm="1">
        <f t="array" ref="G254">IFERROR(SMALL(IF($D$2:$D1163=D254,$A$2:$A$911*1.001),1),"")</f>
        <v/>
      </c>
      <c r="H254" s="13" t="str" cm="1">
        <f t="array" ref="H254">IFERROR(SMALL(IF($D$2:$D1163=D254,$A$2:$A$911*1.0001),2),"")</f>
        <v/>
      </c>
      <c r="I254" s="13" t="str" cm="1">
        <f t="array" ref="I254">IFERROR(SMALL(IF($D$2:$D1163=D254,$A$2:$A$911*1.00001),3),"")</f>
        <v/>
      </c>
      <c r="J254" s="13" t="str" cm="1">
        <f t="array" ref="J254">IFERROR(SMALL(IF($D$2:$D1163=D254,$A$2:$A$911*1.000001),4),"")</f>
        <v/>
      </c>
      <c r="K254" s="13" t="str">
        <f t="shared" si="24"/>
        <v>No</v>
      </c>
      <c r="L254" s="13" t="str">
        <f t="shared" si="25"/>
        <v>No</v>
      </c>
      <c r="M254" s="13" t="str">
        <f t="shared" si="26"/>
        <v>No</v>
      </c>
      <c r="N254" s="13" t="str">
        <f>Table1[[#This Row],[Club]]&amp;":"&amp;Table1[[#Headers],[Male]]</f>
        <v>:Male</v>
      </c>
      <c r="P254" s="2">
        <v>253</v>
      </c>
      <c r="Q254" s="2" t="str">
        <f>IFERROR(VLOOKUP(P$1&amp;":"&amp;P254,'Finish order'!$C:$K,6,FALSE),"")</f>
        <v/>
      </c>
      <c r="R254" s="2" t="str">
        <f>IFERROR(VLOOKUP(P$1&amp;":"&amp;P254,'Finish order'!$C:$K,9,FALSE),"")</f>
        <v/>
      </c>
      <c r="S254" s="2" t="str">
        <f>IFERROR(VLOOKUP(P$1&amp;":"&amp;P254,'Finish order'!$C:$K,7,FALSE),"")</f>
        <v/>
      </c>
      <c r="T254" s="11" t="str">
        <f>IFERROR(VLOOKUP(P$1&amp;":"&amp;P254,'Finish order'!$C:$K,5,FALSE),"")</f>
        <v/>
      </c>
      <c r="U254" s="2" t="str">
        <f>IFERROR(VLOOKUP(P$1&amp;":"&amp;P254,'Finish order'!$C:$K,4,FALSE),"")</f>
        <v/>
      </c>
      <c r="V254" s="13" t="str" cm="1">
        <f t="array" ref="V254">IFERROR(SMALL(IF($S$2:$S1163=S254,$P$2:$P$911*1.001),1),"")</f>
        <v/>
      </c>
      <c r="W254" s="13" t="str" cm="1">
        <f t="array" ref="W254">IFERROR(SMALL(IF($S$2:$S1163=S254,$P$2:$P$911*1.0001),2),"")</f>
        <v/>
      </c>
      <c r="X254" s="13" t="str" cm="1">
        <f t="array" ref="X254">IFERROR(SMALL(IF($S$2:$S1163=S254,$P$2:$P$911*1.00001),3),"")</f>
        <v/>
      </c>
      <c r="Y254" s="13" t="str" cm="1">
        <f t="array" ref="Y254">IFERROR(SMALL(IF($S$2:$S1163=S254,$P$2:$P$911*1.000001),4),"")</f>
        <v/>
      </c>
      <c r="Z254" s="13" t="str">
        <f t="shared" si="27"/>
        <v>No</v>
      </c>
      <c r="AA254" s="13" t="str">
        <f t="shared" si="28"/>
        <v>No</v>
      </c>
      <c r="AB254" s="13" t="str">
        <f t="shared" si="29"/>
        <v>No</v>
      </c>
      <c r="AC254" s="13" t="str">
        <f>Table4[[#This Row],[Club]]&amp;":"&amp;Table4[[#Headers],[Female]]</f>
        <v>:Female</v>
      </c>
    </row>
    <row r="255" spans="1:29" x14ac:dyDescent="0.2">
      <c r="A255" s="2">
        <v>254</v>
      </c>
      <c r="B255" s="2" t="str">
        <f>IFERROR(VLOOKUP($A$1&amp;":"&amp;A255,'Finish order'!C:K,6,FALSE),"")</f>
        <v/>
      </c>
      <c r="C255" s="2" t="str">
        <f>IFERROR(VLOOKUP(A$1&amp;":"&amp;A255,'Finish order'!$C:$K,9,FALSE),"")</f>
        <v/>
      </c>
      <c r="D255" s="2" t="str">
        <f>IFERROR(VLOOKUP(A$1&amp;":"&amp;A255,'Finish order'!$C:$K,7,FALSE),"")</f>
        <v/>
      </c>
      <c r="E255" s="11" t="str">
        <f>IFERROR(VLOOKUP($A$1&amp;":"&amp;A255,'Finish order'!C:K,5,FALSE),"")</f>
        <v/>
      </c>
      <c r="F255" s="2" t="str">
        <f>IFERROR(VLOOKUP($A$1&amp;":"&amp;A255,'Finish order'!C:K,4,FALSE),"")</f>
        <v/>
      </c>
      <c r="G255" s="13" t="str" cm="1">
        <f t="array" ref="G255">IFERROR(SMALL(IF($D$2:$D1164=D255,$A$2:$A$911*1.001),1),"")</f>
        <v/>
      </c>
      <c r="H255" s="13" t="str" cm="1">
        <f t="array" ref="H255">IFERROR(SMALL(IF($D$2:$D1164=D255,$A$2:$A$911*1.0001),2),"")</f>
        <v/>
      </c>
      <c r="I255" s="13" t="str" cm="1">
        <f t="array" ref="I255">IFERROR(SMALL(IF($D$2:$D1164=D255,$A$2:$A$911*1.00001),3),"")</f>
        <v/>
      </c>
      <c r="J255" s="13" t="str" cm="1">
        <f t="array" ref="J255">IFERROR(SMALL(IF($D$2:$D1164=D255,$A$2:$A$911*1.000001),4),"")</f>
        <v/>
      </c>
      <c r="K255" s="13" t="str">
        <f t="shared" si="24"/>
        <v>No</v>
      </c>
      <c r="L255" s="13" t="str">
        <f t="shared" si="25"/>
        <v>No</v>
      </c>
      <c r="M255" s="13" t="str">
        <f t="shared" si="26"/>
        <v>No</v>
      </c>
      <c r="N255" s="13" t="str">
        <f>Table1[[#This Row],[Club]]&amp;":"&amp;Table1[[#Headers],[Male]]</f>
        <v>:Male</v>
      </c>
      <c r="P255" s="2">
        <v>254</v>
      </c>
      <c r="Q255" s="2" t="str">
        <f>IFERROR(VLOOKUP(P$1&amp;":"&amp;P255,'Finish order'!$C:$K,6,FALSE),"")</f>
        <v/>
      </c>
      <c r="R255" s="2" t="str">
        <f>IFERROR(VLOOKUP(P$1&amp;":"&amp;P255,'Finish order'!$C:$K,9,FALSE),"")</f>
        <v/>
      </c>
      <c r="S255" s="2" t="str">
        <f>IFERROR(VLOOKUP(P$1&amp;":"&amp;P255,'Finish order'!$C:$K,7,FALSE),"")</f>
        <v/>
      </c>
      <c r="T255" s="11" t="str">
        <f>IFERROR(VLOOKUP(P$1&amp;":"&amp;P255,'Finish order'!$C:$K,5,FALSE),"")</f>
        <v/>
      </c>
      <c r="U255" s="2" t="str">
        <f>IFERROR(VLOOKUP(P$1&amp;":"&amp;P255,'Finish order'!$C:$K,4,FALSE),"")</f>
        <v/>
      </c>
      <c r="V255" s="13" t="str" cm="1">
        <f t="array" ref="V255">IFERROR(SMALL(IF($S$2:$S1164=S255,$P$2:$P$911*1.001),1),"")</f>
        <v/>
      </c>
      <c r="W255" s="13" t="str" cm="1">
        <f t="array" ref="W255">IFERROR(SMALL(IF($S$2:$S1164=S255,$P$2:$P$911*1.0001),2),"")</f>
        <v/>
      </c>
      <c r="X255" s="13" t="str" cm="1">
        <f t="array" ref="X255">IFERROR(SMALL(IF($S$2:$S1164=S255,$P$2:$P$911*1.00001),3),"")</f>
        <v/>
      </c>
      <c r="Y255" s="13" t="str" cm="1">
        <f t="array" ref="Y255">IFERROR(SMALL(IF($S$2:$S1164=S255,$P$2:$P$911*1.000001),4),"")</f>
        <v/>
      </c>
      <c r="Z255" s="13" t="str">
        <f t="shared" si="27"/>
        <v>No</v>
      </c>
      <c r="AA255" s="13" t="str">
        <f t="shared" si="28"/>
        <v>No</v>
      </c>
      <c r="AB255" s="13" t="str">
        <f t="shared" si="29"/>
        <v>No</v>
      </c>
      <c r="AC255" s="13" t="str">
        <f>Table4[[#This Row],[Club]]&amp;":"&amp;Table4[[#Headers],[Female]]</f>
        <v>:Female</v>
      </c>
    </row>
    <row r="256" spans="1:29" x14ac:dyDescent="0.2">
      <c r="A256" s="2">
        <v>255</v>
      </c>
      <c r="B256" s="2" t="str">
        <f>IFERROR(VLOOKUP($A$1&amp;":"&amp;A256,'Finish order'!C:K,6,FALSE),"")</f>
        <v/>
      </c>
      <c r="C256" s="2" t="str">
        <f>IFERROR(VLOOKUP(A$1&amp;":"&amp;A256,'Finish order'!$C:$K,9,FALSE),"")</f>
        <v/>
      </c>
      <c r="D256" s="2" t="str">
        <f>IFERROR(VLOOKUP(A$1&amp;":"&amp;A256,'Finish order'!$C:$K,7,FALSE),"")</f>
        <v/>
      </c>
      <c r="E256" s="11" t="str">
        <f>IFERROR(VLOOKUP($A$1&amp;":"&amp;A256,'Finish order'!C:K,5,FALSE),"")</f>
        <v/>
      </c>
      <c r="F256" s="2" t="str">
        <f>IFERROR(VLOOKUP($A$1&amp;":"&amp;A256,'Finish order'!C:K,4,FALSE),"")</f>
        <v/>
      </c>
      <c r="G256" s="13" t="str" cm="1">
        <f t="array" ref="G256">IFERROR(SMALL(IF($D$2:$D1165=D256,$A$2:$A$911*1.001),1),"")</f>
        <v/>
      </c>
      <c r="H256" s="13" t="str" cm="1">
        <f t="array" ref="H256">IFERROR(SMALL(IF($D$2:$D1165=D256,$A$2:$A$911*1.0001),2),"")</f>
        <v/>
      </c>
      <c r="I256" s="13" t="str" cm="1">
        <f t="array" ref="I256">IFERROR(SMALL(IF($D$2:$D1165=D256,$A$2:$A$911*1.00001),3),"")</f>
        <v/>
      </c>
      <c r="J256" s="13" t="str" cm="1">
        <f t="array" ref="J256">IFERROR(SMALL(IF($D$2:$D1165=D256,$A$2:$A$911*1.000001),4),"")</f>
        <v/>
      </c>
      <c r="K256" s="13" t="str">
        <f t="shared" si="24"/>
        <v>No</v>
      </c>
      <c r="L256" s="13" t="str">
        <f t="shared" si="25"/>
        <v>No</v>
      </c>
      <c r="M256" s="13" t="str">
        <f t="shared" si="26"/>
        <v>No</v>
      </c>
      <c r="N256" s="13" t="str">
        <f>Table1[[#This Row],[Club]]&amp;":"&amp;Table1[[#Headers],[Male]]</f>
        <v>:Male</v>
      </c>
      <c r="P256" s="2">
        <v>255</v>
      </c>
      <c r="Q256" s="2" t="str">
        <f>IFERROR(VLOOKUP(P$1&amp;":"&amp;P256,'Finish order'!$C:$K,6,FALSE),"")</f>
        <v/>
      </c>
      <c r="R256" s="2" t="str">
        <f>IFERROR(VLOOKUP(P$1&amp;":"&amp;P256,'Finish order'!$C:$K,9,FALSE),"")</f>
        <v/>
      </c>
      <c r="S256" s="2" t="str">
        <f>IFERROR(VLOOKUP(P$1&amp;":"&amp;P256,'Finish order'!$C:$K,7,FALSE),"")</f>
        <v/>
      </c>
      <c r="T256" s="11" t="str">
        <f>IFERROR(VLOOKUP(P$1&amp;":"&amp;P256,'Finish order'!$C:$K,5,FALSE),"")</f>
        <v/>
      </c>
      <c r="U256" s="2" t="str">
        <f>IFERROR(VLOOKUP(P$1&amp;":"&amp;P256,'Finish order'!$C:$K,4,FALSE),"")</f>
        <v/>
      </c>
      <c r="V256" s="13" t="str" cm="1">
        <f t="array" ref="V256">IFERROR(SMALL(IF($S$2:$S1165=S256,$P$2:$P$911*1.001),1),"")</f>
        <v/>
      </c>
      <c r="W256" s="13" t="str" cm="1">
        <f t="array" ref="W256">IFERROR(SMALL(IF($S$2:$S1165=S256,$P$2:$P$911*1.0001),2),"")</f>
        <v/>
      </c>
      <c r="X256" s="13" t="str" cm="1">
        <f t="array" ref="X256">IFERROR(SMALL(IF($S$2:$S1165=S256,$P$2:$P$911*1.00001),3),"")</f>
        <v/>
      </c>
      <c r="Y256" s="13" t="str" cm="1">
        <f t="array" ref="Y256">IFERROR(SMALL(IF($S$2:$S1165=S256,$P$2:$P$911*1.000001),4),"")</f>
        <v/>
      </c>
      <c r="Z256" s="13" t="str">
        <f t="shared" si="27"/>
        <v>No</v>
      </c>
      <c r="AA256" s="13" t="str">
        <f t="shared" si="28"/>
        <v>No</v>
      </c>
      <c r="AB256" s="13" t="str">
        <f t="shared" si="29"/>
        <v>No</v>
      </c>
      <c r="AC256" s="13" t="str">
        <f>Table4[[#This Row],[Club]]&amp;":"&amp;Table4[[#Headers],[Female]]</f>
        <v>:Female</v>
      </c>
    </row>
    <row r="257" spans="1:29" x14ac:dyDescent="0.2">
      <c r="A257" s="2">
        <v>256</v>
      </c>
      <c r="B257" s="2" t="str">
        <f>IFERROR(VLOOKUP($A$1&amp;":"&amp;A257,'Finish order'!C:K,6,FALSE),"")</f>
        <v/>
      </c>
      <c r="C257" s="2" t="str">
        <f>IFERROR(VLOOKUP(A$1&amp;":"&amp;A257,'Finish order'!$C:$K,9,FALSE),"")</f>
        <v/>
      </c>
      <c r="D257" s="2" t="str">
        <f>IFERROR(VLOOKUP(A$1&amp;":"&amp;A257,'Finish order'!$C:$K,7,FALSE),"")</f>
        <v/>
      </c>
      <c r="E257" s="11" t="str">
        <f>IFERROR(VLOOKUP($A$1&amp;":"&amp;A257,'Finish order'!C:K,5,FALSE),"")</f>
        <v/>
      </c>
      <c r="F257" s="2" t="str">
        <f>IFERROR(VLOOKUP($A$1&amp;":"&amp;A257,'Finish order'!C:K,4,FALSE),"")</f>
        <v/>
      </c>
      <c r="G257" s="13" t="str" cm="1">
        <f t="array" ref="G257">IFERROR(SMALL(IF($D$2:$D1166=D257,$A$2:$A$911*1.001),1),"")</f>
        <v/>
      </c>
      <c r="H257" s="13" t="str" cm="1">
        <f t="array" ref="H257">IFERROR(SMALL(IF($D$2:$D1166=D257,$A$2:$A$911*1.0001),2),"")</f>
        <v/>
      </c>
      <c r="I257" s="13" t="str" cm="1">
        <f t="array" ref="I257">IFERROR(SMALL(IF($D$2:$D1166=D257,$A$2:$A$911*1.00001),3),"")</f>
        <v/>
      </c>
      <c r="J257" s="13" t="str" cm="1">
        <f t="array" ref="J257">IFERROR(SMALL(IF($D$2:$D1166=D257,$A$2:$A$911*1.000001),4),"")</f>
        <v/>
      </c>
      <c r="K257" s="13" t="str">
        <f t="shared" si="24"/>
        <v>No</v>
      </c>
      <c r="L257" s="13" t="str">
        <f t="shared" si="25"/>
        <v>No</v>
      </c>
      <c r="M257" s="13" t="str">
        <f t="shared" si="26"/>
        <v>No</v>
      </c>
      <c r="N257" s="13" t="str">
        <f>Table1[[#This Row],[Club]]&amp;":"&amp;Table1[[#Headers],[Male]]</f>
        <v>:Male</v>
      </c>
      <c r="P257" s="2">
        <v>256</v>
      </c>
      <c r="Q257" s="2" t="str">
        <f>IFERROR(VLOOKUP(P$1&amp;":"&amp;P257,'Finish order'!$C:$K,6,FALSE),"")</f>
        <v/>
      </c>
      <c r="R257" s="2" t="str">
        <f>IFERROR(VLOOKUP(P$1&amp;":"&amp;P257,'Finish order'!$C:$K,9,FALSE),"")</f>
        <v/>
      </c>
      <c r="S257" s="2" t="str">
        <f>IFERROR(VLOOKUP(P$1&amp;":"&amp;P257,'Finish order'!$C:$K,7,FALSE),"")</f>
        <v/>
      </c>
      <c r="T257" s="11" t="str">
        <f>IFERROR(VLOOKUP(P$1&amp;":"&amp;P257,'Finish order'!$C:$K,5,FALSE),"")</f>
        <v/>
      </c>
      <c r="U257" s="2" t="str">
        <f>IFERROR(VLOOKUP(P$1&amp;":"&amp;P257,'Finish order'!$C:$K,4,FALSE),"")</f>
        <v/>
      </c>
      <c r="V257" s="13" t="str" cm="1">
        <f t="array" ref="V257">IFERROR(SMALL(IF($S$2:$S1166=S257,$P$2:$P$911*1.001),1),"")</f>
        <v/>
      </c>
      <c r="W257" s="13" t="str" cm="1">
        <f t="array" ref="W257">IFERROR(SMALL(IF($S$2:$S1166=S257,$P$2:$P$911*1.0001),2),"")</f>
        <v/>
      </c>
      <c r="X257" s="13" t="str" cm="1">
        <f t="array" ref="X257">IFERROR(SMALL(IF($S$2:$S1166=S257,$P$2:$P$911*1.00001),3),"")</f>
        <v/>
      </c>
      <c r="Y257" s="13" t="str" cm="1">
        <f t="array" ref="Y257">IFERROR(SMALL(IF($S$2:$S1166=S257,$P$2:$P$911*1.000001),4),"")</f>
        <v/>
      </c>
      <c r="Z257" s="13" t="str">
        <f t="shared" si="27"/>
        <v>No</v>
      </c>
      <c r="AA257" s="13" t="str">
        <f t="shared" si="28"/>
        <v>No</v>
      </c>
      <c r="AB257" s="13" t="str">
        <f t="shared" si="29"/>
        <v>No</v>
      </c>
      <c r="AC257" s="13" t="str">
        <f>Table4[[#This Row],[Club]]&amp;":"&amp;Table4[[#Headers],[Female]]</f>
        <v>:Female</v>
      </c>
    </row>
    <row r="258" spans="1:29" x14ac:dyDescent="0.2">
      <c r="A258" s="2">
        <v>257</v>
      </c>
      <c r="B258" s="2" t="str">
        <f>IFERROR(VLOOKUP($A$1&amp;":"&amp;A258,'Finish order'!C:K,6,FALSE),"")</f>
        <v/>
      </c>
      <c r="C258" s="2" t="str">
        <f>IFERROR(VLOOKUP(A$1&amp;":"&amp;A258,'Finish order'!$C:$K,9,FALSE),"")</f>
        <v/>
      </c>
      <c r="D258" s="2" t="str">
        <f>IFERROR(VLOOKUP(A$1&amp;":"&amp;A258,'Finish order'!$C:$K,7,FALSE),"")</f>
        <v/>
      </c>
      <c r="E258" s="11" t="str">
        <f>IFERROR(VLOOKUP($A$1&amp;":"&amp;A258,'Finish order'!C:K,5,FALSE),"")</f>
        <v/>
      </c>
      <c r="F258" s="2" t="str">
        <f>IFERROR(VLOOKUP($A$1&amp;":"&amp;A258,'Finish order'!C:K,4,FALSE),"")</f>
        <v/>
      </c>
      <c r="G258" s="13" t="str" cm="1">
        <f t="array" ref="G258">IFERROR(SMALL(IF($D$2:$D1167=D258,$A$2:$A$911*1.001),1),"")</f>
        <v/>
      </c>
      <c r="H258" s="13" t="str" cm="1">
        <f t="array" ref="H258">IFERROR(SMALL(IF($D$2:$D1167=D258,$A$2:$A$911*1.0001),2),"")</f>
        <v/>
      </c>
      <c r="I258" s="13" t="str" cm="1">
        <f t="array" ref="I258">IFERROR(SMALL(IF($D$2:$D1167=D258,$A$2:$A$911*1.00001),3),"")</f>
        <v/>
      </c>
      <c r="J258" s="13" t="str" cm="1">
        <f t="array" ref="J258">IFERROR(SMALL(IF($D$2:$D1167=D258,$A$2:$A$911*1.000001),4),"")</f>
        <v/>
      </c>
      <c r="K258" s="13" t="str">
        <f t="shared" si="24"/>
        <v>No</v>
      </c>
      <c r="L258" s="13" t="str">
        <f t="shared" si="25"/>
        <v>No</v>
      </c>
      <c r="M258" s="13" t="str">
        <f t="shared" si="26"/>
        <v>No</v>
      </c>
      <c r="N258" s="13" t="str">
        <f>Table1[[#This Row],[Club]]&amp;":"&amp;Table1[[#Headers],[Male]]</f>
        <v>:Male</v>
      </c>
      <c r="P258" s="2">
        <v>257</v>
      </c>
      <c r="Q258" s="2" t="str">
        <f>IFERROR(VLOOKUP(P$1&amp;":"&amp;P258,'Finish order'!$C:$K,6,FALSE),"")</f>
        <v/>
      </c>
      <c r="R258" s="2" t="str">
        <f>IFERROR(VLOOKUP(P$1&amp;":"&amp;P258,'Finish order'!$C:$K,9,FALSE),"")</f>
        <v/>
      </c>
      <c r="S258" s="2" t="str">
        <f>IFERROR(VLOOKUP(P$1&amp;":"&amp;P258,'Finish order'!$C:$K,7,FALSE),"")</f>
        <v/>
      </c>
      <c r="T258" s="11" t="str">
        <f>IFERROR(VLOOKUP(P$1&amp;":"&amp;P258,'Finish order'!$C:$K,5,FALSE),"")</f>
        <v/>
      </c>
      <c r="U258" s="2" t="str">
        <f>IFERROR(VLOOKUP(P$1&amp;":"&amp;P258,'Finish order'!$C:$K,4,FALSE),"")</f>
        <v/>
      </c>
      <c r="V258" s="13" t="str" cm="1">
        <f t="array" ref="V258">IFERROR(SMALL(IF($S$2:$S1167=S258,$P$2:$P$911*1.001),1),"")</f>
        <v/>
      </c>
      <c r="W258" s="13" t="str" cm="1">
        <f t="array" ref="W258">IFERROR(SMALL(IF($S$2:$S1167=S258,$P$2:$P$911*1.0001),2),"")</f>
        <v/>
      </c>
      <c r="X258" s="13" t="str" cm="1">
        <f t="array" ref="X258">IFERROR(SMALL(IF($S$2:$S1167=S258,$P$2:$P$911*1.00001),3),"")</f>
        <v/>
      </c>
      <c r="Y258" s="13" t="str" cm="1">
        <f t="array" ref="Y258">IFERROR(SMALL(IF($S$2:$S1167=S258,$P$2:$P$911*1.000001),4),"")</f>
        <v/>
      </c>
      <c r="Z258" s="13" t="str">
        <f t="shared" si="27"/>
        <v>No</v>
      </c>
      <c r="AA258" s="13" t="str">
        <f t="shared" si="28"/>
        <v>No</v>
      </c>
      <c r="AB258" s="13" t="str">
        <f t="shared" si="29"/>
        <v>No</v>
      </c>
      <c r="AC258" s="13" t="str">
        <f>Table4[[#This Row],[Club]]&amp;":"&amp;Table4[[#Headers],[Female]]</f>
        <v>:Female</v>
      </c>
    </row>
    <row r="259" spans="1:29" x14ac:dyDescent="0.2">
      <c r="A259" s="2">
        <v>258</v>
      </c>
      <c r="B259" s="2" t="str">
        <f>IFERROR(VLOOKUP($A$1&amp;":"&amp;A259,'Finish order'!C:K,6,FALSE),"")</f>
        <v/>
      </c>
      <c r="C259" s="2" t="str">
        <f>IFERROR(VLOOKUP(A$1&amp;":"&amp;A259,'Finish order'!$C:$K,9,FALSE),"")</f>
        <v/>
      </c>
      <c r="D259" s="2" t="str">
        <f>IFERROR(VLOOKUP(A$1&amp;":"&amp;A259,'Finish order'!$C:$K,7,FALSE),"")</f>
        <v/>
      </c>
      <c r="E259" s="11" t="str">
        <f>IFERROR(VLOOKUP($A$1&amp;":"&amp;A259,'Finish order'!C:K,5,FALSE),"")</f>
        <v/>
      </c>
      <c r="F259" s="2" t="str">
        <f>IFERROR(VLOOKUP($A$1&amp;":"&amp;A259,'Finish order'!C:K,4,FALSE),"")</f>
        <v/>
      </c>
      <c r="G259" s="13" t="str" cm="1">
        <f t="array" ref="G259">IFERROR(SMALL(IF($D$2:$D1168=D259,$A$2:$A$911*1.001),1),"")</f>
        <v/>
      </c>
      <c r="H259" s="13" t="str" cm="1">
        <f t="array" ref="H259">IFERROR(SMALL(IF($D$2:$D1168=D259,$A$2:$A$911*1.0001),2),"")</f>
        <v/>
      </c>
      <c r="I259" s="13" t="str" cm="1">
        <f t="array" ref="I259">IFERROR(SMALL(IF($D$2:$D1168=D259,$A$2:$A$911*1.00001),3),"")</f>
        <v/>
      </c>
      <c r="J259" s="13" t="str" cm="1">
        <f t="array" ref="J259">IFERROR(SMALL(IF($D$2:$D1168=D259,$A$2:$A$911*1.000001),4),"")</f>
        <v/>
      </c>
      <c r="K259" s="13" t="str">
        <f t="shared" si="24"/>
        <v>No</v>
      </c>
      <c r="L259" s="13" t="str">
        <f t="shared" si="25"/>
        <v>No</v>
      </c>
      <c r="M259" s="13" t="str">
        <f t="shared" si="26"/>
        <v>No</v>
      </c>
      <c r="N259" s="13" t="str">
        <f>Table1[[#This Row],[Club]]&amp;":"&amp;Table1[[#Headers],[Male]]</f>
        <v>:Male</v>
      </c>
      <c r="P259" s="2">
        <v>258</v>
      </c>
      <c r="Q259" s="2" t="str">
        <f>IFERROR(VLOOKUP(P$1&amp;":"&amp;P259,'Finish order'!$C:$K,6,FALSE),"")</f>
        <v/>
      </c>
      <c r="R259" s="2" t="str">
        <f>IFERROR(VLOOKUP(P$1&amp;":"&amp;P259,'Finish order'!$C:$K,9,FALSE),"")</f>
        <v/>
      </c>
      <c r="S259" s="2" t="str">
        <f>IFERROR(VLOOKUP(P$1&amp;":"&amp;P259,'Finish order'!$C:$K,7,FALSE),"")</f>
        <v/>
      </c>
      <c r="T259" s="11" t="str">
        <f>IFERROR(VLOOKUP(P$1&amp;":"&amp;P259,'Finish order'!$C:$K,5,FALSE),"")</f>
        <v/>
      </c>
      <c r="U259" s="2" t="str">
        <f>IFERROR(VLOOKUP(P$1&amp;":"&amp;P259,'Finish order'!$C:$K,4,FALSE),"")</f>
        <v/>
      </c>
      <c r="V259" s="13" t="str" cm="1">
        <f t="array" ref="V259">IFERROR(SMALL(IF($S$2:$S1168=S259,$P$2:$P$911*1.001),1),"")</f>
        <v/>
      </c>
      <c r="W259" s="13" t="str" cm="1">
        <f t="array" ref="W259">IFERROR(SMALL(IF($S$2:$S1168=S259,$P$2:$P$911*1.0001),2),"")</f>
        <v/>
      </c>
      <c r="X259" s="13" t="str" cm="1">
        <f t="array" ref="X259">IFERROR(SMALL(IF($S$2:$S1168=S259,$P$2:$P$911*1.00001),3),"")</f>
        <v/>
      </c>
      <c r="Y259" s="13" t="str" cm="1">
        <f t="array" ref="Y259">IFERROR(SMALL(IF($S$2:$S1168=S259,$P$2:$P$911*1.000001),4),"")</f>
        <v/>
      </c>
      <c r="Z259" s="13" t="str">
        <f t="shared" si="27"/>
        <v>No</v>
      </c>
      <c r="AA259" s="13" t="str">
        <f t="shared" si="28"/>
        <v>No</v>
      </c>
      <c r="AB259" s="13" t="str">
        <f t="shared" si="29"/>
        <v>No</v>
      </c>
      <c r="AC259" s="13" t="str">
        <f>Table4[[#This Row],[Club]]&amp;":"&amp;Table4[[#Headers],[Female]]</f>
        <v>:Female</v>
      </c>
    </row>
    <row r="260" spans="1:29" x14ac:dyDescent="0.2">
      <c r="A260" s="2">
        <v>259</v>
      </c>
      <c r="B260" s="2" t="str">
        <f>IFERROR(VLOOKUP($A$1&amp;":"&amp;A260,'Finish order'!C:K,6,FALSE),"")</f>
        <v/>
      </c>
      <c r="C260" s="2" t="str">
        <f>IFERROR(VLOOKUP(A$1&amp;":"&amp;A260,'Finish order'!$C:$K,9,FALSE),"")</f>
        <v/>
      </c>
      <c r="D260" s="2" t="str">
        <f>IFERROR(VLOOKUP(A$1&amp;":"&amp;A260,'Finish order'!$C:$K,7,FALSE),"")</f>
        <v/>
      </c>
      <c r="E260" s="11" t="str">
        <f>IFERROR(VLOOKUP($A$1&amp;":"&amp;A260,'Finish order'!C:K,5,FALSE),"")</f>
        <v/>
      </c>
      <c r="F260" s="2" t="str">
        <f>IFERROR(VLOOKUP($A$1&amp;":"&amp;A260,'Finish order'!C:K,4,FALSE),"")</f>
        <v/>
      </c>
      <c r="G260" s="13" t="str" cm="1">
        <f t="array" ref="G260">IFERROR(SMALL(IF($D$2:$D1169=D260,$A$2:$A$911*1.001),1),"")</f>
        <v/>
      </c>
      <c r="H260" s="13" t="str" cm="1">
        <f t="array" ref="H260">IFERROR(SMALL(IF($D$2:$D1169=D260,$A$2:$A$911*1.0001),2),"")</f>
        <v/>
      </c>
      <c r="I260" s="13" t="str" cm="1">
        <f t="array" ref="I260">IFERROR(SMALL(IF($D$2:$D1169=D260,$A$2:$A$911*1.00001),3),"")</f>
        <v/>
      </c>
      <c r="J260" s="13" t="str" cm="1">
        <f t="array" ref="J260">IFERROR(SMALL(IF($D$2:$D1169=D260,$A$2:$A$911*1.000001),4),"")</f>
        <v/>
      </c>
      <c r="K260" s="13" t="str">
        <f t="shared" si="24"/>
        <v>No</v>
      </c>
      <c r="L260" s="13" t="str">
        <f t="shared" si="25"/>
        <v>No</v>
      </c>
      <c r="M260" s="13" t="str">
        <f t="shared" si="26"/>
        <v>No</v>
      </c>
      <c r="N260" s="13" t="str">
        <f>Table1[[#This Row],[Club]]&amp;":"&amp;Table1[[#Headers],[Male]]</f>
        <v>:Male</v>
      </c>
      <c r="P260" s="2">
        <v>259</v>
      </c>
      <c r="Q260" s="2" t="str">
        <f>IFERROR(VLOOKUP(P$1&amp;":"&amp;P260,'Finish order'!$C:$K,6,FALSE),"")</f>
        <v/>
      </c>
      <c r="R260" s="2" t="str">
        <f>IFERROR(VLOOKUP(P$1&amp;":"&amp;P260,'Finish order'!$C:$K,9,FALSE),"")</f>
        <v/>
      </c>
      <c r="S260" s="2" t="str">
        <f>IFERROR(VLOOKUP(P$1&amp;":"&amp;P260,'Finish order'!$C:$K,7,FALSE),"")</f>
        <v/>
      </c>
      <c r="T260" s="11" t="str">
        <f>IFERROR(VLOOKUP(P$1&amp;":"&amp;P260,'Finish order'!$C:$K,5,FALSE),"")</f>
        <v/>
      </c>
      <c r="U260" s="2" t="str">
        <f>IFERROR(VLOOKUP(P$1&amp;":"&amp;P260,'Finish order'!$C:$K,4,FALSE),"")</f>
        <v/>
      </c>
      <c r="V260" s="13" t="str" cm="1">
        <f t="array" ref="V260">IFERROR(SMALL(IF($S$2:$S1169=S260,$P$2:$P$911*1.001),1),"")</f>
        <v/>
      </c>
      <c r="W260" s="13" t="str" cm="1">
        <f t="array" ref="W260">IFERROR(SMALL(IF($S$2:$S1169=S260,$P$2:$P$911*1.0001),2),"")</f>
        <v/>
      </c>
      <c r="X260" s="13" t="str" cm="1">
        <f t="array" ref="X260">IFERROR(SMALL(IF($S$2:$S1169=S260,$P$2:$P$911*1.00001),3),"")</f>
        <v/>
      </c>
      <c r="Y260" s="13" t="str" cm="1">
        <f t="array" ref="Y260">IFERROR(SMALL(IF($S$2:$S1169=S260,$P$2:$P$911*1.000001),4),"")</f>
        <v/>
      </c>
      <c r="Z260" s="13" t="str">
        <f t="shared" si="27"/>
        <v>No</v>
      </c>
      <c r="AA260" s="13" t="str">
        <f t="shared" si="28"/>
        <v>No</v>
      </c>
      <c r="AB260" s="13" t="str">
        <f t="shared" si="29"/>
        <v>No</v>
      </c>
      <c r="AC260" s="13" t="str">
        <f>Table4[[#This Row],[Club]]&amp;":"&amp;Table4[[#Headers],[Female]]</f>
        <v>:Female</v>
      </c>
    </row>
    <row r="261" spans="1:29" x14ac:dyDescent="0.2">
      <c r="A261" s="2">
        <v>260</v>
      </c>
      <c r="B261" s="2" t="str">
        <f>IFERROR(VLOOKUP($A$1&amp;":"&amp;A261,'Finish order'!C:K,6,FALSE),"")</f>
        <v/>
      </c>
      <c r="C261" s="2" t="str">
        <f>IFERROR(VLOOKUP(A$1&amp;":"&amp;A261,'Finish order'!$C:$K,9,FALSE),"")</f>
        <v/>
      </c>
      <c r="D261" s="2" t="str">
        <f>IFERROR(VLOOKUP(A$1&amp;":"&amp;A261,'Finish order'!$C:$K,7,FALSE),"")</f>
        <v/>
      </c>
      <c r="E261" s="11" t="str">
        <f>IFERROR(VLOOKUP($A$1&amp;":"&amp;A261,'Finish order'!C:K,5,FALSE),"")</f>
        <v/>
      </c>
      <c r="F261" s="2" t="str">
        <f>IFERROR(VLOOKUP($A$1&amp;":"&amp;A261,'Finish order'!C:K,4,FALSE),"")</f>
        <v/>
      </c>
      <c r="G261" s="13" t="str" cm="1">
        <f t="array" ref="G261">IFERROR(SMALL(IF($D$2:$D1170=D261,$A$2:$A$911*1.001),1),"")</f>
        <v/>
      </c>
      <c r="H261" s="13" t="str" cm="1">
        <f t="array" ref="H261">IFERROR(SMALL(IF($D$2:$D1170=D261,$A$2:$A$911*1.0001),2),"")</f>
        <v/>
      </c>
      <c r="I261" s="13" t="str" cm="1">
        <f t="array" ref="I261">IFERROR(SMALL(IF($D$2:$D1170=D261,$A$2:$A$911*1.00001),3),"")</f>
        <v/>
      </c>
      <c r="J261" s="13" t="str" cm="1">
        <f t="array" ref="J261">IFERROR(SMALL(IF($D$2:$D1170=D261,$A$2:$A$911*1.000001),4),"")</f>
        <v/>
      </c>
      <c r="K261" s="13" t="str">
        <f t="shared" si="24"/>
        <v>No</v>
      </c>
      <c r="L261" s="13" t="str">
        <f t="shared" si="25"/>
        <v>No</v>
      </c>
      <c r="M261" s="13" t="str">
        <f t="shared" si="26"/>
        <v>No</v>
      </c>
      <c r="N261" s="13" t="str">
        <f>Table1[[#This Row],[Club]]&amp;":"&amp;Table1[[#Headers],[Male]]</f>
        <v>:Male</v>
      </c>
      <c r="P261" s="2">
        <v>260</v>
      </c>
      <c r="Q261" s="2" t="str">
        <f>IFERROR(VLOOKUP(P$1&amp;":"&amp;P261,'Finish order'!$C:$K,6,FALSE),"")</f>
        <v/>
      </c>
      <c r="R261" s="2" t="str">
        <f>IFERROR(VLOOKUP(P$1&amp;":"&amp;P261,'Finish order'!$C:$K,9,FALSE),"")</f>
        <v/>
      </c>
      <c r="S261" s="2" t="str">
        <f>IFERROR(VLOOKUP(P$1&amp;":"&amp;P261,'Finish order'!$C:$K,7,FALSE),"")</f>
        <v/>
      </c>
      <c r="T261" s="11" t="str">
        <f>IFERROR(VLOOKUP(P$1&amp;":"&amp;P261,'Finish order'!$C:$K,5,FALSE),"")</f>
        <v/>
      </c>
      <c r="U261" s="2" t="str">
        <f>IFERROR(VLOOKUP(P$1&amp;":"&amp;P261,'Finish order'!$C:$K,4,FALSE),"")</f>
        <v/>
      </c>
      <c r="V261" s="13" t="str" cm="1">
        <f t="array" ref="V261">IFERROR(SMALL(IF($S$2:$S1170=S261,$P$2:$P$911*1.001),1),"")</f>
        <v/>
      </c>
      <c r="W261" s="13" t="str" cm="1">
        <f t="array" ref="W261">IFERROR(SMALL(IF($S$2:$S1170=S261,$P$2:$P$911*1.0001),2),"")</f>
        <v/>
      </c>
      <c r="X261" s="13" t="str" cm="1">
        <f t="array" ref="X261">IFERROR(SMALL(IF($S$2:$S1170=S261,$P$2:$P$911*1.00001),3),"")</f>
        <v/>
      </c>
      <c r="Y261" s="13" t="str" cm="1">
        <f t="array" ref="Y261">IFERROR(SMALL(IF($S$2:$S1170=S261,$P$2:$P$911*1.000001),4),"")</f>
        <v/>
      </c>
      <c r="Z261" s="13" t="str">
        <f t="shared" si="27"/>
        <v>No</v>
      </c>
      <c r="AA261" s="13" t="str">
        <f t="shared" si="28"/>
        <v>No</v>
      </c>
      <c r="AB261" s="13" t="str">
        <f t="shared" si="29"/>
        <v>No</v>
      </c>
      <c r="AC261" s="13" t="str">
        <f>Table4[[#This Row],[Club]]&amp;":"&amp;Table4[[#Headers],[Female]]</f>
        <v>:Female</v>
      </c>
    </row>
    <row r="262" spans="1:29" x14ac:dyDescent="0.2">
      <c r="A262" s="2">
        <v>261</v>
      </c>
      <c r="B262" s="2" t="str">
        <f>IFERROR(VLOOKUP($A$1&amp;":"&amp;A262,'Finish order'!C:K,6,FALSE),"")</f>
        <v/>
      </c>
      <c r="C262" s="2" t="str">
        <f>IFERROR(VLOOKUP(A$1&amp;":"&amp;A262,'Finish order'!$C:$K,9,FALSE),"")</f>
        <v/>
      </c>
      <c r="D262" s="2" t="str">
        <f>IFERROR(VLOOKUP(A$1&amp;":"&amp;A262,'Finish order'!$C:$K,7,FALSE),"")</f>
        <v/>
      </c>
      <c r="E262" s="11" t="str">
        <f>IFERROR(VLOOKUP($A$1&amp;":"&amp;A262,'Finish order'!C:K,5,FALSE),"")</f>
        <v/>
      </c>
      <c r="F262" s="2" t="str">
        <f>IFERROR(VLOOKUP($A$1&amp;":"&amp;A262,'Finish order'!C:K,4,FALSE),"")</f>
        <v/>
      </c>
      <c r="G262" s="13" t="str" cm="1">
        <f t="array" ref="G262">IFERROR(SMALL(IF($D$2:$D1171=D262,$A$2:$A$911*1.001),1),"")</f>
        <v/>
      </c>
      <c r="H262" s="13" t="str" cm="1">
        <f t="array" ref="H262">IFERROR(SMALL(IF($D$2:$D1171=D262,$A$2:$A$911*1.0001),2),"")</f>
        <v/>
      </c>
      <c r="I262" s="13" t="str" cm="1">
        <f t="array" ref="I262">IFERROR(SMALL(IF($D$2:$D1171=D262,$A$2:$A$911*1.00001),3),"")</f>
        <v/>
      </c>
      <c r="J262" s="13" t="str" cm="1">
        <f t="array" ref="J262">IFERROR(SMALL(IF($D$2:$D1171=D262,$A$2:$A$911*1.000001),4),"")</f>
        <v/>
      </c>
      <c r="K262" s="13" t="str">
        <f t="shared" si="24"/>
        <v>No</v>
      </c>
      <c r="L262" s="13" t="str">
        <f t="shared" si="25"/>
        <v>No</v>
      </c>
      <c r="M262" s="13" t="str">
        <f t="shared" si="26"/>
        <v>No</v>
      </c>
      <c r="N262" s="13" t="str">
        <f>Table1[[#This Row],[Club]]&amp;":"&amp;Table1[[#Headers],[Male]]</f>
        <v>:Male</v>
      </c>
      <c r="P262" s="2">
        <v>261</v>
      </c>
      <c r="Q262" s="2" t="str">
        <f>IFERROR(VLOOKUP(P$1&amp;":"&amp;P262,'Finish order'!$C:$K,6,FALSE),"")</f>
        <v/>
      </c>
      <c r="R262" s="2" t="str">
        <f>IFERROR(VLOOKUP(P$1&amp;":"&amp;P262,'Finish order'!$C:$K,9,FALSE),"")</f>
        <v/>
      </c>
      <c r="S262" s="2" t="str">
        <f>IFERROR(VLOOKUP(P$1&amp;":"&amp;P262,'Finish order'!$C:$K,7,FALSE),"")</f>
        <v/>
      </c>
      <c r="T262" s="11" t="str">
        <f>IFERROR(VLOOKUP(P$1&amp;":"&amp;P262,'Finish order'!$C:$K,5,FALSE),"")</f>
        <v/>
      </c>
      <c r="U262" s="2" t="str">
        <f>IFERROR(VLOOKUP(P$1&amp;":"&amp;P262,'Finish order'!$C:$K,4,FALSE),"")</f>
        <v/>
      </c>
      <c r="V262" s="13" t="str" cm="1">
        <f t="array" ref="V262">IFERROR(SMALL(IF($S$2:$S1171=S262,$P$2:$P$911*1.001),1),"")</f>
        <v/>
      </c>
      <c r="W262" s="13" t="str" cm="1">
        <f t="array" ref="W262">IFERROR(SMALL(IF($S$2:$S1171=S262,$P$2:$P$911*1.0001),2),"")</f>
        <v/>
      </c>
      <c r="X262" s="13" t="str" cm="1">
        <f t="array" ref="X262">IFERROR(SMALL(IF($S$2:$S1171=S262,$P$2:$P$911*1.00001),3),"")</f>
        <v/>
      </c>
      <c r="Y262" s="13" t="str" cm="1">
        <f t="array" ref="Y262">IFERROR(SMALL(IF($S$2:$S1171=S262,$P$2:$P$911*1.000001),4),"")</f>
        <v/>
      </c>
      <c r="Z262" s="13" t="str">
        <f t="shared" si="27"/>
        <v>No</v>
      </c>
      <c r="AA262" s="13" t="str">
        <f t="shared" si="28"/>
        <v>No</v>
      </c>
      <c r="AB262" s="13" t="str">
        <f t="shared" si="29"/>
        <v>No</v>
      </c>
      <c r="AC262" s="13" t="str">
        <f>Table4[[#This Row],[Club]]&amp;":"&amp;Table4[[#Headers],[Female]]</f>
        <v>:Female</v>
      </c>
    </row>
    <row r="263" spans="1:29" x14ac:dyDescent="0.2">
      <c r="A263" s="2">
        <v>262</v>
      </c>
      <c r="B263" s="2" t="str">
        <f>IFERROR(VLOOKUP($A$1&amp;":"&amp;A263,'Finish order'!C:K,6,FALSE),"")</f>
        <v/>
      </c>
      <c r="C263" s="2" t="str">
        <f>IFERROR(VLOOKUP(A$1&amp;":"&amp;A263,'Finish order'!$C:$K,9,FALSE),"")</f>
        <v/>
      </c>
      <c r="D263" s="2" t="str">
        <f>IFERROR(VLOOKUP(A$1&amp;":"&amp;A263,'Finish order'!$C:$K,7,FALSE),"")</f>
        <v/>
      </c>
      <c r="E263" s="11" t="str">
        <f>IFERROR(VLOOKUP($A$1&amp;":"&amp;A263,'Finish order'!C:K,5,FALSE),"")</f>
        <v/>
      </c>
      <c r="F263" s="2" t="str">
        <f>IFERROR(VLOOKUP($A$1&amp;":"&amp;A263,'Finish order'!C:K,4,FALSE),"")</f>
        <v/>
      </c>
      <c r="G263" s="13" t="str" cm="1">
        <f t="array" ref="G263">IFERROR(SMALL(IF($D$2:$D1172=D263,$A$2:$A$911*1.001),1),"")</f>
        <v/>
      </c>
      <c r="H263" s="13" t="str" cm="1">
        <f t="array" ref="H263">IFERROR(SMALL(IF($D$2:$D1172=D263,$A$2:$A$911*1.0001),2),"")</f>
        <v/>
      </c>
      <c r="I263" s="13" t="str" cm="1">
        <f t="array" ref="I263">IFERROR(SMALL(IF($D$2:$D1172=D263,$A$2:$A$911*1.00001),3),"")</f>
        <v/>
      </c>
      <c r="J263" s="13" t="str" cm="1">
        <f t="array" ref="J263">IFERROR(SMALL(IF($D$2:$D1172=D263,$A$2:$A$911*1.000001),4),"")</f>
        <v/>
      </c>
      <c r="K263" s="13" t="str">
        <f t="shared" si="24"/>
        <v>No</v>
      </c>
      <c r="L263" s="13" t="str">
        <f t="shared" si="25"/>
        <v>No</v>
      </c>
      <c r="M263" s="13" t="str">
        <f t="shared" si="26"/>
        <v>No</v>
      </c>
      <c r="N263" s="13" t="str">
        <f>Table1[[#This Row],[Club]]&amp;":"&amp;Table1[[#Headers],[Male]]</f>
        <v>:Male</v>
      </c>
      <c r="P263" s="2">
        <v>262</v>
      </c>
      <c r="Q263" s="2" t="str">
        <f>IFERROR(VLOOKUP(P$1&amp;":"&amp;P263,'Finish order'!$C:$K,6,FALSE),"")</f>
        <v/>
      </c>
      <c r="R263" s="2" t="str">
        <f>IFERROR(VLOOKUP(P$1&amp;":"&amp;P263,'Finish order'!$C:$K,9,FALSE),"")</f>
        <v/>
      </c>
      <c r="S263" s="2" t="str">
        <f>IFERROR(VLOOKUP(P$1&amp;":"&amp;P263,'Finish order'!$C:$K,7,FALSE),"")</f>
        <v/>
      </c>
      <c r="T263" s="11" t="str">
        <f>IFERROR(VLOOKUP(P$1&amp;":"&amp;P263,'Finish order'!$C:$K,5,FALSE),"")</f>
        <v/>
      </c>
      <c r="U263" s="2" t="str">
        <f>IFERROR(VLOOKUP(P$1&amp;":"&amp;P263,'Finish order'!$C:$K,4,FALSE),"")</f>
        <v/>
      </c>
      <c r="V263" s="13" t="str" cm="1">
        <f t="array" ref="V263">IFERROR(SMALL(IF($S$2:$S1172=S263,$P$2:$P$911*1.001),1),"")</f>
        <v/>
      </c>
      <c r="W263" s="13" t="str" cm="1">
        <f t="array" ref="W263">IFERROR(SMALL(IF($S$2:$S1172=S263,$P$2:$P$911*1.0001),2),"")</f>
        <v/>
      </c>
      <c r="X263" s="13" t="str" cm="1">
        <f t="array" ref="X263">IFERROR(SMALL(IF($S$2:$S1172=S263,$P$2:$P$911*1.00001),3),"")</f>
        <v/>
      </c>
      <c r="Y263" s="13" t="str" cm="1">
        <f t="array" ref="Y263">IFERROR(SMALL(IF($S$2:$S1172=S263,$P$2:$P$911*1.000001),4),"")</f>
        <v/>
      </c>
      <c r="Z263" s="13" t="str">
        <f t="shared" si="27"/>
        <v>No</v>
      </c>
      <c r="AA263" s="13" t="str">
        <f t="shared" si="28"/>
        <v>No</v>
      </c>
      <c r="AB263" s="13" t="str">
        <f t="shared" si="29"/>
        <v>No</v>
      </c>
      <c r="AC263" s="13" t="str">
        <f>Table4[[#This Row],[Club]]&amp;":"&amp;Table4[[#Headers],[Female]]</f>
        <v>:Female</v>
      </c>
    </row>
    <row r="264" spans="1:29" x14ac:dyDescent="0.2">
      <c r="A264" s="2">
        <v>263</v>
      </c>
      <c r="B264" s="2" t="str">
        <f>IFERROR(VLOOKUP($A$1&amp;":"&amp;A264,'Finish order'!C:K,6,FALSE),"")</f>
        <v/>
      </c>
      <c r="C264" s="2" t="str">
        <f>IFERROR(VLOOKUP(A$1&amp;":"&amp;A264,'Finish order'!$C:$K,9,FALSE),"")</f>
        <v/>
      </c>
      <c r="D264" s="2" t="str">
        <f>IFERROR(VLOOKUP(A$1&amp;":"&amp;A264,'Finish order'!$C:$K,7,FALSE),"")</f>
        <v/>
      </c>
      <c r="E264" s="11" t="str">
        <f>IFERROR(VLOOKUP($A$1&amp;":"&amp;A264,'Finish order'!C:K,5,FALSE),"")</f>
        <v/>
      </c>
      <c r="F264" s="2" t="str">
        <f>IFERROR(VLOOKUP($A$1&amp;":"&amp;A264,'Finish order'!C:K,4,FALSE),"")</f>
        <v/>
      </c>
      <c r="G264" s="13" t="str" cm="1">
        <f t="array" ref="G264">IFERROR(SMALL(IF($D$2:$D1173=D264,$A$2:$A$911*1.001),1),"")</f>
        <v/>
      </c>
      <c r="H264" s="13" t="str" cm="1">
        <f t="array" ref="H264">IFERROR(SMALL(IF($D$2:$D1173=D264,$A$2:$A$911*1.0001),2),"")</f>
        <v/>
      </c>
      <c r="I264" s="13" t="str" cm="1">
        <f t="array" ref="I264">IFERROR(SMALL(IF($D$2:$D1173=D264,$A$2:$A$911*1.00001),3),"")</f>
        <v/>
      </c>
      <c r="J264" s="13" t="str" cm="1">
        <f t="array" ref="J264">IFERROR(SMALL(IF($D$2:$D1173=D264,$A$2:$A$911*1.000001),4),"")</f>
        <v/>
      </c>
      <c r="K264" s="13" t="str">
        <f t="shared" si="24"/>
        <v>No</v>
      </c>
      <c r="L264" s="13" t="str">
        <f t="shared" si="25"/>
        <v>No</v>
      </c>
      <c r="M264" s="13" t="str">
        <f t="shared" si="26"/>
        <v>No</v>
      </c>
      <c r="N264" s="13" t="str">
        <f>Table1[[#This Row],[Club]]&amp;":"&amp;Table1[[#Headers],[Male]]</f>
        <v>:Male</v>
      </c>
      <c r="P264" s="2">
        <v>263</v>
      </c>
      <c r="Q264" s="2" t="str">
        <f>IFERROR(VLOOKUP(P$1&amp;":"&amp;P264,'Finish order'!$C:$K,6,FALSE),"")</f>
        <v/>
      </c>
      <c r="R264" s="2" t="str">
        <f>IFERROR(VLOOKUP(P$1&amp;":"&amp;P264,'Finish order'!$C:$K,9,FALSE),"")</f>
        <v/>
      </c>
      <c r="S264" s="2" t="str">
        <f>IFERROR(VLOOKUP(P$1&amp;":"&amp;P264,'Finish order'!$C:$K,7,FALSE),"")</f>
        <v/>
      </c>
      <c r="T264" s="11" t="str">
        <f>IFERROR(VLOOKUP(P$1&amp;":"&amp;P264,'Finish order'!$C:$K,5,FALSE),"")</f>
        <v/>
      </c>
      <c r="U264" s="2" t="str">
        <f>IFERROR(VLOOKUP(P$1&amp;":"&amp;P264,'Finish order'!$C:$K,4,FALSE),"")</f>
        <v/>
      </c>
      <c r="V264" s="13" t="str" cm="1">
        <f t="array" ref="V264">IFERROR(SMALL(IF($S$2:$S1173=S264,$P$2:$P$911*1.001),1),"")</f>
        <v/>
      </c>
      <c r="W264" s="13" t="str" cm="1">
        <f t="array" ref="W264">IFERROR(SMALL(IF($S$2:$S1173=S264,$P$2:$P$911*1.0001),2),"")</f>
        <v/>
      </c>
      <c r="X264" s="13" t="str" cm="1">
        <f t="array" ref="X264">IFERROR(SMALL(IF($S$2:$S1173=S264,$P$2:$P$911*1.00001),3),"")</f>
        <v/>
      </c>
      <c r="Y264" s="13" t="str" cm="1">
        <f t="array" ref="Y264">IFERROR(SMALL(IF($S$2:$S1173=S264,$P$2:$P$911*1.000001),4),"")</f>
        <v/>
      </c>
      <c r="Z264" s="13" t="str">
        <f t="shared" si="27"/>
        <v>No</v>
      </c>
      <c r="AA264" s="13" t="str">
        <f t="shared" si="28"/>
        <v>No</v>
      </c>
      <c r="AB264" s="13" t="str">
        <f t="shared" si="29"/>
        <v>No</v>
      </c>
      <c r="AC264" s="13" t="str">
        <f>Table4[[#This Row],[Club]]&amp;":"&amp;Table4[[#Headers],[Female]]</f>
        <v>:Female</v>
      </c>
    </row>
    <row r="265" spans="1:29" x14ac:dyDescent="0.2">
      <c r="A265" s="2">
        <v>264</v>
      </c>
      <c r="B265" s="2" t="str">
        <f>IFERROR(VLOOKUP($A$1&amp;":"&amp;A265,'Finish order'!C:K,6,FALSE),"")</f>
        <v/>
      </c>
      <c r="C265" s="2" t="str">
        <f>IFERROR(VLOOKUP(A$1&amp;":"&amp;A265,'Finish order'!$C:$K,9,FALSE),"")</f>
        <v/>
      </c>
      <c r="D265" s="2" t="str">
        <f>IFERROR(VLOOKUP(A$1&amp;":"&amp;A265,'Finish order'!$C:$K,7,FALSE),"")</f>
        <v/>
      </c>
      <c r="E265" s="11" t="str">
        <f>IFERROR(VLOOKUP($A$1&amp;":"&amp;A265,'Finish order'!C:K,5,FALSE),"")</f>
        <v/>
      </c>
      <c r="F265" s="2" t="str">
        <f>IFERROR(VLOOKUP($A$1&amp;":"&amp;A265,'Finish order'!C:K,4,FALSE),"")</f>
        <v/>
      </c>
      <c r="G265" s="13" t="str" cm="1">
        <f t="array" ref="G265">IFERROR(SMALL(IF($D$2:$D1174=D265,$A$2:$A$911*1.001),1),"")</f>
        <v/>
      </c>
      <c r="H265" s="13" t="str" cm="1">
        <f t="array" ref="H265">IFERROR(SMALL(IF($D$2:$D1174=D265,$A$2:$A$911*1.0001),2),"")</f>
        <v/>
      </c>
      <c r="I265" s="13" t="str" cm="1">
        <f t="array" ref="I265">IFERROR(SMALL(IF($D$2:$D1174=D265,$A$2:$A$911*1.00001),3),"")</f>
        <v/>
      </c>
      <c r="J265" s="13" t="str" cm="1">
        <f t="array" ref="J265">IFERROR(SMALL(IF($D$2:$D1174=D265,$A$2:$A$911*1.000001),4),"")</f>
        <v/>
      </c>
      <c r="K265" s="13" t="str">
        <f t="shared" si="24"/>
        <v>No</v>
      </c>
      <c r="L265" s="13" t="str">
        <f t="shared" si="25"/>
        <v>No</v>
      </c>
      <c r="M265" s="13" t="str">
        <f t="shared" si="26"/>
        <v>No</v>
      </c>
      <c r="N265" s="13" t="str">
        <f>Table1[[#This Row],[Club]]&amp;":"&amp;Table1[[#Headers],[Male]]</f>
        <v>:Male</v>
      </c>
      <c r="P265" s="2">
        <v>264</v>
      </c>
      <c r="Q265" s="2" t="str">
        <f>IFERROR(VLOOKUP(P$1&amp;":"&amp;P265,'Finish order'!$C:$K,6,FALSE),"")</f>
        <v/>
      </c>
      <c r="R265" s="2" t="str">
        <f>IFERROR(VLOOKUP(P$1&amp;":"&amp;P265,'Finish order'!$C:$K,9,FALSE),"")</f>
        <v/>
      </c>
      <c r="S265" s="2" t="str">
        <f>IFERROR(VLOOKUP(P$1&amp;":"&amp;P265,'Finish order'!$C:$K,7,FALSE),"")</f>
        <v/>
      </c>
      <c r="T265" s="11" t="str">
        <f>IFERROR(VLOOKUP(P$1&amp;":"&amp;P265,'Finish order'!$C:$K,5,FALSE),"")</f>
        <v/>
      </c>
      <c r="U265" s="2" t="str">
        <f>IFERROR(VLOOKUP(P$1&amp;":"&amp;P265,'Finish order'!$C:$K,4,FALSE),"")</f>
        <v/>
      </c>
      <c r="V265" s="13" t="str" cm="1">
        <f t="array" ref="V265">IFERROR(SMALL(IF($S$2:$S1174=S265,$P$2:$P$911*1.001),1),"")</f>
        <v/>
      </c>
      <c r="W265" s="13" t="str" cm="1">
        <f t="array" ref="W265">IFERROR(SMALL(IF($S$2:$S1174=S265,$P$2:$P$911*1.0001),2),"")</f>
        <v/>
      </c>
      <c r="X265" s="13" t="str" cm="1">
        <f t="array" ref="X265">IFERROR(SMALL(IF($S$2:$S1174=S265,$P$2:$P$911*1.00001),3),"")</f>
        <v/>
      </c>
      <c r="Y265" s="13" t="str" cm="1">
        <f t="array" ref="Y265">IFERROR(SMALL(IF($S$2:$S1174=S265,$P$2:$P$911*1.000001),4),"")</f>
        <v/>
      </c>
      <c r="Z265" s="13" t="str">
        <f t="shared" si="27"/>
        <v>No</v>
      </c>
      <c r="AA265" s="13" t="str">
        <f t="shared" si="28"/>
        <v>No</v>
      </c>
      <c r="AB265" s="13" t="str">
        <f t="shared" si="29"/>
        <v>No</v>
      </c>
      <c r="AC265" s="13" t="str">
        <f>Table4[[#This Row],[Club]]&amp;":"&amp;Table4[[#Headers],[Female]]</f>
        <v>:Female</v>
      </c>
    </row>
    <row r="266" spans="1:29" x14ac:dyDescent="0.2">
      <c r="A266" s="2">
        <v>265</v>
      </c>
      <c r="B266" s="2" t="str">
        <f>IFERROR(VLOOKUP($A$1&amp;":"&amp;A266,'Finish order'!C:K,6,FALSE),"")</f>
        <v/>
      </c>
      <c r="C266" s="2" t="str">
        <f>IFERROR(VLOOKUP(A$1&amp;":"&amp;A266,'Finish order'!$C:$K,9,FALSE),"")</f>
        <v/>
      </c>
      <c r="D266" s="2" t="str">
        <f>IFERROR(VLOOKUP(A$1&amp;":"&amp;A266,'Finish order'!$C:$K,7,FALSE),"")</f>
        <v/>
      </c>
      <c r="E266" s="11" t="str">
        <f>IFERROR(VLOOKUP($A$1&amp;":"&amp;A266,'Finish order'!C:K,5,FALSE),"")</f>
        <v/>
      </c>
      <c r="F266" s="2" t="str">
        <f>IFERROR(VLOOKUP($A$1&amp;":"&amp;A266,'Finish order'!C:K,4,FALSE),"")</f>
        <v/>
      </c>
      <c r="G266" s="13" t="str" cm="1">
        <f t="array" ref="G266">IFERROR(SMALL(IF($D$2:$D1175=D266,$A$2:$A$911*1.001),1),"")</f>
        <v/>
      </c>
      <c r="H266" s="13" t="str" cm="1">
        <f t="array" ref="H266">IFERROR(SMALL(IF($D$2:$D1175=D266,$A$2:$A$911*1.0001),2),"")</f>
        <v/>
      </c>
      <c r="I266" s="13" t="str" cm="1">
        <f t="array" ref="I266">IFERROR(SMALL(IF($D$2:$D1175=D266,$A$2:$A$911*1.00001),3),"")</f>
        <v/>
      </c>
      <c r="J266" s="13" t="str" cm="1">
        <f t="array" ref="J266">IFERROR(SMALL(IF($D$2:$D1175=D266,$A$2:$A$911*1.000001),4),"")</f>
        <v/>
      </c>
      <c r="K266" s="13" t="str">
        <f t="shared" ref="K266:K329" si="30">IF(A266&lt;&gt;"", IF(COUNT(G266:J266)=4, SUM(G266:J266), "No"), "")</f>
        <v>No</v>
      </c>
      <c r="L266" s="13" t="str">
        <f t="shared" ref="L266:L329" si="31">IF(A266&lt;&gt;"", IF(COUNT(G266:I266)=3, SUM(G266:I266), "No"), "")</f>
        <v>No</v>
      </c>
      <c r="M266" s="13" t="str">
        <f t="shared" ref="M266:M329" si="32">IF(A266&lt;&gt;"", IF(COUNT(G266:H266)=2, SUM(G266:H266), "No"), "")</f>
        <v>No</v>
      </c>
      <c r="N266" s="13" t="str">
        <f>Table1[[#This Row],[Club]]&amp;":"&amp;Table1[[#Headers],[Male]]</f>
        <v>:Male</v>
      </c>
      <c r="P266" s="2">
        <v>265</v>
      </c>
      <c r="Q266" s="2" t="str">
        <f>IFERROR(VLOOKUP(P$1&amp;":"&amp;P266,'Finish order'!$C:$K,6,FALSE),"")</f>
        <v/>
      </c>
      <c r="R266" s="2" t="str">
        <f>IFERROR(VLOOKUP(P$1&amp;":"&amp;P266,'Finish order'!$C:$K,9,FALSE),"")</f>
        <v/>
      </c>
      <c r="S266" s="2" t="str">
        <f>IFERROR(VLOOKUP(P$1&amp;":"&amp;P266,'Finish order'!$C:$K,7,FALSE),"")</f>
        <v/>
      </c>
      <c r="T266" s="11" t="str">
        <f>IFERROR(VLOOKUP(P$1&amp;":"&amp;P266,'Finish order'!$C:$K,5,FALSE),"")</f>
        <v/>
      </c>
      <c r="U266" s="2" t="str">
        <f>IFERROR(VLOOKUP(P$1&amp;":"&amp;P266,'Finish order'!$C:$K,4,FALSE),"")</f>
        <v/>
      </c>
      <c r="V266" s="13" t="str" cm="1">
        <f t="array" ref="V266">IFERROR(SMALL(IF($S$2:$S1175=S266,$P$2:$P$911*1.001),1),"")</f>
        <v/>
      </c>
      <c r="W266" s="13" t="str" cm="1">
        <f t="array" ref="W266">IFERROR(SMALL(IF($S$2:$S1175=S266,$P$2:$P$911*1.0001),2),"")</f>
        <v/>
      </c>
      <c r="X266" s="13" t="str" cm="1">
        <f t="array" ref="X266">IFERROR(SMALL(IF($S$2:$S1175=S266,$P$2:$P$911*1.00001),3),"")</f>
        <v/>
      </c>
      <c r="Y266" s="13" t="str" cm="1">
        <f t="array" ref="Y266">IFERROR(SMALL(IF($S$2:$S1175=S266,$P$2:$P$911*1.000001),4),"")</f>
        <v/>
      </c>
      <c r="Z266" s="13" t="str">
        <f t="shared" ref="Z266:Z329" si="33">IF(P266&lt;&gt;"", IF(COUNT(V266:Y266)=4, SUM(V266:Y266), "No"), "")</f>
        <v>No</v>
      </c>
      <c r="AA266" s="13" t="str">
        <f t="shared" ref="AA266:AA329" si="34">IF(P266&lt;&gt;"", IF(COUNT(V266:X266)=3, SUM(V266:X266), "No"), "")</f>
        <v>No</v>
      </c>
      <c r="AB266" s="13" t="str">
        <f t="shared" ref="AB266:AB329" si="35">IF(P266&lt;&gt;"", IF(COUNT(V266:W266)=2, SUM(V266:W266), "No"), "")</f>
        <v>No</v>
      </c>
      <c r="AC266" s="13" t="str">
        <f>Table4[[#This Row],[Club]]&amp;":"&amp;Table4[[#Headers],[Female]]</f>
        <v>:Female</v>
      </c>
    </row>
    <row r="267" spans="1:29" x14ac:dyDescent="0.2">
      <c r="A267" s="2">
        <v>266</v>
      </c>
      <c r="B267" s="2" t="str">
        <f>IFERROR(VLOOKUP($A$1&amp;":"&amp;A267,'Finish order'!C:K,6,FALSE),"")</f>
        <v/>
      </c>
      <c r="C267" s="2" t="str">
        <f>IFERROR(VLOOKUP(A$1&amp;":"&amp;A267,'Finish order'!$C:$K,9,FALSE),"")</f>
        <v/>
      </c>
      <c r="D267" s="2" t="str">
        <f>IFERROR(VLOOKUP(A$1&amp;":"&amp;A267,'Finish order'!$C:$K,7,FALSE),"")</f>
        <v/>
      </c>
      <c r="E267" s="11" t="str">
        <f>IFERROR(VLOOKUP($A$1&amp;":"&amp;A267,'Finish order'!C:K,5,FALSE),"")</f>
        <v/>
      </c>
      <c r="F267" s="2" t="str">
        <f>IFERROR(VLOOKUP($A$1&amp;":"&amp;A267,'Finish order'!C:K,4,FALSE),"")</f>
        <v/>
      </c>
      <c r="G267" s="13" t="str" cm="1">
        <f t="array" ref="G267">IFERROR(SMALL(IF($D$2:$D1176=D267,$A$2:$A$911*1.001),1),"")</f>
        <v/>
      </c>
      <c r="H267" s="13" t="str" cm="1">
        <f t="array" ref="H267">IFERROR(SMALL(IF($D$2:$D1176=D267,$A$2:$A$911*1.0001),2),"")</f>
        <v/>
      </c>
      <c r="I267" s="13" t="str" cm="1">
        <f t="array" ref="I267">IFERROR(SMALL(IF($D$2:$D1176=D267,$A$2:$A$911*1.00001),3),"")</f>
        <v/>
      </c>
      <c r="J267" s="13" t="str" cm="1">
        <f t="array" ref="J267">IFERROR(SMALL(IF($D$2:$D1176=D267,$A$2:$A$911*1.000001),4),"")</f>
        <v/>
      </c>
      <c r="K267" s="13" t="str">
        <f t="shared" si="30"/>
        <v>No</v>
      </c>
      <c r="L267" s="13" t="str">
        <f t="shared" si="31"/>
        <v>No</v>
      </c>
      <c r="M267" s="13" t="str">
        <f t="shared" si="32"/>
        <v>No</v>
      </c>
      <c r="N267" s="13" t="str">
        <f>Table1[[#This Row],[Club]]&amp;":"&amp;Table1[[#Headers],[Male]]</f>
        <v>:Male</v>
      </c>
      <c r="P267" s="2">
        <v>266</v>
      </c>
      <c r="Q267" s="2" t="str">
        <f>IFERROR(VLOOKUP(P$1&amp;":"&amp;P267,'Finish order'!$C:$K,6,FALSE),"")</f>
        <v/>
      </c>
      <c r="R267" s="2" t="str">
        <f>IFERROR(VLOOKUP(P$1&amp;":"&amp;P267,'Finish order'!$C:$K,9,FALSE),"")</f>
        <v/>
      </c>
      <c r="S267" s="2" t="str">
        <f>IFERROR(VLOOKUP(P$1&amp;":"&amp;P267,'Finish order'!$C:$K,7,FALSE),"")</f>
        <v/>
      </c>
      <c r="T267" s="11" t="str">
        <f>IFERROR(VLOOKUP(P$1&amp;":"&amp;P267,'Finish order'!$C:$K,5,FALSE),"")</f>
        <v/>
      </c>
      <c r="U267" s="2" t="str">
        <f>IFERROR(VLOOKUP(P$1&amp;":"&amp;P267,'Finish order'!$C:$K,4,FALSE),"")</f>
        <v/>
      </c>
      <c r="V267" s="13" t="str" cm="1">
        <f t="array" ref="V267">IFERROR(SMALL(IF($S$2:$S1176=S267,$P$2:$P$911*1.001),1),"")</f>
        <v/>
      </c>
      <c r="W267" s="13" t="str" cm="1">
        <f t="array" ref="W267">IFERROR(SMALL(IF($S$2:$S1176=S267,$P$2:$P$911*1.0001),2),"")</f>
        <v/>
      </c>
      <c r="X267" s="13" t="str" cm="1">
        <f t="array" ref="X267">IFERROR(SMALL(IF($S$2:$S1176=S267,$P$2:$P$911*1.00001),3),"")</f>
        <v/>
      </c>
      <c r="Y267" s="13" t="str" cm="1">
        <f t="array" ref="Y267">IFERROR(SMALL(IF($S$2:$S1176=S267,$P$2:$P$911*1.000001),4),"")</f>
        <v/>
      </c>
      <c r="Z267" s="13" t="str">
        <f t="shared" si="33"/>
        <v>No</v>
      </c>
      <c r="AA267" s="13" t="str">
        <f t="shared" si="34"/>
        <v>No</v>
      </c>
      <c r="AB267" s="13" t="str">
        <f t="shared" si="35"/>
        <v>No</v>
      </c>
      <c r="AC267" s="13" t="str">
        <f>Table4[[#This Row],[Club]]&amp;":"&amp;Table4[[#Headers],[Female]]</f>
        <v>:Female</v>
      </c>
    </row>
    <row r="268" spans="1:29" x14ac:dyDescent="0.2">
      <c r="A268" s="2">
        <v>267</v>
      </c>
      <c r="B268" s="2" t="str">
        <f>IFERROR(VLOOKUP($A$1&amp;":"&amp;A268,'Finish order'!C:K,6,FALSE),"")</f>
        <v/>
      </c>
      <c r="C268" s="2" t="str">
        <f>IFERROR(VLOOKUP(A$1&amp;":"&amp;A268,'Finish order'!$C:$K,9,FALSE),"")</f>
        <v/>
      </c>
      <c r="D268" s="2" t="str">
        <f>IFERROR(VLOOKUP(A$1&amp;":"&amp;A268,'Finish order'!$C:$K,7,FALSE),"")</f>
        <v/>
      </c>
      <c r="E268" s="11" t="str">
        <f>IFERROR(VLOOKUP($A$1&amp;":"&amp;A268,'Finish order'!C:K,5,FALSE),"")</f>
        <v/>
      </c>
      <c r="F268" s="2" t="str">
        <f>IFERROR(VLOOKUP($A$1&amp;":"&amp;A268,'Finish order'!C:K,4,FALSE),"")</f>
        <v/>
      </c>
      <c r="G268" s="13" t="str" cm="1">
        <f t="array" ref="G268">IFERROR(SMALL(IF($D$2:$D1177=D268,$A$2:$A$911*1.001),1),"")</f>
        <v/>
      </c>
      <c r="H268" s="13" t="str" cm="1">
        <f t="array" ref="H268">IFERROR(SMALL(IF($D$2:$D1177=D268,$A$2:$A$911*1.0001),2),"")</f>
        <v/>
      </c>
      <c r="I268" s="13" t="str" cm="1">
        <f t="array" ref="I268">IFERROR(SMALL(IF($D$2:$D1177=D268,$A$2:$A$911*1.00001),3),"")</f>
        <v/>
      </c>
      <c r="J268" s="13" t="str" cm="1">
        <f t="array" ref="J268">IFERROR(SMALL(IF($D$2:$D1177=D268,$A$2:$A$911*1.000001),4),"")</f>
        <v/>
      </c>
      <c r="K268" s="13" t="str">
        <f t="shared" si="30"/>
        <v>No</v>
      </c>
      <c r="L268" s="13" t="str">
        <f t="shared" si="31"/>
        <v>No</v>
      </c>
      <c r="M268" s="13" t="str">
        <f t="shared" si="32"/>
        <v>No</v>
      </c>
      <c r="N268" s="13" t="str">
        <f>Table1[[#This Row],[Club]]&amp;":"&amp;Table1[[#Headers],[Male]]</f>
        <v>:Male</v>
      </c>
      <c r="P268" s="2">
        <v>267</v>
      </c>
      <c r="Q268" s="2" t="str">
        <f>IFERROR(VLOOKUP(P$1&amp;":"&amp;P268,'Finish order'!$C:$K,6,FALSE),"")</f>
        <v/>
      </c>
      <c r="R268" s="2" t="str">
        <f>IFERROR(VLOOKUP(P$1&amp;":"&amp;P268,'Finish order'!$C:$K,9,FALSE),"")</f>
        <v/>
      </c>
      <c r="S268" s="2" t="str">
        <f>IFERROR(VLOOKUP(P$1&amp;":"&amp;P268,'Finish order'!$C:$K,7,FALSE),"")</f>
        <v/>
      </c>
      <c r="T268" s="11" t="str">
        <f>IFERROR(VLOOKUP(P$1&amp;":"&amp;P268,'Finish order'!$C:$K,5,FALSE),"")</f>
        <v/>
      </c>
      <c r="U268" s="2" t="str">
        <f>IFERROR(VLOOKUP(P$1&amp;":"&amp;P268,'Finish order'!$C:$K,4,FALSE),"")</f>
        <v/>
      </c>
      <c r="V268" s="13" t="str" cm="1">
        <f t="array" ref="V268">IFERROR(SMALL(IF($S$2:$S1177=S268,$P$2:$P$911*1.001),1),"")</f>
        <v/>
      </c>
      <c r="W268" s="13" t="str" cm="1">
        <f t="array" ref="W268">IFERROR(SMALL(IF($S$2:$S1177=S268,$P$2:$P$911*1.0001),2),"")</f>
        <v/>
      </c>
      <c r="X268" s="13" t="str" cm="1">
        <f t="array" ref="X268">IFERROR(SMALL(IF($S$2:$S1177=S268,$P$2:$P$911*1.00001),3),"")</f>
        <v/>
      </c>
      <c r="Y268" s="13" t="str" cm="1">
        <f t="array" ref="Y268">IFERROR(SMALL(IF($S$2:$S1177=S268,$P$2:$P$911*1.000001),4),"")</f>
        <v/>
      </c>
      <c r="Z268" s="13" t="str">
        <f t="shared" si="33"/>
        <v>No</v>
      </c>
      <c r="AA268" s="13" t="str">
        <f t="shared" si="34"/>
        <v>No</v>
      </c>
      <c r="AB268" s="13" t="str">
        <f t="shared" si="35"/>
        <v>No</v>
      </c>
      <c r="AC268" s="13" t="str">
        <f>Table4[[#This Row],[Club]]&amp;":"&amp;Table4[[#Headers],[Female]]</f>
        <v>:Female</v>
      </c>
    </row>
    <row r="269" spans="1:29" x14ac:dyDescent="0.2">
      <c r="A269" s="2">
        <v>268</v>
      </c>
      <c r="B269" s="2" t="str">
        <f>IFERROR(VLOOKUP($A$1&amp;":"&amp;A269,'Finish order'!C:K,6,FALSE),"")</f>
        <v/>
      </c>
      <c r="C269" s="2" t="str">
        <f>IFERROR(VLOOKUP(A$1&amp;":"&amp;A269,'Finish order'!$C:$K,9,FALSE),"")</f>
        <v/>
      </c>
      <c r="D269" s="2" t="str">
        <f>IFERROR(VLOOKUP(A$1&amp;":"&amp;A269,'Finish order'!$C:$K,7,FALSE),"")</f>
        <v/>
      </c>
      <c r="E269" s="11" t="str">
        <f>IFERROR(VLOOKUP($A$1&amp;":"&amp;A269,'Finish order'!C:K,5,FALSE),"")</f>
        <v/>
      </c>
      <c r="F269" s="2" t="str">
        <f>IFERROR(VLOOKUP($A$1&amp;":"&amp;A269,'Finish order'!C:K,4,FALSE),"")</f>
        <v/>
      </c>
      <c r="G269" s="13" t="str" cm="1">
        <f t="array" ref="G269">IFERROR(SMALL(IF($D$2:$D1178=D269,$A$2:$A$911*1.001),1),"")</f>
        <v/>
      </c>
      <c r="H269" s="13" t="str" cm="1">
        <f t="array" ref="H269">IFERROR(SMALL(IF($D$2:$D1178=D269,$A$2:$A$911*1.0001),2),"")</f>
        <v/>
      </c>
      <c r="I269" s="13" t="str" cm="1">
        <f t="array" ref="I269">IFERROR(SMALL(IF($D$2:$D1178=D269,$A$2:$A$911*1.00001),3),"")</f>
        <v/>
      </c>
      <c r="J269" s="13" t="str" cm="1">
        <f t="array" ref="J269">IFERROR(SMALL(IF($D$2:$D1178=D269,$A$2:$A$911*1.000001),4),"")</f>
        <v/>
      </c>
      <c r="K269" s="13" t="str">
        <f t="shared" si="30"/>
        <v>No</v>
      </c>
      <c r="L269" s="13" t="str">
        <f t="shared" si="31"/>
        <v>No</v>
      </c>
      <c r="M269" s="13" t="str">
        <f t="shared" si="32"/>
        <v>No</v>
      </c>
      <c r="N269" s="13" t="str">
        <f>Table1[[#This Row],[Club]]&amp;":"&amp;Table1[[#Headers],[Male]]</f>
        <v>:Male</v>
      </c>
      <c r="P269" s="2">
        <v>268</v>
      </c>
      <c r="Q269" s="2" t="str">
        <f>IFERROR(VLOOKUP(P$1&amp;":"&amp;P269,'Finish order'!$C:$K,6,FALSE),"")</f>
        <v/>
      </c>
      <c r="R269" s="2" t="str">
        <f>IFERROR(VLOOKUP(P$1&amp;":"&amp;P269,'Finish order'!$C:$K,9,FALSE),"")</f>
        <v/>
      </c>
      <c r="S269" s="2" t="str">
        <f>IFERROR(VLOOKUP(P$1&amp;":"&amp;P269,'Finish order'!$C:$K,7,FALSE),"")</f>
        <v/>
      </c>
      <c r="T269" s="11" t="str">
        <f>IFERROR(VLOOKUP(P$1&amp;":"&amp;P269,'Finish order'!$C:$K,5,FALSE),"")</f>
        <v/>
      </c>
      <c r="U269" s="2" t="str">
        <f>IFERROR(VLOOKUP(P$1&amp;":"&amp;P269,'Finish order'!$C:$K,4,FALSE),"")</f>
        <v/>
      </c>
      <c r="V269" s="13" t="str" cm="1">
        <f t="array" ref="V269">IFERROR(SMALL(IF($S$2:$S1178=S269,$P$2:$P$911*1.001),1),"")</f>
        <v/>
      </c>
      <c r="W269" s="13" t="str" cm="1">
        <f t="array" ref="W269">IFERROR(SMALL(IF($S$2:$S1178=S269,$P$2:$P$911*1.0001),2),"")</f>
        <v/>
      </c>
      <c r="X269" s="13" t="str" cm="1">
        <f t="array" ref="X269">IFERROR(SMALL(IF($S$2:$S1178=S269,$P$2:$P$911*1.00001),3),"")</f>
        <v/>
      </c>
      <c r="Y269" s="13" t="str" cm="1">
        <f t="array" ref="Y269">IFERROR(SMALL(IF($S$2:$S1178=S269,$P$2:$P$911*1.000001),4),"")</f>
        <v/>
      </c>
      <c r="Z269" s="13" t="str">
        <f t="shared" si="33"/>
        <v>No</v>
      </c>
      <c r="AA269" s="13" t="str">
        <f t="shared" si="34"/>
        <v>No</v>
      </c>
      <c r="AB269" s="13" t="str">
        <f t="shared" si="35"/>
        <v>No</v>
      </c>
      <c r="AC269" s="13" t="str">
        <f>Table4[[#This Row],[Club]]&amp;":"&amp;Table4[[#Headers],[Female]]</f>
        <v>:Female</v>
      </c>
    </row>
    <row r="270" spans="1:29" x14ac:dyDescent="0.2">
      <c r="A270" s="2">
        <v>269</v>
      </c>
      <c r="B270" s="2" t="str">
        <f>IFERROR(VLOOKUP($A$1&amp;":"&amp;A270,'Finish order'!C:K,6,FALSE),"")</f>
        <v/>
      </c>
      <c r="C270" s="2" t="str">
        <f>IFERROR(VLOOKUP(A$1&amp;":"&amp;A270,'Finish order'!$C:$K,9,FALSE),"")</f>
        <v/>
      </c>
      <c r="D270" s="2" t="str">
        <f>IFERROR(VLOOKUP(A$1&amp;":"&amp;A270,'Finish order'!$C:$K,7,FALSE),"")</f>
        <v/>
      </c>
      <c r="E270" s="11" t="str">
        <f>IFERROR(VLOOKUP($A$1&amp;":"&amp;A270,'Finish order'!C:K,5,FALSE),"")</f>
        <v/>
      </c>
      <c r="F270" s="2" t="str">
        <f>IFERROR(VLOOKUP($A$1&amp;":"&amp;A270,'Finish order'!C:K,4,FALSE),"")</f>
        <v/>
      </c>
      <c r="G270" s="13" t="str" cm="1">
        <f t="array" ref="G270">IFERROR(SMALL(IF($D$2:$D1179=D270,$A$2:$A$911*1.001),1),"")</f>
        <v/>
      </c>
      <c r="H270" s="13" t="str" cm="1">
        <f t="array" ref="H270">IFERROR(SMALL(IF($D$2:$D1179=D270,$A$2:$A$911*1.0001),2),"")</f>
        <v/>
      </c>
      <c r="I270" s="13" t="str" cm="1">
        <f t="array" ref="I270">IFERROR(SMALL(IF($D$2:$D1179=D270,$A$2:$A$911*1.00001),3),"")</f>
        <v/>
      </c>
      <c r="J270" s="13" t="str" cm="1">
        <f t="array" ref="J270">IFERROR(SMALL(IF($D$2:$D1179=D270,$A$2:$A$911*1.000001),4),"")</f>
        <v/>
      </c>
      <c r="K270" s="13" t="str">
        <f t="shared" si="30"/>
        <v>No</v>
      </c>
      <c r="L270" s="13" t="str">
        <f t="shared" si="31"/>
        <v>No</v>
      </c>
      <c r="M270" s="13" t="str">
        <f t="shared" si="32"/>
        <v>No</v>
      </c>
      <c r="N270" s="13" t="str">
        <f>Table1[[#This Row],[Club]]&amp;":"&amp;Table1[[#Headers],[Male]]</f>
        <v>:Male</v>
      </c>
      <c r="P270" s="2">
        <v>269</v>
      </c>
      <c r="Q270" s="2" t="str">
        <f>IFERROR(VLOOKUP(P$1&amp;":"&amp;P270,'Finish order'!$C:$K,6,FALSE),"")</f>
        <v/>
      </c>
      <c r="R270" s="2" t="str">
        <f>IFERROR(VLOOKUP(P$1&amp;":"&amp;P270,'Finish order'!$C:$K,9,FALSE),"")</f>
        <v/>
      </c>
      <c r="S270" s="2" t="str">
        <f>IFERROR(VLOOKUP(P$1&amp;":"&amp;P270,'Finish order'!$C:$K,7,FALSE),"")</f>
        <v/>
      </c>
      <c r="T270" s="11" t="str">
        <f>IFERROR(VLOOKUP(P$1&amp;":"&amp;P270,'Finish order'!$C:$K,5,FALSE),"")</f>
        <v/>
      </c>
      <c r="U270" s="2" t="str">
        <f>IFERROR(VLOOKUP(P$1&amp;":"&amp;P270,'Finish order'!$C:$K,4,FALSE),"")</f>
        <v/>
      </c>
      <c r="V270" s="13" t="str" cm="1">
        <f t="array" ref="V270">IFERROR(SMALL(IF($S$2:$S1179=S270,$P$2:$P$911*1.001),1),"")</f>
        <v/>
      </c>
      <c r="W270" s="13" t="str" cm="1">
        <f t="array" ref="W270">IFERROR(SMALL(IF($S$2:$S1179=S270,$P$2:$P$911*1.0001),2),"")</f>
        <v/>
      </c>
      <c r="X270" s="13" t="str" cm="1">
        <f t="array" ref="X270">IFERROR(SMALL(IF($S$2:$S1179=S270,$P$2:$P$911*1.00001),3),"")</f>
        <v/>
      </c>
      <c r="Y270" s="13" t="str" cm="1">
        <f t="array" ref="Y270">IFERROR(SMALL(IF($S$2:$S1179=S270,$P$2:$P$911*1.000001),4),"")</f>
        <v/>
      </c>
      <c r="Z270" s="13" t="str">
        <f t="shared" si="33"/>
        <v>No</v>
      </c>
      <c r="AA270" s="13" t="str">
        <f t="shared" si="34"/>
        <v>No</v>
      </c>
      <c r="AB270" s="13" t="str">
        <f t="shared" si="35"/>
        <v>No</v>
      </c>
      <c r="AC270" s="13" t="str">
        <f>Table4[[#This Row],[Club]]&amp;":"&amp;Table4[[#Headers],[Female]]</f>
        <v>:Female</v>
      </c>
    </row>
    <row r="271" spans="1:29" x14ac:dyDescent="0.2">
      <c r="A271" s="2">
        <v>270</v>
      </c>
      <c r="B271" s="2" t="str">
        <f>IFERROR(VLOOKUP($A$1&amp;":"&amp;A271,'Finish order'!C:K,6,FALSE),"")</f>
        <v/>
      </c>
      <c r="C271" s="2" t="str">
        <f>IFERROR(VLOOKUP(A$1&amp;":"&amp;A271,'Finish order'!$C:$K,9,FALSE),"")</f>
        <v/>
      </c>
      <c r="D271" s="2" t="str">
        <f>IFERROR(VLOOKUP(A$1&amp;":"&amp;A271,'Finish order'!$C:$K,7,FALSE),"")</f>
        <v/>
      </c>
      <c r="E271" s="11" t="str">
        <f>IFERROR(VLOOKUP($A$1&amp;":"&amp;A271,'Finish order'!C:K,5,FALSE),"")</f>
        <v/>
      </c>
      <c r="F271" s="2" t="str">
        <f>IFERROR(VLOOKUP($A$1&amp;":"&amp;A271,'Finish order'!C:K,4,FALSE),"")</f>
        <v/>
      </c>
      <c r="G271" s="13" t="str" cm="1">
        <f t="array" ref="G271">IFERROR(SMALL(IF($D$2:$D1180=D271,$A$2:$A$911*1.001),1),"")</f>
        <v/>
      </c>
      <c r="H271" s="13" t="str" cm="1">
        <f t="array" ref="H271">IFERROR(SMALL(IF($D$2:$D1180=D271,$A$2:$A$911*1.0001),2),"")</f>
        <v/>
      </c>
      <c r="I271" s="13" t="str" cm="1">
        <f t="array" ref="I271">IFERROR(SMALL(IF($D$2:$D1180=D271,$A$2:$A$911*1.00001),3),"")</f>
        <v/>
      </c>
      <c r="J271" s="13" t="str" cm="1">
        <f t="array" ref="J271">IFERROR(SMALL(IF($D$2:$D1180=D271,$A$2:$A$911*1.000001),4),"")</f>
        <v/>
      </c>
      <c r="K271" s="13" t="str">
        <f t="shared" si="30"/>
        <v>No</v>
      </c>
      <c r="L271" s="13" t="str">
        <f t="shared" si="31"/>
        <v>No</v>
      </c>
      <c r="M271" s="13" t="str">
        <f t="shared" si="32"/>
        <v>No</v>
      </c>
      <c r="N271" s="13" t="str">
        <f>Table1[[#This Row],[Club]]&amp;":"&amp;Table1[[#Headers],[Male]]</f>
        <v>:Male</v>
      </c>
      <c r="P271" s="2">
        <v>270</v>
      </c>
      <c r="Q271" s="2" t="str">
        <f>IFERROR(VLOOKUP(P$1&amp;":"&amp;P271,'Finish order'!$C:$K,6,FALSE),"")</f>
        <v/>
      </c>
      <c r="R271" s="2" t="str">
        <f>IFERROR(VLOOKUP(P$1&amp;":"&amp;P271,'Finish order'!$C:$K,9,FALSE),"")</f>
        <v/>
      </c>
      <c r="S271" s="2" t="str">
        <f>IFERROR(VLOOKUP(P$1&amp;":"&amp;P271,'Finish order'!$C:$K,7,FALSE),"")</f>
        <v/>
      </c>
      <c r="T271" s="11" t="str">
        <f>IFERROR(VLOOKUP(P$1&amp;":"&amp;P271,'Finish order'!$C:$K,5,FALSE),"")</f>
        <v/>
      </c>
      <c r="U271" s="2" t="str">
        <f>IFERROR(VLOOKUP(P$1&amp;":"&amp;P271,'Finish order'!$C:$K,4,FALSE),"")</f>
        <v/>
      </c>
      <c r="V271" s="13" t="str" cm="1">
        <f t="array" ref="V271">IFERROR(SMALL(IF($S$2:$S1180=S271,$P$2:$P$911*1.001),1),"")</f>
        <v/>
      </c>
      <c r="W271" s="13" t="str" cm="1">
        <f t="array" ref="W271">IFERROR(SMALL(IF($S$2:$S1180=S271,$P$2:$P$911*1.0001),2),"")</f>
        <v/>
      </c>
      <c r="X271" s="13" t="str" cm="1">
        <f t="array" ref="X271">IFERROR(SMALL(IF($S$2:$S1180=S271,$P$2:$P$911*1.00001),3),"")</f>
        <v/>
      </c>
      <c r="Y271" s="13" t="str" cm="1">
        <f t="array" ref="Y271">IFERROR(SMALL(IF($S$2:$S1180=S271,$P$2:$P$911*1.000001),4),"")</f>
        <v/>
      </c>
      <c r="Z271" s="13" t="str">
        <f t="shared" si="33"/>
        <v>No</v>
      </c>
      <c r="AA271" s="13" t="str">
        <f t="shared" si="34"/>
        <v>No</v>
      </c>
      <c r="AB271" s="13" t="str">
        <f t="shared" si="35"/>
        <v>No</v>
      </c>
      <c r="AC271" s="13" t="str">
        <f>Table4[[#This Row],[Club]]&amp;":"&amp;Table4[[#Headers],[Female]]</f>
        <v>:Female</v>
      </c>
    </row>
    <row r="272" spans="1:29" x14ac:dyDescent="0.2">
      <c r="A272" s="2">
        <v>271</v>
      </c>
      <c r="B272" s="2" t="str">
        <f>IFERROR(VLOOKUP($A$1&amp;":"&amp;A272,'Finish order'!C:K,6,FALSE),"")</f>
        <v/>
      </c>
      <c r="C272" s="2" t="str">
        <f>IFERROR(VLOOKUP(A$1&amp;":"&amp;A272,'Finish order'!$C:$K,9,FALSE),"")</f>
        <v/>
      </c>
      <c r="D272" s="2" t="str">
        <f>IFERROR(VLOOKUP(A$1&amp;":"&amp;A272,'Finish order'!$C:$K,7,FALSE),"")</f>
        <v/>
      </c>
      <c r="E272" s="11" t="str">
        <f>IFERROR(VLOOKUP($A$1&amp;":"&amp;A272,'Finish order'!C:K,5,FALSE),"")</f>
        <v/>
      </c>
      <c r="F272" s="2" t="str">
        <f>IFERROR(VLOOKUP($A$1&amp;":"&amp;A272,'Finish order'!C:K,4,FALSE),"")</f>
        <v/>
      </c>
      <c r="G272" s="13" t="str" cm="1">
        <f t="array" ref="G272">IFERROR(SMALL(IF($D$2:$D1181=D272,$A$2:$A$911*1.001),1),"")</f>
        <v/>
      </c>
      <c r="H272" s="13" t="str" cm="1">
        <f t="array" ref="H272">IFERROR(SMALL(IF($D$2:$D1181=D272,$A$2:$A$911*1.0001),2),"")</f>
        <v/>
      </c>
      <c r="I272" s="13" t="str" cm="1">
        <f t="array" ref="I272">IFERROR(SMALL(IF($D$2:$D1181=D272,$A$2:$A$911*1.00001),3),"")</f>
        <v/>
      </c>
      <c r="J272" s="13" t="str" cm="1">
        <f t="array" ref="J272">IFERROR(SMALL(IF($D$2:$D1181=D272,$A$2:$A$911*1.000001),4),"")</f>
        <v/>
      </c>
      <c r="K272" s="13" t="str">
        <f t="shared" si="30"/>
        <v>No</v>
      </c>
      <c r="L272" s="13" t="str">
        <f t="shared" si="31"/>
        <v>No</v>
      </c>
      <c r="M272" s="13" t="str">
        <f t="shared" si="32"/>
        <v>No</v>
      </c>
      <c r="N272" s="13" t="str">
        <f>Table1[[#This Row],[Club]]&amp;":"&amp;Table1[[#Headers],[Male]]</f>
        <v>:Male</v>
      </c>
      <c r="P272" s="2">
        <v>271</v>
      </c>
      <c r="Q272" s="2" t="str">
        <f>IFERROR(VLOOKUP(P$1&amp;":"&amp;P272,'Finish order'!$C:$K,6,FALSE),"")</f>
        <v/>
      </c>
      <c r="R272" s="2" t="str">
        <f>IFERROR(VLOOKUP(P$1&amp;":"&amp;P272,'Finish order'!$C:$K,9,FALSE),"")</f>
        <v/>
      </c>
      <c r="S272" s="2" t="str">
        <f>IFERROR(VLOOKUP(P$1&amp;":"&amp;P272,'Finish order'!$C:$K,7,FALSE),"")</f>
        <v/>
      </c>
      <c r="T272" s="11" t="str">
        <f>IFERROR(VLOOKUP(P$1&amp;":"&amp;P272,'Finish order'!$C:$K,5,FALSE),"")</f>
        <v/>
      </c>
      <c r="U272" s="2" t="str">
        <f>IFERROR(VLOOKUP(P$1&amp;":"&amp;P272,'Finish order'!$C:$K,4,FALSE),"")</f>
        <v/>
      </c>
      <c r="V272" s="13" t="str" cm="1">
        <f t="array" ref="V272">IFERROR(SMALL(IF($S$2:$S1181=S272,$P$2:$P$911*1.001),1),"")</f>
        <v/>
      </c>
      <c r="W272" s="13" t="str" cm="1">
        <f t="array" ref="W272">IFERROR(SMALL(IF($S$2:$S1181=S272,$P$2:$P$911*1.0001),2),"")</f>
        <v/>
      </c>
      <c r="X272" s="13" t="str" cm="1">
        <f t="array" ref="X272">IFERROR(SMALL(IF($S$2:$S1181=S272,$P$2:$P$911*1.00001),3),"")</f>
        <v/>
      </c>
      <c r="Y272" s="13" t="str" cm="1">
        <f t="array" ref="Y272">IFERROR(SMALL(IF($S$2:$S1181=S272,$P$2:$P$911*1.000001),4),"")</f>
        <v/>
      </c>
      <c r="Z272" s="13" t="str">
        <f t="shared" si="33"/>
        <v>No</v>
      </c>
      <c r="AA272" s="13" t="str">
        <f t="shared" si="34"/>
        <v>No</v>
      </c>
      <c r="AB272" s="13" t="str">
        <f t="shared" si="35"/>
        <v>No</v>
      </c>
      <c r="AC272" s="13" t="str">
        <f>Table4[[#This Row],[Club]]&amp;":"&amp;Table4[[#Headers],[Female]]</f>
        <v>:Female</v>
      </c>
    </row>
    <row r="273" spans="1:29" x14ac:dyDescent="0.2">
      <c r="A273" s="2">
        <v>272</v>
      </c>
      <c r="B273" s="2" t="str">
        <f>IFERROR(VLOOKUP($A$1&amp;":"&amp;A273,'Finish order'!C:K,6,FALSE),"")</f>
        <v/>
      </c>
      <c r="C273" s="2" t="str">
        <f>IFERROR(VLOOKUP(A$1&amp;":"&amp;A273,'Finish order'!$C:$K,9,FALSE),"")</f>
        <v/>
      </c>
      <c r="D273" s="2" t="str">
        <f>IFERROR(VLOOKUP(A$1&amp;":"&amp;A273,'Finish order'!$C:$K,7,FALSE),"")</f>
        <v/>
      </c>
      <c r="E273" s="11" t="str">
        <f>IFERROR(VLOOKUP($A$1&amp;":"&amp;A273,'Finish order'!C:K,5,FALSE),"")</f>
        <v/>
      </c>
      <c r="F273" s="2" t="str">
        <f>IFERROR(VLOOKUP($A$1&amp;":"&amp;A273,'Finish order'!C:K,4,FALSE),"")</f>
        <v/>
      </c>
      <c r="G273" s="13" t="str" cm="1">
        <f t="array" ref="G273">IFERROR(SMALL(IF($D$2:$D1182=D273,$A$2:$A$911*1.001),1),"")</f>
        <v/>
      </c>
      <c r="H273" s="13" t="str" cm="1">
        <f t="array" ref="H273">IFERROR(SMALL(IF($D$2:$D1182=D273,$A$2:$A$911*1.0001),2),"")</f>
        <v/>
      </c>
      <c r="I273" s="13" t="str" cm="1">
        <f t="array" ref="I273">IFERROR(SMALL(IF($D$2:$D1182=D273,$A$2:$A$911*1.00001),3),"")</f>
        <v/>
      </c>
      <c r="J273" s="13" t="str" cm="1">
        <f t="array" ref="J273">IFERROR(SMALL(IF($D$2:$D1182=D273,$A$2:$A$911*1.000001),4),"")</f>
        <v/>
      </c>
      <c r="K273" s="13" t="str">
        <f t="shared" si="30"/>
        <v>No</v>
      </c>
      <c r="L273" s="13" t="str">
        <f t="shared" si="31"/>
        <v>No</v>
      </c>
      <c r="M273" s="13" t="str">
        <f t="shared" si="32"/>
        <v>No</v>
      </c>
      <c r="N273" s="13" t="str">
        <f>Table1[[#This Row],[Club]]&amp;":"&amp;Table1[[#Headers],[Male]]</f>
        <v>:Male</v>
      </c>
      <c r="P273" s="2">
        <v>272</v>
      </c>
      <c r="Q273" s="2" t="str">
        <f>IFERROR(VLOOKUP(P$1&amp;":"&amp;P273,'Finish order'!$C:$K,6,FALSE),"")</f>
        <v/>
      </c>
      <c r="R273" s="2" t="str">
        <f>IFERROR(VLOOKUP(P$1&amp;":"&amp;P273,'Finish order'!$C:$K,9,FALSE),"")</f>
        <v/>
      </c>
      <c r="S273" s="2" t="str">
        <f>IFERROR(VLOOKUP(P$1&amp;":"&amp;P273,'Finish order'!$C:$K,7,FALSE),"")</f>
        <v/>
      </c>
      <c r="T273" s="11" t="str">
        <f>IFERROR(VLOOKUP(P$1&amp;":"&amp;P273,'Finish order'!$C:$K,5,FALSE),"")</f>
        <v/>
      </c>
      <c r="U273" s="2" t="str">
        <f>IFERROR(VLOOKUP(P$1&amp;":"&amp;P273,'Finish order'!$C:$K,4,FALSE),"")</f>
        <v/>
      </c>
      <c r="V273" s="13" t="str" cm="1">
        <f t="array" ref="V273">IFERROR(SMALL(IF($S$2:$S1182=S273,$P$2:$P$911*1.001),1),"")</f>
        <v/>
      </c>
      <c r="W273" s="13" t="str" cm="1">
        <f t="array" ref="W273">IFERROR(SMALL(IF($S$2:$S1182=S273,$P$2:$P$911*1.0001),2),"")</f>
        <v/>
      </c>
      <c r="X273" s="13" t="str" cm="1">
        <f t="array" ref="X273">IFERROR(SMALL(IF($S$2:$S1182=S273,$P$2:$P$911*1.00001),3),"")</f>
        <v/>
      </c>
      <c r="Y273" s="13" t="str" cm="1">
        <f t="array" ref="Y273">IFERROR(SMALL(IF($S$2:$S1182=S273,$P$2:$P$911*1.000001),4),"")</f>
        <v/>
      </c>
      <c r="Z273" s="13" t="str">
        <f t="shared" si="33"/>
        <v>No</v>
      </c>
      <c r="AA273" s="13" t="str">
        <f t="shared" si="34"/>
        <v>No</v>
      </c>
      <c r="AB273" s="13" t="str">
        <f t="shared" si="35"/>
        <v>No</v>
      </c>
      <c r="AC273" s="13" t="str">
        <f>Table4[[#This Row],[Club]]&amp;":"&amp;Table4[[#Headers],[Female]]</f>
        <v>:Female</v>
      </c>
    </row>
    <row r="274" spans="1:29" x14ac:dyDescent="0.2">
      <c r="A274" s="2">
        <v>273</v>
      </c>
      <c r="B274" s="2" t="str">
        <f>IFERROR(VLOOKUP($A$1&amp;":"&amp;A274,'Finish order'!C:K,6,FALSE),"")</f>
        <v/>
      </c>
      <c r="C274" s="2" t="str">
        <f>IFERROR(VLOOKUP(A$1&amp;":"&amp;A274,'Finish order'!$C:$K,9,FALSE),"")</f>
        <v/>
      </c>
      <c r="D274" s="2" t="str">
        <f>IFERROR(VLOOKUP(A$1&amp;":"&amp;A274,'Finish order'!$C:$K,7,FALSE),"")</f>
        <v/>
      </c>
      <c r="E274" s="11" t="str">
        <f>IFERROR(VLOOKUP($A$1&amp;":"&amp;A274,'Finish order'!C:K,5,FALSE),"")</f>
        <v/>
      </c>
      <c r="F274" s="2" t="str">
        <f>IFERROR(VLOOKUP($A$1&amp;":"&amp;A274,'Finish order'!C:K,4,FALSE),"")</f>
        <v/>
      </c>
      <c r="G274" s="13" t="str" cm="1">
        <f t="array" ref="G274">IFERROR(SMALL(IF($D$2:$D1183=D274,$A$2:$A$911*1.001),1),"")</f>
        <v/>
      </c>
      <c r="H274" s="13" t="str" cm="1">
        <f t="array" ref="H274">IFERROR(SMALL(IF($D$2:$D1183=D274,$A$2:$A$911*1.0001),2),"")</f>
        <v/>
      </c>
      <c r="I274" s="13" t="str" cm="1">
        <f t="array" ref="I274">IFERROR(SMALL(IF($D$2:$D1183=D274,$A$2:$A$911*1.00001),3),"")</f>
        <v/>
      </c>
      <c r="J274" s="13" t="str" cm="1">
        <f t="array" ref="J274">IFERROR(SMALL(IF($D$2:$D1183=D274,$A$2:$A$911*1.000001),4),"")</f>
        <v/>
      </c>
      <c r="K274" s="13" t="str">
        <f t="shared" si="30"/>
        <v>No</v>
      </c>
      <c r="L274" s="13" t="str">
        <f t="shared" si="31"/>
        <v>No</v>
      </c>
      <c r="M274" s="13" t="str">
        <f t="shared" si="32"/>
        <v>No</v>
      </c>
      <c r="N274" s="13" t="str">
        <f>Table1[[#This Row],[Club]]&amp;":"&amp;Table1[[#Headers],[Male]]</f>
        <v>:Male</v>
      </c>
      <c r="P274" s="2">
        <v>273</v>
      </c>
      <c r="Q274" s="2" t="str">
        <f>IFERROR(VLOOKUP(P$1&amp;":"&amp;P274,'Finish order'!$C:$K,6,FALSE),"")</f>
        <v/>
      </c>
      <c r="R274" s="2" t="str">
        <f>IFERROR(VLOOKUP(P$1&amp;":"&amp;P274,'Finish order'!$C:$K,9,FALSE),"")</f>
        <v/>
      </c>
      <c r="S274" s="2" t="str">
        <f>IFERROR(VLOOKUP(P$1&amp;":"&amp;P274,'Finish order'!$C:$K,7,FALSE),"")</f>
        <v/>
      </c>
      <c r="T274" s="11" t="str">
        <f>IFERROR(VLOOKUP(P$1&amp;":"&amp;P274,'Finish order'!$C:$K,5,FALSE),"")</f>
        <v/>
      </c>
      <c r="U274" s="2" t="str">
        <f>IFERROR(VLOOKUP(P$1&amp;":"&amp;P274,'Finish order'!$C:$K,4,FALSE),"")</f>
        <v/>
      </c>
      <c r="V274" s="13" t="str" cm="1">
        <f t="array" ref="V274">IFERROR(SMALL(IF($S$2:$S1183=S274,$P$2:$P$911*1.001),1),"")</f>
        <v/>
      </c>
      <c r="W274" s="13" t="str" cm="1">
        <f t="array" ref="W274">IFERROR(SMALL(IF($S$2:$S1183=S274,$P$2:$P$911*1.0001),2),"")</f>
        <v/>
      </c>
      <c r="X274" s="13" t="str" cm="1">
        <f t="array" ref="X274">IFERROR(SMALL(IF($S$2:$S1183=S274,$P$2:$P$911*1.00001),3),"")</f>
        <v/>
      </c>
      <c r="Y274" s="13" t="str" cm="1">
        <f t="array" ref="Y274">IFERROR(SMALL(IF($S$2:$S1183=S274,$P$2:$P$911*1.000001),4),"")</f>
        <v/>
      </c>
      <c r="Z274" s="13" t="str">
        <f t="shared" si="33"/>
        <v>No</v>
      </c>
      <c r="AA274" s="13" t="str">
        <f t="shared" si="34"/>
        <v>No</v>
      </c>
      <c r="AB274" s="13" t="str">
        <f t="shared" si="35"/>
        <v>No</v>
      </c>
      <c r="AC274" s="13" t="str">
        <f>Table4[[#This Row],[Club]]&amp;":"&amp;Table4[[#Headers],[Female]]</f>
        <v>:Female</v>
      </c>
    </row>
    <row r="275" spans="1:29" x14ac:dyDescent="0.2">
      <c r="A275" s="2">
        <v>274</v>
      </c>
      <c r="B275" s="2" t="str">
        <f>IFERROR(VLOOKUP($A$1&amp;":"&amp;A275,'Finish order'!C:K,6,FALSE),"")</f>
        <v/>
      </c>
      <c r="C275" s="2" t="str">
        <f>IFERROR(VLOOKUP(A$1&amp;":"&amp;A275,'Finish order'!$C:$K,9,FALSE),"")</f>
        <v/>
      </c>
      <c r="D275" s="2" t="str">
        <f>IFERROR(VLOOKUP(A$1&amp;":"&amp;A275,'Finish order'!$C:$K,7,FALSE),"")</f>
        <v/>
      </c>
      <c r="E275" s="11" t="str">
        <f>IFERROR(VLOOKUP($A$1&amp;":"&amp;A275,'Finish order'!C:K,5,FALSE),"")</f>
        <v/>
      </c>
      <c r="F275" s="2" t="str">
        <f>IFERROR(VLOOKUP($A$1&amp;":"&amp;A275,'Finish order'!C:K,4,FALSE),"")</f>
        <v/>
      </c>
      <c r="G275" s="13" t="str" cm="1">
        <f t="array" ref="G275">IFERROR(SMALL(IF($D$2:$D1184=D275,$A$2:$A$911*1.001),1),"")</f>
        <v/>
      </c>
      <c r="H275" s="13" t="str" cm="1">
        <f t="array" ref="H275">IFERROR(SMALL(IF($D$2:$D1184=D275,$A$2:$A$911*1.0001),2),"")</f>
        <v/>
      </c>
      <c r="I275" s="13" t="str" cm="1">
        <f t="array" ref="I275">IFERROR(SMALL(IF($D$2:$D1184=D275,$A$2:$A$911*1.00001),3),"")</f>
        <v/>
      </c>
      <c r="J275" s="13" t="str" cm="1">
        <f t="array" ref="J275">IFERROR(SMALL(IF($D$2:$D1184=D275,$A$2:$A$911*1.000001),4),"")</f>
        <v/>
      </c>
      <c r="K275" s="13" t="str">
        <f t="shared" si="30"/>
        <v>No</v>
      </c>
      <c r="L275" s="13" t="str">
        <f t="shared" si="31"/>
        <v>No</v>
      </c>
      <c r="M275" s="13" t="str">
        <f t="shared" si="32"/>
        <v>No</v>
      </c>
      <c r="N275" s="13" t="str">
        <f>Table1[[#This Row],[Club]]&amp;":"&amp;Table1[[#Headers],[Male]]</f>
        <v>:Male</v>
      </c>
      <c r="P275" s="2">
        <v>274</v>
      </c>
      <c r="Q275" s="2" t="str">
        <f>IFERROR(VLOOKUP(P$1&amp;":"&amp;P275,'Finish order'!$C:$K,6,FALSE),"")</f>
        <v/>
      </c>
      <c r="R275" s="2" t="str">
        <f>IFERROR(VLOOKUP(P$1&amp;":"&amp;P275,'Finish order'!$C:$K,9,FALSE),"")</f>
        <v/>
      </c>
      <c r="S275" s="2" t="str">
        <f>IFERROR(VLOOKUP(P$1&amp;":"&amp;P275,'Finish order'!$C:$K,7,FALSE),"")</f>
        <v/>
      </c>
      <c r="T275" s="11" t="str">
        <f>IFERROR(VLOOKUP(P$1&amp;":"&amp;P275,'Finish order'!$C:$K,5,FALSE),"")</f>
        <v/>
      </c>
      <c r="U275" s="2" t="str">
        <f>IFERROR(VLOOKUP(P$1&amp;":"&amp;P275,'Finish order'!$C:$K,4,FALSE),"")</f>
        <v/>
      </c>
      <c r="V275" s="13" t="str" cm="1">
        <f t="array" ref="V275">IFERROR(SMALL(IF($S$2:$S1184=S275,$P$2:$P$911*1.001),1),"")</f>
        <v/>
      </c>
      <c r="W275" s="13" t="str" cm="1">
        <f t="array" ref="W275">IFERROR(SMALL(IF($S$2:$S1184=S275,$P$2:$P$911*1.0001),2),"")</f>
        <v/>
      </c>
      <c r="X275" s="13" t="str" cm="1">
        <f t="array" ref="X275">IFERROR(SMALL(IF($S$2:$S1184=S275,$P$2:$P$911*1.00001),3),"")</f>
        <v/>
      </c>
      <c r="Y275" s="13" t="str" cm="1">
        <f t="array" ref="Y275">IFERROR(SMALL(IF($S$2:$S1184=S275,$P$2:$P$911*1.000001),4),"")</f>
        <v/>
      </c>
      <c r="Z275" s="13" t="str">
        <f t="shared" si="33"/>
        <v>No</v>
      </c>
      <c r="AA275" s="13" t="str">
        <f t="shared" si="34"/>
        <v>No</v>
      </c>
      <c r="AB275" s="13" t="str">
        <f t="shared" si="35"/>
        <v>No</v>
      </c>
      <c r="AC275" s="13" t="str">
        <f>Table4[[#This Row],[Club]]&amp;":"&amp;Table4[[#Headers],[Female]]</f>
        <v>:Female</v>
      </c>
    </row>
    <row r="276" spans="1:29" x14ac:dyDescent="0.2">
      <c r="A276" s="2">
        <v>275</v>
      </c>
      <c r="B276" s="2" t="str">
        <f>IFERROR(VLOOKUP($A$1&amp;":"&amp;A276,'Finish order'!C:K,6,FALSE),"")</f>
        <v/>
      </c>
      <c r="C276" s="2" t="str">
        <f>IFERROR(VLOOKUP(A$1&amp;":"&amp;A276,'Finish order'!$C:$K,9,FALSE),"")</f>
        <v/>
      </c>
      <c r="D276" s="2" t="str">
        <f>IFERROR(VLOOKUP(A$1&amp;":"&amp;A276,'Finish order'!$C:$K,7,FALSE),"")</f>
        <v/>
      </c>
      <c r="E276" s="11" t="str">
        <f>IFERROR(VLOOKUP($A$1&amp;":"&amp;A276,'Finish order'!C:K,5,FALSE),"")</f>
        <v/>
      </c>
      <c r="F276" s="2" t="str">
        <f>IFERROR(VLOOKUP($A$1&amp;":"&amp;A276,'Finish order'!C:K,4,FALSE),"")</f>
        <v/>
      </c>
      <c r="G276" s="13" t="str" cm="1">
        <f t="array" ref="G276">IFERROR(SMALL(IF($D$2:$D1185=D276,$A$2:$A$911*1.001),1),"")</f>
        <v/>
      </c>
      <c r="H276" s="13" t="str" cm="1">
        <f t="array" ref="H276">IFERROR(SMALL(IF($D$2:$D1185=D276,$A$2:$A$911*1.0001),2),"")</f>
        <v/>
      </c>
      <c r="I276" s="13" t="str" cm="1">
        <f t="array" ref="I276">IFERROR(SMALL(IF($D$2:$D1185=D276,$A$2:$A$911*1.00001),3),"")</f>
        <v/>
      </c>
      <c r="J276" s="13" t="str" cm="1">
        <f t="array" ref="J276">IFERROR(SMALL(IF($D$2:$D1185=D276,$A$2:$A$911*1.000001),4),"")</f>
        <v/>
      </c>
      <c r="K276" s="13" t="str">
        <f t="shared" si="30"/>
        <v>No</v>
      </c>
      <c r="L276" s="13" t="str">
        <f t="shared" si="31"/>
        <v>No</v>
      </c>
      <c r="M276" s="13" t="str">
        <f t="shared" si="32"/>
        <v>No</v>
      </c>
      <c r="N276" s="13" t="str">
        <f>Table1[[#This Row],[Club]]&amp;":"&amp;Table1[[#Headers],[Male]]</f>
        <v>:Male</v>
      </c>
      <c r="P276" s="2">
        <v>275</v>
      </c>
      <c r="Q276" s="2" t="str">
        <f>IFERROR(VLOOKUP(P$1&amp;":"&amp;P276,'Finish order'!$C:$K,6,FALSE),"")</f>
        <v/>
      </c>
      <c r="R276" s="2" t="str">
        <f>IFERROR(VLOOKUP(P$1&amp;":"&amp;P276,'Finish order'!$C:$K,9,FALSE),"")</f>
        <v/>
      </c>
      <c r="S276" s="2" t="str">
        <f>IFERROR(VLOOKUP(P$1&amp;":"&amp;P276,'Finish order'!$C:$K,7,FALSE),"")</f>
        <v/>
      </c>
      <c r="T276" s="11" t="str">
        <f>IFERROR(VLOOKUP(P$1&amp;":"&amp;P276,'Finish order'!$C:$K,5,FALSE),"")</f>
        <v/>
      </c>
      <c r="U276" s="2" t="str">
        <f>IFERROR(VLOOKUP(P$1&amp;":"&amp;P276,'Finish order'!$C:$K,4,FALSE),"")</f>
        <v/>
      </c>
      <c r="V276" s="13" t="str" cm="1">
        <f t="array" ref="V276">IFERROR(SMALL(IF($S$2:$S1185=S276,$P$2:$P$911*1.001),1),"")</f>
        <v/>
      </c>
      <c r="W276" s="13" t="str" cm="1">
        <f t="array" ref="W276">IFERROR(SMALL(IF($S$2:$S1185=S276,$P$2:$P$911*1.0001),2),"")</f>
        <v/>
      </c>
      <c r="X276" s="13" t="str" cm="1">
        <f t="array" ref="X276">IFERROR(SMALL(IF($S$2:$S1185=S276,$P$2:$P$911*1.00001),3),"")</f>
        <v/>
      </c>
      <c r="Y276" s="13" t="str" cm="1">
        <f t="array" ref="Y276">IFERROR(SMALL(IF($S$2:$S1185=S276,$P$2:$P$911*1.000001),4),"")</f>
        <v/>
      </c>
      <c r="Z276" s="13" t="str">
        <f t="shared" si="33"/>
        <v>No</v>
      </c>
      <c r="AA276" s="13" t="str">
        <f t="shared" si="34"/>
        <v>No</v>
      </c>
      <c r="AB276" s="13" t="str">
        <f t="shared" si="35"/>
        <v>No</v>
      </c>
      <c r="AC276" s="13" t="str">
        <f>Table4[[#This Row],[Club]]&amp;":"&amp;Table4[[#Headers],[Female]]</f>
        <v>:Female</v>
      </c>
    </row>
    <row r="277" spans="1:29" x14ac:dyDescent="0.2">
      <c r="A277" s="2">
        <v>276</v>
      </c>
      <c r="B277" s="2" t="str">
        <f>IFERROR(VLOOKUP($A$1&amp;":"&amp;A277,'Finish order'!C:K,6,FALSE),"")</f>
        <v/>
      </c>
      <c r="C277" s="2" t="str">
        <f>IFERROR(VLOOKUP(A$1&amp;":"&amp;A277,'Finish order'!$C:$K,9,FALSE),"")</f>
        <v/>
      </c>
      <c r="D277" s="2" t="str">
        <f>IFERROR(VLOOKUP(A$1&amp;":"&amp;A277,'Finish order'!$C:$K,7,FALSE),"")</f>
        <v/>
      </c>
      <c r="E277" s="11" t="str">
        <f>IFERROR(VLOOKUP($A$1&amp;":"&amp;A277,'Finish order'!C:K,5,FALSE),"")</f>
        <v/>
      </c>
      <c r="F277" s="2" t="str">
        <f>IFERROR(VLOOKUP($A$1&amp;":"&amp;A277,'Finish order'!C:K,4,FALSE),"")</f>
        <v/>
      </c>
      <c r="G277" s="13" t="str" cm="1">
        <f t="array" ref="G277">IFERROR(SMALL(IF($D$2:$D1186=D277,$A$2:$A$911*1.001),1),"")</f>
        <v/>
      </c>
      <c r="H277" s="13" t="str" cm="1">
        <f t="array" ref="H277">IFERROR(SMALL(IF($D$2:$D1186=D277,$A$2:$A$911*1.0001),2),"")</f>
        <v/>
      </c>
      <c r="I277" s="13" t="str" cm="1">
        <f t="array" ref="I277">IFERROR(SMALL(IF($D$2:$D1186=D277,$A$2:$A$911*1.00001),3),"")</f>
        <v/>
      </c>
      <c r="J277" s="13" t="str" cm="1">
        <f t="array" ref="J277">IFERROR(SMALL(IF($D$2:$D1186=D277,$A$2:$A$911*1.000001),4),"")</f>
        <v/>
      </c>
      <c r="K277" s="13" t="str">
        <f t="shared" si="30"/>
        <v>No</v>
      </c>
      <c r="L277" s="13" t="str">
        <f t="shared" si="31"/>
        <v>No</v>
      </c>
      <c r="M277" s="13" t="str">
        <f t="shared" si="32"/>
        <v>No</v>
      </c>
      <c r="N277" s="13" t="str">
        <f>Table1[[#This Row],[Club]]&amp;":"&amp;Table1[[#Headers],[Male]]</f>
        <v>:Male</v>
      </c>
      <c r="P277" s="2">
        <v>276</v>
      </c>
      <c r="Q277" s="2" t="str">
        <f>IFERROR(VLOOKUP(P$1&amp;":"&amp;P277,'Finish order'!$C:$K,6,FALSE),"")</f>
        <v/>
      </c>
      <c r="R277" s="2" t="str">
        <f>IFERROR(VLOOKUP(P$1&amp;":"&amp;P277,'Finish order'!$C:$K,9,FALSE),"")</f>
        <v/>
      </c>
      <c r="S277" s="2" t="str">
        <f>IFERROR(VLOOKUP(P$1&amp;":"&amp;P277,'Finish order'!$C:$K,7,FALSE),"")</f>
        <v/>
      </c>
      <c r="T277" s="11" t="str">
        <f>IFERROR(VLOOKUP(P$1&amp;":"&amp;P277,'Finish order'!$C:$K,5,FALSE),"")</f>
        <v/>
      </c>
      <c r="U277" s="2" t="str">
        <f>IFERROR(VLOOKUP(P$1&amp;":"&amp;P277,'Finish order'!$C:$K,4,FALSE),"")</f>
        <v/>
      </c>
      <c r="V277" s="13" t="str" cm="1">
        <f t="array" ref="V277">IFERROR(SMALL(IF($S$2:$S1186=S277,$P$2:$P$911*1.001),1),"")</f>
        <v/>
      </c>
      <c r="W277" s="13" t="str" cm="1">
        <f t="array" ref="W277">IFERROR(SMALL(IF($S$2:$S1186=S277,$P$2:$P$911*1.0001),2),"")</f>
        <v/>
      </c>
      <c r="X277" s="13" t="str" cm="1">
        <f t="array" ref="X277">IFERROR(SMALL(IF($S$2:$S1186=S277,$P$2:$P$911*1.00001),3),"")</f>
        <v/>
      </c>
      <c r="Y277" s="13" t="str" cm="1">
        <f t="array" ref="Y277">IFERROR(SMALL(IF($S$2:$S1186=S277,$P$2:$P$911*1.000001),4),"")</f>
        <v/>
      </c>
      <c r="Z277" s="13" t="str">
        <f t="shared" si="33"/>
        <v>No</v>
      </c>
      <c r="AA277" s="13" t="str">
        <f t="shared" si="34"/>
        <v>No</v>
      </c>
      <c r="AB277" s="13" t="str">
        <f t="shared" si="35"/>
        <v>No</v>
      </c>
      <c r="AC277" s="13" t="str">
        <f>Table4[[#This Row],[Club]]&amp;":"&amp;Table4[[#Headers],[Female]]</f>
        <v>:Female</v>
      </c>
    </row>
    <row r="278" spans="1:29" x14ac:dyDescent="0.2">
      <c r="A278" s="2">
        <v>277</v>
      </c>
      <c r="B278" s="2" t="str">
        <f>IFERROR(VLOOKUP($A$1&amp;":"&amp;A278,'Finish order'!C:K,6,FALSE),"")</f>
        <v/>
      </c>
      <c r="C278" s="2" t="str">
        <f>IFERROR(VLOOKUP(A$1&amp;":"&amp;A278,'Finish order'!$C:$K,9,FALSE),"")</f>
        <v/>
      </c>
      <c r="D278" s="2" t="str">
        <f>IFERROR(VLOOKUP(A$1&amp;":"&amp;A278,'Finish order'!$C:$K,7,FALSE),"")</f>
        <v/>
      </c>
      <c r="E278" s="11" t="str">
        <f>IFERROR(VLOOKUP($A$1&amp;":"&amp;A278,'Finish order'!C:K,5,FALSE),"")</f>
        <v/>
      </c>
      <c r="F278" s="2" t="str">
        <f>IFERROR(VLOOKUP($A$1&amp;":"&amp;A278,'Finish order'!C:K,4,FALSE),"")</f>
        <v/>
      </c>
      <c r="G278" s="13" t="str" cm="1">
        <f t="array" ref="G278">IFERROR(SMALL(IF($D$2:$D1187=D278,$A$2:$A$911*1.001),1),"")</f>
        <v/>
      </c>
      <c r="H278" s="13" t="str" cm="1">
        <f t="array" ref="H278">IFERROR(SMALL(IF($D$2:$D1187=D278,$A$2:$A$911*1.0001),2),"")</f>
        <v/>
      </c>
      <c r="I278" s="13" t="str" cm="1">
        <f t="array" ref="I278">IFERROR(SMALL(IF($D$2:$D1187=D278,$A$2:$A$911*1.00001),3),"")</f>
        <v/>
      </c>
      <c r="J278" s="13" t="str" cm="1">
        <f t="array" ref="J278">IFERROR(SMALL(IF($D$2:$D1187=D278,$A$2:$A$911*1.000001),4),"")</f>
        <v/>
      </c>
      <c r="K278" s="13" t="str">
        <f t="shared" si="30"/>
        <v>No</v>
      </c>
      <c r="L278" s="13" t="str">
        <f t="shared" si="31"/>
        <v>No</v>
      </c>
      <c r="M278" s="13" t="str">
        <f t="shared" si="32"/>
        <v>No</v>
      </c>
      <c r="N278" s="13" t="str">
        <f>Table1[[#This Row],[Club]]&amp;":"&amp;Table1[[#Headers],[Male]]</f>
        <v>:Male</v>
      </c>
      <c r="P278" s="2">
        <v>277</v>
      </c>
      <c r="Q278" s="2" t="str">
        <f>IFERROR(VLOOKUP(P$1&amp;":"&amp;P278,'Finish order'!$C:$K,6,FALSE),"")</f>
        <v/>
      </c>
      <c r="R278" s="2" t="str">
        <f>IFERROR(VLOOKUP(P$1&amp;":"&amp;P278,'Finish order'!$C:$K,9,FALSE),"")</f>
        <v/>
      </c>
      <c r="S278" s="2" t="str">
        <f>IFERROR(VLOOKUP(P$1&amp;":"&amp;P278,'Finish order'!$C:$K,7,FALSE),"")</f>
        <v/>
      </c>
      <c r="T278" s="11" t="str">
        <f>IFERROR(VLOOKUP(P$1&amp;":"&amp;P278,'Finish order'!$C:$K,5,FALSE),"")</f>
        <v/>
      </c>
      <c r="U278" s="2" t="str">
        <f>IFERROR(VLOOKUP(P$1&amp;":"&amp;P278,'Finish order'!$C:$K,4,FALSE),"")</f>
        <v/>
      </c>
      <c r="V278" s="13" t="str" cm="1">
        <f t="array" ref="V278">IFERROR(SMALL(IF($S$2:$S1187=S278,$P$2:$P$911*1.001),1),"")</f>
        <v/>
      </c>
      <c r="W278" s="13" t="str" cm="1">
        <f t="array" ref="W278">IFERROR(SMALL(IF($S$2:$S1187=S278,$P$2:$P$911*1.0001),2),"")</f>
        <v/>
      </c>
      <c r="X278" s="13" t="str" cm="1">
        <f t="array" ref="X278">IFERROR(SMALL(IF($S$2:$S1187=S278,$P$2:$P$911*1.00001),3),"")</f>
        <v/>
      </c>
      <c r="Y278" s="13" t="str" cm="1">
        <f t="array" ref="Y278">IFERROR(SMALL(IF($S$2:$S1187=S278,$P$2:$P$911*1.000001),4),"")</f>
        <v/>
      </c>
      <c r="Z278" s="13" t="str">
        <f t="shared" si="33"/>
        <v>No</v>
      </c>
      <c r="AA278" s="13" t="str">
        <f t="shared" si="34"/>
        <v>No</v>
      </c>
      <c r="AB278" s="13" t="str">
        <f t="shared" si="35"/>
        <v>No</v>
      </c>
      <c r="AC278" s="13" t="str">
        <f>Table4[[#This Row],[Club]]&amp;":"&amp;Table4[[#Headers],[Female]]</f>
        <v>:Female</v>
      </c>
    </row>
    <row r="279" spans="1:29" x14ac:dyDescent="0.2">
      <c r="A279" s="2">
        <v>278</v>
      </c>
      <c r="B279" s="2" t="str">
        <f>IFERROR(VLOOKUP($A$1&amp;":"&amp;A279,'Finish order'!C:K,6,FALSE),"")</f>
        <v/>
      </c>
      <c r="C279" s="2" t="str">
        <f>IFERROR(VLOOKUP(A$1&amp;":"&amp;A279,'Finish order'!$C:$K,9,FALSE),"")</f>
        <v/>
      </c>
      <c r="D279" s="2" t="str">
        <f>IFERROR(VLOOKUP(A$1&amp;":"&amp;A279,'Finish order'!$C:$K,7,FALSE),"")</f>
        <v/>
      </c>
      <c r="E279" s="11" t="str">
        <f>IFERROR(VLOOKUP($A$1&amp;":"&amp;A279,'Finish order'!C:K,5,FALSE),"")</f>
        <v/>
      </c>
      <c r="F279" s="2" t="str">
        <f>IFERROR(VLOOKUP($A$1&amp;":"&amp;A279,'Finish order'!C:K,4,FALSE),"")</f>
        <v/>
      </c>
      <c r="G279" s="13" t="str" cm="1">
        <f t="array" ref="G279">IFERROR(SMALL(IF($D$2:$D1188=D279,$A$2:$A$911*1.001),1),"")</f>
        <v/>
      </c>
      <c r="H279" s="13" t="str" cm="1">
        <f t="array" ref="H279">IFERROR(SMALL(IF($D$2:$D1188=D279,$A$2:$A$911*1.0001),2),"")</f>
        <v/>
      </c>
      <c r="I279" s="13" t="str" cm="1">
        <f t="array" ref="I279">IFERROR(SMALL(IF($D$2:$D1188=D279,$A$2:$A$911*1.00001),3),"")</f>
        <v/>
      </c>
      <c r="J279" s="13" t="str" cm="1">
        <f t="array" ref="J279">IFERROR(SMALL(IF($D$2:$D1188=D279,$A$2:$A$911*1.000001),4),"")</f>
        <v/>
      </c>
      <c r="K279" s="13" t="str">
        <f t="shared" si="30"/>
        <v>No</v>
      </c>
      <c r="L279" s="13" t="str">
        <f t="shared" si="31"/>
        <v>No</v>
      </c>
      <c r="M279" s="13" t="str">
        <f t="shared" si="32"/>
        <v>No</v>
      </c>
      <c r="N279" s="13" t="str">
        <f>Table1[[#This Row],[Club]]&amp;":"&amp;Table1[[#Headers],[Male]]</f>
        <v>:Male</v>
      </c>
      <c r="P279" s="2">
        <v>278</v>
      </c>
      <c r="Q279" s="2" t="str">
        <f>IFERROR(VLOOKUP(P$1&amp;":"&amp;P279,'Finish order'!$C:$K,6,FALSE),"")</f>
        <v/>
      </c>
      <c r="R279" s="2" t="str">
        <f>IFERROR(VLOOKUP(P$1&amp;":"&amp;P279,'Finish order'!$C:$K,9,FALSE),"")</f>
        <v/>
      </c>
      <c r="S279" s="2" t="str">
        <f>IFERROR(VLOOKUP(P$1&amp;":"&amp;P279,'Finish order'!$C:$K,7,FALSE),"")</f>
        <v/>
      </c>
      <c r="T279" s="11" t="str">
        <f>IFERROR(VLOOKUP(P$1&amp;":"&amp;P279,'Finish order'!$C:$K,5,FALSE),"")</f>
        <v/>
      </c>
      <c r="U279" s="2" t="str">
        <f>IFERROR(VLOOKUP(P$1&amp;":"&amp;P279,'Finish order'!$C:$K,4,FALSE),"")</f>
        <v/>
      </c>
      <c r="V279" s="13" t="str" cm="1">
        <f t="array" ref="V279">IFERROR(SMALL(IF($S$2:$S1188=S279,$P$2:$P$911*1.001),1),"")</f>
        <v/>
      </c>
      <c r="W279" s="13" t="str" cm="1">
        <f t="array" ref="W279">IFERROR(SMALL(IF($S$2:$S1188=S279,$P$2:$P$911*1.0001),2),"")</f>
        <v/>
      </c>
      <c r="X279" s="13" t="str" cm="1">
        <f t="array" ref="X279">IFERROR(SMALL(IF($S$2:$S1188=S279,$P$2:$P$911*1.00001),3),"")</f>
        <v/>
      </c>
      <c r="Y279" s="13" t="str" cm="1">
        <f t="array" ref="Y279">IFERROR(SMALL(IF($S$2:$S1188=S279,$P$2:$P$911*1.000001),4),"")</f>
        <v/>
      </c>
      <c r="Z279" s="13" t="str">
        <f t="shared" si="33"/>
        <v>No</v>
      </c>
      <c r="AA279" s="13" t="str">
        <f t="shared" si="34"/>
        <v>No</v>
      </c>
      <c r="AB279" s="13" t="str">
        <f t="shared" si="35"/>
        <v>No</v>
      </c>
      <c r="AC279" s="13" t="str">
        <f>Table4[[#This Row],[Club]]&amp;":"&amp;Table4[[#Headers],[Female]]</f>
        <v>:Female</v>
      </c>
    </row>
    <row r="280" spans="1:29" x14ac:dyDescent="0.2">
      <c r="A280" s="2">
        <v>279</v>
      </c>
      <c r="B280" s="2" t="str">
        <f>IFERROR(VLOOKUP($A$1&amp;":"&amp;A280,'Finish order'!C:K,6,FALSE),"")</f>
        <v/>
      </c>
      <c r="C280" s="2" t="str">
        <f>IFERROR(VLOOKUP(A$1&amp;":"&amp;A280,'Finish order'!$C:$K,9,FALSE),"")</f>
        <v/>
      </c>
      <c r="D280" s="2" t="str">
        <f>IFERROR(VLOOKUP(A$1&amp;":"&amp;A280,'Finish order'!$C:$K,7,FALSE),"")</f>
        <v/>
      </c>
      <c r="E280" s="11" t="str">
        <f>IFERROR(VLOOKUP($A$1&amp;":"&amp;A280,'Finish order'!C:K,5,FALSE),"")</f>
        <v/>
      </c>
      <c r="F280" s="2" t="str">
        <f>IFERROR(VLOOKUP($A$1&amp;":"&amp;A280,'Finish order'!C:K,4,FALSE),"")</f>
        <v/>
      </c>
      <c r="G280" s="13" t="str" cm="1">
        <f t="array" ref="G280">IFERROR(SMALL(IF($D$2:$D1189=D280,$A$2:$A$911*1.001),1),"")</f>
        <v/>
      </c>
      <c r="H280" s="13" t="str" cm="1">
        <f t="array" ref="H280">IFERROR(SMALL(IF($D$2:$D1189=D280,$A$2:$A$911*1.0001),2),"")</f>
        <v/>
      </c>
      <c r="I280" s="13" t="str" cm="1">
        <f t="array" ref="I280">IFERROR(SMALL(IF($D$2:$D1189=D280,$A$2:$A$911*1.00001),3),"")</f>
        <v/>
      </c>
      <c r="J280" s="13" t="str" cm="1">
        <f t="array" ref="J280">IFERROR(SMALL(IF($D$2:$D1189=D280,$A$2:$A$911*1.000001),4),"")</f>
        <v/>
      </c>
      <c r="K280" s="13" t="str">
        <f t="shared" si="30"/>
        <v>No</v>
      </c>
      <c r="L280" s="13" t="str">
        <f t="shared" si="31"/>
        <v>No</v>
      </c>
      <c r="M280" s="13" t="str">
        <f t="shared" si="32"/>
        <v>No</v>
      </c>
      <c r="N280" s="13" t="str">
        <f>Table1[[#This Row],[Club]]&amp;":"&amp;Table1[[#Headers],[Male]]</f>
        <v>:Male</v>
      </c>
      <c r="P280" s="2">
        <v>279</v>
      </c>
      <c r="Q280" s="2" t="str">
        <f>IFERROR(VLOOKUP(P$1&amp;":"&amp;P280,'Finish order'!$C:$K,6,FALSE),"")</f>
        <v/>
      </c>
      <c r="R280" s="2" t="str">
        <f>IFERROR(VLOOKUP(P$1&amp;":"&amp;P280,'Finish order'!$C:$K,9,FALSE),"")</f>
        <v/>
      </c>
      <c r="S280" s="2" t="str">
        <f>IFERROR(VLOOKUP(P$1&amp;":"&amp;P280,'Finish order'!$C:$K,7,FALSE),"")</f>
        <v/>
      </c>
      <c r="T280" s="11" t="str">
        <f>IFERROR(VLOOKUP(P$1&amp;":"&amp;P280,'Finish order'!$C:$K,5,FALSE),"")</f>
        <v/>
      </c>
      <c r="U280" s="2" t="str">
        <f>IFERROR(VLOOKUP(P$1&amp;":"&amp;P280,'Finish order'!$C:$K,4,FALSE),"")</f>
        <v/>
      </c>
      <c r="V280" s="13" t="str" cm="1">
        <f t="array" ref="V280">IFERROR(SMALL(IF($S$2:$S1189=S280,$P$2:$P$911*1.001),1),"")</f>
        <v/>
      </c>
      <c r="W280" s="13" t="str" cm="1">
        <f t="array" ref="W280">IFERROR(SMALL(IF($S$2:$S1189=S280,$P$2:$P$911*1.0001),2),"")</f>
        <v/>
      </c>
      <c r="X280" s="13" t="str" cm="1">
        <f t="array" ref="X280">IFERROR(SMALL(IF($S$2:$S1189=S280,$P$2:$P$911*1.00001),3),"")</f>
        <v/>
      </c>
      <c r="Y280" s="13" t="str" cm="1">
        <f t="array" ref="Y280">IFERROR(SMALL(IF($S$2:$S1189=S280,$P$2:$P$911*1.000001),4),"")</f>
        <v/>
      </c>
      <c r="Z280" s="13" t="str">
        <f t="shared" si="33"/>
        <v>No</v>
      </c>
      <c r="AA280" s="13" t="str">
        <f t="shared" si="34"/>
        <v>No</v>
      </c>
      <c r="AB280" s="13" t="str">
        <f t="shared" si="35"/>
        <v>No</v>
      </c>
      <c r="AC280" s="13" t="str">
        <f>Table4[[#This Row],[Club]]&amp;":"&amp;Table4[[#Headers],[Female]]</f>
        <v>:Female</v>
      </c>
    </row>
    <row r="281" spans="1:29" x14ac:dyDescent="0.2">
      <c r="A281" s="2">
        <v>280</v>
      </c>
      <c r="B281" s="2" t="str">
        <f>IFERROR(VLOOKUP($A$1&amp;":"&amp;A281,'Finish order'!C:K,6,FALSE),"")</f>
        <v/>
      </c>
      <c r="C281" s="2" t="str">
        <f>IFERROR(VLOOKUP(A$1&amp;":"&amp;A281,'Finish order'!$C:$K,9,FALSE),"")</f>
        <v/>
      </c>
      <c r="D281" s="2" t="str">
        <f>IFERROR(VLOOKUP(A$1&amp;":"&amp;A281,'Finish order'!$C:$K,7,FALSE),"")</f>
        <v/>
      </c>
      <c r="E281" s="11" t="str">
        <f>IFERROR(VLOOKUP($A$1&amp;":"&amp;A281,'Finish order'!C:K,5,FALSE),"")</f>
        <v/>
      </c>
      <c r="F281" s="2" t="str">
        <f>IFERROR(VLOOKUP($A$1&amp;":"&amp;A281,'Finish order'!C:K,4,FALSE),"")</f>
        <v/>
      </c>
      <c r="G281" s="13" t="str" cm="1">
        <f t="array" ref="G281">IFERROR(SMALL(IF($D$2:$D1190=D281,$A$2:$A$911*1.001),1),"")</f>
        <v/>
      </c>
      <c r="H281" s="13" t="str" cm="1">
        <f t="array" ref="H281">IFERROR(SMALL(IF($D$2:$D1190=D281,$A$2:$A$911*1.0001),2),"")</f>
        <v/>
      </c>
      <c r="I281" s="13" t="str" cm="1">
        <f t="array" ref="I281">IFERROR(SMALL(IF($D$2:$D1190=D281,$A$2:$A$911*1.00001),3),"")</f>
        <v/>
      </c>
      <c r="J281" s="13" t="str" cm="1">
        <f t="array" ref="J281">IFERROR(SMALL(IF($D$2:$D1190=D281,$A$2:$A$911*1.000001),4),"")</f>
        <v/>
      </c>
      <c r="K281" s="13" t="str">
        <f t="shared" si="30"/>
        <v>No</v>
      </c>
      <c r="L281" s="13" t="str">
        <f t="shared" si="31"/>
        <v>No</v>
      </c>
      <c r="M281" s="13" t="str">
        <f t="shared" si="32"/>
        <v>No</v>
      </c>
      <c r="N281" s="13" t="str">
        <f>Table1[[#This Row],[Club]]&amp;":"&amp;Table1[[#Headers],[Male]]</f>
        <v>:Male</v>
      </c>
      <c r="P281" s="2">
        <v>280</v>
      </c>
      <c r="Q281" s="2" t="str">
        <f>IFERROR(VLOOKUP(P$1&amp;":"&amp;P281,'Finish order'!$C:$K,6,FALSE),"")</f>
        <v/>
      </c>
      <c r="R281" s="2" t="str">
        <f>IFERROR(VLOOKUP(P$1&amp;":"&amp;P281,'Finish order'!$C:$K,9,FALSE),"")</f>
        <v/>
      </c>
      <c r="S281" s="2" t="str">
        <f>IFERROR(VLOOKUP(P$1&amp;":"&amp;P281,'Finish order'!$C:$K,7,FALSE),"")</f>
        <v/>
      </c>
      <c r="T281" s="11" t="str">
        <f>IFERROR(VLOOKUP(P$1&amp;":"&amp;P281,'Finish order'!$C:$K,5,FALSE),"")</f>
        <v/>
      </c>
      <c r="U281" s="2" t="str">
        <f>IFERROR(VLOOKUP(P$1&amp;":"&amp;P281,'Finish order'!$C:$K,4,FALSE),"")</f>
        <v/>
      </c>
      <c r="V281" s="13" t="str" cm="1">
        <f t="array" ref="V281">IFERROR(SMALL(IF($S$2:$S1190=S281,$P$2:$P$911*1.001),1),"")</f>
        <v/>
      </c>
      <c r="W281" s="13" t="str" cm="1">
        <f t="array" ref="W281">IFERROR(SMALL(IF($S$2:$S1190=S281,$P$2:$P$911*1.0001),2),"")</f>
        <v/>
      </c>
      <c r="X281" s="13" t="str" cm="1">
        <f t="array" ref="X281">IFERROR(SMALL(IF($S$2:$S1190=S281,$P$2:$P$911*1.00001),3),"")</f>
        <v/>
      </c>
      <c r="Y281" s="13" t="str" cm="1">
        <f t="array" ref="Y281">IFERROR(SMALL(IF($S$2:$S1190=S281,$P$2:$P$911*1.000001),4),"")</f>
        <v/>
      </c>
      <c r="Z281" s="13" t="str">
        <f t="shared" si="33"/>
        <v>No</v>
      </c>
      <c r="AA281" s="13" t="str">
        <f t="shared" si="34"/>
        <v>No</v>
      </c>
      <c r="AB281" s="13" t="str">
        <f t="shared" si="35"/>
        <v>No</v>
      </c>
      <c r="AC281" s="13" t="str">
        <f>Table4[[#This Row],[Club]]&amp;":"&amp;Table4[[#Headers],[Female]]</f>
        <v>:Female</v>
      </c>
    </row>
    <row r="282" spans="1:29" x14ac:dyDescent="0.2">
      <c r="A282" s="2">
        <v>281</v>
      </c>
      <c r="B282" s="2" t="str">
        <f>IFERROR(VLOOKUP($A$1&amp;":"&amp;A282,'Finish order'!C:K,6,FALSE),"")</f>
        <v/>
      </c>
      <c r="C282" s="2" t="str">
        <f>IFERROR(VLOOKUP(A$1&amp;":"&amp;A282,'Finish order'!$C:$K,9,FALSE),"")</f>
        <v/>
      </c>
      <c r="D282" s="2" t="str">
        <f>IFERROR(VLOOKUP(A$1&amp;":"&amp;A282,'Finish order'!$C:$K,7,FALSE),"")</f>
        <v/>
      </c>
      <c r="E282" s="11" t="str">
        <f>IFERROR(VLOOKUP($A$1&amp;":"&amp;A282,'Finish order'!C:K,5,FALSE),"")</f>
        <v/>
      </c>
      <c r="F282" s="2" t="str">
        <f>IFERROR(VLOOKUP($A$1&amp;":"&amp;A282,'Finish order'!C:K,4,FALSE),"")</f>
        <v/>
      </c>
      <c r="G282" s="13" t="str" cm="1">
        <f t="array" ref="G282">IFERROR(SMALL(IF($D$2:$D1191=D282,$A$2:$A$911*1.001),1),"")</f>
        <v/>
      </c>
      <c r="H282" s="13" t="str" cm="1">
        <f t="array" ref="H282">IFERROR(SMALL(IF($D$2:$D1191=D282,$A$2:$A$911*1.0001),2),"")</f>
        <v/>
      </c>
      <c r="I282" s="13" t="str" cm="1">
        <f t="array" ref="I282">IFERROR(SMALL(IF($D$2:$D1191=D282,$A$2:$A$911*1.00001),3),"")</f>
        <v/>
      </c>
      <c r="J282" s="13" t="str" cm="1">
        <f t="array" ref="J282">IFERROR(SMALL(IF($D$2:$D1191=D282,$A$2:$A$911*1.000001),4),"")</f>
        <v/>
      </c>
      <c r="K282" s="13" t="str">
        <f t="shared" si="30"/>
        <v>No</v>
      </c>
      <c r="L282" s="13" t="str">
        <f t="shared" si="31"/>
        <v>No</v>
      </c>
      <c r="M282" s="13" t="str">
        <f t="shared" si="32"/>
        <v>No</v>
      </c>
      <c r="N282" s="13" t="str">
        <f>Table1[[#This Row],[Club]]&amp;":"&amp;Table1[[#Headers],[Male]]</f>
        <v>:Male</v>
      </c>
      <c r="P282" s="2">
        <v>281</v>
      </c>
      <c r="Q282" s="2" t="str">
        <f>IFERROR(VLOOKUP(P$1&amp;":"&amp;P282,'Finish order'!$C:$K,6,FALSE),"")</f>
        <v/>
      </c>
      <c r="R282" s="2" t="str">
        <f>IFERROR(VLOOKUP(P$1&amp;":"&amp;P282,'Finish order'!$C:$K,9,FALSE),"")</f>
        <v/>
      </c>
      <c r="S282" s="2" t="str">
        <f>IFERROR(VLOOKUP(P$1&amp;":"&amp;P282,'Finish order'!$C:$K,7,FALSE),"")</f>
        <v/>
      </c>
      <c r="T282" s="11" t="str">
        <f>IFERROR(VLOOKUP(P$1&amp;":"&amp;P282,'Finish order'!$C:$K,5,FALSE),"")</f>
        <v/>
      </c>
      <c r="U282" s="2" t="str">
        <f>IFERROR(VLOOKUP(P$1&amp;":"&amp;P282,'Finish order'!$C:$K,4,FALSE),"")</f>
        <v/>
      </c>
      <c r="V282" s="13" t="str" cm="1">
        <f t="array" ref="V282">IFERROR(SMALL(IF($S$2:$S1191=S282,$P$2:$P$911*1.001),1),"")</f>
        <v/>
      </c>
      <c r="W282" s="13" t="str" cm="1">
        <f t="array" ref="W282">IFERROR(SMALL(IF($S$2:$S1191=S282,$P$2:$P$911*1.0001),2),"")</f>
        <v/>
      </c>
      <c r="X282" s="13" t="str" cm="1">
        <f t="array" ref="X282">IFERROR(SMALL(IF($S$2:$S1191=S282,$P$2:$P$911*1.00001),3),"")</f>
        <v/>
      </c>
      <c r="Y282" s="13" t="str" cm="1">
        <f t="array" ref="Y282">IFERROR(SMALL(IF($S$2:$S1191=S282,$P$2:$P$911*1.000001),4),"")</f>
        <v/>
      </c>
      <c r="Z282" s="13" t="str">
        <f t="shared" si="33"/>
        <v>No</v>
      </c>
      <c r="AA282" s="13" t="str">
        <f t="shared" si="34"/>
        <v>No</v>
      </c>
      <c r="AB282" s="13" t="str">
        <f t="shared" si="35"/>
        <v>No</v>
      </c>
      <c r="AC282" s="13" t="str">
        <f>Table4[[#This Row],[Club]]&amp;":"&amp;Table4[[#Headers],[Female]]</f>
        <v>:Female</v>
      </c>
    </row>
    <row r="283" spans="1:29" x14ac:dyDescent="0.2">
      <c r="A283" s="2">
        <v>282</v>
      </c>
      <c r="B283" s="2" t="str">
        <f>IFERROR(VLOOKUP($A$1&amp;":"&amp;A283,'Finish order'!C:K,6,FALSE),"")</f>
        <v/>
      </c>
      <c r="C283" s="2" t="str">
        <f>IFERROR(VLOOKUP(A$1&amp;":"&amp;A283,'Finish order'!$C:$K,9,FALSE),"")</f>
        <v/>
      </c>
      <c r="D283" s="2" t="str">
        <f>IFERROR(VLOOKUP(A$1&amp;":"&amp;A283,'Finish order'!$C:$K,7,FALSE),"")</f>
        <v/>
      </c>
      <c r="E283" s="11" t="str">
        <f>IFERROR(VLOOKUP($A$1&amp;":"&amp;A283,'Finish order'!C:K,5,FALSE),"")</f>
        <v/>
      </c>
      <c r="F283" s="2" t="str">
        <f>IFERROR(VLOOKUP($A$1&amp;":"&amp;A283,'Finish order'!C:K,4,FALSE),"")</f>
        <v/>
      </c>
      <c r="G283" s="13" t="str" cm="1">
        <f t="array" ref="G283">IFERROR(SMALL(IF($D$2:$D1192=D283,$A$2:$A$911*1.001),1),"")</f>
        <v/>
      </c>
      <c r="H283" s="13" t="str" cm="1">
        <f t="array" ref="H283">IFERROR(SMALL(IF($D$2:$D1192=D283,$A$2:$A$911*1.0001),2),"")</f>
        <v/>
      </c>
      <c r="I283" s="13" t="str" cm="1">
        <f t="array" ref="I283">IFERROR(SMALL(IF($D$2:$D1192=D283,$A$2:$A$911*1.00001),3),"")</f>
        <v/>
      </c>
      <c r="J283" s="13" t="str" cm="1">
        <f t="array" ref="J283">IFERROR(SMALL(IF($D$2:$D1192=D283,$A$2:$A$911*1.000001),4),"")</f>
        <v/>
      </c>
      <c r="K283" s="13" t="str">
        <f t="shared" si="30"/>
        <v>No</v>
      </c>
      <c r="L283" s="13" t="str">
        <f t="shared" si="31"/>
        <v>No</v>
      </c>
      <c r="M283" s="13" t="str">
        <f t="shared" si="32"/>
        <v>No</v>
      </c>
      <c r="N283" s="13" t="str">
        <f>Table1[[#This Row],[Club]]&amp;":"&amp;Table1[[#Headers],[Male]]</f>
        <v>:Male</v>
      </c>
      <c r="P283" s="2">
        <v>282</v>
      </c>
      <c r="Q283" s="2" t="str">
        <f>IFERROR(VLOOKUP(P$1&amp;":"&amp;P283,'Finish order'!$C:$K,6,FALSE),"")</f>
        <v/>
      </c>
      <c r="R283" s="2" t="str">
        <f>IFERROR(VLOOKUP(P$1&amp;":"&amp;P283,'Finish order'!$C:$K,9,FALSE),"")</f>
        <v/>
      </c>
      <c r="S283" s="2" t="str">
        <f>IFERROR(VLOOKUP(P$1&amp;":"&amp;P283,'Finish order'!$C:$K,7,FALSE),"")</f>
        <v/>
      </c>
      <c r="T283" s="11" t="str">
        <f>IFERROR(VLOOKUP(P$1&amp;":"&amp;P283,'Finish order'!$C:$K,5,FALSE),"")</f>
        <v/>
      </c>
      <c r="U283" s="2" t="str">
        <f>IFERROR(VLOOKUP(P$1&amp;":"&amp;P283,'Finish order'!$C:$K,4,FALSE),"")</f>
        <v/>
      </c>
      <c r="V283" s="13" t="str" cm="1">
        <f t="array" ref="V283">IFERROR(SMALL(IF($S$2:$S1192=S283,$P$2:$P$911*1.001),1),"")</f>
        <v/>
      </c>
      <c r="W283" s="13" t="str" cm="1">
        <f t="array" ref="W283">IFERROR(SMALL(IF($S$2:$S1192=S283,$P$2:$P$911*1.0001),2),"")</f>
        <v/>
      </c>
      <c r="X283" s="13" t="str" cm="1">
        <f t="array" ref="X283">IFERROR(SMALL(IF($S$2:$S1192=S283,$P$2:$P$911*1.00001),3),"")</f>
        <v/>
      </c>
      <c r="Y283" s="13" t="str" cm="1">
        <f t="array" ref="Y283">IFERROR(SMALL(IF($S$2:$S1192=S283,$P$2:$P$911*1.000001),4),"")</f>
        <v/>
      </c>
      <c r="Z283" s="13" t="str">
        <f t="shared" si="33"/>
        <v>No</v>
      </c>
      <c r="AA283" s="13" t="str">
        <f t="shared" si="34"/>
        <v>No</v>
      </c>
      <c r="AB283" s="13" t="str">
        <f t="shared" si="35"/>
        <v>No</v>
      </c>
      <c r="AC283" s="13" t="str">
        <f>Table4[[#This Row],[Club]]&amp;":"&amp;Table4[[#Headers],[Female]]</f>
        <v>:Female</v>
      </c>
    </row>
    <row r="284" spans="1:29" x14ac:dyDescent="0.2">
      <c r="A284" s="2">
        <v>283</v>
      </c>
      <c r="B284" s="2" t="str">
        <f>IFERROR(VLOOKUP($A$1&amp;":"&amp;A284,'Finish order'!C:K,6,FALSE),"")</f>
        <v/>
      </c>
      <c r="C284" s="2" t="str">
        <f>IFERROR(VLOOKUP(A$1&amp;":"&amp;A284,'Finish order'!$C:$K,9,FALSE),"")</f>
        <v/>
      </c>
      <c r="D284" s="2" t="str">
        <f>IFERROR(VLOOKUP(A$1&amp;":"&amp;A284,'Finish order'!$C:$K,7,FALSE),"")</f>
        <v/>
      </c>
      <c r="E284" s="11" t="str">
        <f>IFERROR(VLOOKUP($A$1&amp;":"&amp;A284,'Finish order'!C:K,5,FALSE),"")</f>
        <v/>
      </c>
      <c r="F284" s="2" t="str">
        <f>IFERROR(VLOOKUP($A$1&amp;":"&amp;A284,'Finish order'!C:K,4,FALSE),"")</f>
        <v/>
      </c>
      <c r="G284" s="13" t="str" cm="1">
        <f t="array" ref="G284">IFERROR(SMALL(IF($D$2:$D1193=D284,$A$2:$A$911*1.001),1),"")</f>
        <v/>
      </c>
      <c r="H284" s="13" t="str" cm="1">
        <f t="array" ref="H284">IFERROR(SMALL(IF($D$2:$D1193=D284,$A$2:$A$911*1.0001),2),"")</f>
        <v/>
      </c>
      <c r="I284" s="13" t="str" cm="1">
        <f t="array" ref="I284">IFERROR(SMALL(IF($D$2:$D1193=D284,$A$2:$A$911*1.00001),3),"")</f>
        <v/>
      </c>
      <c r="J284" s="13" t="str" cm="1">
        <f t="array" ref="J284">IFERROR(SMALL(IF($D$2:$D1193=D284,$A$2:$A$911*1.000001),4),"")</f>
        <v/>
      </c>
      <c r="K284" s="13" t="str">
        <f t="shared" si="30"/>
        <v>No</v>
      </c>
      <c r="L284" s="13" t="str">
        <f t="shared" si="31"/>
        <v>No</v>
      </c>
      <c r="M284" s="13" t="str">
        <f t="shared" si="32"/>
        <v>No</v>
      </c>
      <c r="N284" s="13" t="str">
        <f>Table1[[#This Row],[Club]]&amp;":"&amp;Table1[[#Headers],[Male]]</f>
        <v>:Male</v>
      </c>
      <c r="P284" s="2">
        <v>283</v>
      </c>
      <c r="Q284" s="2" t="str">
        <f>IFERROR(VLOOKUP(P$1&amp;":"&amp;P284,'Finish order'!$C:$K,6,FALSE),"")</f>
        <v/>
      </c>
      <c r="R284" s="2" t="str">
        <f>IFERROR(VLOOKUP(P$1&amp;":"&amp;P284,'Finish order'!$C:$K,9,FALSE),"")</f>
        <v/>
      </c>
      <c r="S284" s="2" t="str">
        <f>IFERROR(VLOOKUP(P$1&amp;":"&amp;P284,'Finish order'!$C:$K,7,FALSE),"")</f>
        <v/>
      </c>
      <c r="T284" s="11" t="str">
        <f>IFERROR(VLOOKUP(P$1&amp;":"&amp;P284,'Finish order'!$C:$K,5,FALSE),"")</f>
        <v/>
      </c>
      <c r="U284" s="2" t="str">
        <f>IFERROR(VLOOKUP(P$1&amp;":"&amp;P284,'Finish order'!$C:$K,4,FALSE),"")</f>
        <v/>
      </c>
      <c r="V284" s="13" t="str" cm="1">
        <f t="array" ref="V284">IFERROR(SMALL(IF($S$2:$S1193=S284,$P$2:$P$911*1.001),1),"")</f>
        <v/>
      </c>
      <c r="W284" s="13" t="str" cm="1">
        <f t="array" ref="W284">IFERROR(SMALL(IF($S$2:$S1193=S284,$P$2:$P$911*1.0001),2),"")</f>
        <v/>
      </c>
      <c r="X284" s="13" t="str" cm="1">
        <f t="array" ref="X284">IFERROR(SMALL(IF($S$2:$S1193=S284,$P$2:$P$911*1.00001),3),"")</f>
        <v/>
      </c>
      <c r="Y284" s="13" t="str" cm="1">
        <f t="array" ref="Y284">IFERROR(SMALL(IF($S$2:$S1193=S284,$P$2:$P$911*1.000001),4),"")</f>
        <v/>
      </c>
      <c r="Z284" s="13" t="str">
        <f t="shared" si="33"/>
        <v>No</v>
      </c>
      <c r="AA284" s="13" t="str">
        <f t="shared" si="34"/>
        <v>No</v>
      </c>
      <c r="AB284" s="13" t="str">
        <f t="shared" si="35"/>
        <v>No</v>
      </c>
      <c r="AC284" s="13" t="str">
        <f>Table4[[#This Row],[Club]]&amp;":"&amp;Table4[[#Headers],[Female]]</f>
        <v>:Female</v>
      </c>
    </row>
    <row r="285" spans="1:29" x14ac:dyDescent="0.2">
      <c r="A285" s="2">
        <v>284</v>
      </c>
      <c r="B285" s="2" t="str">
        <f>IFERROR(VLOOKUP($A$1&amp;":"&amp;A285,'Finish order'!C:K,6,FALSE),"")</f>
        <v/>
      </c>
      <c r="C285" s="2" t="str">
        <f>IFERROR(VLOOKUP(A$1&amp;":"&amp;A285,'Finish order'!$C:$K,9,FALSE),"")</f>
        <v/>
      </c>
      <c r="D285" s="2" t="str">
        <f>IFERROR(VLOOKUP(A$1&amp;":"&amp;A285,'Finish order'!$C:$K,7,FALSE),"")</f>
        <v/>
      </c>
      <c r="E285" s="11" t="str">
        <f>IFERROR(VLOOKUP($A$1&amp;":"&amp;A285,'Finish order'!C:K,5,FALSE),"")</f>
        <v/>
      </c>
      <c r="F285" s="2" t="str">
        <f>IFERROR(VLOOKUP($A$1&amp;":"&amp;A285,'Finish order'!C:K,4,FALSE),"")</f>
        <v/>
      </c>
      <c r="G285" s="13" t="str" cm="1">
        <f t="array" ref="G285">IFERROR(SMALL(IF($D$2:$D1194=D285,$A$2:$A$911*1.001),1),"")</f>
        <v/>
      </c>
      <c r="H285" s="13" t="str" cm="1">
        <f t="array" ref="H285">IFERROR(SMALL(IF($D$2:$D1194=D285,$A$2:$A$911*1.0001),2),"")</f>
        <v/>
      </c>
      <c r="I285" s="13" t="str" cm="1">
        <f t="array" ref="I285">IFERROR(SMALL(IF($D$2:$D1194=D285,$A$2:$A$911*1.00001),3),"")</f>
        <v/>
      </c>
      <c r="J285" s="13" t="str" cm="1">
        <f t="array" ref="J285">IFERROR(SMALL(IF($D$2:$D1194=D285,$A$2:$A$911*1.000001),4),"")</f>
        <v/>
      </c>
      <c r="K285" s="13" t="str">
        <f t="shared" si="30"/>
        <v>No</v>
      </c>
      <c r="L285" s="13" t="str">
        <f t="shared" si="31"/>
        <v>No</v>
      </c>
      <c r="M285" s="13" t="str">
        <f t="shared" si="32"/>
        <v>No</v>
      </c>
      <c r="N285" s="13" t="str">
        <f>Table1[[#This Row],[Club]]&amp;":"&amp;Table1[[#Headers],[Male]]</f>
        <v>:Male</v>
      </c>
      <c r="P285" s="2">
        <v>284</v>
      </c>
      <c r="Q285" s="2" t="str">
        <f>IFERROR(VLOOKUP(P$1&amp;":"&amp;P285,'Finish order'!$C:$K,6,FALSE),"")</f>
        <v/>
      </c>
      <c r="R285" s="2" t="str">
        <f>IFERROR(VLOOKUP(P$1&amp;":"&amp;P285,'Finish order'!$C:$K,9,FALSE),"")</f>
        <v/>
      </c>
      <c r="S285" s="2" t="str">
        <f>IFERROR(VLOOKUP(P$1&amp;":"&amp;P285,'Finish order'!$C:$K,7,FALSE),"")</f>
        <v/>
      </c>
      <c r="T285" s="11" t="str">
        <f>IFERROR(VLOOKUP(P$1&amp;":"&amp;P285,'Finish order'!$C:$K,5,FALSE),"")</f>
        <v/>
      </c>
      <c r="U285" s="2" t="str">
        <f>IFERROR(VLOOKUP(P$1&amp;":"&amp;P285,'Finish order'!$C:$K,4,FALSE),"")</f>
        <v/>
      </c>
      <c r="V285" s="13" t="str" cm="1">
        <f t="array" ref="V285">IFERROR(SMALL(IF($S$2:$S1194=S285,$P$2:$P$911*1.001),1),"")</f>
        <v/>
      </c>
      <c r="W285" s="13" t="str" cm="1">
        <f t="array" ref="W285">IFERROR(SMALL(IF($S$2:$S1194=S285,$P$2:$P$911*1.0001),2),"")</f>
        <v/>
      </c>
      <c r="X285" s="13" t="str" cm="1">
        <f t="array" ref="X285">IFERROR(SMALL(IF($S$2:$S1194=S285,$P$2:$P$911*1.00001),3),"")</f>
        <v/>
      </c>
      <c r="Y285" s="13" t="str" cm="1">
        <f t="array" ref="Y285">IFERROR(SMALL(IF($S$2:$S1194=S285,$P$2:$P$911*1.000001),4),"")</f>
        <v/>
      </c>
      <c r="Z285" s="13" t="str">
        <f t="shared" si="33"/>
        <v>No</v>
      </c>
      <c r="AA285" s="13" t="str">
        <f t="shared" si="34"/>
        <v>No</v>
      </c>
      <c r="AB285" s="13" t="str">
        <f t="shared" si="35"/>
        <v>No</v>
      </c>
      <c r="AC285" s="13" t="str">
        <f>Table4[[#This Row],[Club]]&amp;":"&amp;Table4[[#Headers],[Female]]</f>
        <v>:Female</v>
      </c>
    </row>
    <row r="286" spans="1:29" x14ac:dyDescent="0.2">
      <c r="A286" s="2">
        <v>285</v>
      </c>
      <c r="B286" s="2" t="str">
        <f>IFERROR(VLOOKUP($A$1&amp;":"&amp;A286,'Finish order'!C:K,6,FALSE),"")</f>
        <v/>
      </c>
      <c r="C286" s="2" t="str">
        <f>IFERROR(VLOOKUP(A$1&amp;":"&amp;A286,'Finish order'!$C:$K,9,FALSE),"")</f>
        <v/>
      </c>
      <c r="D286" s="2" t="str">
        <f>IFERROR(VLOOKUP(A$1&amp;":"&amp;A286,'Finish order'!$C:$K,7,FALSE),"")</f>
        <v/>
      </c>
      <c r="E286" s="11" t="str">
        <f>IFERROR(VLOOKUP($A$1&amp;":"&amp;A286,'Finish order'!C:K,5,FALSE),"")</f>
        <v/>
      </c>
      <c r="F286" s="2" t="str">
        <f>IFERROR(VLOOKUP($A$1&amp;":"&amp;A286,'Finish order'!C:K,4,FALSE),"")</f>
        <v/>
      </c>
      <c r="G286" s="13" t="str" cm="1">
        <f t="array" ref="G286">IFERROR(SMALL(IF($D$2:$D1195=D286,$A$2:$A$911*1.001),1),"")</f>
        <v/>
      </c>
      <c r="H286" s="13" t="str" cm="1">
        <f t="array" ref="H286">IFERROR(SMALL(IF($D$2:$D1195=D286,$A$2:$A$911*1.0001),2),"")</f>
        <v/>
      </c>
      <c r="I286" s="13" t="str" cm="1">
        <f t="array" ref="I286">IFERROR(SMALL(IF($D$2:$D1195=D286,$A$2:$A$911*1.00001),3),"")</f>
        <v/>
      </c>
      <c r="J286" s="13" t="str" cm="1">
        <f t="array" ref="J286">IFERROR(SMALL(IF($D$2:$D1195=D286,$A$2:$A$911*1.000001),4),"")</f>
        <v/>
      </c>
      <c r="K286" s="13" t="str">
        <f t="shared" si="30"/>
        <v>No</v>
      </c>
      <c r="L286" s="13" t="str">
        <f t="shared" si="31"/>
        <v>No</v>
      </c>
      <c r="M286" s="13" t="str">
        <f t="shared" si="32"/>
        <v>No</v>
      </c>
      <c r="N286" s="13" t="str">
        <f>Table1[[#This Row],[Club]]&amp;":"&amp;Table1[[#Headers],[Male]]</f>
        <v>:Male</v>
      </c>
      <c r="P286" s="2">
        <v>285</v>
      </c>
      <c r="Q286" s="2" t="str">
        <f>IFERROR(VLOOKUP(P$1&amp;":"&amp;P286,'Finish order'!$C:$K,6,FALSE),"")</f>
        <v/>
      </c>
      <c r="R286" s="2" t="str">
        <f>IFERROR(VLOOKUP(P$1&amp;":"&amp;P286,'Finish order'!$C:$K,9,FALSE),"")</f>
        <v/>
      </c>
      <c r="S286" s="2" t="str">
        <f>IFERROR(VLOOKUP(P$1&amp;":"&amp;P286,'Finish order'!$C:$K,7,FALSE),"")</f>
        <v/>
      </c>
      <c r="T286" s="11" t="str">
        <f>IFERROR(VLOOKUP(P$1&amp;":"&amp;P286,'Finish order'!$C:$K,5,FALSE),"")</f>
        <v/>
      </c>
      <c r="U286" s="2" t="str">
        <f>IFERROR(VLOOKUP(P$1&amp;":"&amp;P286,'Finish order'!$C:$K,4,FALSE),"")</f>
        <v/>
      </c>
      <c r="V286" s="13" t="str" cm="1">
        <f t="array" ref="V286">IFERROR(SMALL(IF($S$2:$S1195=S286,$P$2:$P$911*1.001),1),"")</f>
        <v/>
      </c>
      <c r="W286" s="13" t="str" cm="1">
        <f t="array" ref="W286">IFERROR(SMALL(IF($S$2:$S1195=S286,$P$2:$P$911*1.0001),2),"")</f>
        <v/>
      </c>
      <c r="X286" s="13" t="str" cm="1">
        <f t="array" ref="X286">IFERROR(SMALL(IF($S$2:$S1195=S286,$P$2:$P$911*1.00001),3),"")</f>
        <v/>
      </c>
      <c r="Y286" s="13" t="str" cm="1">
        <f t="array" ref="Y286">IFERROR(SMALL(IF($S$2:$S1195=S286,$P$2:$P$911*1.000001),4),"")</f>
        <v/>
      </c>
      <c r="Z286" s="13" t="str">
        <f t="shared" si="33"/>
        <v>No</v>
      </c>
      <c r="AA286" s="13" t="str">
        <f t="shared" si="34"/>
        <v>No</v>
      </c>
      <c r="AB286" s="13" t="str">
        <f t="shared" si="35"/>
        <v>No</v>
      </c>
      <c r="AC286" s="13" t="str">
        <f>Table4[[#This Row],[Club]]&amp;":"&amp;Table4[[#Headers],[Female]]</f>
        <v>:Female</v>
      </c>
    </row>
    <row r="287" spans="1:29" x14ac:dyDescent="0.2">
      <c r="A287" s="2">
        <v>286</v>
      </c>
      <c r="B287" s="2" t="str">
        <f>IFERROR(VLOOKUP($A$1&amp;":"&amp;A287,'Finish order'!C:K,6,FALSE),"")</f>
        <v/>
      </c>
      <c r="C287" s="2" t="str">
        <f>IFERROR(VLOOKUP(A$1&amp;":"&amp;A287,'Finish order'!$C:$K,9,FALSE),"")</f>
        <v/>
      </c>
      <c r="D287" s="2" t="str">
        <f>IFERROR(VLOOKUP(A$1&amp;":"&amp;A287,'Finish order'!$C:$K,7,FALSE),"")</f>
        <v/>
      </c>
      <c r="E287" s="11" t="str">
        <f>IFERROR(VLOOKUP($A$1&amp;":"&amp;A287,'Finish order'!C:K,5,FALSE),"")</f>
        <v/>
      </c>
      <c r="F287" s="2" t="str">
        <f>IFERROR(VLOOKUP($A$1&amp;":"&amp;A287,'Finish order'!C:K,4,FALSE),"")</f>
        <v/>
      </c>
      <c r="G287" s="13" t="str" cm="1">
        <f t="array" ref="G287">IFERROR(SMALL(IF($D$2:$D1196=D287,$A$2:$A$911*1.001),1),"")</f>
        <v/>
      </c>
      <c r="H287" s="13" t="str" cm="1">
        <f t="array" ref="H287">IFERROR(SMALL(IF($D$2:$D1196=D287,$A$2:$A$911*1.0001),2),"")</f>
        <v/>
      </c>
      <c r="I287" s="13" t="str" cm="1">
        <f t="array" ref="I287">IFERROR(SMALL(IF($D$2:$D1196=D287,$A$2:$A$911*1.00001),3),"")</f>
        <v/>
      </c>
      <c r="J287" s="13" t="str" cm="1">
        <f t="array" ref="J287">IFERROR(SMALL(IF($D$2:$D1196=D287,$A$2:$A$911*1.000001),4),"")</f>
        <v/>
      </c>
      <c r="K287" s="13" t="str">
        <f t="shared" si="30"/>
        <v>No</v>
      </c>
      <c r="L287" s="13" t="str">
        <f t="shared" si="31"/>
        <v>No</v>
      </c>
      <c r="M287" s="13" t="str">
        <f t="shared" si="32"/>
        <v>No</v>
      </c>
      <c r="N287" s="13" t="str">
        <f>Table1[[#This Row],[Club]]&amp;":"&amp;Table1[[#Headers],[Male]]</f>
        <v>:Male</v>
      </c>
      <c r="P287" s="2">
        <v>286</v>
      </c>
      <c r="Q287" s="2" t="str">
        <f>IFERROR(VLOOKUP(P$1&amp;":"&amp;P287,'Finish order'!$C:$K,6,FALSE),"")</f>
        <v/>
      </c>
      <c r="R287" s="2" t="str">
        <f>IFERROR(VLOOKUP(P$1&amp;":"&amp;P287,'Finish order'!$C:$K,9,FALSE),"")</f>
        <v/>
      </c>
      <c r="S287" s="2" t="str">
        <f>IFERROR(VLOOKUP(P$1&amp;":"&amp;P287,'Finish order'!$C:$K,7,FALSE),"")</f>
        <v/>
      </c>
      <c r="T287" s="11" t="str">
        <f>IFERROR(VLOOKUP(P$1&amp;":"&amp;P287,'Finish order'!$C:$K,5,FALSE),"")</f>
        <v/>
      </c>
      <c r="U287" s="2" t="str">
        <f>IFERROR(VLOOKUP(P$1&amp;":"&amp;P287,'Finish order'!$C:$K,4,FALSE),"")</f>
        <v/>
      </c>
      <c r="V287" s="13" t="str" cm="1">
        <f t="array" ref="V287">IFERROR(SMALL(IF($S$2:$S1196=S287,$P$2:$P$911*1.001),1),"")</f>
        <v/>
      </c>
      <c r="W287" s="13" t="str" cm="1">
        <f t="array" ref="W287">IFERROR(SMALL(IF($S$2:$S1196=S287,$P$2:$P$911*1.0001),2),"")</f>
        <v/>
      </c>
      <c r="X287" s="13" t="str" cm="1">
        <f t="array" ref="X287">IFERROR(SMALL(IF($S$2:$S1196=S287,$P$2:$P$911*1.00001),3),"")</f>
        <v/>
      </c>
      <c r="Y287" s="13" t="str" cm="1">
        <f t="array" ref="Y287">IFERROR(SMALL(IF($S$2:$S1196=S287,$P$2:$P$911*1.000001),4),"")</f>
        <v/>
      </c>
      <c r="Z287" s="13" t="str">
        <f t="shared" si="33"/>
        <v>No</v>
      </c>
      <c r="AA287" s="13" t="str">
        <f t="shared" si="34"/>
        <v>No</v>
      </c>
      <c r="AB287" s="13" t="str">
        <f t="shared" si="35"/>
        <v>No</v>
      </c>
      <c r="AC287" s="13" t="str">
        <f>Table4[[#This Row],[Club]]&amp;":"&amp;Table4[[#Headers],[Female]]</f>
        <v>:Female</v>
      </c>
    </row>
    <row r="288" spans="1:29" x14ac:dyDescent="0.2">
      <c r="A288" s="2">
        <v>287</v>
      </c>
      <c r="B288" s="2" t="str">
        <f>IFERROR(VLOOKUP($A$1&amp;":"&amp;A288,'Finish order'!C:K,6,FALSE),"")</f>
        <v/>
      </c>
      <c r="C288" s="2" t="str">
        <f>IFERROR(VLOOKUP(A$1&amp;":"&amp;A288,'Finish order'!$C:$K,9,FALSE),"")</f>
        <v/>
      </c>
      <c r="D288" s="2" t="str">
        <f>IFERROR(VLOOKUP(A$1&amp;":"&amp;A288,'Finish order'!$C:$K,7,FALSE),"")</f>
        <v/>
      </c>
      <c r="E288" s="11" t="str">
        <f>IFERROR(VLOOKUP($A$1&amp;":"&amp;A288,'Finish order'!C:K,5,FALSE),"")</f>
        <v/>
      </c>
      <c r="F288" s="2" t="str">
        <f>IFERROR(VLOOKUP($A$1&amp;":"&amp;A288,'Finish order'!C:K,4,FALSE),"")</f>
        <v/>
      </c>
      <c r="G288" s="13" t="str" cm="1">
        <f t="array" ref="G288">IFERROR(SMALL(IF($D$2:$D1197=D288,$A$2:$A$911*1.001),1),"")</f>
        <v/>
      </c>
      <c r="H288" s="13" t="str" cm="1">
        <f t="array" ref="H288">IFERROR(SMALL(IF($D$2:$D1197=D288,$A$2:$A$911*1.0001),2),"")</f>
        <v/>
      </c>
      <c r="I288" s="13" t="str" cm="1">
        <f t="array" ref="I288">IFERROR(SMALL(IF($D$2:$D1197=D288,$A$2:$A$911*1.00001),3),"")</f>
        <v/>
      </c>
      <c r="J288" s="13" t="str" cm="1">
        <f t="array" ref="J288">IFERROR(SMALL(IF($D$2:$D1197=D288,$A$2:$A$911*1.000001),4),"")</f>
        <v/>
      </c>
      <c r="K288" s="13" t="str">
        <f t="shared" si="30"/>
        <v>No</v>
      </c>
      <c r="L288" s="13" t="str">
        <f t="shared" si="31"/>
        <v>No</v>
      </c>
      <c r="M288" s="13" t="str">
        <f t="shared" si="32"/>
        <v>No</v>
      </c>
      <c r="N288" s="13" t="str">
        <f>Table1[[#This Row],[Club]]&amp;":"&amp;Table1[[#Headers],[Male]]</f>
        <v>:Male</v>
      </c>
      <c r="P288" s="2">
        <v>287</v>
      </c>
      <c r="Q288" s="2" t="str">
        <f>IFERROR(VLOOKUP(P$1&amp;":"&amp;P288,'Finish order'!$C:$K,6,FALSE),"")</f>
        <v/>
      </c>
      <c r="R288" s="2" t="str">
        <f>IFERROR(VLOOKUP(P$1&amp;":"&amp;P288,'Finish order'!$C:$K,9,FALSE),"")</f>
        <v/>
      </c>
      <c r="S288" s="2" t="str">
        <f>IFERROR(VLOOKUP(P$1&amp;":"&amp;P288,'Finish order'!$C:$K,7,FALSE),"")</f>
        <v/>
      </c>
      <c r="T288" s="11" t="str">
        <f>IFERROR(VLOOKUP(P$1&amp;":"&amp;P288,'Finish order'!$C:$K,5,FALSE),"")</f>
        <v/>
      </c>
      <c r="U288" s="2" t="str">
        <f>IFERROR(VLOOKUP(P$1&amp;":"&amp;P288,'Finish order'!$C:$K,4,FALSE),"")</f>
        <v/>
      </c>
      <c r="V288" s="13" t="str" cm="1">
        <f t="array" ref="V288">IFERROR(SMALL(IF($S$2:$S1197=S288,$P$2:$P$911*1.001),1),"")</f>
        <v/>
      </c>
      <c r="W288" s="13" t="str" cm="1">
        <f t="array" ref="W288">IFERROR(SMALL(IF($S$2:$S1197=S288,$P$2:$P$911*1.0001),2),"")</f>
        <v/>
      </c>
      <c r="X288" s="13" t="str" cm="1">
        <f t="array" ref="X288">IFERROR(SMALL(IF($S$2:$S1197=S288,$P$2:$P$911*1.00001),3),"")</f>
        <v/>
      </c>
      <c r="Y288" s="13" t="str" cm="1">
        <f t="array" ref="Y288">IFERROR(SMALL(IF($S$2:$S1197=S288,$P$2:$P$911*1.000001),4),"")</f>
        <v/>
      </c>
      <c r="Z288" s="13" t="str">
        <f t="shared" si="33"/>
        <v>No</v>
      </c>
      <c r="AA288" s="13" t="str">
        <f t="shared" si="34"/>
        <v>No</v>
      </c>
      <c r="AB288" s="13" t="str">
        <f t="shared" si="35"/>
        <v>No</v>
      </c>
      <c r="AC288" s="13" t="str">
        <f>Table4[[#This Row],[Club]]&amp;":"&amp;Table4[[#Headers],[Female]]</f>
        <v>:Female</v>
      </c>
    </row>
    <row r="289" spans="1:29" x14ac:dyDescent="0.2">
      <c r="A289" s="2">
        <v>288</v>
      </c>
      <c r="B289" s="2" t="str">
        <f>IFERROR(VLOOKUP($A$1&amp;":"&amp;A289,'Finish order'!C:K,6,FALSE),"")</f>
        <v/>
      </c>
      <c r="C289" s="2" t="str">
        <f>IFERROR(VLOOKUP(A$1&amp;":"&amp;A289,'Finish order'!$C:$K,9,FALSE),"")</f>
        <v/>
      </c>
      <c r="D289" s="2" t="str">
        <f>IFERROR(VLOOKUP(A$1&amp;":"&amp;A289,'Finish order'!$C:$K,7,FALSE),"")</f>
        <v/>
      </c>
      <c r="E289" s="11" t="str">
        <f>IFERROR(VLOOKUP($A$1&amp;":"&amp;A289,'Finish order'!C:K,5,FALSE),"")</f>
        <v/>
      </c>
      <c r="F289" s="2" t="str">
        <f>IFERROR(VLOOKUP($A$1&amp;":"&amp;A289,'Finish order'!C:K,4,FALSE),"")</f>
        <v/>
      </c>
      <c r="G289" s="13" t="str" cm="1">
        <f t="array" ref="G289">IFERROR(SMALL(IF($D$2:$D1198=D289,$A$2:$A$911*1.001),1),"")</f>
        <v/>
      </c>
      <c r="H289" s="13" t="str" cm="1">
        <f t="array" ref="H289">IFERROR(SMALL(IF($D$2:$D1198=D289,$A$2:$A$911*1.0001),2),"")</f>
        <v/>
      </c>
      <c r="I289" s="13" t="str" cm="1">
        <f t="array" ref="I289">IFERROR(SMALL(IF($D$2:$D1198=D289,$A$2:$A$911*1.00001),3),"")</f>
        <v/>
      </c>
      <c r="J289" s="13" t="str" cm="1">
        <f t="array" ref="J289">IFERROR(SMALL(IF($D$2:$D1198=D289,$A$2:$A$911*1.000001),4),"")</f>
        <v/>
      </c>
      <c r="K289" s="13" t="str">
        <f t="shared" si="30"/>
        <v>No</v>
      </c>
      <c r="L289" s="13" t="str">
        <f t="shared" si="31"/>
        <v>No</v>
      </c>
      <c r="M289" s="13" t="str">
        <f t="shared" si="32"/>
        <v>No</v>
      </c>
      <c r="N289" s="13" t="str">
        <f>Table1[[#This Row],[Club]]&amp;":"&amp;Table1[[#Headers],[Male]]</f>
        <v>:Male</v>
      </c>
      <c r="P289" s="2">
        <v>288</v>
      </c>
      <c r="Q289" s="2" t="str">
        <f>IFERROR(VLOOKUP(P$1&amp;":"&amp;P289,'Finish order'!$C:$K,6,FALSE),"")</f>
        <v/>
      </c>
      <c r="R289" s="2" t="str">
        <f>IFERROR(VLOOKUP(P$1&amp;":"&amp;P289,'Finish order'!$C:$K,9,FALSE),"")</f>
        <v/>
      </c>
      <c r="S289" s="2" t="str">
        <f>IFERROR(VLOOKUP(P$1&amp;":"&amp;P289,'Finish order'!$C:$K,7,FALSE),"")</f>
        <v/>
      </c>
      <c r="T289" s="11" t="str">
        <f>IFERROR(VLOOKUP(P$1&amp;":"&amp;P289,'Finish order'!$C:$K,5,FALSE),"")</f>
        <v/>
      </c>
      <c r="U289" s="2" t="str">
        <f>IFERROR(VLOOKUP(P$1&amp;":"&amp;P289,'Finish order'!$C:$K,4,FALSE),"")</f>
        <v/>
      </c>
      <c r="V289" s="13" t="str" cm="1">
        <f t="array" ref="V289">IFERROR(SMALL(IF($S$2:$S1198=S289,$P$2:$P$911*1.001),1),"")</f>
        <v/>
      </c>
      <c r="W289" s="13" t="str" cm="1">
        <f t="array" ref="W289">IFERROR(SMALL(IF($S$2:$S1198=S289,$P$2:$P$911*1.0001),2),"")</f>
        <v/>
      </c>
      <c r="X289" s="13" t="str" cm="1">
        <f t="array" ref="X289">IFERROR(SMALL(IF($S$2:$S1198=S289,$P$2:$P$911*1.00001),3),"")</f>
        <v/>
      </c>
      <c r="Y289" s="13" t="str" cm="1">
        <f t="array" ref="Y289">IFERROR(SMALL(IF($S$2:$S1198=S289,$P$2:$P$911*1.000001),4),"")</f>
        <v/>
      </c>
      <c r="Z289" s="13" t="str">
        <f t="shared" si="33"/>
        <v>No</v>
      </c>
      <c r="AA289" s="13" t="str">
        <f t="shared" si="34"/>
        <v>No</v>
      </c>
      <c r="AB289" s="13" t="str">
        <f t="shared" si="35"/>
        <v>No</v>
      </c>
      <c r="AC289" s="13" t="str">
        <f>Table4[[#This Row],[Club]]&amp;":"&amp;Table4[[#Headers],[Female]]</f>
        <v>:Female</v>
      </c>
    </row>
    <row r="290" spans="1:29" x14ac:dyDescent="0.2">
      <c r="A290" s="2">
        <v>289</v>
      </c>
      <c r="B290" s="2" t="str">
        <f>IFERROR(VLOOKUP($A$1&amp;":"&amp;A290,'Finish order'!C:K,6,FALSE),"")</f>
        <v/>
      </c>
      <c r="C290" s="2" t="str">
        <f>IFERROR(VLOOKUP(A$1&amp;":"&amp;A290,'Finish order'!$C:$K,9,FALSE),"")</f>
        <v/>
      </c>
      <c r="D290" s="2" t="str">
        <f>IFERROR(VLOOKUP(A$1&amp;":"&amp;A290,'Finish order'!$C:$K,7,FALSE),"")</f>
        <v/>
      </c>
      <c r="E290" s="11" t="str">
        <f>IFERROR(VLOOKUP($A$1&amp;":"&amp;A290,'Finish order'!C:K,5,FALSE),"")</f>
        <v/>
      </c>
      <c r="F290" s="2" t="str">
        <f>IFERROR(VLOOKUP($A$1&amp;":"&amp;A290,'Finish order'!C:K,4,FALSE),"")</f>
        <v/>
      </c>
      <c r="G290" s="13" t="str" cm="1">
        <f t="array" ref="G290">IFERROR(SMALL(IF($D$2:$D1199=D290,$A$2:$A$911*1.001),1),"")</f>
        <v/>
      </c>
      <c r="H290" s="13" t="str" cm="1">
        <f t="array" ref="H290">IFERROR(SMALL(IF($D$2:$D1199=D290,$A$2:$A$911*1.0001),2),"")</f>
        <v/>
      </c>
      <c r="I290" s="13" t="str" cm="1">
        <f t="array" ref="I290">IFERROR(SMALL(IF($D$2:$D1199=D290,$A$2:$A$911*1.00001),3),"")</f>
        <v/>
      </c>
      <c r="J290" s="13" t="str" cm="1">
        <f t="array" ref="J290">IFERROR(SMALL(IF($D$2:$D1199=D290,$A$2:$A$911*1.000001),4),"")</f>
        <v/>
      </c>
      <c r="K290" s="13" t="str">
        <f t="shared" si="30"/>
        <v>No</v>
      </c>
      <c r="L290" s="13" t="str">
        <f t="shared" si="31"/>
        <v>No</v>
      </c>
      <c r="M290" s="13" t="str">
        <f t="shared" si="32"/>
        <v>No</v>
      </c>
      <c r="N290" s="13" t="str">
        <f>Table1[[#This Row],[Club]]&amp;":"&amp;Table1[[#Headers],[Male]]</f>
        <v>:Male</v>
      </c>
      <c r="P290" s="2">
        <v>289</v>
      </c>
      <c r="Q290" s="2" t="str">
        <f>IFERROR(VLOOKUP(P$1&amp;":"&amp;P290,'Finish order'!$C:$K,6,FALSE),"")</f>
        <v/>
      </c>
      <c r="R290" s="2" t="str">
        <f>IFERROR(VLOOKUP(P$1&amp;":"&amp;P290,'Finish order'!$C:$K,9,FALSE),"")</f>
        <v/>
      </c>
      <c r="S290" s="2" t="str">
        <f>IFERROR(VLOOKUP(P$1&amp;":"&amp;P290,'Finish order'!$C:$K,7,FALSE),"")</f>
        <v/>
      </c>
      <c r="T290" s="11" t="str">
        <f>IFERROR(VLOOKUP(P$1&amp;":"&amp;P290,'Finish order'!$C:$K,5,FALSE),"")</f>
        <v/>
      </c>
      <c r="U290" s="2" t="str">
        <f>IFERROR(VLOOKUP(P$1&amp;":"&amp;P290,'Finish order'!$C:$K,4,FALSE),"")</f>
        <v/>
      </c>
      <c r="V290" s="13" t="str" cm="1">
        <f t="array" ref="V290">IFERROR(SMALL(IF($S$2:$S1199=S290,$P$2:$P$911*1.001),1),"")</f>
        <v/>
      </c>
      <c r="W290" s="13" t="str" cm="1">
        <f t="array" ref="W290">IFERROR(SMALL(IF($S$2:$S1199=S290,$P$2:$P$911*1.0001),2),"")</f>
        <v/>
      </c>
      <c r="X290" s="13" t="str" cm="1">
        <f t="array" ref="X290">IFERROR(SMALL(IF($S$2:$S1199=S290,$P$2:$P$911*1.00001),3),"")</f>
        <v/>
      </c>
      <c r="Y290" s="13" t="str" cm="1">
        <f t="array" ref="Y290">IFERROR(SMALL(IF($S$2:$S1199=S290,$P$2:$P$911*1.000001),4),"")</f>
        <v/>
      </c>
      <c r="Z290" s="13" t="str">
        <f t="shared" si="33"/>
        <v>No</v>
      </c>
      <c r="AA290" s="13" t="str">
        <f t="shared" si="34"/>
        <v>No</v>
      </c>
      <c r="AB290" s="13" t="str">
        <f t="shared" si="35"/>
        <v>No</v>
      </c>
      <c r="AC290" s="13" t="str">
        <f>Table4[[#This Row],[Club]]&amp;":"&amp;Table4[[#Headers],[Female]]</f>
        <v>:Female</v>
      </c>
    </row>
    <row r="291" spans="1:29" x14ac:dyDescent="0.2">
      <c r="A291" s="2">
        <v>290</v>
      </c>
      <c r="B291" s="2" t="str">
        <f>IFERROR(VLOOKUP($A$1&amp;":"&amp;A291,'Finish order'!C:K,6,FALSE),"")</f>
        <v/>
      </c>
      <c r="C291" s="2" t="str">
        <f>IFERROR(VLOOKUP(A$1&amp;":"&amp;A291,'Finish order'!$C:$K,9,FALSE),"")</f>
        <v/>
      </c>
      <c r="D291" s="2" t="str">
        <f>IFERROR(VLOOKUP(A$1&amp;":"&amp;A291,'Finish order'!$C:$K,7,FALSE),"")</f>
        <v/>
      </c>
      <c r="E291" s="11" t="str">
        <f>IFERROR(VLOOKUP($A$1&amp;":"&amp;A291,'Finish order'!C:K,5,FALSE),"")</f>
        <v/>
      </c>
      <c r="F291" s="2" t="str">
        <f>IFERROR(VLOOKUP($A$1&amp;":"&amp;A291,'Finish order'!C:K,4,FALSE),"")</f>
        <v/>
      </c>
      <c r="G291" s="13" t="str" cm="1">
        <f t="array" ref="G291">IFERROR(SMALL(IF($D$2:$D1200=D291,$A$2:$A$911*1.001),1),"")</f>
        <v/>
      </c>
      <c r="H291" s="13" t="str" cm="1">
        <f t="array" ref="H291">IFERROR(SMALL(IF($D$2:$D1200=D291,$A$2:$A$911*1.0001),2),"")</f>
        <v/>
      </c>
      <c r="I291" s="13" t="str" cm="1">
        <f t="array" ref="I291">IFERROR(SMALL(IF($D$2:$D1200=D291,$A$2:$A$911*1.00001),3),"")</f>
        <v/>
      </c>
      <c r="J291" s="13" t="str" cm="1">
        <f t="array" ref="J291">IFERROR(SMALL(IF($D$2:$D1200=D291,$A$2:$A$911*1.000001),4),"")</f>
        <v/>
      </c>
      <c r="K291" s="13" t="str">
        <f t="shared" si="30"/>
        <v>No</v>
      </c>
      <c r="L291" s="13" t="str">
        <f t="shared" si="31"/>
        <v>No</v>
      </c>
      <c r="M291" s="13" t="str">
        <f t="shared" si="32"/>
        <v>No</v>
      </c>
      <c r="N291" s="13" t="str">
        <f>Table1[[#This Row],[Club]]&amp;":"&amp;Table1[[#Headers],[Male]]</f>
        <v>:Male</v>
      </c>
      <c r="P291" s="2">
        <v>290</v>
      </c>
      <c r="Q291" s="2" t="str">
        <f>IFERROR(VLOOKUP(P$1&amp;":"&amp;P291,'Finish order'!$C:$K,6,FALSE),"")</f>
        <v/>
      </c>
      <c r="R291" s="2" t="str">
        <f>IFERROR(VLOOKUP(P$1&amp;":"&amp;P291,'Finish order'!$C:$K,9,FALSE),"")</f>
        <v/>
      </c>
      <c r="S291" s="2" t="str">
        <f>IFERROR(VLOOKUP(P$1&amp;":"&amp;P291,'Finish order'!$C:$K,7,FALSE),"")</f>
        <v/>
      </c>
      <c r="T291" s="11" t="str">
        <f>IFERROR(VLOOKUP(P$1&amp;":"&amp;P291,'Finish order'!$C:$K,5,FALSE),"")</f>
        <v/>
      </c>
      <c r="U291" s="2" t="str">
        <f>IFERROR(VLOOKUP(P$1&amp;":"&amp;P291,'Finish order'!$C:$K,4,FALSE),"")</f>
        <v/>
      </c>
      <c r="V291" s="13" t="str" cm="1">
        <f t="array" ref="V291">IFERROR(SMALL(IF($S$2:$S1200=S291,$P$2:$P$911*1.001),1),"")</f>
        <v/>
      </c>
      <c r="W291" s="13" t="str" cm="1">
        <f t="array" ref="W291">IFERROR(SMALL(IF($S$2:$S1200=S291,$P$2:$P$911*1.0001),2),"")</f>
        <v/>
      </c>
      <c r="X291" s="13" t="str" cm="1">
        <f t="array" ref="X291">IFERROR(SMALL(IF($S$2:$S1200=S291,$P$2:$P$911*1.00001),3),"")</f>
        <v/>
      </c>
      <c r="Y291" s="13" t="str" cm="1">
        <f t="array" ref="Y291">IFERROR(SMALL(IF($S$2:$S1200=S291,$P$2:$P$911*1.000001),4),"")</f>
        <v/>
      </c>
      <c r="Z291" s="13" t="str">
        <f t="shared" si="33"/>
        <v>No</v>
      </c>
      <c r="AA291" s="13" t="str">
        <f t="shared" si="34"/>
        <v>No</v>
      </c>
      <c r="AB291" s="13" t="str">
        <f t="shared" si="35"/>
        <v>No</v>
      </c>
      <c r="AC291" s="13" t="str">
        <f>Table4[[#This Row],[Club]]&amp;":"&amp;Table4[[#Headers],[Female]]</f>
        <v>:Female</v>
      </c>
    </row>
    <row r="292" spans="1:29" x14ac:dyDescent="0.2">
      <c r="A292" s="2">
        <v>291</v>
      </c>
      <c r="B292" s="2" t="str">
        <f>IFERROR(VLOOKUP($A$1&amp;":"&amp;A292,'Finish order'!C:K,6,FALSE),"")</f>
        <v/>
      </c>
      <c r="C292" s="2" t="str">
        <f>IFERROR(VLOOKUP(A$1&amp;":"&amp;A292,'Finish order'!$C:$K,9,FALSE),"")</f>
        <v/>
      </c>
      <c r="D292" s="2" t="str">
        <f>IFERROR(VLOOKUP(A$1&amp;":"&amp;A292,'Finish order'!$C:$K,7,FALSE),"")</f>
        <v/>
      </c>
      <c r="E292" s="11" t="str">
        <f>IFERROR(VLOOKUP($A$1&amp;":"&amp;A292,'Finish order'!C:K,5,FALSE),"")</f>
        <v/>
      </c>
      <c r="F292" s="2" t="str">
        <f>IFERROR(VLOOKUP($A$1&amp;":"&amp;A292,'Finish order'!C:K,4,FALSE),"")</f>
        <v/>
      </c>
      <c r="G292" s="13" t="str" cm="1">
        <f t="array" ref="G292">IFERROR(SMALL(IF($D$2:$D1201=D292,$A$2:$A$911*1.001),1),"")</f>
        <v/>
      </c>
      <c r="H292" s="13" t="str" cm="1">
        <f t="array" ref="H292">IFERROR(SMALL(IF($D$2:$D1201=D292,$A$2:$A$911*1.0001),2),"")</f>
        <v/>
      </c>
      <c r="I292" s="13" t="str" cm="1">
        <f t="array" ref="I292">IFERROR(SMALL(IF($D$2:$D1201=D292,$A$2:$A$911*1.00001),3),"")</f>
        <v/>
      </c>
      <c r="J292" s="13" t="str" cm="1">
        <f t="array" ref="J292">IFERROR(SMALL(IF($D$2:$D1201=D292,$A$2:$A$911*1.000001),4),"")</f>
        <v/>
      </c>
      <c r="K292" s="13" t="str">
        <f t="shared" si="30"/>
        <v>No</v>
      </c>
      <c r="L292" s="13" t="str">
        <f t="shared" si="31"/>
        <v>No</v>
      </c>
      <c r="M292" s="13" t="str">
        <f t="shared" si="32"/>
        <v>No</v>
      </c>
      <c r="N292" s="13" t="str">
        <f>Table1[[#This Row],[Club]]&amp;":"&amp;Table1[[#Headers],[Male]]</f>
        <v>:Male</v>
      </c>
      <c r="P292" s="2">
        <v>291</v>
      </c>
      <c r="Q292" s="2" t="str">
        <f>IFERROR(VLOOKUP(P$1&amp;":"&amp;P292,'Finish order'!$C:$K,6,FALSE),"")</f>
        <v/>
      </c>
      <c r="R292" s="2" t="str">
        <f>IFERROR(VLOOKUP(P$1&amp;":"&amp;P292,'Finish order'!$C:$K,9,FALSE),"")</f>
        <v/>
      </c>
      <c r="S292" s="2" t="str">
        <f>IFERROR(VLOOKUP(P$1&amp;":"&amp;P292,'Finish order'!$C:$K,7,FALSE),"")</f>
        <v/>
      </c>
      <c r="T292" s="11" t="str">
        <f>IFERROR(VLOOKUP(P$1&amp;":"&amp;P292,'Finish order'!$C:$K,5,FALSE),"")</f>
        <v/>
      </c>
      <c r="U292" s="2" t="str">
        <f>IFERROR(VLOOKUP(P$1&amp;":"&amp;P292,'Finish order'!$C:$K,4,FALSE),"")</f>
        <v/>
      </c>
      <c r="V292" s="13" t="str" cm="1">
        <f t="array" ref="V292">IFERROR(SMALL(IF($S$2:$S1201=S292,$P$2:$P$911*1.001),1),"")</f>
        <v/>
      </c>
      <c r="W292" s="13" t="str" cm="1">
        <f t="array" ref="W292">IFERROR(SMALL(IF($S$2:$S1201=S292,$P$2:$P$911*1.0001),2),"")</f>
        <v/>
      </c>
      <c r="X292" s="13" t="str" cm="1">
        <f t="array" ref="X292">IFERROR(SMALL(IF($S$2:$S1201=S292,$P$2:$P$911*1.00001),3),"")</f>
        <v/>
      </c>
      <c r="Y292" s="13" t="str" cm="1">
        <f t="array" ref="Y292">IFERROR(SMALL(IF($S$2:$S1201=S292,$P$2:$P$911*1.000001),4),"")</f>
        <v/>
      </c>
      <c r="Z292" s="13" t="str">
        <f t="shared" si="33"/>
        <v>No</v>
      </c>
      <c r="AA292" s="13" t="str">
        <f t="shared" si="34"/>
        <v>No</v>
      </c>
      <c r="AB292" s="13" t="str">
        <f t="shared" si="35"/>
        <v>No</v>
      </c>
      <c r="AC292" s="13" t="str">
        <f>Table4[[#This Row],[Club]]&amp;":"&amp;Table4[[#Headers],[Female]]</f>
        <v>:Female</v>
      </c>
    </row>
    <row r="293" spans="1:29" x14ac:dyDescent="0.2">
      <c r="A293" s="2">
        <v>292</v>
      </c>
      <c r="B293" s="2" t="str">
        <f>IFERROR(VLOOKUP($A$1&amp;":"&amp;A293,'Finish order'!C:K,6,FALSE),"")</f>
        <v/>
      </c>
      <c r="C293" s="2" t="str">
        <f>IFERROR(VLOOKUP(A$1&amp;":"&amp;A293,'Finish order'!$C:$K,9,FALSE),"")</f>
        <v/>
      </c>
      <c r="D293" s="2" t="str">
        <f>IFERROR(VLOOKUP(A$1&amp;":"&amp;A293,'Finish order'!$C:$K,7,FALSE),"")</f>
        <v/>
      </c>
      <c r="E293" s="11" t="str">
        <f>IFERROR(VLOOKUP($A$1&amp;":"&amp;A293,'Finish order'!C:K,5,FALSE),"")</f>
        <v/>
      </c>
      <c r="F293" s="2" t="str">
        <f>IFERROR(VLOOKUP($A$1&amp;":"&amp;A293,'Finish order'!C:K,4,FALSE),"")</f>
        <v/>
      </c>
      <c r="G293" s="13" t="str" cm="1">
        <f t="array" ref="G293">IFERROR(SMALL(IF($D$2:$D1202=D293,$A$2:$A$911*1.001),1),"")</f>
        <v/>
      </c>
      <c r="H293" s="13" t="str" cm="1">
        <f t="array" ref="H293">IFERROR(SMALL(IF($D$2:$D1202=D293,$A$2:$A$911*1.0001),2),"")</f>
        <v/>
      </c>
      <c r="I293" s="13" t="str" cm="1">
        <f t="array" ref="I293">IFERROR(SMALL(IF($D$2:$D1202=D293,$A$2:$A$911*1.00001),3),"")</f>
        <v/>
      </c>
      <c r="J293" s="13" t="str" cm="1">
        <f t="array" ref="J293">IFERROR(SMALL(IF($D$2:$D1202=D293,$A$2:$A$911*1.000001),4),"")</f>
        <v/>
      </c>
      <c r="K293" s="13" t="str">
        <f t="shared" si="30"/>
        <v>No</v>
      </c>
      <c r="L293" s="13" t="str">
        <f t="shared" si="31"/>
        <v>No</v>
      </c>
      <c r="M293" s="13" t="str">
        <f t="shared" si="32"/>
        <v>No</v>
      </c>
      <c r="N293" s="13" t="str">
        <f>Table1[[#This Row],[Club]]&amp;":"&amp;Table1[[#Headers],[Male]]</f>
        <v>:Male</v>
      </c>
      <c r="P293" s="2">
        <v>292</v>
      </c>
      <c r="Q293" s="2" t="str">
        <f>IFERROR(VLOOKUP(P$1&amp;":"&amp;P293,'Finish order'!$C:$K,6,FALSE),"")</f>
        <v/>
      </c>
      <c r="R293" s="2" t="str">
        <f>IFERROR(VLOOKUP(P$1&amp;":"&amp;P293,'Finish order'!$C:$K,9,FALSE),"")</f>
        <v/>
      </c>
      <c r="S293" s="2" t="str">
        <f>IFERROR(VLOOKUP(P$1&amp;":"&amp;P293,'Finish order'!$C:$K,7,FALSE),"")</f>
        <v/>
      </c>
      <c r="T293" s="11" t="str">
        <f>IFERROR(VLOOKUP(P$1&amp;":"&amp;P293,'Finish order'!$C:$K,5,FALSE),"")</f>
        <v/>
      </c>
      <c r="U293" s="2" t="str">
        <f>IFERROR(VLOOKUP(P$1&amp;":"&amp;P293,'Finish order'!$C:$K,4,FALSE),"")</f>
        <v/>
      </c>
      <c r="V293" s="13" t="str" cm="1">
        <f t="array" ref="V293">IFERROR(SMALL(IF($S$2:$S1202=S293,$P$2:$P$911*1.001),1),"")</f>
        <v/>
      </c>
      <c r="W293" s="13" t="str" cm="1">
        <f t="array" ref="W293">IFERROR(SMALL(IF($S$2:$S1202=S293,$P$2:$P$911*1.0001),2),"")</f>
        <v/>
      </c>
      <c r="X293" s="13" t="str" cm="1">
        <f t="array" ref="X293">IFERROR(SMALL(IF($S$2:$S1202=S293,$P$2:$P$911*1.00001),3),"")</f>
        <v/>
      </c>
      <c r="Y293" s="13" t="str" cm="1">
        <f t="array" ref="Y293">IFERROR(SMALL(IF($S$2:$S1202=S293,$P$2:$P$911*1.000001),4),"")</f>
        <v/>
      </c>
      <c r="Z293" s="13" t="str">
        <f t="shared" si="33"/>
        <v>No</v>
      </c>
      <c r="AA293" s="13" t="str">
        <f t="shared" si="34"/>
        <v>No</v>
      </c>
      <c r="AB293" s="13" t="str">
        <f t="shared" si="35"/>
        <v>No</v>
      </c>
      <c r="AC293" s="13" t="str">
        <f>Table4[[#This Row],[Club]]&amp;":"&amp;Table4[[#Headers],[Female]]</f>
        <v>:Female</v>
      </c>
    </row>
    <row r="294" spans="1:29" x14ac:dyDescent="0.2">
      <c r="A294" s="2">
        <v>293</v>
      </c>
      <c r="B294" s="2" t="str">
        <f>IFERROR(VLOOKUP($A$1&amp;":"&amp;A294,'Finish order'!C:K,6,FALSE),"")</f>
        <v/>
      </c>
      <c r="C294" s="2" t="str">
        <f>IFERROR(VLOOKUP(A$1&amp;":"&amp;A294,'Finish order'!$C:$K,9,FALSE),"")</f>
        <v/>
      </c>
      <c r="D294" s="2" t="str">
        <f>IFERROR(VLOOKUP(A$1&amp;":"&amp;A294,'Finish order'!$C:$K,7,FALSE),"")</f>
        <v/>
      </c>
      <c r="E294" s="11" t="str">
        <f>IFERROR(VLOOKUP($A$1&amp;":"&amp;A294,'Finish order'!C:K,5,FALSE),"")</f>
        <v/>
      </c>
      <c r="F294" s="2" t="str">
        <f>IFERROR(VLOOKUP($A$1&amp;":"&amp;A294,'Finish order'!C:K,4,FALSE),"")</f>
        <v/>
      </c>
      <c r="G294" s="13" t="str" cm="1">
        <f t="array" ref="G294">IFERROR(SMALL(IF($D$2:$D1203=D294,$A$2:$A$911*1.001),1),"")</f>
        <v/>
      </c>
      <c r="H294" s="13" t="str" cm="1">
        <f t="array" ref="H294">IFERROR(SMALL(IF($D$2:$D1203=D294,$A$2:$A$911*1.0001),2),"")</f>
        <v/>
      </c>
      <c r="I294" s="13" t="str" cm="1">
        <f t="array" ref="I294">IFERROR(SMALL(IF($D$2:$D1203=D294,$A$2:$A$911*1.00001),3),"")</f>
        <v/>
      </c>
      <c r="J294" s="13" t="str" cm="1">
        <f t="array" ref="J294">IFERROR(SMALL(IF($D$2:$D1203=D294,$A$2:$A$911*1.000001),4),"")</f>
        <v/>
      </c>
      <c r="K294" s="13" t="str">
        <f t="shared" si="30"/>
        <v>No</v>
      </c>
      <c r="L294" s="13" t="str">
        <f t="shared" si="31"/>
        <v>No</v>
      </c>
      <c r="M294" s="13" t="str">
        <f t="shared" si="32"/>
        <v>No</v>
      </c>
      <c r="N294" s="13" t="str">
        <f>Table1[[#This Row],[Club]]&amp;":"&amp;Table1[[#Headers],[Male]]</f>
        <v>:Male</v>
      </c>
      <c r="P294" s="2">
        <v>293</v>
      </c>
      <c r="Q294" s="2" t="str">
        <f>IFERROR(VLOOKUP(P$1&amp;":"&amp;P294,'Finish order'!$C:$K,6,FALSE),"")</f>
        <v/>
      </c>
      <c r="R294" s="2" t="str">
        <f>IFERROR(VLOOKUP(P$1&amp;":"&amp;P294,'Finish order'!$C:$K,9,FALSE),"")</f>
        <v/>
      </c>
      <c r="S294" s="2" t="str">
        <f>IFERROR(VLOOKUP(P$1&amp;":"&amp;P294,'Finish order'!$C:$K,7,FALSE),"")</f>
        <v/>
      </c>
      <c r="T294" s="11" t="str">
        <f>IFERROR(VLOOKUP(P$1&amp;":"&amp;P294,'Finish order'!$C:$K,5,FALSE),"")</f>
        <v/>
      </c>
      <c r="U294" s="2" t="str">
        <f>IFERROR(VLOOKUP(P$1&amp;":"&amp;P294,'Finish order'!$C:$K,4,FALSE),"")</f>
        <v/>
      </c>
      <c r="V294" s="13" t="str" cm="1">
        <f t="array" ref="V294">IFERROR(SMALL(IF($S$2:$S1203=S294,$P$2:$P$911*1.001),1),"")</f>
        <v/>
      </c>
      <c r="W294" s="13" t="str" cm="1">
        <f t="array" ref="W294">IFERROR(SMALL(IF($S$2:$S1203=S294,$P$2:$P$911*1.0001),2),"")</f>
        <v/>
      </c>
      <c r="X294" s="13" t="str" cm="1">
        <f t="array" ref="X294">IFERROR(SMALL(IF($S$2:$S1203=S294,$P$2:$P$911*1.00001),3),"")</f>
        <v/>
      </c>
      <c r="Y294" s="13" t="str" cm="1">
        <f t="array" ref="Y294">IFERROR(SMALL(IF($S$2:$S1203=S294,$P$2:$P$911*1.000001),4),"")</f>
        <v/>
      </c>
      <c r="Z294" s="13" t="str">
        <f t="shared" si="33"/>
        <v>No</v>
      </c>
      <c r="AA294" s="13" t="str">
        <f t="shared" si="34"/>
        <v>No</v>
      </c>
      <c r="AB294" s="13" t="str">
        <f t="shared" si="35"/>
        <v>No</v>
      </c>
      <c r="AC294" s="13" t="str">
        <f>Table4[[#This Row],[Club]]&amp;":"&amp;Table4[[#Headers],[Female]]</f>
        <v>:Female</v>
      </c>
    </row>
    <row r="295" spans="1:29" x14ac:dyDescent="0.2">
      <c r="A295" s="2">
        <v>294</v>
      </c>
      <c r="B295" s="2" t="str">
        <f>IFERROR(VLOOKUP($A$1&amp;":"&amp;A295,'Finish order'!C:K,6,FALSE),"")</f>
        <v/>
      </c>
      <c r="C295" s="2" t="str">
        <f>IFERROR(VLOOKUP(A$1&amp;":"&amp;A295,'Finish order'!$C:$K,9,FALSE),"")</f>
        <v/>
      </c>
      <c r="D295" s="2" t="str">
        <f>IFERROR(VLOOKUP(A$1&amp;":"&amp;A295,'Finish order'!$C:$K,7,FALSE),"")</f>
        <v/>
      </c>
      <c r="E295" s="11" t="str">
        <f>IFERROR(VLOOKUP($A$1&amp;":"&amp;A295,'Finish order'!C:K,5,FALSE),"")</f>
        <v/>
      </c>
      <c r="F295" s="2" t="str">
        <f>IFERROR(VLOOKUP($A$1&amp;":"&amp;A295,'Finish order'!C:K,4,FALSE),"")</f>
        <v/>
      </c>
      <c r="G295" s="13" t="str" cm="1">
        <f t="array" ref="G295">IFERROR(SMALL(IF($D$2:$D1204=D295,$A$2:$A$911*1.001),1),"")</f>
        <v/>
      </c>
      <c r="H295" s="13" t="str" cm="1">
        <f t="array" ref="H295">IFERROR(SMALL(IF($D$2:$D1204=D295,$A$2:$A$911*1.0001),2),"")</f>
        <v/>
      </c>
      <c r="I295" s="13" t="str" cm="1">
        <f t="array" ref="I295">IFERROR(SMALL(IF($D$2:$D1204=D295,$A$2:$A$911*1.00001),3),"")</f>
        <v/>
      </c>
      <c r="J295" s="13" t="str" cm="1">
        <f t="array" ref="J295">IFERROR(SMALL(IF($D$2:$D1204=D295,$A$2:$A$911*1.000001),4),"")</f>
        <v/>
      </c>
      <c r="K295" s="13" t="str">
        <f t="shared" si="30"/>
        <v>No</v>
      </c>
      <c r="L295" s="13" t="str">
        <f t="shared" si="31"/>
        <v>No</v>
      </c>
      <c r="M295" s="13" t="str">
        <f t="shared" si="32"/>
        <v>No</v>
      </c>
      <c r="N295" s="13" t="str">
        <f>Table1[[#This Row],[Club]]&amp;":"&amp;Table1[[#Headers],[Male]]</f>
        <v>:Male</v>
      </c>
      <c r="P295" s="2">
        <v>294</v>
      </c>
      <c r="Q295" s="2" t="str">
        <f>IFERROR(VLOOKUP(P$1&amp;":"&amp;P295,'Finish order'!$C:$K,6,FALSE),"")</f>
        <v/>
      </c>
      <c r="R295" s="2" t="str">
        <f>IFERROR(VLOOKUP(P$1&amp;":"&amp;P295,'Finish order'!$C:$K,9,FALSE),"")</f>
        <v/>
      </c>
      <c r="S295" s="2" t="str">
        <f>IFERROR(VLOOKUP(P$1&amp;":"&amp;P295,'Finish order'!$C:$K,7,FALSE),"")</f>
        <v/>
      </c>
      <c r="T295" s="11" t="str">
        <f>IFERROR(VLOOKUP(P$1&amp;":"&amp;P295,'Finish order'!$C:$K,5,FALSE),"")</f>
        <v/>
      </c>
      <c r="U295" s="2" t="str">
        <f>IFERROR(VLOOKUP(P$1&amp;":"&amp;P295,'Finish order'!$C:$K,4,FALSE),"")</f>
        <v/>
      </c>
      <c r="V295" s="13" t="str" cm="1">
        <f t="array" ref="V295">IFERROR(SMALL(IF($S$2:$S1204=S295,$P$2:$P$911*1.001),1),"")</f>
        <v/>
      </c>
      <c r="W295" s="13" t="str" cm="1">
        <f t="array" ref="W295">IFERROR(SMALL(IF($S$2:$S1204=S295,$P$2:$P$911*1.0001),2),"")</f>
        <v/>
      </c>
      <c r="X295" s="13" t="str" cm="1">
        <f t="array" ref="X295">IFERROR(SMALL(IF($S$2:$S1204=S295,$P$2:$P$911*1.00001),3),"")</f>
        <v/>
      </c>
      <c r="Y295" s="13" t="str" cm="1">
        <f t="array" ref="Y295">IFERROR(SMALL(IF($S$2:$S1204=S295,$P$2:$P$911*1.000001),4),"")</f>
        <v/>
      </c>
      <c r="Z295" s="13" t="str">
        <f t="shared" si="33"/>
        <v>No</v>
      </c>
      <c r="AA295" s="13" t="str">
        <f t="shared" si="34"/>
        <v>No</v>
      </c>
      <c r="AB295" s="13" t="str">
        <f t="shared" si="35"/>
        <v>No</v>
      </c>
      <c r="AC295" s="13" t="str">
        <f>Table4[[#This Row],[Club]]&amp;":"&amp;Table4[[#Headers],[Female]]</f>
        <v>:Female</v>
      </c>
    </row>
    <row r="296" spans="1:29" x14ac:dyDescent="0.2">
      <c r="A296" s="2">
        <v>295</v>
      </c>
      <c r="B296" s="2" t="str">
        <f>IFERROR(VLOOKUP($A$1&amp;":"&amp;A296,'Finish order'!C:K,6,FALSE),"")</f>
        <v/>
      </c>
      <c r="C296" s="2" t="str">
        <f>IFERROR(VLOOKUP(A$1&amp;":"&amp;A296,'Finish order'!$C:$K,9,FALSE),"")</f>
        <v/>
      </c>
      <c r="D296" s="2" t="str">
        <f>IFERROR(VLOOKUP(A$1&amp;":"&amp;A296,'Finish order'!$C:$K,7,FALSE),"")</f>
        <v/>
      </c>
      <c r="E296" s="11" t="str">
        <f>IFERROR(VLOOKUP($A$1&amp;":"&amp;A296,'Finish order'!C:K,5,FALSE),"")</f>
        <v/>
      </c>
      <c r="F296" s="2" t="str">
        <f>IFERROR(VLOOKUP($A$1&amp;":"&amp;A296,'Finish order'!C:K,4,FALSE),"")</f>
        <v/>
      </c>
      <c r="G296" s="13" t="str" cm="1">
        <f t="array" ref="G296">IFERROR(SMALL(IF($D$2:$D1205=D296,$A$2:$A$911*1.001),1),"")</f>
        <v/>
      </c>
      <c r="H296" s="13" t="str" cm="1">
        <f t="array" ref="H296">IFERROR(SMALL(IF($D$2:$D1205=D296,$A$2:$A$911*1.0001),2),"")</f>
        <v/>
      </c>
      <c r="I296" s="13" t="str" cm="1">
        <f t="array" ref="I296">IFERROR(SMALL(IF($D$2:$D1205=D296,$A$2:$A$911*1.00001),3),"")</f>
        <v/>
      </c>
      <c r="J296" s="13" t="str" cm="1">
        <f t="array" ref="J296">IFERROR(SMALL(IF($D$2:$D1205=D296,$A$2:$A$911*1.000001),4),"")</f>
        <v/>
      </c>
      <c r="K296" s="13" t="str">
        <f t="shared" si="30"/>
        <v>No</v>
      </c>
      <c r="L296" s="13" t="str">
        <f t="shared" si="31"/>
        <v>No</v>
      </c>
      <c r="M296" s="13" t="str">
        <f t="shared" si="32"/>
        <v>No</v>
      </c>
      <c r="N296" s="13" t="str">
        <f>Table1[[#This Row],[Club]]&amp;":"&amp;Table1[[#Headers],[Male]]</f>
        <v>:Male</v>
      </c>
      <c r="P296" s="2">
        <v>295</v>
      </c>
      <c r="Q296" s="2" t="str">
        <f>IFERROR(VLOOKUP(P$1&amp;":"&amp;P296,'Finish order'!$C:$K,6,FALSE),"")</f>
        <v/>
      </c>
      <c r="R296" s="2" t="str">
        <f>IFERROR(VLOOKUP(P$1&amp;":"&amp;P296,'Finish order'!$C:$K,9,FALSE),"")</f>
        <v/>
      </c>
      <c r="S296" s="2" t="str">
        <f>IFERROR(VLOOKUP(P$1&amp;":"&amp;P296,'Finish order'!$C:$K,7,FALSE),"")</f>
        <v/>
      </c>
      <c r="T296" s="11" t="str">
        <f>IFERROR(VLOOKUP(P$1&amp;":"&amp;P296,'Finish order'!$C:$K,5,FALSE),"")</f>
        <v/>
      </c>
      <c r="U296" s="2" t="str">
        <f>IFERROR(VLOOKUP(P$1&amp;":"&amp;P296,'Finish order'!$C:$K,4,FALSE),"")</f>
        <v/>
      </c>
      <c r="V296" s="13" t="str" cm="1">
        <f t="array" ref="V296">IFERROR(SMALL(IF($S$2:$S1205=S296,$P$2:$P$911*1.001),1),"")</f>
        <v/>
      </c>
      <c r="W296" s="13" t="str" cm="1">
        <f t="array" ref="W296">IFERROR(SMALL(IF($S$2:$S1205=S296,$P$2:$P$911*1.0001),2),"")</f>
        <v/>
      </c>
      <c r="X296" s="13" t="str" cm="1">
        <f t="array" ref="X296">IFERROR(SMALL(IF($S$2:$S1205=S296,$P$2:$P$911*1.00001),3),"")</f>
        <v/>
      </c>
      <c r="Y296" s="13" t="str" cm="1">
        <f t="array" ref="Y296">IFERROR(SMALL(IF($S$2:$S1205=S296,$P$2:$P$911*1.000001),4),"")</f>
        <v/>
      </c>
      <c r="Z296" s="13" t="str">
        <f t="shared" si="33"/>
        <v>No</v>
      </c>
      <c r="AA296" s="13" t="str">
        <f t="shared" si="34"/>
        <v>No</v>
      </c>
      <c r="AB296" s="13" t="str">
        <f t="shared" si="35"/>
        <v>No</v>
      </c>
      <c r="AC296" s="13" t="str">
        <f>Table4[[#This Row],[Club]]&amp;":"&amp;Table4[[#Headers],[Female]]</f>
        <v>:Female</v>
      </c>
    </row>
    <row r="297" spans="1:29" x14ac:dyDescent="0.2">
      <c r="A297" s="2">
        <v>296</v>
      </c>
      <c r="B297" s="2" t="str">
        <f>IFERROR(VLOOKUP($A$1&amp;":"&amp;A297,'Finish order'!C:K,6,FALSE),"")</f>
        <v/>
      </c>
      <c r="C297" s="2" t="str">
        <f>IFERROR(VLOOKUP(A$1&amp;":"&amp;A297,'Finish order'!$C:$K,9,FALSE),"")</f>
        <v/>
      </c>
      <c r="D297" s="2" t="str">
        <f>IFERROR(VLOOKUP(A$1&amp;":"&amp;A297,'Finish order'!$C:$K,7,FALSE),"")</f>
        <v/>
      </c>
      <c r="E297" s="11" t="str">
        <f>IFERROR(VLOOKUP($A$1&amp;":"&amp;A297,'Finish order'!C:K,5,FALSE),"")</f>
        <v/>
      </c>
      <c r="F297" s="2" t="str">
        <f>IFERROR(VLOOKUP($A$1&amp;":"&amp;A297,'Finish order'!C:K,4,FALSE),"")</f>
        <v/>
      </c>
      <c r="G297" s="13" t="str" cm="1">
        <f t="array" ref="G297">IFERROR(SMALL(IF($D$2:$D1206=D297,$A$2:$A$911*1.001),1),"")</f>
        <v/>
      </c>
      <c r="H297" s="13" t="str" cm="1">
        <f t="array" ref="H297">IFERROR(SMALL(IF($D$2:$D1206=D297,$A$2:$A$911*1.0001),2),"")</f>
        <v/>
      </c>
      <c r="I297" s="13" t="str" cm="1">
        <f t="array" ref="I297">IFERROR(SMALL(IF($D$2:$D1206=D297,$A$2:$A$911*1.00001),3),"")</f>
        <v/>
      </c>
      <c r="J297" s="13" t="str" cm="1">
        <f t="array" ref="J297">IFERROR(SMALL(IF($D$2:$D1206=D297,$A$2:$A$911*1.000001),4),"")</f>
        <v/>
      </c>
      <c r="K297" s="13" t="str">
        <f t="shared" si="30"/>
        <v>No</v>
      </c>
      <c r="L297" s="13" t="str">
        <f t="shared" si="31"/>
        <v>No</v>
      </c>
      <c r="M297" s="13" t="str">
        <f t="shared" si="32"/>
        <v>No</v>
      </c>
      <c r="N297" s="13" t="str">
        <f>Table1[[#This Row],[Club]]&amp;":"&amp;Table1[[#Headers],[Male]]</f>
        <v>:Male</v>
      </c>
      <c r="P297" s="2">
        <v>296</v>
      </c>
      <c r="Q297" s="2" t="str">
        <f>IFERROR(VLOOKUP(P$1&amp;":"&amp;P297,'Finish order'!$C:$K,6,FALSE),"")</f>
        <v/>
      </c>
      <c r="R297" s="2" t="str">
        <f>IFERROR(VLOOKUP(P$1&amp;":"&amp;P297,'Finish order'!$C:$K,9,FALSE),"")</f>
        <v/>
      </c>
      <c r="S297" s="2" t="str">
        <f>IFERROR(VLOOKUP(P$1&amp;":"&amp;P297,'Finish order'!$C:$K,7,FALSE),"")</f>
        <v/>
      </c>
      <c r="T297" s="11" t="str">
        <f>IFERROR(VLOOKUP(P$1&amp;":"&amp;P297,'Finish order'!$C:$K,5,FALSE),"")</f>
        <v/>
      </c>
      <c r="U297" s="2" t="str">
        <f>IFERROR(VLOOKUP(P$1&amp;":"&amp;P297,'Finish order'!$C:$K,4,FALSE),"")</f>
        <v/>
      </c>
      <c r="V297" s="13" t="str" cm="1">
        <f t="array" ref="V297">IFERROR(SMALL(IF($S$2:$S1206=S297,$P$2:$P$911*1.001),1),"")</f>
        <v/>
      </c>
      <c r="W297" s="13" t="str" cm="1">
        <f t="array" ref="W297">IFERROR(SMALL(IF($S$2:$S1206=S297,$P$2:$P$911*1.0001),2),"")</f>
        <v/>
      </c>
      <c r="X297" s="13" t="str" cm="1">
        <f t="array" ref="X297">IFERROR(SMALL(IF($S$2:$S1206=S297,$P$2:$P$911*1.00001),3),"")</f>
        <v/>
      </c>
      <c r="Y297" s="13" t="str" cm="1">
        <f t="array" ref="Y297">IFERROR(SMALL(IF($S$2:$S1206=S297,$P$2:$P$911*1.000001),4),"")</f>
        <v/>
      </c>
      <c r="Z297" s="13" t="str">
        <f t="shared" si="33"/>
        <v>No</v>
      </c>
      <c r="AA297" s="13" t="str">
        <f t="shared" si="34"/>
        <v>No</v>
      </c>
      <c r="AB297" s="13" t="str">
        <f t="shared" si="35"/>
        <v>No</v>
      </c>
      <c r="AC297" s="13" t="str">
        <f>Table4[[#This Row],[Club]]&amp;":"&amp;Table4[[#Headers],[Female]]</f>
        <v>:Female</v>
      </c>
    </row>
    <row r="298" spans="1:29" x14ac:dyDescent="0.2">
      <c r="A298" s="2">
        <v>297</v>
      </c>
      <c r="B298" s="2" t="str">
        <f>IFERROR(VLOOKUP($A$1&amp;":"&amp;A298,'Finish order'!C:K,6,FALSE),"")</f>
        <v/>
      </c>
      <c r="C298" s="2" t="str">
        <f>IFERROR(VLOOKUP(A$1&amp;":"&amp;A298,'Finish order'!$C:$K,9,FALSE),"")</f>
        <v/>
      </c>
      <c r="D298" s="2" t="str">
        <f>IFERROR(VLOOKUP(A$1&amp;":"&amp;A298,'Finish order'!$C:$K,7,FALSE),"")</f>
        <v/>
      </c>
      <c r="E298" s="11" t="str">
        <f>IFERROR(VLOOKUP($A$1&amp;":"&amp;A298,'Finish order'!C:K,5,FALSE),"")</f>
        <v/>
      </c>
      <c r="F298" s="2" t="str">
        <f>IFERROR(VLOOKUP($A$1&amp;":"&amp;A298,'Finish order'!C:K,4,FALSE),"")</f>
        <v/>
      </c>
      <c r="G298" s="13" t="str" cm="1">
        <f t="array" ref="G298">IFERROR(SMALL(IF($D$2:$D1207=D298,$A$2:$A$911*1.001),1),"")</f>
        <v/>
      </c>
      <c r="H298" s="13" t="str" cm="1">
        <f t="array" ref="H298">IFERROR(SMALL(IF($D$2:$D1207=D298,$A$2:$A$911*1.0001),2),"")</f>
        <v/>
      </c>
      <c r="I298" s="13" t="str" cm="1">
        <f t="array" ref="I298">IFERROR(SMALL(IF($D$2:$D1207=D298,$A$2:$A$911*1.00001),3),"")</f>
        <v/>
      </c>
      <c r="J298" s="13" t="str" cm="1">
        <f t="array" ref="J298">IFERROR(SMALL(IF($D$2:$D1207=D298,$A$2:$A$911*1.000001),4),"")</f>
        <v/>
      </c>
      <c r="K298" s="13" t="str">
        <f t="shared" si="30"/>
        <v>No</v>
      </c>
      <c r="L298" s="13" t="str">
        <f t="shared" si="31"/>
        <v>No</v>
      </c>
      <c r="M298" s="13" t="str">
        <f t="shared" si="32"/>
        <v>No</v>
      </c>
      <c r="N298" s="13" t="str">
        <f>Table1[[#This Row],[Club]]&amp;":"&amp;Table1[[#Headers],[Male]]</f>
        <v>:Male</v>
      </c>
      <c r="P298" s="2">
        <v>297</v>
      </c>
      <c r="Q298" s="2" t="str">
        <f>IFERROR(VLOOKUP(P$1&amp;":"&amp;P298,'Finish order'!$C:$K,6,FALSE),"")</f>
        <v/>
      </c>
      <c r="R298" s="2" t="str">
        <f>IFERROR(VLOOKUP(P$1&amp;":"&amp;P298,'Finish order'!$C:$K,9,FALSE),"")</f>
        <v/>
      </c>
      <c r="S298" s="2" t="str">
        <f>IFERROR(VLOOKUP(P$1&amp;":"&amp;P298,'Finish order'!$C:$K,7,FALSE),"")</f>
        <v/>
      </c>
      <c r="T298" s="11" t="str">
        <f>IFERROR(VLOOKUP(P$1&amp;":"&amp;P298,'Finish order'!$C:$K,5,FALSE),"")</f>
        <v/>
      </c>
      <c r="U298" s="2" t="str">
        <f>IFERROR(VLOOKUP(P$1&amp;":"&amp;P298,'Finish order'!$C:$K,4,FALSE),"")</f>
        <v/>
      </c>
      <c r="V298" s="13" t="str" cm="1">
        <f t="array" ref="V298">IFERROR(SMALL(IF($S$2:$S1207=S298,$P$2:$P$911*1.001),1),"")</f>
        <v/>
      </c>
      <c r="W298" s="13" t="str" cm="1">
        <f t="array" ref="W298">IFERROR(SMALL(IF($S$2:$S1207=S298,$P$2:$P$911*1.0001),2),"")</f>
        <v/>
      </c>
      <c r="X298" s="13" t="str" cm="1">
        <f t="array" ref="X298">IFERROR(SMALL(IF($S$2:$S1207=S298,$P$2:$P$911*1.00001),3),"")</f>
        <v/>
      </c>
      <c r="Y298" s="13" t="str" cm="1">
        <f t="array" ref="Y298">IFERROR(SMALL(IF($S$2:$S1207=S298,$P$2:$P$911*1.000001),4),"")</f>
        <v/>
      </c>
      <c r="Z298" s="13" t="str">
        <f t="shared" si="33"/>
        <v>No</v>
      </c>
      <c r="AA298" s="13" t="str">
        <f t="shared" si="34"/>
        <v>No</v>
      </c>
      <c r="AB298" s="13" t="str">
        <f t="shared" si="35"/>
        <v>No</v>
      </c>
      <c r="AC298" s="13" t="str">
        <f>Table4[[#This Row],[Club]]&amp;":"&amp;Table4[[#Headers],[Female]]</f>
        <v>:Female</v>
      </c>
    </row>
    <row r="299" spans="1:29" x14ac:dyDescent="0.2">
      <c r="A299" s="2">
        <v>298</v>
      </c>
      <c r="B299" s="2" t="str">
        <f>IFERROR(VLOOKUP($A$1&amp;":"&amp;A299,'Finish order'!C:K,6,FALSE),"")</f>
        <v/>
      </c>
      <c r="C299" s="2" t="str">
        <f>IFERROR(VLOOKUP(A$1&amp;":"&amp;A299,'Finish order'!$C:$K,9,FALSE),"")</f>
        <v/>
      </c>
      <c r="D299" s="2" t="str">
        <f>IFERROR(VLOOKUP(A$1&amp;":"&amp;A299,'Finish order'!$C:$K,7,FALSE),"")</f>
        <v/>
      </c>
      <c r="E299" s="11" t="str">
        <f>IFERROR(VLOOKUP($A$1&amp;":"&amp;A299,'Finish order'!C:K,5,FALSE),"")</f>
        <v/>
      </c>
      <c r="F299" s="2" t="str">
        <f>IFERROR(VLOOKUP($A$1&amp;":"&amp;A299,'Finish order'!C:K,4,FALSE),"")</f>
        <v/>
      </c>
      <c r="G299" s="13" t="str" cm="1">
        <f t="array" ref="G299">IFERROR(SMALL(IF($D$2:$D1208=D299,$A$2:$A$911*1.001),1),"")</f>
        <v/>
      </c>
      <c r="H299" s="13" t="str" cm="1">
        <f t="array" ref="H299">IFERROR(SMALL(IF($D$2:$D1208=D299,$A$2:$A$911*1.0001),2),"")</f>
        <v/>
      </c>
      <c r="I299" s="13" t="str" cm="1">
        <f t="array" ref="I299">IFERROR(SMALL(IF($D$2:$D1208=D299,$A$2:$A$911*1.00001),3),"")</f>
        <v/>
      </c>
      <c r="J299" s="13" t="str" cm="1">
        <f t="array" ref="J299">IFERROR(SMALL(IF($D$2:$D1208=D299,$A$2:$A$911*1.000001),4),"")</f>
        <v/>
      </c>
      <c r="K299" s="13" t="str">
        <f t="shared" si="30"/>
        <v>No</v>
      </c>
      <c r="L299" s="13" t="str">
        <f t="shared" si="31"/>
        <v>No</v>
      </c>
      <c r="M299" s="13" t="str">
        <f t="shared" si="32"/>
        <v>No</v>
      </c>
      <c r="N299" s="13" t="str">
        <f>Table1[[#This Row],[Club]]&amp;":"&amp;Table1[[#Headers],[Male]]</f>
        <v>:Male</v>
      </c>
      <c r="P299" s="2">
        <v>298</v>
      </c>
      <c r="Q299" s="2" t="str">
        <f>IFERROR(VLOOKUP(P$1&amp;":"&amp;P299,'Finish order'!$C:$K,6,FALSE),"")</f>
        <v/>
      </c>
      <c r="R299" s="2" t="str">
        <f>IFERROR(VLOOKUP(P$1&amp;":"&amp;P299,'Finish order'!$C:$K,9,FALSE),"")</f>
        <v/>
      </c>
      <c r="S299" s="2" t="str">
        <f>IFERROR(VLOOKUP(P$1&amp;":"&amp;P299,'Finish order'!$C:$K,7,FALSE),"")</f>
        <v/>
      </c>
      <c r="T299" s="11" t="str">
        <f>IFERROR(VLOOKUP(P$1&amp;":"&amp;P299,'Finish order'!$C:$K,5,FALSE),"")</f>
        <v/>
      </c>
      <c r="U299" s="2" t="str">
        <f>IFERROR(VLOOKUP(P$1&amp;":"&amp;P299,'Finish order'!$C:$K,4,FALSE),"")</f>
        <v/>
      </c>
      <c r="V299" s="13" t="str" cm="1">
        <f t="array" ref="V299">IFERROR(SMALL(IF($S$2:$S1208=S299,$P$2:$P$911*1.001),1),"")</f>
        <v/>
      </c>
      <c r="W299" s="13" t="str" cm="1">
        <f t="array" ref="W299">IFERROR(SMALL(IF($S$2:$S1208=S299,$P$2:$P$911*1.0001),2),"")</f>
        <v/>
      </c>
      <c r="X299" s="13" t="str" cm="1">
        <f t="array" ref="X299">IFERROR(SMALL(IF($S$2:$S1208=S299,$P$2:$P$911*1.00001),3),"")</f>
        <v/>
      </c>
      <c r="Y299" s="13" t="str" cm="1">
        <f t="array" ref="Y299">IFERROR(SMALL(IF($S$2:$S1208=S299,$P$2:$P$911*1.000001),4),"")</f>
        <v/>
      </c>
      <c r="Z299" s="13" t="str">
        <f t="shared" si="33"/>
        <v>No</v>
      </c>
      <c r="AA299" s="13" t="str">
        <f t="shared" si="34"/>
        <v>No</v>
      </c>
      <c r="AB299" s="13" t="str">
        <f t="shared" si="35"/>
        <v>No</v>
      </c>
      <c r="AC299" s="13" t="str">
        <f>Table4[[#This Row],[Club]]&amp;":"&amp;Table4[[#Headers],[Female]]</f>
        <v>:Female</v>
      </c>
    </row>
    <row r="300" spans="1:29" x14ac:dyDescent="0.2">
      <c r="A300" s="2">
        <v>299</v>
      </c>
      <c r="B300" s="2" t="str">
        <f>IFERROR(VLOOKUP($A$1&amp;":"&amp;A300,'Finish order'!C:K,6,FALSE),"")</f>
        <v/>
      </c>
      <c r="C300" s="2" t="str">
        <f>IFERROR(VLOOKUP(A$1&amp;":"&amp;A300,'Finish order'!$C:$K,9,FALSE),"")</f>
        <v/>
      </c>
      <c r="D300" s="2" t="str">
        <f>IFERROR(VLOOKUP(A$1&amp;":"&amp;A300,'Finish order'!$C:$K,7,FALSE),"")</f>
        <v/>
      </c>
      <c r="E300" s="11" t="str">
        <f>IFERROR(VLOOKUP($A$1&amp;":"&amp;A300,'Finish order'!C:K,5,FALSE),"")</f>
        <v/>
      </c>
      <c r="F300" s="2" t="str">
        <f>IFERROR(VLOOKUP($A$1&amp;":"&amp;A300,'Finish order'!C:K,4,FALSE),"")</f>
        <v/>
      </c>
      <c r="G300" s="13" t="str" cm="1">
        <f t="array" ref="G300">IFERROR(SMALL(IF($D$2:$D1209=D300,$A$2:$A$911*1.001),1),"")</f>
        <v/>
      </c>
      <c r="H300" s="13" t="str" cm="1">
        <f t="array" ref="H300">IFERROR(SMALL(IF($D$2:$D1209=D300,$A$2:$A$911*1.0001),2),"")</f>
        <v/>
      </c>
      <c r="I300" s="13" t="str" cm="1">
        <f t="array" ref="I300">IFERROR(SMALL(IF($D$2:$D1209=D300,$A$2:$A$911*1.00001),3),"")</f>
        <v/>
      </c>
      <c r="J300" s="13" t="str" cm="1">
        <f t="array" ref="J300">IFERROR(SMALL(IF($D$2:$D1209=D300,$A$2:$A$911*1.000001),4),"")</f>
        <v/>
      </c>
      <c r="K300" s="13" t="str">
        <f t="shared" si="30"/>
        <v>No</v>
      </c>
      <c r="L300" s="13" t="str">
        <f t="shared" si="31"/>
        <v>No</v>
      </c>
      <c r="M300" s="13" t="str">
        <f t="shared" si="32"/>
        <v>No</v>
      </c>
      <c r="N300" s="13" t="str">
        <f>Table1[[#This Row],[Club]]&amp;":"&amp;Table1[[#Headers],[Male]]</f>
        <v>:Male</v>
      </c>
      <c r="P300" s="2">
        <v>299</v>
      </c>
      <c r="Q300" s="2" t="str">
        <f>IFERROR(VLOOKUP(P$1&amp;":"&amp;P300,'Finish order'!$C:$K,6,FALSE),"")</f>
        <v/>
      </c>
      <c r="R300" s="2" t="str">
        <f>IFERROR(VLOOKUP(P$1&amp;":"&amp;P300,'Finish order'!$C:$K,9,FALSE),"")</f>
        <v/>
      </c>
      <c r="S300" s="2" t="str">
        <f>IFERROR(VLOOKUP(P$1&amp;":"&amp;P300,'Finish order'!$C:$K,7,FALSE),"")</f>
        <v/>
      </c>
      <c r="T300" s="11" t="str">
        <f>IFERROR(VLOOKUP(P$1&amp;":"&amp;P300,'Finish order'!$C:$K,5,FALSE),"")</f>
        <v/>
      </c>
      <c r="U300" s="2" t="str">
        <f>IFERROR(VLOOKUP(P$1&amp;":"&amp;P300,'Finish order'!$C:$K,4,FALSE),"")</f>
        <v/>
      </c>
      <c r="V300" s="13" t="str" cm="1">
        <f t="array" ref="V300">IFERROR(SMALL(IF($S$2:$S1209=S300,$P$2:$P$911*1.001),1),"")</f>
        <v/>
      </c>
      <c r="W300" s="13" t="str" cm="1">
        <f t="array" ref="W300">IFERROR(SMALL(IF($S$2:$S1209=S300,$P$2:$P$911*1.0001),2),"")</f>
        <v/>
      </c>
      <c r="X300" s="13" t="str" cm="1">
        <f t="array" ref="X300">IFERROR(SMALL(IF($S$2:$S1209=S300,$P$2:$P$911*1.00001),3),"")</f>
        <v/>
      </c>
      <c r="Y300" s="13" t="str" cm="1">
        <f t="array" ref="Y300">IFERROR(SMALL(IF($S$2:$S1209=S300,$P$2:$P$911*1.000001),4),"")</f>
        <v/>
      </c>
      <c r="Z300" s="13" t="str">
        <f t="shared" si="33"/>
        <v>No</v>
      </c>
      <c r="AA300" s="13" t="str">
        <f t="shared" si="34"/>
        <v>No</v>
      </c>
      <c r="AB300" s="13" t="str">
        <f t="shared" si="35"/>
        <v>No</v>
      </c>
      <c r="AC300" s="13" t="str">
        <f>Table4[[#This Row],[Club]]&amp;":"&amp;Table4[[#Headers],[Female]]</f>
        <v>:Female</v>
      </c>
    </row>
    <row r="301" spans="1:29" x14ac:dyDescent="0.2">
      <c r="A301" s="2">
        <v>300</v>
      </c>
      <c r="B301" s="2" t="str">
        <f>IFERROR(VLOOKUP($A$1&amp;":"&amp;A301,'Finish order'!C:K,6,FALSE),"")</f>
        <v/>
      </c>
      <c r="C301" s="2" t="str">
        <f>IFERROR(VLOOKUP(A$1&amp;":"&amp;A301,'Finish order'!$C:$K,9,FALSE),"")</f>
        <v/>
      </c>
      <c r="D301" s="2" t="str">
        <f>IFERROR(VLOOKUP(A$1&amp;":"&amp;A301,'Finish order'!$C:$K,7,FALSE),"")</f>
        <v/>
      </c>
      <c r="E301" s="11" t="str">
        <f>IFERROR(VLOOKUP($A$1&amp;":"&amp;A301,'Finish order'!C:K,5,FALSE),"")</f>
        <v/>
      </c>
      <c r="F301" s="2" t="str">
        <f>IFERROR(VLOOKUP($A$1&amp;":"&amp;A301,'Finish order'!C:K,4,FALSE),"")</f>
        <v/>
      </c>
      <c r="G301" s="13" t="str" cm="1">
        <f t="array" ref="G301">IFERROR(SMALL(IF($D$2:$D1210=D301,$A$2:$A$911*1.001),1),"")</f>
        <v/>
      </c>
      <c r="H301" s="13" t="str" cm="1">
        <f t="array" ref="H301">IFERROR(SMALL(IF($D$2:$D1210=D301,$A$2:$A$911*1.0001),2),"")</f>
        <v/>
      </c>
      <c r="I301" s="13" t="str" cm="1">
        <f t="array" ref="I301">IFERROR(SMALL(IF($D$2:$D1210=D301,$A$2:$A$911*1.00001),3),"")</f>
        <v/>
      </c>
      <c r="J301" s="13" t="str" cm="1">
        <f t="array" ref="J301">IFERROR(SMALL(IF($D$2:$D1210=D301,$A$2:$A$911*1.000001),4),"")</f>
        <v/>
      </c>
      <c r="K301" s="13" t="str">
        <f t="shared" si="30"/>
        <v>No</v>
      </c>
      <c r="L301" s="13" t="str">
        <f t="shared" si="31"/>
        <v>No</v>
      </c>
      <c r="M301" s="13" t="str">
        <f t="shared" si="32"/>
        <v>No</v>
      </c>
      <c r="N301" s="13" t="str">
        <f>Table1[[#This Row],[Club]]&amp;":"&amp;Table1[[#Headers],[Male]]</f>
        <v>:Male</v>
      </c>
      <c r="P301" s="2">
        <v>300</v>
      </c>
      <c r="Q301" s="2" t="str">
        <f>IFERROR(VLOOKUP(P$1&amp;":"&amp;P301,'Finish order'!$C:$K,6,FALSE),"")</f>
        <v/>
      </c>
      <c r="R301" s="2" t="str">
        <f>IFERROR(VLOOKUP(P$1&amp;":"&amp;P301,'Finish order'!$C:$K,9,FALSE),"")</f>
        <v/>
      </c>
      <c r="S301" s="2" t="str">
        <f>IFERROR(VLOOKUP(P$1&amp;":"&amp;P301,'Finish order'!$C:$K,7,FALSE),"")</f>
        <v/>
      </c>
      <c r="T301" s="11" t="str">
        <f>IFERROR(VLOOKUP(P$1&amp;":"&amp;P301,'Finish order'!$C:$K,5,FALSE),"")</f>
        <v/>
      </c>
      <c r="U301" s="2" t="str">
        <f>IFERROR(VLOOKUP(P$1&amp;":"&amp;P301,'Finish order'!$C:$K,4,FALSE),"")</f>
        <v/>
      </c>
      <c r="V301" s="13" t="str" cm="1">
        <f t="array" ref="V301">IFERROR(SMALL(IF($S$2:$S1210=S301,$P$2:$P$911*1.001),1),"")</f>
        <v/>
      </c>
      <c r="W301" s="13" t="str" cm="1">
        <f t="array" ref="W301">IFERROR(SMALL(IF($S$2:$S1210=S301,$P$2:$P$911*1.0001),2),"")</f>
        <v/>
      </c>
      <c r="X301" s="13" t="str" cm="1">
        <f t="array" ref="X301">IFERROR(SMALL(IF($S$2:$S1210=S301,$P$2:$P$911*1.00001),3),"")</f>
        <v/>
      </c>
      <c r="Y301" s="13" t="str" cm="1">
        <f t="array" ref="Y301">IFERROR(SMALL(IF($S$2:$S1210=S301,$P$2:$P$911*1.000001),4),"")</f>
        <v/>
      </c>
      <c r="Z301" s="13" t="str">
        <f t="shared" si="33"/>
        <v>No</v>
      </c>
      <c r="AA301" s="13" t="str">
        <f t="shared" si="34"/>
        <v>No</v>
      </c>
      <c r="AB301" s="13" t="str">
        <f t="shared" si="35"/>
        <v>No</v>
      </c>
      <c r="AC301" s="13" t="str">
        <f>Table4[[#This Row],[Club]]&amp;":"&amp;Table4[[#Headers],[Female]]</f>
        <v>:Female</v>
      </c>
    </row>
    <row r="302" spans="1:29" x14ac:dyDescent="0.2">
      <c r="A302" s="2">
        <v>301</v>
      </c>
      <c r="B302" s="2" t="str">
        <f>IFERROR(VLOOKUP($A$1&amp;":"&amp;A302,'Finish order'!C:K,6,FALSE),"")</f>
        <v/>
      </c>
      <c r="C302" s="2" t="str">
        <f>IFERROR(VLOOKUP(A$1&amp;":"&amp;A302,'Finish order'!$C:$K,9,FALSE),"")</f>
        <v/>
      </c>
      <c r="D302" s="2" t="str">
        <f>IFERROR(VLOOKUP(A$1&amp;":"&amp;A302,'Finish order'!$C:$K,7,FALSE),"")</f>
        <v/>
      </c>
      <c r="E302" s="11" t="str">
        <f>IFERROR(VLOOKUP($A$1&amp;":"&amp;A302,'Finish order'!C:K,5,FALSE),"")</f>
        <v/>
      </c>
      <c r="F302" s="2" t="str">
        <f>IFERROR(VLOOKUP($A$1&amp;":"&amp;A302,'Finish order'!C:K,4,FALSE),"")</f>
        <v/>
      </c>
      <c r="G302" s="13" t="str" cm="1">
        <f t="array" ref="G302">IFERROR(SMALL(IF($D$2:$D1211=D302,$A$2:$A$911*1.001),1),"")</f>
        <v/>
      </c>
      <c r="H302" s="13" t="str" cm="1">
        <f t="array" ref="H302">IFERROR(SMALL(IF($D$2:$D1211=D302,$A$2:$A$911*1.0001),2),"")</f>
        <v/>
      </c>
      <c r="I302" s="13" t="str" cm="1">
        <f t="array" ref="I302">IFERROR(SMALL(IF($D$2:$D1211=D302,$A$2:$A$911*1.00001),3),"")</f>
        <v/>
      </c>
      <c r="J302" s="13" t="str" cm="1">
        <f t="array" ref="J302">IFERROR(SMALL(IF($D$2:$D1211=D302,$A$2:$A$911*1.000001),4),"")</f>
        <v/>
      </c>
      <c r="K302" s="13" t="str">
        <f t="shared" si="30"/>
        <v>No</v>
      </c>
      <c r="L302" s="13" t="str">
        <f t="shared" si="31"/>
        <v>No</v>
      </c>
      <c r="M302" s="13" t="str">
        <f t="shared" si="32"/>
        <v>No</v>
      </c>
      <c r="N302" s="13" t="str">
        <f>Table1[[#This Row],[Club]]&amp;":"&amp;Table1[[#Headers],[Male]]</f>
        <v>:Male</v>
      </c>
      <c r="P302" s="2">
        <v>301</v>
      </c>
      <c r="Q302" s="2" t="str">
        <f>IFERROR(VLOOKUP(P$1&amp;":"&amp;P302,'Finish order'!$C:$K,6,FALSE),"")</f>
        <v/>
      </c>
      <c r="R302" s="2" t="str">
        <f>IFERROR(VLOOKUP(P$1&amp;":"&amp;P302,'Finish order'!$C:$K,9,FALSE),"")</f>
        <v/>
      </c>
      <c r="S302" s="2" t="str">
        <f>IFERROR(VLOOKUP(P$1&amp;":"&amp;P302,'Finish order'!$C:$K,7,FALSE),"")</f>
        <v/>
      </c>
      <c r="T302" s="11" t="str">
        <f>IFERROR(VLOOKUP(P$1&amp;":"&amp;P302,'Finish order'!$C:$K,5,FALSE),"")</f>
        <v/>
      </c>
      <c r="U302" s="2" t="str">
        <f>IFERROR(VLOOKUP(P$1&amp;":"&amp;P302,'Finish order'!$C:$K,4,FALSE),"")</f>
        <v/>
      </c>
      <c r="V302" s="13" t="str" cm="1">
        <f t="array" ref="V302">IFERROR(SMALL(IF($S$2:$S1211=S302,$P$2:$P$911*1.001),1),"")</f>
        <v/>
      </c>
      <c r="W302" s="13" t="str" cm="1">
        <f t="array" ref="W302">IFERROR(SMALL(IF($S$2:$S1211=S302,$P$2:$P$911*1.0001),2),"")</f>
        <v/>
      </c>
      <c r="X302" s="13" t="str" cm="1">
        <f t="array" ref="X302">IFERROR(SMALL(IF($S$2:$S1211=S302,$P$2:$P$911*1.00001),3),"")</f>
        <v/>
      </c>
      <c r="Y302" s="13" t="str" cm="1">
        <f t="array" ref="Y302">IFERROR(SMALL(IF($S$2:$S1211=S302,$P$2:$P$911*1.000001),4),"")</f>
        <v/>
      </c>
      <c r="Z302" s="13" t="str">
        <f t="shared" si="33"/>
        <v>No</v>
      </c>
      <c r="AA302" s="13" t="str">
        <f t="shared" si="34"/>
        <v>No</v>
      </c>
      <c r="AB302" s="13" t="str">
        <f t="shared" si="35"/>
        <v>No</v>
      </c>
      <c r="AC302" s="13" t="str">
        <f>Table4[[#This Row],[Club]]&amp;":"&amp;Table4[[#Headers],[Female]]</f>
        <v>:Female</v>
      </c>
    </row>
    <row r="303" spans="1:29" x14ac:dyDescent="0.2">
      <c r="A303" s="2">
        <v>302</v>
      </c>
      <c r="B303" s="2" t="str">
        <f>IFERROR(VLOOKUP($A$1&amp;":"&amp;A303,'Finish order'!C:K,6,FALSE),"")</f>
        <v/>
      </c>
      <c r="C303" s="2" t="str">
        <f>IFERROR(VLOOKUP(A$1&amp;":"&amp;A303,'Finish order'!$C:$K,9,FALSE),"")</f>
        <v/>
      </c>
      <c r="D303" s="2" t="str">
        <f>IFERROR(VLOOKUP(A$1&amp;":"&amp;A303,'Finish order'!$C:$K,7,FALSE),"")</f>
        <v/>
      </c>
      <c r="E303" s="11" t="str">
        <f>IFERROR(VLOOKUP($A$1&amp;":"&amp;A303,'Finish order'!C:K,5,FALSE),"")</f>
        <v/>
      </c>
      <c r="F303" s="2" t="str">
        <f>IFERROR(VLOOKUP($A$1&amp;":"&amp;A303,'Finish order'!C:K,4,FALSE),"")</f>
        <v/>
      </c>
      <c r="G303" s="13" t="str" cm="1">
        <f t="array" ref="G303">IFERROR(SMALL(IF($D$2:$D1212=D303,$A$2:$A$911*1.001),1),"")</f>
        <v/>
      </c>
      <c r="H303" s="13" t="str" cm="1">
        <f t="array" ref="H303">IFERROR(SMALL(IF($D$2:$D1212=D303,$A$2:$A$911*1.0001),2),"")</f>
        <v/>
      </c>
      <c r="I303" s="13" t="str" cm="1">
        <f t="array" ref="I303">IFERROR(SMALL(IF($D$2:$D1212=D303,$A$2:$A$911*1.00001),3),"")</f>
        <v/>
      </c>
      <c r="J303" s="13" t="str" cm="1">
        <f t="array" ref="J303">IFERROR(SMALL(IF($D$2:$D1212=D303,$A$2:$A$911*1.000001),4),"")</f>
        <v/>
      </c>
      <c r="K303" s="13" t="str">
        <f t="shared" si="30"/>
        <v>No</v>
      </c>
      <c r="L303" s="13" t="str">
        <f t="shared" si="31"/>
        <v>No</v>
      </c>
      <c r="M303" s="13" t="str">
        <f t="shared" si="32"/>
        <v>No</v>
      </c>
      <c r="N303" s="13" t="str">
        <f>Table1[[#This Row],[Club]]&amp;":"&amp;Table1[[#Headers],[Male]]</f>
        <v>:Male</v>
      </c>
      <c r="P303" s="2">
        <v>302</v>
      </c>
      <c r="Q303" s="2" t="str">
        <f>IFERROR(VLOOKUP(P$1&amp;":"&amp;P303,'Finish order'!$C:$K,6,FALSE),"")</f>
        <v/>
      </c>
      <c r="R303" s="2" t="str">
        <f>IFERROR(VLOOKUP(P$1&amp;":"&amp;P303,'Finish order'!$C:$K,9,FALSE),"")</f>
        <v/>
      </c>
      <c r="S303" s="2" t="str">
        <f>IFERROR(VLOOKUP(P$1&amp;":"&amp;P303,'Finish order'!$C:$K,7,FALSE),"")</f>
        <v/>
      </c>
      <c r="T303" s="11" t="str">
        <f>IFERROR(VLOOKUP(P$1&amp;":"&amp;P303,'Finish order'!$C:$K,5,FALSE),"")</f>
        <v/>
      </c>
      <c r="U303" s="2" t="str">
        <f>IFERROR(VLOOKUP(P$1&amp;":"&amp;P303,'Finish order'!$C:$K,4,FALSE),"")</f>
        <v/>
      </c>
      <c r="V303" s="13" t="str" cm="1">
        <f t="array" ref="V303">IFERROR(SMALL(IF($S$2:$S1212=S303,$P$2:$P$911*1.001),1),"")</f>
        <v/>
      </c>
      <c r="W303" s="13" t="str" cm="1">
        <f t="array" ref="W303">IFERROR(SMALL(IF($S$2:$S1212=S303,$P$2:$P$911*1.0001),2),"")</f>
        <v/>
      </c>
      <c r="X303" s="13" t="str" cm="1">
        <f t="array" ref="X303">IFERROR(SMALL(IF($S$2:$S1212=S303,$P$2:$P$911*1.00001),3),"")</f>
        <v/>
      </c>
      <c r="Y303" s="13" t="str" cm="1">
        <f t="array" ref="Y303">IFERROR(SMALL(IF($S$2:$S1212=S303,$P$2:$P$911*1.000001),4),"")</f>
        <v/>
      </c>
      <c r="Z303" s="13" t="str">
        <f t="shared" si="33"/>
        <v>No</v>
      </c>
      <c r="AA303" s="13" t="str">
        <f t="shared" si="34"/>
        <v>No</v>
      </c>
      <c r="AB303" s="13" t="str">
        <f t="shared" si="35"/>
        <v>No</v>
      </c>
      <c r="AC303" s="13" t="str">
        <f>Table4[[#This Row],[Club]]&amp;":"&amp;Table4[[#Headers],[Female]]</f>
        <v>:Female</v>
      </c>
    </row>
    <row r="304" spans="1:29" x14ac:dyDescent="0.2">
      <c r="A304" s="2">
        <v>303</v>
      </c>
      <c r="B304" s="2" t="str">
        <f>IFERROR(VLOOKUP($A$1&amp;":"&amp;A304,'Finish order'!C:K,6,FALSE),"")</f>
        <v/>
      </c>
      <c r="C304" s="2" t="str">
        <f>IFERROR(VLOOKUP(A$1&amp;":"&amp;A304,'Finish order'!$C:$K,9,FALSE),"")</f>
        <v/>
      </c>
      <c r="D304" s="2" t="str">
        <f>IFERROR(VLOOKUP(A$1&amp;":"&amp;A304,'Finish order'!$C:$K,7,FALSE),"")</f>
        <v/>
      </c>
      <c r="E304" s="11" t="str">
        <f>IFERROR(VLOOKUP($A$1&amp;":"&amp;A304,'Finish order'!C:K,5,FALSE),"")</f>
        <v/>
      </c>
      <c r="F304" s="2" t="str">
        <f>IFERROR(VLOOKUP($A$1&amp;":"&amp;A304,'Finish order'!C:K,4,FALSE),"")</f>
        <v/>
      </c>
      <c r="G304" s="13" t="str" cm="1">
        <f t="array" ref="G304">IFERROR(SMALL(IF($D$2:$D1213=D304,$A$2:$A$911*1.001),1),"")</f>
        <v/>
      </c>
      <c r="H304" s="13" t="str" cm="1">
        <f t="array" ref="H304">IFERROR(SMALL(IF($D$2:$D1213=D304,$A$2:$A$911*1.0001),2),"")</f>
        <v/>
      </c>
      <c r="I304" s="13" t="str" cm="1">
        <f t="array" ref="I304">IFERROR(SMALL(IF($D$2:$D1213=D304,$A$2:$A$911*1.00001),3),"")</f>
        <v/>
      </c>
      <c r="J304" s="13" t="str" cm="1">
        <f t="array" ref="J304">IFERROR(SMALL(IF($D$2:$D1213=D304,$A$2:$A$911*1.000001),4),"")</f>
        <v/>
      </c>
      <c r="K304" s="13" t="str">
        <f t="shared" si="30"/>
        <v>No</v>
      </c>
      <c r="L304" s="13" t="str">
        <f t="shared" si="31"/>
        <v>No</v>
      </c>
      <c r="M304" s="13" t="str">
        <f t="shared" si="32"/>
        <v>No</v>
      </c>
      <c r="N304" s="13" t="str">
        <f>Table1[[#This Row],[Club]]&amp;":"&amp;Table1[[#Headers],[Male]]</f>
        <v>:Male</v>
      </c>
      <c r="P304" s="2">
        <v>303</v>
      </c>
      <c r="Q304" s="2" t="str">
        <f>IFERROR(VLOOKUP(P$1&amp;":"&amp;P304,'Finish order'!$C:$K,6,FALSE),"")</f>
        <v/>
      </c>
      <c r="R304" s="2" t="str">
        <f>IFERROR(VLOOKUP(P$1&amp;":"&amp;P304,'Finish order'!$C:$K,9,FALSE),"")</f>
        <v/>
      </c>
      <c r="S304" s="2" t="str">
        <f>IFERROR(VLOOKUP(P$1&amp;":"&amp;P304,'Finish order'!$C:$K,7,FALSE),"")</f>
        <v/>
      </c>
      <c r="T304" s="11" t="str">
        <f>IFERROR(VLOOKUP(P$1&amp;":"&amp;P304,'Finish order'!$C:$K,5,FALSE),"")</f>
        <v/>
      </c>
      <c r="U304" s="2" t="str">
        <f>IFERROR(VLOOKUP(P$1&amp;":"&amp;P304,'Finish order'!$C:$K,4,FALSE),"")</f>
        <v/>
      </c>
      <c r="V304" s="13" t="str" cm="1">
        <f t="array" ref="V304">IFERROR(SMALL(IF($S$2:$S1213=S304,$P$2:$P$911*1.001),1),"")</f>
        <v/>
      </c>
      <c r="W304" s="13" t="str" cm="1">
        <f t="array" ref="W304">IFERROR(SMALL(IF($S$2:$S1213=S304,$P$2:$P$911*1.0001),2),"")</f>
        <v/>
      </c>
      <c r="X304" s="13" t="str" cm="1">
        <f t="array" ref="X304">IFERROR(SMALL(IF($S$2:$S1213=S304,$P$2:$P$911*1.00001),3),"")</f>
        <v/>
      </c>
      <c r="Y304" s="13" t="str" cm="1">
        <f t="array" ref="Y304">IFERROR(SMALL(IF($S$2:$S1213=S304,$P$2:$P$911*1.000001),4),"")</f>
        <v/>
      </c>
      <c r="Z304" s="13" t="str">
        <f t="shared" si="33"/>
        <v>No</v>
      </c>
      <c r="AA304" s="13" t="str">
        <f t="shared" si="34"/>
        <v>No</v>
      </c>
      <c r="AB304" s="13" t="str">
        <f t="shared" si="35"/>
        <v>No</v>
      </c>
      <c r="AC304" s="13" t="str">
        <f>Table4[[#This Row],[Club]]&amp;":"&amp;Table4[[#Headers],[Female]]</f>
        <v>:Female</v>
      </c>
    </row>
    <row r="305" spans="1:29" x14ac:dyDescent="0.2">
      <c r="A305" s="2">
        <v>304</v>
      </c>
      <c r="B305" s="2" t="str">
        <f>IFERROR(VLOOKUP($A$1&amp;":"&amp;A305,'Finish order'!C:K,6,FALSE),"")</f>
        <v/>
      </c>
      <c r="C305" s="2" t="str">
        <f>IFERROR(VLOOKUP(A$1&amp;":"&amp;A305,'Finish order'!$C:$K,9,FALSE),"")</f>
        <v/>
      </c>
      <c r="D305" s="2" t="str">
        <f>IFERROR(VLOOKUP(A$1&amp;":"&amp;A305,'Finish order'!$C:$K,7,FALSE),"")</f>
        <v/>
      </c>
      <c r="E305" s="11" t="str">
        <f>IFERROR(VLOOKUP($A$1&amp;":"&amp;A305,'Finish order'!C:K,5,FALSE),"")</f>
        <v/>
      </c>
      <c r="F305" s="2" t="str">
        <f>IFERROR(VLOOKUP($A$1&amp;":"&amp;A305,'Finish order'!C:K,4,FALSE),"")</f>
        <v/>
      </c>
      <c r="G305" s="13" t="str" cm="1">
        <f t="array" ref="G305">IFERROR(SMALL(IF($D$2:$D1214=D305,$A$2:$A$911*1.001),1),"")</f>
        <v/>
      </c>
      <c r="H305" s="13" t="str" cm="1">
        <f t="array" ref="H305">IFERROR(SMALL(IF($D$2:$D1214=D305,$A$2:$A$911*1.0001),2),"")</f>
        <v/>
      </c>
      <c r="I305" s="13" t="str" cm="1">
        <f t="array" ref="I305">IFERROR(SMALL(IF($D$2:$D1214=D305,$A$2:$A$911*1.00001),3),"")</f>
        <v/>
      </c>
      <c r="J305" s="13" t="str" cm="1">
        <f t="array" ref="J305">IFERROR(SMALL(IF($D$2:$D1214=D305,$A$2:$A$911*1.000001),4),"")</f>
        <v/>
      </c>
      <c r="K305" s="13" t="str">
        <f t="shared" si="30"/>
        <v>No</v>
      </c>
      <c r="L305" s="13" t="str">
        <f t="shared" si="31"/>
        <v>No</v>
      </c>
      <c r="M305" s="13" t="str">
        <f t="shared" si="32"/>
        <v>No</v>
      </c>
      <c r="N305" s="13" t="str">
        <f>Table1[[#This Row],[Club]]&amp;":"&amp;Table1[[#Headers],[Male]]</f>
        <v>:Male</v>
      </c>
      <c r="P305" s="2">
        <v>304</v>
      </c>
      <c r="Q305" s="2" t="str">
        <f>IFERROR(VLOOKUP(P$1&amp;":"&amp;P305,'Finish order'!$C:$K,6,FALSE),"")</f>
        <v/>
      </c>
      <c r="R305" s="2" t="str">
        <f>IFERROR(VLOOKUP(P$1&amp;":"&amp;P305,'Finish order'!$C:$K,9,FALSE),"")</f>
        <v/>
      </c>
      <c r="S305" s="2" t="str">
        <f>IFERROR(VLOOKUP(P$1&amp;":"&amp;P305,'Finish order'!$C:$K,7,FALSE),"")</f>
        <v/>
      </c>
      <c r="T305" s="11" t="str">
        <f>IFERROR(VLOOKUP(P$1&amp;":"&amp;P305,'Finish order'!$C:$K,5,FALSE),"")</f>
        <v/>
      </c>
      <c r="U305" s="2" t="str">
        <f>IFERROR(VLOOKUP(P$1&amp;":"&amp;P305,'Finish order'!$C:$K,4,FALSE),"")</f>
        <v/>
      </c>
      <c r="V305" s="13" t="str" cm="1">
        <f t="array" ref="V305">IFERROR(SMALL(IF($S$2:$S1214=S305,$P$2:$P$911*1.001),1),"")</f>
        <v/>
      </c>
      <c r="W305" s="13" t="str" cm="1">
        <f t="array" ref="W305">IFERROR(SMALL(IF($S$2:$S1214=S305,$P$2:$P$911*1.0001),2),"")</f>
        <v/>
      </c>
      <c r="X305" s="13" t="str" cm="1">
        <f t="array" ref="X305">IFERROR(SMALL(IF($S$2:$S1214=S305,$P$2:$P$911*1.00001),3),"")</f>
        <v/>
      </c>
      <c r="Y305" s="13" t="str" cm="1">
        <f t="array" ref="Y305">IFERROR(SMALL(IF($S$2:$S1214=S305,$P$2:$P$911*1.000001),4),"")</f>
        <v/>
      </c>
      <c r="Z305" s="13" t="str">
        <f t="shared" si="33"/>
        <v>No</v>
      </c>
      <c r="AA305" s="13" t="str">
        <f t="shared" si="34"/>
        <v>No</v>
      </c>
      <c r="AB305" s="13" t="str">
        <f t="shared" si="35"/>
        <v>No</v>
      </c>
      <c r="AC305" s="13" t="str">
        <f>Table4[[#This Row],[Club]]&amp;":"&amp;Table4[[#Headers],[Female]]</f>
        <v>:Female</v>
      </c>
    </row>
    <row r="306" spans="1:29" x14ac:dyDescent="0.2">
      <c r="A306" s="2">
        <v>305</v>
      </c>
      <c r="B306" s="2" t="str">
        <f>IFERROR(VLOOKUP($A$1&amp;":"&amp;A306,'Finish order'!C:K,6,FALSE),"")</f>
        <v/>
      </c>
      <c r="C306" s="2" t="str">
        <f>IFERROR(VLOOKUP(A$1&amp;":"&amp;A306,'Finish order'!$C:$K,9,FALSE),"")</f>
        <v/>
      </c>
      <c r="D306" s="2" t="str">
        <f>IFERROR(VLOOKUP(A$1&amp;":"&amp;A306,'Finish order'!$C:$K,7,FALSE),"")</f>
        <v/>
      </c>
      <c r="E306" s="11" t="str">
        <f>IFERROR(VLOOKUP($A$1&amp;":"&amp;A306,'Finish order'!C:K,5,FALSE),"")</f>
        <v/>
      </c>
      <c r="F306" s="2" t="str">
        <f>IFERROR(VLOOKUP($A$1&amp;":"&amp;A306,'Finish order'!C:K,4,FALSE),"")</f>
        <v/>
      </c>
      <c r="G306" s="13" t="str" cm="1">
        <f t="array" ref="G306">IFERROR(SMALL(IF($D$2:$D1215=D306,$A$2:$A$911*1.001),1),"")</f>
        <v/>
      </c>
      <c r="H306" s="13" t="str" cm="1">
        <f t="array" ref="H306">IFERROR(SMALL(IF($D$2:$D1215=D306,$A$2:$A$911*1.0001),2),"")</f>
        <v/>
      </c>
      <c r="I306" s="13" t="str" cm="1">
        <f t="array" ref="I306">IFERROR(SMALL(IF($D$2:$D1215=D306,$A$2:$A$911*1.00001),3),"")</f>
        <v/>
      </c>
      <c r="J306" s="13" t="str" cm="1">
        <f t="array" ref="J306">IFERROR(SMALL(IF($D$2:$D1215=D306,$A$2:$A$911*1.000001),4),"")</f>
        <v/>
      </c>
      <c r="K306" s="13" t="str">
        <f t="shared" si="30"/>
        <v>No</v>
      </c>
      <c r="L306" s="13" t="str">
        <f t="shared" si="31"/>
        <v>No</v>
      </c>
      <c r="M306" s="13" t="str">
        <f t="shared" si="32"/>
        <v>No</v>
      </c>
      <c r="N306" s="13" t="str">
        <f>Table1[[#This Row],[Club]]&amp;":"&amp;Table1[[#Headers],[Male]]</f>
        <v>:Male</v>
      </c>
      <c r="P306" s="2">
        <v>305</v>
      </c>
      <c r="Q306" s="2" t="str">
        <f>IFERROR(VLOOKUP(P$1&amp;":"&amp;P306,'Finish order'!$C:$K,6,FALSE),"")</f>
        <v/>
      </c>
      <c r="R306" s="2" t="str">
        <f>IFERROR(VLOOKUP(P$1&amp;":"&amp;P306,'Finish order'!$C:$K,9,FALSE),"")</f>
        <v/>
      </c>
      <c r="S306" s="2" t="str">
        <f>IFERROR(VLOOKUP(P$1&amp;":"&amp;P306,'Finish order'!$C:$K,7,FALSE),"")</f>
        <v/>
      </c>
      <c r="T306" s="11" t="str">
        <f>IFERROR(VLOOKUP(P$1&amp;":"&amp;P306,'Finish order'!$C:$K,5,FALSE),"")</f>
        <v/>
      </c>
      <c r="U306" s="2" t="str">
        <f>IFERROR(VLOOKUP(P$1&amp;":"&amp;P306,'Finish order'!$C:$K,4,FALSE),"")</f>
        <v/>
      </c>
      <c r="V306" s="13" t="str" cm="1">
        <f t="array" ref="V306">IFERROR(SMALL(IF($S$2:$S1215=S306,$P$2:$P$911*1.001),1),"")</f>
        <v/>
      </c>
      <c r="W306" s="13" t="str" cm="1">
        <f t="array" ref="W306">IFERROR(SMALL(IF($S$2:$S1215=S306,$P$2:$P$911*1.0001),2),"")</f>
        <v/>
      </c>
      <c r="X306" s="13" t="str" cm="1">
        <f t="array" ref="X306">IFERROR(SMALL(IF($S$2:$S1215=S306,$P$2:$P$911*1.00001),3),"")</f>
        <v/>
      </c>
      <c r="Y306" s="13" t="str" cm="1">
        <f t="array" ref="Y306">IFERROR(SMALL(IF($S$2:$S1215=S306,$P$2:$P$911*1.000001),4),"")</f>
        <v/>
      </c>
      <c r="Z306" s="13" t="str">
        <f t="shared" si="33"/>
        <v>No</v>
      </c>
      <c r="AA306" s="13" t="str">
        <f t="shared" si="34"/>
        <v>No</v>
      </c>
      <c r="AB306" s="13" t="str">
        <f t="shared" si="35"/>
        <v>No</v>
      </c>
      <c r="AC306" s="13" t="str">
        <f>Table4[[#This Row],[Club]]&amp;":"&amp;Table4[[#Headers],[Female]]</f>
        <v>:Female</v>
      </c>
    </row>
    <row r="307" spans="1:29" x14ac:dyDescent="0.2">
      <c r="A307" s="2">
        <v>306</v>
      </c>
      <c r="B307" s="2" t="str">
        <f>IFERROR(VLOOKUP($A$1&amp;":"&amp;A307,'Finish order'!C:K,6,FALSE),"")</f>
        <v/>
      </c>
      <c r="C307" s="2" t="str">
        <f>IFERROR(VLOOKUP(A$1&amp;":"&amp;A307,'Finish order'!$C:$K,9,FALSE),"")</f>
        <v/>
      </c>
      <c r="D307" s="2" t="str">
        <f>IFERROR(VLOOKUP(A$1&amp;":"&amp;A307,'Finish order'!$C:$K,7,FALSE),"")</f>
        <v/>
      </c>
      <c r="E307" s="11" t="str">
        <f>IFERROR(VLOOKUP($A$1&amp;":"&amp;A307,'Finish order'!C:K,5,FALSE),"")</f>
        <v/>
      </c>
      <c r="F307" s="2" t="str">
        <f>IFERROR(VLOOKUP($A$1&amp;":"&amp;A307,'Finish order'!C:K,4,FALSE),"")</f>
        <v/>
      </c>
      <c r="G307" s="13" t="str" cm="1">
        <f t="array" ref="G307">IFERROR(SMALL(IF($D$2:$D1216=D307,$A$2:$A$911*1.001),1),"")</f>
        <v/>
      </c>
      <c r="H307" s="13" t="str" cm="1">
        <f t="array" ref="H307">IFERROR(SMALL(IF($D$2:$D1216=D307,$A$2:$A$911*1.0001),2),"")</f>
        <v/>
      </c>
      <c r="I307" s="13" t="str" cm="1">
        <f t="array" ref="I307">IFERROR(SMALL(IF($D$2:$D1216=D307,$A$2:$A$911*1.00001),3),"")</f>
        <v/>
      </c>
      <c r="J307" s="13" t="str" cm="1">
        <f t="array" ref="J307">IFERROR(SMALL(IF($D$2:$D1216=D307,$A$2:$A$911*1.000001),4),"")</f>
        <v/>
      </c>
      <c r="K307" s="13" t="str">
        <f t="shared" si="30"/>
        <v>No</v>
      </c>
      <c r="L307" s="13" t="str">
        <f t="shared" si="31"/>
        <v>No</v>
      </c>
      <c r="M307" s="13" t="str">
        <f t="shared" si="32"/>
        <v>No</v>
      </c>
      <c r="N307" s="13" t="str">
        <f>Table1[[#This Row],[Club]]&amp;":"&amp;Table1[[#Headers],[Male]]</f>
        <v>:Male</v>
      </c>
      <c r="P307" s="2">
        <v>306</v>
      </c>
      <c r="Q307" s="2" t="str">
        <f>IFERROR(VLOOKUP(P$1&amp;":"&amp;P307,'Finish order'!$C:$K,6,FALSE),"")</f>
        <v/>
      </c>
      <c r="R307" s="2" t="str">
        <f>IFERROR(VLOOKUP(P$1&amp;":"&amp;P307,'Finish order'!$C:$K,9,FALSE),"")</f>
        <v/>
      </c>
      <c r="S307" s="2" t="str">
        <f>IFERROR(VLOOKUP(P$1&amp;":"&amp;P307,'Finish order'!$C:$K,7,FALSE),"")</f>
        <v/>
      </c>
      <c r="T307" s="11" t="str">
        <f>IFERROR(VLOOKUP(P$1&amp;":"&amp;P307,'Finish order'!$C:$K,5,FALSE),"")</f>
        <v/>
      </c>
      <c r="U307" s="2" t="str">
        <f>IFERROR(VLOOKUP(P$1&amp;":"&amp;P307,'Finish order'!$C:$K,4,FALSE),"")</f>
        <v/>
      </c>
      <c r="V307" s="13" t="str" cm="1">
        <f t="array" ref="V307">IFERROR(SMALL(IF($S$2:$S1216=S307,$P$2:$P$911*1.001),1),"")</f>
        <v/>
      </c>
      <c r="W307" s="13" t="str" cm="1">
        <f t="array" ref="W307">IFERROR(SMALL(IF($S$2:$S1216=S307,$P$2:$P$911*1.0001),2),"")</f>
        <v/>
      </c>
      <c r="X307" s="13" t="str" cm="1">
        <f t="array" ref="X307">IFERROR(SMALL(IF($S$2:$S1216=S307,$P$2:$P$911*1.00001),3),"")</f>
        <v/>
      </c>
      <c r="Y307" s="13" t="str" cm="1">
        <f t="array" ref="Y307">IFERROR(SMALL(IF($S$2:$S1216=S307,$P$2:$P$911*1.000001),4),"")</f>
        <v/>
      </c>
      <c r="Z307" s="13" t="str">
        <f t="shared" si="33"/>
        <v>No</v>
      </c>
      <c r="AA307" s="13" t="str">
        <f t="shared" si="34"/>
        <v>No</v>
      </c>
      <c r="AB307" s="13" t="str">
        <f t="shared" si="35"/>
        <v>No</v>
      </c>
      <c r="AC307" s="13" t="str">
        <f>Table4[[#This Row],[Club]]&amp;":"&amp;Table4[[#Headers],[Female]]</f>
        <v>:Female</v>
      </c>
    </row>
    <row r="308" spans="1:29" x14ac:dyDescent="0.2">
      <c r="A308" s="2">
        <v>307</v>
      </c>
      <c r="B308" s="2" t="str">
        <f>IFERROR(VLOOKUP($A$1&amp;":"&amp;A308,'Finish order'!C:K,6,FALSE),"")</f>
        <v/>
      </c>
      <c r="C308" s="2" t="str">
        <f>IFERROR(VLOOKUP(A$1&amp;":"&amp;A308,'Finish order'!$C:$K,9,FALSE),"")</f>
        <v/>
      </c>
      <c r="D308" s="2" t="str">
        <f>IFERROR(VLOOKUP(A$1&amp;":"&amp;A308,'Finish order'!$C:$K,7,FALSE),"")</f>
        <v/>
      </c>
      <c r="E308" s="11" t="str">
        <f>IFERROR(VLOOKUP($A$1&amp;":"&amp;A308,'Finish order'!C:K,5,FALSE),"")</f>
        <v/>
      </c>
      <c r="F308" s="2" t="str">
        <f>IFERROR(VLOOKUP($A$1&amp;":"&amp;A308,'Finish order'!C:K,4,FALSE),"")</f>
        <v/>
      </c>
      <c r="G308" s="13" t="str" cm="1">
        <f t="array" ref="G308">IFERROR(SMALL(IF($D$2:$D1217=D308,$A$2:$A$911*1.001),1),"")</f>
        <v/>
      </c>
      <c r="H308" s="13" t="str" cm="1">
        <f t="array" ref="H308">IFERROR(SMALL(IF($D$2:$D1217=D308,$A$2:$A$911*1.0001),2),"")</f>
        <v/>
      </c>
      <c r="I308" s="13" t="str" cm="1">
        <f t="array" ref="I308">IFERROR(SMALL(IF($D$2:$D1217=D308,$A$2:$A$911*1.00001),3),"")</f>
        <v/>
      </c>
      <c r="J308" s="13" t="str" cm="1">
        <f t="array" ref="J308">IFERROR(SMALL(IF($D$2:$D1217=D308,$A$2:$A$911*1.000001),4),"")</f>
        <v/>
      </c>
      <c r="K308" s="13" t="str">
        <f t="shared" si="30"/>
        <v>No</v>
      </c>
      <c r="L308" s="13" t="str">
        <f t="shared" si="31"/>
        <v>No</v>
      </c>
      <c r="M308" s="13" t="str">
        <f t="shared" si="32"/>
        <v>No</v>
      </c>
      <c r="N308" s="13" t="str">
        <f>Table1[[#This Row],[Club]]&amp;":"&amp;Table1[[#Headers],[Male]]</f>
        <v>:Male</v>
      </c>
      <c r="P308" s="2">
        <v>307</v>
      </c>
      <c r="Q308" s="2" t="str">
        <f>IFERROR(VLOOKUP(P$1&amp;":"&amp;P308,'Finish order'!$C:$K,6,FALSE),"")</f>
        <v/>
      </c>
      <c r="R308" s="2" t="str">
        <f>IFERROR(VLOOKUP(P$1&amp;":"&amp;P308,'Finish order'!$C:$K,9,FALSE),"")</f>
        <v/>
      </c>
      <c r="S308" s="2" t="str">
        <f>IFERROR(VLOOKUP(P$1&amp;":"&amp;P308,'Finish order'!$C:$K,7,FALSE),"")</f>
        <v/>
      </c>
      <c r="T308" s="11" t="str">
        <f>IFERROR(VLOOKUP(P$1&amp;":"&amp;P308,'Finish order'!$C:$K,5,FALSE),"")</f>
        <v/>
      </c>
      <c r="U308" s="2" t="str">
        <f>IFERROR(VLOOKUP(P$1&amp;":"&amp;P308,'Finish order'!$C:$K,4,FALSE),"")</f>
        <v/>
      </c>
      <c r="V308" s="13" t="str" cm="1">
        <f t="array" ref="V308">IFERROR(SMALL(IF($S$2:$S1217=S308,$P$2:$P$911*1.001),1),"")</f>
        <v/>
      </c>
      <c r="W308" s="13" t="str" cm="1">
        <f t="array" ref="W308">IFERROR(SMALL(IF($S$2:$S1217=S308,$P$2:$P$911*1.0001),2),"")</f>
        <v/>
      </c>
      <c r="X308" s="13" t="str" cm="1">
        <f t="array" ref="X308">IFERROR(SMALL(IF($S$2:$S1217=S308,$P$2:$P$911*1.00001),3),"")</f>
        <v/>
      </c>
      <c r="Y308" s="13" t="str" cm="1">
        <f t="array" ref="Y308">IFERROR(SMALL(IF($S$2:$S1217=S308,$P$2:$P$911*1.000001),4),"")</f>
        <v/>
      </c>
      <c r="Z308" s="13" t="str">
        <f t="shared" si="33"/>
        <v>No</v>
      </c>
      <c r="AA308" s="13" t="str">
        <f t="shared" si="34"/>
        <v>No</v>
      </c>
      <c r="AB308" s="13" t="str">
        <f t="shared" si="35"/>
        <v>No</v>
      </c>
      <c r="AC308" s="13" t="str">
        <f>Table4[[#This Row],[Club]]&amp;":"&amp;Table4[[#Headers],[Female]]</f>
        <v>:Female</v>
      </c>
    </row>
    <row r="309" spans="1:29" x14ac:dyDescent="0.2">
      <c r="A309" s="2">
        <v>308</v>
      </c>
      <c r="B309" s="2" t="str">
        <f>IFERROR(VLOOKUP($A$1&amp;":"&amp;A309,'Finish order'!C:K,6,FALSE),"")</f>
        <v/>
      </c>
      <c r="C309" s="2" t="str">
        <f>IFERROR(VLOOKUP(A$1&amp;":"&amp;A309,'Finish order'!$C:$K,9,FALSE),"")</f>
        <v/>
      </c>
      <c r="D309" s="2" t="str">
        <f>IFERROR(VLOOKUP(A$1&amp;":"&amp;A309,'Finish order'!$C:$K,7,FALSE),"")</f>
        <v/>
      </c>
      <c r="E309" s="11" t="str">
        <f>IFERROR(VLOOKUP($A$1&amp;":"&amp;A309,'Finish order'!C:K,5,FALSE),"")</f>
        <v/>
      </c>
      <c r="F309" s="2" t="str">
        <f>IFERROR(VLOOKUP($A$1&amp;":"&amp;A309,'Finish order'!C:K,4,FALSE),"")</f>
        <v/>
      </c>
      <c r="G309" s="13" t="str" cm="1">
        <f t="array" ref="G309">IFERROR(SMALL(IF($D$2:$D1218=D309,$A$2:$A$911*1.001),1),"")</f>
        <v/>
      </c>
      <c r="H309" s="13" t="str" cm="1">
        <f t="array" ref="H309">IFERROR(SMALL(IF($D$2:$D1218=D309,$A$2:$A$911*1.0001),2),"")</f>
        <v/>
      </c>
      <c r="I309" s="13" t="str" cm="1">
        <f t="array" ref="I309">IFERROR(SMALL(IF($D$2:$D1218=D309,$A$2:$A$911*1.00001),3),"")</f>
        <v/>
      </c>
      <c r="J309" s="13" t="str" cm="1">
        <f t="array" ref="J309">IFERROR(SMALL(IF($D$2:$D1218=D309,$A$2:$A$911*1.000001),4),"")</f>
        <v/>
      </c>
      <c r="K309" s="13" t="str">
        <f t="shared" si="30"/>
        <v>No</v>
      </c>
      <c r="L309" s="13" t="str">
        <f t="shared" si="31"/>
        <v>No</v>
      </c>
      <c r="M309" s="13" t="str">
        <f t="shared" si="32"/>
        <v>No</v>
      </c>
      <c r="N309" s="13" t="str">
        <f>Table1[[#This Row],[Club]]&amp;":"&amp;Table1[[#Headers],[Male]]</f>
        <v>:Male</v>
      </c>
      <c r="P309" s="2">
        <v>308</v>
      </c>
      <c r="Q309" s="2" t="str">
        <f>IFERROR(VLOOKUP(P$1&amp;":"&amp;P309,'Finish order'!$C:$K,6,FALSE),"")</f>
        <v/>
      </c>
      <c r="R309" s="2" t="str">
        <f>IFERROR(VLOOKUP(P$1&amp;":"&amp;P309,'Finish order'!$C:$K,9,FALSE),"")</f>
        <v/>
      </c>
      <c r="S309" s="2" t="str">
        <f>IFERROR(VLOOKUP(P$1&amp;":"&amp;P309,'Finish order'!$C:$K,7,FALSE),"")</f>
        <v/>
      </c>
      <c r="T309" s="11" t="str">
        <f>IFERROR(VLOOKUP(P$1&amp;":"&amp;P309,'Finish order'!$C:$K,5,FALSE),"")</f>
        <v/>
      </c>
      <c r="U309" s="2" t="str">
        <f>IFERROR(VLOOKUP(P$1&amp;":"&amp;P309,'Finish order'!$C:$K,4,FALSE),"")</f>
        <v/>
      </c>
      <c r="V309" s="13" t="str" cm="1">
        <f t="array" ref="V309">IFERROR(SMALL(IF($S$2:$S1218=S309,$P$2:$P$911*1.001),1),"")</f>
        <v/>
      </c>
      <c r="W309" s="13" t="str" cm="1">
        <f t="array" ref="W309">IFERROR(SMALL(IF($S$2:$S1218=S309,$P$2:$P$911*1.0001),2),"")</f>
        <v/>
      </c>
      <c r="X309" s="13" t="str" cm="1">
        <f t="array" ref="X309">IFERROR(SMALL(IF($S$2:$S1218=S309,$P$2:$P$911*1.00001),3),"")</f>
        <v/>
      </c>
      <c r="Y309" s="13" t="str" cm="1">
        <f t="array" ref="Y309">IFERROR(SMALL(IF($S$2:$S1218=S309,$P$2:$P$911*1.000001),4),"")</f>
        <v/>
      </c>
      <c r="Z309" s="13" t="str">
        <f t="shared" si="33"/>
        <v>No</v>
      </c>
      <c r="AA309" s="13" t="str">
        <f t="shared" si="34"/>
        <v>No</v>
      </c>
      <c r="AB309" s="13" t="str">
        <f t="shared" si="35"/>
        <v>No</v>
      </c>
      <c r="AC309" s="13" t="str">
        <f>Table4[[#This Row],[Club]]&amp;":"&amp;Table4[[#Headers],[Female]]</f>
        <v>:Female</v>
      </c>
    </row>
    <row r="310" spans="1:29" x14ac:dyDescent="0.2">
      <c r="A310" s="2">
        <v>309</v>
      </c>
      <c r="B310" s="2" t="str">
        <f>IFERROR(VLOOKUP($A$1&amp;":"&amp;A310,'Finish order'!C:K,6,FALSE),"")</f>
        <v/>
      </c>
      <c r="C310" s="2" t="str">
        <f>IFERROR(VLOOKUP(A$1&amp;":"&amp;A310,'Finish order'!$C:$K,9,FALSE),"")</f>
        <v/>
      </c>
      <c r="D310" s="2" t="str">
        <f>IFERROR(VLOOKUP(A$1&amp;":"&amp;A310,'Finish order'!$C:$K,7,FALSE),"")</f>
        <v/>
      </c>
      <c r="E310" s="11" t="str">
        <f>IFERROR(VLOOKUP($A$1&amp;":"&amp;A310,'Finish order'!C:K,5,FALSE),"")</f>
        <v/>
      </c>
      <c r="F310" s="2" t="str">
        <f>IFERROR(VLOOKUP($A$1&amp;":"&amp;A310,'Finish order'!C:K,4,FALSE),"")</f>
        <v/>
      </c>
      <c r="G310" s="13" t="str" cm="1">
        <f t="array" ref="G310">IFERROR(SMALL(IF($D$2:$D1219=D310,$A$2:$A$911*1.001),1),"")</f>
        <v/>
      </c>
      <c r="H310" s="13" t="str" cm="1">
        <f t="array" ref="H310">IFERROR(SMALL(IF($D$2:$D1219=D310,$A$2:$A$911*1.0001),2),"")</f>
        <v/>
      </c>
      <c r="I310" s="13" t="str" cm="1">
        <f t="array" ref="I310">IFERROR(SMALL(IF($D$2:$D1219=D310,$A$2:$A$911*1.00001),3),"")</f>
        <v/>
      </c>
      <c r="J310" s="13" t="str" cm="1">
        <f t="array" ref="J310">IFERROR(SMALL(IF($D$2:$D1219=D310,$A$2:$A$911*1.000001),4),"")</f>
        <v/>
      </c>
      <c r="K310" s="13" t="str">
        <f t="shared" si="30"/>
        <v>No</v>
      </c>
      <c r="L310" s="13" t="str">
        <f t="shared" si="31"/>
        <v>No</v>
      </c>
      <c r="M310" s="13" t="str">
        <f t="shared" si="32"/>
        <v>No</v>
      </c>
      <c r="N310" s="13" t="str">
        <f>Table1[[#This Row],[Club]]&amp;":"&amp;Table1[[#Headers],[Male]]</f>
        <v>:Male</v>
      </c>
      <c r="P310" s="2">
        <v>309</v>
      </c>
      <c r="Q310" s="2" t="str">
        <f>IFERROR(VLOOKUP(P$1&amp;":"&amp;P310,'Finish order'!$C:$K,6,FALSE),"")</f>
        <v/>
      </c>
      <c r="R310" s="2" t="str">
        <f>IFERROR(VLOOKUP(P$1&amp;":"&amp;P310,'Finish order'!$C:$K,9,FALSE),"")</f>
        <v/>
      </c>
      <c r="S310" s="2" t="str">
        <f>IFERROR(VLOOKUP(P$1&amp;":"&amp;P310,'Finish order'!$C:$K,7,FALSE),"")</f>
        <v/>
      </c>
      <c r="T310" s="11" t="str">
        <f>IFERROR(VLOOKUP(P$1&amp;":"&amp;P310,'Finish order'!$C:$K,5,FALSE),"")</f>
        <v/>
      </c>
      <c r="U310" s="2" t="str">
        <f>IFERROR(VLOOKUP(P$1&amp;":"&amp;P310,'Finish order'!$C:$K,4,FALSE),"")</f>
        <v/>
      </c>
      <c r="V310" s="13" t="str" cm="1">
        <f t="array" ref="V310">IFERROR(SMALL(IF($S$2:$S1219=S310,$P$2:$P$911*1.001),1),"")</f>
        <v/>
      </c>
      <c r="W310" s="13" t="str" cm="1">
        <f t="array" ref="W310">IFERROR(SMALL(IF($S$2:$S1219=S310,$P$2:$P$911*1.0001),2),"")</f>
        <v/>
      </c>
      <c r="X310" s="13" t="str" cm="1">
        <f t="array" ref="X310">IFERROR(SMALL(IF($S$2:$S1219=S310,$P$2:$P$911*1.00001),3),"")</f>
        <v/>
      </c>
      <c r="Y310" s="13" t="str" cm="1">
        <f t="array" ref="Y310">IFERROR(SMALL(IF($S$2:$S1219=S310,$P$2:$P$911*1.000001),4),"")</f>
        <v/>
      </c>
      <c r="Z310" s="13" t="str">
        <f t="shared" si="33"/>
        <v>No</v>
      </c>
      <c r="AA310" s="13" t="str">
        <f t="shared" si="34"/>
        <v>No</v>
      </c>
      <c r="AB310" s="13" t="str">
        <f t="shared" si="35"/>
        <v>No</v>
      </c>
      <c r="AC310" s="13" t="str">
        <f>Table4[[#This Row],[Club]]&amp;":"&amp;Table4[[#Headers],[Female]]</f>
        <v>:Female</v>
      </c>
    </row>
    <row r="311" spans="1:29" x14ac:dyDescent="0.2">
      <c r="A311" s="2">
        <v>310</v>
      </c>
      <c r="B311" s="2" t="str">
        <f>IFERROR(VLOOKUP($A$1&amp;":"&amp;A311,'Finish order'!C:K,6,FALSE),"")</f>
        <v/>
      </c>
      <c r="C311" s="2" t="str">
        <f>IFERROR(VLOOKUP(A$1&amp;":"&amp;A311,'Finish order'!$C:$K,9,FALSE),"")</f>
        <v/>
      </c>
      <c r="D311" s="2" t="str">
        <f>IFERROR(VLOOKUP(A$1&amp;":"&amp;A311,'Finish order'!$C:$K,7,FALSE),"")</f>
        <v/>
      </c>
      <c r="E311" s="11" t="str">
        <f>IFERROR(VLOOKUP($A$1&amp;":"&amp;A311,'Finish order'!C:K,5,FALSE),"")</f>
        <v/>
      </c>
      <c r="F311" s="2" t="str">
        <f>IFERROR(VLOOKUP($A$1&amp;":"&amp;A311,'Finish order'!C:K,4,FALSE),"")</f>
        <v/>
      </c>
      <c r="G311" s="13" t="str" cm="1">
        <f t="array" ref="G311">IFERROR(SMALL(IF($D$2:$D1220=D311,$A$2:$A$911*1.001),1),"")</f>
        <v/>
      </c>
      <c r="H311" s="13" t="str" cm="1">
        <f t="array" ref="H311">IFERROR(SMALL(IF($D$2:$D1220=D311,$A$2:$A$911*1.0001),2),"")</f>
        <v/>
      </c>
      <c r="I311" s="13" t="str" cm="1">
        <f t="array" ref="I311">IFERROR(SMALL(IF($D$2:$D1220=D311,$A$2:$A$911*1.00001),3),"")</f>
        <v/>
      </c>
      <c r="J311" s="13" t="str" cm="1">
        <f t="array" ref="J311">IFERROR(SMALL(IF($D$2:$D1220=D311,$A$2:$A$911*1.000001),4),"")</f>
        <v/>
      </c>
      <c r="K311" s="13" t="str">
        <f t="shared" si="30"/>
        <v>No</v>
      </c>
      <c r="L311" s="13" t="str">
        <f t="shared" si="31"/>
        <v>No</v>
      </c>
      <c r="M311" s="13" t="str">
        <f t="shared" si="32"/>
        <v>No</v>
      </c>
      <c r="N311" s="13" t="str">
        <f>Table1[[#This Row],[Club]]&amp;":"&amp;Table1[[#Headers],[Male]]</f>
        <v>:Male</v>
      </c>
      <c r="P311" s="2">
        <v>310</v>
      </c>
      <c r="Q311" s="2" t="str">
        <f>IFERROR(VLOOKUP(P$1&amp;":"&amp;P311,'Finish order'!$C:$K,6,FALSE),"")</f>
        <v/>
      </c>
      <c r="R311" s="2" t="str">
        <f>IFERROR(VLOOKUP(P$1&amp;":"&amp;P311,'Finish order'!$C:$K,9,FALSE),"")</f>
        <v/>
      </c>
      <c r="S311" s="2" t="str">
        <f>IFERROR(VLOOKUP(P$1&amp;":"&amp;P311,'Finish order'!$C:$K,7,FALSE),"")</f>
        <v/>
      </c>
      <c r="T311" s="11" t="str">
        <f>IFERROR(VLOOKUP(P$1&amp;":"&amp;P311,'Finish order'!$C:$K,5,FALSE),"")</f>
        <v/>
      </c>
      <c r="U311" s="2" t="str">
        <f>IFERROR(VLOOKUP(P$1&amp;":"&amp;P311,'Finish order'!$C:$K,4,FALSE),"")</f>
        <v/>
      </c>
      <c r="V311" s="13" t="str" cm="1">
        <f t="array" ref="V311">IFERROR(SMALL(IF($S$2:$S1220=S311,$P$2:$P$911*1.001),1),"")</f>
        <v/>
      </c>
      <c r="W311" s="13" t="str" cm="1">
        <f t="array" ref="W311">IFERROR(SMALL(IF($S$2:$S1220=S311,$P$2:$P$911*1.0001),2),"")</f>
        <v/>
      </c>
      <c r="X311" s="13" t="str" cm="1">
        <f t="array" ref="X311">IFERROR(SMALL(IF($S$2:$S1220=S311,$P$2:$P$911*1.00001),3),"")</f>
        <v/>
      </c>
      <c r="Y311" s="13" t="str" cm="1">
        <f t="array" ref="Y311">IFERROR(SMALL(IF($S$2:$S1220=S311,$P$2:$P$911*1.000001),4),"")</f>
        <v/>
      </c>
      <c r="Z311" s="13" t="str">
        <f t="shared" si="33"/>
        <v>No</v>
      </c>
      <c r="AA311" s="13" t="str">
        <f t="shared" si="34"/>
        <v>No</v>
      </c>
      <c r="AB311" s="13" t="str">
        <f t="shared" si="35"/>
        <v>No</v>
      </c>
      <c r="AC311" s="13" t="str">
        <f>Table4[[#This Row],[Club]]&amp;":"&amp;Table4[[#Headers],[Female]]</f>
        <v>:Female</v>
      </c>
    </row>
    <row r="312" spans="1:29" x14ac:dyDescent="0.2">
      <c r="A312" s="2">
        <v>311</v>
      </c>
      <c r="B312" s="2" t="str">
        <f>IFERROR(VLOOKUP($A$1&amp;":"&amp;A312,'Finish order'!C:K,6,FALSE),"")</f>
        <v/>
      </c>
      <c r="C312" s="2" t="str">
        <f>IFERROR(VLOOKUP(A$1&amp;":"&amp;A312,'Finish order'!$C:$K,9,FALSE),"")</f>
        <v/>
      </c>
      <c r="D312" s="2" t="str">
        <f>IFERROR(VLOOKUP(A$1&amp;":"&amp;A312,'Finish order'!$C:$K,7,FALSE),"")</f>
        <v/>
      </c>
      <c r="E312" s="11" t="str">
        <f>IFERROR(VLOOKUP($A$1&amp;":"&amp;A312,'Finish order'!C:K,5,FALSE),"")</f>
        <v/>
      </c>
      <c r="F312" s="2" t="str">
        <f>IFERROR(VLOOKUP($A$1&amp;":"&amp;A312,'Finish order'!C:K,4,FALSE),"")</f>
        <v/>
      </c>
      <c r="G312" s="13" t="str" cm="1">
        <f t="array" ref="G312">IFERROR(SMALL(IF($D$2:$D1221=D312,$A$2:$A$911*1.001),1),"")</f>
        <v/>
      </c>
      <c r="H312" s="13" t="str" cm="1">
        <f t="array" ref="H312">IFERROR(SMALL(IF($D$2:$D1221=D312,$A$2:$A$911*1.0001),2),"")</f>
        <v/>
      </c>
      <c r="I312" s="13" t="str" cm="1">
        <f t="array" ref="I312">IFERROR(SMALL(IF($D$2:$D1221=D312,$A$2:$A$911*1.00001),3),"")</f>
        <v/>
      </c>
      <c r="J312" s="13" t="str" cm="1">
        <f t="array" ref="J312">IFERROR(SMALL(IF($D$2:$D1221=D312,$A$2:$A$911*1.000001),4),"")</f>
        <v/>
      </c>
      <c r="K312" s="13" t="str">
        <f t="shared" si="30"/>
        <v>No</v>
      </c>
      <c r="L312" s="13" t="str">
        <f t="shared" si="31"/>
        <v>No</v>
      </c>
      <c r="M312" s="13" t="str">
        <f t="shared" si="32"/>
        <v>No</v>
      </c>
      <c r="N312" s="13" t="str">
        <f>Table1[[#This Row],[Club]]&amp;":"&amp;Table1[[#Headers],[Male]]</f>
        <v>:Male</v>
      </c>
      <c r="P312" s="2">
        <v>311</v>
      </c>
      <c r="Q312" s="2" t="str">
        <f>IFERROR(VLOOKUP(P$1&amp;":"&amp;P312,'Finish order'!$C:$K,6,FALSE),"")</f>
        <v/>
      </c>
      <c r="R312" s="2" t="str">
        <f>IFERROR(VLOOKUP(P$1&amp;":"&amp;P312,'Finish order'!$C:$K,9,FALSE),"")</f>
        <v/>
      </c>
      <c r="S312" s="2" t="str">
        <f>IFERROR(VLOOKUP(P$1&amp;":"&amp;P312,'Finish order'!$C:$K,7,FALSE),"")</f>
        <v/>
      </c>
      <c r="T312" s="11" t="str">
        <f>IFERROR(VLOOKUP(P$1&amp;":"&amp;P312,'Finish order'!$C:$K,5,FALSE),"")</f>
        <v/>
      </c>
      <c r="U312" s="2" t="str">
        <f>IFERROR(VLOOKUP(P$1&amp;":"&amp;P312,'Finish order'!$C:$K,4,FALSE),"")</f>
        <v/>
      </c>
      <c r="V312" s="13" t="str" cm="1">
        <f t="array" ref="V312">IFERROR(SMALL(IF($S$2:$S1221=S312,$P$2:$P$911*1.001),1),"")</f>
        <v/>
      </c>
      <c r="W312" s="13" t="str" cm="1">
        <f t="array" ref="W312">IFERROR(SMALL(IF($S$2:$S1221=S312,$P$2:$P$911*1.0001),2),"")</f>
        <v/>
      </c>
      <c r="X312" s="13" t="str" cm="1">
        <f t="array" ref="X312">IFERROR(SMALL(IF($S$2:$S1221=S312,$P$2:$P$911*1.00001),3),"")</f>
        <v/>
      </c>
      <c r="Y312" s="13" t="str" cm="1">
        <f t="array" ref="Y312">IFERROR(SMALL(IF($S$2:$S1221=S312,$P$2:$P$911*1.000001),4),"")</f>
        <v/>
      </c>
      <c r="Z312" s="13" t="str">
        <f t="shared" si="33"/>
        <v>No</v>
      </c>
      <c r="AA312" s="13" t="str">
        <f t="shared" si="34"/>
        <v>No</v>
      </c>
      <c r="AB312" s="13" t="str">
        <f t="shared" si="35"/>
        <v>No</v>
      </c>
      <c r="AC312" s="13" t="str">
        <f>Table4[[#This Row],[Club]]&amp;":"&amp;Table4[[#Headers],[Female]]</f>
        <v>:Female</v>
      </c>
    </row>
    <row r="313" spans="1:29" x14ac:dyDescent="0.2">
      <c r="A313" s="2">
        <v>312</v>
      </c>
      <c r="B313" s="2" t="str">
        <f>IFERROR(VLOOKUP($A$1&amp;":"&amp;A313,'Finish order'!C:K,6,FALSE),"")</f>
        <v/>
      </c>
      <c r="C313" s="2" t="str">
        <f>IFERROR(VLOOKUP(A$1&amp;":"&amp;A313,'Finish order'!$C:$K,9,FALSE),"")</f>
        <v/>
      </c>
      <c r="D313" s="2" t="str">
        <f>IFERROR(VLOOKUP(A$1&amp;":"&amp;A313,'Finish order'!$C:$K,7,FALSE),"")</f>
        <v/>
      </c>
      <c r="E313" s="11" t="str">
        <f>IFERROR(VLOOKUP($A$1&amp;":"&amp;A313,'Finish order'!C:K,5,FALSE),"")</f>
        <v/>
      </c>
      <c r="F313" s="2" t="str">
        <f>IFERROR(VLOOKUP($A$1&amp;":"&amp;A313,'Finish order'!C:K,4,FALSE),"")</f>
        <v/>
      </c>
      <c r="G313" s="13" t="str" cm="1">
        <f t="array" ref="G313">IFERROR(SMALL(IF($D$2:$D1222=D313,$A$2:$A$911*1.001),1),"")</f>
        <v/>
      </c>
      <c r="H313" s="13" t="str" cm="1">
        <f t="array" ref="H313">IFERROR(SMALL(IF($D$2:$D1222=D313,$A$2:$A$911*1.0001),2),"")</f>
        <v/>
      </c>
      <c r="I313" s="13" t="str" cm="1">
        <f t="array" ref="I313">IFERROR(SMALL(IF($D$2:$D1222=D313,$A$2:$A$911*1.00001),3),"")</f>
        <v/>
      </c>
      <c r="J313" s="13" t="str" cm="1">
        <f t="array" ref="J313">IFERROR(SMALL(IF($D$2:$D1222=D313,$A$2:$A$911*1.000001),4),"")</f>
        <v/>
      </c>
      <c r="K313" s="13" t="str">
        <f t="shared" si="30"/>
        <v>No</v>
      </c>
      <c r="L313" s="13" t="str">
        <f t="shared" si="31"/>
        <v>No</v>
      </c>
      <c r="M313" s="13" t="str">
        <f t="shared" si="32"/>
        <v>No</v>
      </c>
      <c r="N313" s="13" t="str">
        <f>Table1[[#This Row],[Club]]&amp;":"&amp;Table1[[#Headers],[Male]]</f>
        <v>:Male</v>
      </c>
      <c r="P313" s="2">
        <v>312</v>
      </c>
      <c r="Q313" s="2" t="str">
        <f>IFERROR(VLOOKUP(P$1&amp;":"&amp;P313,'Finish order'!$C:$K,6,FALSE),"")</f>
        <v/>
      </c>
      <c r="R313" s="2" t="str">
        <f>IFERROR(VLOOKUP(P$1&amp;":"&amp;P313,'Finish order'!$C:$K,9,FALSE),"")</f>
        <v/>
      </c>
      <c r="S313" s="2" t="str">
        <f>IFERROR(VLOOKUP(P$1&amp;":"&amp;P313,'Finish order'!$C:$K,7,FALSE),"")</f>
        <v/>
      </c>
      <c r="T313" s="11" t="str">
        <f>IFERROR(VLOOKUP(P$1&amp;":"&amp;P313,'Finish order'!$C:$K,5,FALSE),"")</f>
        <v/>
      </c>
      <c r="U313" s="2" t="str">
        <f>IFERROR(VLOOKUP(P$1&amp;":"&amp;P313,'Finish order'!$C:$K,4,FALSE),"")</f>
        <v/>
      </c>
      <c r="V313" s="13" t="str" cm="1">
        <f t="array" ref="V313">IFERROR(SMALL(IF($S$2:$S1222=S313,$P$2:$P$911*1.001),1),"")</f>
        <v/>
      </c>
      <c r="W313" s="13" t="str" cm="1">
        <f t="array" ref="W313">IFERROR(SMALL(IF($S$2:$S1222=S313,$P$2:$P$911*1.0001),2),"")</f>
        <v/>
      </c>
      <c r="X313" s="13" t="str" cm="1">
        <f t="array" ref="X313">IFERROR(SMALL(IF($S$2:$S1222=S313,$P$2:$P$911*1.00001),3),"")</f>
        <v/>
      </c>
      <c r="Y313" s="13" t="str" cm="1">
        <f t="array" ref="Y313">IFERROR(SMALL(IF($S$2:$S1222=S313,$P$2:$P$911*1.000001),4),"")</f>
        <v/>
      </c>
      <c r="Z313" s="13" t="str">
        <f t="shared" si="33"/>
        <v>No</v>
      </c>
      <c r="AA313" s="13" t="str">
        <f t="shared" si="34"/>
        <v>No</v>
      </c>
      <c r="AB313" s="13" t="str">
        <f t="shared" si="35"/>
        <v>No</v>
      </c>
      <c r="AC313" s="13" t="str">
        <f>Table4[[#This Row],[Club]]&amp;":"&amp;Table4[[#Headers],[Female]]</f>
        <v>:Female</v>
      </c>
    </row>
    <row r="314" spans="1:29" x14ac:dyDescent="0.2">
      <c r="A314" s="2">
        <v>313</v>
      </c>
      <c r="B314" s="2" t="str">
        <f>IFERROR(VLOOKUP($A$1&amp;":"&amp;A314,'Finish order'!C:K,6,FALSE),"")</f>
        <v/>
      </c>
      <c r="C314" s="2" t="str">
        <f>IFERROR(VLOOKUP(A$1&amp;":"&amp;A314,'Finish order'!$C:$K,9,FALSE),"")</f>
        <v/>
      </c>
      <c r="D314" s="2" t="str">
        <f>IFERROR(VLOOKUP(A$1&amp;":"&amp;A314,'Finish order'!$C:$K,7,FALSE),"")</f>
        <v/>
      </c>
      <c r="E314" s="11" t="str">
        <f>IFERROR(VLOOKUP($A$1&amp;":"&amp;A314,'Finish order'!C:K,5,FALSE),"")</f>
        <v/>
      </c>
      <c r="F314" s="2" t="str">
        <f>IFERROR(VLOOKUP($A$1&amp;":"&amp;A314,'Finish order'!C:K,4,FALSE),"")</f>
        <v/>
      </c>
      <c r="G314" s="13" t="str" cm="1">
        <f t="array" ref="G314">IFERROR(SMALL(IF($D$2:$D1223=D314,$A$2:$A$911*1.001),1),"")</f>
        <v/>
      </c>
      <c r="H314" s="13" t="str" cm="1">
        <f t="array" ref="H314">IFERROR(SMALL(IF($D$2:$D1223=D314,$A$2:$A$911*1.0001),2),"")</f>
        <v/>
      </c>
      <c r="I314" s="13" t="str" cm="1">
        <f t="array" ref="I314">IFERROR(SMALL(IF($D$2:$D1223=D314,$A$2:$A$911*1.00001),3),"")</f>
        <v/>
      </c>
      <c r="J314" s="13" t="str" cm="1">
        <f t="array" ref="J314">IFERROR(SMALL(IF($D$2:$D1223=D314,$A$2:$A$911*1.000001),4),"")</f>
        <v/>
      </c>
      <c r="K314" s="13" t="str">
        <f t="shared" si="30"/>
        <v>No</v>
      </c>
      <c r="L314" s="13" t="str">
        <f t="shared" si="31"/>
        <v>No</v>
      </c>
      <c r="M314" s="13" t="str">
        <f t="shared" si="32"/>
        <v>No</v>
      </c>
      <c r="N314" s="13" t="str">
        <f>Table1[[#This Row],[Club]]&amp;":"&amp;Table1[[#Headers],[Male]]</f>
        <v>:Male</v>
      </c>
      <c r="P314" s="2">
        <v>313</v>
      </c>
      <c r="Q314" s="2" t="str">
        <f>IFERROR(VLOOKUP(P$1&amp;":"&amp;P314,'Finish order'!$C:$K,6,FALSE),"")</f>
        <v/>
      </c>
      <c r="R314" s="2" t="str">
        <f>IFERROR(VLOOKUP(P$1&amp;":"&amp;P314,'Finish order'!$C:$K,9,FALSE),"")</f>
        <v/>
      </c>
      <c r="S314" s="2" t="str">
        <f>IFERROR(VLOOKUP(P$1&amp;":"&amp;P314,'Finish order'!$C:$K,7,FALSE),"")</f>
        <v/>
      </c>
      <c r="T314" s="11" t="str">
        <f>IFERROR(VLOOKUP(P$1&amp;":"&amp;P314,'Finish order'!$C:$K,5,FALSE),"")</f>
        <v/>
      </c>
      <c r="U314" s="2" t="str">
        <f>IFERROR(VLOOKUP(P$1&amp;":"&amp;P314,'Finish order'!$C:$K,4,FALSE),"")</f>
        <v/>
      </c>
      <c r="V314" s="13" t="str" cm="1">
        <f t="array" ref="V314">IFERROR(SMALL(IF($S$2:$S1223=S314,$P$2:$P$911*1.001),1),"")</f>
        <v/>
      </c>
      <c r="W314" s="13" t="str" cm="1">
        <f t="array" ref="W314">IFERROR(SMALL(IF($S$2:$S1223=S314,$P$2:$P$911*1.0001),2),"")</f>
        <v/>
      </c>
      <c r="X314" s="13" t="str" cm="1">
        <f t="array" ref="X314">IFERROR(SMALL(IF($S$2:$S1223=S314,$P$2:$P$911*1.00001),3),"")</f>
        <v/>
      </c>
      <c r="Y314" s="13" t="str" cm="1">
        <f t="array" ref="Y314">IFERROR(SMALL(IF($S$2:$S1223=S314,$P$2:$P$911*1.000001),4),"")</f>
        <v/>
      </c>
      <c r="Z314" s="13" t="str">
        <f t="shared" si="33"/>
        <v>No</v>
      </c>
      <c r="AA314" s="13" t="str">
        <f t="shared" si="34"/>
        <v>No</v>
      </c>
      <c r="AB314" s="13" t="str">
        <f t="shared" si="35"/>
        <v>No</v>
      </c>
      <c r="AC314" s="13" t="str">
        <f>Table4[[#This Row],[Club]]&amp;":"&amp;Table4[[#Headers],[Female]]</f>
        <v>:Female</v>
      </c>
    </row>
    <row r="315" spans="1:29" x14ac:dyDescent="0.2">
      <c r="A315" s="2">
        <v>314</v>
      </c>
      <c r="B315" s="2" t="str">
        <f>IFERROR(VLOOKUP($A$1&amp;":"&amp;A315,'Finish order'!C:K,6,FALSE),"")</f>
        <v/>
      </c>
      <c r="C315" s="2" t="str">
        <f>IFERROR(VLOOKUP(A$1&amp;":"&amp;A315,'Finish order'!$C:$K,9,FALSE),"")</f>
        <v/>
      </c>
      <c r="D315" s="2" t="str">
        <f>IFERROR(VLOOKUP(A$1&amp;":"&amp;A315,'Finish order'!$C:$K,7,FALSE),"")</f>
        <v/>
      </c>
      <c r="E315" s="11" t="str">
        <f>IFERROR(VLOOKUP($A$1&amp;":"&amp;A315,'Finish order'!C:K,5,FALSE),"")</f>
        <v/>
      </c>
      <c r="F315" s="2" t="str">
        <f>IFERROR(VLOOKUP($A$1&amp;":"&amp;A315,'Finish order'!C:K,4,FALSE),"")</f>
        <v/>
      </c>
      <c r="G315" s="13" t="str" cm="1">
        <f t="array" ref="G315">IFERROR(SMALL(IF($D$2:$D1224=D315,$A$2:$A$911*1.001),1),"")</f>
        <v/>
      </c>
      <c r="H315" s="13" t="str" cm="1">
        <f t="array" ref="H315">IFERROR(SMALL(IF($D$2:$D1224=D315,$A$2:$A$911*1.0001),2),"")</f>
        <v/>
      </c>
      <c r="I315" s="13" t="str" cm="1">
        <f t="array" ref="I315">IFERROR(SMALL(IF($D$2:$D1224=D315,$A$2:$A$911*1.00001),3),"")</f>
        <v/>
      </c>
      <c r="J315" s="13" t="str" cm="1">
        <f t="array" ref="J315">IFERROR(SMALL(IF($D$2:$D1224=D315,$A$2:$A$911*1.000001),4),"")</f>
        <v/>
      </c>
      <c r="K315" s="13" t="str">
        <f t="shared" si="30"/>
        <v>No</v>
      </c>
      <c r="L315" s="13" t="str">
        <f t="shared" si="31"/>
        <v>No</v>
      </c>
      <c r="M315" s="13" t="str">
        <f t="shared" si="32"/>
        <v>No</v>
      </c>
      <c r="N315" s="13" t="str">
        <f>Table1[[#This Row],[Club]]&amp;":"&amp;Table1[[#Headers],[Male]]</f>
        <v>:Male</v>
      </c>
      <c r="P315" s="2">
        <v>314</v>
      </c>
      <c r="Q315" s="2" t="str">
        <f>IFERROR(VLOOKUP(P$1&amp;":"&amp;P315,'Finish order'!$C:$K,6,FALSE),"")</f>
        <v/>
      </c>
      <c r="R315" s="2" t="str">
        <f>IFERROR(VLOOKUP(P$1&amp;":"&amp;P315,'Finish order'!$C:$K,9,FALSE),"")</f>
        <v/>
      </c>
      <c r="S315" s="2" t="str">
        <f>IFERROR(VLOOKUP(P$1&amp;":"&amp;P315,'Finish order'!$C:$K,7,FALSE),"")</f>
        <v/>
      </c>
      <c r="T315" s="11" t="str">
        <f>IFERROR(VLOOKUP(P$1&amp;":"&amp;P315,'Finish order'!$C:$K,5,FALSE),"")</f>
        <v/>
      </c>
      <c r="U315" s="2" t="str">
        <f>IFERROR(VLOOKUP(P$1&amp;":"&amp;P315,'Finish order'!$C:$K,4,FALSE),"")</f>
        <v/>
      </c>
      <c r="V315" s="13" t="str" cm="1">
        <f t="array" ref="V315">IFERROR(SMALL(IF($S$2:$S1224=S315,$P$2:$P$911*1.001),1),"")</f>
        <v/>
      </c>
      <c r="W315" s="13" t="str" cm="1">
        <f t="array" ref="W315">IFERROR(SMALL(IF($S$2:$S1224=S315,$P$2:$P$911*1.0001),2),"")</f>
        <v/>
      </c>
      <c r="X315" s="13" t="str" cm="1">
        <f t="array" ref="X315">IFERROR(SMALL(IF($S$2:$S1224=S315,$P$2:$P$911*1.00001),3),"")</f>
        <v/>
      </c>
      <c r="Y315" s="13" t="str" cm="1">
        <f t="array" ref="Y315">IFERROR(SMALL(IF($S$2:$S1224=S315,$P$2:$P$911*1.000001),4),"")</f>
        <v/>
      </c>
      <c r="Z315" s="13" t="str">
        <f t="shared" si="33"/>
        <v>No</v>
      </c>
      <c r="AA315" s="13" t="str">
        <f t="shared" si="34"/>
        <v>No</v>
      </c>
      <c r="AB315" s="13" t="str">
        <f t="shared" si="35"/>
        <v>No</v>
      </c>
      <c r="AC315" s="13" t="str">
        <f>Table4[[#This Row],[Club]]&amp;":"&amp;Table4[[#Headers],[Female]]</f>
        <v>:Female</v>
      </c>
    </row>
    <row r="316" spans="1:29" x14ac:dyDescent="0.2">
      <c r="A316" s="2">
        <v>315</v>
      </c>
      <c r="B316" s="2" t="str">
        <f>IFERROR(VLOOKUP($A$1&amp;":"&amp;A316,'Finish order'!C:K,6,FALSE),"")</f>
        <v/>
      </c>
      <c r="C316" s="2" t="str">
        <f>IFERROR(VLOOKUP(A$1&amp;":"&amp;A316,'Finish order'!$C:$K,9,FALSE),"")</f>
        <v/>
      </c>
      <c r="D316" s="2" t="str">
        <f>IFERROR(VLOOKUP(A$1&amp;":"&amp;A316,'Finish order'!$C:$K,7,FALSE),"")</f>
        <v/>
      </c>
      <c r="E316" s="11" t="str">
        <f>IFERROR(VLOOKUP($A$1&amp;":"&amp;A316,'Finish order'!C:K,5,FALSE),"")</f>
        <v/>
      </c>
      <c r="F316" s="2" t="str">
        <f>IFERROR(VLOOKUP($A$1&amp;":"&amp;A316,'Finish order'!C:K,4,FALSE),"")</f>
        <v/>
      </c>
      <c r="G316" s="13" t="str" cm="1">
        <f t="array" ref="G316">IFERROR(SMALL(IF($D$2:$D1225=D316,$A$2:$A$911*1.001),1),"")</f>
        <v/>
      </c>
      <c r="H316" s="13" t="str" cm="1">
        <f t="array" ref="H316">IFERROR(SMALL(IF($D$2:$D1225=D316,$A$2:$A$911*1.0001),2),"")</f>
        <v/>
      </c>
      <c r="I316" s="13" t="str" cm="1">
        <f t="array" ref="I316">IFERROR(SMALL(IF($D$2:$D1225=D316,$A$2:$A$911*1.00001),3),"")</f>
        <v/>
      </c>
      <c r="J316" s="13" t="str" cm="1">
        <f t="array" ref="J316">IFERROR(SMALL(IF($D$2:$D1225=D316,$A$2:$A$911*1.000001),4),"")</f>
        <v/>
      </c>
      <c r="K316" s="13" t="str">
        <f t="shared" si="30"/>
        <v>No</v>
      </c>
      <c r="L316" s="13" t="str">
        <f t="shared" si="31"/>
        <v>No</v>
      </c>
      <c r="M316" s="13" t="str">
        <f t="shared" si="32"/>
        <v>No</v>
      </c>
      <c r="N316" s="13" t="str">
        <f>Table1[[#This Row],[Club]]&amp;":"&amp;Table1[[#Headers],[Male]]</f>
        <v>:Male</v>
      </c>
      <c r="P316" s="2">
        <v>315</v>
      </c>
      <c r="Q316" s="2" t="str">
        <f>IFERROR(VLOOKUP(P$1&amp;":"&amp;P316,'Finish order'!$C:$K,6,FALSE),"")</f>
        <v/>
      </c>
      <c r="R316" s="2" t="str">
        <f>IFERROR(VLOOKUP(P$1&amp;":"&amp;P316,'Finish order'!$C:$K,9,FALSE),"")</f>
        <v/>
      </c>
      <c r="S316" s="2" t="str">
        <f>IFERROR(VLOOKUP(P$1&amp;":"&amp;P316,'Finish order'!$C:$K,7,FALSE),"")</f>
        <v/>
      </c>
      <c r="T316" s="11" t="str">
        <f>IFERROR(VLOOKUP(P$1&amp;":"&amp;P316,'Finish order'!$C:$K,5,FALSE),"")</f>
        <v/>
      </c>
      <c r="U316" s="2" t="str">
        <f>IFERROR(VLOOKUP(P$1&amp;":"&amp;P316,'Finish order'!$C:$K,4,FALSE),"")</f>
        <v/>
      </c>
      <c r="V316" s="13" t="str" cm="1">
        <f t="array" ref="V316">IFERROR(SMALL(IF($S$2:$S1225=S316,$P$2:$P$911*1.001),1),"")</f>
        <v/>
      </c>
      <c r="W316" s="13" t="str" cm="1">
        <f t="array" ref="W316">IFERROR(SMALL(IF($S$2:$S1225=S316,$P$2:$P$911*1.0001),2),"")</f>
        <v/>
      </c>
      <c r="X316" s="13" t="str" cm="1">
        <f t="array" ref="X316">IFERROR(SMALL(IF($S$2:$S1225=S316,$P$2:$P$911*1.00001),3),"")</f>
        <v/>
      </c>
      <c r="Y316" s="13" t="str" cm="1">
        <f t="array" ref="Y316">IFERROR(SMALL(IF($S$2:$S1225=S316,$P$2:$P$911*1.000001),4),"")</f>
        <v/>
      </c>
      <c r="Z316" s="13" t="str">
        <f t="shared" si="33"/>
        <v>No</v>
      </c>
      <c r="AA316" s="13" t="str">
        <f t="shared" si="34"/>
        <v>No</v>
      </c>
      <c r="AB316" s="13" t="str">
        <f t="shared" si="35"/>
        <v>No</v>
      </c>
      <c r="AC316" s="13" t="str">
        <f>Table4[[#This Row],[Club]]&amp;":"&amp;Table4[[#Headers],[Female]]</f>
        <v>:Female</v>
      </c>
    </row>
    <row r="317" spans="1:29" x14ac:dyDescent="0.2">
      <c r="A317" s="2">
        <v>316</v>
      </c>
      <c r="B317" s="2" t="str">
        <f>IFERROR(VLOOKUP($A$1&amp;":"&amp;A317,'Finish order'!C:K,6,FALSE),"")</f>
        <v/>
      </c>
      <c r="C317" s="2" t="str">
        <f>IFERROR(VLOOKUP(A$1&amp;":"&amp;A317,'Finish order'!$C:$K,9,FALSE),"")</f>
        <v/>
      </c>
      <c r="D317" s="2" t="str">
        <f>IFERROR(VLOOKUP(A$1&amp;":"&amp;A317,'Finish order'!$C:$K,7,FALSE),"")</f>
        <v/>
      </c>
      <c r="E317" s="11" t="str">
        <f>IFERROR(VLOOKUP($A$1&amp;":"&amp;A317,'Finish order'!C:K,5,FALSE),"")</f>
        <v/>
      </c>
      <c r="F317" s="2" t="str">
        <f>IFERROR(VLOOKUP($A$1&amp;":"&amp;A317,'Finish order'!C:K,4,FALSE),"")</f>
        <v/>
      </c>
      <c r="G317" s="13" t="str" cm="1">
        <f t="array" ref="G317">IFERROR(SMALL(IF($D$2:$D1226=D317,$A$2:$A$911*1.001),1),"")</f>
        <v/>
      </c>
      <c r="H317" s="13" t="str" cm="1">
        <f t="array" ref="H317">IFERROR(SMALL(IF($D$2:$D1226=D317,$A$2:$A$911*1.0001),2),"")</f>
        <v/>
      </c>
      <c r="I317" s="13" t="str" cm="1">
        <f t="array" ref="I317">IFERROR(SMALL(IF($D$2:$D1226=D317,$A$2:$A$911*1.00001),3),"")</f>
        <v/>
      </c>
      <c r="J317" s="13" t="str" cm="1">
        <f t="array" ref="J317">IFERROR(SMALL(IF($D$2:$D1226=D317,$A$2:$A$911*1.000001),4),"")</f>
        <v/>
      </c>
      <c r="K317" s="13" t="str">
        <f t="shared" si="30"/>
        <v>No</v>
      </c>
      <c r="L317" s="13" t="str">
        <f t="shared" si="31"/>
        <v>No</v>
      </c>
      <c r="M317" s="13" t="str">
        <f t="shared" si="32"/>
        <v>No</v>
      </c>
      <c r="N317" s="13" t="str">
        <f>Table1[[#This Row],[Club]]&amp;":"&amp;Table1[[#Headers],[Male]]</f>
        <v>:Male</v>
      </c>
      <c r="P317" s="2">
        <v>316</v>
      </c>
      <c r="Q317" s="2" t="str">
        <f>IFERROR(VLOOKUP(P$1&amp;":"&amp;P317,'Finish order'!$C:$K,6,FALSE),"")</f>
        <v/>
      </c>
      <c r="R317" s="2" t="str">
        <f>IFERROR(VLOOKUP(P$1&amp;":"&amp;P317,'Finish order'!$C:$K,9,FALSE),"")</f>
        <v/>
      </c>
      <c r="S317" s="2" t="str">
        <f>IFERROR(VLOOKUP(P$1&amp;":"&amp;P317,'Finish order'!$C:$K,7,FALSE),"")</f>
        <v/>
      </c>
      <c r="T317" s="11" t="str">
        <f>IFERROR(VLOOKUP(P$1&amp;":"&amp;P317,'Finish order'!$C:$K,5,FALSE),"")</f>
        <v/>
      </c>
      <c r="U317" s="2" t="str">
        <f>IFERROR(VLOOKUP(P$1&amp;":"&amp;P317,'Finish order'!$C:$K,4,FALSE),"")</f>
        <v/>
      </c>
      <c r="V317" s="13" t="str" cm="1">
        <f t="array" ref="V317">IFERROR(SMALL(IF($S$2:$S1226=S317,$P$2:$P$911*1.001),1),"")</f>
        <v/>
      </c>
      <c r="W317" s="13" t="str" cm="1">
        <f t="array" ref="W317">IFERROR(SMALL(IF($S$2:$S1226=S317,$P$2:$P$911*1.0001),2),"")</f>
        <v/>
      </c>
      <c r="X317" s="13" t="str" cm="1">
        <f t="array" ref="X317">IFERROR(SMALL(IF($S$2:$S1226=S317,$P$2:$P$911*1.00001),3),"")</f>
        <v/>
      </c>
      <c r="Y317" s="13" t="str" cm="1">
        <f t="array" ref="Y317">IFERROR(SMALL(IF($S$2:$S1226=S317,$P$2:$P$911*1.000001),4),"")</f>
        <v/>
      </c>
      <c r="Z317" s="13" t="str">
        <f t="shared" si="33"/>
        <v>No</v>
      </c>
      <c r="AA317" s="13" t="str">
        <f t="shared" si="34"/>
        <v>No</v>
      </c>
      <c r="AB317" s="13" t="str">
        <f t="shared" si="35"/>
        <v>No</v>
      </c>
      <c r="AC317" s="13" t="str">
        <f>Table4[[#This Row],[Club]]&amp;":"&amp;Table4[[#Headers],[Female]]</f>
        <v>:Female</v>
      </c>
    </row>
    <row r="318" spans="1:29" x14ac:dyDescent="0.2">
      <c r="A318" s="2">
        <v>317</v>
      </c>
      <c r="B318" s="2" t="str">
        <f>IFERROR(VLOOKUP($A$1&amp;":"&amp;A318,'Finish order'!C:K,6,FALSE),"")</f>
        <v/>
      </c>
      <c r="C318" s="2" t="str">
        <f>IFERROR(VLOOKUP(A$1&amp;":"&amp;A318,'Finish order'!$C:$K,9,FALSE),"")</f>
        <v/>
      </c>
      <c r="D318" s="2" t="str">
        <f>IFERROR(VLOOKUP(A$1&amp;":"&amp;A318,'Finish order'!$C:$K,7,FALSE),"")</f>
        <v/>
      </c>
      <c r="E318" s="11" t="str">
        <f>IFERROR(VLOOKUP($A$1&amp;":"&amp;A318,'Finish order'!C:K,5,FALSE),"")</f>
        <v/>
      </c>
      <c r="F318" s="2" t="str">
        <f>IFERROR(VLOOKUP($A$1&amp;":"&amp;A318,'Finish order'!C:K,4,FALSE),"")</f>
        <v/>
      </c>
      <c r="G318" s="13" t="str" cm="1">
        <f t="array" ref="G318">IFERROR(SMALL(IF($D$2:$D1227=D318,$A$2:$A$911*1.001),1),"")</f>
        <v/>
      </c>
      <c r="H318" s="13" t="str" cm="1">
        <f t="array" ref="H318">IFERROR(SMALL(IF($D$2:$D1227=D318,$A$2:$A$911*1.0001),2),"")</f>
        <v/>
      </c>
      <c r="I318" s="13" t="str" cm="1">
        <f t="array" ref="I318">IFERROR(SMALL(IF($D$2:$D1227=D318,$A$2:$A$911*1.00001),3),"")</f>
        <v/>
      </c>
      <c r="J318" s="13" t="str" cm="1">
        <f t="array" ref="J318">IFERROR(SMALL(IF($D$2:$D1227=D318,$A$2:$A$911*1.000001),4),"")</f>
        <v/>
      </c>
      <c r="K318" s="13" t="str">
        <f t="shared" si="30"/>
        <v>No</v>
      </c>
      <c r="L318" s="13" t="str">
        <f t="shared" si="31"/>
        <v>No</v>
      </c>
      <c r="M318" s="13" t="str">
        <f t="shared" si="32"/>
        <v>No</v>
      </c>
      <c r="N318" s="13" t="str">
        <f>Table1[[#This Row],[Club]]&amp;":"&amp;Table1[[#Headers],[Male]]</f>
        <v>:Male</v>
      </c>
      <c r="P318" s="2">
        <v>317</v>
      </c>
      <c r="Q318" s="2" t="str">
        <f>IFERROR(VLOOKUP(P$1&amp;":"&amp;P318,'Finish order'!$C:$K,6,FALSE),"")</f>
        <v/>
      </c>
      <c r="R318" s="2" t="str">
        <f>IFERROR(VLOOKUP(P$1&amp;":"&amp;P318,'Finish order'!$C:$K,9,FALSE),"")</f>
        <v/>
      </c>
      <c r="S318" s="2" t="str">
        <f>IFERROR(VLOOKUP(P$1&amp;":"&amp;P318,'Finish order'!$C:$K,7,FALSE),"")</f>
        <v/>
      </c>
      <c r="T318" s="11" t="str">
        <f>IFERROR(VLOOKUP(P$1&amp;":"&amp;P318,'Finish order'!$C:$K,5,FALSE),"")</f>
        <v/>
      </c>
      <c r="U318" s="2" t="str">
        <f>IFERROR(VLOOKUP(P$1&amp;":"&amp;P318,'Finish order'!$C:$K,4,FALSE),"")</f>
        <v/>
      </c>
      <c r="V318" s="13" t="str" cm="1">
        <f t="array" ref="V318">IFERROR(SMALL(IF($S$2:$S1227=S318,$P$2:$P$911*1.001),1),"")</f>
        <v/>
      </c>
      <c r="W318" s="13" t="str" cm="1">
        <f t="array" ref="W318">IFERROR(SMALL(IF($S$2:$S1227=S318,$P$2:$P$911*1.0001),2),"")</f>
        <v/>
      </c>
      <c r="X318" s="13" t="str" cm="1">
        <f t="array" ref="X318">IFERROR(SMALL(IF($S$2:$S1227=S318,$P$2:$P$911*1.00001),3),"")</f>
        <v/>
      </c>
      <c r="Y318" s="13" t="str" cm="1">
        <f t="array" ref="Y318">IFERROR(SMALL(IF($S$2:$S1227=S318,$P$2:$P$911*1.000001),4),"")</f>
        <v/>
      </c>
      <c r="Z318" s="13" t="str">
        <f t="shared" si="33"/>
        <v>No</v>
      </c>
      <c r="AA318" s="13" t="str">
        <f t="shared" si="34"/>
        <v>No</v>
      </c>
      <c r="AB318" s="13" t="str">
        <f t="shared" si="35"/>
        <v>No</v>
      </c>
      <c r="AC318" s="13" t="str">
        <f>Table4[[#This Row],[Club]]&amp;":"&amp;Table4[[#Headers],[Female]]</f>
        <v>:Female</v>
      </c>
    </row>
    <row r="319" spans="1:29" x14ac:dyDescent="0.2">
      <c r="A319" s="2">
        <v>318</v>
      </c>
      <c r="B319" s="2" t="str">
        <f>IFERROR(VLOOKUP($A$1&amp;":"&amp;A319,'Finish order'!C:K,6,FALSE),"")</f>
        <v/>
      </c>
      <c r="C319" s="2" t="str">
        <f>IFERROR(VLOOKUP(A$1&amp;":"&amp;A319,'Finish order'!$C:$K,9,FALSE),"")</f>
        <v/>
      </c>
      <c r="D319" s="2" t="str">
        <f>IFERROR(VLOOKUP(A$1&amp;":"&amp;A319,'Finish order'!$C:$K,7,FALSE),"")</f>
        <v/>
      </c>
      <c r="E319" s="11" t="str">
        <f>IFERROR(VLOOKUP($A$1&amp;":"&amp;A319,'Finish order'!C:K,5,FALSE),"")</f>
        <v/>
      </c>
      <c r="F319" s="2" t="str">
        <f>IFERROR(VLOOKUP($A$1&amp;":"&amp;A319,'Finish order'!C:K,4,FALSE),"")</f>
        <v/>
      </c>
      <c r="G319" s="13" t="str" cm="1">
        <f t="array" ref="G319">IFERROR(SMALL(IF($D$2:$D1228=D319,$A$2:$A$911*1.001),1),"")</f>
        <v/>
      </c>
      <c r="H319" s="13" t="str" cm="1">
        <f t="array" ref="H319">IFERROR(SMALL(IF($D$2:$D1228=D319,$A$2:$A$911*1.0001),2),"")</f>
        <v/>
      </c>
      <c r="I319" s="13" t="str" cm="1">
        <f t="array" ref="I319">IFERROR(SMALL(IF($D$2:$D1228=D319,$A$2:$A$911*1.00001),3),"")</f>
        <v/>
      </c>
      <c r="J319" s="13" t="str" cm="1">
        <f t="array" ref="J319">IFERROR(SMALL(IF($D$2:$D1228=D319,$A$2:$A$911*1.000001),4),"")</f>
        <v/>
      </c>
      <c r="K319" s="13" t="str">
        <f t="shared" si="30"/>
        <v>No</v>
      </c>
      <c r="L319" s="13" t="str">
        <f t="shared" si="31"/>
        <v>No</v>
      </c>
      <c r="M319" s="13" t="str">
        <f t="shared" si="32"/>
        <v>No</v>
      </c>
      <c r="N319" s="13" t="str">
        <f>Table1[[#This Row],[Club]]&amp;":"&amp;Table1[[#Headers],[Male]]</f>
        <v>:Male</v>
      </c>
      <c r="P319" s="2">
        <v>318</v>
      </c>
      <c r="Q319" s="2" t="str">
        <f>IFERROR(VLOOKUP(P$1&amp;":"&amp;P319,'Finish order'!$C:$K,6,FALSE),"")</f>
        <v/>
      </c>
      <c r="R319" s="2" t="str">
        <f>IFERROR(VLOOKUP(P$1&amp;":"&amp;P319,'Finish order'!$C:$K,9,FALSE),"")</f>
        <v/>
      </c>
      <c r="S319" s="2" t="str">
        <f>IFERROR(VLOOKUP(P$1&amp;":"&amp;P319,'Finish order'!$C:$K,7,FALSE),"")</f>
        <v/>
      </c>
      <c r="T319" s="11" t="str">
        <f>IFERROR(VLOOKUP(P$1&amp;":"&amp;P319,'Finish order'!$C:$K,5,FALSE),"")</f>
        <v/>
      </c>
      <c r="U319" s="2" t="str">
        <f>IFERROR(VLOOKUP(P$1&amp;":"&amp;P319,'Finish order'!$C:$K,4,FALSE),"")</f>
        <v/>
      </c>
      <c r="V319" s="13" t="str" cm="1">
        <f t="array" ref="V319">IFERROR(SMALL(IF($S$2:$S1228=S319,$P$2:$P$911*1.001),1),"")</f>
        <v/>
      </c>
      <c r="W319" s="13" t="str" cm="1">
        <f t="array" ref="W319">IFERROR(SMALL(IF($S$2:$S1228=S319,$P$2:$P$911*1.0001),2),"")</f>
        <v/>
      </c>
      <c r="X319" s="13" t="str" cm="1">
        <f t="array" ref="X319">IFERROR(SMALL(IF($S$2:$S1228=S319,$P$2:$P$911*1.00001),3),"")</f>
        <v/>
      </c>
      <c r="Y319" s="13" t="str" cm="1">
        <f t="array" ref="Y319">IFERROR(SMALL(IF($S$2:$S1228=S319,$P$2:$P$911*1.000001),4),"")</f>
        <v/>
      </c>
      <c r="Z319" s="13" t="str">
        <f t="shared" si="33"/>
        <v>No</v>
      </c>
      <c r="AA319" s="13" t="str">
        <f t="shared" si="34"/>
        <v>No</v>
      </c>
      <c r="AB319" s="13" t="str">
        <f t="shared" si="35"/>
        <v>No</v>
      </c>
      <c r="AC319" s="13" t="str">
        <f>Table4[[#This Row],[Club]]&amp;":"&amp;Table4[[#Headers],[Female]]</f>
        <v>:Female</v>
      </c>
    </row>
    <row r="320" spans="1:29" x14ac:dyDescent="0.2">
      <c r="A320" s="2">
        <v>319</v>
      </c>
      <c r="B320" s="2" t="str">
        <f>IFERROR(VLOOKUP($A$1&amp;":"&amp;A320,'Finish order'!C:K,6,FALSE),"")</f>
        <v/>
      </c>
      <c r="C320" s="2" t="str">
        <f>IFERROR(VLOOKUP(A$1&amp;":"&amp;A320,'Finish order'!$C:$K,9,FALSE),"")</f>
        <v/>
      </c>
      <c r="D320" s="2" t="str">
        <f>IFERROR(VLOOKUP(A$1&amp;":"&amp;A320,'Finish order'!$C:$K,7,FALSE),"")</f>
        <v/>
      </c>
      <c r="E320" s="11" t="str">
        <f>IFERROR(VLOOKUP($A$1&amp;":"&amp;A320,'Finish order'!C:K,5,FALSE),"")</f>
        <v/>
      </c>
      <c r="F320" s="2" t="str">
        <f>IFERROR(VLOOKUP($A$1&amp;":"&amp;A320,'Finish order'!C:K,4,FALSE),"")</f>
        <v/>
      </c>
      <c r="G320" s="13" t="str" cm="1">
        <f t="array" ref="G320">IFERROR(SMALL(IF($D$2:$D1229=D320,$A$2:$A$911*1.001),1),"")</f>
        <v/>
      </c>
      <c r="H320" s="13" t="str" cm="1">
        <f t="array" ref="H320">IFERROR(SMALL(IF($D$2:$D1229=D320,$A$2:$A$911*1.0001),2),"")</f>
        <v/>
      </c>
      <c r="I320" s="13" t="str" cm="1">
        <f t="array" ref="I320">IFERROR(SMALL(IF($D$2:$D1229=D320,$A$2:$A$911*1.00001),3),"")</f>
        <v/>
      </c>
      <c r="J320" s="13" t="str" cm="1">
        <f t="array" ref="J320">IFERROR(SMALL(IF($D$2:$D1229=D320,$A$2:$A$911*1.000001),4),"")</f>
        <v/>
      </c>
      <c r="K320" s="13" t="str">
        <f t="shared" si="30"/>
        <v>No</v>
      </c>
      <c r="L320" s="13" t="str">
        <f t="shared" si="31"/>
        <v>No</v>
      </c>
      <c r="M320" s="13" t="str">
        <f t="shared" si="32"/>
        <v>No</v>
      </c>
      <c r="N320" s="13" t="str">
        <f>Table1[[#This Row],[Club]]&amp;":"&amp;Table1[[#Headers],[Male]]</f>
        <v>:Male</v>
      </c>
      <c r="P320" s="2">
        <v>319</v>
      </c>
      <c r="Q320" s="2" t="str">
        <f>IFERROR(VLOOKUP(P$1&amp;":"&amp;P320,'Finish order'!$C:$K,6,FALSE),"")</f>
        <v/>
      </c>
      <c r="R320" s="2" t="str">
        <f>IFERROR(VLOOKUP(P$1&amp;":"&amp;P320,'Finish order'!$C:$K,9,FALSE),"")</f>
        <v/>
      </c>
      <c r="S320" s="2" t="str">
        <f>IFERROR(VLOOKUP(P$1&amp;":"&amp;P320,'Finish order'!$C:$K,7,FALSE),"")</f>
        <v/>
      </c>
      <c r="T320" s="11" t="str">
        <f>IFERROR(VLOOKUP(P$1&amp;":"&amp;P320,'Finish order'!$C:$K,5,FALSE),"")</f>
        <v/>
      </c>
      <c r="U320" s="2" t="str">
        <f>IFERROR(VLOOKUP(P$1&amp;":"&amp;P320,'Finish order'!$C:$K,4,FALSE),"")</f>
        <v/>
      </c>
      <c r="V320" s="13" t="str" cm="1">
        <f t="array" ref="V320">IFERROR(SMALL(IF($S$2:$S1229=S320,$P$2:$P$911*1.001),1),"")</f>
        <v/>
      </c>
      <c r="W320" s="13" t="str" cm="1">
        <f t="array" ref="W320">IFERROR(SMALL(IF($S$2:$S1229=S320,$P$2:$P$911*1.0001),2),"")</f>
        <v/>
      </c>
      <c r="X320" s="13" t="str" cm="1">
        <f t="array" ref="X320">IFERROR(SMALL(IF($S$2:$S1229=S320,$P$2:$P$911*1.00001),3),"")</f>
        <v/>
      </c>
      <c r="Y320" s="13" t="str" cm="1">
        <f t="array" ref="Y320">IFERROR(SMALL(IF($S$2:$S1229=S320,$P$2:$P$911*1.000001),4),"")</f>
        <v/>
      </c>
      <c r="Z320" s="13" t="str">
        <f t="shared" si="33"/>
        <v>No</v>
      </c>
      <c r="AA320" s="13" t="str">
        <f t="shared" si="34"/>
        <v>No</v>
      </c>
      <c r="AB320" s="13" t="str">
        <f t="shared" si="35"/>
        <v>No</v>
      </c>
      <c r="AC320" s="13" t="str">
        <f>Table4[[#This Row],[Club]]&amp;":"&amp;Table4[[#Headers],[Female]]</f>
        <v>:Female</v>
      </c>
    </row>
    <row r="321" spans="1:29" x14ac:dyDescent="0.2">
      <c r="A321" s="2">
        <v>320</v>
      </c>
      <c r="B321" s="2" t="str">
        <f>IFERROR(VLOOKUP($A$1&amp;":"&amp;A321,'Finish order'!C:K,6,FALSE),"")</f>
        <v/>
      </c>
      <c r="C321" s="2" t="str">
        <f>IFERROR(VLOOKUP(A$1&amp;":"&amp;A321,'Finish order'!$C:$K,9,FALSE),"")</f>
        <v/>
      </c>
      <c r="D321" s="2" t="str">
        <f>IFERROR(VLOOKUP(A$1&amp;":"&amp;A321,'Finish order'!$C:$K,7,FALSE),"")</f>
        <v/>
      </c>
      <c r="E321" s="11" t="str">
        <f>IFERROR(VLOOKUP($A$1&amp;":"&amp;A321,'Finish order'!C:K,5,FALSE),"")</f>
        <v/>
      </c>
      <c r="F321" s="2" t="str">
        <f>IFERROR(VLOOKUP($A$1&amp;":"&amp;A321,'Finish order'!C:K,4,FALSE),"")</f>
        <v/>
      </c>
      <c r="G321" s="13" t="str" cm="1">
        <f t="array" ref="G321">IFERROR(SMALL(IF($D$2:$D1230=D321,$A$2:$A$911*1.001),1),"")</f>
        <v/>
      </c>
      <c r="H321" s="13" t="str" cm="1">
        <f t="array" ref="H321">IFERROR(SMALL(IF($D$2:$D1230=D321,$A$2:$A$911*1.0001),2),"")</f>
        <v/>
      </c>
      <c r="I321" s="13" t="str" cm="1">
        <f t="array" ref="I321">IFERROR(SMALL(IF($D$2:$D1230=D321,$A$2:$A$911*1.00001),3),"")</f>
        <v/>
      </c>
      <c r="J321" s="13" t="str" cm="1">
        <f t="array" ref="J321">IFERROR(SMALL(IF($D$2:$D1230=D321,$A$2:$A$911*1.000001),4),"")</f>
        <v/>
      </c>
      <c r="K321" s="13" t="str">
        <f t="shared" si="30"/>
        <v>No</v>
      </c>
      <c r="L321" s="13" t="str">
        <f t="shared" si="31"/>
        <v>No</v>
      </c>
      <c r="M321" s="13" t="str">
        <f t="shared" si="32"/>
        <v>No</v>
      </c>
      <c r="N321" s="13" t="str">
        <f>Table1[[#This Row],[Club]]&amp;":"&amp;Table1[[#Headers],[Male]]</f>
        <v>:Male</v>
      </c>
      <c r="P321" s="2">
        <v>320</v>
      </c>
      <c r="Q321" s="2" t="str">
        <f>IFERROR(VLOOKUP(P$1&amp;":"&amp;P321,'Finish order'!$C:$K,6,FALSE),"")</f>
        <v/>
      </c>
      <c r="R321" s="2" t="str">
        <f>IFERROR(VLOOKUP(P$1&amp;":"&amp;P321,'Finish order'!$C:$K,9,FALSE),"")</f>
        <v/>
      </c>
      <c r="S321" s="2" t="str">
        <f>IFERROR(VLOOKUP(P$1&amp;":"&amp;P321,'Finish order'!$C:$K,7,FALSE),"")</f>
        <v/>
      </c>
      <c r="T321" s="11" t="str">
        <f>IFERROR(VLOOKUP(P$1&amp;":"&amp;P321,'Finish order'!$C:$K,5,FALSE),"")</f>
        <v/>
      </c>
      <c r="U321" s="2" t="str">
        <f>IFERROR(VLOOKUP(P$1&amp;":"&amp;P321,'Finish order'!$C:$K,4,FALSE),"")</f>
        <v/>
      </c>
      <c r="V321" s="13" t="str" cm="1">
        <f t="array" ref="V321">IFERROR(SMALL(IF($S$2:$S1230=S321,$P$2:$P$911*1.001),1),"")</f>
        <v/>
      </c>
      <c r="W321" s="13" t="str" cm="1">
        <f t="array" ref="W321">IFERROR(SMALL(IF($S$2:$S1230=S321,$P$2:$P$911*1.0001),2),"")</f>
        <v/>
      </c>
      <c r="X321" s="13" t="str" cm="1">
        <f t="array" ref="X321">IFERROR(SMALL(IF($S$2:$S1230=S321,$P$2:$P$911*1.00001),3),"")</f>
        <v/>
      </c>
      <c r="Y321" s="13" t="str" cm="1">
        <f t="array" ref="Y321">IFERROR(SMALL(IF($S$2:$S1230=S321,$P$2:$P$911*1.000001),4),"")</f>
        <v/>
      </c>
      <c r="Z321" s="13" t="str">
        <f t="shared" si="33"/>
        <v>No</v>
      </c>
      <c r="AA321" s="13" t="str">
        <f t="shared" si="34"/>
        <v>No</v>
      </c>
      <c r="AB321" s="13" t="str">
        <f t="shared" si="35"/>
        <v>No</v>
      </c>
      <c r="AC321" s="13" t="str">
        <f>Table4[[#This Row],[Club]]&amp;":"&amp;Table4[[#Headers],[Female]]</f>
        <v>:Female</v>
      </c>
    </row>
    <row r="322" spans="1:29" x14ac:dyDescent="0.2">
      <c r="A322" s="2">
        <v>321</v>
      </c>
      <c r="B322" s="2" t="str">
        <f>IFERROR(VLOOKUP($A$1&amp;":"&amp;A322,'Finish order'!C:K,6,FALSE),"")</f>
        <v/>
      </c>
      <c r="C322" s="2" t="str">
        <f>IFERROR(VLOOKUP(A$1&amp;":"&amp;A322,'Finish order'!$C:$K,9,FALSE),"")</f>
        <v/>
      </c>
      <c r="D322" s="2" t="str">
        <f>IFERROR(VLOOKUP(A$1&amp;":"&amp;A322,'Finish order'!$C:$K,7,FALSE),"")</f>
        <v/>
      </c>
      <c r="E322" s="11" t="str">
        <f>IFERROR(VLOOKUP($A$1&amp;":"&amp;A322,'Finish order'!C:K,5,FALSE),"")</f>
        <v/>
      </c>
      <c r="F322" s="2" t="str">
        <f>IFERROR(VLOOKUP($A$1&amp;":"&amp;A322,'Finish order'!C:K,4,FALSE),"")</f>
        <v/>
      </c>
      <c r="G322" s="13" t="str" cm="1">
        <f t="array" ref="G322">IFERROR(SMALL(IF($D$2:$D1231=D322,$A$2:$A$911*1.001),1),"")</f>
        <v/>
      </c>
      <c r="H322" s="13" t="str" cm="1">
        <f t="array" ref="H322">IFERROR(SMALL(IF($D$2:$D1231=D322,$A$2:$A$911*1.0001),2),"")</f>
        <v/>
      </c>
      <c r="I322" s="13" t="str" cm="1">
        <f t="array" ref="I322">IFERROR(SMALL(IF($D$2:$D1231=D322,$A$2:$A$911*1.00001),3),"")</f>
        <v/>
      </c>
      <c r="J322" s="13" t="str" cm="1">
        <f t="array" ref="J322">IFERROR(SMALL(IF($D$2:$D1231=D322,$A$2:$A$911*1.000001),4),"")</f>
        <v/>
      </c>
      <c r="K322" s="13" t="str">
        <f t="shared" si="30"/>
        <v>No</v>
      </c>
      <c r="L322" s="13" t="str">
        <f t="shared" si="31"/>
        <v>No</v>
      </c>
      <c r="M322" s="13" t="str">
        <f t="shared" si="32"/>
        <v>No</v>
      </c>
      <c r="N322" s="13" t="str">
        <f>Table1[[#This Row],[Club]]&amp;":"&amp;Table1[[#Headers],[Male]]</f>
        <v>:Male</v>
      </c>
      <c r="P322" s="2">
        <v>321</v>
      </c>
      <c r="Q322" s="2" t="str">
        <f>IFERROR(VLOOKUP(P$1&amp;":"&amp;P322,'Finish order'!$C:$K,6,FALSE),"")</f>
        <v/>
      </c>
      <c r="R322" s="2" t="str">
        <f>IFERROR(VLOOKUP(P$1&amp;":"&amp;P322,'Finish order'!$C:$K,9,FALSE),"")</f>
        <v/>
      </c>
      <c r="S322" s="2" t="str">
        <f>IFERROR(VLOOKUP(P$1&amp;":"&amp;P322,'Finish order'!$C:$K,7,FALSE),"")</f>
        <v/>
      </c>
      <c r="T322" s="11" t="str">
        <f>IFERROR(VLOOKUP(P$1&amp;":"&amp;P322,'Finish order'!$C:$K,5,FALSE),"")</f>
        <v/>
      </c>
      <c r="U322" s="2" t="str">
        <f>IFERROR(VLOOKUP(P$1&amp;":"&amp;P322,'Finish order'!$C:$K,4,FALSE),"")</f>
        <v/>
      </c>
      <c r="V322" s="13" t="str" cm="1">
        <f t="array" ref="V322">IFERROR(SMALL(IF($S$2:$S1231=S322,$P$2:$P$911*1.001),1),"")</f>
        <v/>
      </c>
      <c r="W322" s="13" t="str" cm="1">
        <f t="array" ref="W322">IFERROR(SMALL(IF($S$2:$S1231=S322,$P$2:$P$911*1.0001),2),"")</f>
        <v/>
      </c>
      <c r="X322" s="13" t="str" cm="1">
        <f t="array" ref="X322">IFERROR(SMALL(IF($S$2:$S1231=S322,$P$2:$P$911*1.00001),3),"")</f>
        <v/>
      </c>
      <c r="Y322" s="13" t="str" cm="1">
        <f t="array" ref="Y322">IFERROR(SMALL(IF($S$2:$S1231=S322,$P$2:$P$911*1.000001),4),"")</f>
        <v/>
      </c>
      <c r="Z322" s="13" t="str">
        <f t="shared" si="33"/>
        <v>No</v>
      </c>
      <c r="AA322" s="13" t="str">
        <f t="shared" si="34"/>
        <v>No</v>
      </c>
      <c r="AB322" s="13" t="str">
        <f t="shared" si="35"/>
        <v>No</v>
      </c>
      <c r="AC322" s="13" t="str">
        <f>Table4[[#This Row],[Club]]&amp;":"&amp;Table4[[#Headers],[Female]]</f>
        <v>:Female</v>
      </c>
    </row>
    <row r="323" spans="1:29" x14ac:dyDescent="0.2">
      <c r="A323" s="2">
        <v>322</v>
      </c>
      <c r="B323" s="2" t="str">
        <f>IFERROR(VLOOKUP($A$1&amp;":"&amp;A323,'Finish order'!C:K,6,FALSE),"")</f>
        <v/>
      </c>
      <c r="C323" s="2" t="str">
        <f>IFERROR(VLOOKUP(A$1&amp;":"&amp;A323,'Finish order'!$C:$K,9,FALSE),"")</f>
        <v/>
      </c>
      <c r="D323" s="2" t="str">
        <f>IFERROR(VLOOKUP(A$1&amp;":"&amp;A323,'Finish order'!$C:$K,7,FALSE),"")</f>
        <v/>
      </c>
      <c r="E323" s="11" t="str">
        <f>IFERROR(VLOOKUP($A$1&amp;":"&amp;A323,'Finish order'!C:K,5,FALSE),"")</f>
        <v/>
      </c>
      <c r="F323" s="2" t="str">
        <f>IFERROR(VLOOKUP($A$1&amp;":"&amp;A323,'Finish order'!C:K,4,FALSE),"")</f>
        <v/>
      </c>
      <c r="G323" s="13" t="str" cm="1">
        <f t="array" ref="G323">IFERROR(SMALL(IF($D$2:$D1232=D323,$A$2:$A$911*1.001),1),"")</f>
        <v/>
      </c>
      <c r="H323" s="13" t="str" cm="1">
        <f t="array" ref="H323">IFERROR(SMALL(IF($D$2:$D1232=D323,$A$2:$A$911*1.0001),2),"")</f>
        <v/>
      </c>
      <c r="I323" s="13" t="str" cm="1">
        <f t="array" ref="I323">IFERROR(SMALL(IF($D$2:$D1232=D323,$A$2:$A$911*1.00001),3),"")</f>
        <v/>
      </c>
      <c r="J323" s="13" t="str" cm="1">
        <f t="array" ref="J323">IFERROR(SMALL(IF($D$2:$D1232=D323,$A$2:$A$911*1.000001),4),"")</f>
        <v/>
      </c>
      <c r="K323" s="13" t="str">
        <f t="shared" si="30"/>
        <v>No</v>
      </c>
      <c r="L323" s="13" t="str">
        <f t="shared" si="31"/>
        <v>No</v>
      </c>
      <c r="M323" s="13" t="str">
        <f t="shared" si="32"/>
        <v>No</v>
      </c>
      <c r="N323" s="13" t="str">
        <f>Table1[[#This Row],[Club]]&amp;":"&amp;Table1[[#Headers],[Male]]</f>
        <v>:Male</v>
      </c>
      <c r="P323" s="2">
        <v>322</v>
      </c>
      <c r="Q323" s="2" t="str">
        <f>IFERROR(VLOOKUP(P$1&amp;":"&amp;P323,'Finish order'!$C:$K,6,FALSE),"")</f>
        <v/>
      </c>
      <c r="R323" s="2" t="str">
        <f>IFERROR(VLOOKUP(P$1&amp;":"&amp;P323,'Finish order'!$C:$K,9,FALSE),"")</f>
        <v/>
      </c>
      <c r="S323" s="2" t="str">
        <f>IFERROR(VLOOKUP(P$1&amp;":"&amp;P323,'Finish order'!$C:$K,7,FALSE),"")</f>
        <v/>
      </c>
      <c r="T323" s="11" t="str">
        <f>IFERROR(VLOOKUP(P$1&amp;":"&amp;P323,'Finish order'!$C:$K,5,FALSE),"")</f>
        <v/>
      </c>
      <c r="U323" s="2" t="str">
        <f>IFERROR(VLOOKUP(P$1&amp;":"&amp;P323,'Finish order'!$C:$K,4,FALSE),"")</f>
        <v/>
      </c>
      <c r="V323" s="13" t="str" cm="1">
        <f t="array" ref="V323">IFERROR(SMALL(IF($S$2:$S1232=S323,$P$2:$P$911*1.001),1),"")</f>
        <v/>
      </c>
      <c r="W323" s="13" t="str" cm="1">
        <f t="array" ref="W323">IFERROR(SMALL(IF($S$2:$S1232=S323,$P$2:$P$911*1.0001),2),"")</f>
        <v/>
      </c>
      <c r="X323" s="13" t="str" cm="1">
        <f t="array" ref="X323">IFERROR(SMALL(IF($S$2:$S1232=S323,$P$2:$P$911*1.00001),3),"")</f>
        <v/>
      </c>
      <c r="Y323" s="13" t="str" cm="1">
        <f t="array" ref="Y323">IFERROR(SMALL(IF($S$2:$S1232=S323,$P$2:$P$911*1.000001),4),"")</f>
        <v/>
      </c>
      <c r="Z323" s="13" t="str">
        <f t="shared" si="33"/>
        <v>No</v>
      </c>
      <c r="AA323" s="13" t="str">
        <f t="shared" si="34"/>
        <v>No</v>
      </c>
      <c r="AB323" s="13" t="str">
        <f t="shared" si="35"/>
        <v>No</v>
      </c>
      <c r="AC323" s="13" t="str">
        <f>Table4[[#This Row],[Club]]&amp;":"&amp;Table4[[#Headers],[Female]]</f>
        <v>:Female</v>
      </c>
    </row>
    <row r="324" spans="1:29" x14ac:dyDescent="0.2">
      <c r="A324" s="2">
        <v>323</v>
      </c>
      <c r="B324" s="2" t="str">
        <f>IFERROR(VLOOKUP($A$1&amp;":"&amp;A324,'Finish order'!C:K,6,FALSE),"")</f>
        <v/>
      </c>
      <c r="C324" s="2" t="str">
        <f>IFERROR(VLOOKUP(A$1&amp;":"&amp;A324,'Finish order'!$C:$K,9,FALSE),"")</f>
        <v/>
      </c>
      <c r="D324" s="2" t="str">
        <f>IFERROR(VLOOKUP(A$1&amp;":"&amp;A324,'Finish order'!$C:$K,7,FALSE),"")</f>
        <v/>
      </c>
      <c r="E324" s="11" t="str">
        <f>IFERROR(VLOOKUP($A$1&amp;":"&amp;A324,'Finish order'!C:K,5,FALSE),"")</f>
        <v/>
      </c>
      <c r="F324" s="2" t="str">
        <f>IFERROR(VLOOKUP($A$1&amp;":"&amp;A324,'Finish order'!C:K,4,FALSE),"")</f>
        <v/>
      </c>
      <c r="G324" s="13" t="str" cm="1">
        <f t="array" ref="G324">IFERROR(SMALL(IF($D$2:$D1233=D324,$A$2:$A$911*1.001),1),"")</f>
        <v/>
      </c>
      <c r="H324" s="13" t="str" cm="1">
        <f t="array" ref="H324">IFERROR(SMALL(IF($D$2:$D1233=D324,$A$2:$A$911*1.0001),2),"")</f>
        <v/>
      </c>
      <c r="I324" s="13" t="str" cm="1">
        <f t="array" ref="I324">IFERROR(SMALL(IF($D$2:$D1233=D324,$A$2:$A$911*1.00001),3),"")</f>
        <v/>
      </c>
      <c r="J324" s="13" t="str" cm="1">
        <f t="array" ref="J324">IFERROR(SMALL(IF($D$2:$D1233=D324,$A$2:$A$911*1.000001),4),"")</f>
        <v/>
      </c>
      <c r="K324" s="13" t="str">
        <f t="shared" si="30"/>
        <v>No</v>
      </c>
      <c r="L324" s="13" t="str">
        <f t="shared" si="31"/>
        <v>No</v>
      </c>
      <c r="M324" s="13" t="str">
        <f t="shared" si="32"/>
        <v>No</v>
      </c>
      <c r="N324" s="13" t="str">
        <f>Table1[[#This Row],[Club]]&amp;":"&amp;Table1[[#Headers],[Male]]</f>
        <v>:Male</v>
      </c>
      <c r="P324" s="2">
        <v>323</v>
      </c>
      <c r="Q324" s="2" t="str">
        <f>IFERROR(VLOOKUP(P$1&amp;":"&amp;P324,'Finish order'!$C:$K,6,FALSE),"")</f>
        <v/>
      </c>
      <c r="R324" s="2" t="str">
        <f>IFERROR(VLOOKUP(P$1&amp;":"&amp;P324,'Finish order'!$C:$K,9,FALSE),"")</f>
        <v/>
      </c>
      <c r="S324" s="2" t="str">
        <f>IFERROR(VLOOKUP(P$1&amp;":"&amp;P324,'Finish order'!$C:$K,7,FALSE),"")</f>
        <v/>
      </c>
      <c r="T324" s="11" t="str">
        <f>IFERROR(VLOOKUP(P$1&amp;":"&amp;P324,'Finish order'!$C:$K,5,FALSE),"")</f>
        <v/>
      </c>
      <c r="U324" s="2" t="str">
        <f>IFERROR(VLOOKUP(P$1&amp;":"&amp;P324,'Finish order'!$C:$K,4,FALSE),"")</f>
        <v/>
      </c>
      <c r="V324" s="13" t="str" cm="1">
        <f t="array" ref="V324">IFERROR(SMALL(IF($S$2:$S1233=S324,$P$2:$P$911*1.001),1),"")</f>
        <v/>
      </c>
      <c r="W324" s="13" t="str" cm="1">
        <f t="array" ref="W324">IFERROR(SMALL(IF($S$2:$S1233=S324,$P$2:$P$911*1.0001),2),"")</f>
        <v/>
      </c>
      <c r="X324" s="13" t="str" cm="1">
        <f t="array" ref="X324">IFERROR(SMALL(IF($S$2:$S1233=S324,$P$2:$P$911*1.00001),3),"")</f>
        <v/>
      </c>
      <c r="Y324" s="13" t="str" cm="1">
        <f t="array" ref="Y324">IFERROR(SMALL(IF($S$2:$S1233=S324,$P$2:$P$911*1.000001),4),"")</f>
        <v/>
      </c>
      <c r="Z324" s="13" t="str">
        <f t="shared" si="33"/>
        <v>No</v>
      </c>
      <c r="AA324" s="13" t="str">
        <f t="shared" si="34"/>
        <v>No</v>
      </c>
      <c r="AB324" s="13" t="str">
        <f t="shared" si="35"/>
        <v>No</v>
      </c>
      <c r="AC324" s="13" t="str">
        <f>Table4[[#This Row],[Club]]&amp;":"&amp;Table4[[#Headers],[Female]]</f>
        <v>:Female</v>
      </c>
    </row>
    <row r="325" spans="1:29" x14ac:dyDescent="0.2">
      <c r="A325" s="2">
        <v>324</v>
      </c>
      <c r="B325" s="2" t="str">
        <f>IFERROR(VLOOKUP($A$1&amp;":"&amp;A325,'Finish order'!C:K,6,FALSE),"")</f>
        <v/>
      </c>
      <c r="C325" s="2" t="str">
        <f>IFERROR(VLOOKUP(A$1&amp;":"&amp;A325,'Finish order'!$C:$K,9,FALSE),"")</f>
        <v/>
      </c>
      <c r="D325" s="2" t="str">
        <f>IFERROR(VLOOKUP(A$1&amp;":"&amp;A325,'Finish order'!$C:$K,7,FALSE),"")</f>
        <v/>
      </c>
      <c r="E325" s="11" t="str">
        <f>IFERROR(VLOOKUP($A$1&amp;":"&amp;A325,'Finish order'!C:K,5,FALSE),"")</f>
        <v/>
      </c>
      <c r="F325" s="2" t="str">
        <f>IFERROR(VLOOKUP($A$1&amp;":"&amp;A325,'Finish order'!C:K,4,FALSE),"")</f>
        <v/>
      </c>
      <c r="G325" s="13" t="str" cm="1">
        <f t="array" ref="G325">IFERROR(SMALL(IF($D$2:$D1234=D325,$A$2:$A$911*1.001),1),"")</f>
        <v/>
      </c>
      <c r="H325" s="13" t="str" cm="1">
        <f t="array" ref="H325">IFERROR(SMALL(IF($D$2:$D1234=D325,$A$2:$A$911*1.0001),2),"")</f>
        <v/>
      </c>
      <c r="I325" s="13" t="str" cm="1">
        <f t="array" ref="I325">IFERROR(SMALL(IF($D$2:$D1234=D325,$A$2:$A$911*1.00001),3),"")</f>
        <v/>
      </c>
      <c r="J325" s="13" t="str" cm="1">
        <f t="array" ref="J325">IFERROR(SMALL(IF($D$2:$D1234=D325,$A$2:$A$911*1.000001),4),"")</f>
        <v/>
      </c>
      <c r="K325" s="13" t="str">
        <f t="shared" si="30"/>
        <v>No</v>
      </c>
      <c r="L325" s="13" t="str">
        <f t="shared" si="31"/>
        <v>No</v>
      </c>
      <c r="M325" s="13" t="str">
        <f t="shared" si="32"/>
        <v>No</v>
      </c>
      <c r="N325" s="13" t="str">
        <f>Table1[[#This Row],[Club]]&amp;":"&amp;Table1[[#Headers],[Male]]</f>
        <v>:Male</v>
      </c>
      <c r="P325" s="2">
        <v>324</v>
      </c>
      <c r="Q325" s="2" t="str">
        <f>IFERROR(VLOOKUP(P$1&amp;":"&amp;P325,'Finish order'!$C:$K,6,FALSE),"")</f>
        <v/>
      </c>
      <c r="R325" s="2" t="str">
        <f>IFERROR(VLOOKUP(P$1&amp;":"&amp;P325,'Finish order'!$C:$K,9,FALSE),"")</f>
        <v/>
      </c>
      <c r="S325" s="2" t="str">
        <f>IFERROR(VLOOKUP(P$1&amp;":"&amp;P325,'Finish order'!$C:$K,7,FALSE),"")</f>
        <v/>
      </c>
      <c r="T325" s="11" t="str">
        <f>IFERROR(VLOOKUP(P$1&amp;":"&amp;P325,'Finish order'!$C:$K,5,FALSE),"")</f>
        <v/>
      </c>
      <c r="U325" s="2" t="str">
        <f>IFERROR(VLOOKUP(P$1&amp;":"&amp;P325,'Finish order'!$C:$K,4,FALSE),"")</f>
        <v/>
      </c>
      <c r="V325" s="13" t="str" cm="1">
        <f t="array" ref="V325">IFERROR(SMALL(IF($S$2:$S1234=S325,$P$2:$P$911*1.001),1),"")</f>
        <v/>
      </c>
      <c r="W325" s="13" t="str" cm="1">
        <f t="array" ref="W325">IFERROR(SMALL(IF($S$2:$S1234=S325,$P$2:$P$911*1.0001),2),"")</f>
        <v/>
      </c>
      <c r="X325" s="13" t="str" cm="1">
        <f t="array" ref="X325">IFERROR(SMALL(IF($S$2:$S1234=S325,$P$2:$P$911*1.00001),3),"")</f>
        <v/>
      </c>
      <c r="Y325" s="13" t="str" cm="1">
        <f t="array" ref="Y325">IFERROR(SMALL(IF($S$2:$S1234=S325,$P$2:$P$911*1.000001),4),"")</f>
        <v/>
      </c>
      <c r="Z325" s="13" t="str">
        <f t="shared" si="33"/>
        <v>No</v>
      </c>
      <c r="AA325" s="13" t="str">
        <f t="shared" si="34"/>
        <v>No</v>
      </c>
      <c r="AB325" s="13" t="str">
        <f t="shared" si="35"/>
        <v>No</v>
      </c>
      <c r="AC325" s="13" t="str">
        <f>Table4[[#This Row],[Club]]&amp;":"&amp;Table4[[#Headers],[Female]]</f>
        <v>:Female</v>
      </c>
    </row>
    <row r="326" spans="1:29" x14ac:dyDescent="0.2">
      <c r="A326" s="2">
        <v>325</v>
      </c>
      <c r="B326" s="2" t="str">
        <f>IFERROR(VLOOKUP($A$1&amp;":"&amp;A326,'Finish order'!C:K,6,FALSE),"")</f>
        <v/>
      </c>
      <c r="C326" s="2" t="str">
        <f>IFERROR(VLOOKUP(A$1&amp;":"&amp;A326,'Finish order'!$C:$K,9,FALSE),"")</f>
        <v/>
      </c>
      <c r="D326" s="2" t="str">
        <f>IFERROR(VLOOKUP(A$1&amp;":"&amp;A326,'Finish order'!$C:$K,7,FALSE),"")</f>
        <v/>
      </c>
      <c r="E326" s="11" t="str">
        <f>IFERROR(VLOOKUP($A$1&amp;":"&amp;A326,'Finish order'!C:K,5,FALSE),"")</f>
        <v/>
      </c>
      <c r="F326" s="2" t="str">
        <f>IFERROR(VLOOKUP($A$1&amp;":"&amp;A326,'Finish order'!C:K,4,FALSE),"")</f>
        <v/>
      </c>
      <c r="G326" s="13" t="str" cm="1">
        <f t="array" ref="G326">IFERROR(SMALL(IF($D$2:$D1235=D326,$A$2:$A$911*1.001),1),"")</f>
        <v/>
      </c>
      <c r="H326" s="13" t="str" cm="1">
        <f t="array" ref="H326">IFERROR(SMALL(IF($D$2:$D1235=D326,$A$2:$A$911*1.0001),2),"")</f>
        <v/>
      </c>
      <c r="I326" s="13" t="str" cm="1">
        <f t="array" ref="I326">IFERROR(SMALL(IF($D$2:$D1235=D326,$A$2:$A$911*1.00001),3),"")</f>
        <v/>
      </c>
      <c r="J326" s="13" t="str" cm="1">
        <f t="array" ref="J326">IFERROR(SMALL(IF($D$2:$D1235=D326,$A$2:$A$911*1.000001),4),"")</f>
        <v/>
      </c>
      <c r="K326" s="13" t="str">
        <f t="shared" si="30"/>
        <v>No</v>
      </c>
      <c r="L326" s="13" t="str">
        <f t="shared" si="31"/>
        <v>No</v>
      </c>
      <c r="M326" s="13" t="str">
        <f t="shared" si="32"/>
        <v>No</v>
      </c>
      <c r="N326" s="13" t="str">
        <f>Table1[[#This Row],[Club]]&amp;":"&amp;Table1[[#Headers],[Male]]</f>
        <v>:Male</v>
      </c>
      <c r="P326" s="2">
        <v>325</v>
      </c>
      <c r="Q326" s="2" t="str">
        <f>IFERROR(VLOOKUP(P$1&amp;":"&amp;P326,'Finish order'!$C:$K,6,FALSE),"")</f>
        <v/>
      </c>
      <c r="R326" s="2" t="str">
        <f>IFERROR(VLOOKUP(P$1&amp;":"&amp;P326,'Finish order'!$C:$K,9,FALSE),"")</f>
        <v/>
      </c>
      <c r="S326" s="2" t="str">
        <f>IFERROR(VLOOKUP(P$1&amp;":"&amp;P326,'Finish order'!$C:$K,7,FALSE),"")</f>
        <v/>
      </c>
      <c r="T326" s="11" t="str">
        <f>IFERROR(VLOOKUP(P$1&amp;":"&amp;P326,'Finish order'!$C:$K,5,FALSE),"")</f>
        <v/>
      </c>
      <c r="U326" s="2" t="str">
        <f>IFERROR(VLOOKUP(P$1&amp;":"&amp;P326,'Finish order'!$C:$K,4,FALSE),"")</f>
        <v/>
      </c>
      <c r="V326" s="13" t="str" cm="1">
        <f t="array" ref="V326">IFERROR(SMALL(IF($S$2:$S1235=S326,$P$2:$P$911*1.001),1),"")</f>
        <v/>
      </c>
      <c r="W326" s="13" t="str" cm="1">
        <f t="array" ref="W326">IFERROR(SMALL(IF($S$2:$S1235=S326,$P$2:$P$911*1.0001),2),"")</f>
        <v/>
      </c>
      <c r="X326" s="13" t="str" cm="1">
        <f t="array" ref="X326">IFERROR(SMALL(IF($S$2:$S1235=S326,$P$2:$P$911*1.00001),3),"")</f>
        <v/>
      </c>
      <c r="Y326" s="13" t="str" cm="1">
        <f t="array" ref="Y326">IFERROR(SMALL(IF($S$2:$S1235=S326,$P$2:$P$911*1.000001),4),"")</f>
        <v/>
      </c>
      <c r="Z326" s="13" t="str">
        <f t="shared" si="33"/>
        <v>No</v>
      </c>
      <c r="AA326" s="13" t="str">
        <f t="shared" si="34"/>
        <v>No</v>
      </c>
      <c r="AB326" s="13" t="str">
        <f t="shared" si="35"/>
        <v>No</v>
      </c>
      <c r="AC326" s="13" t="str">
        <f>Table4[[#This Row],[Club]]&amp;":"&amp;Table4[[#Headers],[Female]]</f>
        <v>:Female</v>
      </c>
    </row>
    <row r="327" spans="1:29" x14ac:dyDescent="0.2">
      <c r="A327" s="2">
        <v>326</v>
      </c>
      <c r="B327" s="2" t="str">
        <f>IFERROR(VLOOKUP($A$1&amp;":"&amp;A327,'Finish order'!C:K,6,FALSE),"")</f>
        <v/>
      </c>
      <c r="C327" s="2" t="str">
        <f>IFERROR(VLOOKUP(A$1&amp;":"&amp;A327,'Finish order'!$C:$K,9,FALSE),"")</f>
        <v/>
      </c>
      <c r="D327" s="2" t="str">
        <f>IFERROR(VLOOKUP(A$1&amp;":"&amp;A327,'Finish order'!$C:$K,7,FALSE),"")</f>
        <v/>
      </c>
      <c r="E327" s="11" t="str">
        <f>IFERROR(VLOOKUP($A$1&amp;":"&amp;A327,'Finish order'!C:K,5,FALSE),"")</f>
        <v/>
      </c>
      <c r="F327" s="2" t="str">
        <f>IFERROR(VLOOKUP($A$1&amp;":"&amp;A327,'Finish order'!C:K,4,FALSE),"")</f>
        <v/>
      </c>
      <c r="G327" s="13" t="str" cm="1">
        <f t="array" ref="G327">IFERROR(SMALL(IF($D$2:$D1236=D327,$A$2:$A$911*1.001),1),"")</f>
        <v/>
      </c>
      <c r="H327" s="13" t="str" cm="1">
        <f t="array" ref="H327">IFERROR(SMALL(IF($D$2:$D1236=D327,$A$2:$A$911*1.0001),2),"")</f>
        <v/>
      </c>
      <c r="I327" s="13" t="str" cm="1">
        <f t="array" ref="I327">IFERROR(SMALL(IF($D$2:$D1236=D327,$A$2:$A$911*1.00001),3),"")</f>
        <v/>
      </c>
      <c r="J327" s="13" t="str" cm="1">
        <f t="array" ref="J327">IFERROR(SMALL(IF($D$2:$D1236=D327,$A$2:$A$911*1.000001),4),"")</f>
        <v/>
      </c>
      <c r="K327" s="13" t="str">
        <f t="shared" si="30"/>
        <v>No</v>
      </c>
      <c r="L327" s="13" t="str">
        <f t="shared" si="31"/>
        <v>No</v>
      </c>
      <c r="M327" s="13" t="str">
        <f t="shared" si="32"/>
        <v>No</v>
      </c>
      <c r="N327" s="13" t="str">
        <f>Table1[[#This Row],[Club]]&amp;":"&amp;Table1[[#Headers],[Male]]</f>
        <v>:Male</v>
      </c>
      <c r="P327" s="2">
        <v>326</v>
      </c>
      <c r="Q327" s="2" t="str">
        <f>IFERROR(VLOOKUP(P$1&amp;":"&amp;P327,'Finish order'!$C:$K,6,FALSE),"")</f>
        <v/>
      </c>
      <c r="R327" s="2" t="str">
        <f>IFERROR(VLOOKUP(P$1&amp;":"&amp;P327,'Finish order'!$C:$K,9,FALSE),"")</f>
        <v/>
      </c>
      <c r="S327" s="2" t="str">
        <f>IFERROR(VLOOKUP(P$1&amp;":"&amp;P327,'Finish order'!$C:$K,7,FALSE),"")</f>
        <v/>
      </c>
      <c r="T327" s="11" t="str">
        <f>IFERROR(VLOOKUP(P$1&amp;":"&amp;P327,'Finish order'!$C:$K,5,FALSE),"")</f>
        <v/>
      </c>
      <c r="U327" s="2" t="str">
        <f>IFERROR(VLOOKUP(P$1&amp;":"&amp;P327,'Finish order'!$C:$K,4,FALSE),"")</f>
        <v/>
      </c>
      <c r="V327" s="13" t="str" cm="1">
        <f t="array" ref="V327">IFERROR(SMALL(IF($S$2:$S1236=S327,$P$2:$P$911*1.001),1),"")</f>
        <v/>
      </c>
      <c r="W327" s="13" t="str" cm="1">
        <f t="array" ref="W327">IFERROR(SMALL(IF($S$2:$S1236=S327,$P$2:$P$911*1.0001),2),"")</f>
        <v/>
      </c>
      <c r="X327" s="13" t="str" cm="1">
        <f t="array" ref="X327">IFERROR(SMALL(IF($S$2:$S1236=S327,$P$2:$P$911*1.00001),3),"")</f>
        <v/>
      </c>
      <c r="Y327" s="13" t="str" cm="1">
        <f t="array" ref="Y327">IFERROR(SMALL(IF($S$2:$S1236=S327,$P$2:$P$911*1.000001),4),"")</f>
        <v/>
      </c>
      <c r="Z327" s="13" t="str">
        <f t="shared" si="33"/>
        <v>No</v>
      </c>
      <c r="AA327" s="13" t="str">
        <f t="shared" si="34"/>
        <v>No</v>
      </c>
      <c r="AB327" s="13" t="str">
        <f t="shared" si="35"/>
        <v>No</v>
      </c>
      <c r="AC327" s="13" t="str">
        <f>Table4[[#This Row],[Club]]&amp;":"&amp;Table4[[#Headers],[Female]]</f>
        <v>:Female</v>
      </c>
    </row>
    <row r="328" spans="1:29" x14ac:dyDescent="0.2">
      <c r="A328" s="2">
        <v>327</v>
      </c>
      <c r="B328" s="2" t="str">
        <f>IFERROR(VLOOKUP($A$1&amp;":"&amp;A328,'Finish order'!C:K,6,FALSE),"")</f>
        <v/>
      </c>
      <c r="C328" s="2" t="str">
        <f>IFERROR(VLOOKUP(A$1&amp;":"&amp;A328,'Finish order'!$C:$K,9,FALSE),"")</f>
        <v/>
      </c>
      <c r="D328" s="2" t="str">
        <f>IFERROR(VLOOKUP(A$1&amp;":"&amp;A328,'Finish order'!$C:$K,7,FALSE),"")</f>
        <v/>
      </c>
      <c r="E328" s="11" t="str">
        <f>IFERROR(VLOOKUP($A$1&amp;":"&amp;A328,'Finish order'!C:K,5,FALSE),"")</f>
        <v/>
      </c>
      <c r="F328" s="2" t="str">
        <f>IFERROR(VLOOKUP($A$1&amp;":"&amp;A328,'Finish order'!C:K,4,FALSE),"")</f>
        <v/>
      </c>
      <c r="G328" s="13" t="str" cm="1">
        <f t="array" ref="G328">IFERROR(SMALL(IF($D$2:$D1237=D328,$A$2:$A$911*1.001),1),"")</f>
        <v/>
      </c>
      <c r="H328" s="13" t="str" cm="1">
        <f t="array" ref="H328">IFERROR(SMALL(IF($D$2:$D1237=D328,$A$2:$A$911*1.0001),2),"")</f>
        <v/>
      </c>
      <c r="I328" s="13" t="str" cm="1">
        <f t="array" ref="I328">IFERROR(SMALL(IF($D$2:$D1237=D328,$A$2:$A$911*1.00001),3),"")</f>
        <v/>
      </c>
      <c r="J328" s="13" t="str" cm="1">
        <f t="array" ref="J328">IFERROR(SMALL(IF($D$2:$D1237=D328,$A$2:$A$911*1.000001),4),"")</f>
        <v/>
      </c>
      <c r="K328" s="13" t="str">
        <f t="shared" si="30"/>
        <v>No</v>
      </c>
      <c r="L328" s="13" t="str">
        <f t="shared" si="31"/>
        <v>No</v>
      </c>
      <c r="M328" s="13" t="str">
        <f t="shared" si="32"/>
        <v>No</v>
      </c>
      <c r="N328" s="13" t="str">
        <f>Table1[[#This Row],[Club]]&amp;":"&amp;Table1[[#Headers],[Male]]</f>
        <v>:Male</v>
      </c>
      <c r="P328" s="2">
        <v>327</v>
      </c>
      <c r="Q328" s="2" t="str">
        <f>IFERROR(VLOOKUP(P$1&amp;":"&amp;P328,'Finish order'!$C:$K,6,FALSE),"")</f>
        <v/>
      </c>
      <c r="R328" s="2" t="str">
        <f>IFERROR(VLOOKUP(P$1&amp;":"&amp;P328,'Finish order'!$C:$K,9,FALSE),"")</f>
        <v/>
      </c>
      <c r="S328" s="2" t="str">
        <f>IFERROR(VLOOKUP(P$1&amp;":"&amp;P328,'Finish order'!$C:$K,7,FALSE),"")</f>
        <v/>
      </c>
      <c r="T328" s="11" t="str">
        <f>IFERROR(VLOOKUP(P$1&amp;":"&amp;P328,'Finish order'!$C:$K,5,FALSE),"")</f>
        <v/>
      </c>
      <c r="U328" s="2" t="str">
        <f>IFERROR(VLOOKUP(P$1&amp;":"&amp;P328,'Finish order'!$C:$K,4,FALSE),"")</f>
        <v/>
      </c>
      <c r="V328" s="13" t="str" cm="1">
        <f t="array" ref="V328">IFERROR(SMALL(IF($S$2:$S1237=S328,$P$2:$P$911*1.001),1),"")</f>
        <v/>
      </c>
      <c r="W328" s="13" t="str" cm="1">
        <f t="array" ref="W328">IFERROR(SMALL(IF($S$2:$S1237=S328,$P$2:$P$911*1.0001),2),"")</f>
        <v/>
      </c>
      <c r="X328" s="13" t="str" cm="1">
        <f t="array" ref="X328">IFERROR(SMALL(IF($S$2:$S1237=S328,$P$2:$P$911*1.00001),3),"")</f>
        <v/>
      </c>
      <c r="Y328" s="13" t="str" cm="1">
        <f t="array" ref="Y328">IFERROR(SMALL(IF($S$2:$S1237=S328,$P$2:$P$911*1.000001),4),"")</f>
        <v/>
      </c>
      <c r="Z328" s="13" t="str">
        <f t="shared" si="33"/>
        <v>No</v>
      </c>
      <c r="AA328" s="13" t="str">
        <f t="shared" si="34"/>
        <v>No</v>
      </c>
      <c r="AB328" s="13" t="str">
        <f t="shared" si="35"/>
        <v>No</v>
      </c>
      <c r="AC328" s="13" t="str">
        <f>Table4[[#This Row],[Club]]&amp;":"&amp;Table4[[#Headers],[Female]]</f>
        <v>:Female</v>
      </c>
    </row>
    <row r="329" spans="1:29" x14ac:dyDescent="0.2">
      <c r="A329" s="2">
        <v>328</v>
      </c>
      <c r="B329" s="2" t="str">
        <f>IFERROR(VLOOKUP($A$1&amp;":"&amp;A329,'Finish order'!C:K,6,FALSE),"")</f>
        <v/>
      </c>
      <c r="C329" s="2" t="str">
        <f>IFERROR(VLOOKUP(A$1&amp;":"&amp;A329,'Finish order'!$C:$K,9,FALSE),"")</f>
        <v/>
      </c>
      <c r="D329" s="2" t="str">
        <f>IFERROR(VLOOKUP(A$1&amp;":"&amp;A329,'Finish order'!$C:$K,7,FALSE),"")</f>
        <v/>
      </c>
      <c r="E329" s="11" t="str">
        <f>IFERROR(VLOOKUP($A$1&amp;":"&amp;A329,'Finish order'!C:K,5,FALSE),"")</f>
        <v/>
      </c>
      <c r="F329" s="2" t="str">
        <f>IFERROR(VLOOKUP($A$1&amp;":"&amp;A329,'Finish order'!C:K,4,FALSE),"")</f>
        <v/>
      </c>
      <c r="G329" s="13" t="str" cm="1">
        <f t="array" ref="G329">IFERROR(SMALL(IF($D$2:$D1238=D329,$A$2:$A$911*1.001),1),"")</f>
        <v/>
      </c>
      <c r="H329" s="13" t="str" cm="1">
        <f t="array" ref="H329">IFERROR(SMALL(IF($D$2:$D1238=D329,$A$2:$A$911*1.0001),2),"")</f>
        <v/>
      </c>
      <c r="I329" s="13" t="str" cm="1">
        <f t="array" ref="I329">IFERROR(SMALL(IF($D$2:$D1238=D329,$A$2:$A$911*1.00001),3),"")</f>
        <v/>
      </c>
      <c r="J329" s="13" t="str" cm="1">
        <f t="array" ref="J329">IFERROR(SMALL(IF($D$2:$D1238=D329,$A$2:$A$911*1.000001),4),"")</f>
        <v/>
      </c>
      <c r="K329" s="13" t="str">
        <f t="shared" si="30"/>
        <v>No</v>
      </c>
      <c r="L329" s="13" t="str">
        <f t="shared" si="31"/>
        <v>No</v>
      </c>
      <c r="M329" s="13" t="str">
        <f t="shared" si="32"/>
        <v>No</v>
      </c>
      <c r="N329" s="13" t="str">
        <f>Table1[[#This Row],[Club]]&amp;":"&amp;Table1[[#Headers],[Male]]</f>
        <v>:Male</v>
      </c>
      <c r="P329" s="2">
        <v>328</v>
      </c>
      <c r="Q329" s="2" t="str">
        <f>IFERROR(VLOOKUP(P$1&amp;":"&amp;P329,'Finish order'!$C:$K,6,FALSE),"")</f>
        <v/>
      </c>
      <c r="R329" s="2" t="str">
        <f>IFERROR(VLOOKUP(P$1&amp;":"&amp;P329,'Finish order'!$C:$K,9,FALSE),"")</f>
        <v/>
      </c>
      <c r="S329" s="2" t="str">
        <f>IFERROR(VLOOKUP(P$1&amp;":"&amp;P329,'Finish order'!$C:$K,7,FALSE),"")</f>
        <v/>
      </c>
      <c r="T329" s="11" t="str">
        <f>IFERROR(VLOOKUP(P$1&amp;":"&amp;P329,'Finish order'!$C:$K,5,FALSE),"")</f>
        <v/>
      </c>
      <c r="U329" s="2" t="str">
        <f>IFERROR(VLOOKUP(P$1&amp;":"&amp;P329,'Finish order'!$C:$K,4,FALSE),"")</f>
        <v/>
      </c>
      <c r="V329" s="13" t="str" cm="1">
        <f t="array" ref="V329">IFERROR(SMALL(IF($S$2:$S1238=S329,$P$2:$P$911*1.001),1),"")</f>
        <v/>
      </c>
      <c r="W329" s="13" t="str" cm="1">
        <f t="array" ref="W329">IFERROR(SMALL(IF($S$2:$S1238=S329,$P$2:$P$911*1.0001),2),"")</f>
        <v/>
      </c>
      <c r="X329" s="13" t="str" cm="1">
        <f t="array" ref="X329">IFERROR(SMALL(IF($S$2:$S1238=S329,$P$2:$P$911*1.00001),3),"")</f>
        <v/>
      </c>
      <c r="Y329" s="13" t="str" cm="1">
        <f t="array" ref="Y329">IFERROR(SMALL(IF($S$2:$S1238=S329,$P$2:$P$911*1.000001),4),"")</f>
        <v/>
      </c>
      <c r="Z329" s="13" t="str">
        <f t="shared" si="33"/>
        <v>No</v>
      </c>
      <c r="AA329" s="13" t="str">
        <f t="shared" si="34"/>
        <v>No</v>
      </c>
      <c r="AB329" s="13" t="str">
        <f t="shared" si="35"/>
        <v>No</v>
      </c>
      <c r="AC329" s="13" t="str">
        <f>Table4[[#This Row],[Club]]&amp;":"&amp;Table4[[#Headers],[Female]]</f>
        <v>:Female</v>
      </c>
    </row>
    <row r="330" spans="1:29" x14ac:dyDescent="0.2">
      <c r="A330" s="2">
        <v>329</v>
      </c>
      <c r="B330" s="2" t="str">
        <f>IFERROR(VLOOKUP($A$1&amp;":"&amp;A330,'Finish order'!C:K,6,FALSE),"")</f>
        <v/>
      </c>
      <c r="C330" s="2" t="str">
        <f>IFERROR(VLOOKUP(A$1&amp;":"&amp;A330,'Finish order'!$C:$K,9,FALSE),"")</f>
        <v/>
      </c>
      <c r="D330" s="2" t="str">
        <f>IFERROR(VLOOKUP(A$1&amp;":"&amp;A330,'Finish order'!$C:$K,7,FALSE),"")</f>
        <v/>
      </c>
      <c r="E330" s="11" t="str">
        <f>IFERROR(VLOOKUP($A$1&amp;":"&amp;A330,'Finish order'!C:K,5,FALSE),"")</f>
        <v/>
      </c>
      <c r="F330" s="2" t="str">
        <f>IFERROR(VLOOKUP($A$1&amp;":"&amp;A330,'Finish order'!C:K,4,FALSE),"")</f>
        <v/>
      </c>
      <c r="G330" s="13" t="str" cm="1">
        <f t="array" ref="G330">IFERROR(SMALL(IF($D$2:$D1239=D330,$A$2:$A$911*1.001),1),"")</f>
        <v/>
      </c>
      <c r="H330" s="13" t="str" cm="1">
        <f t="array" ref="H330">IFERROR(SMALL(IF($D$2:$D1239=D330,$A$2:$A$911*1.0001),2),"")</f>
        <v/>
      </c>
      <c r="I330" s="13" t="str" cm="1">
        <f t="array" ref="I330">IFERROR(SMALL(IF($D$2:$D1239=D330,$A$2:$A$911*1.00001),3),"")</f>
        <v/>
      </c>
      <c r="J330" s="13" t="str" cm="1">
        <f t="array" ref="J330">IFERROR(SMALL(IF($D$2:$D1239=D330,$A$2:$A$911*1.000001),4),"")</f>
        <v/>
      </c>
      <c r="K330" s="13" t="str">
        <f t="shared" ref="K330:K393" si="36">IF(A330&lt;&gt;"", IF(COUNT(G330:J330)=4, SUM(G330:J330), "No"), "")</f>
        <v>No</v>
      </c>
      <c r="L330" s="13" t="str">
        <f t="shared" ref="L330:L393" si="37">IF(A330&lt;&gt;"", IF(COUNT(G330:I330)=3, SUM(G330:I330), "No"), "")</f>
        <v>No</v>
      </c>
      <c r="M330" s="13" t="str">
        <f t="shared" ref="M330:M393" si="38">IF(A330&lt;&gt;"", IF(COUNT(G330:H330)=2, SUM(G330:H330), "No"), "")</f>
        <v>No</v>
      </c>
      <c r="N330" s="13" t="str">
        <f>Table1[[#This Row],[Club]]&amp;":"&amp;Table1[[#Headers],[Male]]</f>
        <v>:Male</v>
      </c>
      <c r="P330" s="2">
        <v>329</v>
      </c>
      <c r="Q330" s="2" t="str">
        <f>IFERROR(VLOOKUP(P$1&amp;":"&amp;P330,'Finish order'!$C:$K,6,FALSE),"")</f>
        <v/>
      </c>
      <c r="R330" s="2" t="str">
        <f>IFERROR(VLOOKUP(P$1&amp;":"&amp;P330,'Finish order'!$C:$K,9,FALSE),"")</f>
        <v/>
      </c>
      <c r="S330" s="2" t="str">
        <f>IFERROR(VLOOKUP(P$1&amp;":"&amp;P330,'Finish order'!$C:$K,7,FALSE),"")</f>
        <v/>
      </c>
      <c r="T330" s="11" t="str">
        <f>IFERROR(VLOOKUP(P$1&amp;":"&amp;P330,'Finish order'!$C:$K,5,FALSE),"")</f>
        <v/>
      </c>
      <c r="U330" s="2" t="str">
        <f>IFERROR(VLOOKUP(P$1&amp;":"&amp;P330,'Finish order'!$C:$K,4,FALSE),"")</f>
        <v/>
      </c>
      <c r="V330" s="13" t="str" cm="1">
        <f t="array" ref="V330">IFERROR(SMALL(IF($S$2:$S1239=S330,$P$2:$P$911*1.001),1),"")</f>
        <v/>
      </c>
      <c r="W330" s="13" t="str" cm="1">
        <f t="array" ref="W330">IFERROR(SMALL(IF($S$2:$S1239=S330,$P$2:$P$911*1.0001),2),"")</f>
        <v/>
      </c>
      <c r="X330" s="13" t="str" cm="1">
        <f t="array" ref="X330">IFERROR(SMALL(IF($S$2:$S1239=S330,$P$2:$P$911*1.00001),3),"")</f>
        <v/>
      </c>
      <c r="Y330" s="13" t="str" cm="1">
        <f t="array" ref="Y330">IFERROR(SMALL(IF($S$2:$S1239=S330,$P$2:$P$911*1.000001),4),"")</f>
        <v/>
      </c>
      <c r="Z330" s="13" t="str">
        <f t="shared" ref="Z330:Z393" si="39">IF(P330&lt;&gt;"", IF(COUNT(V330:Y330)=4, SUM(V330:Y330), "No"), "")</f>
        <v>No</v>
      </c>
      <c r="AA330" s="13" t="str">
        <f t="shared" ref="AA330:AA393" si="40">IF(P330&lt;&gt;"", IF(COUNT(V330:X330)=3, SUM(V330:X330), "No"), "")</f>
        <v>No</v>
      </c>
      <c r="AB330" s="13" t="str">
        <f t="shared" ref="AB330:AB393" si="41">IF(P330&lt;&gt;"", IF(COUNT(V330:W330)=2, SUM(V330:W330), "No"), "")</f>
        <v>No</v>
      </c>
      <c r="AC330" s="13" t="str">
        <f>Table4[[#This Row],[Club]]&amp;":"&amp;Table4[[#Headers],[Female]]</f>
        <v>:Female</v>
      </c>
    </row>
    <row r="331" spans="1:29" x14ac:dyDescent="0.2">
      <c r="A331" s="2">
        <v>330</v>
      </c>
      <c r="B331" s="2" t="str">
        <f>IFERROR(VLOOKUP($A$1&amp;":"&amp;A331,'Finish order'!C:K,6,FALSE),"")</f>
        <v/>
      </c>
      <c r="C331" s="2" t="str">
        <f>IFERROR(VLOOKUP(A$1&amp;":"&amp;A331,'Finish order'!$C:$K,9,FALSE),"")</f>
        <v/>
      </c>
      <c r="D331" s="2" t="str">
        <f>IFERROR(VLOOKUP(A$1&amp;":"&amp;A331,'Finish order'!$C:$K,7,FALSE),"")</f>
        <v/>
      </c>
      <c r="E331" s="11" t="str">
        <f>IFERROR(VLOOKUP($A$1&amp;":"&amp;A331,'Finish order'!C:K,5,FALSE),"")</f>
        <v/>
      </c>
      <c r="F331" s="2" t="str">
        <f>IFERROR(VLOOKUP($A$1&amp;":"&amp;A331,'Finish order'!C:K,4,FALSE),"")</f>
        <v/>
      </c>
      <c r="G331" s="13" t="str" cm="1">
        <f t="array" ref="G331">IFERROR(SMALL(IF($D$2:$D1240=D331,$A$2:$A$911*1.001),1),"")</f>
        <v/>
      </c>
      <c r="H331" s="13" t="str" cm="1">
        <f t="array" ref="H331">IFERROR(SMALL(IF($D$2:$D1240=D331,$A$2:$A$911*1.0001),2),"")</f>
        <v/>
      </c>
      <c r="I331" s="13" t="str" cm="1">
        <f t="array" ref="I331">IFERROR(SMALL(IF($D$2:$D1240=D331,$A$2:$A$911*1.00001),3),"")</f>
        <v/>
      </c>
      <c r="J331" s="13" t="str" cm="1">
        <f t="array" ref="J331">IFERROR(SMALL(IF($D$2:$D1240=D331,$A$2:$A$911*1.000001),4),"")</f>
        <v/>
      </c>
      <c r="K331" s="13" t="str">
        <f t="shared" si="36"/>
        <v>No</v>
      </c>
      <c r="L331" s="13" t="str">
        <f t="shared" si="37"/>
        <v>No</v>
      </c>
      <c r="M331" s="13" t="str">
        <f t="shared" si="38"/>
        <v>No</v>
      </c>
      <c r="N331" s="13" t="str">
        <f>Table1[[#This Row],[Club]]&amp;":"&amp;Table1[[#Headers],[Male]]</f>
        <v>:Male</v>
      </c>
      <c r="P331" s="2">
        <v>330</v>
      </c>
      <c r="Q331" s="2" t="str">
        <f>IFERROR(VLOOKUP(P$1&amp;":"&amp;P331,'Finish order'!$C:$K,6,FALSE),"")</f>
        <v/>
      </c>
      <c r="R331" s="2" t="str">
        <f>IFERROR(VLOOKUP(P$1&amp;":"&amp;P331,'Finish order'!$C:$K,9,FALSE),"")</f>
        <v/>
      </c>
      <c r="S331" s="2" t="str">
        <f>IFERROR(VLOOKUP(P$1&amp;":"&amp;P331,'Finish order'!$C:$K,7,FALSE),"")</f>
        <v/>
      </c>
      <c r="T331" s="11" t="str">
        <f>IFERROR(VLOOKUP(P$1&amp;":"&amp;P331,'Finish order'!$C:$K,5,FALSE),"")</f>
        <v/>
      </c>
      <c r="U331" s="2" t="str">
        <f>IFERROR(VLOOKUP(P$1&amp;":"&amp;P331,'Finish order'!$C:$K,4,FALSE),"")</f>
        <v/>
      </c>
      <c r="V331" s="13" t="str" cm="1">
        <f t="array" ref="V331">IFERROR(SMALL(IF($S$2:$S1240=S331,$P$2:$P$911*1.001),1),"")</f>
        <v/>
      </c>
      <c r="W331" s="13" t="str" cm="1">
        <f t="array" ref="W331">IFERROR(SMALL(IF($S$2:$S1240=S331,$P$2:$P$911*1.0001),2),"")</f>
        <v/>
      </c>
      <c r="X331" s="13" t="str" cm="1">
        <f t="array" ref="X331">IFERROR(SMALL(IF($S$2:$S1240=S331,$P$2:$P$911*1.00001),3),"")</f>
        <v/>
      </c>
      <c r="Y331" s="13" t="str" cm="1">
        <f t="array" ref="Y331">IFERROR(SMALL(IF($S$2:$S1240=S331,$P$2:$P$911*1.000001),4),"")</f>
        <v/>
      </c>
      <c r="Z331" s="13" t="str">
        <f t="shared" si="39"/>
        <v>No</v>
      </c>
      <c r="AA331" s="13" t="str">
        <f t="shared" si="40"/>
        <v>No</v>
      </c>
      <c r="AB331" s="13" t="str">
        <f t="shared" si="41"/>
        <v>No</v>
      </c>
      <c r="AC331" s="13" t="str">
        <f>Table4[[#This Row],[Club]]&amp;":"&amp;Table4[[#Headers],[Female]]</f>
        <v>:Female</v>
      </c>
    </row>
    <row r="332" spans="1:29" x14ac:dyDescent="0.2">
      <c r="A332" s="2">
        <v>331</v>
      </c>
      <c r="B332" s="2" t="str">
        <f>IFERROR(VLOOKUP($A$1&amp;":"&amp;A332,'Finish order'!C:K,6,FALSE),"")</f>
        <v/>
      </c>
      <c r="C332" s="2" t="str">
        <f>IFERROR(VLOOKUP(A$1&amp;":"&amp;A332,'Finish order'!$C:$K,9,FALSE),"")</f>
        <v/>
      </c>
      <c r="D332" s="2" t="str">
        <f>IFERROR(VLOOKUP(A$1&amp;":"&amp;A332,'Finish order'!$C:$K,7,FALSE),"")</f>
        <v/>
      </c>
      <c r="E332" s="11" t="str">
        <f>IFERROR(VLOOKUP($A$1&amp;":"&amp;A332,'Finish order'!C:K,5,FALSE),"")</f>
        <v/>
      </c>
      <c r="F332" s="2" t="str">
        <f>IFERROR(VLOOKUP($A$1&amp;":"&amp;A332,'Finish order'!C:K,4,FALSE),"")</f>
        <v/>
      </c>
      <c r="G332" s="13" t="str" cm="1">
        <f t="array" ref="G332">IFERROR(SMALL(IF($D$2:$D1241=D332,$A$2:$A$911*1.001),1),"")</f>
        <v/>
      </c>
      <c r="H332" s="13" t="str" cm="1">
        <f t="array" ref="H332">IFERROR(SMALL(IF($D$2:$D1241=D332,$A$2:$A$911*1.0001),2),"")</f>
        <v/>
      </c>
      <c r="I332" s="13" t="str" cm="1">
        <f t="array" ref="I332">IFERROR(SMALL(IF($D$2:$D1241=D332,$A$2:$A$911*1.00001),3),"")</f>
        <v/>
      </c>
      <c r="J332" s="13" t="str" cm="1">
        <f t="array" ref="J332">IFERROR(SMALL(IF($D$2:$D1241=D332,$A$2:$A$911*1.000001),4),"")</f>
        <v/>
      </c>
      <c r="K332" s="13" t="str">
        <f t="shared" si="36"/>
        <v>No</v>
      </c>
      <c r="L332" s="13" t="str">
        <f t="shared" si="37"/>
        <v>No</v>
      </c>
      <c r="M332" s="13" t="str">
        <f t="shared" si="38"/>
        <v>No</v>
      </c>
      <c r="N332" s="13" t="str">
        <f>Table1[[#This Row],[Club]]&amp;":"&amp;Table1[[#Headers],[Male]]</f>
        <v>:Male</v>
      </c>
      <c r="P332" s="2">
        <v>331</v>
      </c>
      <c r="Q332" s="2" t="str">
        <f>IFERROR(VLOOKUP(P$1&amp;":"&amp;P332,'Finish order'!$C:$K,6,FALSE),"")</f>
        <v/>
      </c>
      <c r="R332" s="2" t="str">
        <f>IFERROR(VLOOKUP(P$1&amp;":"&amp;P332,'Finish order'!$C:$K,9,FALSE),"")</f>
        <v/>
      </c>
      <c r="S332" s="2" t="str">
        <f>IFERROR(VLOOKUP(P$1&amp;":"&amp;P332,'Finish order'!$C:$K,7,FALSE),"")</f>
        <v/>
      </c>
      <c r="T332" s="11" t="str">
        <f>IFERROR(VLOOKUP(P$1&amp;":"&amp;P332,'Finish order'!$C:$K,5,FALSE),"")</f>
        <v/>
      </c>
      <c r="U332" s="2" t="str">
        <f>IFERROR(VLOOKUP(P$1&amp;":"&amp;P332,'Finish order'!$C:$K,4,FALSE),"")</f>
        <v/>
      </c>
      <c r="V332" s="13" t="str" cm="1">
        <f t="array" ref="V332">IFERROR(SMALL(IF($S$2:$S1241=S332,$P$2:$P$911*1.001),1),"")</f>
        <v/>
      </c>
      <c r="W332" s="13" t="str" cm="1">
        <f t="array" ref="W332">IFERROR(SMALL(IF($S$2:$S1241=S332,$P$2:$P$911*1.0001),2),"")</f>
        <v/>
      </c>
      <c r="X332" s="13" t="str" cm="1">
        <f t="array" ref="X332">IFERROR(SMALL(IF($S$2:$S1241=S332,$P$2:$P$911*1.00001),3),"")</f>
        <v/>
      </c>
      <c r="Y332" s="13" t="str" cm="1">
        <f t="array" ref="Y332">IFERROR(SMALL(IF($S$2:$S1241=S332,$P$2:$P$911*1.000001),4),"")</f>
        <v/>
      </c>
      <c r="Z332" s="13" t="str">
        <f t="shared" si="39"/>
        <v>No</v>
      </c>
      <c r="AA332" s="13" t="str">
        <f t="shared" si="40"/>
        <v>No</v>
      </c>
      <c r="AB332" s="13" t="str">
        <f t="shared" si="41"/>
        <v>No</v>
      </c>
      <c r="AC332" s="13" t="str">
        <f>Table4[[#This Row],[Club]]&amp;":"&amp;Table4[[#Headers],[Female]]</f>
        <v>:Female</v>
      </c>
    </row>
    <row r="333" spans="1:29" x14ac:dyDescent="0.2">
      <c r="A333" s="2">
        <v>332</v>
      </c>
      <c r="B333" s="2" t="str">
        <f>IFERROR(VLOOKUP($A$1&amp;":"&amp;A333,'Finish order'!C:K,6,FALSE),"")</f>
        <v/>
      </c>
      <c r="C333" s="2" t="str">
        <f>IFERROR(VLOOKUP(A$1&amp;":"&amp;A333,'Finish order'!$C:$K,9,FALSE),"")</f>
        <v/>
      </c>
      <c r="D333" s="2" t="str">
        <f>IFERROR(VLOOKUP(A$1&amp;":"&amp;A333,'Finish order'!$C:$K,7,FALSE),"")</f>
        <v/>
      </c>
      <c r="E333" s="11" t="str">
        <f>IFERROR(VLOOKUP($A$1&amp;":"&amp;A333,'Finish order'!C:K,5,FALSE),"")</f>
        <v/>
      </c>
      <c r="F333" s="2" t="str">
        <f>IFERROR(VLOOKUP($A$1&amp;":"&amp;A333,'Finish order'!C:K,4,FALSE),"")</f>
        <v/>
      </c>
      <c r="G333" s="13" t="str" cm="1">
        <f t="array" ref="G333">IFERROR(SMALL(IF($D$2:$D1242=D333,$A$2:$A$911*1.001),1),"")</f>
        <v/>
      </c>
      <c r="H333" s="13" t="str" cm="1">
        <f t="array" ref="H333">IFERROR(SMALL(IF($D$2:$D1242=D333,$A$2:$A$911*1.0001),2),"")</f>
        <v/>
      </c>
      <c r="I333" s="13" t="str" cm="1">
        <f t="array" ref="I333">IFERROR(SMALL(IF($D$2:$D1242=D333,$A$2:$A$911*1.00001),3),"")</f>
        <v/>
      </c>
      <c r="J333" s="13" t="str" cm="1">
        <f t="array" ref="J333">IFERROR(SMALL(IF($D$2:$D1242=D333,$A$2:$A$911*1.000001),4),"")</f>
        <v/>
      </c>
      <c r="K333" s="13" t="str">
        <f t="shared" si="36"/>
        <v>No</v>
      </c>
      <c r="L333" s="13" t="str">
        <f t="shared" si="37"/>
        <v>No</v>
      </c>
      <c r="M333" s="13" t="str">
        <f t="shared" si="38"/>
        <v>No</v>
      </c>
      <c r="N333" s="13" t="str">
        <f>Table1[[#This Row],[Club]]&amp;":"&amp;Table1[[#Headers],[Male]]</f>
        <v>:Male</v>
      </c>
      <c r="P333" s="2">
        <v>332</v>
      </c>
      <c r="Q333" s="2" t="str">
        <f>IFERROR(VLOOKUP(P$1&amp;":"&amp;P333,'Finish order'!$C:$K,6,FALSE),"")</f>
        <v/>
      </c>
      <c r="R333" s="2" t="str">
        <f>IFERROR(VLOOKUP(P$1&amp;":"&amp;P333,'Finish order'!$C:$K,9,FALSE),"")</f>
        <v/>
      </c>
      <c r="S333" s="2" t="str">
        <f>IFERROR(VLOOKUP(P$1&amp;":"&amp;P333,'Finish order'!$C:$K,7,FALSE),"")</f>
        <v/>
      </c>
      <c r="T333" s="11" t="str">
        <f>IFERROR(VLOOKUP(P$1&amp;":"&amp;P333,'Finish order'!$C:$K,5,FALSE),"")</f>
        <v/>
      </c>
      <c r="U333" s="2" t="str">
        <f>IFERROR(VLOOKUP(P$1&amp;":"&amp;P333,'Finish order'!$C:$K,4,FALSE),"")</f>
        <v/>
      </c>
      <c r="V333" s="13" t="str" cm="1">
        <f t="array" ref="V333">IFERROR(SMALL(IF($S$2:$S1242=S333,$P$2:$P$911*1.001),1),"")</f>
        <v/>
      </c>
      <c r="W333" s="13" t="str" cm="1">
        <f t="array" ref="W333">IFERROR(SMALL(IF($S$2:$S1242=S333,$P$2:$P$911*1.0001),2),"")</f>
        <v/>
      </c>
      <c r="X333" s="13" t="str" cm="1">
        <f t="array" ref="X333">IFERROR(SMALL(IF($S$2:$S1242=S333,$P$2:$P$911*1.00001),3),"")</f>
        <v/>
      </c>
      <c r="Y333" s="13" t="str" cm="1">
        <f t="array" ref="Y333">IFERROR(SMALL(IF($S$2:$S1242=S333,$P$2:$P$911*1.000001),4),"")</f>
        <v/>
      </c>
      <c r="Z333" s="13" t="str">
        <f t="shared" si="39"/>
        <v>No</v>
      </c>
      <c r="AA333" s="13" t="str">
        <f t="shared" si="40"/>
        <v>No</v>
      </c>
      <c r="AB333" s="13" t="str">
        <f t="shared" si="41"/>
        <v>No</v>
      </c>
      <c r="AC333" s="13" t="str">
        <f>Table4[[#This Row],[Club]]&amp;":"&amp;Table4[[#Headers],[Female]]</f>
        <v>:Female</v>
      </c>
    </row>
    <row r="334" spans="1:29" x14ac:dyDescent="0.2">
      <c r="A334" s="2">
        <v>333</v>
      </c>
      <c r="B334" s="2" t="str">
        <f>IFERROR(VLOOKUP($A$1&amp;":"&amp;A334,'Finish order'!C:K,6,FALSE),"")</f>
        <v/>
      </c>
      <c r="C334" s="2" t="str">
        <f>IFERROR(VLOOKUP(A$1&amp;":"&amp;A334,'Finish order'!$C:$K,9,FALSE),"")</f>
        <v/>
      </c>
      <c r="D334" s="2" t="str">
        <f>IFERROR(VLOOKUP(A$1&amp;":"&amp;A334,'Finish order'!$C:$K,7,FALSE),"")</f>
        <v/>
      </c>
      <c r="E334" s="11" t="str">
        <f>IFERROR(VLOOKUP($A$1&amp;":"&amp;A334,'Finish order'!C:K,5,FALSE),"")</f>
        <v/>
      </c>
      <c r="F334" s="2" t="str">
        <f>IFERROR(VLOOKUP($A$1&amp;":"&amp;A334,'Finish order'!C:K,4,FALSE),"")</f>
        <v/>
      </c>
      <c r="G334" s="13" t="str" cm="1">
        <f t="array" ref="G334">IFERROR(SMALL(IF($D$2:$D1243=D334,$A$2:$A$911*1.001),1),"")</f>
        <v/>
      </c>
      <c r="H334" s="13" t="str" cm="1">
        <f t="array" ref="H334">IFERROR(SMALL(IF($D$2:$D1243=D334,$A$2:$A$911*1.0001),2),"")</f>
        <v/>
      </c>
      <c r="I334" s="13" t="str" cm="1">
        <f t="array" ref="I334">IFERROR(SMALL(IF($D$2:$D1243=D334,$A$2:$A$911*1.00001),3),"")</f>
        <v/>
      </c>
      <c r="J334" s="13" t="str" cm="1">
        <f t="array" ref="J334">IFERROR(SMALL(IF($D$2:$D1243=D334,$A$2:$A$911*1.000001),4),"")</f>
        <v/>
      </c>
      <c r="K334" s="13" t="str">
        <f t="shared" si="36"/>
        <v>No</v>
      </c>
      <c r="L334" s="13" t="str">
        <f t="shared" si="37"/>
        <v>No</v>
      </c>
      <c r="M334" s="13" t="str">
        <f t="shared" si="38"/>
        <v>No</v>
      </c>
      <c r="N334" s="13" t="str">
        <f>Table1[[#This Row],[Club]]&amp;":"&amp;Table1[[#Headers],[Male]]</f>
        <v>:Male</v>
      </c>
      <c r="P334" s="2">
        <v>333</v>
      </c>
      <c r="Q334" s="2" t="str">
        <f>IFERROR(VLOOKUP(P$1&amp;":"&amp;P334,'Finish order'!$C:$K,6,FALSE),"")</f>
        <v/>
      </c>
      <c r="R334" s="2" t="str">
        <f>IFERROR(VLOOKUP(P$1&amp;":"&amp;P334,'Finish order'!$C:$K,9,FALSE),"")</f>
        <v/>
      </c>
      <c r="S334" s="2" t="str">
        <f>IFERROR(VLOOKUP(P$1&amp;":"&amp;P334,'Finish order'!$C:$K,7,FALSE),"")</f>
        <v/>
      </c>
      <c r="T334" s="11" t="str">
        <f>IFERROR(VLOOKUP(P$1&amp;":"&amp;P334,'Finish order'!$C:$K,5,FALSE),"")</f>
        <v/>
      </c>
      <c r="U334" s="2" t="str">
        <f>IFERROR(VLOOKUP(P$1&amp;":"&amp;P334,'Finish order'!$C:$K,4,FALSE),"")</f>
        <v/>
      </c>
      <c r="V334" s="13" t="str" cm="1">
        <f t="array" ref="V334">IFERROR(SMALL(IF($S$2:$S1243=S334,$P$2:$P$911*1.001),1),"")</f>
        <v/>
      </c>
      <c r="W334" s="13" t="str" cm="1">
        <f t="array" ref="W334">IFERROR(SMALL(IF($S$2:$S1243=S334,$P$2:$P$911*1.0001),2),"")</f>
        <v/>
      </c>
      <c r="X334" s="13" t="str" cm="1">
        <f t="array" ref="X334">IFERROR(SMALL(IF($S$2:$S1243=S334,$P$2:$P$911*1.00001),3),"")</f>
        <v/>
      </c>
      <c r="Y334" s="13" t="str" cm="1">
        <f t="array" ref="Y334">IFERROR(SMALL(IF($S$2:$S1243=S334,$P$2:$P$911*1.000001),4),"")</f>
        <v/>
      </c>
      <c r="Z334" s="13" t="str">
        <f t="shared" si="39"/>
        <v>No</v>
      </c>
      <c r="AA334" s="13" t="str">
        <f t="shared" si="40"/>
        <v>No</v>
      </c>
      <c r="AB334" s="13" t="str">
        <f t="shared" si="41"/>
        <v>No</v>
      </c>
      <c r="AC334" s="13" t="str">
        <f>Table4[[#This Row],[Club]]&amp;":"&amp;Table4[[#Headers],[Female]]</f>
        <v>:Female</v>
      </c>
    </row>
    <row r="335" spans="1:29" x14ac:dyDescent="0.2">
      <c r="A335" s="2">
        <v>334</v>
      </c>
      <c r="B335" s="2" t="str">
        <f>IFERROR(VLOOKUP($A$1&amp;":"&amp;A335,'Finish order'!C:K,6,FALSE),"")</f>
        <v/>
      </c>
      <c r="C335" s="2" t="str">
        <f>IFERROR(VLOOKUP(A$1&amp;":"&amp;A335,'Finish order'!$C:$K,9,FALSE),"")</f>
        <v/>
      </c>
      <c r="D335" s="2" t="str">
        <f>IFERROR(VLOOKUP(A$1&amp;":"&amp;A335,'Finish order'!$C:$K,7,FALSE),"")</f>
        <v/>
      </c>
      <c r="E335" s="11" t="str">
        <f>IFERROR(VLOOKUP($A$1&amp;":"&amp;A335,'Finish order'!C:K,5,FALSE),"")</f>
        <v/>
      </c>
      <c r="F335" s="2" t="str">
        <f>IFERROR(VLOOKUP($A$1&amp;":"&amp;A335,'Finish order'!C:K,4,FALSE),"")</f>
        <v/>
      </c>
      <c r="G335" s="13" t="str" cm="1">
        <f t="array" ref="G335">IFERROR(SMALL(IF($D$2:$D1244=D335,$A$2:$A$911*1.001),1),"")</f>
        <v/>
      </c>
      <c r="H335" s="13" t="str" cm="1">
        <f t="array" ref="H335">IFERROR(SMALL(IF($D$2:$D1244=D335,$A$2:$A$911*1.0001),2),"")</f>
        <v/>
      </c>
      <c r="I335" s="13" t="str" cm="1">
        <f t="array" ref="I335">IFERROR(SMALL(IF($D$2:$D1244=D335,$A$2:$A$911*1.00001),3),"")</f>
        <v/>
      </c>
      <c r="J335" s="13" t="str" cm="1">
        <f t="array" ref="J335">IFERROR(SMALL(IF($D$2:$D1244=D335,$A$2:$A$911*1.000001),4),"")</f>
        <v/>
      </c>
      <c r="K335" s="13" t="str">
        <f t="shared" si="36"/>
        <v>No</v>
      </c>
      <c r="L335" s="13" t="str">
        <f t="shared" si="37"/>
        <v>No</v>
      </c>
      <c r="M335" s="13" t="str">
        <f t="shared" si="38"/>
        <v>No</v>
      </c>
      <c r="N335" s="13" t="str">
        <f>Table1[[#This Row],[Club]]&amp;":"&amp;Table1[[#Headers],[Male]]</f>
        <v>:Male</v>
      </c>
      <c r="P335" s="2">
        <v>334</v>
      </c>
      <c r="Q335" s="2" t="str">
        <f>IFERROR(VLOOKUP(P$1&amp;":"&amp;P335,'Finish order'!$C:$K,6,FALSE),"")</f>
        <v/>
      </c>
      <c r="R335" s="2" t="str">
        <f>IFERROR(VLOOKUP(P$1&amp;":"&amp;P335,'Finish order'!$C:$K,9,FALSE),"")</f>
        <v/>
      </c>
      <c r="S335" s="2" t="str">
        <f>IFERROR(VLOOKUP(P$1&amp;":"&amp;P335,'Finish order'!$C:$K,7,FALSE),"")</f>
        <v/>
      </c>
      <c r="T335" s="11" t="str">
        <f>IFERROR(VLOOKUP(P$1&amp;":"&amp;P335,'Finish order'!$C:$K,5,FALSE),"")</f>
        <v/>
      </c>
      <c r="U335" s="2" t="str">
        <f>IFERROR(VLOOKUP(P$1&amp;":"&amp;P335,'Finish order'!$C:$K,4,FALSE),"")</f>
        <v/>
      </c>
      <c r="V335" s="13" t="str" cm="1">
        <f t="array" ref="V335">IFERROR(SMALL(IF($S$2:$S1244=S335,$P$2:$P$911*1.001),1),"")</f>
        <v/>
      </c>
      <c r="W335" s="13" t="str" cm="1">
        <f t="array" ref="W335">IFERROR(SMALL(IF($S$2:$S1244=S335,$P$2:$P$911*1.0001),2),"")</f>
        <v/>
      </c>
      <c r="X335" s="13" t="str" cm="1">
        <f t="array" ref="X335">IFERROR(SMALL(IF($S$2:$S1244=S335,$P$2:$P$911*1.00001),3),"")</f>
        <v/>
      </c>
      <c r="Y335" s="13" t="str" cm="1">
        <f t="array" ref="Y335">IFERROR(SMALL(IF($S$2:$S1244=S335,$P$2:$P$911*1.000001),4),"")</f>
        <v/>
      </c>
      <c r="Z335" s="13" t="str">
        <f t="shared" si="39"/>
        <v>No</v>
      </c>
      <c r="AA335" s="13" t="str">
        <f t="shared" si="40"/>
        <v>No</v>
      </c>
      <c r="AB335" s="13" t="str">
        <f t="shared" si="41"/>
        <v>No</v>
      </c>
      <c r="AC335" s="13" t="str">
        <f>Table4[[#This Row],[Club]]&amp;":"&amp;Table4[[#Headers],[Female]]</f>
        <v>:Female</v>
      </c>
    </row>
    <row r="336" spans="1:29" x14ac:dyDescent="0.2">
      <c r="A336" s="2">
        <v>335</v>
      </c>
      <c r="B336" s="2" t="str">
        <f>IFERROR(VLOOKUP($A$1&amp;":"&amp;A336,'Finish order'!C:K,6,FALSE),"")</f>
        <v/>
      </c>
      <c r="C336" s="2" t="str">
        <f>IFERROR(VLOOKUP(A$1&amp;":"&amp;A336,'Finish order'!$C:$K,9,FALSE),"")</f>
        <v/>
      </c>
      <c r="D336" s="2" t="str">
        <f>IFERROR(VLOOKUP(A$1&amp;":"&amp;A336,'Finish order'!$C:$K,7,FALSE),"")</f>
        <v/>
      </c>
      <c r="E336" s="11" t="str">
        <f>IFERROR(VLOOKUP($A$1&amp;":"&amp;A336,'Finish order'!C:K,5,FALSE),"")</f>
        <v/>
      </c>
      <c r="F336" s="2" t="str">
        <f>IFERROR(VLOOKUP($A$1&amp;":"&amp;A336,'Finish order'!C:K,4,FALSE),"")</f>
        <v/>
      </c>
      <c r="G336" s="13" t="str" cm="1">
        <f t="array" ref="G336">IFERROR(SMALL(IF($D$2:$D1245=D336,$A$2:$A$911*1.001),1),"")</f>
        <v/>
      </c>
      <c r="H336" s="13" t="str" cm="1">
        <f t="array" ref="H336">IFERROR(SMALL(IF($D$2:$D1245=D336,$A$2:$A$911*1.0001),2),"")</f>
        <v/>
      </c>
      <c r="I336" s="13" t="str" cm="1">
        <f t="array" ref="I336">IFERROR(SMALL(IF($D$2:$D1245=D336,$A$2:$A$911*1.00001),3),"")</f>
        <v/>
      </c>
      <c r="J336" s="13" t="str" cm="1">
        <f t="array" ref="J336">IFERROR(SMALL(IF($D$2:$D1245=D336,$A$2:$A$911*1.000001),4),"")</f>
        <v/>
      </c>
      <c r="K336" s="13" t="str">
        <f t="shared" si="36"/>
        <v>No</v>
      </c>
      <c r="L336" s="13" t="str">
        <f t="shared" si="37"/>
        <v>No</v>
      </c>
      <c r="M336" s="13" t="str">
        <f t="shared" si="38"/>
        <v>No</v>
      </c>
      <c r="N336" s="13" t="str">
        <f>Table1[[#This Row],[Club]]&amp;":"&amp;Table1[[#Headers],[Male]]</f>
        <v>:Male</v>
      </c>
      <c r="P336" s="2">
        <v>335</v>
      </c>
      <c r="Q336" s="2" t="str">
        <f>IFERROR(VLOOKUP(P$1&amp;":"&amp;P336,'Finish order'!$C:$K,6,FALSE),"")</f>
        <v/>
      </c>
      <c r="R336" s="2" t="str">
        <f>IFERROR(VLOOKUP(P$1&amp;":"&amp;P336,'Finish order'!$C:$K,9,FALSE),"")</f>
        <v/>
      </c>
      <c r="S336" s="2" t="str">
        <f>IFERROR(VLOOKUP(P$1&amp;":"&amp;P336,'Finish order'!$C:$K,7,FALSE),"")</f>
        <v/>
      </c>
      <c r="T336" s="11" t="str">
        <f>IFERROR(VLOOKUP(P$1&amp;":"&amp;P336,'Finish order'!$C:$K,5,FALSE),"")</f>
        <v/>
      </c>
      <c r="U336" s="2" t="str">
        <f>IFERROR(VLOOKUP(P$1&amp;":"&amp;P336,'Finish order'!$C:$K,4,FALSE),"")</f>
        <v/>
      </c>
      <c r="V336" s="13" t="str" cm="1">
        <f t="array" ref="V336">IFERROR(SMALL(IF($S$2:$S1245=S336,$P$2:$P$911*1.001),1),"")</f>
        <v/>
      </c>
      <c r="W336" s="13" t="str" cm="1">
        <f t="array" ref="W336">IFERROR(SMALL(IF($S$2:$S1245=S336,$P$2:$P$911*1.0001),2),"")</f>
        <v/>
      </c>
      <c r="X336" s="13" t="str" cm="1">
        <f t="array" ref="X336">IFERROR(SMALL(IF($S$2:$S1245=S336,$P$2:$P$911*1.00001),3),"")</f>
        <v/>
      </c>
      <c r="Y336" s="13" t="str" cm="1">
        <f t="array" ref="Y336">IFERROR(SMALL(IF($S$2:$S1245=S336,$P$2:$P$911*1.000001),4),"")</f>
        <v/>
      </c>
      <c r="Z336" s="13" t="str">
        <f t="shared" si="39"/>
        <v>No</v>
      </c>
      <c r="AA336" s="13" t="str">
        <f t="shared" si="40"/>
        <v>No</v>
      </c>
      <c r="AB336" s="13" t="str">
        <f t="shared" si="41"/>
        <v>No</v>
      </c>
      <c r="AC336" s="13" t="str">
        <f>Table4[[#This Row],[Club]]&amp;":"&amp;Table4[[#Headers],[Female]]</f>
        <v>:Female</v>
      </c>
    </row>
    <row r="337" spans="1:29" x14ac:dyDescent="0.2">
      <c r="A337" s="2">
        <v>336</v>
      </c>
      <c r="B337" s="2" t="str">
        <f>IFERROR(VLOOKUP($A$1&amp;":"&amp;A337,'Finish order'!C:K,6,FALSE),"")</f>
        <v/>
      </c>
      <c r="C337" s="2" t="str">
        <f>IFERROR(VLOOKUP(A$1&amp;":"&amp;A337,'Finish order'!$C:$K,9,FALSE),"")</f>
        <v/>
      </c>
      <c r="D337" s="2" t="str">
        <f>IFERROR(VLOOKUP(A$1&amp;":"&amp;A337,'Finish order'!$C:$K,7,FALSE),"")</f>
        <v/>
      </c>
      <c r="E337" s="11" t="str">
        <f>IFERROR(VLOOKUP($A$1&amp;":"&amp;A337,'Finish order'!C:K,5,FALSE),"")</f>
        <v/>
      </c>
      <c r="F337" s="2" t="str">
        <f>IFERROR(VLOOKUP($A$1&amp;":"&amp;A337,'Finish order'!C:K,4,FALSE),"")</f>
        <v/>
      </c>
      <c r="G337" s="13" t="str" cm="1">
        <f t="array" ref="G337">IFERROR(SMALL(IF($D$2:$D1246=D337,$A$2:$A$911*1.001),1),"")</f>
        <v/>
      </c>
      <c r="H337" s="13" t="str" cm="1">
        <f t="array" ref="H337">IFERROR(SMALL(IF($D$2:$D1246=D337,$A$2:$A$911*1.0001),2),"")</f>
        <v/>
      </c>
      <c r="I337" s="13" t="str" cm="1">
        <f t="array" ref="I337">IFERROR(SMALL(IF($D$2:$D1246=D337,$A$2:$A$911*1.00001),3),"")</f>
        <v/>
      </c>
      <c r="J337" s="13" t="str" cm="1">
        <f t="array" ref="J337">IFERROR(SMALL(IF($D$2:$D1246=D337,$A$2:$A$911*1.000001),4),"")</f>
        <v/>
      </c>
      <c r="K337" s="13" t="str">
        <f t="shared" si="36"/>
        <v>No</v>
      </c>
      <c r="L337" s="13" t="str">
        <f t="shared" si="37"/>
        <v>No</v>
      </c>
      <c r="M337" s="13" t="str">
        <f t="shared" si="38"/>
        <v>No</v>
      </c>
      <c r="N337" s="13" t="str">
        <f>Table1[[#This Row],[Club]]&amp;":"&amp;Table1[[#Headers],[Male]]</f>
        <v>:Male</v>
      </c>
      <c r="P337" s="2">
        <v>336</v>
      </c>
      <c r="Q337" s="2" t="str">
        <f>IFERROR(VLOOKUP(P$1&amp;":"&amp;P337,'Finish order'!$C:$K,6,FALSE),"")</f>
        <v/>
      </c>
      <c r="R337" s="2" t="str">
        <f>IFERROR(VLOOKUP(P$1&amp;":"&amp;P337,'Finish order'!$C:$K,9,FALSE),"")</f>
        <v/>
      </c>
      <c r="S337" s="2" t="str">
        <f>IFERROR(VLOOKUP(P$1&amp;":"&amp;P337,'Finish order'!$C:$K,7,FALSE),"")</f>
        <v/>
      </c>
      <c r="T337" s="11" t="str">
        <f>IFERROR(VLOOKUP(P$1&amp;":"&amp;P337,'Finish order'!$C:$K,5,FALSE),"")</f>
        <v/>
      </c>
      <c r="U337" s="2" t="str">
        <f>IFERROR(VLOOKUP(P$1&amp;":"&amp;P337,'Finish order'!$C:$K,4,FALSE),"")</f>
        <v/>
      </c>
      <c r="V337" s="13" t="str" cm="1">
        <f t="array" ref="V337">IFERROR(SMALL(IF($S$2:$S1246=S337,$P$2:$P$911*1.001),1),"")</f>
        <v/>
      </c>
      <c r="W337" s="13" t="str" cm="1">
        <f t="array" ref="W337">IFERROR(SMALL(IF($S$2:$S1246=S337,$P$2:$P$911*1.0001),2),"")</f>
        <v/>
      </c>
      <c r="X337" s="13" t="str" cm="1">
        <f t="array" ref="X337">IFERROR(SMALL(IF($S$2:$S1246=S337,$P$2:$P$911*1.00001),3),"")</f>
        <v/>
      </c>
      <c r="Y337" s="13" t="str" cm="1">
        <f t="array" ref="Y337">IFERROR(SMALL(IF($S$2:$S1246=S337,$P$2:$P$911*1.000001),4),"")</f>
        <v/>
      </c>
      <c r="Z337" s="13" t="str">
        <f t="shared" si="39"/>
        <v>No</v>
      </c>
      <c r="AA337" s="13" t="str">
        <f t="shared" si="40"/>
        <v>No</v>
      </c>
      <c r="AB337" s="13" t="str">
        <f t="shared" si="41"/>
        <v>No</v>
      </c>
      <c r="AC337" s="13" t="str">
        <f>Table4[[#This Row],[Club]]&amp;":"&amp;Table4[[#Headers],[Female]]</f>
        <v>:Female</v>
      </c>
    </row>
    <row r="338" spans="1:29" x14ac:dyDescent="0.2">
      <c r="A338" s="2">
        <v>337</v>
      </c>
      <c r="B338" s="2" t="str">
        <f>IFERROR(VLOOKUP($A$1&amp;":"&amp;A338,'Finish order'!C:K,6,FALSE),"")</f>
        <v/>
      </c>
      <c r="C338" s="2" t="str">
        <f>IFERROR(VLOOKUP(A$1&amp;":"&amp;A338,'Finish order'!$C:$K,9,FALSE),"")</f>
        <v/>
      </c>
      <c r="D338" s="2" t="str">
        <f>IFERROR(VLOOKUP(A$1&amp;":"&amp;A338,'Finish order'!$C:$K,7,FALSE),"")</f>
        <v/>
      </c>
      <c r="E338" s="11" t="str">
        <f>IFERROR(VLOOKUP($A$1&amp;":"&amp;A338,'Finish order'!C:K,5,FALSE),"")</f>
        <v/>
      </c>
      <c r="F338" s="2" t="str">
        <f>IFERROR(VLOOKUP($A$1&amp;":"&amp;A338,'Finish order'!C:K,4,FALSE),"")</f>
        <v/>
      </c>
      <c r="G338" s="13" t="str" cm="1">
        <f t="array" ref="G338">IFERROR(SMALL(IF($D$2:$D1247=D338,$A$2:$A$911*1.001),1),"")</f>
        <v/>
      </c>
      <c r="H338" s="13" t="str" cm="1">
        <f t="array" ref="H338">IFERROR(SMALL(IF($D$2:$D1247=D338,$A$2:$A$911*1.0001),2),"")</f>
        <v/>
      </c>
      <c r="I338" s="13" t="str" cm="1">
        <f t="array" ref="I338">IFERROR(SMALL(IF($D$2:$D1247=D338,$A$2:$A$911*1.00001),3),"")</f>
        <v/>
      </c>
      <c r="J338" s="13" t="str" cm="1">
        <f t="array" ref="J338">IFERROR(SMALL(IF($D$2:$D1247=D338,$A$2:$A$911*1.000001),4),"")</f>
        <v/>
      </c>
      <c r="K338" s="13" t="str">
        <f t="shared" si="36"/>
        <v>No</v>
      </c>
      <c r="L338" s="13" t="str">
        <f t="shared" si="37"/>
        <v>No</v>
      </c>
      <c r="M338" s="13" t="str">
        <f t="shared" si="38"/>
        <v>No</v>
      </c>
      <c r="N338" s="13" t="str">
        <f>Table1[[#This Row],[Club]]&amp;":"&amp;Table1[[#Headers],[Male]]</f>
        <v>:Male</v>
      </c>
      <c r="P338" s="2">
        <v>337</v>
      </c>
      <c r="Q338" s="2" t="str">
        <f>IFERROR(VLOOKUP(P$1&amp;":"&amp;P338,'Finish order'!$C:$K,6,FALSE),"")</f>
        <v/>
      </c>
      <c r="R338" s="2" t="str">
        <f>IFERROR(VLOOKUP(P$1&amp;":"&amp;P338,'Finish order'!$C:$K,9,FALSE),"")</f>
        <v/>
      </c>
      <c r="S338" s="2" t="str">
        <f>IFERROR(VLOOKUP(P$1&amp;":"&amp;P338,'Finish order'!$C:$K,7,FALSE),"")</f>
        <v/>
      </c>
      <c r="T338" s="11" t="str">
        <f>IFERROR(VLOOKUP(P$1&amp;":"&amp;P338,'Finish order'!$C:$K,5,FALSE),"")</f>
        <v/>
      </c>
      <c r="U338" s="2" t="str">
        <f>IFERROR(VLOOKUP(P$1&amp;":"&amp;P338,'Finish order'!$C:$K,4,FALSE),"")</f>
        <v/>
      </c>
      <c r="V338" s="13" t="str" cm="1">
        <f t="array" ref="V338">IFERROR(SMALL(IF($S$2:$S1247=S338,$P$2:$P$911*1.001),1),"")</f>
        <v/>
      </c>
      <c r="W338" s="13" t="str" cm="1">
        <f t="array" ref="W338">IFERROR(SMALL(IF($S$2:$S1247=S338,$P$2:$P$911*1.0001),2),"")</f>
        <v/>
      </c>
      <c r="X338" s="13" t="str" cm="1">
        <f t="array" ref="X338">IFERROR(SMALL(IF($S$2:$S1247=S338,$P$2:$P$911*1.00001),3),"")</f>
        <v/>
      </c>
      <c r="Y338" s="13" t="str" cm="1">
        <f t="array" ref="Y338">IFERROR(SMALL(IF($S$2:$S1247=S338,$P$2:$P$911*1.000001),4),"")</f>
        <v/>
      </c>
      <c r="Z338" s="13" t="str">
        <f t="shared" si="39"/>
        <v>No</v>
      </c>
      <c r="AA338" s="13" t="str">
        <f t="shared" si="40"/>
        <v>No</v>
      </c>
      <c r="AB338" s="13" t="str">
        <f t="shared" si="41"/>
        <v>No</v>
      </c>
      <c r="AC338" s="13" t="str">
        <f>Table4[[#This Row],[Club]]&amp;":"&amp;Table4[[#Headers],[Female]]</f>
        <v>:Female</v>
      </c>
    </row>
    <row r="339" spans="1:29" x14ac:dyDescent="0.2">
      <c r="A339" s="2">
        <v>338</v>
      </c>
      <c r="B339" s="2" t="str">
        <f>IFERROR(VLOOKUP($A$1&amp;":"&amp;A339,'Finish order'!C:K,6,FALSE),"")</f>
        <v/>
      </c>
      <c r="C339" s="2" t="str">
        <f>IFERROR(VLOOKUP(A$1&amp;":"&amp;A339,'Finish order'!$C:$K,9,FALSE),"")</f>
        <v/>
      </c>
      <c r="D339" s="2" t="str">
        <f>IFERROR(VLOOKUP(A$1&amp;":"&amp;A339,'Finish order'!$C:$K,7,FALSE),"")</f>
        <v/>
      </c>
      <c r="E339" s="11" t="str">
        <f>IFERROR(VLOOKUP($A$1&amp;":"&amp;A339,'Finish order'!C:K,5,FALSE),"")</f>
        <v/>
      </c>
      <c r="F339" s="2" t="str">
        <f>IFERROR(VLOOKUP($A$1&amp;":"&amp;A339,'Finish order'!C:K,4,FALSE),"")</f>
        <v/>
      </c>
      <c r="G339" s="13" t="str" cm="1">
        <f t="array" ref="G339">IFERROR(SMALL(IF($D$2:$D1248=D339,$A$2:$A$911*1.001),1),"")</f>
        <v/>
      </c>
      <c r="H339" s="13" t="str" cm="1">
        <f t="array" ref="H339">IFERROR(SMALL(IF($D$2:$D1248=D339,$A$2:$A$911*1.0001),2),"")</f>
        <v/>
      </c>
      <c r="I339" s="13" t="str" cm="1">
        <f t="array" ref="I339">IFERROR(SMALL(IF($D$2:$D1248=D339,$A$2:$A$911*1.00001),3),"")</f>
        <v/>
      </c>
      <c r="J339" s="13" t="str" cm="1">
        <f t="array" ref="J339">IFERROR(SMALL(IF($D$2:$D1248=D339,$A$2:$A$911*1.000001),4),"")</f>
        <v/>
      </c>
      <c r="K339" s="13" t="str">
        <f t="shared" si="36"/>
        <v>No</v>
      </c>
      <c r="L339" s="13" t="str">
        <f t="shared" si="37"/>
        <v>No</v>
      </c>
      <c r="M339" s="13" t="str">
        <f t="shared" si="38"/>
        <v>No</v>
      </c>
      <c r="N339" s="13" t="str">
        <f>Table1[[#This Row],[Club]]&amp;":"&amp;Table1[[#Headers],[Male]]</f>
        <v>:Male</v>
      </c>
      <c r="P339" s="2">
        <v>338</v>
      </c>
      <c r="Q339" s="2" t="str">
        <f>IFERROR(VLOOKUP(P$1&amp;":"&amp;P339,'Finish order'!$C:$K,6,FALSE),"")</f>
        <v/>
      </c>
      <c r="R339" s="2" t="str">
        <f>IFERROR(VLOOKUP(P$1&amp;":"&amp;P339,'Finish order'!$C:$K,9,FALSE),"")</f>
        <v/>
      </c>
      <c r="S339" s="2" t="str">
        <f>IFERROR(VLOOKUP(P$1&amp;":"&amp;P339,'Finish order'!$C:$K,7,FALSE),"")</f>
        <v/>
      </c>
      <c r="T339" s="11" t="str">
        <f>IFERROR(VLOOKUP(P$1&amp;":"&amp;P339,'Finish order'!$C:$K,5,FALSE),"")</f>
        <v/>
      </c>
      <c r="U339" s="2" t="str">
        <f>IFERROR(VLOOKUP(P$1&amp;":"&amp;P339,'Finish order'!$C:$K,4,FALSE),"")</f>
        <v/>
      </c>
      <c r="V339" s="13" t="str" cm="1">
        <f t="array" ref="V339">IFERROR(SMALL(IF($S$2:$S1248=S339,$P$2:$P$911*1.001),1),"")</f>
        <v/>
      </c>
      <c r="W339" s="13" t="str" cm="1">
        <f t="array" ref="W339">IFERROR(SMALL(IF($S$2:$S1248=S339,$P$2:$P$911*1.0001),2),"")</f>
        <v/>
      </c>
      <c r="X339" s="13" t="str" cm="1">
        <f t="array" ref="X339">IFERROR(SMALL(IF($S$2:$S1248=S339,$P$2:$P$911*1.00001),3),"")</f>
        <v/>
      </c>
      <c r="Y339" s="13" t="str" cm="1">
        <f t="array" ref="Y339">IFERROR(SMALL(IF($S$2:$S1248=S339,$P$2:$P$911*1.000001),4),"")</f>
        <v/>
      </c>
      <c r="Z339" s="13" t="str">
        <f t="shared" si="39"/>
        <v>No</v>
      </c>
      <c r="AA339" s="13" t="str">
        <f t="shared" si="40"/>
        <v>No</v>
      </c>
      <c r="AB339" s="13" t="str">
        <f t="shared" si="41"/>
        <v>No</v>
      </c>
      <c r="AC339" s="13" t="str">
        <f>Table4[[#This Row],[Club]]&amp;":"&amp;Table4[[#Headers],[Female]]</f>
        <v>:Female</v>
      </c>
    </row>
    <row r="340" spans="1:29" x14ac:dyDescent="0.2">
      <c r="A340" s="2">
        <v>339</v>
      </c>
      <c r="B340" s="2" t="str">
        <f>IFERROR(VLOOKUP($A$1&amp;":"&amp;A340,'Finish order'!C:K,6,FALSE),"")</f>
        <v/>
      </c>
      <c r="C340" s="2" t="str">
        <f>IFERROR(VLOOKUP(A$1&amp;":"&amp;A340,'Finish order'!$C:$K,9,FALSE),"")</f>
        <v/>
      </c>
      <c r="D340" s="2" t="str">
        <f>IFERROR(VLOOKUP(A$1&amp;":"&amp;A340,'Finish order'!$C:$K,7,FALSE),"")</f>
        <v/>
      </c>
      <c r="E340" s="11" t="str">
        <f>IFERROR(VLOOKUP($A$1&amp;":"&amp;A340,'Finish order'!C:K,5,FALSE),"")</f>
        <v/>
      </c>
      <c r="F340" s="2" t="str">
        <f>IFERROR(VLOOKUP($A$1&amp;":"&amp;A340,'Finish order'!C:K,4,FALSE),"")</f>
        <v/>
      </c>
      <c r="G340" s="13" t="str" cm="1">
        <f t="array" ref="G340">IFERROR(SMALL(IF($D$2:$D1249=D340,$A$2:$A$911*1.001),1),"")</f>
        <v/>
      </c>
      <c r="H340" s="13" t="str" cm="1">
        <f t="array" ref="H340">IFERROR(SMALL(IF($D$2:$D1249=D340,$A$2:$A$911*1.0001),2),"")</f>
        <v/>
      </c>
      <c r="I340" s="13" t="str" cm="1">
        <f t="array" ref="I340">IFERROR(SMALL(IF($D$2:$D1249=D340,$A$2:$A$911*1.00001),3),"")</f>
        <v/>
      </c>
      <c r="J340" s="13" t="str" cm="1">
        <f t="array" ref="J340">IFERROR(SMALL(IF($D$2:$D1249=D340,$A$2:$A$911*1.000001),4),"")</f>
        <v/>
      </c>
      <c r="K340" s="13" t="str">
        <f t="shared" si="36"/>
        <v>No</v>
      </c>
      <c r="L340" s="13" t="str">
        <f t="shared" si="37"/>
        <v>No</v>
      </c>
      <c r="M340" s="13" t="str">
        <f t="shared" si="38"/>
        <v>No</v>
      </c>
      <c r="N340" s="13" t="str">
        <f>Table1[[#This Row],[Club]]&amp;":"&amp;Table1[[#Headers],[Male]]</f>
        <v>:Male</v>
      </c>
      <c r="P340" s="2">
        <v>339</v>
      </c>
      <c r="Q340" s="2" t="str">
        <f>IFERROR(VLOOKUP(P$1&amp;":"&amp;P340,'Finish order'!$C:$K,6,FALSE),"")</f>
        <v/>
      </c>
      <c r="R340" s="2" t="str">
        <f>IFERROR(VLOOKUP(P$1&amp;":"&amp;P340,'Finish order'!$C:$K,9,FALSE),"")</f>
        <v/>
      </c>
      <c r="S340" s="2" t="str">
        <f>IFERROR(VLOOKUP(P$1&amp;":"&amp;P340,'Finish order'!$C:$K,7,FALSE),"")</f>
        <v/>
      </c>
      <c r="T340" s="11" t="str">
        <f>IFERROR(VLOOKUP(P$1&amp;":"&amp;P340,'Finish order'!$C:$K,5,FALSE),"")</f>
        <v/>
      </c>
      <c r="U340" s="2" t="str">
        <f>IFERROR(VLOOKUP(P$1&amp;":"&amp;P340,'Finish order'!$C:$K,4,FALSE),"")</f>
        <v/>
      </c>
      <c r="V340" s="13" t="str" cm="1">
        <f t="array" ref="V340">IFERROR(SMALL(IF($S$2:$S1249=S340,$P$2:$P$911*1.001),1),"")</f>
        <v/>
      </c>
      <c r="W340" s="13" t="str" cm="1">
        <f t="array" ref="W340">IFERROR(SMALL(IF($S$2:$S1249=S340,$P$2:$P$911*1.0001),2),"")</f>
        <v/>
      </c>
      <c r="X340" s="13" t="str" cm="1">
        <f t="array" ref="X340">IFERROR(SMALL(IF($S$2:$S1249=S340,$P$2:$P$911*1.00001),3),"")</f>
        <v/>
      </c>
      <c r="Y340" s="13" t="str" cm="1">
        <f t="array" ref="Y340">IFERROR(SMALL(IF($S$2:$S1249=S340,$P$2:$P$911*1.000001),4),"")</f>
        <v/>
      </c>
      <c r="Z340" s="13" t="str">
        <f t="shared" si="39"/>
        <v>No</v>
      </c>
      <c r="AA340" s="13" t="str">
        <f t="shared" si="40"/>
        <v>No</v>
      </c>
      <c r="AB340" s="13" t="str">
        <f t="shared" si="41"/>
        <v>No</v>
      </c>
      <c r="AC340" s="13" t="str">
        <f>Table4[[#This Row],[Club]]&amp;":"&amp;Table4[[#Headers],[Female]]</f>
        <v>:Female</v>
      </c>
    </row>
    <row r="341" spans="1:29" x14ac:dyDescent="0.2">
      <c r="A341" s="2">
        <v>340</v>
      </c>
      <c r="B341" s="2" t="str">
        <f>IFERROR(VLOOKUP($A$1&amp;":"&amp;A341,'Finish order'!C:K,6,FALSE),"")</f>
        <v/>
      </c>
      <c r="C341" s="2" t="str">
        <f>IFERROR(VLOOKUP(A$1&amp;":"&amp;A341,'Finish order'!$C:$K,9,FALSE),"")</f>
        <v/>
      </c>
      <c r="D341" s="2" t="str">
        <f>IFERROR(VLOOKUP(A$1&amp;":"&amp;A341,'Finish order'!$C:$K,7,FALSE),"")</f>
        <v/>
      </c>
      <c r="E341" s="11" t="str">
        <f>IFERROR(VLOOKUP($A$1&amp;":"&amp;A341,'Finish order'!C:K,5,FALSE),"")</f>
        <v/>
      </c>
      <c r="F341" s="2" t="str">
        <f>IFERROR(VLOOKUP($A$1&amp;":"&amp;A341,'Finish order'!C:K,4,FALSE),"")</f>
        <v/>
      </c>
      <c r="G341" s="13" t="str" cm="1">
        <f t="array" ref="G341">IFERROR(SMALL(IF($D$2:$D1250=D341,$A$2:$A$911*1.001),1),"")</f>
        <v/>
      </c>
      <c r="H341" s="13" t="str" cm="1">
        <f t="array" ref="H341">IFERROR(SMALL(IF($D$2:$D1250=D341,$A$2:$A$911*1.0001),2),"")</f>
        <v/>
      </c>
      <c r="I341" s="13" t="str" cm="1">
        <f t="array" ref="I341">IFERROR(SMALL(IF($D$2:$D1250=D341,$A$2:$A$911*1.00001),3),"")</f>
        <v/>
      </c>
      <c r="J341" s="13" t="str" cm="1">
        <f t="array" ref="J341">IFERROR(SMALL(IF($D$2:$D1250=D341,$A$2:$A$911*1.000001),4),"")</f>
        <v/>
      </c>
      <c r="K341" s="13" t="str">
        <f t="shared" si="36"/>
        <v>No</v>
      </c>
      <c r="L341" s="13" t="str">
        <f t="shared" si="37"/>
        <v>No</v>
      </c>
      <c r="M341" s="13" t="str">
        <f t="shared" si="38"/>
        <v>No</v>
      </c>
      <c r="N341" s="13" t="str">
        <f>Table1[[#This Row],[Club]]&amp;":"&amp;Table1[[#Headers],[Male]]</f>
        <v>:Male</v>
      </c>
      <c r="P341" s="2">
        <v>340</v>
      </c>
      <c r="Q341" s="2" t="str">
        <f>IFERROR(VLOOKUP(P$1&amp;":"&amp;P341,'Finish order'!$C:$K,6,FALSE),"")</f>
        <v/>
      </c>
      <c r="R341" s="2" t="str">
        <f>IFERROR(VLOOKUP(P$1&amp;":"&amp;P341,'Finish order'!$C:$K,9,FALSE),"")</f>
        <v/>
      </c>
      <c r="S341" s="2" t="str">
        <f>IFERROR(VLOOKUP(P$1&amp;":"&amp;P341,'Finish order'!$C:$K,7,FALSE),"")</f>
        <v/>
      </c>
      <c r="T341" s="11" t="str">
        <f>IFERROR(VLOOKUP(P$1&amp;":"&amp;P341,'Finish order'!$C:$K,5,FALSE),"")</f>
        <v/>
      </c>
      <c r="U341" s="2" t="str">
        <f>IFERROR(VLOOKUP(P$1&amp;":"&amp;P341,'Finish order'!$C:$K,4,FALSE),"")</f>
        <v/>
      </c>
      <c r="V341" s="13" t="str" cm="1">
        <f t="array" ref="V341">IFERROR(SMALL(IF($S$2:$S1250=S341,$P$2:$P$911*1.001),1),"")</f>
        <v/>
      </c>
      <c r="W341" s="13" t="str" cm="1">
        <f t="array" ref="W341">IFERROR(SMALL(IF($S$2:$S1250=S341,$P$2:$P$911*1.0001),2),"")</f>
        <v/>
      </c>
      <c r="X341" s="13" t="str" cm="1">
        <f t="array" ref="X341">IFERROR(SMALL(IF($S$2:$S1250=S341,$P$2:$P$911*1.00001),3),"")</f>
        <v/>
      </c>
      <c r="Y341" s="13" t="str" cm="1">
        <f t="array" ref="Y341">IFERROR(SMALL(IF($S$2:$S1250=S341,$P$2:$P$911*1.000001),4),"")</f>
        <v/>
      </c>
      <c r="Z341" s="13" t="str">
        <f t="shared" si="39"/>
        <v>No</v>
      </c>
      <c r="AA341" s="13" t="str">
        <f t="shared" si="40"/>
        <v>No</v>
      </c>
      <c r="AB341" s="13" t="str">
        <f t="shared" si="41"/>
        <v>No</v>
      </c>
      <c r="AC341" s="13" t="str">
        <f>Table4[[#This Row],[Club]]&amp;":"&amp;Table4[[#Headers],[Female]]</f>
        <v>:Female</v>
      </c>
    </row>
    <row r="342" spans="1:29" x14ac:dyDescent="0.2">
      <c r="A342" s="2">
        <v>341</v>
      </c>
      <c r="B342" s="2" t="str">
        <f>IFERROR(VLOOKUP($A$1&amp;":"&amp;A342,'Finish order'!C:K,6,FALSE),"")</f>
        <v/>
      </c>
      <c r="C342" s="2" t="str">
        <f>IFERROR(VLOOKUP(A$1&amp;":"&amp;A342,'Finish order'!$C:$K,9,FALSE),"")</f>
        <v/>
      </c>
      <c r="D342" s="2" t="str">
        <f>IFERROR(VLOOKUP(A$1&amp;":"&amp;A342,'Finish order'!$C:$K,7,FALSE),"")</f>
        <v/>
      </c>
      <c r="E342" s="11" t="str">
        <f>IFERROR(VLOOKUP($A$1&amp;":"&amp;A342,'Finish order'!C:K,5,FALSE),"")</f>
        <v/>
      </c>
      <c r="F342" s="2" t="str">
        <f>IFERROR(VLOOKUP($A$1&amp;":"&amp;A342,'Finish order'!C:K,4,FALSE),"")</f>
        <v/>
      </c>
      <c r="G342" s="13" t="str" cm="1">
        <f t="array" ref="G342">IFERROR(SMALL(IF($D$2:$D1251=D342,$A$2:$A$911*1.001),1),"")</f>
        <v/>
      </c>
      <c r="H342" s="13" t="str" cm="1">
        <f t="array" ref="H342">IFERROR(SMALL(IF($D$2:$D1251=D342,$A$2:$A$911*1.0001),2),"")</f>
        <v/>
      </c>
      <c r="I342" s="13" t="str" cm="1">
        <f t="array" ref="I342">IFERROR(SMALL(IF($D$2:$D1251=D342,$A$2:$A$911*1.00001),3),"")</f>
        <v/>
      </c>
      <c r="J342" s="13" t="str" cm="1">
        <f t="array" ref="J342">IFERROR(SMALL(IF($D$2:$D1251=D342,$A$2:$A$911*1.000001),4),"")</f>
        <v/>
      </c>
      <c r="K342" s="13" t="str">
        <f t="shared" si="36"/>
        <v>No</v>
      </c>
      <c r="L342" s="13" t="str">
        <f t="shared" si="37"/>
        <v>No</v>
      </c>
      <c r="M342" s="13" t="str">
        <f t="shared" si="38"/>
        <v>No</v>
      </c>
      <c r="N342" s="13" t="str">
        <f>Table1[[#This Row],[Club]]&amp;":"&amp;Table1[[#Headers],[Male]]</f>
        <v>:Male</v>
      </c>
      <c r="P342" s="2">
        <v>341</v>
      </c>
      <c r="Q342" s="2" t="str">
        <f>IFERROR(VLOOKUP(P$1&amp;":"&amp;P342,'Finish order'!$C:$K,6,FALSE),"")</f>
        <v/>
      </c>
      <c r="R342" s="2" t="str">
        <f>IFERROR(VLOOKUP(P$1&amp;":"&amp;P342,'Finish order'!$C:$K,9,FALSE),"")</f>
        <v/>
      </c>
      <c r="S342" s="2" t="str">
        <f>IFERROR(VLOOKUP(P$1&amp;":"&amp;P342,'Finish order'!$C:$K,7,FALSE),"")</f>
        <v/>
      </c>
      <c r="T342" s="11" t="str">
        <f>IFERROR(VLOOKUP(P$1&amp;":"&amp;P342,'Finish order'!$C:$K,5,FALSE),"")</f>
        <v/>
      </c>
      <c r="U342" s="2" t="str">
        <f>IFERROR(VLOOKUP(P$1&amp;":"&amp;P342,'Finish order'!$C:$K,4,FALSE),"")</f>
        <v/>
      </c>
      <c r="V342" s="13" t="str" cm="1">
        <f t="array" ref="V342">IFERROR(SMALL(IF($S$2:$S1251=S342,$P$2:$P$911*1.001),1),"")</f>
        <v/>
      </c>
      <c r="W342" s="13" t="str" cm="1">
        <f t="array" ref="W342">IFERROR(SMALL(IF($S$2:$S1251=S342,$P$2:$P$911*1.0001),2),"")</f>
        <v/>
      </c>
      <c r="X342" s="13" t="str" cm="1">
        <f t="array" ref="X342">IFERROR(SMALL(IF($S$2:$S1251=S342,$P$2:$P$911*1.00001),3),"")</f>
        <v/>
      </c>
      <c r="Y342" s="13" t="str" cm="1">
        <f t="array" ref="Y342">IFERROR(SMALL(IF($S$2:$S1251=S342,$P$2:$P$911*1.000001),4),"")</f>
        <v/>
      </c>
      <c r="Z342" s="13" t="str">
        <f t="shared" si="39"/>
        <v>No</v>
      </c>
      <c r="AA342" s="13" t="str">
        <f t="shared" si="40"/>
        <v>No</v>
      </c>
      <c r="AB342" s="13" t="str">
        <f t="shared" si="41"/>
        <v>No</v>
      </c>
      <c r="AC342" s="13" t="str">
        <f>Table4[[#This Row],[Club]]&amp;":"&amp;Table4[[#Headers],[Female]]</f>
        <v>:Female</v>
      </c>
    </row>
    <row r="343" spans="1:29" x14ac:dyDescent="0.2">
      <c r="A343" s="2">
        <v>342</v>
      </c>
      <c r="B343" s="2" t="str">
        <f>IFERROR(VLOOKUP($A$1&amp;":"&amp;A343,'Finish order'!C:K,6,FALSE),"")</f>
        <v/>
      </c>
      <c r="C343" s="2" t="str">
        <f>IFERROR(VLOOKUP(A$1&amp;":"&amp;A343,'Finish order'!$C:$K,9,FALSE),"")</f>
        <v/>
      </c>
      <c r="D343" s="2" t="str">
        <f>IFERROR(VLOOKUP(A$1&amp;":"&amp;A343,'Finish order'!$C:$K,7,FALSE),"")</f>
        <v/>
      </c>
      <c r="E343" s="11" t="str">
        <f>IFERROR(VLOOKUP($A$1&amp;":"&amp;A343,'Finish order'!C:K,5,FALSE),"")</f>
        <v/>
      </c>
      <c r="F343" s="2" t="str">
        <f>IFERROR(VLOOKUP($A$1&amp;":"&amp;A343,'Finish order'!C:K,4,FALSE),"")</f>
        <v/>
      </c>
      <c r="G343" s="13" t="str" cm="1">
        <f t="array" ref="G343">IFERROR(SMALL(IF($D$2:$D1252=D343,$A$2:$A$911*1.001),1),"")</f>
        <v/>
      </c>
      <c r="H343" s="13" t="str" cm="1">
        <f t="array" ref="H343">IFERROR(SMALL(IF($D$2:$D1252=D343,$A$2:$A$911*1.0001),2),"")</f>
        <v/>
      </c>
      <c r="I343" s="13" t="str" cm="1">
        <f t="array" ref="I343">IFERROR(SMALL(IF($D$2:$D1252=D343,$A$2:$A$911*1.00001),3),"")</f>
        <v/>
      </c>
      <c r="J343" s="13" t="str" cm="1">
        <f t="array" ref="J343">IFERROR(SMALL(IF($D$2:$D1252=D343,$A$2:$A$911*1.000001),4),"")</f>
        <v/>
      </c>
      <c r="K343" s="13" t="str">
        <f t="shared" si="36"/>
        <v>No</v>
      </c>
      <c r="L343" s="13" t="str">
        <f t="shared" si="37"/>
        <v>No</v>
      </c>
      <c r="M343" s="13" t="str">
        <f t="shared" si="38"/>
        <v>No</v>
      </c>
      <c r="N343" s="13" t="str">
        <f>Table1[[#This Row],[Club]]&amp;":"&amp;Table1[[#Headers],[Male]]</f>
        <v>:Male</v>
      </c>
      <c r="P343" s="2">
        <v>342</v>
      </c>
      <c r="Q343" s="2" t="str">
        <f>IFERROR(VLOOKUP(P$1&amp;":"&amp;P343,'Finish order'!$C:$K,6,FALSE),"")</f>
        <v/>
      </c>
      <c r="R343" s="2" t="str">
        <f>IFERROR(VLOOKUP(P$1&amp;":"&amp;P343,'Finish order'!$C:$K,9,FALSE),"")</f>
        <v/>
      </c>
      <c r="S343" s="2" t="str">
        <f>IFERROR(VLOOKUP(P$1&amp;":"&amp;P343,'Finish order'!$C:$K,7,FALSE),"")</f>
        <v/>
      </c>
      <c r="T343" s="11" t="str">
        <f>IFERROR(VLOOKUP(P$1&amp;":"&amp;P343,'Finish order'!$C:$K,5,FALSE),"")</f>
        <v/>
      </c>
      <c r="U343" s="2" t="str">
        <f>IFERROR(VLOOKUP(P$1&amp;":"&amp;P343,'Finish order'!$C:$K,4,FALSE),"")</f>
        <v/>
      </c>
      <c r="V343" s="13" t="str" cm="1">
        <f t="array" ref="V343">IFERROR(SMALL(IF($S$2:$S1252=S343,$P$2:$P$911*1.001),1),"")</f>
        <v/>
      </c>
      <c r="W343" s="13" t="str" cm="1">
        <f t="array" ref="W343">IFERROR(SMALL(IF($S$2:$S1252=S343,$P$2:$P$911*1.0001),2),"")</f>
        <v/>
      </c>
      <c r="X343" s="13" t="str" cm="1">
        <f t="array" ref="X343">IFERROR(SMALL(IF($S$2:$S1252=S343,$P$2:$P$911*1.00001),3),"")</f>
        <v/>
      </c>
      <c r="Y343" s="13" t="str" cm="1">
        <f t="array" ref="Y343">IFERROR(SMALL(IF($S$2:$S1252=S343,$P$2:$P$911*1.000001),4),"")</f>
        <v/>
      </c>
      <c r="Z343" s="13" t="str">
        <f t="shared" si="39"/>
        <v>No</v>
      </c>
      <c r="AA343" s="13" t="str">
        <f t="shared" si="40"/>
        <v>No</v>
      </c>
      <c r="AB343" s="13" t="str">
        <f t="shared" si="41"/>
        <v>No</v>
      </c>
      <c r="AC343" s="13" t="str">
        <f>Table4[[#This Row],[Club]]&amp;":"&amp;Table4[[#Headers],[Female]]</f>
        <v>:Female</v>
      </c>
    </row>
    <row r="344" spans="1:29" x14ac:dyDescent="0.2">
      <c r="A344" s="2">
        <v>343</v>
      </c>
      <c r="B344" s="2" t="str">
        <f>IFERROR(VLOOKUP($A$1&amp;":"&amp;A344,'Finish order'!C:K,6,FALSE),"")</f>
        <v/>
      </c>
      <c r="C344" s="2" t="str">
        <f>IFERROR(VLOOKUP(A$1&amp;":"&amp;A344,'Finish order'!$C:$K,9,FALSE),"")</f>
        <v/>
      </c>
      <c r="D344" s="2" t="str">
        <f>IFERROR(VLOOKUP(A$1&amp;":"&amp;A344,'Finish order'!$C:$K,7,FALSE),"")</f>
        <v/>
      </c>
      <c r="E344" s="11" t="str">
        <f>IFERROR(VLOOKUP($A$1&amp;":"&amp;A344,'Finish order'!C:K,5,FALSE),"")</f>
        <v/>
      </c>
      <c r="F344" s="2" t="str">
        <f>IFERROR(VLOOKUP($A$1&amp;":"&amp;A344,'Finish order'!C:K,4,FALSE),"")</f>
        <v/>
      </c>
      <c r="G344" s="13" t="str" cm="1">
        <f t="array" ref="G344">IFERROR(SMALL(IF($D$2:$D1253=D344,$A$2:$A$911*1.001),1),"")</f>
        <v/>
      </c>
      <c r="H344" s="13" t="str" cm="1">
        <f t="array" ref="H344">IFERROR(SMALL(IF($D$2:$D1253=D344,$A$2:$A$911*1.0001),2),"")</f>
        <v/>
      </c>
      <c r="I344" s="13" t="str" cm="1">
        <f t="array" ref="I344">IFERROR(SMALL(IF($D$2:$D1253=D344,$A$2:$A$911*1.00001),3),"")</f>
        <v/>
      </c>
      <c r="J344" s="13" t="str" cm="1">
        <f t="array" ref="J344">IFERROR(SMALL(IF($D$2:$D1253=D344,$A$2:$A$911*1.000001),4),"")</f>
        <v/>
      </c>
      <c r="K344" s="13" t="str">
        <f t="shared" si="36"/>
        <v>No</v>
      </c>
      <c r="L344" s="13" t="str">
        <f t="shared" si="37"/>
        <v>No</v>
      </c>
      <c r="M344" s="13" t="str">
        <f t="shared" si="38"/>
        <v>No</v>
      </c>
      <c r="N344" s="13" t="str">
        <f>Table1[[#This Row],[Club]]&amp;":"&amp;Table1[[#Headers],[Male]]</f>
        <v>:Male</v>
      </c>
      <c r="P344" s="2">
        <v>343</v>
      </c>
      <c r="Q344" s="2" t="str">
        <f>IFERROR(VLOOKUP(P$1&amp;":"&amp;P344,'Finish order'!$C:$K,6,FALSE),"")</f>
        <v/>
      </c>
      <c r="R344" s="2" t="str">
        <f>IFERROR(VLOOKUP(P$1&amp;":"&amp;P344,'Finish order'!$C:$K,9,FALSE),"")</f>
        <v/>
      </c>
      <c r="S344" s="2" t="str">
        <f>IFERROR(VLOOKUP(P$1&amp;":"&amp;P344,'Finish order'!$C:$K,7,FALSE),"")</f>
        <v/>
      </c>
      <c r="T344" s="11" t="str">
        <f>IFERROR(VLOOKUP(P$1&amp;":"&amp;P344,'Finish order'!$C:$K,5,FALSE),"")</f>
        <v/>
      </c>
      <c r="U344" s="2" t="str">
        <f>IFERROR(VLOOKUP(P$1&amp;":"&amp;P344,'Finish order'!$C:$K,4,FALSE),"")</f>
        <v/>
      </c>
      <c r="V344" s="13" t="str" cm="1">
        <f t="array" ref="V344">IFERROR(SMALL(IF($S$2:$S1253=S344,$P$2:$P$911*1.001),1),"")</f>
        <v/>
      </c>
      <c r="W344" s="13" t="str" cm="1">
        <f t="array" ref="W344">IFERROR(SMALL(IF($S$2:$S1253=S344,$P$2:$P$911*1.0001),2),"")</f>
        <v/>
      </c>
      <c r="X344" s="13" t="str" cm="1">
        <f t="array" ref="X344">IFERROR(SMALL(IF($S$2:$S1253=S344,$P$2:$P$911*1.00001),3),"")</f>
        <v/>
      </c>
      <c r="Y344" s="13" t="str" cm="1">
        <f t="array" ref="Y344">IFERROR(SMALL(IF($S$2:$S1253=S344,$P$2:$P$911*1.000001),4),"")</f>
        <v/>
      </c>
      <c r="Z344" s="13" t="str">
        <f t="shared" si="39"/>
        <v>No</v>
      </c>
      <c r="AA344" s="13" t="str">
        <f t="shared" si="40"/>
        <v>No</v>
      </c>
      <c r="AB344" s="13" t="str">
        <f t="shared" si="41"/>
        <v>No</v>
      </c>
      <c r="AC344" s="13" t="str">
        <f>Table4[[#This Row],[Club]]&amp;":"&amp;Table4[[#Headers],[Female]]</f>
        <v>:Female</v>
      </c>
    </row>
    <row r="345" spans="1:29" x14ac:dyDescent="0.2">
      <c r="A345" s="2">
        <v>344</v>
      </c>
      <c r="B345" s="2" t="str">
        <f>IFERROR(VLOOKUP($A$1&amp;":"&amp;A345,'Finish order'!C:K,6,FALSE),"")</f>
        <v/>
      </c>
      <c r="C345" s="2" t="str">
        <f>IFERROR(VLOOKUP(A$1&amp;":"&amp;A345,'Finish order'!$C:$K,9,FALSE),"")</f>
        <v/>
      </c>
      <c r="D345" s="2" t="str">
        <f>IFERROR(VLOOKUP(A$1&amp;":"&amp;A345,'Finish order'!$C:$K,7,FALSE),"")</f>
        <v/>
      </c>
      <c r="E345" s="11" t="str">
        <f>IFERROR(VLOOKUP($A$1&amp;":"&amp;A345,'Finish order'!C:K,5,FALSE),"")</f>
        <v/>
      </c>
      <c r="F345" s="2" t="str">
        <f>IFERROR(VLOOKUP($A$1&amp;":"&amp;A345,'Finish order'!C:K,4,FALSE),"")</f>
        <v/>
      </c>
      <c r="G345" s="13" t="str" cm="1">
        <f t="array" ref="G345">IFERROR(SMALL(IF($D$2:$D1254=D345,$A$2:$A$911*1.001),1),"")</f>
        <v/>
      </c>
      <c r="H345" s="13" t="str" cm="1">
        <f t="array" ref="H345">IFERROR(SMALL(IF($D$2:$D1254=D345,$A$2:$A$911*1.0001),2),"")</f>
        <v/>
      </c>
      <c r="I345" s="13" t="str" cm="1">
        <f t="array" ref="I345">IFERROR(SMALL(IF($D$2:$D1254=D345,$A$2:$A$911*1.00001),3),"")</f>
        <v/>
      </c>
      <c r="J345" s="13" t="str" cm="1">
        <f t="array" ref="J345">IFERROR(SMALL(IF($D$2:$D1254=D345,$A$2:$A$911*1.000001),4),"")</f>
        <v/>
      </c>
      <c r="K345" s="13" t="str">
        <f t="shared" si="36"/>
        <v>No</v>
      </c>
      <c r="L345" s="13" t="str">
        <f t="shared" si="37"/>
        <v>No</v>
      </c>
      <c r="M345" s="13" t="str">
        <f t="shared" si="38"/>
        <v>No</v>
      </c>
      <c r="N345" s="13" t="str">
        <f>Table1[[#This Row],[Club]]&amp;":"&amp;Table1[[#Headers],[Male]]</f>
        <v>:Male</v>
      </c>
      <c r="P345" s="2">
        <v>344</v>
      </c>
      <c r="Q345" s="2" t="str">
        <f>IFERROR(VLOOKUP(P$1&amp;":"&amp;P345,'Finish order'!$C:$K,6,FALSE),"")</f>
        <v/>
      </c>
      <c r="R345" s="2" t="str">
        <f>IFERROR(VLOOKUP(P$1&amp;":"&amp;P345,'Finish order'!$C:$K,9,FALSE),"")</f>
        <v/>
      </c>
      <c r="S345" s="2" t="str">
        <f>IFERROR(VLOOKUP(P$1&amp;":"&amp;P345,'Finish order'!$C:$K,7,FALSE),"")</f>
        <v/>
      </c>
      <c r="T345" s="11" t="str">
        <f>IFERROR(VLOOKUP(P$1&amp;":"&amp;P345,'Finish order'!$C:$K,5,FALSE),"")</f>
        <v/>
      </c>
      <c r="U345" s="2" t="str">
        <f>IFERROR(VLOOKUP(P$1&amp;":"&amp;P345,'Finish order'!$C:$K,4,FALSE),"")</f>
        <v/>
      </c>
      <c r="V345" s="13" t="str" cm="1">
        <f t="array" ref="V345">IFERROR(SMALL(IF($S$2:$S1254=S345,$P$2:$P$911*1.001),1),"")</f>
        <v/>
      </c>
      <c r="W345" s="13" t="str" cm="1">
        <f t="array" ref="W345">IFERROR(SMALL(IF($S$2:$S1254=S345,$P$2:$P$911*1.0001),2),"")</f>
        <v/>
      </c>
      <c r="X345" s="13" t="str" cm="1">
        <f t="array" ref="X345">IFERROR(SMALL(IF($S$2:$S1254=S345,$P$2:$P$911*1.00001),3),"")</f>
        <v/>
      </c>
      <c r="Y345" s="13" t="str" cm="1">
        <f t="array" ref="Y345">IFERROR(SMALL(IF($S$2:$S1254=S345,$P$2:$P$911*1.000001),4),"")</f>
        <v/>
      </c>
      <c r="Z345" s="13" t="str">
        <f t="shared" si="39"/>
        <v>No</v>
      </c>
      <c r="AA345" s="13" t="str">
        <f t="shared" si="40"/>
        <v>No</v>
      </c>
      <c r="AB345" s="13" t="str">
        <f t="shared" si="41"/>
        <v>No</v>
      </c>
      <c r="AC345" s="13" t="str">
        <f>Table4[[#This Row],[Club]]&amp;":"&amp;Table4[[#Headers],[Female]]</f>
        <v>:Female</v>
      </c>
    </row>
    <row r="346" spans="1:29" x14ac:dyDescent="0.2">
      <c r="A346" s="2">
        <v>345</v>
      </c>
      <c r="B346" s="2" t="str">
        <f>IFERROR(VLOOKUP($A$1&amp;":"&amp;A346,'Finish order'!C:K,6,FALSE),"")</f>
        <v/>
      </c>
      <c r="C346" s="2" t="str">
        <f>IFERROR(VLOOKUP(A$1&amp;":"&amp;A346,'Finish order'!$C:$K,9,FALSE),"")</f>
        <v/>
      </c>
      <c r="D346" s="2" t="str">
        <f>IFERROR(VLOOKUP(A$1&amp;":"&amp;A346,'Finish order'!$C:$K,7,FALSE),"")</f>
        <v/>
      </c>
      <c r="E346" s="11" t="str">
        <f>IFERROR(VLOOKUP($A$1&amp;":"&amp;A346,'Finish order'!C:K,5,FALSE),"")</f>
        <v/>
      </c>
      <c r="F346" s="2" t="str">
        <f>IFERROR(VLOOKUP($A$1&amp;":"&amp;A346,'Finish order'!C:K,4,FALSE),"")</f>
        <v/>
      </c>
      <c r="G346" s="13" t="str" cm="1">
        <f t="array" ref="G346">IFERROR(SMALL(IF($D$2:$D1255=D346,$A$2:$A$911*1.001),1),"")</f>
        <v/>
      </c>
      <c r="H346" s="13" t="str" cm="1">
        <f t="array" ref="H346">IFERROR(SMALL(IF($D$2:$D1255=D346,$A$2:$A$911*1.0001),2),"")</f>
        <v/>
      </c>
      <c r="I346" s="13" t="str" cm="1">
        <f t="array" ref="I346">IFERROR(SMALL(IF($D$2:$D1255=D346,$A$2:$A$911*1.00001),3),"")</f>
        <v/>
      </c>
      <c r="J346" s="13" t="str" cm="1">
        <f t="array" ref="J346">IFERROR(SMALL(IF($D$2:$D1255=D346,$A$2:$A$911*1.000001),4),"")</f>
        <v/>
      </c>
      <c r="K346" s="13" t="str">
        <f t="shared" si="36"/>
        <v>No</v>
      </c>
      <c r="L346" s="13" t="str">
        <f t="shared" si="37"/>
        <v>No</v>
      </c>
      <c r="M346" s="13" t="str">
        <f t="shared" si="38"/>
        <v>No</v>
      </c>
      <c r="N346" s="13" t="str">
        <f>Table1[[#This Row],[Club]]&amp;":"&amp;Table1[[#Headers],[Male]]</f>
        <v>:Male</v>
      </c>
      <c r="P346" s="2">
        <v>345</v>
      </c>
      <c r="Q346" s="2" t="str">
        <f>IFERROR(VLOOKUP(P$1&amp;":"&amp;P346,'Finish order'!$C:$K,6,FALSE),"")</f>
        <v/>
      </c>
      <c r="R346" s="2" t="str">
        <f>IFERROR(VLOOKUP(P$1&amp;":"&amp;P346,'Finish order'!$C:$K,9,FALSE),"")</f>
        <v/>
      </c>
      <c r="S346" s="2" t="str">
        <f>IFERROR(VLOOKUP(P$1&amp;":"&amp;P346,'Finish order'!$C:$K,7,FALSE),"")</f>
        <v/>
      </c>
      <c r="T346" s="11" t="str">
        <f>IFERROR(VLOOKUP(P$1&amp;":"&amp;P346,'Finish order'!$C:$K,5,FALSE),"")</f>
        <v/>
      </c>
      <c r="U346" s="2" t="str">
        <f>IFERROR(VLOOKUP(P$1&amp;":"&amp;P346,'Finish order'!$C:$K,4,FALSE),"")</f>
        <v/>
      </c>
      <c r="V346" s="13" t="str" cm="1">
        <f t="array" ref="V346">IFERROR(SMALL(IF($S$2:$S1255=S346,$P$2:$P$911*1.001),1),"")</f>
        <v/>
      </c>
      <c r="W346" s="13" t="str" cm="1">
        <f t="array" ref="W346">IFERROR(SMALL(IF($S$2:$S1255=S346,$P$2:$P$911*1.0001),2),"")</f>
        <v/>
      </c>
      <c r="X346" s="13" t="str" cm="1">
        <f t="array" ref="X346">IFERROR(SMALL(IF($S$2:$S1255=S346,$P$2:$P$911*1.00001),3),"")</f>
        <v/>
      </c>
      <c r="Y346" s="13" t="str" cm="1">
        <f t="array" ref="Y346">IFERROR(SMALL(IF($S$2:$S1255=S346,$P$2:$P$911*1.000001),4),"")</f>
        <v/>
      </c>
      <c r="Z346" s="13" t="str">
        <f t="shared" si="39"/>
        <v>No</v>
      </c>
      <c r="AA346" s="13" t="str">
        <f t="shared" si="40"/>
        <v>No</v>
      </c>
      <c r="AB346" s="13" t="str">
        <f t="shared" si="41"/>
        <v>No</v>
      </c>
      <c r="AC346" s="13" t="str">
        <f>Table4[[#This Row],[Club]]&amp;":"&amp;Table4[[#Headers],[Female]]</f>
        <v>:Female</v>
      </c>
    </row>
    <row r="347" spans="1:29" x14ac:dyDescent="0.2">
      <c r="A347" s="2">
        <v>346</v>
      </c>
      <c r="B347" s="2" t="str">
        <f>IFERROR(VLOOKUP($A$1&amp;":"&amp;A347,'Finish order'!C:K,6,FALSE),"")</f>
        <v/>
      </c>
      <c r="C347" s="2" t="str">
        <f>IFERROR(VLOOKUP(A$1&amp;":"&amp;A347,'Finish order'!$C:$K,9,FALSE),"")</f>
        <v/>
      </c>
      <c r="D347" s="2" t="str">
        <f>IFERROR(VLOOKUP(A$1&amp;":"&amp;A347,'Finish order'!$C:$K,7,FALSE),"")</f>
        <v/>
      </c>
      <c r="E347" s="11" t="str">
        <f>IFERROR(VLOOKUP($A$1&amp;":"&amp;A347,'Finish order'!C:K,5,FALSE),"")</f>
        <v/>
      </c>
      <c r="F347" s="2" t="str">
        <f>IFERROR(VLOOKUP($A$1&amp;":"&amp;A347,'Finish order'!C:K,4,FALSE),"")</f>
        <v/>
      </c>
      <c r="G347" s="13" t="str" cm="1">
        <f t="array" ref="G347">IFERROR(SMALL(IF($D$2:$D1256=D347,$A$2:$A$911*1.001),1),"")</f>
        <v/>
      </c>
      <c r="H347" s="13" t="str" cm="1">
        <f t="array" ref="H347">IFERROR(SMALL(IF($D$2:$D1256=D347,$A$2:$A$911*1.0001),2),"")</f>
        <v/>
      </c>
      <c r="I347" s="13" t="str" cm="1">
        <f t="array" ref="I347">IFERROR(SMALL(IF($D$2:$D1256=D347,$A$2:$A$911*1.00001),3),"")</f>
        <v/>
      </c>
      <c r="J347" s="13" t="str" cm="1">
        <f t="array" ref="J347">IFERROR(SMALL(IF($D$2:$D1256=D347,$A$2:$A$911*1.000001),4),"")</f>
        <v/>
      </c>
      <c r="K347" s="13" t="str">
        <f t="shared" si="36"/>
        <v>No</v>
      </c>
      <c r="L347" s="13" t="str">
        <f t="shared" si="37"/>
        <v>No</v>
      </c>
      <c r="M347" s="13" t="str">
        <f t="shared" si="38"/>
        <v>No</v>
      </c>
      <c r="N347" s="13" t="str">
        <f>Table1[[#This Row],[Club]]&amp;":"&amp;Table1[[#Headers],[Male]]</f>
        <v>:Male</v>
      </c>
      <c r="P347" s="2">
        <v>346</v>
      </c>
      <c r="Q347" s="2" t="str">
        <f>IFERROR(VLOOKUP(P$1&amp;":"&amp;P347,'Finish order'!$C:$K,6,FALSE),"")</f>
        <v/>
      </c>
      <c r="R347" s="2" t="str">
        <f>IFERROR(VLOOKUP(P$1&amp;":"&amp;P347,'Finish order'!$C:$K,9,FALSE),"")</f>
        <v/>
      </c>
      <c r="S347" s="2" t="str">
        <f>IFERROR(VLOOKUP(P$1&amp;":"&amp;P347,'Finish order'!$C:$K,7,FALSE),"")</f>
        <v/>
      </c>
      <c r="T347" s="11" t="str">
        <f>IFERROR(VLOOKUP(P$1&amp;":"&amp;P347,'Finish order'!$C:$K,5,FALSE),"")</f>
        <v/>
      </c>
      <c r="U347" s="2" t="str">
        <f>IFERROR(VLOOKUP(P$1&amp;":"&amp;P347,'Finish order'!$C:$K,4,FALSE),"")</f>
        <v/>
      </c>
      <c r="V347" s="13" t="str" cm="1">
        <f t="array" ref="V347">IFERROR(SMALL(IF($S$2:$S1256=S347,$P$2:$P$911*1.001),1),"")</f>
        <v/>
      </c>
      <c r="W347" s="13" t="str" cm="1">
        <f t="array" ref="W347">IFERROR(SMALL(IF($S$2:$S1256=S347,$P$2:$P$911*1.0001),2),"")</f>
        <v/>
      </c>
      <c r="X347" s="13" t="str" cm="1">
        <f t="array" ref="X347">IFERROR(SMALL(IF($S$2:$S1256=S347,$P$2:$P$911*1.00001),3),"")</f>
        <v/>
      </c>
      <c r="Y347" s="13" t="str" cm="1">
        <f t="array" ref="Y347">IFERROR(SMALL(IF($S$2:$S1256=S347,$P$2:$P$911*1.000001),4),"")</f>
        <v/>
      </c>
      <c r="Z347" s="13" t="str">
        <f t="shared" si="39"/>
        <v>No</v>
      </c>
      <c r="AA347" s="13" t="str">
        <f t="shared" si="40"/>
        <v>No</v>
      </c>
      <c r="AB347" s="13" t="str">
        <f t="shared" si="41"/>
        <v>No</v>
      </c>
      <c r="AC347" s="13" t="str">
        <f>Table4[[#This Row],[Club]]&amp;":"&amp;Table4[[#Headers],[Female]]</f>
        <v>:Female</v>
      </c>
    </row>
    <row r="348" spans="1:29" x14ac:dyDescent="0.2">
      <c r="A348" s="2">
        <v>347</v>
      </c>
      <c r="B348" s="2" t="str">
        <f>IFERROR(VLOOKUP($A$1&amp;":"&amp;A348,'Finish order'!C:K,6,FALSE),"")</f>
        <v/>
      </c>
      <c r="C348" s="2" t="str">
        <f>IFERROR(VLOOKUP(A$1&amp;":"&amp;A348,'Finish order'!$C:$K,9,FALSE),"")</f>
        <v/>
      </c>
      <c r="D348" s="2" t="str">
        <f>IFERROR(VLOOKUP(A$1&amp;":"&amp;A348,'Finish order'!$C:$K,7,FALSE),"")</f>
        <v/>
      </c>
      <c r="E348" s="11" t="str">
        <f>IFERROR(VLOOKUP($A$1&amp;":"&amp;A348,'Finish order'!C:K,5,FALSE),"")</f>
        <v/>
      </c>
      <c r="F348" s="2" t="str">
        <f>IFERROR(VLOOKUP($A$1&amp;":"&amp;A348,'Finish order'!C:K,4,FALSE),"")</f>
        <v/>
      </c>
      <c r="G348" s="13" t="str" cm="1">
        <f t="array" ref="G348">IFERROR(SMALL(IF($D$2:$D1257=D348,$A$2:$A$911*1.001),1),"")</f>
        <v/>
      </c>
      <c r="H348" s="13" t="str" cm="1">
        <f t="array" ref="H348">IFERROR(SMALL(IF($D$2:$D1257=D348,$A$2:$A$911*1.0001),2),"")</f>
        <v/>
      </c>
      <c r="I348" s="13" t="str" cm="1">
        <f t="array" ref="I348">IFERROR(SMALL(IF($D$2:$D1257=D348,$A$2:$A$911*1.00001),3),"")</f>
        <v/>
      </c>
      <c r="J348" s="13" t="str" cm="1">
        <f t="array" ref="J348">IFERROR(SMALL(IF($D$2:$D1257=D348,$A$2:$A$911*1.000001),4),"")</f>
        <v/>
      </c>
      <c r="K348" s="13" t="str">
        <f t="shared" si="36"/>
        <v>No</v>
      </c>
      <c r="L348" s="13" t="str">
        <f t="shared" si="37"/>
        <v>No</v>
      </c>
      <c r="M348" s="13" t="str">
        <f t="shared" si="38"/>
        <v>No</v>
      </c>
      <c r="N348" s="13" t="str">
        <f>Table1[[#This Row],[Club]]&amp;":"&amp;Table1[[#Headers],[Male]]</f>
        <v>:Male</v>
      </c>
      <c r="P348" s="2">
        <v>347</v>
      </c>
      <c r="Q348" s="2" t="str">
        <f>IFERROR(VLOOKUP(P$1&amp;":"&amp;P348,'Finish order'!$C:$K,6,FALSE),"")</f>
        <v/>
      </c>
      <c r="R348" s="2" t="str">
        <f>IFERROR(VLOOKUP(P$1&amp;":"&amp;P348,'Finish order'!$C:$K,9,FALSE),"")</f>
        <v/>
      </c>
      <c r="S348" s="2" t="str">
        <f>IFERROR(VLOOKUP(P$1&amp;":"&amp;P348,'Finish order'!$C:$K,7,FALSE),"")</f>
        <v/>
      </c>
      <c r="T348" s="11" t="str">
        <f>IFERROR(VLOOKUP(P$1&amp;":"&amp;P348,'Finish order'!$C:$K,5,FALSE),"")</f>
        <v/>
      </c>
      <c r="U348" s="2" t="str">
        <f>IFERROR(VLOOKUP(P$1&amp;":"&amp;P348,'Finish order'!$C:$K,4,FALSE),"")</f>
        <v/>
      </c>
      <c r="V348" s="13" t="str" cm="1">
        <f t="array" ref="V348">IFERROR(SMALL(IF($S$2:$S1257=S348,$P$2:$P$911*1.001),1),"")</f>
        <v/>
      </c>
      <c r="W348" s="13" t="str" cm="1">
        <f t="array" ref="W348">IFERROR(SMALL(IF($S$2:$S1257=S348,$P$2:$P$911*1.0001),2),"")</f>
        <v/>
      </c>
      <c r="X348" s="13" t="str" cm="1">
        <f t="array" ref="X348">IFERROR(SMALL(IF($S$2:$S1257=S348,$P$2:$P$911*1.00001),3),"")</f>
        <v/>
      </c>
      <c r="Y348" s="13" t="str" cm="1">
        <f t="array" ref="Y348">IFERROR(SMALL(IF($S$2:$S1257=S348,$P$2:$P$911*1.000001),4),"")</f>
        <v/>
      </c>
      <c r="Z348" s="13" t="str">
        <f t="shared" si="39"/>
        <v>No</v>
      </c>
      <c r="AA348" s="13" t="str">
        <f t="shared" si="40"/>
        <v>No</v>
      </c>
      <c r="AB348" s="13" t="str">
        <f t="shared" si="41"/>
        <v>No</v>
      </c>
      <c r="AC348" s="13" t="str">
        <f>Table4[[#This Row],[Club]]&amp;":"&amp;Table4[[#Headers],[Female]]</f>
        <v>:Female</v>
      </c>
    </row>
    <row r="349" spans="1:29" x14ac:dyDescent="0.2">
      <c r="A349" s="2">
        <v>348</v>
      </c>
      <c r="B349" s="2" t="str">
        <f>IFERROR(VLOOKUP($A$1&amp;":"&amp;A349,'Finish order'!C:K,6,FALSE),"")</f>
        <v/>
      </c>
      <c r="C349" s="2" t="str">
        <f>IFERROR(VLOOKUP(A$1&amp;":"&amp;A349,'Finish order'!$C:$K,9,FALSE),"")</f>
        <v/>
      </c>
      <c r="D349" s="2" t="str">
        <f>IFERROR(VLOOKUP(A$1&amp;":"&amp;A349,'Finish order'!$C:$K,7,FALSE),"")</f>
        <v/>
      </c>
      <c r="E349" s="11" t="str">
        <f>IFERROR(VLOOKUP($A$1&amp;":"&amp;A349,'Finish order'!C:K,5,FALSE),"")</f>
        <v/>
      </c>
      <c r="F349" s="2" t="str">
        <f>IFERROR(VLOOKUP($A$1&amp;":"&amp;A349,'Finish order'!C:K,4,FALSE),"")</f>
        <v/>
      </c>
      <c r="G349" s="13" t="str" cm="1">
        <f t="array" ref="G349">IFERROR(SMALL(IF($D$2:$D1258=D349,$A$2:$A$911*1.001),1),"")</f>
        <v/>
      </c>
      <c r="H349" s="13" t="str" cm="1">
        <f t="array" ref="H349">IFERROR(SMALL(IF($D$2:$D1258=D349,$A$2:$A$911*1.0001),2),"")</f>
        <v/>
      </c>
      <c r="I349" s="13" t="str" cm="1">
        <f t="array" ref="I349">IFERROR(SMALL(IF($D$2:$D1258=D349,$A$2:$A$911*1.00001),3),"")</f>
        <v/>
      </c>
      <c r="J349" s="13" t="str" cm="1">
        <f t="array" ref="J349">IFERROR(SMALL(IF($D$2:$D1258=D349,$A$2:$A$911*1.000001),4),"")</f>
        <v/>
      </c>
      <c r="K349" s="13" t="str">
        <f t="shared" si="36"/>
        <v>No</v>
      </c>
      <c r="L349" s="13" t="str">
        <f t="shared" si="37"/>
        <v>No</v>
      </c>
      <c r="M349" s="13" t="str">
        <f t="shared" si="38"/>
        <v>No</v>
      </c>
      <c r="N349" s="13" t="str">
        <f>Table1[[#This Row],[Club]]&amp;":"&amp;Table1[[#Headers],[Male]]</f>
        <v>:Male</v>
      </c>
      <c r="P349" s="2">
        <v>348</v>
      </c>
      <c r="Q349" s="2" t="str">
        <f>IFERROR(VLOOKUP(P$1&amp;":"&amp;P349,'Finish order'!$C:$K,6,FALSE),"")</f>
        <v/>
      </c>
      <c r="R349" s="2" t="str">
        <f>IFERROR(VLOOKUP(P$1&amp;":"&amp;P349,'Finish order'!$C:$K,9,FALSE),"")</f>
        <v/>
      </c>
      <c r="S349" s="2" t="str">
        <f>IFERROR(VLOOKUP(P$1&amp;":"&amp;P349,'Finish order'!$C:$K,7,FALSE),"")</f>
        <v/>
      </c>
      <c r="T349" s="11" t="str">
        <f>IFERROR(VLOOKUP(P$1&amp;":"&amp;P349,'Finish order'!$C:$K,5,FALSE),"")</f>
        <v/>
      </c>
      <c r="U349" s="2" t="str">
        <f>IFERROR(VLOOKUP(P$1&amp;":"&amp;P349,'Finish order'!$C:$K,4,FALSE),"")</f>
        <v/>
      </c>
      <c r="V349" s="13" t="str" cm="1">
        <f t="array" ref="V349">IFERROR(SMALL(IF($S$2:$S1258=S349,$P$2:$P$911*1.001),1),"")</f>
        <v/>
      </c>
      <c r="W349" s="13" t="str" cm="1">
        <f t="array" ref="W349">IFERROR(SMALL(IF($S$2:$S1258=S349,$P$2:$P$911*1.0001),2),"")</f>
        <v/>
      </c>
      <c r="X349" s="13" t="str" cm="1">
        <f t="array" ref="X349">IFERROR(SMALL(IF($S$2:$S1258=S349,$P$2:$P$911*1.00001),3),"")</f>
        <v/>
      </c>
      <c r="Y349" s="13" t="str" cm="1">
        <f t="array" ref="Y349">IFERROR(SMALL(IF($S$2:$S1258=S349,$P$2:$P$911*1.000001),4),"")</f>
        <v/>
      </c>
      <c r="Z349" s="13" t="str">
        <f t="shared" si="39"/>
        <v>No</v>
      </c>
      <c r="AA349" s="13" t="str">
        <f t="shared" si="40"/>
        <v>No</v>
      </c>
      <c r="AB349" s="13" t="str">
        <f t="shared" si="41"/>
        <v>No</v>
      </c>
      <c r="AC349" s="13" t="str">
        <f>Table4[[#This Row],[Club]]&amp;":"&amp;Table4[[#Headers],[Female]]</f>
        <v>:Female</v>
      </c>
    </row>
    <row r="350" spans="1:29" x14ac:dyDescent="0.2">
      <c r="A350" s="2">
        <v>349</v>
      </c>
      <c r="B350" s="2" t="str">
        <f>IFERROR(VLOOKUP($A$1&amp;":"&amp;A350,'Finish order'!C:K,6,FALSE),"")</f>
        <v/>
      </c>
      <c r="C350" s="2" t="str">
        <f>IFERROR(VLOOKUP(A$1&amp;":"&amp;A350,'Finish order'!$C:$K,9,FALSE),"")</f>
        <v/>
      </c>
      <c r="D350" s="2" t="str">
        <f>IFERROR(VLOOKUP(A$1&amp;":"&amp;A350,'Finish order'!$C:$K,7,FALSE),"")</f>
        <v/>
      </c>
      <c r="E350" s="11" t="str">
        <f>IFERROR(VLOOKUP($A$1&amp;":"&amp;A350,'Finish order'!C:K,5,FALSE),"")</f>
        <v/>
      </c>
      <c r="F350" s="2" t="str">
        <f>IFERROR(VLOOKUP($A$1&amp;":"&amp;A350,'Finish order'!C:K,4,FALSE),"")</f>
        <v/>
      </c>
      <c r="G350" s="13" t="str" cm="1">
        <f t="array" ref="G350">IFERROR(SMALL(IF($D$2:$D1259=D350,$A$2:$A$911*1.001),1),"")</f>
        <v/>
      </c>
      <c r="H350" s="13" t="str" cm="1">
        <f t="array" ref="H350">IFERROR(SMALL(IF($D$2:$D1259=D350,$A$2:$A$911*1.0001),2),"")</f>
        <v/>
      </c>
      <c r="I350" s="13" t="str" cm="1">
        <f t="array" ref="I350">IFERROR(SMALL(IF($D$2:$D1259=D350,$A$2:$A$911*1.00001),3),"")</f>
        <v/>
      </c>
      <c r="J350" s="13" t="str" cm="1">
        <f t="array" ref="J350">IFERROR(SMALL(IF($D$2:$D1259=D350,$A$2:$A$911*1.000001),4),"")</f>
        <v/>
      </c>
      <c r="K350" s="13" t="str">
        <f t="shared" si="36"/>
        <v>No</v>
      </c>
      <c r="L350" s="13" t="str">
        <f t="shared" si="37"/>
        <v>No</v>
      </c>
      <c r="M350" s="13" t="str">
        <f t="shared" si="38"/>
        <v>No</v>
      </c>
      <c r="N350" s="13" t="str">
        <f>Table1[[#This Row],[Club]]&amp;":"&amp;Table1[[#Headers],[Male]]</f>
        <v>:Male</v>
      </c>
      <c r="P350" s="2">
        <v>349</v>
      </c>
      <c r="Q350" s="2" t="str">
        <f>IFERROR(VLOOKUP(P$1&amp;":"&amp;P350,'Finish order'!$C:$K,6,FALSE),"")</f>
        <v/>
      </c>
      <c r="R350" s="2" t="str">
        <f>IFERROR(VLOOKUP(P$1&amp;":"&amp;P350,'Finish order'!$C:$K,9,FALSE),"")</f>
        <v/>
      </c>
      <c r="S350" s="2" t="str">
        <f>IFERROR(VLOOKUP(P$1&amp;":"&amp;P350,'Finish order'!$C:$K,7,FALSE),"")</f>
        <v/>
      </c>
      <c r="T350" s="11" t="str">
        <f>IFERROR(VLOOKUP(P$1&amp;":"&amp;P350,'Finish order'!$C:$K,5,FALSE),"")</f>
        <v/>
      </c>
      <c r="U350" s="2" t="str">
        <f>IFERROR(VLOOKUP(P$1&amp;":"&amp;P350,'Finish order'!$C:$K,4,FALSE),"")</f>
        <v/>
      </c>
      <c r="V350" s="13" t="str" cm="1">
        <f t="array" ref="V350">IFERROR(SMALL(IF($S$2:$S1259=S350,$P$2:$P$911*1.001),1),"")</f>
        <v/>
      </c>
      <c r="W350" s="13" t="str" cm="1">
        <f t="array" ref="W350">IFERROR(SMALL(IF($S$2:$S1259=S350,$P$2:$P$911*1.0001),2),"")</f>
        <v/>
      </c>
      <c r="X350" s="13" t="str" cm="1">
        <f t="array" ref="X350">IFERROR(SMALL(IF($S$2:$S1259=S350,$P$2:$P$911*1.00001),3),"")</f>
        <v/>
      </c>
      <c r="Y350" s="13" t="str" cm="1">
        <f t="array" ref="Y350">IFERROR(SMALL(IF($S$2:$S1259=S350,$P$2:$P$911*1.000001),4),"")</f>
        <v/>
      </c>
      <c r="Z350" s="13" t="str">
        <f t="shared" si="39"/>
        <v>No</v>
      </c>
      <c r="AA350" s="13" t="str">
        <f t="shared" si="40"/>
        <v>No</v>
      </c>
      <c r="AB350" s="13" t="str">
        <f t="shared" si="41"/>
        <v>No</v>
      </c>
      <c r="AC350" s="13" t="str">
        <f>Table4[[#This Row],[Club]]&amp;":"&amp;Table4[[#Headers],[Female]]</f>
        <v>:Female</v>
      </c>
    </row>
    <row r="351" spans="1:29" x14ac:dyDescent="0.2">
      <c r="A351" s="2">
        <v>350</v>
      </c>
      <c r="B351" s="2" t="str">
        <f>IFERROR(VLOOKUP($A$1&amp;":"&amp;A351,'Finish order'!C:K,6,FALSE),"")</f>
        <v/>
      </c>
      <c r="C351" s="2" t="str">
        <f>IFERROR(VLOOKUP(A$1&amp;":"&amp;A351,'Finish order'!$C:$K,9,FALSE),"")</f>
        <v/>
      </c>
      <c r="D351" s="2" t="str">
        <f>IFERROR(VLOOKUP(A$1&amp;":"&amp;A351,'Finish order'!$C:$K,7,FALSE),"")</f>
        <v/>
      </c>
      <c r="E351" s="11" t="str">
        <f>IFERROR(VLOOKUP($A$1&amp;":"&amp;A351,'Finish order'!C:K,5,FALSE),"")</f>
        <v/>
      </c>
      <c r="F351" s="2" t="str">
        <f>IFERROR(VLOOKUP($A$1&amp;":"&amp;A351,'Finish order'!C:K,4,FALSE),"")</f>
        <v/>
      </c>
      <c r="G351" s="13" t="str" cm="1">
        <f t="array" ref="G351">IFERROR(SMALL(IF($D$2:$D1260=D351,$A$2:$A$911*1.001),1),"")</f>
        <v/>
      </c>
      <c r="H351" s="13" t="str" cm="1">
        <f t="array" ref="H351">IFERROR(SMALL(IF($D$2:$D1260=D351,$A$2:$A$911*1.0001),2),"")</f>
        <v/>
      </c>
      <c r="I351" s="13" t="str" cm="1">
        <f t="array" ref="I351">IFERROR(SMALL(IF($D$2:$D1260=D351,$A$2:$A$911*1.00001),3),"")</f>
        <v/>
      </c>
      <c r="J351" s="13" t="str" cm="1">
        <f t="array" ref="J351">IFERROR(SMALL(IF($D$2:$D1260=D351,$A$2:$A$911*1.000001),4),"")</f>
        <v/>
      </c>
      <c r="K351" s="13" t="str">
        <f t="shared" si="36"/>
        <v>No</v>
      </c>
      <c r="L351" s="13" t="str">
        <f t="shared" si="37"/>
        <v>No</v>
      </c>
      <c r="M351" s="13" t="str">
        <f t="shared" si="38"/>
        <v>No</v>
      </c>
      <c r="N351" s="13" t="str">
        <f>Table1[[#This Row],[Club]]&amp;":"&amp;Table1[[#Headers],[Male]]</f>
        <v>:Male</v>
      </c>
      <c r="P351" s="2">
        <v>350</v>
      </c>
      <c r="Q351" s="2" t="str">
        <f>IFERROR(VLOOKUP(P$1&amp;":"&amp;P351,'Finish order'!$C:$K,6,FALSE),"")</f>
        <v/>
      </c>
      <c r="R351" s="2" t="str">
        <f>IFERROR(VLOOKUP(P$1&amp;":"&amp;P351,'Finish order'!$C:$K,9,FALSE),"")</f>
        <v/>
      </c>
      <c r="S351" s="2" t="str">
        <f>IFERROR(VLOOKUP(P$1&amp;":"&amp;P351,'Finish order'!$C:$K,7,FALSE),"")</f>
        <v/>
      </c>
      <c r="T351" s="11" t="str">
        <f>IFERROR(VLOOKUP(P$1&amp;":"&amp;P351,'Finish order'!$C:$K,5,FALSE),"")</f>
        <v/>
      </c>
      <c r="U351" s="2" t="str">
        <f>IFERROR(VLOOKUP(P$1&amp;":"&amp;P351,'Finish order'!$C:$K,4,FALSE),"")</f>
        <v/>
      </c>
      <c r="V351" s="13" t="str" cm="1">
        <f t="array" ref="V351">IFERROR(SMALL(IF($S$2:$S1260=S351,$P$2:$P$911*1.001),1),"")</f>
        <v/>
      </c>
      <c r="W351" s="13" t="str" cm="1">
        <f t="array" ref="W351">IFERROR(SMALL(IF($S$2:$S1260=S351,$P$2:$P$911*1.0001),2),"")</f>
        <v/>
      </c>
      <c r="X351" s="13" t="str" cm="1">
        <f t="array" ref="X351">IFERROR(SMALL(IF($S$2:$S1260=S351,$P$2:$P$911*1.00001),3),"")</f>
        <v/>
      </c>
      <c r="Y351" s="13" t="str" cm="1">
        <f t="array" ref="Y351">IFERROR(SMALL(IF($S$2:$S1260=S351,$P$2:$P$911*1.000001),4),"")</f>
        <v/>
      </c>
      <c r="Z351" s="13" t="str">
        <f t="shared" si="39"/>
        <v>No</v>
      </c>
      <c r="AA351" s="13" t="str">
        <f t="shared" si="40"/>
        <v>No</v>
      </c>
      <c r="AB351" s="13" t="str">
        <f t="shared" si="41"/>
        <v>No</v>
      </c>
      <c r="AC351" s="13" t="str">
        <f>Table4[[#This Row],[Club]]&amp;":"&amp;Table4[[#Headers],[Female]]</f>
        <v>:Female</v>
      </c>
    </row>
    <row r="352" spans="1:29" x14ac:dyDescent="0.2">
      <c r="A352" s="2">
        <v>351</v>
      </c>
      <c r="B352" s="2" t="str">
        <f>IFERROR(VLOOKUP($A$1&amp;":"&amp;A352,'Finish order'!C:K,6,FALSE),"")</f>
        <v/>
      </c>
      <c r="C352" s="2" t="str">
        <f>IFERROR(VLOOKUP(A$1&amp;":"&amp;A352,'Finish order'!$C:$K,9,FALSE),"")</f>
        <v/>
      </c>
      <c r="D352" s="2" t="str">
        <f>IFERROR(VLOOKUP(A$1&amp;":"&amp;A352,'Finish order'!$C:$K,7,FALSE),"")</f>
        <v/>
      </c>
      <c r="E352" s="11" t="str">
        <f>IFERROR(VLOOKUP($A$1&amp;":"&amp;A352,'Finish order'!C:K,5,FALSE),"")</f>
        <v/>
      </c>
      <c r="F352" s="2" t="str">
        <f>IFERROR(VLOOKUP($A$1&amp;":"&amp;A352,'Finish order'!C:K,4,FALSE),"")</f>
        <v/>
      </c>
      <c r="G352" s="13" t="str" cm="1">
        <f t="array" ref="G352">IFERROR(SMALL(IF($D$2:$D1261=D352,$A$2:$A$911*1.001),1),"")</f>
        <v/>
      </c>
      <c r="H352" s="13" t="str" cm="1">
        <f t="array" ref="H352">IFERROR(SMALL(IF($D$2:$D1261=D352,$A$2:$A$911*1.0001),2),"")</f>
        <v/>
      </c>
      <c r="I352" s="13" t="str" cm="1">
        <f t="array" ref="I352">IFERROR(SMALL(IF($D$2:$D1261=D352,$A$2:$A$911*1.00001),3),"")</f>
        <v/>
      </c>
      <c r="J352" s="13" t="str" cm="1">
        <f t="array" ref="J352">IFERROR(SMALL(IF($D$2:$D1261=D352,$A$2:$A$911*1.000001),4),"")</f>
        <v/>
      </c>
      <c r="K352" s="13" t="str">
        <f t="shared" si="36"/>
        <v>No</v>
      </c>
      <c r="L352" s="13" t="str">
        <f t="shared" si="37"/>
        <v>No</v>
      </c>
      <c r="M352" s="13" t="str">
        <f t="shared" si="38"/>
        <v>No</v>
      </c>
      <c r="N352" s="13" t="str">
        <f>Table1[[#This Row],[Club]]&amp;":"&amp;Table1[[#Headers],[Male]]</f>
        <v>:Male</v>
      </c>
      <c r="P352" s="2">
        <v>351</v>
      </c>
      <c r="Q352" s="2" t="str">
        <f>IFERROR(VLOOKUP(P$1&amp;":"&amp;P352,'Finish order'!$C:$K,6,FALSE),"")</f>
        <v/>
      </c>
      <c r="R352" s="2" t="str">
        <f>IFERROR(VLOOKUP(P$1&amp;":"&amp;P352,'Finish order'!$C:$K,9,FALSE),"")</f>
        <v/>
      </c>
      <c r="S352" s="2" t="str">
        <f>IFERROR(VLOOKUP(P$1&amp;":"&amp;P352,'Finish order'!$C:$K,7,FALSE),"")</f>
        <v/>
      </c>
      <c r="T352" s="11" t="str">
        <f>IFERROR(VLOOKUP(P$1&amp;":"&amp;P352,'Finish order'!$C:$K,5,FALSE),"")</f>
        <v/>
      </c>
      <c r="U352" s="2" t="str">
        <f>IFERROR(VLOOKUP(P$1&amp;":"&amp;P352,'Finish order'!$C:$K,4,FALSE),"")</f>
        <v/>
      </c>
      <c r="V352" s="13" t="str" cm="1">
        <f t="array" ref="V352">IFERROR(SMALL(IF($S$2:$S1261=S352,$P$2:$P$911*1.001),1),"")</f>
        <v/>
      </c>
      <c r="W352" s="13" t="str" cm="1">
        <f t="array" ref="W352">IFERROR(SMALL(IF($S$2:$S1261=S352,$P$2:$P$911*1.0001),2),"")</f>
        <v/>
      </c>
      <c r="X352" s="13" t="str" cm="1">
        <f t="array" ref="X352">IFERROR(SMALL(IF($S$2:$S1261=S352,$P$2:$P$911*1.00001),3),"")</f>
        <v/>
      </c>
      <c r="Y352" s="13" t="str" cm="1">
        <f t="array" ref="Y352">IFERROR(SMALL(IF($S$2:$S1261=S352,$P$2:$P$911*1.000001),4),"")</f>
        <v/>
      </c>
      <c r="Z352" s="13" t="str">
        <f t="shared" si="39"/>
        <v>No</v>
      </c>
      <c r="AA352" s="13" t="str">
        <f t="shared" si="40"/>
        <v>No</v>
      </c>
      <c r="AB352" s="13" t="str">
        <f t="shared" si="41"/>
        <v>No</v>
      </c>
      <c r="AC352" s="13" t="str">
        <f>Table4[[#This Row],[Club]]&amp;":"&amp;Table4[[#Headers],[Female]]</f>
        <v>:Female</v>
      </c>
    </row>
    <row r="353" spans="1:29" x14ac:dyDescent="0.2">
      <c r="A353" s="2">
        <v>352</v>
      </c>
      <c r="B353" s="2" t="str">
        <f>IFERROR(VLOOKUP($A$1&amp;":"&amp;A353,'Finish order'!C:K,6,FALSE),"")</f>
        <v/>
      </c>
      <c r="C353" s="2" t="str">
        <f>IFERROR(VLOOKUP(A$1&amp;":"&amp;A353,'Finish order'!$C:$K,9,FALSE),"")</f>
        <v/>
      </c>
      <c r="D353" s="2" t="str">
        <f>IFERROR(VLOOKUP(A$1&amp;":"&amp;A353,'Finish order'!$C:$K,7,FALSE),"")</f>
        <v/>
      </c>
      <c r="E353" s="11" t="str">
        <f>IFERROR(VLOOKUP($A$1&amp;":"&amp;A353,'Finish order'!C:K,5,FALSE),"")</f>
        <v/>
      </c>
      <c r="F353" s="2" t="str">
        <f>IFERROR(VLOOKUP($A$1&amp;":"&amp;A353,'Finish order'!C:K,4,FALSE),"")</f>
        <v/>
      </c>
      <c r="G353" s="13" t="str" cm="1">
        <f t="array" ref="G353">IFERROR(SMALL(IF($D$2:$D1262=D353,$A$2:$A$911*1.001),1),"")</f>
        <v/>
      </c>
      <c r="H353" s="13" t="str" cm="1">
        <f t="array" ref="H353">IFERROR(SMALL(IF($D$2:$D1262=D353,$A$2:$A$911*1.0001),2),"")</f>
        <v/>
      </c>
      <c r="I353" s="13" t="str" cm="1">
        <f t="array" ref="I353">IFERROR(SMALL(IF($D$2:$D1262=D353,$A$2:$A$911*1.00001),3),"")</f>
        <v/>
      </c>
      <c r="J353" s="13" t="str" cm="1">
        <f t="array" ref="J353">IFERROR(SMALL(IF($D$2:$D1262=D353,$A$2:$A$911*1.000001),4),"")</f>
        <v/>
      </c>
      <c r="K353" s="13" t="str">
        <f t="shared" si="36"/>
        <v>No</v>
      </c>
      <c r="L353" s="13" t="str">
        <f t="shared" si="37"/>
        <v>No</v>
      </c>
      <c r="M353" s="13" t="str">
        <f t="shared" si="38"/>
        <v>No</v>
      </c>
      <c r="N353" s="13" t="str">
        <f>Table1[[#This Row],[Club]]&amp;":"&amp;Table1[[#Headers],[Male]]</f>
        <v>:Male</v>
      </c>
      <c r="P353" s="2">
        <v>352</v>
      </c>
      <c r="Q353" s="2" t="str">
        <f>IFERROR(VLOOKUP(P$1&amp;":"&amp;P353,'Finish order'!$C:$K,6,FALSE),"")</f>
        <v/>
      </c>
      <c r="R353" s="2" t="str">
        <f>IFERROR(VLOOKUP(P$1&amp;":"&amp;P353,'Finish order'!$C:$K,9,FALSE),"")</f>
        <v/>
      </c>
      <c r="S353" s="2" t="str">
        <f>IFERROR(VLOOKUP(P$1&amp;":"&amp;P353,'Finish order'!$C:$K,7,FALSE),"")</f>
        <v/>
      </c>
      <c r="T353" s="11" t="str">
        <f>IFERROR(VLOOKUP(P$1&amp;":"&amp;P353,'Finish order'!$C:$K,5,FALSE),"")</f>
        <v/>
      </c>
      <c r="U353" s="2" t="str">
        <f>IFERROR(VLOOKUP(P$1&amp;":"&amp;P353,'Finish order'!$C:$K,4,FALSE),"")</f>
        <v/>
      </c>
      <c r="V353" s="13" t="str" cm="1">
        <f t="array" ref="V353">IFERROR(SMALL(IF($S$2:$S1262=S353,$P$2:$P$911*1.001),1),"")</f>
        <v/>
      </c>
      <c r="W353" s="13" t="str" cm="1">
        <f t="array" ref="W353">IFERROR(SMALL(IF($S$2:$S1262=S353,$P$2:$P$911*1.0001),2),"")</f>
        <v/>
      </c>
      <c r="X353" s="13" t="str" cm="1">
        <f t="array" ref="X353">IFERROR(SMALL(IF($S$2:$S1262=S353,$P$2:$P$911*1.00001),3),"")</f>
        <v/>
      </c>
      <c r="Y353" s="13" t="str" cm="1">
        <f t="array" ref="Y353">IFERROR(SMALL(IF($S$2:$S1262=S353,$P$2:$P$911*1.000001),4),"")</f>
        <v/>
      </c>
      <c r="Z353" s="13" t="str">
        <f t="shared" si="39"/>
        <v>No</v>
      </c>
      <c r="AA353" s="13" t="str">
        <f t="shared" si="40"/>
        <v>No</v>
      </c>
      <c r="AB353" s="13" t="str">
        <f t="shared" si="41"/>
        <v>No</v>
      </c>
      <c r="AC353" s="13" t="str">
        <f>Table4[[#This Row],[Club]]&amp;":"&amp;Table4[[#Headers],[Female]]</f>
        <v>:Female</v>
      </c>
    </row>
    <row r="354" spans="1:29" x14ac:dyDescent="0.2">
      <c r="A354" s="2">
        <v>353</v>
      </c>
      <c r="B354" s="2" t="str">
        <f>IFERROR(VLOOKUP($A$1&amp;":"&amp;A354,'Finish order'!C:K,6,FALSE),"")</f>
        <v/>
      </c>
      <c r="C354" s="2" t="str">
        <f>IFERROR(VLOOKUP(A$1&amp;":"&amp;A354,'Finish order'!$C:$K,9,FALSE),"")</f>
        <v/>
      </c>
      <c r="D354" s="2" t="str">
        <f>IFERROR(VLOOKUP(A$1&amp;":"&amp;A354,'Finish order'!$C:$K,7,FALSE),"")</f>
        <v/>
      </c>
      <c r="E354" s="11" t="str">
        <f>IFERROR(VLOOKUP($A$1&amp;":"&amp;A354,'Finish order'!C:K,5,FALSE),"")</f>
        <v/>
      </c>
      <c r="F354" s="2" t="str">
        <f>IFERROR(VLOOKUP($A$1&amp;":"&amp;A354,'Finish order'!C:K,4,FALSE),"")</f>
        <v/>
      </c>
      <c r="G354" s="13" t="str" cm="1">
        <f t="array" ref="G354">IFERROR(SMALL(IF($D$2:$D1263=D354,$A$2:$A$911*1.001),1),"")</f>
        <v/>
      </c>
      <c r="H354" s="13" t="str" cm="1">
        <f t="array" ref="H354">IFERROR(SMALL(IF($D$2:$D1263=D354,$A$2:$A$911*1.0001),2),"")</f>
        <v/>
      </c>
      <c r="I354" s="13" t="str" cm="1">
        <f t="array" ref="I354">IFERROR(SMALL(IF($D$2:$D1263=D354,$A$2:$A$911*1.00001),3),"")</f>
        <v/>
      </c>
      <c r="J354" s="13" t="str" cm="1">
        <f t="array" ref="J354">IFERROR(SMALL(IF($D$2:$D1263=D354,$A$2:$A$911*1.000001),4),"")</f>
        <v/>
      </c>
      <c r="K354" s="13" t="str">
        <f t="shared" si="36"/>
        <v>No</v>
      </c>
      <c r="L354" s="13" t="str">
        <f t="shared" si="37"/>
        <v>No</v>
      </c>
      <c r="M354" s="13" t="str">
        <f t="shared" si="38"/>
        <v>No</v>
      </c>
      <c r="N354" s="13" t="str">
        <f>Table1[[#This Row],[Club]]&amp;":"&amp;Table1[[#Headers],[Male]]</f>
        <v>:Male</v>
      </c>
      <c r="P354" s="2">
        <v>353</v>
      </c>
      <c r="Q354" s="2" t="str">
        <f>IFERROR(VLOOKUP(P$1&amp;":"&amp;P354,'Finish order'!$C:$K,6,FALSE),"")</f>
        <v/>
      </c>
      <c r="R354" s="2" t="str">
        <f>IFERROR(VLOOKUP(P$1&amp;":"&amp;P354,'Finish order'!$C:$K,9,FALSE),"")</f>
        <v/>
      </c>
      <c r="S354" s="2" t="str">
        <f>IFERROR(VLOOKUP(P$1&amp;":"&amp;P354,'Finish order'!$C:$K,7,FALSE),"")</f>
        <v/>
      </c>
      <c r="T354" s="11" t="str">
        <f>IFERROR(VLOOKUP(P$1&amp;":"&amp;P354,'Finish order'!$C:$K,5,FALSE),"")</f>
        <v/>
      </c>
      <c r="U354" s="2" t="str">
        <f>IFERROR(VLOOKUP(P$1&amp;":"&amp;P354,'Finish order'!$C:$K,4,FALSE),"")</f>
        <v/>
      </c>
      <c r="V354" s="13" t="str" cm="1">
        <f t="array" ref="V354">IFERROR(SMALL(IF($S$2:$S1263=S354,$P$2:$P$911*1.001),1),"")</f>
        <v/>
      </c>
      <c r="W354" s="13" t="str" cm="1">
        <f t="array" ref="W354">IFERROR(SMALL(IF($S$2:$S1263=S354,$P$2:$P$911*1.0001),2),"")</f>
        <v/>
      </c>
      <c r="X354" s="13" t="str" cm="1">
        <f t="array" ref="X354">IFERROR(SMALL(IF($S$2:$S1263=S354,$P$2:$P$911*1.00001),3),"")</f>
        <v/>
      </c>
      <c r="Y354" s="13" t="str" cm="1">
        <f t="array" ref="Y354">IFERROR(SMALL(IF($S$2:$S1263=S354,$P$2:$P$911*1.000001),4),"")</f>
        <v/>
      </c>
      <c r="Z354" s="13" t="str">
        <f t="shared" si="39"/>
        <v>No</v>
      </c>
      <c r="AA354" s="13" t="str">
        <f t="shared" si="40"/>
        <v>No</v>
      </c>
      <c r="AB354" s="13" t="str">
        <f t="shared" si="41"/>
        <v>No</v>
      </c>
      <c r="AC354" s="13" t="str">
        <f>Table4[[#This Row],[Club]]&amp;":"&amp;Table4[[#Headers],[Female]]</f>
        <v>:Female</v>
      </c>
    </row>
    <row r="355" spans="1:29" x14ac:dyDescent="0.2">
      <c r="A355" s="2">
        <v>354</v>
      </c>
      <c r="B355" s="2" t="str">
        <f>IFERROR(VLOOKUP($A$1&amp;":"&amp;A355,'Finish order'!C:K,6,FALSE),"")</f>
        <v/>
      </c>
      <c r="C355" s="2" t="str">
        <f>IFERROR(VLOOKUP(A$1&amp;":"&amp;A355,'Finish order'!$C:$K,9,FALSE),"")</f>
        <v/>
      </c>
      <c r="D355" s="2" t="str">
        <f>IFERROR(VLOOKUP(A$1&amp;":"&amp;A355,'Finish order'!$C:$K,7,FALSE),"")</f>
        <v/>
      </c>
      <c r="E355" s="11" t="str">
        <f>IFERROR(VLOOKUP($A$1&amp;":"&amp;A355,'Finish order'!C:K,5,FALSE),"")</f>
        <v/>
      </c>
      <c r="F355" s="2" t="str">
        <f>IFERROR(VLOOKUP($A$1&amp;":"&amp;A355,'Finish order'!C:K,4,FALSE),"")</f>
        <v/>
      </c>
      <c r="G355" s="13" t="str" cm="1">
        <f t="array" ref="G355">IFERROR(SMALL(IF($D$2:$D1264=D355,$A$2:$A$911*1.001),1),"")</f>
        <v/>
      </c>
      <c r="H355" s="13" t="str" cm="1">
        <f t="array" ref="H355">IFERROR(SMALL(IF($D$2:$D1264=D355,$A$2:$A$911*1.0001),2),"")</f>
        <v/>
      </c>
      <c r="I355" s="13" t="str" cm="1">
        <f t="array" ref="I355">IFERROR(SMALL(IF($D$2:$D1264=D355,$A$2:$A$911*1.00001),3),"")</f>
        <v/>
      </c>
      <c r="J355" s="13" t="str" cm="1">
        <f t="array" ref="J355">IFERROR(SMALL(IF($D$2:$D1264=D355,$A$2:$A$911*1.000001),4),"")</f>
        <v/>
      </c>
      <c r="K355" s="13" t="str">
        <f t="shared" si="36"/>
        <v>No</v>
      </c>
      <c r="L355" s="13" t="str">
        <f t="shared" si="37"/>
        <v>No</v>
      </c>
      <c r="M355" s="13" t="str">
        <f t="shared" si="38"/>
        <v>No</v>
      </c>
      <c r="N355" s="13" t="str">
        <f>Table1[[#This Row],[Club]]&amp;":"&amp;Table1[[#Headers],[Male]]</f>
        <v>:Male</v>
      </c>
      <c r="P355" s="2">
        <v>354</v>
      </c>
      <c r="Q355" s="2" t="str">
        <f>IFERROR(VLOOKUP(P$1&amp;":"&amp;P355,'Finish order'!$C:$K,6,FALSE),"")</f>
        <v/>
      </c>
      <c r="R355" s="2" t="str">
        <f>IFERROR(VLOOKUP(P$1&amp;":"&amp;P355,'Finish order'!$C:$K,9,FALSE),"")</f>
        <v/>
      </c>
      <c r="S355" s="2" t="str">
        <f>IFERROR(VLOOKUP(P$1&amp;":"&amp;P355,'Finish order'!$C:$K,7,FALSE),"")</f>
        <v/>
      </c>
      <c r="T355" s="11" t="str">
        <f>IFERROR(VLOOKUP(P$1&amp;":"&amp;P355,'Finish order'!$C:$K,5,FALSE),"")</f>
        <v/>
      </c>
      <c r="U355" s="2" t="str">
        <f>IFERROR(VLOOKUP(P$1&amp;":"&amp;P355,'Finish order'!$C:$K,4,FALSE),"")</f>
        <v/>
      </c>
      <c r="V355" s="13" t="str" cm="1">
        <f t="array" ref="V355">IFERROR(SMALL(IF($S$2:$S1264=S355,$P$2:$P$911*1.001),1),"")</f>
        <v/>
      </c>
      <c r="W355" s="13" t="str" cm="1">
        <f t="array" ref="W355">IFERROR(SMALL(IF($S$2:$S1264=S355,$P$2:$P$911*1.0001),2),"")</f>
        <v/>
      </c>
      <c r="X355" s="13" t="str" cm="1">
        <f t="array" ref="X355">IFERROR(SMALL(IF($S$2:$S1264=S355,$P$2:$P$911*1.00001),3),"")</f>
        <v/>
      </c>
      <c r="Y355" s="13" t="str" cm="1">
        <f t="array" ref="Y355">IFERROR(SMALL(IF($S$2:$S1264=S355,$P$2:$P$911*1.000001),4),"")</f>
        <v/>
      </c>
      <c r="Z355" s="13" t="str">
        <f t="shared" si="39"/>
        <v>No</v>
      </c>
      <c r="AA355" s="13" t="str">
        <f t="shared" si="40"/>
        <v>No</v>
      </c>
      <c r="AB355" s="13" t="str">
        <f t="shared" si="41"/>
        <v>No</v>
      </c>
      <c r="AC355" s="13" t="str">
        <f>Table4[[#This Row],[Club]]&amp;":"&amp;Table4[[#Headers],[Female]]</f>
        <v>:Female</v>
      </c>
    </row>
    <row r="356" spans="1:29" x14ac:dyDescent="0.2">
      <c r="A356" s="2">
        <v>355</v>
      </c>
      <c r="B356" s="2" t="str">
        <f>IFERROR(VLOOKUP($A$1&amp;":"&amp;A356,'Finish order'!C:K,6,FALSE),"")</f>
        <v/>
      </c>
      <c r="C356" s="2" t="str">
        <f>IFERROR(VLOOKUP(A$1&amp;":"&amp;A356,'Finish order'!$C:$K,9,FALSE),"")</f>
        <v/>
      </c>
      <c r="D356" s="2" t="str">
        <f>IFERROR(VLOOKUP(A$1&amp;":"&amp;A356,'Finish order'!$C:$K,7,FALSE),"")</f>
        <v/>
      </c>
      <c r="E356" s="11" t="str">
        <f>IFERROR(VLOOKUP($A$1&amp;":"&amp;A356,'Finish order'!C:K,5,FALSE),"")</f>
        <v/>
      </c>
      <c r="F356" s="2" t="str">
        <f>IFERROR(VLOOKUP($A$1&amp;":"&amp;A356,'Finish order'!C:K,4,FALSE),"")</f>
        <v/>
      </c>
      <c r="G356" s="13" t="str" cm="1">
        <f t="array" ref="G356">IFERROR(SMALL(IF($D$2:$D1265=D356,$A$2:$A$911*1.001),1),"")</f>
        <v/>
      </c>
      <c r="H356" s="13" t="str" cm="1">
        <f t="array" ref="H356">IFERROR(SMALL(IF($D$2:$D1265=D356,$A$2:$A$911*1.0001),2),"")</f>
        <v/>
      </c>
      <c r="I356" s="13" t="str" cm="1">
        <f t="array" ref="I356">IFERROR(SMALL(IF($D$2:$D1265=D356,$A$2:$A$911*1.00001),3),"")</f>
        <v/>
      </c>
      <c r="J356" s="13" t="str" cm="1">
        <f t="array" ref="J356">IFERROR(SMALL(IF($D$2:$D1265=D356,$A$2:$A$911*1.000001),4),"")</f>
        <v/>
      </c>
      <c r="K356" s="13" t="str">
        <f t="shared" si="36"/>
        <v>No</v>
      </c>
      <c r="L356" s="13" t="str">
        <f t="shared" si="37"/>
        <v>No</v>
      </c>
      <c r="M356" s="13" t="str">
        <f t="shared" si="38"/>
        <v>No</v>
      </c>
      <c r="N356" s="13" t="str">
        <f>Table1[[#This Row],[Club]]&amp;":"&amp;Table1[[#Headers],[Male]]</f>
        <v>:Male</v>
      </c>
      <c r="P356" s="2">
        <v>355</v>
      </c>
      <c r="Q356" s="2" t="str">
        <f>IFERROR(VLOOKUP(P$1&amp;":"&amp;P356,'Finish order'!$C:$K,6,FALSE),"")</f>
        <v/>
      </c>
      <c r="R356" s="2" t="str">
        <f>IFERROR(VLOOKUP(P$1&amp;":"&amp;P356,'Finish order'!$C:$K,9,FALSE),"")</f>
        <v/>
      </c>
      <c r="S356" s="2" t="str">
        <f>IFERROR(VLOOKUP(P$1&amp;":"&amp;P356,'Finish order'!$C:$K,7,FALSE),"")</f>
        <v/>
      </c>
      <c r="T356" s="11" t="str">
        <f>IFERROR(VLOOKUP(P$1&amp;":"&amp;P356,'Finish order'!$C:$K,5,FALSE),"")</f>
        <v/>
      </c>
      <c r="U356" s="2" t="str">
        <f>IFERROR(VLOOKUP(P$1&amp;":"&amp;P356,'Finish order'!$C:$K,4,FALSE),"")</f>
        <v/>
      </c>
      <c r="V356" s="13" t="str" cm="1">
        <f t="array" ref="V356">IFERROR(SMALL(IF($S$2:$S1265=S356,$P$2:$P$911*1.001),1),"")</f>
        <v/>
      </c>
      <c r="W356" s="13" t="str" cm="1">
        <f t="array" ref="W356">IFERROR(SMALL(IF($S$2:$S1265=S356,$P$2:$P$911*1.0001),2),"")</f>
        <v/>
      </c>
      <c r="X356" s="13" t="str" cm="1">
        <f t="array" ref="X356">IFERROR(SMALL(IF($S$2:$S1265=S356,$P$2:$P$911*1.00001),3),"")</f>
        <v/>
      </c>
      <c r="Y356" s="13" t="str" cm="1">
        <f t="array" ref="Y356">IFERROR(SMALL(IF($S$2:$S1265=S356,$P$2:$P$911*1.000001),4),"")</f>
        <v/>
      </c>
      <c r="Z356" s="13" t="str">
        <f t="shared" si="39"/>
        <v>No</v>
      </c>
      <c r="AA356" s="13" t="str">
        <f t="shared" si="40"/>
        <v>No</v>
      </c>
      <c r="AB356" s="13" t="str">
        <f t="shared" si="41"/>
        <v>No</v>
      </c>
      <c r="AC356" s="13" t="str">
        <f>Table4[[#This Row],[Club]]&amp;":"&amp;Table4[[#Headers],[Female]]</f>
        <v>:Female</v>
      </c>
    </row>
    <row r="357" spans="1:29" x14ac:dyDescent="0.2">
      <c r="A357" s="2">
        <v>356</v>
      </c>
      <c r="B357" s="2" t="str">
        <f>IFERROR(VLOOKUP($A$1&amp;":"&amp;A357,'Finish order'!C:K,6,FALSE),"")</f>
        <v/>
      </c>
      <c r="C357" s="2" t="str">
        <f>IFERROR(VLOOKUP(A$1&amp;":"&amp;A357,'Finish order'!$C:$K,9,FALSE),"")</f>
        <v/>
      </c>
      <c r="D357" s="2" t="str">
        <f>IFERROR(VLOOKUP(A$1&amp;":"&amp;A357,'Finish order'!$C:$K,7,FALSE),"")</f>
        <v/>
      </c>
      <c r="E357" s="11" t="str">
        <f>IFERROR(VLOOKUP($A$1&amp;":"&amp;A357,'Finish order'!C:K,5,FALSE),"")</f>
        <v/>
      </c>
      <c r="F357" s="2" t="str">
        <f>IFERROR(VLOOKUP($A$1&amp;":"&amp;A357,'Finish order'!C:K,4,FALSE),"")</f>
        <v/>
      </c>
      <c r="G357" s="13" t="str" cm="1">
        <f t="array" ref="G357">IFERROR(SMALL(IF($D$2:$D1266=D357,$A$2:$A$911*1.001),1),"")</f>
        <v/>
      </c>
      <c r="H357" s="13" t="str" cm="1">
        <f t="array" ref="H357">IFERROR(SMALL(IF($D$2:$D1266=D357,$A$2:$A$911*1.0001),2),"")</f>
        <v/>
      </c>
      <c r="I357" s="13" t="str" cm="1">
        <f t="array" ref="I357">IFERROR(SMALL(IF($D$2:$D1266=D357,$A$2:$A$911*1.00001),3),"")</f>
        <v/>
      </c>
      <c r="J357" s="13" t="str" cm="1">
        <f t="array" ref="J357">IFERROR(SMALL(IF($D$2:$D1266=D357,$A$2:$A$911*1.000001),4),"")</f>
        <v/>
      </c>
      <c r="K357" s="13" t="str">
        <f t="shared" si="36"/>
        <v>No</v>
      </c>
      <c r="L357" s="13" t="str">
        <f t="shared" si="37"/>
        <v>No</v>
      </c>
      <c r="M357" s="13" t="str">
        <f t="shared" si="38"/>
        <v>No</v>
      </c>
      <c r="N357" s="13" t="str">
        <f>Table1[[#This Row],[Club]]&amp;":"&amp;Table1[[#Headers],[Male]]</f>
        <v>:Male</v>
      </c>
      <c r="P357" s="2">
        <v>356</v>
      </c>
      <c r="Q357" s="2" t="str">
        <f>IFERROR(VLOOKUP(P$1&amp;":"&amp;P357,'Finish order'!$C:$K,6,FALSE),"")</f>
        <v/>
      </c>
      <c r="R357" s="2" t="str">
        <f>IFERROR(VLOOKUP(P$1&amp;":"&amp;P357,'Finish order'!$C:$K,9,FALSE),"")</f>
        <v/>
      </c>
      <c r="S357" s="2" t="str">
        <f>IFERROR(VLOOKUP(P$1&amp;":"&amp;P357,'Finish order'!$C:$K,7,FALSE),"")</f>
        <v/>
      </c>
      <c r="T357" s="11" t="str">
        <f>IFERROR(VLOOKUP(P$1&amp;":"&amp;P357,'Finish order'!$C:$K,5,FALSE),"")</f>
        <v/>
      </c>
      <c r="U357" s="2" t="str">
        <f>IFERROR(VLOOKUP(P$1&amp;":"&amp;P357,'Finish order'!$C:$K,4,FALSE),"")</f>
        <v/>
      </c>
      <c r="V357" s="13" t="str" cm="1">
        <f t="array" ref="V357">IFERROR(SMALL(IF($S$2:$S1266=S357,$P$2:$P$911*1.001),1),"")</f>
        <v/>
      </c>
      <c r="W357" s="13" t="str" cm="1">
        <f t="array" ref="W357">IFERROR(SMALL(IF($S$2:$S1266=S357,$P$2:$P$911*1.0001),2),"")</f>
        <v/>
      </c>
      <c r="X357" s="13" t="str" cm="1">
        <f t="array" ref="X357">IFERROR(SMALL(IF($S$2:$S1266=S357,$P$2:$P$911*1.00001),3),"")</f>
        <v/>
      </c>
      <c r="Y357" s="13" t="str" cm="1">
        <f t="array" ref="Y357">IFERROR(SMALL(IF($S$2:$S1266=S357,$P$2:$P$911*1.000001),4),"")</f>
        <v/>
      </c>
      <c r="Z357" s="13" t="str">
        <f t="shared" si="39"/>
        <v>No</v>
      </c>
      <c r="AA357" s="13" t="str">
        <f t="shared" si="40"/>
        <v>No</v>
      </c>
      <c r="AB357" s="13" t="str">
        <f t="shared" si="41"/>
        <v>No</v>
      </c>
      <c r="AC357" s="13" t="str">
        <f>Table4[[#This Row],[Club]]&amp;":"&amp;Table4[[#Headers],[Female]]</f>
        <v>:Female</v>
      </c>
    </row>
    <row r="358" spans="1:29" x14ac:dyDescent="0.2">
      <c r="A358" s="2">
        <v>357</v>
      </c>
      <c r="B358" s="2" t="str">
        <f>IFERROR(VLOOKUP($A$1&amp;":"&amp;A358,'Finish order'!C:K,6,FALSE),"")</f>
        <v/>
      </c>
      <c r="C358" s="2" t="str">
        <f>IFERROR(VLOOKUP(A$1&amp;":"&amp;A358,'Finish order'!$C:$K,9,FALSE),"")</f>
        <v/>
      </c>
      <c r="D358" s="2" t="str">
        <f>IFERROR(VLOOKUP(A$1&amp;":"&amp;A358,'Finish order'!$C:$K,7,FALSE),"")</f>
        <v/>
      </c>
      <c r="E358" s="11" t="str">
        <f>IFERROR(VLOOKUP($A$1&amp;":"&amp;A358,'Finish order'!C:K,5,FALSE),"")</f>
        <v/>
      </c>
      <c r="F358" s="2" t="str">
        <f>IFERROR(VLOOKUP($A$1&amp;":"&amp;A358,'Finish order'!C:K,4,FALSE),"")</f>
        <v/>
      </c>
      <c r="G358" s="13" t="str" cm="1">
        <f t="array" ref="G358">IFERROR(SMALL(IF($D$2:$D1267=D358,$A$2:$A$911*1.001),1),"")</f>
        <v/>
      </c>
      <c r="H358" s="13" t="str" cm="1">
        <f t="array" ref="H358">IFERROR(SMALL(IF($D$2:$D1267=D358,$A$2:$A$911*1.0001),2),"")</f>
        <v/>
      </c>
      <c r="I358" s="13" t="str" cm="1">
        <f t="array" ref="I358">IFERROR(SMALL(IF($D$2:$D1267=D358,$A$2:$A$911*1.00001),3),"")</f>
        <v/>
      </c>
      <c r="J358" s="13" t="str" cm="1">
        <f t="array" ref="J358">IFERROR(SMALL(IF($D$2:$D1267=D358,$A$2:$A$911*1.000001),4),"")</f>
        <v/>
      </c>
      <c r="K358" s="13" t="str">
        <f t="shared" si="36"/>
        <v>No</v>
      </c>
      <c r="L358" s="13" t="str">
        <f t="shared" si="37"/>
        <v>No</v>
      </c>
      <c r="M358" s="13" t="str">
        <f t="shared" si="38"/>
        <v>No</v>
      </c>
      <c r="N358" s="13" t="str">
        <f>Table1[[#This Row],[Club]]&amp;":"&amp;Table1[[#Headers],[Male]]</f>
        <v>:Male</v>
      </c>
      <c r="P358" s="2">
        <v>357</v>
      </c>
      <c r="Q358" s="2" t="str">
        <f>IFERROR(VLOOKUP(P$1&amp;":"&amp;P358,'Finish order'!$C:$K,6,FALSE),"")</f>
        <v/>
      </c>
      <c r="R358" s="2" t="str">
        <f>IFERROR(VLOOKUP(P$1&amp;":"&amp;P358,'Finish order'!$C:$K,9,FALSE),"")</f>
        <v/>
      </c>
      <c r="S358" s="2" t="str">
        <f>IFERROR(VLOOKUP(P$1&amp;":"&amp;P358,'Finish order'!$C:$K,7,FALSE),"")</f>
        <v/>
      </c>
      <c r="T358" s="11" t="str">
        <f>IFERROR(VLOOKUP(P$1&amp;":"&amp;P358,'Finish order'!$C:$K,5,FALSE),"")</f>
        <v/>
      </c>
      <c r="U358" s="2" t="str">
        <f>IFERROR(VLOOKUP(P$1&amp;":"&amp;P358,'Finish order'!$C:$K,4,FALSE),"")</f>
        <v/>
      </c>
      <c r="V358" s="13" t="str" cm="1">
        <f t="array" ref="V358">IFERROR(SMALL(IF($S$2:$S1267=S358,$P$2:$P$911*1.001),1),"")</f>
        <v/>
      </c>
      <c r="W358" s="13" t="str" cm="1">
        <f t="array" ref="W358">IFERROR(SMALL(IF($S$2:$S1267=S358,$P$2:$P$911*1.0001),2),"")</f>
        <v/>
      </c>
      <c r="X358" s="13" t="str" cm="1">
        <f t="array" ref="X358">IFERROR(SMALL(IF($S$2:$S1267=S358,$P$2:$P$911*1.00001),3),"")</f>
        <v/>
      </c>
      <c r="Y358" s="13" t="str" cm="1">
        <f t="array" ref="Y358">IFERROR(SMALL(IF($S$2:$S1267=S358,$P$2:$P$911*1.000001),4),"")</f>
        <v/>
      </c>
      <c r="Z358" s="13" t="str">
        <f t="shared" si="39"/>
        <v>No</v>
      </c>
      <c r="AA358" s="13" t="str">
        <f t="shared" si="40"/>
        <v>No</v>
      </c>
      <c r="AB358" s="13" t="str">
        <f t="shared" si="41"/>
        <v>No</v>
      </c>
      <c r="AC358" s="13" t="str">
        <f>Table4[[#This Row],[Club]]&amp;":"&amp;Table4[[#Headers],[Female]]</f>
        <v>:Female</v>
      </c>
    </row>
    <row r="359" spans="1:29" x14ac:dyDescent="0.2">
      <c r="A359" s="2">
        <v>358</v>
      </c>
      <c r="B359" s="2" t="str">
        <f>IFERROR(VLOOKUP($A$1&amp;":"&amp;A359,'Finish order'!C:K,6,FALSE),"")</f>
        <v/>
      </c>
      <c r="C359" s="2" t="str">
        <f>IFERROR(VLOOKUP(A$1&amp;":"&amp;A359,'Finish order'!$C:$K,9,FALSE),"")</f>
        <v/>
      </c>
      <c r="D359" s="2" t="str">
        <f>IFERROR(VLOOKUP(A$1&amp;":"&amp;A359,'Finish order'!$C:$K,7,FALSE),"")</f>
        <v/>
      </c>
      <c r="E359" s="11" t="str">
        <f>IFERROR(VLOOKUP($A$1&amp;":"&amp;A359,'Finish order'!C:K,5,FALSE),"")</f>
        <v/>
      </c>
      <c r="F359" s="2" t="str">
        <f>IFERROR(VLOOKUP($A$1&amp;":"&amp;A359,'Finish order'!C:K,4,FALSE),"")</f>
        <v/>
      </c>
      <c r="G359" s="13" t="str" cm="1">
        <f t="array" ref="G359">IFERROR(SMALL(IF($D$2:$D1268=D359,$A$2:$A$911*1.001),1),"")</f>
        <v/>
      </c>
      <c r="H359" s="13" t="str" cm="1">
        <f t="array" ref="H359">IFERROR(SMALL(IF($D$2:$D1268=D359,$A$2:$A$911*1.0001),2),"")</f>
        <v/>
      </c>
      <c r="I359" s="13" t="str" cm="1">
        <f t="array" ref="I359">IFERROR(SMALL(IF($D$2:$D1268=D359,$A$2:$A$911*1.00001),3),"")</f>
        <v/>
      </c>
      <c r="J359" s="13" t="str" cm="1">
        <f t="array" ref="J359">IFERROR(SMALL(IF($D$2:$D1268=D359,$A$2:$A$911*1.000001),4),"")</f>
        <v/>
      </c>
      <c r="K359" s="13" t="str">
        <f t="shared" si="36"/>
        <v>No</v>
      </c>
      <c r="L359" s="13" t="str">
        <f t="shared" si="37"/>
        <v>No</v>
      </c>
      <c r="M359" s="13" t="str">
        <f t="shared" si="38"/>
        <v>No</v>
      </c>
      <c r="N359" s="13" t="str">
        <f>Table1[[#This Row],[Club]]&amp;":"&amp;Table1[[#Headers],[Male]]</f>
        <v>:Male</v>
      </c>
      <c r="P359" s="2">
        <v>358</v>
      </c>
      <c r="Q359" s="2" t="str">
        <f>IFERROR(VLOOKUP(P$1&amp;":"&amp;P359,'Finish order'!$C:$K,6,FALSE),"")</f>
        <v/>
      </c>
      <c r="R359" s="2" t="str">
        <f>IFERROR(VLOOKUP(P$1&amp;":"&amp;P359,'Finish order'!$C:$K,9,FALSE),"")</f>
        <v/>
      </c>
      <c r="S359" s="2" t="str">
        <f>IFERROR(VLOOKUP(P$1&amp;":"&amp;P359,'Finish order'!$C:$K,7,FALSE),"")</f>
        <v/>
      </c>
      <c r="T359" s="11" t="str">
        <f>IFERROR(VLOOKUP(P$1&amp;":"&amp;P359,'Finish order'!$C:$K,5,FALSE),"")</f>
        <v/>
      </c>
      <c r="U359" s="2" t="str">
        <f>IFERROR(VLOOKUP(P$1&amp;":"&amp;P359,'Finish order'!$C:$K,4,FALSE),"")</f>
        <v/>
      </c>
      <c r="V359" s="13" t="str" cm="1">
        <f t="array" ref="V359">IFERROR(SMALL(IF($S$2:$S1268=S359,$P$2:$P$911*1.001),1),"")</f>
        <v/>
      </c>
      <c r="W359" s="13" t="str" cm="1">
        <f t="array" ref="W359">IFERROR(SMALL(IF($S$2:$S1268=S359,$P$2:$P$911*1.0001),2),"")</f>
        <v/>
      </c>
      <c r="X359" s="13" t="str" cm="1">
        <f t="array" ref="X359">IFERROR(SMALL(IF($S$2:$S1268=S359,$P$2:$P$911*1.00001),3),"")</f>
        <v/>
      </c>
      <c r="Y359" s="13" t="str" cm="1">
        <f t="array" ref="Y359">IFERROR(SMALL(IF($S$2:$S1268=S359,$P$2:$P$911*1.000001),4),"")</f>
        <v/>
      </c>
      <c r="Z359" s="13" t="str">
        <f t="shared" si="39"/>
        <v>No</v>
      </c>
      <c r="AA359" s="13" t="str">
        <f t="shared" si="40"/>
        <v>No</v>
      </c>
      <c r="AB359" s="13" t="str">
        <f t="shared" si="41"/>
        <v>No</v>
      </c>
      <c r="AC359" s="13" t="str">
        <f>Table4[[#This Row],[Club]]&amp;":"&amp;Table4[[#Headers],[Female]]</f>
        <v>:Female</v>
      </c>
    </row>
    <row r="360" spans="1:29" x14ac:dyDescent="0.2">
      <c r="A360" s="2">
        <v>359</v>
      </c>
      <c r="B360" s="2" t="str">
        <f>IFERROR(VLOOKUP($A$1&amp;":"&amp;A360,'Finish order'!C:K,6,FALSE),"")</f>
        <v/>
      </c>
      <c r="C360" s="2" t="str">
        <f>IFERROR(VLOOKUP(A$1&amp;":"&amp;A360,'Finish order'!$C:$K,9,FALSE),"")</f>
        <v/>
      </c>
      <c r="D360" s="2" t="str">
        <f>IFERROR(VLOOKUP(A$1&amp;":"&amp;A360,'Finish order'!$C:$K,7,FALSE),"")</f>
        <v/>
      </c>
      <c r="E360" s="11" t="str">
        <f>IFERROR(VLOOKUP($A$1&amp;":"&amp;A360,'Finish order'!C:K,5,FALSE),"")</f>
        <v/>
      </c>
      <c r="F360" s="2" t="str">
        <f>IFERROR(VLOOKUP($A$1&amp;":"&amp;A360,'Finish order'!C:K,4,FALSE),"")</f>
        <v/>
      </c>
      <c r="G360" s="13" t="str" cm="1">
        <f t="array" ref="G360">IFERROR(SMALL(IF($D$2:$D1269=D360,$A$2:$A$911*1.001),1),"")</f>
        <v/>
      </c>
      <c r="H360" s="13" t="str" cm="1">
        <f t="array" ref="H360">IFERROR(SMALL(IF($D$2:$D1269=D360,$A$2:$A$911*1.0001),2),"")</f>
        <v/>
      </c>
      <c r="I360" s="13" t="str" cm="1">
        <f t="array" ref="I360">IFERROR(SMALL(IF($D$2:$D1269=D360,$A$2:$A$911*1.00001),3),"")</f>
        <v/>
      </c>
      <c r="J360" s="13" t="str" cm="1">
        <f t="array" ref="J360">IFERROR(SMALL(IF($D$2:$D1269=D360,$A$2:$A$911*1.000001),4),"")</f>
        <v/>
      </c>
      <c r="K360" s="13" t="str">
        <f t="shared" si="36"/>
        <v>No</v>
      </c>
      <c r="L360" s="13" t="str">
        <f t="shared" si="37"/>
        <v>No</v>
      </c>
      <c r="M360" s="13" t="str">
        <f t="shared" si="38"/>
        <v>No</v>
      </c>
      <c r="N360" s="13" t="str">
        <f>Table1[[#This Row],[Club]]&amp;":"&amp;Table1[[#Headers],[Male]]</f>
        <v>:Male</v>
      </c>
      <c r="P360" s="2">
        <v>359</v>
      </c>
      <c r="Q360" s="2" t="str">
        <f>IFERROR(VLOOKUP(P$1&amp;":"&amp;P360,'Finish order'!$C:$K,6,FALSE),"")</f>
        <v/>
      </c>
      <c r="R360" s="2" t="str">
        <f>IFERROR(VLOOKUP(P$1&amp;":"&amp;P360,'Finish order'!$C:$K,9,FALSE),"")</f>
        <v/>
      </c>
      <c r="S360" s="2" t="str">
        <f>IFERROR(VLOOKUP(P$1&amp;":"&amp;P360,'Finish order'!$C:$K,7,FALSE),"")</f>
        <v/>
      </c>
      <c r="T360" s="11" t="str">
        <f>IFERROR(VLOOKUP(P$1&amp;":"&amp;P360,'Finish order'!$C:$K,5,FALSE),"")</f>
        <v/>
      </c>
      <c r="U360" s="2" t="str">
        <f>IFERROR(VLOOKUP(P$1&amp;":"&amp;P360,'Finish order'!$C:$K,4,FALSE),"")</f>
        <v/>
      </c>
      <c r="V360" s="13" t="str" cm="1">
        <f t="array" ref="V360">IFERROR(SMALL(IF($S$2:$S1269=S360,$P$2:$P$911*1.001),1),"")</f>
        <v/>
      </c>
      <c r="W360" s="13" t="str" cm="1">
        <f t="array" ref="W360">IFERROR(SMALL(IF($S$2:$S1269=S360,$P$2:$P$911*1.0001),2),"")</f>
        <v/>
      </c>
      <c r="X360" s="13" t="str" cm="1">
        <f t="array" ref="X360">IFERROR(SMALL(IF($S$2:$S1269=S360,$P$2:$P$911*1.00001),3),"")</f>
        <v/>
      </c>
      <c r="Y360" s="13" t="str" cm="1">
        <f t="array" ref="Y360">IFERROR(SMALL(IF($S$2:$S1269=S360,$P$2:$P$911*1.000001),4),"")</f>
        <v/>
      </c>
      <c r="Z360" s="13" t="str">
        <f t="shared" si="39"/>
        <v>No</v>
      </c>
      <c r="AA360" s="13" t="str">
        <f t="shared" si="40"/>
        <v>No</v>
      </c>
      <c r="AB360" s="13" t="str">
        <f t="shared" si="41"/>
        <v>No</v>
      </c>
      <c r="AC360" s="13" t="str">
        <f>Table4[[#This Row],[Club]]&amp;":"&amp;Table4[[#Headers],[Female]]</f>
        <v>:Female</v>
      </c>
    </row>
    <row r="361" spans="1:29" x14ac:dyDescent="0.2">
      <c r="A361" s="2">
        <v>360</v>
      </c>
      <c r="B361" s="2" t="str">
        <f>IFERROR(VLOOKUP($A$1&amp;":"&amp;A361,'Finish order'!C:K,6,FALSE),"")</f>
        <v/>
      </c>
      <c r="C361" s="2" t="str">
        <f>IFERROR(VLOOKUP(A$1&amp;":"&amp;A361,'Finish order'!$C:$K,9,FALSE),"")</f>
        <v/>
      </c>
      <c r="D361" s="2" t="str">
        <f>IFERROR(VLOOKUP(A$1&amp;":"&amp;A361,'Finish order'!$C:$K,7,FALSE),"")</f>
        <v/>
      </c>
      <c r="E361" s="11" t="str">
        <f>IFERROR(VLOOKUP($A$1&amp;":"&amp;A361,'Finish order'!C:K,5,FALSE),"")</f>
        <v/>
      </c>
      <c r="F361" s="2" t="str">
        <f>IFERROR(VLOOKUP($A$1&amp;":"&amp;A361,'Finish order'!C:K,4,FALSE),"")</f>
        <v/>
      </c>
      <c r="G361" s="13" t="str" cm="1">
        <f t="array" ref="G361">IFERROR(SMALL(IF($D$2:$D1270=D361,$A$2:$A$911*1.001),1),"")</f>
        <v/>
      </c>
      <c r="H361" s="13" t="str" cm="1">
        <f t="array" ref="H361">IFERROR(SMALL(IF($D$2:$D1270=D361,$A$2:$A$911*1.0001),2),"")</f>
        <v/>
      </c>
      <c r="I361" s="13" t="str" cm="1">
        <f t="array" ref="I361">IFERROR(SMALL(IF($D$2:$D1270=D361,$A$2:$A$911*1.00001),3),"")</f>
        <v/>
      </c>
      <c r="J361" s="13" t="str" cm="1">
        <f t="array" ref="J361">IFERROR(SMALL(IF($D$2:$D1270=D361,$A$2:$A$911*1.000001),4),"")</f>
        <v/>
      </c>
      <c r="K361" s="13" t="str">
        <f t="shared" si="36"/>
        <v>No</v>
      </c>
      <c r="L361" s="13" t="str">
        <f t="shared" si="37"/>
        <v>No</v>
      </c>
      <c r="M361" s="13" t="str">
        <f t="shared" si="38"/>
        <v>No</v>
      </c>
      <c r="N361" s="13" t="str">
        <f>Table1[[#This Row],[Club]]&amp;":"&amp;Table1[[#Headers],[Male]]</f>
        <v>:Male</v>
      </c>
      <c r="P361" s="2">
        <v>360</v>
      </c>
      <c r="Q361" s="2" t="str">
        <f>IFERROR(VLOOKUP(P$1&amp;":"&amp;P361,'Finish order'!$C:$K,6,FALSE),"")</f>
        <v/>
      </c>
      <c r="R361" s="2" t="str">
        <f>IFERROR(VLOOKUP(P$1&amp;":"&amp;P361,'Finish order'!$C:$K,9,FALSE),"")</f>
        <v/>
      </c>
      <c r="S361" s="2" t="str">
        <f>IFERROR(VLOOKUP(P$1&amp;":"&amp;P361,'Finish order'!$C:$K,7,FALSE),"")</f>
        <v/>
      </c>
      <c r="T361" s="11" t="str">
        <f>IFERROR(VLOOKUP(P$1&amp;":"&amp;P361,'Finish order'!$C:$K,5,FALSE),"")</f>
        <v/>
      </c>
      <c r="U361" s="2" t="str">
        <f>IFERROR(VLOOKUP(P$1&amp;":"&amp;P361,'Finish order'!$C:$K,4,FALSE),"")</f>
        <v/>
      </c>
      <c r="V361" s="13" t="str" cm="1">
        <f t="array" ref="V361">IFERROR(SMALL(IF($S$2:$S1270=S361,$P$2:$P$911*1.001),1),"")</f>
        <v/>
      </c>
      <c r="W361" s="13" t="str" cm="1">
        <f t="array" ref="W361">IFERROR(SMALL(IF($S$2:$S1270=S361,$P$2:$P$911*1.0001),2),"")</f>
        <v/>
      </c>
      <c r="X361" s="13" t="str" cm="1">
        <f t="array" ref="X361">IFERROR(SMALL(IF($S$2:$S1270=S361,$P$2:$P$911*1.00001),3),"")</f>
        <v/>
      </c>
      <c r="Y361" s="13" t="str" cm="1">
        <f t="array" ref="Y361">IFERROR(SMALL(IF($S$2:$S1270=S361,$P$2:$P$911*1.000001),4),"")</f>
        <v/>
      </c>
      <c r="Z361" s="13" t="str">
        <f t="shared" si="39"/>
        <v>No</v>
      </c>
      <c r="AA361" s="13" t="str">
        <f t="shared" si="40"/>
        <v>No</v>
      </c>
      <c r="AB361" s="13" t="str">
        <f t="shared" si="41"/>
        <v>No</v>
      </c>
      <c r="AC361" s="13" t="str">
        <f>Table4[[#This Row],[Club]]&amp;":"&amp;Table4[[#Headers],[Female]]</f>
        <v>:Female</v>
      </c>
    </row>
    <row r="362" spans="1:29" x14ac:dyDescent="0.2">
      <c r="A362" s="2">
        <v>361</v>
      </c>
      <c r="B362" s="2" t="str">
        <f>IFERROR(VLOOKUP($A$1&amp;":"&amp;A362,'Finish order'!C:K,6,FALSE),"")</f>
        <v/>
      </c>
      <c r="C362" s="2" t="str">
        <f>IFERROR(VLOOKUP(A$1&amp;":"&amp;A362,'Finish order'!$C:$K,9,FALSE),"")</f>
        <v/>
      </c>
      <c r="D362" s="2" t="str">
        <f>IFERROR(VLOOKUP(A$1&amp;":"&amp;A362,'Finish order'!$C:$K,7,FALSE),"")</f>
        <v/>
      </c>
      <c r="E362" s="11" t="str">
        <f>IFERROR(VLOOKUP($A$1&amp;":"&amp;A362,'Finish order'!C:K,5,FALSE),"")</f>
        <v/>
      </c>
      <c r="F362" s="2" t="str">
        <f>IFERROR(VLOOKUP($A$1&amp;":"&amp;A362,'Finish order'!C:K,4,FALSE),"")</f>
        <v/>
      </c>
      <c r="G362" s="13" t="str" cm="1">
        <f t="array" ref="G362">IFERROR(SMALL(IF($D$2:$D1271=D362,$A$2:$A$911*1.001),1),"")</f>
        <v/>
      </c>
      <c r="H362" s="13" t="str" cm="1">
        <f t="array" ref="H362">IFERROR(SMALL(IF($D$2:$D1271=D362,$A$2:$A$911*1.0001),2),"")</f>
        <v/>
      </c>
      <c r="I362" s="13" t="str" cm="1">
        <f t="array" ref="I362">IFERROR(SMALL(IF($D$2:$D1271=D362,$A$2:$A$911*1.00001),3),"")</f>
        <v/>
      </c>
      <c r="J362" s="13" t="str" cm="1">
        <f t="array" ref="J362">IFERROR(SMALL(IF($D$2:$D1271=D362,$A$2:$A$911*1.000001),4),"")</f>
        <v/>
      </c>
      <c r="K362" s="13" t="str">
        <f t="shared" si="36"/>
        <v>No</v>
      </c>
      <c r="L362" s="13" t="str">
        <f t="shared" si="37"/>
        <v>No</v>
      </c>
      <c r="M362" s="13" t="str">
        <f t="shared" si="38"/>
        <v>No</v>
      </c>
      <c r="N362" s="13" t="str">
        <f>Table1[[#This Row],[Club]]&amp;":"&amp;Table1[[#Headers],[Male]]</f>
        <v>:Male</v>
      </c>
      <c r="P362" s="2">
        <v>361</v>
      </c>
      <c r="Q362" s="2" t="str">
        <f>IFERROR(VLOOKUP(P$1&amp;":"&amp;P362,'Finish order'!$C:$K,6,FALSE),"")</f>
        <v/>
      </c>
      <c r="R362" s="2" t="str">
        <f>IFERROR(VLOOKUP(P$1&amp;":"&amp;P362,'Finish order'!$C:$K,9,FALSE),"")</f>
        <v/>
      </c>
      <c r="S362" s="2" t="str">
        <f>IFERROR(VLOOKUP(P$1&amp;":"&amp;P362,'Finish order'!$C:$K,7,FALSE),"")</f>
        <v/>
      </c>
      <c r="T362" s="11" t="str">
        <f>IFERROR(VLOOKUP(P$1&amp;":"&amp;P362,'Finish order'!$C:$K,5,FALSE),"")</f>
        <v/>
      </c>
      <c r="U362" s="2" t="str">
        <f>IFERROR(VLOOKUP(P$1&amp;":"&amp;P362,'Finish order'!$C:$K,4,FALSE),"")</f>
        <v/>
      </c>
      <c r="V362" s="13" t="str" cm="1">
        <f t="array" ref="V362">IFERROR(SMALL(IF($S$2:$S1271=S362,$P$2:$P$911*1.001),1),"")</f>
        <v/>
      </c>
      <c r="W362" s="13" t="str" cm="1">
        <f t="array" ref="W362">IFERROR(SMALL(IF($S$2:$S1271=S362,$P$2:$P$911*1.0001),2),"")</f>
        <v/>
      </c>
      <c r="X362" s="13" t="str" cm="1">
        <f t="array" ref="X362">IFERROR(SMALL(IF($S$2:$S1271=S362,$P$2:$P$911*1.00001),3),"")</f>
        <v/>
      </c>
      <c r="Y362" s="13" t="str" cm="1">
        <f t="array" ref="Y362">IFERROR(SMALL(IF($S$2:$S1271=S362,$P$2:$P$911*1.000001),4),"")</f>
        <v/>
      </c>
      <c r="Z362" s="13" t="str">
        <f t="shared" si="39"/>
        <v>No</v>
      </c>
      <c r="AA362" s="13" t="str">
        <f t="shared" si="40"/>
        <v>No</v>
      </c>
      <c r="AB362" s="13" t="str">
        <f t="shared" si="41"/>
        <v>No</v>
      </c>
      <c r="AC362" s="13" t="str">
        <f>Table4[[#This Row],[Club]]&amp;":"&amp;Table4[[#Headers],[Female]]</f>
        <v>:Female</v>
      </c>
    </row>
    <row r="363" spans="1:29" x14ac:dyDescent="0.2">
      <c r="A363" s="2">
        <v>362</v>
      </c>
      <c r="B363" s="2" t="str">
        <f>IFERROR(VLOOKUP($A$1&amp;":"&amp;A363,'Finish order'!C:K,6,FALSE),"")</f>
        <v/>
      </c>
      <c r="C363" s="2" t="str">
        <f>IFERROR(VLOOKUP(A$1&amp;":"&amp;A363,'Finish order'!$C:$K,9,FALSE),"")</f>
        <v/>
      </c>
      <c r="D363" s="2" t="str">
        <f>IFERROR(VLOOKUP(A$1&amp;":"&amp;A363,'Finish order'!$C:$K,7,FALSE),"")</f>
        <v/>
      </c>
      <c r="E363" s="11" t="str">
        <f>IFERROR(VLOOKUP($A$1&amp;":"&amp;A363,'Finish order'!C:K,5,FALSE),"")</f>
        <v/>
      </c>
      <c r="F363" s="2" t="str">
        <f>IFERROR(VLOOKUP($A$1&amp;":"&amp;A363,'Finish order'!C:K,4,FALSE),"")</f>
        <v/>
      </c>
      <c r="G363" s="13" t="str" cm="1">
        <f t="array" ref="G363">IFERROR(SMALL(IF($D$2:$D1272=D363,$A$2:$A$911*1.001),1),"")</f>
        <v/>
      </c>
      <c r="H363" s="13" t="str" cm="1">
        <f t="array" ref="H363">IFERROR(SMALL(IF($D$2:$D1272=D363,$A$2:$A$911*1.0001),2),"")</f>
        <v/>
      </c>
      <c r="I363" s="13" t="str" cm="1">
        <f t="array" ref="I363">IFERROR(SMALL(IF($D$2:$D1272=D363,$A$2:$A$911*1.00001),3),"")</f>
        <v/>
      </c>
      <c r="J363" s="13" t="str" cm="1">
        <f t="array" ref="J363">IFERROR(SMALL(IF($D$2:$D1272=D363,$A$2:$A$911*1.000001),4),"")</f>
        <v/>
      </c>
      <c r="K363" s="13" t="str">
        <f t="shared" si="36"/>
        <v>No</v>
      </c>
      <c r="L363" s="13" t="str">
        <f t="shared" si="37"/>
        <v>No</v>
      </c>
      <c r="M363" s="13" t="str">
        <f t="shared" si="38"/>
        <v>No</v>
      </c>
      <c r="N363" s="13" t="str">
        <f>Table1[[#This Row],[Club]]&amp;":"&amp;Table1[[#Headers],[Male]]</f>
        <v>:Male</v>
      </c>
      <c r="P363" s="2">
        <v>362</v>
      </c>
      <c r="Q363" s="2" t="str">
        <f>IFERROR(VLOOKUP(P$1&amp;":"&amp;P363,'Finish order'!$C:$K,6,FALSE),"")</f>
        <v/>
      </c>
      <c r="R363" s="2" t="str">
        <f>IFERROR(VLOOKUP(P$1&amp;":"&amp;P363,'Finish order'!$C:$K,9,FALSE),"")</f>
        <v/>
      </c>
      <c r="S363" s="2" t="str">
        <f>IFERROR(VLOOKUP(P$1&amp;":"&amp;P363,'Finish order'!$C:$K,7,FALSE),"")</f>
        <v/>
      </c>
      <c r="T363" s="11" t="str">
        <f>IFERROR(VLOOKUP(P$1&amp;":"&amp;P363,'Finish order'!$C:$K,5,FALSE),"")</f>
        <v/>
      </c>
      <c r="U363" s="2" t="str">
        <f>IFERROR(VLOOKUP(P$1&amp;":"&amp;P363,'Finish order'!$C:$K,4,FALSE),"")</f>
        <v/>
      </c>
      <c r="V363" s="13" t="str" cm="1">
        <f t="array" ref="V363">IFERROR(SMALL(IF($S$2:$S1272=S363,$P$2:$P$911*1.001),1),"")</f>
        <v/>
      </c>
      <c r="W363" s="13" t="str" cm="1">
        <f t="array" ref="W363">IFERROR(SMALL(IF($S$2:$S1272=S363,$P$2:$P$911*1.0001),2),"")</f>
        <v/>
      </c>
      <c r="X363" s="13" t="str" cm="1">
        <f t="array" ref="X363">IFERROR(SMALL(IF($S$2:$S1272=S363,$P$2:$P$911*1.00001),3),"")</f>
        <v/>
      </c>
      <c r="Y363" s="13" t="str" cm="1">
        <f t="array" ref="Y363">IFERROR(SMALL(IF($S$2:$S1272=S363,$P$2:$P$911*1.000001),4),"")</f>
        <v/>
      </c>
      <c r="Z363" s="13" t="str">
        <f t="shared" si="39"/>
        <v>No</v>
      </c>
      <c r="AA363" s="13" t="str">
        <f t="shared" si="40"/>
        <v>No</v>
      </c>
      <c r="AB363" s="13" t="str">
        <f t="shared" si="41"/>
        <v>No</v>
      </c>
      <c r="AC363" s="13" t="str">
        <f>Table4[[#This Row],[Club]]&amp;":"&amp;Table4[[#Headers],[Female]]</f>
        <v>:Female</v>
      </c>
    </row>
    <row r="364" spans="1:29" x14ac:dyDescent="0.2">
      <c r="A364" s="2">
        <v>363</v>
      </c>
      <c r="B364" s="2" t="str">
        <f>IFERROR(VLOOKUP($A$1&amp;":"&amp;A364,'Finish order'!C:K,6,FALSE),"")</f>
        <v/>
      </c>
      <c r="C364" s="2" t="str">
        <f>IFERROR(VLOOKUP(A$1&amp;":"&amp;A364,'Finish order'!$C:$K,9,FALSE),"")</f>
        <v/>
      </c>
      <c r="D364" s="2" t="str">
        <f>IFERROR(VLOOKUP(A$1&amp;":"&amp;A364,'Finish order'!$C:$K,7,FALSE),"")</f>
        <v/>
      </c>
      <c r="E364" s="11" t="str">
        <f>IFERROR(VLOOKUP($A$1&amp;":"&amp;A364,'Finish order'!C:K,5,FALSE),"")</f>
        <v/>
      </c>
      <c r="F364" s="2" t="str">
        <f>IFERROR(VLOOKUP($A$1&amp;":"&amp;A364,'Finish order'!C:K,4,FALSE),"")</f>
        <v/>
      </c>
      <c r="G364" s="13" t="str" cm="1">
        <f t="array" ref="G364">IFERROR(SMALL(IF($D$2:$D1273=D364,$A$2:$A$911*1.001),1),"")</f>
        <v/>
      </c>
      <c r="H364" s="13" t="str" cm="1">
        <f t="array" ref="H364">IFERROR(SMALL(IF($D$2:$D1273=D364,$A$2:$A$911*1.0001),2),"")</f>
        <v/>
      </c>
      <c r="I364" s="13" t="str" cm="1">
        <f t="array" ref="I364">IFERROR(SMALL(IF($D$2:$D1273=D364,$A$2:$A$911*1.00001),3),"")</f>
        <v/>
      </c>
      <c r="J364" s="13" t="str" cm="1">
        <f t="array" ref="J364">IFERROR(SMALL(IF($D$2:$D1273=D364,$A$2:$A$911*1.000001),4),"")</f>
        <v/>
      </c>
      <c r="K364" s="13" t="str">
        <f t="shared" si="36"/>
        <v>No</v>
      </c>
      <c r="L364" s="13" t="str">
        <f t="shared" si="37"/>
        <v>No</v>
      </c>
      <c r="M364" s="13" t="str">
        <f t="shared" si="38"/>
        <v>No</v>
      </c>
      <c r="N364" s="13" t="str">
        <f>Table1[[#This Row],[Club]]&amp;":"&amp;Table1[[#Headers],[Male]]</f>
        <v>:Male</v>
      </c>
      <c r="P364" s="2">
        <v>363</v>
      </c>
      <c r="Q364" s="2" t="str">
        <f>IFERROR(VLOOKUP(P$1&amp;":"&amp;P364,'Finish order'!$C:$K,6,FALSE),"")</f>
        <v/>
      </c>
      <c r="R364" s="2" t="str">
        <f>IFERROR(VLOOKUP(P$1&amp;":"&amp;P364,'Finish order'!$C:$K,9,FALSE),"")</f>
        <v/>
      </c>
      <c r="S364" s="2" t="str">
        <f>IFERROR(VLOOKUP(P$1&amp;":"&amp;P364,'Finish order'!$C:$K,7,FALSE),"")</f>
        <v/>
      </c>
      <c r="T364" s="11" t="str">
        <f>IFERROR(VLOOKUP(P$1&amp;":"&amp;P364,'Finish order'!$C:$K,5,FALSE),"")</f>
        <v/>
      </c>
      <c r="U364" s="2" t="str">
        <f>IFERROR(VLOOKUP(P$1&amp;":"&amp;P364,'Finish order'!$C:$K,4,FALSE),"")</f>
        <v/>
      </c>
      <c r="V364" s="13" t="str" cm="1">
        <f t="array" ref="V364">IFERROR(SMALL(IF($S$2:$S1273=S364,$P$2:$P$911*1.001),1),"")</f>
        <v/>
      </c>
      <c r="W364" s="13" t="str" cm="1">
        <f t="array" ref="W364">IFERROR(SMALL(IF($S$2:$S1273=S364,$P$2:$P$911*1.0001),2),"")</f>
        <v/>
      </c>
      <c r="X364" s="13" t="str" cm="1">
        <f t="array" ref="X364">IFERROR(SMALL(IF($S$2:$S1273=S364,$P$2:$P$911*1.00001),3),"")</f>
        <v/>
      </c>
      <c r="Y364" s="13" t="str" cm="1">
        <f t="array" ref="Y364">IFERROR(SMALL(IF($S$2:$S1273=S364,$P$2:$P$911*1.000001),4),"")</f>
        <v/>
      </c>
      <c r="Z364" s="13" t="str">
        <f t="shared" si="39"/>
        <v>No</v>
      </c>
      <c r="AA364" s="13" t="str">
        <f t="shared" si="40"/>
        <v>No</v>
      </c>
      <c r="AB364" s="13" t="str">
        <f t="shared" si="41"/>
        <v>No</v>
      </c>
      <c r="AC364" s="13" t="str">
        <f>Table4[[#This Row],[Club]]&amp;":"&amp;Table4[[#Headers],[Female]]</f>
        <v>:Female</v>
      </c>
    </row>
    <row r="365" spans="1:29" x14ac:dyDescent="0.2">
      <c r="A365" s="2">
        <v>364</v>
      </c>
      <c r="B365" s="2" t="str">
        <f>IFERROR(VLOOKUP($A$1&amp;":"&amp;A365,'Finish order'!C:K,6,FALSE),"")</f>
        <v/>
      </c>
      <c r="C365" s="2" t="str">
        <f>IFERROR(VLOOKUP(A$1&amp;":"&amp;A365,'Finish order'!$C:$K,9,FALSE),"")</f>
        <v/>
      </c>
      <c r="D365" s="2" t="str">
        <f>IFERROR(VLOOKUP(A$1&amp;":"&amp;A365,'Finish order'!$C:$K,7,FALSE),"")</f>
        <v/>
      </c>
      <c r="E365" s="11" t="str">
        <f>IFERROR(VLOOKUP($A$1&amp;":"&amp;A365,'Finish order'!C:K,5,FALSE),"")</f>
        <v/>
      </c>
      <c r="F365" s="2" t="str">
        <f>IFERROR(VLOOKUP($A$1&amp;":"&amp;A365,'Finish order'!C:K,4,FALSE),"")</f>
        <v/>
      </c>
      <c r="G365" s="13" t="str" cm="1">
        <f t="array" ref="G365">IFERROR(SMALL(IF($D$2:$D1274=D365,$A$2:$A$911*1.001),1),"")</f>
        <v/>
      </c>
      <c r="H365" s="13" t="str" cm="1">
        <f t="array" ref="H365">IFERROR(SMALL(IF($D$2:$D1274=D365,$A$2:$A$911*1.0001),2),"")</f>
        <v/>
      </c>
      <c r="I365" s="13" t="str" cm="1">
        <f t="array" ref="I365">IFERROR(SMALL(IF($D$2:$D1274=D365,$A$2:$A$911*1.00001),3),"")</f>
        <v/>
      </c>
      <c r="J365" s="13" t="str" cm="1">
        <f t="array" ref="J365">IFERROR(SMALL(IF($D$2:$D1274=D365,$A$2:$A$911*1.000001),4),"")</f>
        <v/>
      </c>
      <c r="K365" s="13" t="str">
        <f t="shared" si="36"/>
        <v>No</v>
      </c>
      <c r="L365" s="13" t="str">
        <f t="shared" si="37"/>
        <v>No</v>
      </c>
      <c r="M365" s="13" t="str">
        <f t="shared" si="38"/>
        <v>No</v>
      </c>
      <c r="N365" s="13" t="str">
        <f>Table1[[#This Row],[Club]]&amp;":"&amp;Table1[[#Headers],[Male]]</f>
        <v>:Male</v>
      </c>
      <c r="P365" s="2">
        <v>364</v>
      </c>
      <c r="Q365" s="2" t="str">
        <f>IFERROR(VLOOKUP(P$1&amp;":"&amp;P365,'Finish order'!$C:$K,6,FALSE),"")</f>
        <v/>
      </c>
      <c r="R365" s="2" t="str">
        <f>IFERROR(VLOOKUP(P$1&amp;":"&amp;P365,'Finish order'!$C:$K,9,FALSE),"")</f>
        <v/>
      </c>
      <c r="S365" s="2" t="str">
        <f>IFERROR(VLOOKUP(P$1&amp;":"&amp;P365,'Finish order'!$C:$K,7,FALSE),"")</f>
        <v/>
      </c>
      <c r="T365" s="11" t="str">
        <f>IFERROR(VLOOKUP(P$1&amp;":"&amp;P365,'Finish order'!$C:$K,5,FALSE),"")</f>
        <v/>
      </c>
      <c r="U365" s="2" t="str">
        <f>IFERROR(VLOOKUP(P$1&amp;":"&amp;P365,'Finish order'!$C:$K,4,FALSE),"")</f>
        <v/>
      </c>
      <c r="V365" s="13" t="str" cm="1">
        <f t="array" ref="V365">IFERROR(SMALL(IF($S$2:$S1274=S365,$P$2:$P$911*1.001),1),"")</f>
        <v/>
      </c>
      <c r="W365" s="13" t="str" cm="1">
        <f t="array" ref="W365">IFERROR(SMALL(IF($S$2:$S1274=S365,$P$2:$P$911*1.0001),2),"")</f>
        <v/>
      </c>
      <c r="X365" s="13" t="str" cm="1">
        <f t="array" ref="X365">IFERROR(SMALL(IF($S$2:$S1274=S365,$P$2:$P$911*1.00001),3),"")</f>
        <v/>
      </c>
      <c r="Y365" s="13" t="str" cm="1">
        <f t="array" ref="Y365">IFERROR(SMALL(IF($S$2:$S1274=S365,$P$2:$P$911*1.000001),4),"")</f>
        <v/>
      </c>
      <c r="Z365" s="13" t="str">
        <f t="shared" si="39"/>
        <v>No</v>
      </c>
      <c r="AA365" s="13" t="str">
        <f t="shared" si="40"/>
        <v>No</v>
      </c>
      <c r="AB365" s="13" t="str">
        <f t="shared" si="41"/>
        <v>No</v>
      </c>
      <c r="AC365" s="13" t="str">
        <f>Table4[[#This Row],[Club]]&amp;":"&amp;Table4[[#Headers],[Female]]</f>
        <v>:Female</v>
      </c>
    </row>
    <row r="366" spans="1:29" x14ac:dyDescent="0.2">
      <c r="A366" s="2">
        <v>365</v>
      </c>
      <c r="B366" s="2" t="str">
        <f>IFERROR(VLOOKUP($A$1&amp;":"&amp;A366,'Finish order'!C:K,6,FALSE),"")</f>
        <v/>
      </c>
      <c r="C366" s="2" t="str">
        <f>IFERROR(VLOOKUP(A$1&amp;":"&amp;A366,'Finish order'!$C:$K,9,FALSE),"")</f>
        <v/>
      </c>
      <c r="D366" s="2" t="str">
        <f>IFERROR(VLOOKUP(A$1&amp;":"&amp;A366,'Finish order'!$C:$K,7,FALSE),"")</f>
        <v/>
      </c>
      <c r="E366" s="11" t="str">
        <f>IFERROR(VLOOKUP($A$1&amp;":"&amp;A366,'Finish order'!C:K,5,FALSE),"")</f>
        <v/>
      </c>
      <c r="F366" s="2" t="str">
        <f>IFERROR(VLOOKUP($A$1&amp;":"&amp;A366,'Finish order'!C:K,4,FALSE),"")</f>
        <v/>
      </c>
      <c r="G366" s="13" t="str" cm="1">
        <f t="array" ref="G366">IFERROR(SMALL(IF($D$2:$D1275=D366,$A$2:$A$911*1.001),1),"")</f>
        <v/>
      </c>
      <c r="H366" s="13" t="str" cm="1">
        <f t="array" ref="H366">IFERROR(SMALL(IF($D$2:$D1275=D366,$A$2:$A$911*1.0001),2),"")</f>
        <v/>
      </c>
      <c r="I366" s="13" t="str" cm="1">
        <f t="array" ref="I366">IFERROR(SMALL(IF($D$2:$D1275=D366,$A$2:$A$911*1.00001),3),"")</f>
        <v/>
      </c>
      <c r="J366" s="13" t="str" cm="1">
        <f t="array" ref="J366">IFERROR(SMALL(IF($D$2:$D1275=D366,$A$2:$A$911*1.000001),4),"")</f>
        <v/>
      </c>
      <c r="K366" s="13" t="str">
        <f t="shared" si="36"/>
        <v>No</v>
      </c>
      <c r="L366" s="13" t="str">
        <f t="shared" si="37"/>
        <v>No</v>
      </c>
      <c r="M366" s="13" t="str">
        <f t="shared" si="38"/>
        <v>No</v>
      </c>
      <c r="N366" s="13" t="str">
        <f>Table1[[#This Row],[Club]]&amp;":"&amp;Table1[[#Headers],[Male]]</f>
        <v>:Male</v>
      </c>
      <c r="P366" s="2">
        <v>365</v>
      </c>
      <c r="Q366" s="2" t="str">
        <f>IFERROR(VLOOKUP(P$1&amp;":"&amp;P366,'Finish order'!$C:$K,6,FALSE),"")</f>
        <v/>
      </c>
      <c r="R366" s="2" t="str">
        <f>IFERROR(VLOOKUP(P$1&amp;":"&amp;P366,'Finish order'!$C:$K,9,FALSE),"")</f>
        <v/>
      </c>
      <c r="S366" s="2" t="str">
        <f>IFERROR(VLOOKUP(P$1&amp;":"&amp;P366,'Finish order'!$C:$K,7,FALSE),"")</f>
        <v/>
      </c>
      <c r="T366" s="11" t="str">
        <f>IFERROR(VLOOKUP(P$1&amp;":"&amp;P366,'Finish order'!$C:$K,5,FALSE),"")</f>
        <v/>
      </c>
      <c r="U366" s="2" t="str">
        <f>IFERROR(VLOOKUP(P$1&amp;":"&amp;P366,'Finish order'!$C:$K,4,FALSE),"")</f>
        <v/>
      </c>
      <c r="V366" s="13" t="str" cm="1">
        <f t="array" ref="V366">IFERROR(SMALL(IF($S$2:$S1275=S366,$P$2:$P$911*1.001),1),"")</f>
        <v/>
      </c>
      <c r="W366" s="13" t="str" cm="1">
        <f t="array" ref="W366">IFERROR(SMALL(IF($S$2:$S1275=S366,$P$2:$P$911*1.0001),2),"")</f>
        <v/>
      </c>
      <c r="X366" s="13" t="str" cm="1">
        <f t="array" ref="X366">IFERROR(SMALL(IF($S$2:$S1275=S366,$P$2:$P$911*1.00001),3),"")</f>
        <v/>
      </c>
      <c r="Y366" s="13" t="str" cm="1">
        <f t="array" ref="Y366">IFERROR(SMALL(IF($S$2:$S1275=S366,$P$2:$P$911*1.000001),4),"")</f>
        <v/>
      </c>
      <c r="Z366" s="13" t="str">
        <f t="shared" si="39"/>
        <v>No</v>
      </c>
      <c r="AA366" s="13" t="str">
        <f t="shared" si="40"/>
        <v>No</v>
      </c>
      <c r="AB366" s="13" t="str">
        <f t="shared" si="41"/>
        <v>No</v>
      </c>
      <c r="AC366" s="13" t="str">
        <f>Table4[[#This Row],[Club]]&amp;":"&amp;Table4[[#Headers],[Female]]</f>
        <v>:Female</v>
      </c>
    </row>
    <row r="367" spans="1:29" x14ac:dyDescent="0.2">
      <c r="A367" s="2">
        <v>366</v>
      </c>
      <c r="B367" s="2" t="str">
        <f>IFERROR(VLOOKUP($A$1&amp;":"&amp;A367,'Finish order'!C:K,6,FALSE),"")</f>
        <v/>
      </c>
      <c r="C367" s="2" t="str">
        <f>IFERROR(VLOOKUP(A$1&amp;":"&amp;A367,'Finish order'!$C:$K,9,FALSE),"")</f>
        <v/>
      </c>
      <c r="D367" s="2" t="str">
        <f>IFERROR(VLOOKUP(A$1&amp;":"&amp;A367,'Finish order'!$C:$K,7,FALSE),"")</f>
        <v/>
      </c>
      <c r="E367" s="11" t="str">
        <f>IFERROR(VLOOKUP($A$1&amp;":"&amp;A367,'Finish order'!C:K,5,FALSE),"")</f>
        <v/>
      </c>
      <c r="F367" s="2" t="str">
        <f>IFERROR(VLOOKUP($A$1&amp;":"&amp;A367,'Finish order'!C:K,4,FALSE),"")</f>
        <v/>
      </c>
      <c r="G367" s="13" t="str" cm="1">
        <f t="array" ref="G367">IFERROR(SMALL(IF($D$2:$D1276=D367,$A$2:$A$911*1.001),1),"")</f>
        <v/>
      </c>
      <c r="H367" s="13" t="str" cm="1">
        <f t="array" ref="H367">IFERROR(SMALL(IF($D$2:$D1276=D367,$A$2:$A$911*1.0001),2),"")</f>
        <v/>
      </c>
      <c r="I367" s="13" t="str" cm="1">
        <f t="array" ref="I367">IFERROR(SMALL(IF($D$2:$D1276=D367,$A$2:$A$911*1.00001),3),"")</f>
        <v/>
      </c>
      <c r="J367" s="13" t="str" cm="1">
        <f t="array" ref="J367">IFERROR(SMALL(IF($D$2:$D1276=D367,$A$2:$A$911*1.000001),4),"")</f>
        <v/>
      </c>
      <c r="K367" s="13" t="str">
        <f t="shared" si="36"/>
        <v>No</v>
      </c>
      <c r="L367" s="13" t="str">
        <f t="shared" si="37"/>
        <v>No</v>
      </c>
      <c r="M367" s="13" t="str">
        <f t="shared" si="38"/>
        <v>No</v>
      </c>
      <c r="N367" s="13" t="str">
        <f>Table1[[#This Row],[Club]]&amp;":"&amp;Table1[[#Headers],[Male]]</f>
        <v>:Male</v>
      </c>
      <c r="P367" s="2">
        <v>366</v>
      </c>
      <c r="Q367" s="2" t="str">
        <f>IFERROR(VLOOKUP(P$1&amp;":"&amp;P367,'Finish order'!$C:$K,6,FALSE),"")</f>
        <v/>
      </c>
      <c r="R367" s="2" t="str">
        <f>IFERROR(VLOOKUP(P$1&amp;":"&amp;P367,'Finish order'!$C:$K,9,FALSE),"")</f>
        <v/>
      </c>
      <c r="S367" s="2" t="str">
        <f>IFERROR(VLOOKUP(P$1&amp;":"&amp;P367,'Finish order'!$C:$K,7,FALSE),"")</f>
        <v/>
      </c>
      <c r="T367" s="11" t="str">
        <f>IFERROR(VLOOKUP(P$1&amp;":"&amp;P367,'Finish order'!$C:$K,5,FALSE),"")</f>
        <v/>
      </c>
      <c r="U367" s="2" t="str">
        <f>IFERROR(VLOOKUP(P$1&amp;":"&amp;P367,'Finish order'!$C:$K,4,FALSE),"")</f>
        <v/>
      </c>
      <c r="V367" s="13" t="str" cm="1">
        <f t="array" ref="V367">IFERROR(SMALL(IF($S$2:$S1276=S367,$P$2:$P$911*1.001),1),"")</f>
        <v/>
      </c>
      <c r="W367" s="13" t="str" cm="1">
        <f t="array" ref="W367">IFERROR(SMALL(IF($S$2:$S1276=S367,$P$2:$P$911*1.0001),2),"")</f>
        <v/>
      </c>
      <c r="X367" s="13" t="str" cm="1">
        <f t="array" ref="X367">IFERROR(SMALL(IF($S$2:$S1276=S367,$P$2:$P$911*1.00001),3),"")</f>
        <v/>
      </c>
      <c r="Y367" s="13" t="str" cm="1">
        <f t="array" ref="Y367">IFERROR(SMALL(IF($S$2:$S1276=S367,$P$2:$P$911*1.000001),4),"")</f>
        <v/>
      </c>
      <c r="Z367" s="13" t="str">
        <f t="shared" si="39"/>
        <v>No</v>
      </c>
      <c r="AA367" s="13" t="str">
        <f t="shared" si="40"/>
        <v>No</v>
      </c>
      <c r="AB367" s="13" t="str">
        <f t="shared" si="41"/>
        <v>No</v>
      </c>
      <c r="AC367" s="13" t="str">
        <f>Table4[[#This Row],[Club]]&amp;":"&amp;Table4[[#Headers],[Female]]</f>
        <v>:Female</v>
      </c>
    </row>
    <row r="368" spans="1:29" x14ac:dyDescent="0.2">
      <c r="A368" s="2">
        <v>367</v>
      </c>
      <c r="B368" s="2" t="str">
        <f>IFERROR(VLOOKUP($A$1&amp;":"&amp;A368,'Finish order'!C:K,6,FALSE),"")</f>
        <v/>
      </c>
      <c r="C368" s="2" t="str">
        <f>IFERROR(VLOOKUP(A$1&amp;":"&amp;A368,'Finish order'!$C:$K,9,FALSE),"")</f>
        <v/>
      </c>
      <c r="D368" s="2" t="str">
        <f>IFERROR(VLOOKUP(A$1&amp;":"&amp;A368,'Finish order'!$C:$K,7,FALSE),"")</f>
        <v/>
      </c>
      <c r="E368" s="11" t="str">
        <f>IFERROR(VLOOKUP($A$1&amp;":"&amp;A368,'Finish order'!C:K,5,FALSE),"")</f>
        <v/>
      </c>
      <c r="F368" s="2" t="str">
        <f>IFERROR(VLOOKUP($A$1&amp;":"&amp;A368,'Finish order'!C:K,4,FALSE),"")</f>
        <v/>
      </c>
      <c r="G368" s="13" t="str" cm="1">
        <f t="array" ref="G368">IFERROR(SMALL(IF($D$2:$D1277=D368,$A$2:$A$911*1.001),1),"")</f>
        <v/>
      </c>
      <c r="H368" s="13" t="str" cm="1">
        <f t="array" ref="H368">IFERROR(SMALL(IF($D$2:$D1277=D368,$A$2:$A$911*1.0001),2),"")</f>
        <v/>
      </c>
      <c r="I368" s="13" t="str" cm="1">
        <f t="array" ref="I368">IFERROR(SMALL(IF($D$2:$D1277=D368,$A$2:$A$911*1.00001),3),"")</f>
        <v/>
      </c>
      <c r="J368" s="13" t="str" cm="1">
        <f t="array" ref="J368">IFERROR(SMALL(IF($D$2:$D1277=D368,$A$2:$A$911*1.000001),4),"")</f>
        <v/>
      </c>
      <c r="K368" s="13" t="str">
        <f t="shared" si="36"/>
        <v>No</v>
      </c>
      <c r="L368" s="13" t="str">
        <f t="shared" si="37"/>
        <v>No</v>
      </c>
      <c r="M368" s="13" t="str">
        <f t="shared" si="38"/>
        <v>No</v>
      </c>
      <c r="N368" s="13" t="str">
        <f>Table1[[#This Row],[Club]]&amp;":"&amp;Table1[[#Headers],[Male]]</f>
        <v>:Male</v>
      </c>
      <c r="P368" s="2">
        <v>367</v>
      </c>
      <c r="Q368" s="2" t="str">
        <f>IFERROR(VLOOKUP(P$1&amp;":"&amp;P368,'Finish order'!$C:$K,6,FALSE),"")</f>
        <v/>
      </c>
      <c r="R368" s="2" t="str">
        <f>IFERROR(VLOOKUP(P$1&amp;":"&amp;P368,'Finish order'!$C:$K,9,FALSE),"")</f>
        <v/>
      </c>
      <c r="S368" s="2" t="str">
        <f>IFERROR(VLOOKUP(P$1&amp;":"&amp;P368,'Finish order'!$C:$K,7,FALSE),"")</f>
        <v/>
      </c>
      <c r="T368" s="11" t="str">
        <f>IFERROR(VLOOKUP(P$1&amp;":"&amp;P368,'Finish order'!$C:$K,5,FALSE),"")</f>
        <v/>
      </c>
      <c r="U368" s="2" t="str">
        <f>IFERROR(VLOOKUP(P$1&amp;":"&amp;P368,'Finish order'!$C:$K,4,FALSE),"")</f>
        <v/>
      </c>
      <c r="V368" s="13" t="str" cm="1">
        <f t="array" ref="V368">IFERROR(SMALL(IF($S$2:$S1277=S368,$P$2:$P$911*1.001),1),"")</f>
        <v/>
      </c>
      <c r="W368" s="13" t="str" cm="1">
        <f t="array" ref="W368">IFERROR(SMALL(IF($S$2:$S1277=S368,$P$2:$P$911*1.0001),2),"")</f>
        <v/>
      </c>
      <c r="X368" s="13" t="str" cm="1">
        <f t="array" ref="X368">IFERROR(SMALL(IF($S$2:$S1277=S368,$P$2:$P$911*1.00001),3),"")</f>
        <v/>
      </c>
      <c r="Y368" s="13" t="str" cm="1">
        <f t="array" ref="Y368">IFERROR(SMALL(IF($S$2:$S1277=S368,$P$2:$P$911*1.000001),4),"")</f>
        <v/>
      </c>
      <c r="Z368" s="13" t="str">
        <f t="shared" si="39"/>
        <v>No</v>
      </c>
      <c r="AA368" s="13" t="str">
        <f t="shared" si="40"/>
        <v>No</v>
      </c>
      <c r="AB368" s="13" t="str">
        <f t="shared" si="41"/>
        <v>No</v>
      </c>
      <c r="AC368" s="13" t="str">
        <f>Table4[[#This Row],[Club]]&amp;":"&amp;Table4[[#Headers],[Female]]</f>
        <v>:Female</v>
      </c>
    </row>
    <row r="369" spans="1:29" x14ac:dyDescent="0.2">
      <c r="A369" s="2">
        <v>368</v>
      </c>
      <c r="B369" s="2" t="str">
        <f>IFERROR(VLOOKUP($A$1&amp;":"&amp;A369,'Finish order'!C:K,6,FALSE),"")</f>
        <v/>
      </c>
      <c r="C369" s="2" t="str">
        <f>IFERROR(VLOOKUP(A$1&amp;":"&amp;A369,'Finish order'!$C:$K,9,FALSE),"")</f>
        <v/>
      </c>
      <c r="D369" s="2" t="str">
        <f>IFERROR(VLOOKUP(A$1&amp;":"&amp;A369,'Finish order'!$C:$K,7,FALSE),"")</f>
        <v/>
      </c>
      <c r="E369" s="11" t="str">
        <f>IFERROR(VLOOKUP($A$1&amp;":"&amp;A369,'Finish order'!C:K,5,FALSE),"")</f>
        <v/>
      </c>
      <c r="F369" s="2" t="str">
        <f>IFERROR(VLOOKUP($A$1&amp;":"&amp;A369,'Finish order'!C:K,4,FALSE),"")</f>
        <v/>
      </c>
      <c r="G369" s="13" t="str" cm="1">
        <f t="array" ref="G369">IFERROR(SMALL(IF($D$2:$D1278=D369,$A$2:$A$911*1.001),1),"")</f>
        <v/>
      </c>
      <c r="H369" s="13" t="str" cm="1">
        <f t="array" ref="H369">IFERROR(SMALL(IF($D$2:$D1278=D369,$A$2:$A$911*1.0001),2),"")</f>
        <v/>
      </c>
      <c r="I369" s="13" t="str" cm="1">
        <f t="array" ref="I369">IFERROR(SMALL(IF($D$2:$D1278=D369,$A$2:$A$911*1.00001),3),"")</f>
        <v/>
      </c>
      <c r="J369" s="13" t="str" cm="1">
        <f t="array" ref="J369">IFERROR(SMALL(IF($D$2:$D1278=D369,$A$2:$A$911*1.000001),4),"")</f>
        <v/>
      </c>
      <c r="K369" s="13" t="str">
        <f t="shared" si="36"/>
        <v>No</v>
      </c>
      <c r="L369" s="13" t="str">
        <f t="shared" si="37"/>
        <v>No</v>
      </c>
      <c r="M369" s="13" t="str">
        <f t="shared" si="38"/>
        <v>No</v>
      </c>
      <c r="N369" s="13" t="str">
        <f>Table1[[#This Row],[Club]]&amp;":"&amp;Table1[[#Headers],[Male]]</f>
        <v>:Male</v>
      </c>
      <c r="P369" s="2">
        <v>368</v>
      </c>
      <c r="Q369" s="2" t="str">
        <f>IFERROR(VLOOKUP(P$1&amp;":"&amp;P369,'Finish order'!$C:$K,6,FALSE),"")</f>
        <v/>
      </c>
      <c r="R369" s="2" t="str">
        <f>IFERROR(VLOOKUP(P$1&amp;":"&amp;P369,'Finish order'!$C:$K,9,FALSE),"")</f>
        <v/>
      </c>
      <c r="S369" s="2" t="str">
        <f>IFERROR(VLOOKUP(P$1&amp;":"&amp;P369,'Finish order'!$C:$K,7,FALSE),"")</f>
        <v/>
      </c>
      <c r="T369" s="11" t="str">
        <f>IFERROR(VLOOKUP(P$1&amp;":"&amp;P369,'Finish order'!$C:$K,5,FALSE),"")</f>
        <v/>
      </c>
      <c r="U369" s="2" t="str">
        <f>IFERROR(VLOOKUP(P$1&amp;":"&amp;P369,'Finish order'!$C:$K,4,FALSE),"")</f>
        <v/>
      </c>
      <c r="V369" s="13" t="str" cm="1">
        <f t="array" ref="V369">IFERROR(SMALL(IF($S$2:$S1278=S369,$P$2:$P$911*1.001),1),"")</f>
        <v/>
      </c>
      <c r="W369" s="13" t="str" cm="1">
        <f t="array" ref="W369">IFERROR(SMALL(IF($S$2:$S1278=S369,$P$2:$P$911*1.0001),2),"")</f>
        <v/>
      </c>
      <c r="X369" s="13" t="str" cm="1">
        <f t="array" ref="X369">IFERROR(SMALL(IF($S$2:$S1278=S369,$P$2:$P$911*1.00001),3),"")</f>
        <v/>
      </c>
      <c r="Y369" s="13" t="str" cm="1">
        <f t="array" ref="Y369">IFERROR(SMALL(IF($S$2:$S1278=S369,$P$2:$P$911*1.000001),4),"")</f>
        <v/>
      </c>
      <c r="Z369" s="13" t="str">
        <f t="shared" si="39"/>
        <v>No</v>
      </c>
      <c r="AA369" s="13" t="str">
        <f t="shared" si="40"/>
        <v>No</v>
      </c>
      <c r="AB369" s="13" t="str">
        <f t="shared" si="41"/>
        <v>No</v>
      </c>
      <c r="AC369" s="13" t="str">
        <f>Table4[[#This Row],[Club]]&amp;":"&amp;Table4[[#Headers],[Female]]</f>
        <v>:Female</v>
      </c>
    </row>
    <row r="370" spans="1:29" x14ac:dyDescent="0.2">
      <c r="A370" s="2">
        <v>369</v>
      </c>
      <c r="B370" s="2" t="str">
        <f>IFERROR(VLOOKUP($A$1&amp;":"&amp;A370,'Finish order'!C:K,6,FALSE),"")</f>
        <v/>
      </c>
      <c r="C370" s="2" t="str">
        <f>IFERROR(VLOOKUP(A$1&amp;":"&amp;A370,'Finish order'!$C:$K,9,FALSE),"")</f>
        <v/>
      </c>
      <c r="D370" s="2" t="str">
        <f>IFERROR(VLOOKUP(A$1&amp;":"&amp;A370,'Finish order'!$C:$K,7,FALSE),"")</f>
        <v/>
      </c>
      <c r="E370" s="11" t="str">
        <f>IFERROR(VLOOKUP($A$1&amp;":"&amp;A370,'Finish order'!C:K,5,FALSE),"")</f>
        <v/>
      </c>
      <c r="F370" s="2" t="str">
        <f>IFERROR(VLOOKUP($A$1&amp;":"&amp;A370,'Finish order'!C:K,4,FALSE),"")</f>
        <v/>
      </c>
      <c r="G370" s="13" t="str" cm="1">
        <f t="array" ref="G370">IFERROR(SMALL(IF($D$2:$D1279=D370,$A$2:$A$911*1.001),1),"")</f>
        <v/>
      </c>
      <c r="H370" s="13" t="str" cm="1">
        <f t="array" ref="H370">IFERROR(SMALL(IF($D$2:$D1279=D370,$A$2:$A$911*1.0001),2),"")</f>
        <v/>
      </c>
      <c r="I370" s="13" t="str" cm="1">
        <f t="array" ref="I370">IFERROR(SMALL(IF($D$2:$D1279=D370,$A$2:$A$911*1.00001),3),"")</f>
        <v/>
      </c>
      <c r="J370" s="13" t="str" cm="1">
        <f t="array" ref="J370">IFERROR(SMALL(IF($D$2:$D1279=D370,$A$2:$A$911*1.000001),4),"")</f>
        <v/>
      </c>
      <c r="K370" s="13" t="str">
        <f t="shared" si="36"/>
        <v>No</v>
      </c>
      <c r="L370" s="13" t="str">
        <f t="shared" si="37"/>
        <v>No</v>
      </c>
      <c r="M370" s="13" t="str">
        <f t="shared" si="38"/>
        <v>No</v>
      </c>
      <c r="N370" s="13" t="str">
        <f>Table1[[#This Row],[Club]]&amp;":"&amp;Table1[[#Headers],[Male]]</f>
        <v>:Male</v>
      </c>
      <c r="P370" s="2">
        <v>369</v>
      </c>
      <c r="Q370" s="2" t="str">
        <f>IFERROR(VLOOKUP(P$1&amp;":"&amp;P370,'Finish order'!$C:$K,6,FALSE),"")</f>
        <v/>
      </c>
      <c r="R370" s="2" t="str">
        <f>IFERROR(VLOOKUP(P$1&amp;":"&amp;P370,'Finish order'!$C:$K,9,FALSE),"")</f>
        <v/>
      </c>
      <c r="S370" s="2" t="str">
        <f>IFERROR(VLOOKUP(P$1&amp;":"&amp;P370,'Finish order'!$C:$K,7,FALSE),"")</f>
        <v/>
      </c>
      <c r="T370" s="11" t="str">
        <f>IFERROR(VLOOKUP(P$1&amp;":"&amp;P370,'Finish order'!$C:$K,5,FALSE),"")</f>
        <v/>
      </c>
      <c r="U370" s="2" t="str">
        <f>IFERROR(VLOOKUP(P$1&amp;":"&amp;P370,'Finish order'!$C:$K,4,FALSE),"")</f>
        <v/>
      </c>
      <c r="V370" s="13" t="str" cm="1">
        <f t="array" ref="V370">IFERROR(SMALL(IF($S$2:$S1279=S370,$P$2:$P$911*1.001),1),"")</f>
        <v/>
      </c>
      <c r="W370" s="13" t="str" cm="1">
        <f t="array" ref="W370">IFERROR(SMALL(IF($S$2:$S1279=S370,$P$2:$P$911*1.0001),2),"")</f>
        <v/>
      </c>
      <c r="X370" s="13" t="str" cm="1">
        <f t="array" ref="X370">IFERROR(SMALL(IF($S$2:$S1279=S370,$P$2:$P$911*1.00001),3),"")</f>
        <v/>
      </c>
      <c r="Y370" s="13" t="str" cm="1">
        <f t="array" ref="Y370">IFERROR(SMALL(IF($S$2:$S1279=S370,$P$2:$P$911*1.000001),4),"")</f>
        <v/>
      </c>
      <c r="Z370" s="13" t="str">
        <f t="shared" si="39"/>
        <v>No</v>
      </c>
      <c r="AA370" s="13" t="str">
        <f t="shared" si="40"/>
        <v>No</v>
      </c>
      <c r="AB370" s="13" t="str">
        <f t="shared" si="41"/>
        <v>No</v>
      </c>
      <c r="AC370" s="13" t="str">
        <f>Table4[[#This Row],[Club]]&amp;":"&amp;Table4[[#Headers],[Female]]</f>
        <v>:Female</v>
      </c>
    </row>
    <row r="371" spans="1:29" x14ac:dyDescent="0.2">
      <c r="A371" s="2">
        <v>370</v>
      </c>
      <c r="B371" s="2" t="str">
        <f>IFERROR(VLOOKUP($A$1&amp;":"&amp;A371,'Finish order'!C:K,6,FALSE),"")</f>
        <v/>
      </c>
      <c r="C371" s="2" t="str">
        <f>IFERROR(VLOOKUP(A$1&amp;":"&amp;A371,'Finish order'!$C:$K,9,FALSE),"")</f>
        <v/>
      </c>
      <c r="D371" s="2" t="str">
        <f>IFERROR(VLOOKUP(A$1&amp;":"&amp;A371,'Finish order'!$C:$K,7,FALSE),"")</f>
        <v/>
      </c>
      <c r="E371" s="11" t="str">
        <f>IFERROR(VLOOKUP($A$1&amp;":"&amp;A371,'Finish order'!C:K,5,FALSE),"")</f>
        <v/>
      </c>
      <c r="F371" s="2" t="str">
        <f>IFERROR(VLOOKUP($A$1&amp;":"&amp;A371,'Finish order'!C:K,4,FALSE),"")</f>
        <v/>
      </c>
      <c r="G371" s="13" t="str" cm="1">
        <f t="array" ref="G371">IFERROR(SMALL(IF($D$2:$D1280=D371,$A$2:$A$911*1.001),1),"")</f>
        <v/>
      </c>
      <c r="H371" s="13" t="str" cm="1">
        <f t="array" ref="H371">IFERROR(SMALL(IF($D$2:$D1280=D371,$A$2:$A$911*1.0001),2),"")</f>
        <v/>
      </c>
      <c r="I371" s="13" t="str" cm="1">
        <f t="array" ref="I371">IFERROR(SMALL(IF($D$2:$D1280=D371,$A$2:$A$911*1.00001),3),"")</f>
        <v/>
      </c>
      <c r="J371" s="13" t="str" cm="1">
        <f t="array" ref="J371">IFERROR(SMALL(IF($D$2:$D1280=D371,$A$2:$A$911*1.000001),4),"")</f>
        <v/>
      </c>
      <c r="K371" s="13" t="str">
        <f t="shared" si="36"/>
        <v>No</v>
      </c>
      <c r="L371" s="13" t="str">
        <f t="shared" si="37"/>
        <v>No</v>
      </c>
      <c r="M371" s="13" t="str">
        <f t="shared" si="38"/>
        <v>No</v>
      </c>
      <c r="N371" s="13" t="str">
        <f>Table1[[#This Row],[Club]]&amp;":"&amp;Table1[[#Headers],[Male]]</f>
        <v>:Male</v>
      </c>
      <c r="P371" s="2">
        <v>370</v>
      </c>
      <c r="Q371" s="2" t="str">
        <f>IFERROR(VLOOKUP(P$1&amp;":"&amp;P371,'Finish order'!$C:$K,6,FALSE),"")</f>
        <v/>
      </c>
      <c r="R371" s="2" t="str">
        <f>IFERROR(VLOOKUP(P$1&amp;":"&amp;P371,'Finish order'!$C:$K,9,FALSE),"")</f>
        <v/>
      </c>
      <c r="S371" s="2" t="str">
        <f>IFERROR(VLOOKUP(P$1&amp;":"&amp;P371,'Finish order'!$C:$K,7,FALSE),"")</f>
        <v/>
      </c>
      <c r="T371" s="11" t="str">
        <f>IFERROR(VLOOKUP(P$1&amp;":"&amp;P371,'Finish order'!$C:$K,5,FALSE),"")</f>
        <v/>
      </c>
      <c r="U371" s="2" t="str">
        <f>IFERROR(VLOOKUP(P$1&amp;":"&amp;P371,'Finish order'!$C:$K,4,FALSE),"")</f>
        <v/>
      </c>
      <c r="V371" s="13" t="str" cm="1">
        <f t="array" ref="V371">IFERROR(SMALL(IF($S$2:$S1280=S371,$P$2:$P$911*1.001),1),"")</f>
        <v/>
      </c>
      <c r="W371" s="13" t="str" cm="1">
        <f t="array" ref="W371">IFERROR(SMALL(IF($S$2:$S1280=S371,$P$2:$P$911*1.0001),2),"")</f>
        <v/>
      </c>
      <c r="X371" s="13" t="str" cm="1">
        <f t="array" ref="X371">IFERROR(SMALL(IF($S$2:$S1280=S371,$P$2:$P$911*1.00001),3),"")</f>
        <v/>
      </c>
      <c r="Y371" s="13" t="str" cm="1">
        <f t="array" ref="Y371">IFERROR(SMALL(IF($S$2:$S1280=S371,$P$2:$P$911*1.000001),4),"")</f>
        <v/>
      </c>
      <c r="Z371" s="13" t="str">
        <f t="shared" si="39"/>
        <v>No</v>
      </c>
      <c r="AA371" s="13" t="str">
        <f t="shared" si="40"/>
        <v>No</v>
      </c>
      <c r="AB371" s="13" t="str">
        <f t="shared" si="41"/>
        <v>No</v>
      </c>
      <c r="AC371" s="13" t="str">
        <f>Table4[[#This Row],[Club]]&amp;":"&amp;Table4[[#Headers],[Female]]</f>
        <v>:Female</v>
      </c>
    </row>
    <row r="372" spans="1:29" x14ac:dyDescent="0.2">
      <c r="A372" s="2">
        <v>371</v>
      </c>
      <c r="B372" s="2" t="str">
        <f>IFERROR(VLOOKUP($A$1&amp;":"&amp;A372,'Finish order'!C:K,6,FALSE),"")</f>
        <v/>
      </c>
      <c r="C372" s="2" t="str">
        <f>IFERROR(VLOOKUP(A$1&amp;":"&amp;A372,'Finish order'!$C:$K,9,FALSE),"")</f>
        <v/>
      </c>
      <c r="D372" s="2" t="str">
        <f>IFERROR(VLOOKUP(A$1&amp;":"&amp;A372,'Finish order'!$C:$K,7,FALSE),"")</f>
        <v/>
      </c>
      <c r="E372" s="11" t="str">
        <f>IFERROR(VLOOKUP($A$1&amp;":"&amp;A372,'Finish order'!C:K,5,FALSE),"")</f>
        <v/>
      </c>
      <c r="F372" s="2" t="str">
        <f>IFERROR(VLOOKUP($A$1&amp;":"&amp;A372,'Finish order'!C:K,4,FALSE),"")</f>
        <v/>
      </c>
      <c r="G372" s="13" t="str" cm="1">
        <f t="array" ref="G372">IFERROR(SMALL(IF($D$2:$D1281=D372,$A$2:$A$911*1.001),1),"")</f>
        <v/>
      </c>
      <c r="H372" s="13" t="str" cm="1">
        <f t="array" ref="H372">IFERROR(SMALL(IF($D$2:$D1281=D372,$A$2:$A$911*1.0001),2),"")</f>
        <v/>
      </c>
      <c r="I372" s="13" t="str" cm="1">
        <f t="array" ref="I372">IFERROR(SMALL(IF($D$2:$D1281=D372,$A$2:$A$911*1.00001),3),"")</f>
        <v/>
      </c>
      <c r="J372" s="13" t="str" cm="1">
        <f t="array" ref="J372">IFERROR(SMALL(IF($D$2:$D1281=D372,$A$2:$A$911*1.000001),4),"")</f>
        <v/>
      </c>
      <c r="K372" s="13" t="str">
        <f t="shared" si="36"/>
        <v>No</v>
      </c>
      <c r="L372" s="13" t="str">
        <f t="shared" si="37"/>
        <v>No</v>
      </c>
      <c r="M372" s="13" t="str">
        <f t="shared" si="38"/>
        <v>No</v>
      </c>
      <c r="N372" s="13" t="str">
        <f>Table1[[#This Row],[Club]]&amp;":"&amp;Table1[[#Headers],[Male]]</f>
        <v>:Male</v>
      </c>
      <c r="P372" s="2">
        <v>371</v>
      </c>
      <c r="Q372" s="2" t="str">
        <f>IFERROR(VLOOKUP(P$1&amp;":"&amp;P372,'Finish order'!$C:$K,6,FALSE),"")</f>
        <v/>
      </c>
      <c r="R372" s="2" t="str">
        <f>IFERROR(VLOOKUP(P$1&amp;":"&amp;P372,'Finish order'!$C:$K,9,FALSE),"")</f>
        <v/>
      </c>
      <c r="S372" s="2" t="str">
        <f>IFERROR(VLOOKUP(P$1&amp;":"&amp;P372,'Finish order'!$C:$K,7,FALSE),"")</f>
        <v/>
      </c>
      <c r="T372" s="11" t="str">
        <f>IFERROR(VLOOKUP(P$1&amp;":"&amp;P372,'Finish order'!$C:$K,5,FALSE),"")</f>
        <v/>
      </c>
      <c r="U372" s="2" t="str">
        <f>IFERROR(VLOOKUP(P$1&amp;":"&amp;P372,'Finish order'!$C:$K,4,FALSE),"")</f>
        <v/>
      </c>
      <c r="V372" s="13" t="str" cm="1">
        <f t="array" ref="V372">IFERROR(SMALL(IF($S$2:$S1281=S372,$P$2:$P$911*1.001),1),"")</f>
        <v/>
      </c>
      <c r="W372" s="13" t="str" cm="1">
        <f t="array" ref="W372">IFERROR(SMALL(IF($S$2:$S1281=S372,$P$2:$P$911*1.0001),2),"")</f>
        <v/>
      </c>
      <c r="X372" s="13" t="str" cm="1">
        <f t="array" ref="X372">IFERROR(SMALL(IF($S$2:$S1281=S372,$P$2:$P$911*1.00001),3),"")</f>
        <v/>
      </c>
      <c r="Y372" s="13" t="str" cm="1">
        <f t="array" ref="Y372">IFERROR(SMALL(IF($S$2:$S1281=S372,$P$2:$P$911*1.000001),4),"")</f>
        <v/>
      </c>
      <c r="Z372" s="13" t="str">
        <f t="shared" si="39"/>
        <v>No</v>
      </c>
      <c r="AA372" s="13" t="str">
        <f t="shared" si="40"/>
        <v>No</v>
      </c>
      <c r="AB372" s="13" t="str">
        <f t="shared" si="41"/>
        <v>No</v>
      </c>
      <c r="AC372" s="13" t="str">
        <f>Table4[[#This Row],[Club]]&amp;":"&amp;Table4[[#Headers],[Female]]</f>
        <v>:Female</v>
      </c>
    </row>
    <row r="373" spans="1:29" x14ac:dyDescent="0.2">
      <c r="A373" s="2">
        <v>372</v>
      </c>
      <c r="B373" s="2" t="str">
        <f>IFERROR(VLOOKUP($A$1&amp;":"&amp;A373,'Finish order'!C:K,6,FALSE),"")</f>
        <v/>
      </c>
      <c r="C373" s="2" t="str">
        <f>IFERROR(VLOOKUP(A$1&amp;":"&amp;A373,'Finish order'!$C:$K,9,FALSE),"")</f>
        <v/>
      </c>
      <c r="D373" s="2" t="str">
        <f>IFERROR(VLOOKUP(A$1&amp;":"&amp;A373,'Finish order'!$C:$K,7,FALSE),"")</f>
        <v/>
      </c>
      <c r="E373" s="11" t="str">
        <f>IFERROR(VLOOKUP($A$1&amp;":"&amp;A373,'Finish order'!C:K,5,FALSE),"")</f>
        <v/>
      </c>
      <c r="F373" s="2" t="str">
        <f>IFERROR(VLOOKUP($A$1&amp;":"&amp;A373,'Finish order'!C:K,4,FALSE),"")</f>
        <v/>
      </c>
      <c r="G373" s="13" t="str" cm="1">
        <f t="array" ref="G373">IFERROR(SMALL(IF($D$2:$D1282=D373,$A$2:$A$911*1.001),1),"")</f>
        <v/>
      </c>
      <c r="H373" s="13" t="str" cm="1">
        <f t="array" ref="H373">IFERROR(SMALL(IF($D$2:$D1282=D373,$A$2:$A$911*1.0001),2),"")</f>
        <v/>
      </c>
      <c r="I373" s="13" t="str" cm="1">
        <f t="array" ref="I373">IFERROR(SMALL(IF($D$2:$D1282=D373,$A$2:$A$911*1.00001),3),"")</f>
        <v/>
      </c>
      <c r="J373" s="13" t="str" cm="1">
        <f t="array" ref="J373">IFERROR(SMALL(IF($D$2:$D1282=D373,$A$2:$A$911*1.000001),4),"")</f>
        <v/>
      </c>
      <c r="K373" s="13" t="str">
        <f t="shared" si="36"/>
        <v>No</v>
      </c>
      <c r="L373" s="13" t="str">
        <f t="shared" si="37"/>
        <v>No</v>
      </c>
      <c r="M373" s="13" t="str">
        <f t="shared" si="38"/>
        <v>No</v>
      </c>
      <c r="N373" s="13" t="str">
        <f>Table1[[#This Row],[Club]]&amp;":"&amp;Table1[[#Headers],[Male]]</f>
        <v>:Male</v>
      </c>
      <c r="P373" s="2">
        <v>372</v>
      </c>
      <c r="Q373" s="2" t="str">
        <f>IFERROR(VLOOKUP(P$1&amp;":"&amp;P373,'Finish order'!$C:$K,6,FALSE),"")</f>
        <v/>
      </c>
      <c r="R373" s="2" t="str">
        <f>IFERROR(VLOOKUP(P$1&amp;":"&amp;P373,'Finish order'!$C:$K,9,FALSE),"")</f>
        <v/>
      </c>
      <c r="S373" s="2" t="str">
        <f>IFERROR(VLOOKUP(P$1&amp;":"&amp;P373,'Finish order'!$C:$K,7,FALSE),"")</f>
        <v/>
      </c>
      <c r="T373" s="11" t="str">
        <f>IFERROR(VLOOKUP(P$1&amp;":"&amp;P373,'Finish order'!$C:$K,5,FALSE),"")</f>
        <v/>
      </c>
      <c r="U373" s="2" t="str">
        <f>IFERROR(VLOOKUP(P$1&amp;":"&amp;P373,'Finish order'!$C:$K,4,FALSE),"")</f>
        <v/>
      </c>
      <c r="V373" s="13" t="str" cm="1">
        <f t="array" ref="V373">IFERROR(SMALL(IF($S$2:$S1282=S373,$P$2:$P$911*1.001),1),"")</f>
        <v/>
      </c>
      <c r="W373" s="13" t="str" cm="1">
        <f t="array" ref="W373">IFERROR(SMALL(IF($S$2:$S1282=S373,$P$2:$P$911*1.0001),2),"")</f>
        <v/>
      </c>
      <c r="X373" s="13" t="str" cm="1">
        <f t="array" ref="X373">IFERROR(SMALL(IF($S$2:$S1282=S373,$P$2:$P$911*1.00001),3),"")</f>
        <v/>
      </c>
      <c r="Y373" s="13" t="str" cm="1">
        <f t="array" ref="Y373">IFERROR(SMALL(IF($S$2:$S1282=S373,$P$2:$P$911*1.000001),4),"")</f>
        <v/>
      </c>
      <c r="Z373" s="13" t="str">
        <f t="shared" si="39"/>
        <v>No</v>
      </c>
      <c r="AA373" s="13" t="str">
        <f t="shared" si="40"/>
        <v>No</v>
      </c>
      <c r="AB373" s="13" t="str">
        <f t="shared" si="41"/>
        <v>No</v>
      </c>
      <c r="AC373" s="13" t="str">
        <f>Table4[[#This Row],[Club]]&amp;":"&amp;Table4[[#Headers],[Female]]</f>
        <v>:Female</v>
      </c>
    </row>
    <row r="374" spans="1:29" x14ac:dyDescent="0.2">
      <c r="A374" s="2">
        <v>373</v>
      </c>
      <c r="B374" s="2" t="str">
        <f>IFERROR(VLOOKUP($A$1&amp;":"&amp;A374,'Finish order'!C:K,6,FALSE),"")</f>
        <v/>
      </c>
      <c r="C374" s="2" t="str">
        <f>IFERROR(VLOOKUP(A$1&amp;":"&amp;A374,'Finish order'!$C:$K,9,FALSE),"")</f>
        <v/>
      </c>
      <c r="D374" s="2" t="str">
        <f>IFERROR(VLOOKUP(A$1&amp;":"&amp;A374,'Finish order'!$C:$K,7,FALSE),"")</f>
        <v/>
      </c>
      <c r="E374" s="11" t="str">
        <f>IFERROR(VLOOKUP($A$1&amp;":"&amp;A374,'Finish order'!C:K,5,FALSE),"")</f>
        <v/>
      </c>
      <c r="F374" s="2" t="str">
        <f>IFERROR(VLOOKUP($A$1&amp;":"&amp;A374,'Finish order'!C:K,4,FALSE),"")</f>
        <v/>
      </c>
      <c r="G374" s="13" t="str" cm="1">
        <f t="array" ref="G374">IFERROR(SMALL(IF($D$2:$D1283=D374,$A$2:$A$911*1.001),1),"")</f>
        <v/>
      </c>
      <c r="H374" s="13" t="str" cm="1">
        <f t="array" ref="H374">IFERROR(SMALL(IF($D$2:$D1283=D374,$A$2:$A$911*1.0001),2),"")</f>
        <v/>
      </c>
      <c r="I374" s="13" t="str" cm="1">
        <f t="array" ref="I374">IFERROR(SMALL(IF($D$2:$D1283=D374,$A$2:$A$911*1.00001),3),"")</f>
        <v/>
      </c>
      <c r="J374" s="13" t="str" cm="1">
        <f t="array" ref="J374">IFERROR(SMALL(IF($D$2:$D1283=D374,$A$2:$A$911*1.000001),4),"")</f>
        <v/>
      </c>
      <c r="K374" s="13" t="str">
        <f t="shared" si="36"/>
        <v>No</v>
      </c>
      <c r="L374" s="13" t="str">
        <f t="shared" si="37"/>
        <v>No</v>
      </c>
      <c r="M374" s="13" t="str">
        <f t="shared" si="38"/>
        <v>No</v>
      </c>
      <c r="N374" s="13" t="str">
        <f>Table1[[#This Row],[Club]]&amp;":"&amp;Table1[[#Headers],[Male]]</f>
        <v>:Male</v>
      </c>
      <c r="P374" s="2">
        <v>373</v>
      </c>
      <c r="Q374" s="2" t="str">
        <f>IFERROR(VLOOKUP(P$1&amp;":"&amp;P374,'Finish order'!$C:$K,6,FALSE),"")</f>
        <v/>
      </c>
      <c r="R374" s="2" t="str">
        <f>IFERROR(VLOOKUP(P$1&amp;":"&amp;P374,'Finish order'!$C:$K,9,FALSE),"")</f>
        <v/>
      </c>
      <c r="S374" s="2" t="str">
        <f>IFERROR(VLOOKUP(P$1&amp;":"&amp;P374,'Finish order'!$C:$K,7,FALSE),"")</f>
        <v/>
      </c>
      <c r="T374" s="11" t="str">
        <f>IFERROR(VLOOKUP(P$1&amp;":"&amp;P374,'Finish order'!$C:$K,5,FALSE),"")</f>
        <v/>
      </c>
      <c r="U374" s="2" t="str">
        <f>IFERROR(VLOOKUP(P$1&amp;":"&amp;P374,'Finish order'!$C:$K,4,FALSE),"")</f>
        <v/>
      </c>
      <c r="V374" s="13" t="str" cm="1">
        <f t="array" ref="V374">IFERROR(SMALL(IF($S$2:$S1283=S374,$P$2:$P$911*1.001),1),"")</f>
        <v/>
      </c>
      <c r="W374" s="13" t="str" cm="1">
        <f t="array" ref="W374">IFERROR(SMALL(IF($S$2:$S1283=S374,$P$2:$P$911*1.0001),2),"")</f>
        <v/>
      </c>
      <c r="X374" s="13" t="str" cm="1">
        <f t="array" ref="X374">IFERROR(SMALL(IF($S$2:$S1283=S374,$P$2:$P$911*1.00001),3),"")</f>
        <v/>
      </c>
      <c r="Y374" s="13" t="str" cm="1">
        <f t="array" ref="Y374">IFERROR(SMALL(IF($S$2:$S1283=S374,$P$2:$P$911*1.000001),4),"")</f>
        <v/>
      </c>
      <c r="Z374" s="13" t="str">
        <f t="shared" si="39"/>
        <v>No</v>
      </c>
      <c r="AA374" s="13" t="str">
        <f t="shared" si="40"/>
        <v>No</v>
      </c>
      <c r="AB374" s="13" t="str">
        <f t="shared" si="41"/>
        <v>No</v>
      </c>
      <c r="AC374" s="13" t="str">
        <f>Table4[[#This Row],[Club]]&amp;":"&amp;Table4[[#Headers],[Female]]</f>
        <v>:Female</v>
      </c>
    </row>
    <row r="375" spans="1:29" x14ac:dyDescent="0.2">
      <c r="A375" s="2">
        <v>374</v>
      </c>
      <c r="B375" s="2" t="str">
        <f>IFERROR(VLOOKUP($A$1&amp;":"&amp;A375,'Finish order'!C:K,6,FALSE),"")</f>
        <v/>
      </c>
      <c r="C375" s="2" t="str">
        <f>IFERROR(VLOOKUP(A$1&amp;":"&amp;A375,'Finish order'!$C:$K,9,FALSE),"")</f>
        <v/>
      </c>
      <c r="D375" s="2" t="str">
        <f>IFERROR(VLOOKUP(A$1&amp;":"&amp;A375,'Finish order'!$C:$K,7,FALSE),"")</f>
        <v/>
      </c>
      <c r="E375" s="11" t="str">
        <f>IFERROR(VLOOKUP($A$1&amp;":"&amp;A375,'Finish order'!C:K,5,FALSE),"")</f>
        <v/>
      </c>
      <c r="F375" s="2" t="str">
        <f>IFERROR(VLOOKUP($A$1&amp;":"&amp;A375,'Finish order'!C:K,4,FALSE),"")</f>
        <v/>
      </c>
      <c r="G375" s="13" t="str" cm="1">
        <f t="array" ref="G375">IFERROR(SMALL(IF($D$2:$D1284=D375,$A$2:$A$911*1.001),1),"")</f>
        <v/>
      </c>
      <c r="H375" s="13" t="str" cm="1">
        <f t="array" ref="H375">IFERROR(SMALL(IF($D$2:$D1284=D375,$A$2:$A$911*1.0001),2),"")</f>
        <v/>
      </c>
      <c r="I375" s="13" t="str" cm="1">
        <f t="array" ref="I375">IFERROR(SMALL(IF($D$2:$D1284=D375,$A$2:$A$911*1.00001),3),"")</f>
        <v/>
      </c>
      <c r="J375" s="13" t="str" cm="1">
        <f t="array" ref="J375">IFERROR(SMALL(IF($D$2:$D1284=D375,$A$2:$A$911*1.000001),4),"")</f>
        <v/>
      </c>
      <c r="K375" s="13" t="str">
        <f t="shared" si="36"/>
        <v>No</v>
      </c>
      <c r="L375" s="13" t="str">
        <f t="shared" si="37"/>
        <v>No</v>
      </c>
      <c r="M375" s="13" t="str">
        <f t="shared" si="38"/>
        <v>No</v>
      </c>
      <c r="N375" s="13" t="str">
        <f>Table1[[#This Row],[Club]]&amp;":"&amp;Table1[[#Headers],[Male]]</f>
        <v>:Male</v>
      </c>
      <c r="P375" s="2">
        <v>374</v>
      </c>
      <c r="Q375" s="2" t="str">
        <f>IFERROR(VLOOKUP(P$1&amp;":"&amp;P375,'Finish order'!$C:$K,6,FALSE),"")</f>
        <v/>
      </c>
      <c r="R375" s="2" t="str">
        <f>IFERROR(VLOOKUP(P$1&amp;":"&amp;P375,'Finish order'!$C:$K,9,FALSE),"")</f>
        <v/>
      </c>
      <c r="S375" s="2" t="str">
        <f>IFERROR(VLOOKUP(P$1&amp;":"&amp;P375,'Finish order'!$C:$K,7,FALSE),"")</f>
        <v/>
      </c>
      <c r="T375" s="11" t="str">
        <f>IFERROR(VLOOKUP(P$1&amp;":"&amp;P375,'Finish order'!$C:$K,5,FALSE),"")</f>
        <v/>
      </c>
      <c r="U375" s="2" t="str">
        <f>IFERROR(VLOOKUP(P$1&amp;":"&amp;P375,'Finish order'!$C:$K,4,FALSE),"")</f>
        <v/>
      </c>
      <c r="V375" s="13" t="str" cm="1">
        <f t="array" ref="V375">IFERROR(SMALL(IF($S$2:$S1284=S375,$P$2:$P$911*1.001),1),"")</f>
        <v/>
      </c>
      <c r="W375" s="13" t="str" cm="1">
        <f t="array" ref="W375">IFERROR(SMALL(IF($S$2:$S1284=S375,$P$2:$P$911*1.0001),2),"")</f>
        <v/>
      </c>
      <c r="X375" s="13" t="str" cm="1">
        <f t="array" ref="X375">IFERROR(SMALL(IF($S$2:$S1284=S375,$P$2:$P$911*1.00001),3),"")</f>
        <v/>
      </c>
      <c r="Y375" s="13" t="str" cm="1">
        <f t="array" ref="Y375">IFERROR(SMALL(IF($S$2:$S1284=S375,$P$2:$P$911*1.000001),4),"")</f>
        <v/>
      </c>
      <c r="Z375" s="13" t="str">
        <f t="shared" si="39"/>
        <v>No</v>
      </c>
      <c r="AA375" s="13" t="str">
        <f t="shared" si="40"/>
        <v>No</v>
      </c>
      <c r="AB375" s="13" t="str">
        <f t="shared" si="41"/>
        <v>No</v>
      </c>
      <c r="AC375" s="13" t="str">
        <f>Table4[[#This Row],[Club]]&amp;":"&amp;Table4[[#Headers],[Female]]</f>
        <v>:Female</v>
      </c>
    </row>
    <row r="376" spans="1:29" x14ac:dyDescent="0.2">
      <c r="A376" s="2">
        <v>375</v>
      </c>
      <c r="B376" s="2" t="str">
        <f>IFERROR(VLOOKUP($A$1&amp;":"&amp;A376,'Finish order'!C:K,6,FALSE),"")</f>
        <v/>
      </c>
      <c r="C376" s="2" t="str">
        <f>IFERROR(VLOOKUP(A$1&amp;":"&amp;A376,'Finish order'!$C:$K,9,FALSE),"")</f>
        <v/>
      </c>
      <c r="D376" s="2" t="str">
        <f>IFERROR(VLOOKUP(A$1&amp;":"&amp;A376,'Finish order'!$C:$K,7,FALSE),"")</f>
        <v/>
      </c>
      <c r="E376" s="11" t="str">
        <f>IFERROR(VLOOKUP($A$1&amp;":"&amp;A376,'Finish order'!C:K,5,FALSE),"")</f>
        <v/>
      </c>
      <c r="F376" s="2" t="str">
        <f>IFERROR(VLOOKUP($A$1&amp;":"&amp;A376,'Finish order'!C:K,4,FALSE),"")</f>
        <v/>
      </c>
      <c r="G376" s="13" t="str" cm="1">
        <f t="array" ref="G376">IFERROR(SMALL(IF($D$2:$D1285=D376,$A$2:$A$911*1.001),1),"")</f>
        <v/>
      </c>
      <c r="H376" s="13" t="str" cm="1">
        <f t="array" ref="H376">IFERROR(SMALL(IF($D$2:$D1285=D376,$A$2:$A$911*1.0001),2),"")</f>
        <v/>
      </c>
      <c r="I376" s="13" t="str" cm="1">
        <f t="array" ref="I376">IFERROR(SMALL(IF($D$2:$D1285=D376,$A$2:$A$911*1.00001),3),"")</f>
        <v/>
      </c>
      <c r="J376" s="13" t="str" cm="1">
        <f t="array" ref="J376">IFERROR(SMALL(IF($D$2:$D1285=D376,$A$2:$A$911*1.000001),4),"")</f>
        <v/>
      </c>
      <c r="K376" s="13" t="str">
        <f t="shared" si="36"/>
        <v>No</v>
      </c>
      <c r="L376" s="13" t="str">
        <f t="shared" si="37"/>
        <v>No</v>
      </c>
      <c r="M376" s="13" t="str">
        <f t="shared" si="38"/>
        <v>No</v>
      </c>
      <c r="N376" s="13" t="str">
        <f>Table1[[#This Row],[Club]]&amp;":"&amp;Table1[[#Headers],[Male]]</f>
        <v>:Male</v>
      </c>
      <c r="P376" s="2">
        <v>375</v>
      </c>
      <c r="Q376" s="2" t="str">
        <f>IFERROR(VLOOKUP(P$1&amp;":"&amp;P376,'Finish order'!$C:$K,6,FALSE),"")</f>
        <v/>
      </c>
      <c r="R376" s="2" t="str">
        <f>IFERROR(VLOOKUP(P$1&amp;":"&amp;P376,'Finish order'!$C:$K,9,FALSE),"")</f>
        <v/>
      </c>
      <c r="S376" s="2" t="str">
        <f>IFERROR(VLOOKUP(P$1&amp;":"&amp;P376,'Finish order'!$C:$K,7,FALSE),"")</f>
        <v/>
      </c>
      <c r="T376" s="11" t="str">
        <f>IFERROR(VLOOKUP(P$1&amp;":"&amp;P376,'Finish order'!$C:$K,5,FALSE),"")</f>
        <v/>
      </c>
      <c r="U376" s="2" t="str">
        <f>IFERROR(VLOOKUP(P$1&amp;":"&amp;P376,'Finish order'!$C:$K,4,FALSE),"")</f>
        <v/>
      </c>
      <c r="V376" s="13" t="str" cm="1">
        <f t="array" ref="V376">IFERROR(SMALL(IF($S$2:$S1285=S376,$P$2:$P$911*1.001),1),"")</f>
        <v/>
      </c>
      <c r="W376" s="13" t="str" cm="1">
        <f t="array" ref="W376">IFERROR(SMALL(IF($S$2:$S1285=S376,$P$2:$P$911*1.0001),2),"")</f>
        <v/>
      </c>
      <c r="X376" s="13" t="str" cm="1">
        <f t="array" ref="X376">IFERROR(SMALL(IF($S$2:$S1285=S376,$P$2:$P$911*1.00001),3),"")</f>
        <v/>
      </c>
      <c r="Y376" s="13" t="str" cm="1">
        <f t="array" ref="Y376">IFERROR(SMALL(IF($S$2:$S1285=S376,$P$2:$P$911*1.000001),4),"")</f>
        <v/>
      </c>
      <c r="Z376" s="13" t="str">
        <f t="shared" si="39"/>
        <v>No</v>
      </c>
      <c r="AA376" s="13" t="str">
        <f t="shared" si="40"/>
        <v>No</v>
      </c>
      <c r="AB376" s="13" t="str">
        <f t="shared" si="41"/>
        <v>No</v>
      </c>
      <c r="AC376" s="13" t="str">
        <f>Table4[[#This Row],[Club]]&amp;":"&amp;Table4[[#Headers],[Female]]</f>
        <v>:Female</v>
      </c>
    </row>
    <row r="377" spans="1:29" x14ac:dyDescent="0.2">
      <c r="A377" s="2">
        <v>376</v>
      </c>
      <c r="B377" s="2" t="str">
        <f>IFERROR(VLOOKUP($A$1&amp;":"&amp;A377,'Finish order'!C:K,6,FALSE),"")</f>
        <v/>
      </c>
      <c r="C377" s="2" t="str">
        <f>IFERROR(VLOOKUP(A$1&amp;":"&amp;A377,'Finish order'!$C:$K,9,FALSE),"")</f>
        <v/>
      </c>
      <c r="D377" s="2" t="str">
        <f>IFERROR(VLOOKUP(A$1&amp;":"&amp;A377,'Finish order'!$C:$K,7,FALSE),"")</f>
        <v/>
      </c>
      <c r="E377" s="11" t="str">
        <f>IFERROR(VLOOKUP($A$1&amp;":"&amp;A377,'Finish order'!C:K,5,FALSE),"")</f>
        <v/>
      </c>
      <c r="F377" s="2" t="str">
        <f>IFERROR(VLOOKUP($A$1&amp;":"&amp;A377,'Finish order'!C:K,4,FALSE),"")</f>
        <v/>
      </c>
      <c r="G377" s="13" t="str" cm="1">
        <f t="array" ref="G377">IFERROR(SMALL(IF($D$2:$D1286=D377,$A$2:$A$911*1.001),1),"")</f>
        <v/>
      </c>
      <c r="H377" s="13" t="str" cm="1">
        <f t="array" ref="H377">IFERROR(SMALL(IF($D$2:$D1286=D377,$A$2:$A$911*1.0001),2),"")</f>
        <v/>
      </c>
      <c r="I377" s="13" t="str" cm="1">
        <f t="array" ref="I377">IFERROR(SMALL(IF($D$2:$D1286=D377,$A$2:$A$911*1.00001),3),"")</f>
        <v/>
      </c>
      <c r="J377" s="13" t="str" cm="1">
        <f t="array" ref="J377">IFERROR(SMALL(IF($D$2:$D1286=D377,$A$2:$A$911*1.000001),4),"")</f>
        <v/>
      </c>
      <c r="K377" s="13" t="str">
        <f t="shared" si="36"/>
        <v>No</v>
      </c>
      <c r="L377" s="13" t="str">
        <f t="shared" si="37"/>
        <v>No</v>
      </c>
      <c r="M377" s="13" t="str">
        <f t="shared" si="38"/>
        <v>No</v>
      </c>
      <c r="N377" s="13" t="str">
        <f>Table1[[#This Row],[Club]]&amp;":"&amp;Table1[[#Headers],[Male]]</f>
        <v>:Male</v>
      </c>
      <c r="P377" s="2">
        <v>376</v>
      </c>
      <c r="Q377" s="2" t="str">
        <f>IFERROR(VLOOKUP(P$1&amp;":"&amp;P377,'Finish order'!$C:$K,6,FALSE),"")</f>
        <v/>
      </c>
      <c r="R377" s="2" t="str">
        <f>IFERROR(VLOOKUP(P$1&amp;":"&amp;P377,'Finish order'!$C:$K,9,FALSE),"")</f>
        <v/>
      </c>
      <c r="S377" s="2" t="str">
        <f>IFERROR(VLOOKUP(P$1&amp;":"&amp;P377,'Finish order'!$C:$K,7,FALSE),"")</f>
        <v/>
      </c>
      <c r="T377" s="11" t="str">
        <f>IFERROR(VLOOKUP(P$1&amp;":"&amp;P377,'Finish order'!$C:$K,5,FALSE),"")</f>
        <v/>
      </c>
      <c r="U377" s="2" t="str">
        <f>IFERROR(VLOOKUP(P$1&amp;":"&amp;P377,'Finish order'!$C:$K,4,FALSE),"")</f>
        <v/>
      </c>
      <c r="V377" s="13" t="str" cm="1">
        <f t="array" ref="V377">IFERROR(SMALL(IF($S$2:$S1286=S377,$P$2:$P$911*1.001),1),"")</f>
        <v/>
      </c>
      <c r="W377" s="13" t="str" cm="1">
        <f t="array" ref="W377">IFERROR(SMALL(IF($S$2:$S1286=S377,$P$2:$P$911*1.0001),2),"")</f>
        <v/>
      </c>
      <c r="X377" s="13" t="str" cm="1">
        <f t="array" ref="X377">IFERROR(SMALL(IF($S$2:$S1286=S377,$P$2:$P$911*1.00001),3),"")</f>
        <v/>
      </c>
      <c r="Y377" s="13" t="str" cm="1">
        <f t="array" ref="Y377">IFERROR(SMALL(IF($S$2:$S1286=S377,$P$2:$P$911*1.000001),4),"")</f>
        <v/>
      </c>
      <c r="Z377" s="13" t="str">
        <f t="shared" si="39"/>
        <v>No</v>
      </c>
      <c r="AA377" s="13" t="str">
        <f t="shared" si="40"/>
        <v>No</v>
      </c>
      <c r="AB377" s="13" t="str">
        <f t="shared" si="41"/>
        <v>No</v>
      </c>
      <c r="AC377" s="13" t="str">
        <f>Table4[[#This Row],[Club]]&amp;":"&amp;Table4[[#Headers],[Female]]</f>
        <v>:Female</v>
      </c>
    </row>
    <row r="378" spans="1:29" x14ac:dyDescent="0.2">
      <c r="A378" s="2">
        <v>377</v>
      </c>
      <c r="B378" s="2" t="str">
        <f>IFERROR(VLOOKUP($A$1&amp;":"&amp;A378,'Finish order'!C:K,6,FALSE),"")</f>
        <v/>
      </c>
      <c r="C378" s="2" t="str">
        <f>IFERROR(VLOOKUP(A$1&amp;":"&amp;A378,'Finish order'!$C:$K,9,FALSE),"")</f>
        <v/>
      </c>
      <c r="D378" s="2" t="str">
        <f>IFERROR(VLOOKUP(A$1&amp;":"&amp;A378,'Finish order'!$C:$K,7,FALSE),"")</f>
        <v/>
      </c>
      <c r="E378" s="11" t="str">
        <f>IFERROR(VLOOKUP($A$1&amp;":"&amp;A378,'Finish order'!C:K,5,FALSE),"")</f>
        <v/>
      </c>
      <c r="F378" s="2" t="str">
        <f>IFERROR(VLOOKUP($A$1&amp;":"&amp;A378,'Finish order'!C:K,4,FALSE),"")</f>
        <v/>
      </c>
      <c r="G378" s="13" t="str" cm="1">
        <f t="array" ref="G378">IFERROR(SMALL(IF($D$2:$D1287=D378,$A$2:$A$911*1.001),1),"")</f>
        <v/>
      </c>
      <c r="H378" s="13" t="str" cm="1">
        <f t="array" ref="H378">IFERROR(SMALL(IF($D$2:$D1287=D378,$A$2:$A$911*1.0001),2),"")</f>
        <v/>
      </c>
      <c r="I378" s="13" t="str" cm="1">
        <f t="array" ref="I378">IFERROR(SMALL(IF($D$2:$D1287=D378,$A$2:$A$911*1.00001),3),"")</f>
        <v/>
      </c>
      <c r="J378" s="13" t="str" cm="1">
        <f t="array" ref="J378">IFERROR(SMALL(IF($D$2:$D1287=D378,$A$2:$A$911*1.000001),4),"")</f>
        <v/>
      </c>
      <c r="K378" s="13" t="str">
        <f t="shared" si="36"/>
        <v>No</v>
      </c>
      <c r="L378" s="13" t="str">
        <f t="shared" si="37"/>
        <v>No</v>
      </c>
      <c r="M378" s="13" t="str">
        <f t="shared" si="38"/>
        <v>No</v>
      </c>
      <c r="N378" s="13" t="str">
        <f>Table1[[#This Row],[Club]]&amp;":"&amp;Table1[[#Headers],[Male]]</f>
        <v>:Male</v>
      </c>
      <c r="P378" s="2">
        <v>377</v>
      </c>
      <c r="Q378" s="2" t="str">
        <f>IFERROR(VLOOKUP(P$1&amp;":"&amp;P378,'Finish order'!$C:$K,6,FALSE),"")</f>
        <v/>
      </c>
      <c r="R378" s="2" t="str">
        <f>IFERROR(VLOOKUP(P$1&amp;":"&amp;P378,'Finish order'!$C:$K,9,FALSE),"")</f>
        <v/>
      </c>
      <c r="S378" s="2" t="str">
        <f>IFERROR(VLOOKUP(P$1&amp;":"&amp;P378,'Finish order'!$C:$K,7,FALSE),"")</f>
        <v/>
      </c>
      <c r="T378" s="11" t="str">
        <f>IFERROR(VLOOKUP(P$1&amp;":"&amp;P378,'Finish order'!$C:$K,5,FALSE),"")</f>
        <v/>
      </c>
      <c r="U378" s="2" t="str">
        <f>IFERROR(VLOOKUP(P$1&amp;":"&amp;P378,'Finish order'!$C:$K,4,FALSE),"")</f>
        <v/>
      </c>
      <c r="V378" s="13" t="str" cm="1">
        <f t="array" ref="V378">IFERROR(SMALL(IF($S$2:$S1287=S378,$P$2:$P$911*1.001),1),"")</f>
        <v/>
      </c>
      <c r="W378" s="13" t="str" cm="1">
        <f t="array" ref="W378">IFERROR(SMALL(IF($S$2:$S1287=S378,$P$2:$P$911*1.0001),2),"")</f>
        <v/>
      </c>
      <c r="X378" s="13" t="str" cm="1">
        <f t="array" ref="X378">IFERROR(SMALL(IF($S$2:$S1287=S378,$P$2:$P$911*1.00001),3),"")</f>
        <v/>
      </c>
      <c r="Y378" s="13" t="str" cm="1">
        <f t="array" ref="Y378">IFERROR(SMALL(IF($S$2:$S1287=S378,$P$2:$P$911*1.000001),4),"")</f>
        <v/>
      </c>
      <c r="Z378" s="13" t="str">
        <f t="shared" si="39"/>
        <v>No</v>
      </c>
      <c r="AA378" s="13" t="str">
        <f t="shared" si="40"/>
        <v>No</v>
      </c>
      <c r="AB378" s="13" t="str">
        <f t="shared" si="41"/>
        <v>No</v>
      </c>
      <c r="AC378" s="13" t="str">
        <f>Table4[[#This Row],[Club]]&amp;":"&amp;Table4[[#Headers],[Female]]</f>
        <v>:Female</v>
      </c>
    </row>
    <row r="379" spans="1:29" x14ac:dyDescent="0.2">
      <c r="A379" s="2">
        <v>378</v>
      </c>
      <c r="B379" s="2" t="str">
        <f>IFERROR(VLOOKUP($A$1&amp;":"&amp;A379,'Finish order'!C:K,6,FALSE),"")</f>
        <v/>
      </c>
      <c r="C379" s="2" t="str">
        <f>IFERROR(VLOOKUP(A$1&amp;":"&amp;A379,'Finish order'!$C:$K,9,FALSE),"")</f>
        <v/>
      </c>
      <c r="D379" s="2" t="str">
        <f>IFERROR(VLOOKUP(A$1&amp;":"&amp;A379,'Finish order'!$C:$K,7,FALSE),"")</f>
        <v/>
      </c>
      <c r="E379" s="11" t="str">
        <f>IFERROR(VLOOKUP($A$1&amp;":"&amp;A379,'Finish order'!C:K,5,FALSE),"")</f>
        <v/>
      </c>
      <c r="F379" s="2" t="str">
        <f>IFERROR(VLOOKUP($A$1&amp;":"&amp;A379,'Finish order'!C:K,4,FALSE),"")</f>
        <v/>
      </c>
      <c r="G379" s="13" t="str" cm="1">
        <f t="array" ref="G379">IFERROR(SMALL(IF($D$2:$D1288=D379,$A$2:$A$911*1.001),1),"")</f>
        <v/>
      </c>
      <c r="H379" s="13" t="str" cm="1">
        <f t="array" ref="H379">IFERROR(SMALL(IF($D$2:$D1288=D379,$A$2:$A$911*1.0001),2),"")</f>
        <v/>
      </c>
      <c r="I379" s="13" t="str" cm="1">
        <f t="array" ref="I379">IFERROR(SMALL(IF($D$2:$D1288=D379,$A$2:$A$911*1.00001),3),"")</f>
        <v/>
      </c>
      <c r="J379" s="13" t="str" cm="1">
        <f t="array" ref="J379">IFERROR(SMALL(IF($D$2:$D1288=D379,$A$2:$A$911*1.000001),4),"")</f>
        <v/>
      </c>
      <c r="K379" s="13" t="str">
        <f t="shared" si="36"/>
        <v>No</v>
      </c>
      <c r="L379" s="13" t="str">
        <f t="shared" si="37"/>
        <v>No</v>
      </c>
      <c r="M379" s="13" t="str">
        <f t="shared" si="38"/>
        <v>No</v>
      </c>
      <c r="N379" s="13" t="str">
        <f>Table1[[#This Row],[Club]]&amp;":"&amp;Table1[[#Headers],[Male]]</f>
        <v>:Male</v>
      </c>
      <c r="P379" s="2">
        <v>378</v>
      </c>
      <c r="Q379" s="2" t="str">
        <f>IFERROR(VLOOKUP(P$1&amp;":"&amp;P379,'Finish order'!$C:$K,6,FALSE),"")</f>
        <v/>
      </c>
      <c r="R379" s="2" t="str">
        <f>IFERROR(VLOOKUP(P$1&amp;":"&amp;P379,'Finish order'!$C:$K,9,FALSE),"")</f>
        <v/>
      </c>
      <c r="S379" s="2" t="str">
        <f>IFERROR(VLOOKUP(P$1&amp;":"&amp;P379,'Finish order'!$C:$K,7,FALSE),"")</f>
        <v/>
      </c>
      <c r="T379" s="11" t="str">
        <f>IFERROR(VLOOKUP(P$1&amp;":"&amp;P379,'Finish order'!$C:$K,5,FALSE),"")</f>
        <v/>
      </c>
      <c r="U379" s="2" t="str">
        <f>IFERROR(VLOOKUP(P$1&amp;":"&amp;P379,'Finish order'!$C:$K,4,FALSE),"")</f>
        <v/>
      </c>
      <c r="V379" s="13" t="str" cm="1">
        <f t="array" ref="V379">IFERROR(SMALL(IF($S$2:$S1288=S379,$P$2:$P$911*1.001),1),"")</f>
        <v/>
      </c>
      <c r="W379" s="13" t="str" cm="1">
        <f t="array" ref="W379">IFERROR(SMALL(IF($S$2:$S1288=S379,$P$2:$P$911*1.0001),2),"")</f>
        <v/>
      </c>
      <c r="X379" s="13" t="str" cm="1">
        <f t="array" ref="X379">IFERROR(SMALL(IF($S$2:$S1288=S379,$P$2:$P$911*1.00001),3),"")</f>
        <v/>
      </c>
      <c r="Y379" s="13" t="str" cm="1">
        <f t="array" ref="Y379">IFERROR(SMALL(IF($S$2:$S1288=S379,$P$2:$P$911*1.000001),4),"")</f>
        <v/>
      </c>
      <c r="Z379" s="13" t="str">
        <f t="shared" si="39"/>
        <v>No</v>
      </c>
      <c r="AA379" s="13" t="str">
        <f t="shared" si="40"/>
        <v>No</v>
      </c>
      <c r="AB379" s="13" t="str">
        <f t="shared" si="41"/>
        <v>No</v>
      </c>
      <c r="AC379" s="13" t="str">
        <f>Table4[[#This Row],[Club]]&amp;":"&amp;Table4[[#Headers],[Female]]</f>
        <v>:Female</v>
      </c>
    </row>
    <row r="380" spans="1:29" x14ac:dyDescent="0.2">
      <c r="A380" s="2">
        <v>379</v>
      </c>
      <c r="B380" s="2" t="str">
        <f>IFERROR(VLOOKUP($A$1&amp;":"&amp;A380,'Finish order'!C:K,6,FALSE),"")</f>
        <v/>
      </c>
      <c r="C380" s="2" t="str">
        <f>IFERROR(VLOOKUP(A$1&amp;":"&amp;A380,'Finish order'!$C:$K,9,FALSE),"")</f>
        <v/>
      </c>
      <c r="D380" s="2" t="str">
        <f>IFERROR(VLOOKUP(A$1&amp;":"&amp;A380,'Finish order'!$C:$K,7,FALSE),"")</f>
        <v/>
      </c>
      <c r="E380" s="11" t="str">
        <f>IFERROR(VLOOKUP($A$1&amp;":"&amp;A380,'Finish order'!C:K,5,FALSE),"")</f>
        <v/>
      </c>
      <c r="F380" s="2" t="str">
        <f>IFERROR(VLOOKUP($A$1&amp;":"&amp;A380,'Finish order'!C:K,4,FALSE),"")</f>
        <v/>
      </c>
      <c r="G380" s="13" t="str" cm="1">
        <f t="array" ref="G380">IFERROR(SMALL(IF($D$2:$D1289=D380,$A$2:$A$911*1.001),1),"")</f>
        <v/>
      </c>
      <c r="H380" s="13" t="str" cm="1">
        <f t="array" ref="H380">IFERROR(SMALL(IF($D$2:$D1289=D380,$A$2:$A$911*1.0001),2),"")</f>
        <v/>
      </c>
      <c r="I380" s="13" t="str" cm="1">
        <f t="array" ref="I380">IFERROR(SMALL(IF($D$2:$D1289=D380,$A$2:$A$911*1.00001),3),"")</f>
        <v/>
      </c>
      <c r="J380" s="13" t="str" cm="1">
        <f t="array" ref="J380">IFERROR(SMALL(IF($D$2:$D1289=D380,$A$2:$A$911*1.000001),4),"")</f>
        <v/>
      </c>
      <c r="K380" s="13" t="str">
        <f t="shared" si="36"/>
        <v>No</v>
      </c>
      <c r="L380" s="13" t="str">
        <f t="shared" si="37"/>
        <v>No</v>
      </c>
      <c r="M380" s="13" t="str">
        <f t="shared" si="38"/>
        <v>No</v>
      </c>
      <c r="N380" s="13" t="str">
        <f>Table1[[#This Row],[Club]]&amp;":"&amp;Table1[[#Headers],[Male]]</f>
        <v>:Male</v>
      </c>
      <c r="P380" s="2">
        <v>379</v>
      </c>
      <c r="Q380" s="2" t="str">
        <f>IFERROR(VLOOKUP(P$1&amp;":"&amp;P380,'Finish order'!$C:$K,6,FALSE),"")</f>
        <v/>
      </c>
      <c r="R380" s="2" t="str">
        <f>IFERROR(VLOOKUP(P$1&amp;":"&amp;P380,'Finish order'!$C:$K,9,FALSE),"")</f>
        <v/>
      </c>
      <c r="S380" s="2" t="str">
        <f>IFERROR(VLOOKUP(P$1&amp;":"&amp;P380,'Finish order'!$C:$K,7,FALSE),"")</f>
        <v/>
      </c>
      <c r="T380" s="11" t="str">
        <f>IFERROR(VLOOKUP(P$1&amp;":"&amp;P380,'Finish order'!$C:$K,5,FALSE),"")</f>
        <v/>
      </c>
      <c r="U380" s="2" t="str">
        <f>IFERROR(VLOOKUP(P$1&amp;":"&amp;P380,'Finish order'!$C:$K,4,FALSE),"")</f>
        <v/>
      </c>
      <c r="V380" s="13" t="str" cm="1">
        <f t="array" ref="V380">IFERROR(SMALL(IF($S$2:$S1289=S380,$P$2:$P$911*1.001),1),"")</f>
        <v/>
      </c>
      <c r="W380" s="13" t="str" cm="1">
        <f t="array" ref="W380">IFERROR(SMALL(IF($S$2:$S1289=S380,$P$2:$P$911*1.0001),2),"")</f>
        <v/>
      </c>
      <c r="X380" s="13" t="str" cm="1">
        <f t="array" ref="X380">IFERROR(SMALL(IF($S$2:$S1289=S380,$P$2:$P$911*1.00001),3),"")</f>
        <v/>
      </c>
      <c r="Y380" s="13" t="str" cm="1">
        <f t="array" ref="Y380">IFERROR(SMALL(IF($S$2:$S1289=S380,$P$2:$P$911*1.000001),4),"")</f>
        <v/>
      </c>
      <c r="Z380" s="13" t="str">
        <f t="shared" si="39"/>
        <v>No</v>
      </c>
      <c r="AA380" s="13" t="str">
        <f t="shared" si="40"/>
        <v>No</v>
      </c>
      <c r="AB380" s="13" t="str">
        <f t="shared" si="41"/>
        <v>No</v>
      </c>
      <c r="AC380" s="13" t="str">
        <f>Table4[[#This Row],[Club]]&amp;":"&amp;Table4[[#Headers],[Female]]</f>
        <v>:Female</v>
      </c>
    </row>
    <row r="381" spans="1:29" x14ac:dyDescent="0.2">
      <c r="A381" s="2">
        <v>380</v>
      </c>
      <c r="B381" s="2" t="str">
        <f>IFERROR(VLOOKUP($A$1&amp;":"&amp;A381,'Finish order'!C:K,6,FALSE),"")</f>
        <v/>
      </c>
      <c r="C381" s="2" t="str">
        <f>IFERROR(VLOOKUP(A$1&amp;":"&amp;A381,'Finish order'!$C:$K,9,FALSE),"")</f>
        <v/>
      </c>
      <c r="D381" s="2" t="str">
        <f>IFERROR(VLOOKUP(A$1&amp;":"&amp;A381,'Finish order'!$C:$K,7,FALSE),"")</f>
        <v/>
      </c>
      <c r="E381" s="11" t="str">
        <f>IFERROR(VLOOKUP($A$1&amp;":"&amp;A381,'Finish order'!C:K,5,FALSE),"")</f>
        <v/>
      </c>
      <c r="F381" s="2" t="str">
        <f>IFERROR(VLOOKUP($A$1&amp;":"&amp;A381,'Finish order'!C:K,4,FALSE),"")</f>
        <v/>
      </c>
      <c r="G381" s="13" t="str" cm="1">
        <f t="array" ref="G381">IFERROR(SMALL(IF($D$2:$D1290=D381,$A$2:$A$911*1.001),1),"")</f>
        <v/>
      </c>
      <c r="H381" s="13" t="str" cm="1">
        <f t="array" ref="H381">IFERROR(SMALL(IF($D$2:$D1290=D381,$A$2:$A$911*1.0001),2),"")</f>
        <v/>
      </c>
      <c r="I381" s="13" t="str" cm="1">
        <f t="array" ref="I381">IFERROR(SMALL(IF($D$2:$D1290=D381,$A$2:$A$911*1.00001),3),"")</f>
        <v/>
      </c>
      <c r="J381" s="13" t="str" cm="1">
        <f t="array" ref="J381">IFERROR(SMALL(IF($D$2:$D1290=D381,$A$2:$A$911*1.000001),4),"")</f>
        <v/>
      </c>
      <c r="K381" s="13" t="str">
        <f t="shared" si="36"/>
        <v>No</v>
      </c>
      <c r="L381" s="13" t="str">
        <f t="shared" si="37"/>
        <v>No</v>
      </c>
      <c r="M381" s="13" t="str">
        <f t="shared" si="38"/>
        <v>No</v>
      </c>
      <c r="N381" s="13" t="str">
        <f>Table1[[#This Row],[Club]]&amp;":"&amp;Table1[[#Headers],[Male]]</f>
        <v>:Male</v>
      </c>
      <c r="P381" s="2">
        <v>380</v>
      </c>
      <c r="Q381" s="2" t="str">
        <f>IFERROR(VLOOKUP(P$1&amp;":"&amp;P381,'Finish order'!$C:$K,6,FALSE),"")</f>
        <v/>
      </c>
      <c r="R381" s="2" t="str">
        <f>IFERROR(VLOOKUP(P$1&amp;":"&amp;P381,'Finish order'!$C:$K,9,FALSE),"")</f>
        <v/>
      </c>
      <c r="S381" s="2" t="str">
        <f>IFERROR(VLOOKUP(P$1&amp;":"&amp;P381,'Finish order'!$C:$K,7,FALSE),"")</f>
        <v/>
      </c>
      <c r="T381" s="11" t="str">
        <f>IFERROR(VLOOKUP(P$1&amp;":"&amp;P381,'Finish order'!$C:$K,5,FALSE),"")</f>
        <v/>
      </c>
      <c r="U381" s="2" t="str">
        <f>IFERROR(VLOOKUP(P$1&amp;":"&amp;P381,'Finish order'!$C:$K,4,FALSE),"")</f>
        <v/>
      </c>
      <c r="V381" s="13" t="str" cm="1">
        <f t="array" ref="V381">IFERROR(SMALL(IF($S$2:$S1290=S381,$P$2:$P$911*1.001),1),"")</f>
        <v/>
      </c>
      <c r="W381" s="13" t="str" cm="1">
        <f t="array" ref="W381">IFERROR(SMALL(IF($S$2:$S1290=S381,$P$2:$P$911*1.0001),2),"")</f>
        <v/>
      </c>
      <c r="X381" s="13" t="str" cm="1">
        <f t="array" ref="X381">IFERROR(SMALL(IF($S$2:$S1290=S381,$P$2:$P$911*1.00001),3),"")</f>
        <v/>
      </c>
      <c r="Y381" s="13" t="str" cm="1">
        <f t="array" ref="Y381">IFERROR(SMALL(IF($S$2:$S1290=S381,$P$2:$P$911*1.000001),4),"")</f>
        <v/>
      </c>
      <c r="Z381" s="13" t="str">
        <f t="shared" si="39"/>
        <v>No</v>
      </c>
      <c r="AA381" s="13" t="str">
        <f t="shared" si="40"/>
        <v>No</v>
      </c>
      <c r="AB381" s="13" t="str">
        <f t="shared" si="41"/>
        <v>No</v>
      </c>
      <c r="AC381" s="13" t="str">
        <f>Table4[[#This Row],[Club]]&amp;":"&amp;Table4[[#Headers],[Female]]</f>
        <v>:Female</v>
      </c>
    </row>
    <row r="382" spans="1:29" x14ac:dyDescent="0.2">
      <c r="A382" s="2">
        <v>381</v>
      </c>
      <c r="B382" s="2" t="str">
        <f>IFERROR(VLOOKUP($A$1&amp;":"&amp;A382,'Finish order'!C:K,6,FALSE),"")</f>
        <v/>
      </c>
      <c r="C382" s="2" t="str">
        <f>IFERROR(VLOOKUP(A$1&amp;":"&amp;A382,'Finish order'!$C:$K,9,FALSE),"")</f>
        <v/>
      </c>
      <c r="D382" s="2" t="str">
        <f>IFERROR(VLOOKUP(A$1&amp;":"&amp;A382,'Finish order'!$C:$K,7,FALSE),"")</f>
        <v/>
      </c>
      <c r="E382" s="11" t="str">
        <f>IFERROR(VLOOKUP($A$1&amp;":"&amp;A382,'Finish order'!C:K,5,FALSE),"")</f>
        <v/>
      </c>
      <c r="F382" s="2" t="str">
        <f>IFERROR(VLOOKUP($A$1&amp;":"&amp;A382,'Finish order'!C:K,4,FALSE),"")</f>
        <v/>
      </c>
      <c r="G382" s="13" t="str" cm="1">
        <f t="array" ref="G382">IFERROR(SMALL(IF($D$2:$D1291=D382,$A$2:$A$911*1.001),1),"")</f>
        <v/>
      </c>
      <c r="H382" s="13" t="str" cm="1">
        <f t="array" ref="H382">IFERROR(SMALL(IF($D$2:$D1291=D382,$A$2:$A$911*1.0001),2),"")</f>
        <v/>
      </c>
      <c r="I382" s="13" t="str" cm="1">
        <f t="array" ref="I382">IFERROR(SMALL(IF($D$2:$D1291=D382,$A$2:$A$911*1.00001),3),"")</f>
        <v/>
      </c>
      <c r="J382" s="13" t="str" cm="1">
        <f t="array" ref="J382">IFERROR(SMALL(IF($D$2:$D1291=D382,$A$2:$A$911*1.000001),4),"")</f>
        <v/>
      </c>
      <c r="K382" s="13" t="str">
        <f t="shared" si="36"/>
        <v>No</v>
      </c>
      <c r="L382" s="13" t="str">
        <f t="shared" si="37"/>
        <v>No</v>
      </c>
      <c r="M382" s="13" t="str">
        <f t="shared" si="38"/>
        <v>No</v>
      </c>
      <c r="N382" s="13" t="str">
        <f>Table1[[#This Row],[Club]]&amp;":"&amp;Table1[[#Headers],[Male]]</f>
        <v>:Male</v>
      </c>
      <c r="P382" s="2">
        <v>381</v>
      </c>
      <c r="Q382" s="2" t="str">
        <f>IFERROR(VLOOKUP(P$1&amp;":"&amp;P382,'Finish order'!$C:$K,6,FALSE),"")</f>
        <v/>
      </c>
      <c r="R382" s="2" t="str">
        <f>IFERROR(VLOOKUP(P$1&amp;":"&amp;P382,'Finish order'!$C:$K,9,FALSE),"")</f>
        <v/>
      </c>
      <c r="S382" s="2" t="str">
        <f>IFERROR(VLOOKUP(P$1&amp;":"&amp;P382,'Finish order'!$C:$K,7,FALSE),"")</f>
        <v/>
      </c>
      <c r="T382" s="11" t="str">
        <f>IFERROR(VLOOKUP(P$1&amp;":"&amp;P382,'Finish order'!$C:$K,5,FALSE),"")</f>
        <v/>
      </c>
      <c r="U382" s="2" t="str">
        <f>IFERROR(VLOOKUP(P$1&amp;":"&amp;P382,'Finish order'!$C:$K,4,FALSE),"")</f>
        <v/>
      </c>
      <c r="V382" s="13" t="str" cm="1">
        <f t="array" ref="V382">IFERROR(SMALL(IF($S$2:$S1291=S382,$P$2:$P$911*1.001),1),"")</f>
        <v/>
      </c>
      <c r="W382" s="13" t="str" cm="1">
        <f t="array" ref="W382">IFERROR(SMALL(IF($S$2:$S1291=S382,$P$2:$P$911*1.0001),2),"")</f>
        <v/>
      </c>
      <c r="X382" s="13" t="str" cm="1">
        <f t="array" ref="X382">IFERROR(SMALL(IF($S$2:$S1291=S382,$P$2:$P$911*1.00001),3),"")</f>
        <v/>
      </c>
      <c r="Y382" s="13" t="str" cm="1">
        <f t="array" ref="Y382">IFERROR(SMALL(IF($S$2:$S1291=S382,$P$2:$P$911*1.000001),4),"")</f>
        <v/>
      </c>
      <c r="Z382" s="13" t="str">
        <f t="shared" si="39"/>
        <v>No</v>
      </c>
      <c r="AA382" s="13" t="str">
        <f t="shared" si="40"/>
        <v>No</v>
      </c>
      <c r="AB382" s="13" t="str">
        <f t="shared" si="41"/>
        <v>No</v>
      </c>
      <c r="AC382" s="13" t="str">
        <f>Table4[[#This Row],[Club]]&amp;":"&amp;Table4[[#Headers],[Female]]</f>
        <v>:Female</v>
      </c>
    </row>
    <row r="383" spans="1:29" x14ac:dyDescent="0.2">
      <c r="A383" s="2">
        <v>382</v>
      </c>
      <c r="B383" s="2" t="str">
        <f>IFERROR(VLOOKUP($A$1&amp;":"&amp;A383,'Finish order'!C:K,6,FALSE),"")</f>
        <v/>
      </c>
      <c r="C383" s="2" t="str">
        <f>IFERROR(VLOOKUP(A$1&amp;":"&amp;A383,'Finish order'!$C:$K,9,FALSE),"")</f>
        <v/>
      </c>
      <c r="D383" s="2" t="str">
        <f>IFERROR(VLOOKUP(A$1&amp;":"&amp;A383,'Finish order'!$C:$K,7,FALSE),"")</f>
        <v/>
      </c>
      <c r="E383" s="11" t="str">
        <f>IFERROR(VLOOKUP($A$1&amp;":"&amp;A383,'Finish order'!C:K,5,FALSE),"")</f>
        <v/>
      </c>
      <c r="F383" s="2" t="str">
        <f>IFERROR(VLOOKUP($A$1&amp;":"&amp;A383,'Finish order'!C:K,4,FALSE),"")</f>
        <v/>
      </c>
      <c r="G383" s="13" t="str" cm="1">
        <f t="array" ref="G383">IFERROR(SMALL(IF($D$2:$D1292=D383,$A$2:$A$911*1.001),1),"")</f>
        <v/>
      </c>
      <c r="H383" s="13" t="str" cm="1">
        <f t="array" ref="H383">IFERROR(SMALL(IF($D$2:$D1292=D383,$A$2:$A$911*1.0001),2),"")</f>
        <v/>
      </c>
      <c r="I383" s="13" t="str" cm="1">
        <f t="array" ref="I383">IFERROR(SMALL(IF($D$2:$D1292=D383,$A$2:$A$911*1.00001),3),"")</f>
        <v/>
      </c>
      <c r="J383" s="13" t="str" cm="1">
        <f t="array" ref="J383">IFERROR(SMALL(IF($D$2:$D1292=D383,$A$2:$A$911*1.000001),4),"")</f>
        <v/>
      </c>
      <c r="K383" s="13" t="str">
        <f t="shared" si="36"/>
        <v>No</v>
      </c>
      <c r="L383" s="13" t="str">
        <f t="shared" si="37"/>
        <v>No</v>
      </c>
      <c r="M383" s="13" t="str">
        <f t="shared" si="38"/>
        <v>No</v>
      </c>
      <c r="N383" s="13" t="str">
        <f>Table1[[#This Row],[Club]]&amp;":"&amp;Table1[[#Headers],[Male]]</f>
        <v>:Male</v>
      </c>
      <c r="P383" s="2">
        <v>382</v>
      </c>
      <c r="Q383" s="2" t="str">
        <f>IFERROR(VLOOKUP(P$1&amp;":"&amp;P383,'Finish order'!$C:$K,6,FALSE),"")</f>
        <v/>
      </c>
      <c r="R383" s="2" t="str">
        <f>IFERROR(VLOOKUP(P$1&amp;":"&amp;P383,'Finish order'!$C:$K,9,FALSE),"")</f>
        <v/>
      </c>
      <c r="S383" s="2" t="str">
        <f>IFERROR(VLOOKUP(P$1&amp;":"&amp;P383,'Finish order'!$C:$K,7,FALSE),"")</f>
        <v/>
      </c>
      <c r="T383" s="11" t="str">
        <f>IFERROR(VLOOKUP(P$1&amp;":"&amp;P383,'Finish order'!$C:$K,5,FALSE),"")</f>
        <v/>
      </c>
      <c r="U383" s="2" t="str">
        <f>IFERROR(VLOOKUP(P$1&amp;":"&amp;P383,'Finish order'!$C:$K,4,FALSE),"")</f>
        <v/>
      </c>
      <c r="V383" s="13" t="str" cm="1">
        <f t="array" ref="V383">IFERROR(SMALL(IF($S$2:$S1292=S383,$P$2:$P$911*1.001),1),"")</f>
        <v/>
      </c>
      <c r="W383" s="13" t="str" cm="1">
        <f t="array" ref="W383">IFERROR(SMALL(IF($S$2:$S1292=S383,$P$2:$P$911*1.0001),2),"")</f>
        <v/>
      </c>
      <c r="X383" s="13" t="str" cm="1">
        <f t="array" ref="X383">IFERROR(SMALL(IF($S$2:$S1292=S383,$P$2:$P$911*1.00001),3),"")</f>
        <v/>
      </c>
      <c r="Y383" s="13" t="str" cm="1">
        <f t="array" ref="Y383">IFERROR(SMALL(IF($S$2:$S1292=S383,$P$2:$P$911*1.000001),4),"")</f>
        <v/>
      </c>
      <c r="Z383" s="13" t="str">
        <f t="shared" si="39"/>
        <v>No</v>
      </c>
      <c r="AA383" s="13" t="str">
        <f t="shared" si="40"/>
        <v>No</v>
      </c>
      <c r="AB383" s="13" t="str">
        <f t="shared" si="41"/>
        <v>No</v>
      </c>
      <c r="AC383" s="13" t="str">
        <f>Table4[[#This Row],[Club]]&amp;":"&amp;Table4[[#Headers],[Female]]</f>
        <v>:Female</v>
      </c>
    </row>
    <row r="384" spans="1:29" x14ac:dyDescent="0.2">
      <c r="A384" s="2">
        <v>383</v>
      </c>
      <c r="B384" s="2" t="str">
        <f>IFERROR(VLOOKUP($A$1&amp;":"&amp;A384,'Finish order'!C:K,6,FALSE),"")</f>
        <v/>
      </c>
      <c r="C384" s="2" t="str">
        <f>IFERROR(VLOOKUP(A$1&amp;":"&amp;A384,'Finish order'!$C:$K,9,FALSE),"")</f>
        <v/>
      </c>
      <c r="D384" s="2" t="str">
        <f>IFERROR(VLOOKUP(A$1&amp;":"&amp;A384,'Finish order'!$C:$K,7,FALSE),"")</f>
        <v/>
      </c>
      <c r="E384" s="11" t="str">
        <f>IFERROR(VLOOKUP($A$1&amp;":"&amp;A384,'Finish order'!C:K,5,FALSE),"")</f>
        <v/>
      </c>
      <c r="F384" s="2" t="str">
        <f>IFERROR(VLOOKUP($A$1&amp;":"&amp;A384,'Finish order'!C:K,4,FALSE),"")</f>
        <v/>
      </c>
      <c r="G384" s="13" t="str" cm="1">
        <f t="array" ref="G384">IFERROR(SMALL(IF($D$2:$D1293=D384,$A$2:$A$911*1.001),1),"")</f>
        <v/>
      </c>
      <c r="H384" s="13" t="str" cm="1">
        <f t="array" ref="H384">IFERROR(SMALL(IF($D$2:$D1293=D384,$A$2:$A$911*1.0001),2),"")</f>
        <v/>
      </c>
      <c r="I384" s="13" t="str" cm="1">
        <f t="array" ref="I384">IFERROR(SMALL(IF($D$2:$D1293=D384,$A$2:$A$911*1.00001),3),"")</f>
        <v/>
      </c>
      <c r="J384" s="13" t="str" cm="1">
        <f t="array" ref="J384">IFERROR(SMALL(IF($D$2:$D1293=D384,$A$2:$A$911*1.000001),4),"")</f>
        <v/>
      </c>
      <c r="K384" s="13" t="str">
        <f t="shared" si="36"/>
        <v>No</v>
      </c>
      <c r="L384" s="13" t="str">
        <f t="shared" si="37"/>
        <v>No</v>
      </c>
      <c r="M384" s="13" t="str">
        <f t="shared" si="38"/>
        <v>No</v>
      </c>
      <c r="N384" s="13" t="str">
        <f>Table1[[#This Row],[Club]]&amp;":"&amp;Table1[[#Headers],[Male]]</f>
        <v>:Male</v>
      </c>
      <c r="P384" s="2">
        <v>383</v>
      </c>
      <c r="Q384" s="2" t="str">
        <f>IFERROR(VLOOKUP(P$1&amp;":"&amp;P384,'Finish order'!$C:$K,6,FALSE),"")</f>
        <v/>
      </c>
      <c r="R384" s="2" t="str">
        <f>IFERROR(VLOOKUP(P$1&amp;":"&amp;P384,'Finish order'!$C:$K,9,FALSE),"")</f>
        <v/>
      </c>
      <c r="S384" s="2" t="str">
        <f>IFERROR(VLOOKUP(P$1&amp;":"&amp;P384,'Finish order'!$C:$K,7,FALSE),"")</f>
        <v/>
      </c>
      <c r="T384" s="11" t="str">
        <f>IFERROR(VLOOKUP(P$1&amp;":"&amp;P384,'Finish order'!$C:$K,5,FALSE),"")</f>
        <v/>
      </c>
      <c r="U384" s="2" t="str">
        <f>IFERROR(VLOOKUP(P$1&amp;":"&amp;P384,'Finish order'!$C:$K,4,FALSE),"")</f>
        <v/>
      </c>
      <c r="V384" s="13" t="str" cm="1">
        <f t="array" ref="V384">IFERROR(SMALL(IF($S$2:$S1293=S384,$P$2:$P$911*1.001),1),"")</f>
        <v/>
      </c>
      <c r="W384" s="13" t="str" cm="1">
        <f t="array" ref="W384">IFERROR(SMALL(IF($S$2:$S1293=S384,$P$2:$P$911*1.0001),2),"")</f>
        <v/>
      </c>
      <c r="X384" s="13" t="str" cm="1">
        <f t="array" ref="X384">IFERROR(SMALL(IF($S$2:$S1293=S384,$P$2:$P$911*1.00001),3),"")</f>
        <v/>
      </c>
      <c r="Y384" s="13" t="str" cm="1">
        <f t="array" ref="Y384">IFERROR(SMALL(IF($S$2:$S1293=S384,$P$2:$P$911*1.000001),4),"")</f>
        <v/>
      </c>
      <c r="Z384" s="13" t="str">
        <f t="shared" si="39"/>
        <v>No</v>
      </c>
      <c r="AA384" s="13" t="str">
        <f t="shared" si="40"/>
        <v>No</v>
      </c>
      <c r="AB384" s="13" t="str">
        <f t="shared" si="41"/>
        <v>No</v>
      </c>
      <c r="AC384" s="13" t="str">
        <f>Table4[[#This Row],[Club]]&amp;":"&amp;Table4[[#Headers],[Female]]</f>
        <v>:Female</v>
      </c>
    </row>
    <row r="385" spans="1:29" x14ac:dyDescent="0.2">
      <c r="A385" s="2">
        <v>384</v>
      </c>
      <c r="B385" s="2" t="str">
        <f>IFERROR(VLOOKUP($A$1&amp;":"&amp;A385,'Finish order'!C:K,6,FALSE),"")</f>
        <v/>
      </c>
      <c r="C385" s="2" t="str">
        <f>IFERROR(VLOOKUP(A$1&amp;":"&amp;A385,'Finish order'!$C:$K,9,FALSE),"")</f>
        <v/>
      </c>
      <c r="D385" s="2" t="str">
        <f>IFERROR(VLOOKUP(A$1&amp;":"&amp;A385,'Finish order'!$C:$K,7,FALSE),"")</f>
        <v/>
      </c>
      <c r="E385" s="11" t="str">
        <f>IFERROR(VLOOKUP($A$1&amp;":"&amp;A385,'Finish order'!C:K,5,FALSE),"")</f>
        <v/>
      </c>
      <c r="F385" s="2" t="str">
        <f>IFERROR(VLOOKUP($A$1&amp;":"&amp;A385,'Finish order'!C:K,4,FALSE),"")</f>
        <v/>
      </c>
      <c r="G385" s="13" t="str" cm="1">
        <f t="array" ref="G385">IFERROR(SMALL(IF($D$2:$D1294=D385,$A$2:$A$911*1.001),1),"")</f>
        <v/>
      </c>
      <c r="H385" s="13" t="str" cm="1">
        <f t="array" ref="H385">IFERROR(SMALL(IF($D$2:$D1294=D385,$A$2:$A$911*1.0001),2),"")</f>
        <v/>
      </c>
      <c r="I385" s="13" t="str" cm="1">
        <f t="array" ref="I385">IFERROR(SMALL(IF($D$2:$D1294=D385,$A$2:$A$911*1.00001),3),"")</f>
        <v/>
      </c>
      <c r="J385" s="13" t="str" cm="1">
        <f t="array" ref="J385">IFERROR(SMALL(IF($D$2:$D1294=D385,$A$2:$A$911*1.000001),4),"")</f>
        <v/>
      </c>
      <c r="K385" s="13" t="str">
        <f t="shared" si="36"/>
        <v>No</v>
      </c>
      <c r="L385" s="13" t="str">
        <f t="shared" si="37"/>
        <v>No</v>
      </c>
      <c r="M385" s="13" t="str">
        <f t="shared" si="38"/>
        <v>No</v>
      </c>
      <c r="N385" s="13" t="str">
        <f>Table1[[#This Row],[Club]]&amp;":"&amp;Table1[[#Headers],[Male]]</f>
        <v>:Male</v>
      </c>
      <c r="P385" s="2">
        <v>384</v>
      </c>
      <c r="Q385" s="2" t="str">
        <f>IFERROR(VLOOKUP(P$1&amp;":"&amp;P385,'Finish order'!$C:$K,6,FALSE),"")</f>
        <v/>
      </c>
      <c r="R385" s="2" t="str">
        <f>IFERROR(VLOOKUP(P$1&amp;":"&amp;P385,'Finish order'!$C:$K,9,FALSE),"")</f>
        <v/>
      </c>
      <c r="S385" s="2" t="str">
        <f>IFERROR(VLOOKUP(P$1&amp;":"&amp;P385,'Finish order'!$C:$K,7,FALSE),"")</f>
        <v/>
      </c>
      <c r="T385" s="11" t="str">
        <f>IFERROR(VLOOKUP(P$1&amp;":"&amp;P385,'Finish order'!$C:$K,5,FALSE),"")</f>
        <v/>
      </c>
      <c r="U385" s="2" t="str">
        <f>IFERROR(VLOOKUP(P$1&amp;":"&amp;P385,'Finish order'!$C:$K,4,FALSE),"")</f>
        <v/>
      </c>
      <c r="V385" s="13" t="str" cm="1">
        <f t="array" ref="V385">IFERROR(SMALL(IF($S$2:$S1294=S385,$P$2:$P$911*1.001),1),"")</f>
        <v/>
      </c>
      <c r="W385" s="13" t="str" cm="1">
        <f t="array" ref="W385">IFERROR(SMALL(IF($S$2:$S1294=S385,$P$2:$P$911*1.0001),2),"")</f>
        <v/>
      </c>
      <c r="X385" s="13" t="str" cm="1">
        <f t="array" ref="X385">IFERROR(SMALL(IF($S$2:$S1294=S385,$P$2:$P$911*1.00001),3),"")</f>
        <v/>
      </c>
      <c r="Y385" s="13" t="str" cm="1">
        <f t="array" ref="Y385">IFERROR(SMALL(IF($S$2:$S1294=S385,$P$2:$P$911*1.000001),4),"")</f>
        <v/>
      </c>
      <c r="Z385" s="13" t="str">
        <f t="shared" si="39"/>
        <v>No</v>
      </c>
      <c r="AA385" s="13" t="str">
        <f t="shared" si="40"/>
        <v>No</v>
      </c>
      <c r="AB385" s="13" t="str">
        <f t="shared" si="41"/>
        <v>No</v>
      </c>
      <c r="AC385" s="13" t="str">
        <f>Table4[[#This Row],[Club]]&amp;":"&amp;Table4[[#Headers],[Female]]</f>
        <v>:Female</v>
      </c>
    </row>
    <row r="386" spans="1:29" x14ac:dyDescent="0.2">
      <c r="A386" s="2">
        <v>385</v>
      </c>
      <c r="B386" s="2" t="str">
        <f>IFERROR(VLOOKUP($A$1&amp;":"&amp;A386,'Finish order'!C:K,6,FALSE),"")</f>
        <v/>
      </c>
      <c r="C386" s="2" t="str">
        <f>IFERROR(VLOOKUP(A$1&amp;":"&amp;A386,'Finish order'!$C:$K,9,FALSE),"")</f>
        <v/>
      </c>
      <c r="D386" s="2" t="str">
        <f>IFERROR(VLOOKUP(A$1&amp;":"&amp;A386,'Finish order'!$C:$K,7,FALSE),"")</f>
        <v/>
      </c>
      <c r="E386" s="11" t="str">
        <f>IFERROR(VLOOKUP($A$1&amp;":"&amp;A386,'Finish order'!C:K,5,FALSE),"")</f>
        <v/>
      </c>
      <c r="F386" s="2" t="str">
        <f>IFERROR(VLOOKUP($A$1&amp;":"&amp;A386,'Finish order'!C:K,4,FALSE),"")</f>
        <v/>
      </c>
      <c r="G386" s="13" t="str" cm="1">
        <f t="array" ref="G386">IFERROR(SMALL(IF($D$2:$D1295=D386,$A$2:$A$911*1.001),1),"")</f>
        <v/>
      </c>
      <c r="H386" s="13" t="str" cm="1">
        <f t="array" ref="H386">IFERROR(SMALL(IF($D$2:$D1295=D386,$A$2:$A$911*1.0001),2),"")</f>
        <v/>
      </c>
      <c r="I386" s="13" t="str" cm="1">
        <f t="array" ref="I386">IFERROR(SMALL(IF($D$2:$D1295=D386,$A$2:$A$911*1.00001),3),"")</f>
        <v/>
      </c>
      <c r="J386" s="13" t="str" cm="1">
        <f t="array" ref="J386">IFERROR(SMALL(IF($D$2:$D1295=D386,$A$2:$A$911*1.000001),4),"")</f>
        <v/>
      </c>
      <c r="K386" s="13" t="str">
        <f t="shared" si="36"/>
        <v>No</v>
      </c>
      <c r="L386" s="13" t="str">
        <f t="shared" si="37"/>
        <v>No</v>
      </c>
      <c r="M386" s="13" t="str">
        <f t="shared" si="38"/>
        <v>No</v>
      </c>
      <c r="N386" s="13" t="str">
        <f>Table1[[#This Row],[Club]]&amp;":"&amp;Table1[[#Headers],[Male]]</f>
        <v>:Male</v>
      </c>
      <c r="P386" s="2">
        <v>385</v>
      </c>
      <c r="Q386" s="2" t="str">
        <f>IFERROR(VLOOKUP(P$1&amp;":"&amp;P386,'Finish order'!$C:$K,6,FALSE),"")</f>
        <v/>
      </c>
      <c r="R386" s="2" t="str">
        <f>IFERROR(VLOOKUP(P$1&amp;":"&amp;P386,'Finish order'!$C:$K,9,FALSE),"")</f>
        <v/>
      </c>
      <c r="S386" s="2" t="str">
        <f>IFERROR(VLOOKUP(P$1&amp;":"&amp;P386,'Finish order'!$C:$K,7,FALSE),"")</f>
        <v/>
      </c>
      <c r="T386" s="11" t="str">
        <f>IFERROR(VLOOKUP(P$1&amp;":"&amp;P386,'Finish order'!$C:$K,5,FALSE),"")</f>
        <v/>
      </c>
      <c r="U386" s="2" t="str">
        <f>IFERROR(VLOOKUP(P$1&amp;":"&amp;P386,'Finish order'!$C:$K,4,FALSE),"")</f>
        <v/>
      </c>
      <c r="V386" s="13" t="str" cm="1">
        <f t="array" ref="V386">IFERROR(SMALL(IF($S$2:$S1295=S386,$P$2:$P$911*1.001),1),"")</f>
        <v/>
      </c>
      <c r="W386" s="13" t="str" cm="1">
        <f t="array" ref="W386">IFERROR(SMALL(IF($S$2:$S1295=S386,$P$2:$P$911*1.0001),2),"")</f>
        <v/>
      </c>
      <c r="X386" s="13" t="str" cm="1">
        <f t="array" ref="X386">IFERROR(SMALL(IF($S$2:$S1295=S386,$P$2:$P$911*1.00001),3),"")</f>
        <v/>
      </c>
      <c r="Y386" s="13" t="str" cm="1">
        <f t="array" ref="Y386">IFERROR(SMALL(IF($S$2:$S1295=S386,$P$2:$P$911*1.000001),4),"")</f>
        <v/>
      </c>
      <c r="Z386" s="13" t="str">
        <f t="shared" si="39"/>
        <v>No</v>
      </c>
      <c r="AA386" s="13" t="str">
        <f t="shared" si="40"/>
        <v>No</v>
      </c>
      <c r="AB386" s="13" t="str">
        <f t="shared" si="41"/>
        <v>No</v>
      </c>
      <c r="AC386" s="13" t="str">
        <f>Table4[[#This Row],[Club]]&amp;":"&amp;Table4[[#Headers],[Female]]</f>
        <v>:Female</v>
      </c>
    </row>
    <row r="387" spans="1:29" x14ac:dyDescent="0.2">
      <c r="A387" s="2">
        <v>386</v>
      </c>
      <c r="B387" s="2" t="str">
        <f>IFERROR(VLOOKUP($A$1&amp;":"&amp;A387,'Finish order'!C:K,6,FALSE),"")</f>
        <v/>
      </c>
      <c r="C387" s="2" t="str">
        <f>IFERROR(VLOOKUP(A$1&amp;":"&amp;A387,'Finish order'!$C:$K,9,FALSE),"")</f>
        <v/>
      </c>
      <c r="D387" s="2" t="str">
        <f>IFERROR(VLOOKUP(A$1&amp;":"&amp;A387,'Finish order'!$C:$K,7,FALSE),"")</f>
        <v/>
      </c>
      <c r="E387" s="11" t="str">
        <f>IFERROR(VLOOKUP($A$1&amp;":"&amp;A387,'Finish order'!C:K,5,FALSE),"")</f>
        <v/>
      </c>
      <c r="F387" s="2" t="str">
        <f>IFERROR(VLOOKUP($A$1&amp;":"&amp;A387,'Finish order'!C:K,4,FALSE),"")</f>
        <v/>
      </c>
      <c r="G387" s="13" t="str" cm="1">
        <f t="array" ref="G387">IFERROR(SMALL(IF($D$2:$D1296=D387,$A$2:$A$911*1.001),1),"")</f>
        <v/>
      </c>
      <c r="H387" s="13" t="str" cm="1">
        <f t="array" ref="H387">IFERROR(SMALL(IF($D$2:$D1296=D387,$A$2:$A$911*1.0001),2),"")</f>
        <v/>
      </c>
      <c r="I387" s="13" t="str" cm="1">
        <f t="array" ref="I387">IFERROR(SMALL(IF($D$2:$D1296=D387,$A$2:$A$911*1.00001),3),"")</f>
        <v/>
      </c>
      <c r="J387" s="13" t="str" cm="1">
        <f t="array" ref="J387">IFERROR(SMALL(IF($D$2:$D1296=D387,$A$2:$A$911*1.000001),4),"")</f>
        <v/>
      </c>
      <c r="K387" s="13" t="str">
        <f t="shared" si="36"/>
        <v>No</v>
      </c>
      <c r="L387" s="13" t="str">
        <f t="shared" si="37"/>
        <v>No</v>
      </c>
      <c r="M387" s="13" t="str">
        <f t="shared" si="38"/>
        <v>No</v>
      </c>
      <c r="N387" s="13" t="str">
        <f>Table1[[#This Row],[Club]]&amp;":"&amp;Table1[[#Headers],[Male]]</f>
        <v>:Male</v>
      </c>
      <c r="P387" s="2">
        <v>386</v>
      </c>
      <c r="Q387" s="2" t="str">
        <f>IFERROR(VLOOKUP(P$1&amp;":"&amp;P387,'Finish order'!$C:$K,6,FALSE),"")</f>
        <v/>
      </c>
      <c r="R387" s="2" t="str">
        <f>IFERROR(VLOOKUP(P$1&amp;":"&amp;P387,'Finish order'!$C:$K,9,FALSE),"")</f>
        <v/>
      </c>
      <c r="S387" s="2" t="str">
        <f>IFERROR(VLOOKUP(P$1&amp;":"&amp;P387,'Finish order'!$C:$K,7,FALSE),"")</f>
        <v/>
      </c>
      <c r="T387" s="11" t="str">
        <f>IFERROR(VLOOKUP(P$1&amp;":"&amp;P387,'Finish order'!$C:$K,5,FALSE),"")</f>
        <v/>
      </c>
      <c r="U387" s="2" t="str">
        <f>IFERROR(VLOOKUP(P$1&amp;":"&amp;P387,'Finish order'!$C:$K,4,FALSE),"")</f>
        <v/>
      </c>
      <c r="V387" s="13" t="str" cm="1">
        <f t="array" ref="V387">IFERROR(SMALL(IF($S$2:$S1296=S387,$P$2:$P$911*1.001),1),"")</f>
        <v/>
      </c>
      <c r="W387" s="13" t="str" cm="1">
        <f t="array" ref="W387">IFERROR(SMALL(IF($S$2:$S1296=S387,$P$2:$P$911*1.0001),2),"")</f>
        <v/>
      </c>
      <c r="X387" s="13" t="str" cm="1">
        <f t="array" ref="X387">IFERROR(SMALL(IF($S$2:$S1296=S387,$P$2:$P$911*1.00001),3),"")</f>
        <v/>
      </c>
      <c r="Y387" s="13" t="str" cm="1">
        <f t="array" ref="Y387">IFERROR(SMALL(IF($S$2:$S1296=S387,$P$2:$P$911*1.000001),4),"")</f>
        <v/>
      </c>
      <c r="Z387" s="13" t="str">
        <f t="shared" si="39"/>
        <v>No</v>
      </c>
      <c r="AA387" s="13" t="str">
        <f t="shared" si="40"/>
        <v>No</v>
      </c>
      <c r="AB387" s="13" t="str">
        <f t="shared" si="41"/>
        <v>No</v>
      </c>
      <c r="AC387" s="13" t="str">
        <f>Table4[[#This Row],[Club]]&amp;":"&amp;Table4[[#Headers],[Female]]</f>
        <v>:Female</v>
      </c>
    </row>
    <row r="388" spans="1:29" x14ac:dyDescent="0.2">
      <c r="A388" s="2">
        <v>387</v>
      </c>
      <c r="B388" s="2" t="str">
        <f>IFERROR(VLOOKUP($A$1&amp;":"&amp;A388,'Finish order'!C:K,6,FALSE),"")</f>
        <v/>
      </c>
      <c r="C388" s="2" t="str">
        <f>IFERROR(VLOOKUP(A$1&amp;":"&amp;A388,'Finish order'!$C:$K,9,FALSE),"")</f>
        <v/>
      </c>
      <c r="D388" s="2" t="str">
        <f>IFERROR(VLOOKUP(A$1&amp;":"&amp;A388,'Finish order'!$C:$K,7,FALSE),"")</f>
        <v/>
      </c>
      <c r="E388" s="11" t="str">
        <f>IFERROR(VLOOKUP($A$1&amp;":"&amp;A388,'Finish order'!C:K,5,FALSE),"")</f>
        <v/>
      </c>
      <c r="F388" s="2" t="str">
        <f>IFERROR(VLOOKUP($A$1&amp;":"&amp;A388,'Finish order'!C:K,4,FALSE),"")</f>
        <v/>
      </c>
      <c r="G388" s="13" t="str" cm="1">
        <f t="array" ref="G388">IFERROR(SMALL(IF($D$2:$D1297=D388,$A$2:$A$911*1.001),1),"")</f>
        <v/>
      </c>
      <c r="H388" s="13" t="str" cm="1">
        <f t="array" ref="H388">IFERROR(SMALL(IF($D$2:$D1297=D388,$A$2:$A$911*1.0001),2),"")</f>
        <v/>
      </c>
      <c r="I388" s="13" t="str" cm="1">
        <f t="array" ref="I388">IFERROR(SMALL(IF($D$2:$D1297=D388,$A$2:$A$911*1.00001),3),"")</f>
        <v/>
      </c>
      <c r="J388" s="13" t="str" cm="1">
        <f t="array" ref="J388">IFERROR(SMALL(IF($D$2:$D1297=D388,$A$2:$A$911*1.000001),4),"")</f>
        <v/>
      </c>
      <c r="K388" s="13" t="str">
        <f t="shared" si="36"/>
        <v>No</v>
      </c>
      <c r="L388" s="13" t="str">
        <f t="shared" si="37"/>
        <v>No</v>
      </c>
      <c r="M388" s="13" t="str">
        <f t="shared" si="38"/>
        <v>No</v>
      </c>
      <c r="N388" s="13" t="str">
        <f>Table1[[#This Row],[Club]]&amp;":"&amp;Table1[[#Headers],[Male]]</f>
        <v>:Male</v>
      </c>
      <c r="P388" s="2">
        <v>387</v>
      </c>
      <c r="Q388" s="2" t="str">
        <f>IFERROR(VLOOKUP(P$1&amp;":"&amp;P388,'Finish order'!$C:$K,6,FALSE),"")</f>
        <v/>
      </c>
      <c r="R388" s="2" t="str">
        <f>IFERROR(VLOOKUP(P$1&amp;":"&amp;P388,'Finish order'!$C:$K,9,FALSE),"")</f>
        <v/>
      </c>
      <c r="S388" s="2" t="str">
        <f>IFERROR(VLOOKUP(P$1&amp;":"&amp;P388,'Finish order'!$C:$K,7,FALSE),"")</f>
        <v/>
      </c>
      <c r="T388" s="11" t="str">
        <f>IFERROR(VLOOKUP(P$1&amp;":"&amp;P388,'Finish order'!$C:$K,5,FALSE),"")</f>
        <v/>
      </c>
      <c r="U388" s="2" t="str">
        <f>IFERROR(VLOOKUP(P$1&amp;":"&amp;P388,'Finish order'!$C:$K,4,FALSE),"")</f>
        <v/>
      </c>
      <c r="V388" s="13" t="str" cm="1">
        <f t="array" ref="V388">IFERROR(SMALL(IF($S$2:$S1297=S388,$P$2:$P$911*1.001),1),"")</f>
        <v/>
      </c>
      <c r="W388" s="13" t="str" cm="1">
        <f t="array" ref="W388">IFERROR(SMALL(IF($S$2:$S1297=S388,$P$2:$P$911*1.0001),2),"")</f>
        <v/>
      </c>
      <c r="X388" s="13" t="str" cm="1">
        <f t="array" ref="X388">IFERROR(SMALL(IF($S$2:$S1297=S388,$P$2:$P$911*1.00001),3),"")</f>
        <v/>
      </c>
      <c r="Y388" s="13" t="str" cm="1">
        <f t="array" ref="Y388">IFERROR(SMALL(IF($S$2:$S1297=S388,$P$2:$P$911*1.000001),4),"")</f>
        <v/>
      </c>
      <c r="Z388" s="13" t="str">
        <f t="shared" si="39"/>
        <v>No</v>
      </c>
      <c r="AA388" s="13" t="str">
        <f t="shared" si="40"/>
        <v>No</v>
      </c>
      <c r="AB388" s="13" t="str">
        <f t="shared" si="41"/>
        <v>No</v>
      </c>
      <c r="AC388" s="13" t="str">
        <f>Table4[[#This Row],[Club]]&amp;":"&amp;Table4[[#Headers],[Female]]</f>
        <v>:Female</v>
      </c>
    </row>
    <row r="389" spans="1:29" x14ac:dyDescent="0.2">
      <c r="A389" s="2">
        <v>388</v>
      </c>
      <c r="B389" s="2" t="str">
        <f>IFERROR(VLOOKUP($A$1&amp;":"&amp;A389,'Finish order'!C:K,6,FALSE),"")</f>
        <v/>
      </c>
      <c r="C389" s="2" t="str">
        <f>IFERROR(VLOOKUP(A$1&amp;":"&amp;A389,'Finish order'!$C:$K,9,FALSE),"")</f>
        <v/>
      </c>
      <c r="D389" s="2" t="str">
        <f>IFERROR(VLOOKUP(A$1&amp;":"&amp;A389,'Finish order'!$C:$K,7,FALSE),"")</f>
        <v/>
      </c>
      <c r="E389" s="11" t="str">
        <f>IFERROR(VLOOKUP($A$1&amp;":"&amp;A389,'Finish order'!C:K,5,FALSE),"")</f>
        <v/>
      </c>
      <c r="F389" s="2" t="str">
        <f>IFERROR(VLOOKUP($A$1&amp;":"&amp;A389,'Finish order'!C:K,4,FALSE),"")</f>
        <v/>
      </c>
      <c r="G389" s="13" t="str" cm="1">
        <f t="array" ref="G389">IFERROR(SMALL(IF($D$2:$D1298=D389,$A$2:$A$911*1.001),1),"")</f>
        <v/>
      </c>
      <c r="H389" s="13" t="str" cm="1">
        <f t="array" ref="H389">IFERROR(SMALL(IF($D$2:$D1298=D389,$A$2:$A$911*1.0001),2),"")</f>
        <v/>
      </c>
      <c r="I389" s="13" t="str" cm="1">
        <f t="array" ref="I389">IFERROR(SMALL(IF($D$2:$D1298=D389,$A$2:$A$911*1.00001),3),"")</f>
        <v/>
      </c>
      <c r="J389" s="13" t="str" cm="1">
        <f t="array" ref="J389">IFERROR(SMALL(IF($D$2:$D1298=D389,$A$2:$A$911*1.000001),4),"")</f>
        <v/>
      </c>
      <c r="K389" s="13" t="str">
        <f t="shared" si="36"/>
        <v>No</v>
      </c>
      <c r="L389" s="13" t="str">
        <f t="shared" si="37"/>
        <v>No</v>
      </c>
      <c r="M389" s="13" t="str">
        <f t="shared" si="38"/>
        <v>No</v>
      </c>
      <c r="N389" s="13" t="str">
        <f>Table1[[#This Row],[Club]]&amp;":"&amp;Table1[[#Headers],[Male]]</f>
        <v>:Male</v>
      </c>
      <c r="P389" s="2">
        <v>388</v>
      </c>
      <c r="Q389" s="2" t="str">
        <f>IFERROR(VLOOKUP(P$1&amp;":"&amp;P389,'Finish order'!$C:$K,6,FALSE),"")</f>
        <v/>
      </c>
      <c r="R389" s="2" t="str">
        <f>IFERROR(VLOOKUP(P$1&amp;":"&amp;P389,'Finish order'!$C:$K,9,FALSE),"")</f>
        <v/>
      </c>
      <c r="S389" s="2" t="str">
        <f>IFERROR(VLOOKUP(P$1&amp;":"&amp;P389,'Finish order'!$C:$K,7,FALSE),"")</f>
        <v/>
      </c>
      <c r="T389" s="11" t="str">
        <f>IFERROR(VLOOKUP(P$1&amp;":"&amp;P389,'Finish order'!$C:$K,5,FALSE),"")</f>
        <v/>
      </c>
      <c r="U389" s="2" t="str">
        <f>IFERROR(VLOOKUP(P$1&amp;":"&amp;P389,'Finish order'!$C:$K,4,FALSE),"")</f>
        <v/>
      </c>
      <c r="V389" s="13" t="str" cm="1">
        <f t="array" ref="V389">IFERROR(SMALL(IF($S$2:$S1298=S389,$P$2:$P$911*1.001),1),"")</f>
        <v/>
      </c>
      <c r="W389" s="13" t="str" cm="1">
        <f t="array" ref="W389">IFERROR(SMALL(IF($S$2:$S1298=S389,$P$2:$P$911*1.0001),2),"")</f>
        <v/>
      </c>
      <c r="X389" s="13" t="str" cm="1">
        <f t="array" ref="X389">IFERROR(SMALL(IF($S$2:$S1298=S389,$P$2:$P$911*1.00001),3),"")</f>
        <v/>
      </c>
      <c r="Y389" s="13" t="str" cm="1">
        <f t="array" ref="Y389">IFERROR(SMALL(IF($S$2:$S1298=S389,$P$2:$P$911*1.000001),4),"")</f>
        <v/>
      </c>
      <c r="Z389" s="13" t="str">
        <f t="shared" si="39"/>
        <v>No</v>
      </c>
      <c r="AA389" s="13" t="str">
        <f t="shared" si="40"/>
        <v>No</v>
      </c>
      <c r="AB389" s="13" t="str">
        <f t="shared" si="41"/>
        <v>No</v>
      </c>
      <c r="AC389" s="13" t="str">
        <f>Table4[[#This Row],[Club]]&amp;":"&amp;Table4[[#Headers],[Female]]</f>
        <v>:Female</v>
      </c>
    </row>
    <row r="390" spans="1:29" x14ac:dyDescent="0.2">
      <c r="A390" s="2">
        <v>389</v>
      </c>
      <c r="B390" s="2" t="str">
        <f>IFERROR(VLOOKUP($A$1&amp;":"&amp;A390,'Finish order'!C:K,6,FALSE),"")</f>
        <v/>
      </c>
      <c r="C390" s="2" t="str">
        <f>IFERROR(VLOOKUP(A$1&amp;":"&amp;A390,'Finish order'!$C:$K,9,FALSE),"")</f>
        <v/>
      </c>
      <c r="D390" s="2" t="str">
        <f>IFERROR(VLOOKUP(A$1&amp;":"&amp;A390,'Finish order'!$C:$K,7,FALSE),"")</f>
        <v/>
      </c>
      <c r="E390" s="11" t="str">
        <f>IFERROR(VLOOKUP($A$1&amp;":"&amp;A390,'Finish order'!C:K,5,FALSE),"")</f>
        <v/>
      </c>
      <c r="F390" s="2" t="str">
        <f>IFERROR(VLOOKUP($A$1&amp;":"&amp;A390,'Finish order'!C:K,4,FALSE),"")</f>
        <v/>
      </c>
      <c r="G390" s="13" t="str" cm="1">
        <f t="array" ref="G390">IFERROR(SMALL(IF($D$2:$D1299=D390,$A$2:$A$911*1.001),1),"")</f>
        <v/>
      </c>
      <c r="H390" s="13" t="str" cm="1">
        <f t="array" ref="H390">IFERROR(SMALL(IF($D$2:$D1299=D390,$A$2:$A$911*1.0001),2),"")</f>
        <v/>
      </c>
      <c r="I390" s="13" t="str" cm="1">
        <f t="array" ref="I390">IFERROR(SMALL(IF($D$2:$D1299=D390,$A$2:$A$911*1.00001),3),"")</f>
        <v/>
      </c>
      <c r="J390" s="13" t="str" cm="1">
        <f t="array" ref="J390">IFERROR(SMALL(IF($D$2:$D1299=D390,$A$2:$A$911*1.000001),4),"")</f>
        <v/>
      </c>
      <c r="K390" s="13" t="str">
        <f t="shared" si="36"/>
        <v>No</v>
      </c>
      <c r="L390" s="13" t="str">
        <f t="shared" si="37"/>
        <v>No</v>
      </c>
      <c r="M390" s="13" t="str">
        <f t="shared" si="38"/>
        <v>No</v>
      </c>
      <c r="N390" s="13" t="str">
        <f>Table1[[#This Row],[Club]]&amp;":"&amp;Table1[[#Headers],[Male]]</f>
        <v>:Male</v>
      </c>
      <c r="P390" s="2">
        <v>389</v>
      </c>
      <c r="Q390" s="2" t="str">
        <f>IFERROR(VLOOKUP(P$1&amp;":"&amp;P390,'Finish order'!$C:$K,6,FALSE),"")</f>
        <v/>
      </c>
      <c r="R390" s="2" t="str">
        <f>IFERROR(VLOOKUP(P$1&amp;":"&amp;P390,'Finish order'!$C:$K,9,FALSE),"")</f>
        <v/>
      </c>
      <c r="S390" s="2" t="str">
        <f>IFERROR(VLOOKUP(P$1&amp;":"&amp;P390,'Finish order'!$C:$K,7,FALSE),"")</f>
        <v/>
      </c>
      <c r="T390" s="11" t="str">
        <f>IFERROR(VLOOKUP(P$1&amp;":"&amp;P390,'Finish order'!$C:$K,5,FALSE),"")</f>
        <v/>
      </c>
      <c r="U390" s="2" t="str">
        <f>IFERROR(VLOOKUP(P$1&amp;":"&amp;P390,'Finish order'!$C:$K,4,FALSE),"")</f>
        <v/>
      </c>
      <c r="V390" s="13" t="str" cm="1">
        <f t="array" ref="V390">IFERROR(SMALL(IF($S$2:$S1299=S390,$P$2:$P$911*1.001),1),"")</f>
        <v/>
      </c>
      <c r="W390" s="13" t="str" cm="1">
        <f t="array" ref="W390">IFERROR(SMALL(IF($S$2:$S1299=S390,$P$2:$P$911*1.0001),2),"")</f>
        <v/>
      </c>
      <c r="X390" s="13" t="str" cm="1">
        <f t="array" ref="X390">IFERROR(SMALL(IF($S$2:$S1299=S390,$P$2:$P$911*1.00001),3),"")</f>
        <v/>
      </c>
      <c r="Y390" s="13" t="str" cm="1">
        <f t="array" ref="Y390">IFERROR(SMALL(IF($S$2:$S1299=S390,$P$2:$P$911*1.000001),4),"")</f>
        <v/>
      </c>
      <c r="Z390" s="13" t="str">
        <f t="shared" si="39"/>
        <v>No</v>
      </c>
      <c r="AA390" s="13" t="str">
        <f t="shared" si="40"/>
        <v>No</v>
      </c>
      <c r="AB390" s="13" t="str">
        <f t="shared" si="41"/>
        <v>No</v>
      </c>
      <c r="AC390" s="13" t="str">
        <f>Table4[[#This Row],[Club]]&amp;":"&amp;Table4[[#Headers],[Female]]</f>
        <v>:Female</v>
      </c>
    </row>
    <row r="391" spans="1:29" x14ac:dyDescent="0.2">
      <c r="A391" s="2">
        <v>390</v>
      </c>
      <c r="B391" s="2" t="str">
        <f>IFERROR(VLOOKUP($A$1&amp;":"&amp;A391,'Finish order'!C:K,6,FALSE),"")</f>
        <v/>
      </c>
      <c r="C391" s="2" t="str">
        <f>IFERROR(VLOOKUP(A$1&amp;":"&amp;A391,'Finish order'!$C:$K,9,FALSE),"")</f>
        <v/>
      </c>
      <c r="D391" s="2" t="str">
        <f>IFERROR(VLOOKUP(A$1&amp;":"&amp;A391,'Finish order'!$C:$K,7,FALSE),"")</f>
        <v/>
      </c>
      <c r="E391" s="11" t="str">
        <f>IFERROR(VLOOKUP($A$1&amp;":"&amp;A391,'Finish order'!C:K,5,FALSE),"")</f>
        <v/>
      </c>
      <c r="F391" s="2" t="str">
        <f>IFERROR(VLOOKUP($A$1&amp;":"&amp;A391,'Finish order'!C:K,4,FALSE),"")</f>
        <v/>
      </c>
      <c r="G391" s="13" t="str" cm="1">
        <f t="array" ref="G391">IFERROR(SMALL(IF($D$2:$D1300=D391,$A$2:$A$911*1.001),1),"")</f>
        <v/>
      </c>
      <c r="H391" s="13" t="str" cm="1">
        <f t="array" ref="H391">IFERROR(SMALL(IF($D$2:$D1300=D391,$A$2:$A$911*1.0001),2),"")</f>
        <v/>
      </c>
      <c r="I391" s="13" t="str" cm="1">
        <f t="array" ref="I391">IFERROR(SMALL(IF($D$2:$D1300=D391,$A$2:$A$911*1.00001),3),"")</f>
        <v/>
      </c>
      <c r="J391" s="13" t="str" cm="1">
        <f t="array" ref="J391">IFERROR(SMALL(IF($D$2:$D1300=D391,$A$2:$A$911*1.000001),4),"")</f>
        <v/>
      </c>
      <c r="K391" s="13" t="str">
        <f t="shared" si="36"/>
        <v>No</v>
      </c>
      <c r="L391" s="13" t="str">
        <f t="shared" si="37"/>
        <v>No</v>
      </c>
      <c r="M391" s="13" t="str">
        <f t="shared" si="38"/>
        <v>No</v>
      </c>
      <c r="N391" s="13" t="str">
        <f>Table1[[#This Row],[Club]]&amp;":"&amp;Table1[[#Headers],[Male]]</f>
        <v>:Male</v>
      </c>
      <c r="P391" s="2">
        <v>390</v>
      </c>
      <c r="Q391" s="2" t="str">
        <f>IFERROR(VLOOKUP(P$1&amp;":"&amp;P391,'Finish order'!$C:$K,6,FALSE),"")</f>
        <v/>
      </c>
      <c r="R391" s="2" t="str">
        <f>IFERROR(VLOOKUP(P$1&amp;":"&amp;P391,'Finish order'!$C:$K,9,FALSE),"")</f>
        <v/>
      </c>
      <c r="S391" s="2" t="str">
        <f>IFERROR(VLOOKUP(P$1&amp;":"&amp;P391,'Finish order'!$C:$K,7,FALSE),"")</f>
        <v/>
      </c>
      <c r="T391" s="11" t="str">
        <f>IFERROR(VLOOKUP(P$1&amp;":"&amp;P391,'Finish order'!$C:$K,5,FALSE),"")</f>
        <v/>
      </c>
      <c r="U391" s="2" t="str">
        <f>IFERROR(VLOOKUP(P$1&amp;":"&amp;P391,'Finish order'!$C:$K,4,FALSE),"")</f>
        <v/>
      </c>
      <c r="V391" s="13" t="str" cm="1">
        <f t="array" ref="V391">IFERROR(SMALL(IF($S$2:$S1300=S391,$P$2:$P$911*1.001),1),"")</f>
        <v/>
      </c>
      <c r="W391" s="13" t="str" cm="1">
        <f t="array" ref="W391">IFERROR(SMALL(IF($S$2:$S1300=S391,$P$2:$P$911*1.0001),2),"")</f>
        <v/>
      </c>
      <c r="X391" s="13" t="str" cm="1">
        <f t="array" ref="X391">IFERROR(SMALL(IF($S$2:$S1300=S391,$P$2:$P$911*1.00001),3),"")</f>
        <v/>
      </c>
      <c r="Y391" s="13" t="str" cm="1">
        <f t="array" ref="Y391">IFERROR(SMALL(IF($S$2:$S1300=S391,$P$2:$P$911*1.000001),4),"")</f>
        <v/>
      </c>
      <c r="Z391" s="13" t="str">
        <f t="shared" si="39"/>
        <v>No</v>
      </c>
      <c r="AA391" s="13" t="str">
        <f t="shared" si="40"/>
        <v>No</v>
      </c>
      <c r="AB391" s="13" t="str">
        <f t="shared" si="41"/>
        <v>No</v>
      </c>
      <c r="AC391" s="13" t="str">
        <f>Table4[[#This Row],[Club]]&amp;":"&amp;Table4[[#Headers],[Female]]</f>
        <v>:Female</v>
      </c>
    </row>
    <row r="392" spans="1:29" x14ac:dyDescent="0.2">
      <c r="A392" s="2">
        <v>391</v>
      </c>
      <c r="B392" s="2" t="str">
        <f>IFERROR(VLOOKUP($A$1&amp;":"&amp;A392,'Finish order'!C:K,6,FALSE),"")</f>
        <v/>
      </c>
      <c r="C392" s="2" t="str">
        <f>IFERROR(VLOOKUP(A$1&amp;":"&amp;A392,'Finish order'!$C:$K,9,FALSE),"")</f>
        <v/>
      </c>
      <c r="D392" s="2" t="str">
        <f>IFERROR(VLOOKUP(A$1&amp;":"&amp;A392,'Finish order'!$C:$K,7,FALSE),"")</f>
        <v/>
      </c>
      <c r="E392" s="11" t="str">
        <f>IFERROR(VLOOKUP($A$1&amp;":"&amp;A392,'Finish order'!C:K,5,FALSE),"")</f>
        <v/>
      </c>
      <c r="F392" s="2" t="str">
        <f>IFERROR(VLOOKUP($A$1&amp;":"&amp;A392,'Finish order'!C:K,4,FALSE),"")</f>
        <v/>
      </c>
      <c r="G392" s="13" t="str" cm="1">
        <f t="array" ref="G392">IFERROR(SMALL(IF($D$2:$D1301=D392,$A$2:$A$911*1.001),1),"")</f>
        <v/>
      </c>
      <c r="H392" s="13" t="str" cm="1">
        <f t="array" ref="H392">IFERROR(SMALL(IF($D$2:$D1301=D392,$A$2:$A$911*1.0001),2),"")</f>
        <v/>
      </c>
      <c r="I392" s="13" t="str" cm="1">
        <f t="array" ref="I392">IFERROR(SMALL(IF($D$2:$D1301=D392,$A$2:$A$911*1.00001),3),"")</f>
        <v/>
      </c>
      <c r="J392" s="13" t="str" cm="1">
        <f t="array" ref="J392">IFERROR(SMALL(IF($D$2:$D1301=D392,$A$2:$A$911*1.000001),4),"")</f>
        <v/>
      </c>
      <c r="K392" s="13" t="str">
        <f t="shared" si="36"/>
        <v>No</v>
      </c>
      <c r="L392" s="13" t="str">
        <f t="shared" si="37"/>
        <v>No</v>
      </c>
      <c r="M392" s="13" t="str">
        <f t="shared" si="38"/>
        <v>No</v>
      </c>
      <c r="N392" s="13" t="str">
        <f>Table1[[#This Row],[Club]]&amp;":"&amp;Table1[[#Headers],[Male]]</f>
        <v>:Male</v>
      </c>
      <c r="P392" s="2">
        <v>391</v>
      </c>
      <c r="Q392" s="2" t="str">
        <f>IFERROR(VLOOKUP(P$1&amp;":"&amp;P392,'Finish order'!$C:$K,6,FALSE),"")</f>
        <v/>
      </c>
      <c r="R392" s="2" t="str">
        <f>IFERROR(VLOOKUP(P$1&amp;":"&amp;P392,'Finish order'!$C:$K,9,FALSE),"")</f>
        <v/>
      </c>
      <c r="S392" s="2" t="str">
        <f>IFERROR(VLOOKUP(P$1&amp;":"&amp;P392,'Finish order'!$C:$K,7,FALSE),"")</f>
        <v/>
      </c>
      <c r="T392" s="11" t="str">
        <f>IFERROR(VLOOKUP(P$1&amp;":"&amp;P392,'Finish order'!$C:$K,5,FALSE),"")</f>
        <v/>
      </c>
      <c r="U392" s="2" t="str">
        <f>IFERROR(VLOOKUP(P$1&amp;":"&amp;P392,'Finish order'!$C:$K,4,FALSE),"")</f>
        <v/>
      </c>
      <c r="V392" s="13" t="str" cm="1">
        <f t="array" ref="V392">IFERROR(SMALL(IF($S$2:$S1301=S392,$P$2:$P$911*1.001),1),"")</f>
        <v/>
      </c>
      <c r="W392" s="13" t="str" cm="1">
        <f t="array" ref="W392">IFERROR(SMALL(IF($S$2:$S1301=S392,$P$2:$P$911*1.0001),2),"")</f>
        <v/>
      </c>
      <c r="X392" s="13" t="str" cm="1">
        <f t="array" ref="X392">IFERROR(SMALL(IF($S$2:$S1301=S392,$P$2:$P$911*1.00001),3),"")</f>
        <v/>
      </c>
      <c r="Y392" s="13" t="str" cm="1">
        <f t="array" ref="Y392">IFERROR(SMALL(IF($S$2:$S1301=S392,$P$2:$P$911*1.000001),4),"")</f>
        <v/>
      </c>
      <c r="Z392" s="13" t="str">
        <f t="shared" si="39"/>
        <v>No</v>
      </c>
      <c r="AA392" s="13" t="str">
        <f t="shared" si="40"/>
        <v>No</v>
      </c>
      <c r="AB392" s="13" t="str">
        <f t="shared" si="41"/>
        <v>No</v>
      </c>
      <c r="AC392" s="13" t="str">
        <f>Table4[[#This Row],[Club]]&amp;":"&amp;Table4[[#Headers],[Female]]</f>
        <v>:Female</v>
      </c>
    </row>
    <row r="393" spans="1:29" x14ac:dyDescent="0.2">
      <c r="A393" s="2">
        <v>392</v>
      </c>
      <c r="B393" s="2" t="str">
        <f>IFERROR(VLOOKUP($A$1&amp;":"&amp;A393,'Finish order'!C:K,6,FALSE),"")</f>
        <v/>
      </c>
      <c r="C393" s="2" t="str">
        <f>IFERROR(VLOOKUP(A$1&amp;":"&amp;A393,'Finish order'!$C:$K,9,FALSE),"")</f>
        <v/>
      </c>
      <c r="D393" s="2" t="str">
        <f>IFERROR(VLOOKUP(A$1&amp;":"&amp;A393,'Finish order'!$C:$K,7,FALSE),"")</f>
        <v/>
      </c>
      <c r="E393" s="11" t="str">
        <f>IFERROR(VLOOKUP($A$1&amp;":"&amp;A393,'Finish order'!C:K,5,FALSE),"")</f>
        <v/>
      </c>
      <c r="F393" s="2" t="str">
        <f>IFERROR(VLOOKUP($A$1&amp;":"&amp;A393,'Finish order'!C:K,4,FALSE),"")</f>
        <v/>
      </c>
      <c r="G393" s="13" t="str" cm="1">
        <f t="array" ref="G393">IFERROR(SMALL(IF($D$2:$D1302=D393,$A$2:$A$911*1.001),1),"")</f>
        <v/>
      </c>
      <c r="H393" s="13" t="str" cm="1">
        <f t="array" ref="H393">IFERROR(SMALL(IF($D$2:$D1302=D393,$A$2:$A$911*1.0001),2),"")</f>
        <v/>
      </c>
      <c r="I393" s="13" t="str" cm="1">
        <f t="array" ref="I393">IFERROR(SMALL(IF($D$2:$D1302=D393,$A$2:$A$911*1.00001),3),"")</f>
        <v/>
      </c>
      <c r="J393" s="13" t="str" cm="1">
        <f t="array" ref="J393">IFERROR(SMALL(IF($D$2:$D1302=D393,$A$2:$A$911*1.000001),4),"")</f>
        <v/>
      </c>
      <c r="K393" s="13" t="str">
        <f t="shared" si="36"/>
        <v>No</v>
      </c>
      <c r="L393" s="13" t="str">
        <f t="shared" si="37"/>
        <v>No</v>
      </c>
      <c r="M393" s="13" t="str">
        <f t="shared" si="38"/>
        <v>No</v>
      </c>
      <c r="N393" s="13" t="str">
        <f>Table1[[#This Row],[Club]]&amp;":"&amp;Table1[[#Headers],[Male]]</f>
        <v>:Male</v>
      </c>
      <c r="P393" s="2">
        <v>392</v>
      </c>
      <c r="Q393" s="2" t="str">
        <f>IFERROR(VLOOKUP(P$1&amp;":"&amp;P393,'Finish order'!$C:$K,6,FALSE),"")</f>
        <v/>
      </c>
      <c r="R393" s="2" t="str">
        <f>IFERROR(VLOOKUP(P$1&amp;":"&amp;P393,'Finish order'!$C:$K,9,FALSE),"")</f>
        <v/>
      </c>
      <c r="S393" s="2" t="str">
        <f>IFERROR(VLOOKUP(P$1&amp;":"&amp;P393,'Finish order'!$C:$K,7,FALSE),"")</f>
        <v/>
      </c>
      <c r="T393" s="11" t="str">
        <f>IFERROR(VLOOKUP(P$1&amp;":"&amp;P393,'Finish order'!$C:$K,5,FALSE),"")</f>
        <v/>
      </c>
      <c r="U393" s="2" t="str">
        <f>IFERROR(VLOOKUP(P$1&amp;":"&amp;P393,'Finish order'!$C:$K,4,FALSE),"")</f>
        <v/>
      </c>
      <c r="V393" s="13" t="str" cm="1">
        <f t="array" ref="V393">IFERROR(SMALL(IF($S$2:$S1302=S393,$P$2:$P$911*1.001),1),"")</f>
        <v/>
      </c>
      <c r="W393" s="13" t="str" cm="1">
        <f t="array" ref="W393">IFERROR(SMALL(IF($S$2:$S1302=S393,$P$2:$P$911*1.0001),2),"")</f>
        <v/>
      </c>
      <c r="X393" s="13" t="str" cm="1">
        <f t="array" ref="X393">IFERROR(SMALL(IF($S$2:$S1302=S393,$P$2:$P$911*1.00001),3),"")</f>
        <v/>
      </c>
      <c r="Y393" s="13" t="str" cm="1">
        <f t="array" ref="Y393">IFERROR(SMALL(IF($S$2:$S1302=S393,$P$2:$P$911*1.000001),4),"")</f>
        <v/>
      </c>
      <c r="Z393" s="13" t="str">
        <f t="shared" si="39"/>
        <v>No</v>
      </c>
      <c r="AA393" s="13" t="str">
        <f t="shared" si="40"/>
        <v>No</v>
      </c>
      <c r="AB393" s="13" t="str">
        <f t="shared" si="41"/>
        <v>No</v>
      </c>
      <c r="AC393" s="13" t="str">
        <f>Table4[[#This Row],[Club]]&amp;":"&amp;Table4[[#Headers],[Female]]</f>
        <v>:Female</v>
      </c>
    </row>
    <row r="394" spans="1:29" x14ac:dyDescent="0.2">
      <c r="A394" s="2">
        <v>393</v>
      </c>
      <c r="B394" s="2" t="str">
        <f>IFERROR(VLOOKUP($A$1&amp;":"&amp;A394,'Finish order'!C:K,6,FALSE),"")</f>
        <v/>
      </c>
      <c r="C394" s="2" t="str">
        <f>IFERROR(VLOOKUP(A$1&amp;":"&amp;A394,'Finish order'!$C:$K,9,FALSE),"")</f>
        <v/>
      </c>
      <c r="D394" s="2" t="str">
        <f>IFERROR(VLOOKUP(A$1&amp;":"&amp;A394,'Finish order'!$C:$K,7,FALSE),"")</f>
        <v/>
      </c>
      <c r="E394" s="11" t="str">
        <f>IFERROR(VLOOKUP($A$1&amp;":"&amp;A394,'Finish order'!C:K,5,FALSE),"")</f>
        <v/>
      </c>
      <c r="F394" s="2" t="str">
        <f>IFERROR(VLOOKUP($A$1&amp;":"&amp;A394,'Finish order'!C:K,4,FALSE),"")</f>
        <v/>
      </c>
      <c r="G394" s="13" t="str" cm="1">
        <f t="array" ref="G394">IFERROR(SMALL(IF($D$2:$D1303=D394,$A$2:$A$911*1.001),1),"")</f>
        <v/>
      </c>
      <c r="H394" s="13" t="str" cm="1">
        <f t="array" ref="H394">IFERROR(SMALL(IF($D$2:$D1303=D394,$A$2:$A$911*1.0001),2),"")</f>
        <v/>
      </c>
      <c r="I394" s="13" t="str" cm="1">
        <f t="array" ref="I394">IFERROR(SMALL(IF($D$2:$D1303=D394,$A$2:$A$911*1.00001),3),"")</f>
        <v/>
      </c>
      <c r="J394" s="13" t="str" cm="1">
        <f t="array" ref="J394">IFERROR(SMALL(IF($D$2:$D1303=D394,$A$2:$A$911*1.000001),4),"")</f>
        <v/>
      </c>
      <c r="K394" s="13" t="str">
        <f t="shared" ref="K394:K457" si="42">IF(A394&lt;&gt;"", IF(COUNT(G394:J394)=4, SUM(G394:J394), "No"), "")</f>
        <v>No</v>
      </c>
      <c r="L394" s="13" t="str">
        <f t="shared" ref="L394:L457" si="43">IF(A394&lt;&gt;"", IF(COUNT(G394:I394)=3, SUM(G394:I394), "No"), "")</f>
        <v>No</v>
      </c>
      <c r="M394" s="13" t="str">
        <f t="shared" ref="M394:M457" si="44">IF(A394&lt;&gt;"", IF(COUNT(G394:H394)=2, SUM(G394:H394), "No"), "")</f>
        <v>No</v>
      </c>
      <c r="N394" s="13" t="str">
        <f>Table1[[#This Row],[Club]]&amp;":"&amp;Table1[[#Headers],[Male]]</f>
        <v>:Male</v>
      </c>
      <c r="P394" s="2">
        <v>393</v>
      </c>
      <c r="Q394" s="2" t="str">
        <f>IFERROR(VLOOKUP(P$1&amp;":"&amp;P394,'Finish order'!$C:$K,6,FALSE),"")</f>
        <v/>
      </c>
      <c r="R394" s="2" t="str">
        <f>IFERROR(VLOOKUP(P$1&amp;":"&amp;P394,'Finish order'!$C:$K,9,FALSE),"")</f>
        <v/>
      </c>
      <c r="S394" s="2" t="str">
        <f>IFERROR(VLOOKUP(P$1&amp;":"&amp;P394,'Finish order'!$C:$K,7,FALSE),"")</f>
        <v/>
      </c>
      <c r="T394" s="11" t="str">
        <f>IFERROR(VLOOKUP(P$1&amp;":"&amp;P394,'Finish order'!$C:$K,5,FALSE),"")</f>
        <v/>
      </c>
      <c r="U394" s="2" t="str">
        <f>IFERROR(VLOOKUP(P$1&amp;":"&amp;P394,'Finish order'!$C:$K,4,FALSE),"")</f>
        <v/>
      </c>
      <c r="V394" s="13" t="str" cm="1">
        <f t="array" ref="V394">IFERROR(SMALL(IF($S$2:$S1303=S394,$P$2:$P$911*1.001),1),"")</f>
        <v/>
      </c>
      <c r="W394" s="13" t="str" cm="1">
        <f t="array" ref="W394">IFERROR(SMALL(IF($S$2:$S1303=S394,$P$2:$P$911*1.0001),2),"")</f>
        <v/>
      </c>
      <c r="X394" s="13" t="str" cm="1">
        <f t="array" ref="X394">IFERROR(SMALL(IF($S$2:$S1303=S394,$P$2:$P$911*1.00001),3),"")</f>
        <v/>
      </c>
      <c r="Y394" s="13" t="str" cm="1">
        <f t="array" ref="Y394">IFERROR(SMALL(IF($S$2:$S1303=S394,$P$2:$P$911*1.000001),4),"")</f>
        <v/>
      </c>
      <c r="Z394" s="13" t="str">
        <f t="shared" ref="Z394:Z457" si="45">IF(P394&lt;&gt;"", IF(COUNT(V394:Y394)=4, SUM(V394:Y394), "No"), "")</f>
        <v>No</v>
      </c>
      <c r="AA394" s="13" t="str">
        <f t="shared" ref="AA394:AA457" si="46">IF(P394&lt;&gt;"", IF(COUNT(V394:X394)=3, SUM(V394:X394), "No"), "")</f>
        <v>No</v>
      </c>
      <c r="AB394" s="13" t="str">
        <f t="shared" ref="AB394:AB457" si="47">IF(P394&lt;&gt;"", IF(COUNT(V394:W394)=2, SUM(V394:W394), "No"), "")</f>
        <v>No</v>
      </c>
      <c r="AC394" s="13" t="str">
        <f>Table4[[#This Row],[Club]]&amp;":"&amp;Table4[[#Headers],[Female]]</f>
        <v>:Female</v>
      </c>
    </row>
    <row r="395" spans="1:29" x14ac:dyDescent="0.2">
      <c r="A395" s="2">
        <v>394</v>
      </c>
      <c r="B395" s="2" t="str">
        <f>IFERROR(VLOOKUP($A$1&amp;":"&amp;A395,'Finish order'!C:K,6,FALSE),"")</f>
        <v/>
      </c>
      <c r="C395" s="2" t="str">
        <f>IFERROR(VLOOKUP(A$1&amp;":"&amp;A395,'Finish order'!$C:$K,9,FALSE),"")</f>
        <v/>
      </c>
      <c r="D395" s="2" t="str">
        <f>IFERROR(VLOOKUP(A$1&amp;":"&amp;A395,'Finish order'!$C:$K,7,FALSE),"")</f>
        <v/>
      </c>
      <c r="E395" s="11" t="str">
        <f>IFERROR(VLOOKUP($A$1&amp;":"&amp;A395,'Finish order'!C:K,5,FALSE),"")</f>
        <v/>
      </c>
      <c r="F395" s="2" t="str">
        <f>IFERROR(VLOOKUP($A$1&amp;":"&amp;A395,'Finish order'!C:K,4,FALSE),"")</f>
        <v/>
      </c>
      <c r="G395" s="13" t="str" cm="1">
        <f t="array" ref="G395">IFERROR(SMALL(IF($D$2:$D1304=D395,$A$2:$A$911*1.001),1),"")</f>
        <v/>
      </c>
      <c r="H395" s="13" t="str" cm="1">
        <f t="array" ref="H395">IFERROR(SMALL(IF($D$2:$D1304=D395,$A$2:$A$911*1.0001),2),"")</f>
        <v/>
      </c>
      <c r="I395" s="13" t="str" cm="1">
        <f t="array" ref="I395">IFERROR(SMALL(IF($D$2:$D1304=D395,$A$2:$A$911*1.00001),3),"")</f>
        <v/>
      </c>
      <c r="J395" s="13" t="str" cm="1">
        <f t="array" ref="J395">IFERROR(SMALL(IF($D$2:$D1304=D395,$A$2:$A$911*1.000001),4),"")</f>
        <v/>
      </c>
      <c r="K395" s="13" t="str">
        <f t="shared" si="42"/>
        <v>No</v>
      </c>
      <c r="L395" s="13" t="str">
        <f t="shared" si="43"/>
        <v>No</v>
      </c>
      <c r="M395" s="13" t="str">
        <f t="shared" si="44"/>
        <v>No</v>
      </c>
      <c r="N395" s="13" t="str">
        <f>Table1[[#This Row],[Club]]&amp;":"&amp;Table1[[#Headers],[Male]]</f>
        <v>:Male</v>
      </c>
      <c r="P395" s="2">
        <v>394</v>
      </c>
      <c r="Q395" s="2" t="str">
        <f>IFERROR(VLOOKUP(P$1&amp;":"&amp;P395,'Finish order'!$C:$K,6,FALSE),"")</f>
        <v/>
      </c>
      <c r="R395" s="2" t="str">
        <f>IFERROR(VLOOKUP(P$1&amp;":"&amp;P395,'Finish order'!$C:$K,9,FALSE),"")</f>
        <v/>
      </c>
      <c r="S395" s="2" t="str">
        <f>IFERROR(VLOOKUP(P$1&amp;":"&amp;P395,'Finish order'!$C:$K,7,FALSE),"")</f>
        <v/>
      </c>
      <c r="T395" s="11" t="str">
        <f>IFERROR(VLOOKUP(P$1&amp;":"&amp;P395,'Finish order'!$C:$K,5,FALSE),"")</f>
        <v/>
      </c>
      <c r="U395" s="2" t="str">
        <f>IFERROR(VLOOKUP(P$1&amp;":"&amp;P395,'Finish order'!$C:$K,4,FALSE),"")</f>
        <v/>
      </c>
      <c r="V395" s="13" t="str" cm="1">
        <f t="array" ref="V395">IFERROR(SMALL(IF($S$2:$S1304=S395,$P$2:$P$911*1.001),1),"")</f>
        <v/>
      </c>
      <c r="W395" s="13" t="str" cm="1">
        <f t="array" ref="W395">IFERROR(SMALL(IF($S$2:$S1304=S395,$P$2:$P$911*1.0001),2),"")</f>
        <v/>
      </c>
      <c r="X395" s="13" t="str" cm="1">
        <f t="array" ref="X395">IFERROR(SMALL(IF($S$2:$S1304=S395,$P$2:$P$911*1.00001),3),"")</f>
        <v/>
      </c>
      <c r="Y395" s="13" t="str" cm="1">
        <f t="array" ref="Y395">IFERROR(SMALL(IF($S$2:$S1304=S395,$P$2:$P$911*1.000001),4),"")</f>
        <v/>
      </c>
      <c r="Z395" s="13" t="str">
        <f t="shared" si="45"/>
        <v>No</v>
      </c>
      <c r="AA395" s="13" t="str">
        <f t="shared" si="46"/>
        <v>No</v>
      </c>
      <c r="AB395" s="13" t="str">
        <f t="shared" si="47"/>
        <v>No</v>
      </c>
      <c r="AC395" s="13" t="str">
        <f>Table4[[#This Row],[Club]]&amp;":"&amp;Table4[[#Headers],[Female]]</f>
        <v>:Female</v>
      </c>
    </row>
    <row r="396" spans="1:29" x14ac:dyDescent="0.2">
      <c r="A396" s="2">
        <v>395</v>
      </c>
      <c r="B396" s="2" t="str">
        <f>IFERROR(VLOOKUP($A$1&amp;":"&amp;A396,'Finish order'!C:K,6,FALSE),"")</f>
        <v/>
      </c>
      <c r="C396" s="2" t="str">
        <f>IFERROR(VLOOKUP(A$1&amp;":"&amp;A396,'Finish order'!$C:$K,9,FALSE),"")</f>
        <v/>
      </c>
      <c r="D396" s="2" t="str">
        <f>IFERROR(VLOOKUP(A$1&amp;":"&amp;A396,'Finish order'!$C:$K,7,FALSE),"")</f>
        <v/>
      </c>
      <c r="E396" s="11" t="str">
        <f>IFERROR(VLOOKUP($A$1&amp;":"&amp;A396,'Finish order'!C:K,5,FALSE),"")</f>
        <v/>
      </c>
      <c r="F396" s="2" t="str">
        <f>IFERROR(VLOOKUP($A$1&amp;":"&amp;A396,'Finish order'!C:K,4,FALSE),"")</f>
        <v/>
      </c>
      <c r="G396" s="13" t="str" cm="1">
        <f t="array" ref="G396">IFERROR(SMALL(IF($D$2:$D1305=D396,$A$2:$A$911*1.001),1),"")</f>
        <v/>
      </c>
      <c r="H396" s="13" t="str" cm="1">
        <f t="array" ref="H396">IFERROR(SMALL(IF($D$2:$D1305=D396,$A$2:$A$911*1.0001),2),"")</f>
        <v/>
      </c>
      <c r="I396" s="13" t="str" cm="1">
        <f t="array" ref="I396">IFERROR(SMALL(IF($D$2:$D1305=D396,$A$2:$A$911*1.00001),3),"")</f>
        <v/>
      </c>
      <c r="J396" s="13" t="str" cm="1">
        <f t="array" ref="J396">IFERROR(SMALL(IF($D$2:$D1305=D396,$A$2:$A$911*1.000001),4),"")</f>
        <v/>
      </c>
      <c r="K396" s="13" t="str">
        <f t="shared" si="42"/>
        <v>No</v>
      </c>
      <c r="L396" s="13" t="str">
        <f t="shared" si="43"/>
        <v>No</v>
      </c>
      <c r="M396" s="13" t="str">
        <f t="shared" si="44"/>
        <v>No</v>
      </c>
      <c r="N396" s="13" t="str">
        <f>Table1[[#This Row],[Club]]&amp;":"&amp;Table1[[#Headers],[Male]]</f>
        <v>:Male</v>
      </c>
      <c r="P396" s="2">
        <v>395</v>
      </c>
      <c r="Q396" s="2" t="str">
        <f>IFERROR(VLOOKUP(P$1&amp;":"&amp;P396,'Finish order'!$C:$K,6,FALSE),"")</f>
        <v/>
      </c>
      <c r="R396" s="2" t="str">
        <f>IFERROR(VLOOKUP(P$1&amp;":"&amp;P396,'Finish order'!$C:$K,9,FALSE),"")</f>
        <v/>
      </c>
      <c r="S396" s="2" t="str">
        <f>IFERROR(VLOOKUP(P$1&amp;":"&amp;P396,'Finish order'!$C:$K,7,FALSE),"")</f>
        <v/>
      </c>
      <c r="T396" s="11" t="str">
        <f>IFERROR(VLOOKUP(P$1&amp;":"&amp;P396,'Finish order'!$C:$K,5,FALSE),"")</f>
        <v/>
      </c>
      <c r="U396" s="2" t="str">
        <f>IFERROR(VLOOKUP(P$1&amp;":"&amp;P396,'Finish order'!$C:$K,4,FALSE),"")</f>
        <v/>
      </c>
      <c r="V396" s="13" t="str" cm="1">
        <f t="array" ref="V396">IFERROR(SMALL(IF($S$2:$S1305=S396,$P$2:$P$911*1.001),1),"")</f>
        <v/>
      </c>
      <c r="W396" s="13" t="str" cm="1">
        <f t="array" ref="W396">IFERROR(SMALL(IF($S$2:$S1305=S396,$P$2:$P$911*1.0001),2),"")</f>
        <v/>
      </c>
      <c r="X396" s="13" t="str" cm="1">
        <f t="array" ref="X396">IFERROR(SMALL(IF($S$2:$S1305=S396,$P$2:$P$911*1.00001),3),"")</f>
        <v/>
      </c>
      <c r="Y396" s="13" t="str" cm="1">
        <f t="array" ref="Y396">IFERROR(SMALL(IF($S$2:$S1305=S396,$P$2:$P$911*1.000001),4),"")</f>
        <v/>
      </c>
      <c r="Z396" s="13" t="str">
        <f t="shared" si="45"/>
        <v>No</v>
      </c>
      <c r="AA396" s="13" t="str">
        <f t="shared" si="46"/>
        <v>No</v>
      </c>
      <c r="AB396" s="13" t="str">
        <f t="shared" si="47"/>
        <v>No</v>
      </c>
      <c r="AC396" s="13" t="str">
        <f>Table4[[#This Row],[Club]]&amp;":"&amp;Table4[[#Headers],[Female]]</f>
        <v>:Female</v>
      </c>
    </row>
    <row r="397" spans="1:29" x14ac:dyDescent="0.2">
      <c r="A397" s="2">
        <v>396</v>
      </c>
      <c r="B397" s="2" t="str">
        <f>IFERROR(VLOOKUP($A$1&amp;":"&amp;A397,'Finish order'!C:K,6,FALSE),"")</f>
        <v/>
      </c>
      <c r="C397" s="2" t="str">
        <f>IFERROR(VLOOKUP(A$1&amp;":"&amp;A397,'Finish order'!$C:$K,9,FALSE),"")</f>
        <v/>
      </c>
      <c r="D397" s="2" t="str">
        <f>IFERROR(VLOOKUP(A$1&amp;":"&amp;A397,'Finish order'!$C:$K,7,FALSE),"")</f>
        <v/>
      </c>
      <c r="E397" s="11" t="str">
        <f>IFERROR(VLOOKUP($A$1&amp;":"&amp;A397,'Finish order'!C:K,5,FALSE),"")</f>
        <v/>
      </c>
      <c r="F397" s="2" t="str">
        <f>IFERROR(VLOOKUP($A$1&amp;":"&amp;A397,'Finish order'!C:K,4,FALSE),"")</f>
        <v/>
      </c>
      <c r="G397" s="13" t="str" cm="1">
        <f t="array" ref="G397">IFERROR(SMALL(IF($D$2:$D1306=D397,$A$2:$A$911*1.001),1),"")</f>
        <v/>
      </c>
      <c r="H397" s="13" t="str" cm="1">
        <f t="array" ref="H397">IFERROR(SMALL(IF($D$2:$D1306=D397,$A$2:$A$911*1.0001),2),"")</f>
        <v/>
      </c>
      <c r="I397" s="13" t="str" cm="1">
        <f t="array" ref="I397">IFERROR(SMALL(IF($D$2:$D1306=D397,$A$2:$A$911*1.00001),3),"")</f>
        <v/>
      </c>
      <c r="J397" s="13" t="str" cm="1">
        <f t="array" ref="J397">IFERROR(SMALL(IF($D$2:$D1306=D397,$A$2:$A$911*1.000001),4),"")</f>
        <v/>
      </c>
      <c r="K397" s="13" t="str">
        <f t="shared" si="42"/>
        <v>No</v>
      </c>
      <c r="L397" s="13" t="str">
        <f t="shared" si="43"/>
        <v>No</v>
      </c>
      <c r="M397" s="13" t="str">
        <f t="shared" si="44"/>
        <v>No</v>
      </c>
      <c r="N397" s="13" t="str">
        <f>Table1[[#This Row],[Club]]&amp;":"&amp;Table1[[#Headers],[Male]]</f>
        <v>:Male</v>
      </c>
      <c r="P397" s="2">
        <v>396</v>
      </c>
      <c r="Q397" s="2" t="str">
        <f>IFERROR(VLOOKUP(P$1&amp;":"&amp;P397,'Finish order'!$C:$K,6,FALSE),"")</f>
        <v/>
      </c>
      <c r="R397" s="2" t="str">
        <f>IFERROR(VLOOKUP(P$1&amp;":"&amp;P397,'Finish order'!$C:$K,9,FALSE),"")</f>
        <v/>
      </c>
      <c r="S397" s="2" t="str">
        <f>IFERROR(VLOOKUP(P$1&amp;":"&amp;P397,'Finish order'!$C:$K,7,FALSE),"")</f>
        <v/>
      </c>
      <c r="T397" s="11" t="str">
        <f>IFERROR(VLOOKUP(P$1&amp;":"&amp;P397,'Finish order'!$C:$K,5,FALSE),"")</f>
        <v/>
      </c>
      <c r="U397" s="2" t="str">
        <f>IFERROR(VLOOKUP(P$1&amp;":"&amp;P397,'Finish order'!$C:$K,4,FALSE),"")</f>
        <v/>
      </c>
      <c r="V397" s="13" t="str" cm="1">
        <f t="array" ref="V397">IFERROR(SMALL(IF($S$2:$S1306=S397,$P$2:$P$911*1.001),1),"")</f>
        <v/>
      </c>
      <c r="W397" s="13" t="str" cm="1">
        <f t="array" ref="W397">IFERROR(SMALL(IF($S$2:$S1306=S397,$P$2:$P$911*1.0001),2),"")</f>
        <v/>
      </c>
      <c r="X397" s="13" t="str" cm="1">
        <f t="array" ref="X397">IFERROR(SMALL(IF($S$2:$S1306=S397,$P$2:$P$911*1.00001),3),"")</f>
        <v/>
      </c>
      <c r="Y397" s="13" t="str" cm="1">
        <f t="array" ref="Y397">IFERROR(SMALL(IF($S$2:$S1306=S397,$P$2:$P$911*1.000001),4),"")</f>
        <v/>
      </c>
      <c r="Z397" s="13" t="str">
        <f t="shared" si="45"/>
        <v>No</v>
      </c>
      <c r="AA397" s="13" t="str">
        <f t="shared" si="46"/>
        <v>No</v>
      </c>
      <c r="AB397" s="13" t="str">
        <f t="shared" si="47"/>
        <v>No</v>
      </c>
      <c r="AC397" s="13" t="str">
        <f>Table4[[#This Row],[Club]]&amp;":"&amp;Table4[[#Headers],[Female]]</f>
        <v>:Female</v>
      </c>
    </row>
    <row r="398" spans="1:29" x14ac:dyDescent="0.2">
      <c r="A398" s="2">
        <v>397</v>
      </c>
      <c r="B398" s="2" t="str">
        <f>IFERROR(VLOOKUP($A$1&amp;":"&amp;A398,'Finish order'!C:K,6,FALSE),"")</f>
        <v/>
      </c>
      <c r="C398" s="2" t="str">
        <f>IFERROR(VLOOKUP(A$1&amp;":"&amp;A398,'Finish order'!$C:$K,9,FALSE),"")</f>
        <v/>
      </c>
      <c r="D398" s="2" t="str">
        <f>IFERROR(VLOOKUP(A$1&amp;":"&amp;A398,'Finish order'!$C:$K,7,FALSE),"")</f>
        <v/>
      </c>
      <c r="E398" s="11" t="str">
        <f>IFERROR(VLOOKUP($A$1&amp;":"&amp;A398,'Finish order'!C:K,5,FALSE),"")</f>
        <v/>
      </c>
      <c r="F398" s="2" t="str">
        <f>IFERROR(VLOOKUP($A$1&amp;":"&amp;A398,'Finish order'!C:K,4,FALSE),"")</f>
        <v/>
      </c>
      <c r="G398" s="13" t="str" cm="1">
        <f t="array" ref="G398">IFERROR(SMALL(IF($D$2:$D1307=D398,$A$2:$A$911*1.001),1),"")</f>
        <v/>
      </c>
      <c r="H398" s="13" t="str" cm="1">
        <f t="array" ref="H398">IFERROR(SMALL(IF($D$2:$D1307=D398,$A$2:$A$911*1.0001),2),"")</f>
        <v/>
      </c>
      <c r="I398" s="13" t="str" cm="1">
        <f t="array" ref="I398">IFERROR(SMALL(IF($D$2:$D1307=D398,$A$2:$A$911*1.00001),3),"")</f>
        <v/>
      </c>
      <c r="J398" s="13" t="str" cm="1">
        <f t="array" ref="J398">IFERROR(SMALL(IF($D$2:$D1307=D398,$A$2:$A$911*1.000001),4),"")</f>
        <v/>
      </c>
      <c r="K398" s="13" t="str">
        <f t="shared" si="42"/>
        <v>No</v>
      </c>
      <c r="L398" s="13" t="str">
        <f t="shared" si="43"/>
        <v>No</v>
      </c>
      <c r="M398" s="13" t="str">
        <f t="shared" si="44"/>
        <v>No</v>
      </c>
      <c r="N398" s="13" t="str">
        <f>Table1[[#This Row],[Club]]&amp;":"&amp;Table1[[#Headers],[Male]]</f>
        <v>:Male</v>
      </c>
      <c r="P398" s="2">
        <v>397</v>
      </c>
      <c r="Q398" s="2" t="str">
        <f>IFERROR(VLOOKUP(P$1&amp;":"&amp;P398,'Finish order'!$C:$K,6,FALSE),"")</f>
        <v/>
      </c>
      <c r="R398" s="2" t="str">
        <f>IFERROR(VLOOKUP(P$1&amp;":"&amp;P398,'Finish order'!$C:$K,9,FALSE),"")</f>
        <v/>
      </c>
      <c r="S398" s="2" t="str">
        <f>IFERROR(VLOOKUP(P$1&amp;":"&amp;P398,'Finish order'!$C:$K,7,FALSE),"")</f>
        <v/>
      </c>
      <c r="T398" s="11" t="str">
        <f>IFERROR(VLOOKUP(P$1&amp;":"&amp;P398,'Finish order'!$C:$K,5,FALSE),"")</f>
        <v/>
      </c>
      <c r="U398" s="2" t="str">
        <f>IFERROR(VLOOKUP(P$1&amp;":"&amp;P398,'Finish order'!$C:$K,4,FALSE),"")</f>
        <v/>
      </c>
      <c r="V398" s="13" t="str" cm="1">
        <f t="array" ref="V398">IFERROR(SMALL(IF($S$2:$S1307=S398,$P$2:$P$911*1.001),1),"")</f>
        <v/>
      </c>
      <c r="W398" s="13" t="str" cm="1">
        <f t="array" ref="W398">IFERROR(SMALL(IF($S$2:$S1307=S398,$P$2:$P$911*1.0001),2),"")</f>
        <v/>
      </c>
      <c r="X398" s="13" t="str" cm="1">
        <f t="array" ref="X398">IFERROR(SMALL(IF($S$2:$S1307=S398,$P$2:$P$911*1.00001),3),"")</f>
        <v/>
      </c>
      <c r="Y398" s="13" t="str" cm="1">
        <f t="array" ref="Y398">IFERROR(SMALL(IF($S$2:$S1307=S398,$P$2:$P$911*1.000001),4),"")</f>
        <v/>
      </c>
      <c r="Z398" s="13" t="str">
        <f t="shared" si="45"/>
        <v>No</v>
      </c>
      <c r="AA398" s="13" t="str">
        <f t="shared" si="46"/>
        <v>No</v>
      </c>
      <c r="AB398" s="13" t="str">
        <f t="shared" si="47"/>
        <v>No</v>
      </c>
      <c r="AC398" s="13" t="str">
        <f>Table4[[#This Row],[Club]]&amp;":"&amp;Table4[[#Headers],[Female]]</f>
        <v>:Female</v>
      </c>
    </row>
    <row r="399" spans="1:29" x14ac:dyDescent="0.2">
      <c r="A399" s="2">
        <v>398</v>
      </c>
      <c r="B399" s="2" t="str">
        <f>IFERROR(VLOOKUP($A$1&amp;":"&amp;A399,'Finish order'!C:K,6,FALSE),"")</f>
        <v/>
      </c>
      <c r="C399" s="2" t="str">
        <f>IFERROR(VLOOKUP(A$1&amp;":"&amp;A399,'Finish order'!$C:$K,9,FALSE),"")</f>
        <v/>
      </c>
      <c r="D399" s="2" t="str">
        <f>IFERROR(VLOOKUP(A$1&amp;":"&amp;A399,'Finish order'!$C:$K,7,FALSE),"")</f>
        <v/>
      </c>
      <c r="E399" s="11" t="str">
        <f>IFERROR(VLOOKUP($A$1&amp;":"&amp;A399,'Finish order'!C:K,5,FALSE),"")</f>
        <v/>
      </c>
      <c r="F399" s="2" t="str">
        <f>IFERROR(VLOOKUP($A$1&amp;":"&amp;A399,'Finish order'!C:K,4,FALSE),"")</f>
        <v/>
      </c>
      <c r="G399" s="13" t="str" cm="1">
        <f t="array" ref="G399">IFERROR(SMALL(IF($D$2:$D1308=D399,$A$2:$A$911*1.001),1),"")</f>
        <v/>
      </c>
      <c r="H399" s="13" t="str" cm="1">
        <f t="array" ref="H399">IFERROR(SMALL(IF($D$2:$D1308=D399,$A$2:$A$911*1.0001),2),"")</f>
        <v/>
      </c>
      <c r="I399" s="13" t="str" cm="1">
        <f t="array" ref="I399">IFERROR(SMALL(IF($D$2:$D1308=D399,$A$2:$A$911*1.00001),3),"")</f>
        <v/>
      </c>
      <c r="J399" s="13" t="str" cm="1">
        <f t="array" ref="J399">IFERROR(SMALL(IF($D$2:$D1308=D399,$A$2:$A$911*1.000001),4),"")</f>
        <v/>
      </c>
      <c r="K399" s="13" t="str">
        <f t="shared" si="42"/>
        <v>No</v>
      </c>
      <c r="L399" s="13" t="str">
        <f t="shared" si="43"/>
        <v>No</v>
      </c>
      <c r="M399" s="13" t="str">
        <f t="shared" si="44"/>
        <v>No</v>
      </c>
      <c r="N399" s="13" t="str">
        <f>Table1[[#This Row],[Club]]&amp;":"&amp;Table1[[#Headers],[Male]]</f>
        <v>:Male</v>
      </c>
      <c r="P399" s="2">
        <v>398</v>
      </c>
      <c r="Q399" s="2" t="str">
        <f>IFERROR(VLOOKUP(P$1&amp;":"&amp;P399,'Finish order'!$C:$K,6,FALSE),"")</f>
        <v/>
      </c>
      <c r="R399" s="2" t="str">
        <f>IFERROR(VLOOKUP(P$1&amp;":"&amp;P399,'Finish order'!$C:$K,9,FALSE),"")</f>
        <v/>
      </c>
      <c r="S399" s="2" t="str">
        <f>IFERROR(VLOOKUP(P$1&amp;":"&amp;P399,'Finish order'!$C:$K,7,FALSE),"")</f>
        <v/>
      </c>
      <c r="T399" s="11" t="str">
        <f>IFERROR(VLOOKUP(P$1&amp;":"&amp;P399,'Finish order'!$C:$K,5,FALSE),"")</f>
        <v/>
      </c>
      <c r="U399" s="2" t="str">
        <f>IFERROR(VLOOKUP(P$1&amp;":"&amp;P399,'Finish order'!$C:$K,4,FALSE),"")</f>
        <v/>
      </c>
      <c r="V399" s="13" t="str" cm="1">
        <f t="array" ref="V399">IFERROR(SMALL(IF($S$2:$S1308=S399,$P$2:$P$911*1.001),1),"")</f>
        <v/>
      </c>
      <c r="W399" s="13" t="str" cm="1">
        <f t="array" ref="W399">IFERROR(SMALL(IF($S$2:$S1308=S399,$P$2:$P$911*1.0001),2),"")</f>
        <v/>
      </c>
      <c r="X399" s="13" t="str" cm="1">
        <f t="array" ref="X399">IFERROR(SMALL(IF($S$2:$S1308=S399,$P$2:$P$911*1.00001),3),"")</f>
        <v/>
      </c>
      <c r="Y399" s="13" t="str" cm="1">
        <f t="array" ref="Y399">IFERROR(SMALL(IF($S$2:$S1308=S399,$P$2:$P$911*1.000001),4),"")</f>
        <v/>
      </c>
      <c r="Z399" s="13" t="str">
        <f t="shared" si="45"/>
        <v>No</v>
      </c>
      <c r="AA399" s="13" t="str">
        <f t="shared" si="46"/>
        <v>No</v>
      </c>
      <c r="AB399" s="13" t="str">
        <f t="shared" si="47"/>
        <v>No</v>
      </c>
      <c r="AC399" s="13" t="str">
        <f>Table4[[#This Row],[Club]]&amp;":"&amp;Table4[[#Headers],[Female]]</f>
        <v>:Female</v>
      </c>
    </row>
    <row r="400" spans="1:29" x14ac:dyDescent="0.2">
      <c r="A400" s="2">
        <v>399</v>
      </c>
      <c r="B400" s="2" t="str">
        <f>IFERROR(VLOOKUP($A$1&amp;":"&amp;A400,'Finish order'!C:K,6,FALSE),"")</f>
        <v/>
      </c>
      <c r="C400" s="2" t="str">
        <f>IFERROR(VLOOKUP(A$1&amp;":"&amp;A400,'Finish order'!$C:$K,9,FALSE),"")</f>
        <v/>
      </c>
      <c r="D400" s="2" t="str">
        <f>IFERROR(VLOOKUP(A$1&amp;":"&amp;A400,'Finish order'!$C:$K,7,FALSE),"")</f>
        <v/>
      </c>
      <c r="E400" s="11" t="str">
        <f>IFERROR(VLOOKUP($A$1&amp;":"&amp;A400,'Finish order'!C:K,5,FALSE),"")</f>
        <v/>
      </c>
      <c r="F400" s="2" t="str">
        <f>IFERROR(VLOOKUP($A$1&amp;":"&amp;A400,'Finish order'!C:K,4,FALSE),"")</f>
        <v/>
      </c>
      <c r="G400" s="13" t="str" cm="1">
        <f t="array" ref="G400">IFERROR(SMALL(IF($D$2:$D1309=D400,$A$2:$A$911*1.001),1),"")</f>
        <v/>
      </c>
      <c r="H400" s="13" t="str" cm="1">
        <f t="array" ref="H400">IFERROR(SMALL(IF($D$2:$D1309=D400,$A$2:$A$911*1.0001),2),"")</f>
        <v/>
      </c>
      <c r="I400" s="13" t="str" cm="1">
        <f t="array" ref="I400">IFERROR(SMALL(IF($D$2:$D1309=D400,$A$2:$A$911*1.00001),3),"")</f>
        <v/>
      </c>
      <c r="J400" s="13" t="str" cm="1">
        <f t="array" ref="J400">IFERROR(SMALL(IF($D$2:$D1309=D400,$A$2:$A$911*1.000001),4),"")</f>
        <v/>
      </c>
      <c r="K400" s="13" t="str">
        <f t="shared" si="42"/>
        <v>No</v>
      </c>
      <c r="L400" s="13" t="str">
        <f t="shared" si="43"/>
        <v>No</v>
      </c>
      <c r="M400" s="13" t="str">
        <f t="shared" si="44"/>
        <v>No</v>
      </c>
      <c r="N400" s="13" t="str">
        <f>Table1[[#This Row],[Club]]&amp;":"&amp;Table1[[#Headers],[Male]]</f>
        <v>:Male</v>
      </c>
      <c r="P400" s="2">
        <v>399</v>
      </c>
      <c r="Q400" s="2" t="str">
        <f>IFERROR(VLOOKUP(P$1&amp;":"&amp;P400,'Finish order'!$C:$K,6,FALSE),"")</f>
        <v/>
      </c>
      <c r="R400" s="2" t="str">
        <f>IFERROR(VLOOKUP(P$1&amp;":"&amp;P400,'Finish order'!$C:$K,9,FALSE),"")</f>
        <v/>
      </c>
      <c r="S400" s="2" t="str">
        <f>IFERROR(VLOOKUP(P$1&amp;":"&amp;P400,'Finish order'!$C:$K,7,FALSE),"")</f>
        <v/>
      </c>
      <c r="T400" s="11" t="str">
        <f>IFERROR(VLOOKUP(P$1&amp;":"&amp;P400,'Finish order'!$C:$K,5,FALSE),"")</f>
        <v/>
      </c>
      <c r="U400" s="2" t="str">
        <f>IFERROR(VLOOKUP(P$1&amp;":"&amp;P400,'Finish order'!$C:$K,4,FALSE),"")</f>
        <v/>
      </c>
      <c r="V400" s="13" t="str" cm="1">
        <f t="array" ref="V400">IFERROR(SMALL(IF($S$2:$S1309=S400,$P$2:$P$911*1.001),1),"")</f>
        <v/>
      </c>
      <c r="W400" s="13" t="str" cm="1">
        <f t="array" ref="W400">IFERROR(SMALL(IF($S$2:$S1309=S400,$P$2:$P$911*1.0001),2),"")</f>
        <v/>
      </c>
      <c r="X400" s="13" t="str" cm="1">
        <f t="array" ref="X400">IFERROR(SMALL(IF($S$2:$S1309=S400,$P$2:$P$911*1.00001),3),"")</f>
        <v/>
      </c>
      <c r="Y400" s="13" t="str" cm="1">
        <f t="array" ref="Y400">IFERROR(SMALL(IF($S$2:$S1309=S400,$P$2:$P$911*1.000001),4),"")</f>
        <v/>
      </c>
      <c r="Z400" s="13" t="str">
        <f t="shared" si="45"/>
        <v>No</v>
      </c>
      <c r="AA400" s="13" t="str">
        <f t="shared" si="46"/>
        <v>No</v>
      </c>
      <c r="AB400" s="13" t="str">
        <f t="shared" si="47"/>
        <v>No</v>
      </c>
      <c r="AC400" s="13" t="str">
        <f>Table4[[#This Row],[Club]]&amp;":"&amp;Table4[[#Headers],[Female]]</f>
        <v>:Female</v>
      </c>
    </row>
    <row r="401" spans="1:29" x14ac:dyDescent="0.2">
      <c r="A401" s="2">
        <v>400</v>
      </c>
      <c r="B401" s="2" t="str">
        <f>IFERROR(VLOOKUP($A$1&amp;":"&amp;A401,'Finish order'!C:K,6,FALSE),"")</f>
        <v/>
      </c>
      <c r="C401" s="2" t="str">
        <f>IFERROR(VLOOKUP(A$1&amp;":"&amp;A401,'Finish order'!$C:$K,9,FALSE),"")</f>
        <v/>
      </c>
      <c r="D401" s="2" t="str">
        <f>IFERROR(VLOOKUP(A$1&amp;":"&amp;A401,'Finish order'!$C:$K,7,FALSE),"")</f>
        <v/>
      </c>
      <c r="E401" s="11" t="str">
        <f>IFERROR(VLOOKUP($A$1&amp;":"&amp;A401,'Finish order'!C:K,5,FALSE),"")</f>
        <v/>
      </c>
      <c r="F401" s="2" t="str">
        <f>IFERROR(VLOOKUP($A$1&amp;":"&amp;A401,'Finish order'!C:K,4,FALSE),"")</f>
        <v/>
      </c>
      <c r="G401" s="13" t="str" cm="1">
        <f t="array" ref="G401">IFERROR(SMALL(IF($D$2:$D1310=D401,$A$2:$A$911*1.001),1),"")</f>
        <v/>
      </c>
      <c r="H401" s="13" t="str" cm="1">
        <f t="array" ref="H401">IFERROR(SMALL(IF($D$2:$D1310=D401,$A$2:$A$911*1.0001),2),"")</f>
        <v/>
      </c>
      <c r="I401" s="13" t="str" cm="1">
        <f t="array" ref="I401">IFERROR(SMALL(IF($D$2:$D1310=D401,$A$2:$A$911*1.00001),3),"")</f>
        <v/>
      </c>
      <c r="J401" s="13" t="str" cm="1">
        <f t="array" ref="J401">IFERROR(SMALL(IF($D$2:$D1310=D401,$A$2:$A$911*1.000001),4),"")</f>
        <v/>
      </c>
      <c r="K401" s="13" t="str">
        <f t="shared" si="42"/>
        <v>No</v>
      </c>
      <c r="L401" s="13" t="str">
        <f t="shared" si="43"/>
        <v>No</v>
      </c>
      <c r="M401" s="13" t="str">
        <f t="shared" si="44"/>
        <v>No</v>
      </c>
      <c r="N401" s="13" t="str">
        <f>Table1[[#This Row],[Club]]&amp;":"&amp;Table1[[#Headers],[Male]]</f>
        <v>:Male</v>
      </c>
      <c r="P401" s="2">
        <v>400</v>
      </c>
      <c r="Q401" s="2" t="str">
        <f>IFERROR(VLOOKUP(P$1&amp;":"&amp;P401,'Finish order'!$C:$K,6,FALSE),"")</f>
        <v/>
      </c>
      <c r="R401" s="2" t="str">
        <f>IFERROR(VLOOKUP(P$1&amp;":"&amp;P401,'Finish order'!$C:$K,9,FALSE),"")</f>
        <v/>
      </c>
      <c r="S401" s="2" t="str">
        <f>IFERROR(VLOOKUP(P$1&amp;":"&amp;P401,'Finish order'!$C:$K,7,FALSE),"")</f>
        <v/>
      </c>
      <c r="T401" s="11" t="str">
        <f>IFERROR(VLOOKUP(P$1&amp;":"&amp;P401,'Finish order'!$C:$K,5,FALSE),"")</f>
        <v/>
      </c>
      <c r="U401" s="2" t="str">
        <f>IFERROR(VLOOKUP(P$1&amp;":"&amp;P401,'Finish order'!$C:$K,4,FALSE),"")</f>
        <v/>
      </c>
      <c r="V401" s="13" t="str" cm="1">
        <f t="array" ref="V401">IFERROR(SMALL(IF($S$2:$S1310=S401,$P$2:$P$911*1.001),1),"")</f>
        <v/>
      </c>
      <c r="W401" s="13" t="str" cm="1">
        <f t="array" ref="W401">IFERROR(SMALL(IF($S$2:$S1310=S401,$P$2:$P$911*1.0001),2),"")</f>
        <v/>
      </c>
      <c r="X401" s="13" t="str" cm="1">
        <f t="array" ref="X401">IFERROR(SMALL(IF($S$2:$S1310=S401,$P$2:$P$911*1.00001),3),"")</f>
        <v/>
      </c>
      <c r="Y401" s="13" t="str" cm="1">
        <f t="array" ref="Y401">IFERROR(SMALL(IF($S$2:$S1310=S401,$P$2:$P$911*1.000001),4),"")</f>
        <v/>
      </c>
      <c r="Z401" s="13" t="str">
        <f t="shared" si="45"/>
        <v>No</v>
      </c>
      <c r="AA401" s="13" t="str">
        <f t="shared" si="46"/>
        <v>No</v>
      </c>
      <c r="AB401" s="13" t="str">
        <f t="shared" si="47"/>
        <v>No</v>
      </c>
      <c r="AC401" s="13" t="str">
        <f>Table4[[#This Row],[Club]]&amp;":"&amp;Table4[[#Headers],[Female]]</f>
        <v>:Female</v>
      </c>
    </row>
    <row r="402" spans="1:29" x14ac:dyDescent="0.2">
      <c r="A402" s="2">
        <v>401</v>
      </c>
      <c r="B402" s="2" t="str">
        <f>IFERROR(VLOOKUP($A$1&amp;":"&amp;A402,'Finish order'!C:K,6,FALSE),"")</f>
        <v/>
      </c>
      <c r="C402" s="2" t="str">
        <f>IFERROR(VLOOKUP(A$1&amp;":"&amp;A402,'Finish order'!$C:$K,9,FALSE),"")</f>
        <v/>
      </c>
      <c r="D402" s="2" t="str">
        <f>IFERROR(VLOOKUP(A$1&amp;":"&amp;A402,'Finish order'!$C:$K,7,FALSE),"")</f>
        <v/>
      </c>
      <c r="E402" s="11" t="str">
        <f>IFERROR(VLOOKUP($A$1&amp;":"&amp;A402,'Finish order'!C:K,5,FALSE),"")</f>
        <v/>
      </c>
      <c r="F402" s="2" t="str">
        <f>IFERROR(VLOOKUP($A$1&amp;":"&amp;A402,'Finish order'!C:K,4,FALSE),"")</f>
        <v/>
      </c>
      <c r="G402" s="13" t="str" cm="1">
        <f t="array" ref="G402">IFERROR(SMALL(IF($D$2:$D1311=D402,$A$2:$A$911*1.001),1),"")</f>
        <v/>
      </c>
      <c r="H402" s="13" t="str" cm="1">
        <f t="array" ref="H402">IFERROR(SMALL(IF($D$2:$D1311=D402,$A$2:$A$911*1.0001),2),"")</f>
        <v/>
      </c>
      <c r="I402" s="13" t="str" cm="1">
        <f t="array" ref="I402">IFERROR(SMALL(IF($D$2:$D1311=D402,$A$2:$A$911*1.00001),3),"")</f>
        <v/>
      </c>
      <c r="J402" s="13" t="str" cm="1">
        <f t="array" ref="J402">IFERROR(SMALL(IF($D$2:$D1311=D402,$A$2:$A$911*1.000001),4),"")</f>
        <v/>
      </c>
      <c r="K402" s="13" t="str">
        <f t="shared" si="42"/>
        <v>No</v>
      </c>
      <c r="L402" s="13" t="str">
        <f t="shared" si="43"/>
        <v>No</v>
      </c>
      <c r="M402" s="13" t="str">
        <f t="shared" si="44"/>
        <v>No</v>
      </c>
      <c r="N402" s="13" t="str">
        <f>Table1[[#This Row],[Club]]&amp;":"&amp;Table1[[#Headers],[Male]]</f>
        <v>:Male</v>
      </c>
      <c r="P402" s="2">
        <v>401</v>
      </c>
      <c r="Q402" s="2" t="str">
        <f>IFERROR(VLOOKUP(P$1&amp;":"&amp;P402,'Finish order'!$C:$K,6,FALSE),"")</f>
        <v/>
      </c>
      <c r="R402" s="2" t="str">
        <f>IFERROR(VLOOKUP(P$1&amp;":"&amp;P402,'Finish order'!$C:$K,9,FALSE),"")</f>
        <v/>
      </c>
      <c r="S402" s="2" t="str">
        <f>IFERROR(VLOOKUP(P$1&amp;":"&amp;P402,'Finish order'!$C:$K,7,FALSE),"")</f>
        <v/>
      </c>
      <c r="T402" s="11" t="str">
        <f>IFERROR(VLOOKUP(P$1&amp;":"&amp;P402,'Finish order'!$C:$K,5,FALSE),"")</f>
        <v/>
      </c>
      <c r="U402" s="2" t="str">
        <f>IFERROR(VLOOKUP(P$1&amp;":"&amp;P402,'Finish order'!$C:$K,4,FALSE),"")</f>
        <v/>
      </c>
      <c r="V402" s="13" t="str" cm="1">
        <f t="array" ref="V402">IFERROR(SMALL(IF($S$2:$S1311=S402,$P$2:$P$911*1.001),1),"")</f>
        <v/>
      </c>
      <c r="W402" s="13" t="str" cm="1">
        <f t="array" ref="W402">IFERROR(SMALL(IF($S$2:$S1311=S402,$P$2:$P$911*1.0001),2),"")</f>
        <v/>
      </c>
      <c r="X402" s="13" t="str" cm="1">
        <f t="array" ref="X402">IFERROR(SMALL(IF($S$2:$S1311=S402,$P$2:$P$911*1.00001),3),"")</f>
        <v/>
      </c>
      <c r="Y402" s="13" t="str" cm="1">
        <f t="array" ref="Y402">IFERROR(SMALL(IF($S$2:$S1311=S402,$P$2:$P$911*1.000001),4),"")</f>
        <v/>
      </c>
      <c r="Z402" s="13" t="str">
        <f t="shared" si="45"/>
        <v>No</v>
      </c>
      <c r="AA402" s="13" t="str">
        <f t="shared" si="46"/>
        <v>No</v>
      </c>
      <c r="AB402" s="13" t="str">
        <f t="shared" si="47"/>
        <v>No</v>
      </c>
      <c r="AC402" s="13" t="str">
        <f>Table4[[#This Row],[Club]]&amp;":"&amp;Table4[[#Headers],[Female]]</f>
        <v>:Female</v>
      </c>
    </row>
    <row r="403" spans="1:29" x14ac:dyDescent="0.2">
      <c r="A403" s="2">
        <v>402</v>
      </c>
      <c r="B403" s="2" t="str">
        <f>IFERROR(VLOOKUP($A$1&amp;":"&amp;A403,'Finish order'!C:K,6,FALSE),"")</f>
        <v/>
      </c>
      <c r="C403" s="2" t="str">
        <f>IFERROR(VLOOKUP(A$1&amp;":"&amp;A403,'Finish order'!$C:$K,9,FALSE),"")</f>
        <v/>
      </c>
      <c r="D403" s="2" t="str">
        <f>IFERROR(VLOOKUP(A$1&amp;":"&amp;A403,'Finish order'!$C:$K,7,FALSE),"")</f>
        <v/>
      </c>
      <c r="E403" s="11" t="str">
        <f>IFERROR(VLOOKUP($A$1&amp;":"&amp;A403,'Finish order'!C:K,5,FALSE),"")</f>
        <v/>
      </c>
      <c r="F403" s="2" t="str">
        <f>IFERROR(VLOOKUP($A$1&amp;":"&amp;A403,'Finish order'!C:K,4,FALSE),"")</f>
        <v/>
      </c>
      <c r="G403" s="13" t="str" cm="1">
        <f t="array" ref="G403">IFERROR(SMALL(IF($D$2:$D1312=D403,$A$2:$A$911*1.001),1),"")</f>
        <v/>
      </c>
      <c r="H403" s="13" t="str" cm="1">
        <f t="array" ref="H403">IFERROR(SMALL(IF($D$2:$D1312=D403,$A$2:$A$911*1.0001),2),"")</f>
        <v/>
      </c>
      <c r="I403" s="13" t="str" cm="1">
        <f t="array" ref="I403">IFERROR(SMALL(IF($D$2:$D1312=D403,$A$2:$A$911*1.00001),3),"")</f>
        <v/>
      </c>
      <c r="J403" s="13" t="str" cm="1">
        <f t="array" ref="J403">IFERROR(SMALL(IF($D$2:$D1312=D403,$A$2:$A$911*1.000001),4),"")</f>
        <v/>
      </c>
      <c r="K403" s="13" t="str">
        <f t="shared" si="42"/>
        <v>No</v>
      </c>
      <c r="L403" s="13" t="str">
        <f t="shared" si="43"/>
        <v>No</v>
      </c>
      <c r="M403" s="13" t="str">
        <f t="shared" si="44"/>
        <v>No</v>
      </c>
      <c r="N403" s="13" t="str">
        <f>Table1[[#This Row],[Club]]&amp;":"&amp;Table1[[#Headers],[Male]]</f>
        <v>:Male</v>
      </c>
      <c r="P403" s="2">
        <v>402</v>
      </c>
      <c r="Q403" s="2" t="str">
        <f>IFERROR(VLOOKUP(P$1&amp;":"&amp;P403,'Finish order'!$C:$K,6,FALSE),"")</f>
        <v/>
      </c>
      <c r="R403" s="2" t="str">
        <f>IFERROR(VLOOKUP(P$1&amp;":"&amp;P403,'Finish order'!$C:$K,9,FALSE),"")</f>
        <v/>
      </c>
      <c r="S403" s="2" t="str">
        <f>IFERROR(VLOOKUP(P$1&amp;":"&amp;P403,'Finish order'!$C:$K,7,FALSE),"")</f>
        <v/>
      </c>
      <c r="T403" s="11" t="str">
        <f>IFERROR(VLOOKUP(P$1&amp;":"&amp;P403,'Finish order'!$C:$K,5,FALSE),"")</f>
        <v/>
      </c>
      <c r="U403" s="2" t="str">
        <f>IFERROR(VLOOKUP(P$1&amp;":"&amp;P403,'Finish order'!$C:$K,4,FALSE),"")</f>
        <v/>
      </c>
      <c r="V403" s="13" t="str" cm="1">
        <f t="array" ref="V403">IFERROR(SMALL(IF($S$2:$S1312=S403,$P$2:$P$911*1.001),1),"")</f>
        <v/>
      </c>
      <c r="W403" s="13" t="str" cm="1">
        <f t="array" ref="W403">IFERROR(SMALL(IF($S$2:$S1312=S403,$P$2:$P$911*1.0001),2),"")</f>
        <v/>
      </c>
      <c r="X403" s="13" t="str" cm="1">
        <f t="array" ref="X403">IFERROR(SMALL(IF($S$2:$S1312=S403,$P$2:$P$911*1.00001),3),"")</f>
        <v/>
      </c>
      <c r="Y403" s="13" t="str" cm="1">
        <f t="array" ref="Y403">IFERROR(SMALL(IF($S$2:$S1312=S403,$P$2:$P$911*1.000001),4),"")</f>
        <v/>
      </c>
      <c r="Z403" s="13" t="str">
        <f t="shared" si="45"/>
        <v>No</v>
      </c>
      <c r="AA403" s="13" t="str">
        <f t="shared" si="46"/>
        <v>No</v>
      </c>
      <c r="AB403" s="13" t="str">
        <f t="shared" si="47"/>
        <v>No</v>
      </c>
      <c r="AC403" s="13" t="str">
        <f>Table4[[#This Row],[Club]]&amp;":"&amp;Table4[[#Headers],[Female]]</f>
        <v>:Female</v>
      </c>
    </row>
    <row r="404" spans="1:29" x14ac:dyDescent="0.2">
      <c r="A404" s="2">
        <v>403</v>
      </c>
      <c r="B404" s="2" t="str">
        <f>IFERROR(VLOOKUP($A$1&amp;":"&amp;A404,'Finish order'!C:K,6,FALSE),"")</f>
        <v/>
      </c>
      <c r="C404" s="2" t="str">
        <f>IFERROR(VLOOKUP(A$1&amp;":"&amp;A404,'Finish order'!$C:$K,9,FALSE),"")</f>
        <v/>
      </c>
      <c r="D404" s="2" t="str">
        <f>IFERROR(VLOOKUP(A$1&amp;":"&amp;A404,'Finish order'!$C:$K,7,FALSE),"")</f>
        <v/>
      </c>
      <c r="E404" s="11" t="str">
        <f>IFERROR(VLOOKUP($A$1&amp;":"&amp;A404,'Finish order'!C:K,5,FALSE),"")</f>
        <v/>
      </c>
      <c r="F404" s="2" t="str">
        <f>IFERROR(VLOOKUP($A$1&amp;":"&amp;A404,'Finish order'!C:K,4,FALSE),"")</f>
        <v/>
      </c>
      <c r="G404" s="13" t="str" cm="1">
        <f t="array" ref="G404">IFERROR(SMALL(IF($D$2:$D1313=D404,$A$2:$A$911*1.001),1),"")</f>
        <v/>
      </c>
      <c r="H404" s="13" t="str" cm="1">
        <f t="array" ref="H404">IFERROR(SMALL(IF($D$2:$D1313=D404,$A$2:$A$911*1.0001),2),"")</f>
        <v/>
      </c>
      <c r="I404" s="13" t="str" cm="1">
        <f t="array" ref="I404">IFERROR(SMALL(IF($D$2:$D1313=D404,$A$2:$A$911*1.00001),3),"")</f>
        <v/>
      </c>
      <c r="J404" s="13" t="str" cm="1">
        <f t="array" ref="J404">IFERROR(SMALL(IF($D$2:$D1313=D404,$A$2:$A$911*1.000001),4),"")</f>
        <v/>
      </c>
      <c r="K404" s="13" t="str">
        <f t="shared" si="42"/>
        <v>No</v>
      </c>
      <c r="L404" s="13" t="str">
        <f t="shared" si="43"/>
        <v>No</v>
      </c>
      <c r="M404" s="13" t="str">
        <f t="shared" si="44"/>
        <v>No</v>
      </c>
      <c r="N404" s="13" t="str">
        <f>Table1[[#This Row],[Club]]&amp;":"&amp;Table1[[#Headers],[Male]]</f>
        <v>:Male</v>
      </c>
      <c r="P404" s="2">
        <v>403</v>
      </c>
      <c r="Q404" s="2" t="str">
        <f>IFERROR(VLOOKUP(P$1&amp;":"&amp;P404,'Finish order'!$C:$K,6,FALSE),"")</f>
        <v/>
      </c>
      <c r="R404" s="2" t="str">
        <f>IFERROR(VLOOKUP(P$1&amp;":"&amp;P404,'Finish order'!$C:$K,9,FALSE),"")</f>
        <v/>
      </c>
      <c r="S404" s="2" t="str">
        <f>IFERROR(VLOOKUP(P$1&amp;":"&amp;P404,'Finish order'!$C:$K,7,FALSE),"")</f>
        <v/>
      </c>
      <c r="T404" s="11" t="str">
        <f>IFERROR(VLOOKUP(P$1&amp;":"&amp;P404,'Finish order'!$C:$K,5,FALSE),"")</f>
        <v/>
      </c>
      <c r="U404" s="2" t="str">
        <f>IFERROR(VLOOKUP(P$1&amp;":"&amp;P404,'Finish order'!$C:$K,4,FALSE),"")</f>
        <v/>
      </c>
      <c r="V404" s="13" t="str" cm="1">
        <f t="array" ref="V404">IFERROR(SMALL(IF($S$2:$S1313=S404,$P$2:$P$911*1.001),1),"")</f>
        <v/>
      </c>
      <c r="W404" s="13" t="str" cm="1">
        <f t="array" ref="W404">IFERROR(SMALL(IF($S$2:$S1313=S404,$P$2:$P$911*1.0001),2),"")</f>
        <v/>
      </c>
      <c r="X404" s="13" t="str" cm="1">
        <f t="array" ref="X404">IFERROR(SMALL(IF($S$2:$S1313=S404,$P$2:$P$911*1.00001),3),"")</f>
        <v/>
      </c>
      <c r="Y404" s="13" t="str" cm="1">
        <f t="array" ref="Y404">IFERROR(SMALL(IF($S$2:$S1313=S404,$P$2:$P$911*1.000001),4),"")</f>
        <v/>
      </c>
      <c r="Z404" s="13" t="str">
        <f t="shared" si="45"/>
        <v>No</v>
      </c>
      <c r="AA404" s="13" t="str">
        <f t="shared" si="46"/>
        <v>No</v>
      </c>
      <c r="AB404" s="13" t="str">
        <f t="shared" si="47"/>
        <v>No</v>
      </c>
      <c r="AC404" s="13" t="str">
        <f>Table4[[#This Row],[Club]]&amp;":"&amp;Table4[[#Headers],[Female]]</f>
        <v>:Female</v>
      </c>
    </row>
    <row r="405" spans="1:29" x14ac:dyDescent="0.2">
      <c r="A405" s="2">
        <v>404</v>
      </c>
      <c r="B405" s="2" t="str">
        <f>IFERROR(VLOOKUP($A$1&amp;":"&amp;A405,'Finish order'!C:K,6,FALSE),"")</f>
        <v/>
      </c>
      <c r="C405" s="2" t="str">
        <f>IFERROR(VLOOKUP(A$1&amp;":"&amp;A405,'Finish order'!$C:$K,9,FALSE),"")</f>
        <v/>
      </c>
      <c r="D405" s="2" t="str">
        <f>IFERROR(VLOOKUP(A$1&amp;":"&amp;A405,'Finish order'!$C:$K,7,FALSE),"")</f>
        <v/>
      </c>
      <c r="E405" s="11" t="str">
        <f>IFERROR(VLOOKUP($A$1&amp;":"&amp;A405,'Finish order'!C:K,5,FALSE),"")</f>
        <v/>
      </c>
      <c r="F405" s="2" t="str">
        <f>IFERROR(VLOOKUP($A$1&amp;":"&amp;A405,'Finish order'!C:K,4,FALSE),"")</f>
        <v/>
      </c>
      <c r="G405" s="13" t="str" cm="1">
        <f t="array" ref="G405">IFERROR(SMALL(IF($D$2:$D1314=D405,$A$2:$A$911*1.001),1),"")</f>
        <v/>
      </c>
      <c r="H405" s="13" t="str" cm="1">
        <f t="array" ref="H405">IFERROR(SMALL(IF($D$2:$D1314=D405,$A$2:$A$911*1.0001),2),"")</f>
        <v/>
      </c>
      <c r="I405" s="13" t="str" cm="1">
        <f t="array" ref="I405">IFERROR(SMALL(IF($D$2:$D1314=D405,$A$2:$A$911*1.00001),3),"")</f>
        <v/>
      </c>
      <c r="J405" s="13" t="str" cm="1">
        <f t="array" ref="J405">IFERROR(SMALL(IF($D$2:$D1314=D405,$A$2:$A$911*1.000001),4),"")</f>
        <v/>
      </c>
      <c r="K405" s="13" t="str">
        <f t="shared" si="42"/>
        <v>No</v>
      </c>
      <c r="L405" s="13" t="str">
        <f t="shared" si="43"/>
        <v>No</v>
      </c>
      <c r="M405" s="13" t="str">
        <f t="shared" si="44"/>
        <v>No</v>
      </c>
      <c r="N405" s="13" t="str">
        <f>Table1[[#This Row],[Club]]&amp;":"&amp;Table1[[#Headers],[Male]]</f>
        <v>:Male</v>
      </c>
      <c r="P405" s="2">
        <v>404</v>
      </c>
      <c r="Q405" s="2" t="str">
        <f>IFERROR(VLOOKUP(P$1&amp;":"&amp;P405,'Finish order'!$C:$K,6,FALSE),"")</f>
        <v/>
      </c>
      <c r="R405" s="2" t="str">
        <f>IFERROR(VLOOKUP(P$1&amp;":"&amp;P405,'Finish order'!$C:$K,9,FALSE),"")</f>
        <v/>
      </c>
      <c r="S405" s="2" t="str">
        <f>IFERROR(VLOOKUP(P$1&amp;":"&amp;P405,'Finish order'!$C:$K,7,FALSE),"")</f>
        <v/>
      </c>
      <c r="T405" s="11" t="str">
        <f>IFERROR(VLOOKUP(P$1&amp;":"&amp;P405,'Finish order'!$C:$K,5,FALSE),"")</f>
        <v/>
      </c>
      <c r="U405" s="2" t="str">
        <f>IFERROR(VLOOKUP(P$1&amp;":"&amp;P405,'Finish order'!$C:$K,4,FALSE),"")</f>
        <v/>
      </c>
      <c r="V405" s="13" t="str" cm="1">
        <f t="array" ref="V405">IFERROR(SMALL(IF($S$2:$S1314=S405,$P$2:$P$911*1.001),1),"")</f>
        <v/>
      </c>
      <c r="W405" s="13" t="str" cm="1">
        <f t="array" ref="W405">IFERROR(SMALL(IF($S$2:$S1314=S405,$P$2:$P$911*1.0001),2),"")</f>
        <v/>
      </c>
      <c r="X405" s="13" t="str" cm="1">
        <f t="array" ref="X405">IFERROR(SMALL(IF($S$2:$S1314=S405,$P$2:$P$911*1.00001),3),"")</f>
        <v/>
      </c>
      <c r="Y405" s="13" t="str" cm="1">
        <f t="array" ref="Y405">IFERROR(SMALL(IF($S$2:$S1314=S405,$P$2:$P$911*1.000001),4),"")</f>
        <v/>
      </c>
      <c r="Z405" s="13" t="str">
        <f t="shared" si="45"/>
        <v>No</v>
      </c>
      <c r="AA405" s="13" t="str">
        <f t="shared" si="46"/>
        <v>No</v>
      </c>
      <c r="AB405" s="13" t="str">
        <f t="shared" si="47"/>
        <v>No</v>
      </c>
      <c r="AC405" s="13" t="str">
        <f>Table4[[#This Row],[Club]]&amp;":"&amp;Table4[[#Headers],[Female]]</f>
        <v>:Female</v>
      </c>
    </row>
    <row r="406" spans="1:29" x14ac:dyDescent="0.2">
      <c r="A406" s="2">
        <v>405</v>
      </c>
      <c r="B406" s="2" t="str">
        <f>IFERROR(VLOOKUP($A$1&amp;":"&amp;A406,'Finish order'!C:K,6,FALSE),"")</f>
        <v/>
      </c>
      <c r="C406" s="2" t="str">
        <f>IFERROR(VLOOKUP(A$1&amp;":"&amp;A406,'Finish order'!$C:$K,9,FALSE),"")</f>
        <v/>
      </c>
      <c r="D406" s="2" t="str">
        <f>IFERROR(VLOOKUP(A$1&amp;":"&amp;A406,'Finish order'!$C:$K,7,FALSE),"")</f>
        <v/>
      </c>
      <c r="E406" s="11" t="str">
        <f>IFERROR(VLOOKUP($A$1&amp;":"&amp;A406,'Finish order'!C:K,5,FALSE),"")</f>
        <v/>
      </c>
      <c r="F406" s="2" t="str">
        <f>IFERROR(VLOOKUP($A$1&amp;":"&amp;A406,'Finish order'!C:K,4,FALSE),"")</f>
        <v/>
      </c>
      <c r="G406" s="13" t="str" cm="1">
        <f t="array" ref="G406">IFERROR(SMALL(IF($D$2:$D1315=D406,$A$2:$A$911*1.001),1),"")</f>
        <v/>
      </c>
      <c r="H406" s="13" t="str" cm="1">
        <f t="array" ref="H406">IFERROR(SMALL(IF($D$2:$D1315=D406,$A$2:$A$911*1.0001),2),"")</f>
        <v/>
      </c>
      <c r="I406" s="13" t="str" cm="1">
        <f t="array" ref="I406">IFERROR(SMALL(IF($D$2:$D1315=D406,$A$2:$A$911*1.00001),3),"")</f>
        <v/>
      </c>
      <c r="J406" s="13" t="str" cm="1">
        <f t="array" ref="J406">IFERROR(SMALL(IF($D$2:$D1315=D406,$A$2:$A$911*1.000001),4),"")</f>
        <v/>
      </c>
      <c r="K406" s="13" t="str">
        <f t="shared" si="42"/>
        <v>No</v>
      </c>
      <c r="L406" s="13" t="str">
        <f t="shared" si="43"/>
        <v>No</v>
      </c>
      <c r="M406" s="13" t="str">
        <f t="shared" si="44"/>
        <v>No</v>
      </c>
      <c r="N406" s="13" t="str">
        <f>Table1[[#This Row],[Club]]&amp;":"&amp;Table1[[#Headers],[Male]]</f>
        <v>:Male</v>
      </c>
      <c r="P406" s="2">
        <v>405</v>
      </c>
      <c r="Q406" s="2" t="str">
        <f>IFERROR(VLOOKUP(P$1&amp;":"&amp;P406,'Finish order'!$C:$K,6,FALSE),"")</f>
        <v/>
      </c>
      <c r="R406" s="2" t="str">
        <f>IFERROR(VLOOKUP(P$1&amp;":"&amp;P406,'Finish order'!$C:$K,9,FALSE),"")</f>
        <v/>
      </c>
      <c r="S406" s="2" t="str">
        <f>IFERROR(VLOOKUP(P$1&amp;":"&amp;P406,'Finish order'!$C:$K,7,FALSE),"")</f>
        <v/>
      </c>
      <c r="T406" s="11" t="str">
        <f>IFERROR(VLOOKUP(P$1&amp;":"&amp;P406,'Finish order'!$C:$K,5,FALSE),"")</f>
        <v/>
      </c>
      <c r="U406" s="2" t="str">
        <f>IFERROR(VLOOKUP(P$1&amp;":"&amp;P406,'Finish order'!$C:$K,4,FALSE),"")</f>
        <v/>
      </c>
      <c r="V406" s="13" t="str" cm="1">
        <f t="array" ref="V406">IFERROR(SMALL(IF($S$2:$S1315=S406,$P$2:$P$911*1.001),1),"")</f>
        <v/>
      </c>
      <c r="W406" s="13" t="str" cm="1">
        <f t="array" ref="W406">IFERROR(SMALL(IF($S$2:$S1315=S406,$P$2:$P$911*1.0001),2),"")</f>
        <v/>
      </c>
      <c r="X406" s="13" t="str" cm="1">
        <f t="array" ref="X406">IFERROR(SMALL(IF($S$2:$S1315=S406,$P$2:$P$911*1.00001),3),"")</f>
        <v/>
      </c>
      <c r="Y406" s="13" t="str" cm="1">
        <f t="array" ref="Y406">IFERROR(SMALL(IF($S$2:$S1315=S406,$P$2:$P$911*1.000001),4),"")</f>
        <v/>
      </c>
      <c r="Z406" s="13" t="str">
        <f t="shared" si="45"/>
        <v>No</v>
      </c>
      <c r="AA406" s="13" t="str">
        <f t="shared" si="46"/>
        <v>No</v>
      </c>
      <c r="AB406" s="13" t="str">
        <f t="shared" si="47"/>
        <v>No</v>
      </c>
      <c r="AC406" s="13" t="str">
        <f>Table4[[#This Row],[Club]]&amp;":"&amp;Table4[[#Headers],[Female]]</f>
        <v>:Female</v>
      </c>
    </row>
    <row r="407" spans="1:29" x14ac:dyDescent="0.2">
      <c r="A407" s="2">
        <v>406</v>
      </c>
      <c r="B407" s="2" t="str">
        <f>IFERROR(VLOOKUP($A$1&amp;":"&amp;A407,'Finish order'!C:K,6,FALSE),"")</f>
        <v/>
      </c>
      <c r="C407" s="2" t="str">
        <f>IFERROR(VLOOKUP(A$1&amp;":"&amp;A407,'Finish order'!$C:$K,9,FALSE),"")</f>
        <v/>
      </c>
      <c r="D407" s="2" t="str">
        <f>IFERROR(VLOOKUP(A$1&amp;":"&amp;A407,'Finish order'!$C:$K,7,FALSE),"")</f>
        <v/>
      </c>
      <c r="E407" s="11" t="str">
        <f>IFERROR(VLOOKUP($A$1&amp;":"&amp;A407,'Finish order'!C:K,5,FALSE),"")</f>
        <v/>
      </c>
      <c r="F407" s="2" t="str">
        <f>IFERROR(VLOOKUP($A$1&amp;":"&amp;A407,'Finish order'!C:K,4,FALSE),"")</f>
        <v/>
      </c>
      <c r="G407" s="13" t="str" cm="1">
        <f t="array" ref="G407">IFERROR(SMALL(IF($D$2:$D1316=D407,$A$2:$A$911*1.001),1),"")</f>
        <v/>
      </c>
      <c r="H407" s="13" t="str" cm="1">
        <f t="array" ref="H407">IFERROR(SMALL(IF($D$2:$D1316=D407,$A$2:$A$911*1.0001),2),"")</f>
        <v/>
      </c>
      <c r="I407" s="13" t="str" cm="1">
        <f t="array" ref="I407">IFERROR(SMALL(IF($D$2:$D1316=D407,$A$2:$A$911*1.00001),3),"")</f>
        <v/>
      </c>
      <c r="J407" s="13" t="str" cm="1">
        <f t="array" ref="J407">IFERROR(SMALL(IF($D$2:$D1316=D407,$A$2:$A$911*1.000001),4),"")</f>
        <v/>
      </c>
      <c r="K407" s="13" t="str">
        <f t="shared" si="42"/>
        <v>No</v>
      </c>
      <c r="L407" s="13" t="str">
        <f t="shared" si="43"/>
        <v>No</v>
      </c>
      <c r="M407" s="13" t="str">
        <f t="shared" si="44"/>
        <v>No</v>
      </c>
      <c r="N407" s="13" t="str">
        <f>Table1[[#This Row],[Club]]&amp;":"&amp;Table1[[#Headers],[Male]]</f>
        <v>:Male</v>
      </c>
      <c r="P407" s="2">
        <v>406</v>
      </c>
      <c r="Q407" s="2" t="str">
        <f>IFERROR(VLOOKUP(P$1&amp;":"&amp;P407,'Finish order'!$C:$K,6,FALSE),"")</f>
        <v/>
      </c>
      <c r="R407" s="2" t="str">
        <f>IFERROR(VLOOKUP(P$1&amp;":"&amp;P407,'Finish order'!$C:$K,9,FALSE),"")</f>
        <v/>
      </c>
      <c r="S407" s="2" t="str">
        <f>IFERROR(VLOOKUP(P$1&amp;":"&amp;P407,'Finish order'!$C:$K,7,FALSE),"")</f>
        <v/>
      </c>
      <c r="T407" s="11" t="str">
        <f>IFERROR(VLOOKUP(P$1&amp;":"&amp;P407,'Finish order'!$C:$K,5,FALSE),"")</f>
        <v/>
      </c>
      <c r="U407" s="2" t="str">
        <f>IFERROR(VLOOKUP(P$1&amp;":"&amp;P407,'Finish order'!$C:$K,4,FALSE),"")</f>
        <v/>
      </c>
      <c r="V407" s="13" t="str" cm="1">
        <f t="array" ref="V407">IFERROR(SMALL(IF($S$2:$S1316=S407,$P$2:$P$911*1.001),1),"")</f>
        <v/>
      </c>
      <c r="W407" s="13" t="str" cm="1">
        <f t="array" ref="W407">IFERROR(SMALL(IF($S$2:$S1316=S407,$P$2:$P$911*1.0001),2),"")</f>
        <v/>
      </c>
      <c r="X407" s="13" t="str" cm="1">
        <f t="array" ref="X407">IFERROR(SMALL(IF($S$2:$S1316=S407,$P$2:$P$911*1.00001),3),"")</f>
        <v/>
      </c>
      <c r="Y407" s="13" t="str" cm="1">
        <f t="array" ref="Y407">IFERROR(SMALL(IF($S$2:$S1316=S407,$P$2:$P$911*1.000001),4),"")</f>
        <v/>
      </c>
      <c r="Z407" s="13" t="str">
        <f t="shared" si="45"/>
        <v>No</v>
      </c>
      <c r="AA407" s="13" t="str">
        <f t="shared" si="46"/>
        <v>No</v>
      </c>
      <c r="AB407" s="13" t="str">
        <f t="shared" si="47"/>
        <v>No</v>
      </c>
      <c r="AC407" s="13" t="str">
        <f>Table4[[#This Row],[Club]]&amp;":"&amp;Table4[[#Headers],[Female]]</f>
        <v>:Female</v>
      </c>
    </row>
    <row r="408" spans="1:29" x14ac:dyDescent="0.2">
      <c r="A408" s="2">
        <v>407</v>
      </c>
      <c r="B408" s="2" t="str">
        <f>IFERROR(VLOOKUP($A$1&amp;":"&amp;A408,'Finish order'!C:K,6,FALSE),"")</f>
        <v/>
      </c>
      <c r="C408" s="2" t="str">
        <f>IFERROR(VLOOKUP(A$1&amp;":"&amp;A408,'Finish order'!$C:$K,9,FALSE),"")</f>
        <v/>
      </c>
      <c r="D408" s="2" t="str">
        <f>IFERROR(VLOOKUP(A$1&amp;":"&amp;A408,'Finish order'!$C:$K,7,FALSE),"")</f>
        <v/>
      </c>
      <c r="E408" s="11" t="str">
        <f>IFERROR(VLOOKUP($A$1&amp;":"&amp;A408,'Finish order'!C:K,5,FALSE),"")</f>
        <v/>
      </c>
      <c r="F408" s="2" t="str">
        <f>IFERROR(VLOOKUP($A$1&amp;":"&amp;A408,'Finish order'!C:K,4,FALSE),"")</f>
        <v/>
      </c>
      <c r="G408" s="13" t="str" cm="1">
        <f t="array" ref="G408">IFERROR(SMALL(IF($D$2:$D1317=D408,$A$2:$A$911*1.001),1),"")</f>
        <v/>
      </c>
      <c r="H408" s="13" t="str" cm="1">
        <f t="array" ref="H408">IFERROR(SMALL(IF($D$2:$D1317=D408,$A$2:$A$911*1.0001),2),"")</f>
        <v/>
      </c>
      <c r="I408" s="13" t="str" cm="1">
        <f t="array" ref="I408">IFERROR(SMALL(IF($D$2:$D1317=D408,$A$2:$A$911*1.00001),3),"")</f>
        <v/>
      </c>
      <c r="J408" s="13" t="str" cm="1">
        <f t="array" ref="J408">IFERROR(SMALL(IF($D$2:$D1317=D408,$A$2:$A$911*1.000001),4),"")</f>
        <v/>
      </c>
      <c r="K408" s="13" t="str">
        <f t="shared" si="42"/>
        <v>No</v>
      </c>
      <c r="L408" s="13" t="str">
        <f t="shared" si="43"/>
        <v>No</v>
      </c>
      <c r="M408" s="13" t="str">
        <f t="shared" si="44"/>
        <v>No</v>
      </c>
      <c r="N408" s="13" t="str">
        <f>Table1[[#This Row],[Club]]&amp;":"&amp;Table1[[#Headers],[Male]]</f>
        <v>:Male</v>
      </c>
      <c r="P408" s="2">
        <v>407</v>
      </c>
      <c r="Q408" s="2" t="str">
        <f>IFERROR(VLOOKUP(P$1&amp;":"&amp;P408,'Finish order'!$C:$K,6,FALSE),"")</f>
        <v/>
      </c>
      <c r="R408" s="2" t="str">
        <f>IFERROR(VLOOKUP(P$1&amp;":"&amp;P408,'Finish order'!$C:$K,9,FALSE),"")</f>
        <v/>
      </c>
      <c r="S408" s="2" t="str">
        <f>IFERROR(VLOOKUP(P$1&amp;":"&amp;P408,'Finish order'!$C:$K,7,FALSE),"")</f>
        <v/>
      </c>
      <c r="T408" s="11" t="str">
        <f>IFERROR(VLOOKUP(P$1&amp;":"&amp;P408,'Finish order'!$C:$K,5,FALSE),"")</f>
        <v/>
      </c>
      <c r="U408" s="2" t="str">
        <f>IFERROR(VLOOKUP(P$1&amp;":"&amp;P408,'Finish order'!$C:$K,4,FALSE),"")</f>
        <v/>
      </c>
      <c r="V408" s="13" t="str" cm="1">
        <f t="array" ref="V408">IFERROR(SMALL(IF($S$2:$S1317=S408,$P$2:$P$911*1.001),1),"")</f>
        <v/>
      </c>
      <c r="W408" s="13" t="str" cm="1">
        <f t="array" ref="W408">IFERROR(SMALL(IF($S$2:$S1317=S408,$P$2:$P$911*1.0001),2),"")</f>
        <v/>
      </c>
      <c r="X408" s="13" t="str" cm="1">
        <f t="array" ref="X408">IFERROR(SMALL(IF($S$2:$S1317=S408,$P$2:$P$911*1.00001),3),"")</f>
        <v/>
      </c>
      <c r="Y408" s="13" t="str" cm="1">
        <f t="array" ref="Y408">IFERROR(SMALL(IF($S$2:$S1317=S408,$P$2:$P$911*1.000001),4),"")</f>
        <v/>
      </c>
      <c r="Z408" s="13" t="str">
        <f t="shared" si="45"/>
        <v>No</v>
      </c>
      <c r="AA408" s="13" t="str">
        <f t="shared" si="46"/>
        <v>No</v>
      </c>
      <c r="AB408" s="13" t="str">
        <f t="shared" si="47"/>
        <v>No</v>
      </c>
      <c r="AC408" s="13" t="str">
        <f>Table4[[#This Row],[Club]]&amp;":"&amp;Table4[[#Headers],[Female]]</f>
        <v>:Female</v>
      </c>
    </row>
    <row r="409" spans="1:29" x14ac:dyDescent="0.2">
      <c r="A409" s="2">
        <v>408</v>
      </c>
      <c r="B409" s="2" t="str">
        <f>IFERROR(VLOOKUP($A$1&amp;":"&amp;A409,'Finish order'!C:K,6,FALSE),"")</f>
        <v/>
      </c>
      <c r="C409" s="2" t="str">
        <f>IFERROR(VLOOKUP(A$1&amp;":"&amp;A409,'Finish order'!$C:$K,9,FALSE),"")</f>
        <v/>
      </c>
      <c r="D409" s="2" t="str">
        <f>IFERROR(VLOOKUP(A$1&amp;":"&amp;A409,'Finish order'!$C:$K,7,FALSE),"")</f>
        <v/>
      </c>
      <c r="E409" s="11" t="str">
        <f>IFERROR(VLOOKUP($A$1&amp;":"&amp;A409,'Finish order'!C:K,5,FALSE),"")</f>
        <v/>
      </c>
      <c r="F409" s="2" t="str">
        <f>IFERROR(VLOOKUP($A$1&amp;":"&amp;A409,'Finish order'!C:K,4,FALSE),"")</f>
        <v/>
      </c>
      <c r="G409" s="13" t="str" cm="1">
        <f t="array" ref="G409">IFERROR(SMALL(IF($D$2:$D1318=D409,$A$2:$A$911*1.001),1),"")</f>
        <v/>
      </c>
      <c r="H409" s="13" t="str" cm="1">
        <f t="array" ref="H409">IFERROR(SMALL(IF($D$2:$D1318=D409,$A$2:$A$911*1.0001),2),"")</f>
        <v/>
      </c>
      <c r="I409" s="13" t="str" cm="1">
        <f t="array" ref="I409">IFERROR(SMALL(IF($D$2:$D1318=D409,$A$2:$A$911*1.00001),3),"")</f>
        <v/>
      </c>
      <c r="J409" s="13" t="str" cm="1">
        <f t="array" ref="J409">IFERROR(SMALL(IF($D$2:$D1318=D409,$A$2:$A$911*1.000001),4),"")</f>
        <v/>
      </c>
      <c r="K409" s="13" t="str">
        <f t="shared" si="42"/>
        <v>No</v>
      </c>
      <c r="L409" s="13" t="str">
        <f t="shared" si="43"/>
        <v>No</v>
      </c>
      <c r="M409" s="13" t="str">
        <f t="shared" si="44"/>
        <v>No</v>
      </c>
      <c r="N409" s="13" t="str">
        <f>Table1[[#This Row],[Club]]&amp;":"&amp;Table1[[#Headers],[Male]]</f>
        <v>:Male</v>
      </c>
      <c r="P409" s="2">
        <v>408</v>
      </c>
      <c r="Q409" s="2" t="str">
        <f>IFERROR(VLOOKUP(P$1&amp;":"&amp;P409,'Finish order'!$C:$K,6,FALSE),"")</f>
        <v/>
      </c>
      <c r="R409" s="2" t="str">
        <f>IFERROR(VLOOKUP(P$1&amp;":"&amp;P409,'Finish order'!$C:$K,9,FALSE),"")</f>
        <v/>
      </c>
      <c r="S409" s="2" t="str">
        <f>IFERROR(VLOOKUP(P$1&amp;":"&amp;P409,'Finish order'!$C:$K,7,FALSE),"")</f>
        <v/>
      </c>
      <c r="T409" s="11" t="str">
        <f>IFERROR(VLOOKUP(P$1&amp;":"&amp;P409,'Finish order'!$C:$K,5,FALSE),"")</f>
        <v/>
      </c>
      <c r="U409" s="2" t="str">
        <f>IFERROR(VLOOKUP(P$1&amp;":"&amp;P409,'Finish order'!$C:$K,4,FALSE),"")</f>
        <v/>
      </c>
      <c r="V409" s="13" t="str" cm="1">
        <f t="array" ref="V409">IFERROR(SMALL(IF($S$2:$S1318=S409,$P$2:$P$911*1.001),1),"")</f>
        <v/>
      </c>
      <c r="W409" s="13" t="str" cm="1">
        <f t="array" ref="W409">IFERROR(SMALL(IF($S$2:$S1318=S409,$P$2:$P$911*1.0001),2),"")</f>
        <v/>
      </c>
      <c r="X409" s="13" t="str" cm="1">
        <f t="array" ref="X409">IFERROR(SMALL(IF($S$2:$S1318=S409,$P$2:$P$911*1.00001),3),"")</f>
        <v/>
      </c>
      <c r="Y409" s="13" t="str" cm="1">
        <f t="array" ref="Y409">IFERROR(SMALL(IF($S$2:$S1318=S409,$P$2:$P$911*1.000001),4),"")</f>
        <v/>
      </c>
      <c r="Z409" s="13" t="str">
        <f t="shared" si="45"/>
        <v>No</v>
      </c>
      <c r="AA409" s="13" t="str">
        <f t="shared" si="46"/>
        <v>No</v>
      </c>
      <c r="AB409" s="13" t="str">
        <f t="shared" si="47"/>
        <v>No</v>
      </c>
      <c r="AC409" s="13" t="str">
        <f>Table4[[#This Row],[Club]]&amp;":"&amp;Table4[[#Headers],[Female]]</f>
        <v>:Female</v>
      </c>
    </row>
    <row r="410" spans="1:29" x14ac:dyDescent="0.2">
      <c r="A410" s="2">
        <v>409</v>
      </c>
      <c r="B410" s="2" t="str">
        <f>IFERROR(VLOOKUP($A$1&amp;":"&amp;A410,'Finish order'!C:K,6,FALSE),"")</f>
        <v/>
      </c>
      <c r="C410" s="2" t="str">
        <f>IFERROR(VLOOKUP(A$1&amp;":"&amp;A410,'Finish order'!$C:$K,9,FALSE),"")</f>
        <v/>
      </c>
      <c r="D410" s="2" t="str">
        <f>IFERROR(VLOOKUP(A$1&amp;":"&amp;A410,'Finish order'!$C:$K,7,FALSE),"")</f>
        <v/>
      </c>
      <c r="E410" s="11" t="str">
        <f>IFERROR(VLOOKUP($A$1&amp;":"&amp;A410,'Finish order'!C:K,5,FALSE),"")</f>
        <v/>
      </c>
      <c r="F410" s="2" t="str">
        <f>IFERROR(VLOOKUP($A$1&amp;":"&amp;A410,'Finish order'!C:K,4,FALSE),"")</f>
        <v/>
      </c>
      <c r="G410" s="13" t="str" cm="1">
        <f t="array" ref="G410">IFERROR(SMALL(IF($D$2:$D1319=D410,$A$2:$A$911*1.001),1),"")</f>
        <v/>
      </c>
      <c r="H410" s="13" t="str" cm="1">
        <f t="array" ref="H410">IFERROR(SMALL(IF($D$2:$D1319=D410,$A$2:$A$911*1.0001),2),"")</f>
        <v/>
      </c>
      <c r="I410" s="13" t="str" cm="1">
        <f t="array" ref="I410">IFERROR(SMALL(IF($D$2:$D1319=D410,$A$2:$A$911*1.00001),3),"")</f>
        <v/>
      </c>
      <c r="J410" s="13" t="str" cm="1">
        <f t="array" ref="J410">IFERROR(SMALL(IF($D$2:$D1319=D410,$A$2:$A$911*1.000001),4),"")</f>
        <v/>
      </c>
      <c r="K410" s="13" t="str">
        <f t="shared" si="42"/>
        <v>No</v>
      </c>
      <c r="L410" s="13" t="str">
        <f t="shared" si="43"/>
        <v>No</v>
      </c>
      <c r="M410" s="13" t="str">
        <f t="shared" si="44"/>
        <v>No</v>
      </c>
      <c r="N410" s="13" t="str">
        <f>Table1[[#This Row],[Club]]&amp;":"&amp;Table1[[#Headers],[Male]]</f>
        <v>:Male</v>
      </c>
      <c r="P410" s="2">
        <v>409</v>
      </c>
      <c r="Q410" s="2" t="str">
        <f>IFERROR(VLOOKUP(P$1&amp;":"&amp;P410,'Finish order'!$C:$K,6,FALSE),"")</f>
        <v/>
      </c>
      <c r="R410" s="2" t="str">
        <f>IFERROR(VLOOKUP(P$1&amp;":"&amp;P410,'Finish order'!$C:$K,9,FALSE),"")</f>
        <v/>
      </c>
      <c r="S410" s="2" t="str">
        <f>IFERROR(VLOOKUP(P$1&amp;":"&amp;P410,'Finish order'!$C:$K,7,FALSE),"")</f>
        <v/>
      </c>
      <c r="T410" s="11" t="str">
        <f>IFERROR(VLOOKUP(P$1&amp;":"&amp;P410,'Finish order'!$C:$K,5,FALSE),"")</f>
        <v/>
      </c>
      <c r="U410" s="2" t="str">
        <f>IFERROR(VLOOKUP(P$1&amp;":"&amp;P410,'Finish order'!$C:$K,4,FALSE),"")</f>
        <v/>
      </c>
      <c r="V410" s="13" t="str" cm="1">
        <f t="array" ref="V410">IFERROR(SMALL(IF($S$2:$S1319=S410,$P$2:$P$911*1.001),1),"")</f>
        <v/>
      </c>
      <c r="W410" s="13" t="str" cm="1">
        <f t="array" ref="W410">IFERROR(SMALL(IF($S$2:$S1319=S410,$P$2:$P$911*1.0001),2),"")</f>
        <v/>
      </c>
      <c r="X410" s="13" t="str" cm="1">
        <f t="array" ref="X410">IFERROR(SMALL(IF($S$2:$S1319=S410,$P$2:$P$911*1.00001),3),"")</f>
        <v/>
      </c>
      <c r="Y410" s="13" t="str" cm="1">
        <f t="array" ref="Y410">IFERROR(SMALL(IF($S$2:$S1319=S410,$P$2:$P$911*1.000001),4),"")</f>
        <v/>
      </c>
      <c r="Z410" s="13" t="str">
        <f t="shared" si="45"/>
        <v>No</v>
      </c>
      <c r="AA410" s="13" t="str">
        <f t="shared" si="46"/>
        <v>No</v>
      </c>
      <c r="AB410" s="13" t="str">
        <f t="shared" si="47"/>
        <v>No</v>
      </c>
      <c r="AC410" s="13" t="str">
        <f>Table4[[#This Row],[Club]]&amp;":"&amp;Table4[[#Headers],[Female]]</f>
        <v>:Female</v>
      </c>
    </row>
    <row r="411" spans="1:29" x14ac:dyDescent="0.2">
      <c r="A411" s="2">
        <v>410</v>
      </c>
      <c r="B411" s="2" t="str">
        <f>IFERROR(VLOOKUP($A$1&amp;":"&amp;A411,'Finish order'!C:K,6,FALSE),"")</f>
        <v/>
      </c>
      <c r="C411" s="2" t="str">
        <f>IFERROR(VLOOKUP(A$1&amp;":"&amp;A411,'Finish order'!$C:$K,9,FALSE),"")</f>
        <v/>
      </c>
      <c r="D411" s="2" t="str">
        <f>IFERROR(VLOOKUP(A$1&amp;":"&amp;A411,'Finish order'!$C:$K,7,FALSE),"")</f>
        <v/>
      </c>
      <c r="E411" s="11" t="str">
        <f>IFERROR(VLOOKUP($A$1&amp;":"&amp;A411,'Finish order'!C:K,5,FALSE),"")</f>
        <v/>
      </c>
      <c r="F411" s="2" t="str">
        <f>IFERROR(VLOOKUP($A$1&amp;":"&amp;A411,'Finish order'!C:K,4,FALSE),"")</f>
        <v/>
      </c>
      <c r="G411" s="13" t="str" cm="1">
        <f t="array" ref="G411">IFERROR(SMALL(IF($D$2:$D1320=D411,$A$2:$A$911*1.001),1),"")</f>
        <v/>
      </c>
      <c r="H411" s="13" t="str" cm="1">
        <f t="array" ref="H411">IFERROR(SMALL(IF($D$2:$D1320=D411,$A$2:$A$911*1.0001),2),"")</f>
        <v/>
      </c>
      <c r="I411" s="13" t="str" cm="1">
        <f t="array" ref="I411">IFERROR(SMALL(IF($D$2:$D1320=D411,$A$2:$A$911*1.00001),3),"")</f>
        <v/>
      </c>
      <c r="J411" s="13" t="str" cm="1">
        <f t="array" ref="J411">IFERROR(SMALL(IF($D$2:$D1320=D411,$A$2:$A$911*1.000001),4),"")</f>
        <v/>
      </c>
      <c r="K411" s="13" t="str">
        <f t="shared" si="42"/>
        <v>No</v>
      </c>
      <c r="L411" s="13" t="str">
        <f t="shared" si="43"/>
        <v>No</v>
      </c>
      <c r="M411" s="13" t="str">
        <f t="shared" si="44"/>
        <v>No</v>
      </c>
      <c r="N411" s="13" t="str">
        <f>Table1[[#This Row],[Club]]&amp;":"&amp;Table1[[#Headers],[Male]]</f>
        <v>:Male</v>
      </c>
      <c r="P411" s="2">
        <v>410</v>
      </c>
      <c r="Q411" s="2" t="str">
        <f>IFERROR(VLOOKUP(P$1&amp;":"&amp;P411,'Finish order'!$C:$K,6,FALSE),"")</f>
        <v/>
      </c>
      <c r="R411" s="2" t="str">
        <f>IFERROR(VLOOKUP(P$1&amp;":"&amp;P411,'Finish order'!$C:$K,9,FALSE),"")</f>
        <v/>
      </c>
      <c r="S411" s="2" t="str">
        <f>IFERROR(VLOOKUP(P$1&amp;":"&amp;P411,'Finish order'!$C:$K,7,FALSE),"")</f>
        <v/>
      </c>
      <c r="T411" s="11" t="str">
        <f>IFERROR(VLOOKUP(P$1&amp;":"&amp;P411,'Finish order'!$C:$K,5,FALSE),"")</f>
        <v/>
      </c>
      <c r="U411" s="2" t="str">
        <f>IFERROR(VLOOKUP(P$1&amp;":"&amp;P411,'Finish order'!$C:$K,4,FALSE),"")</f>
        <v/>
      </c>
      <c r="V411" s="13" t="str" cm="1">
        <f t="array" ref="V411">IFERROR(SMALL(IF($S$2:$S1320=S411,$P$2:$P$911*1.001),1),"")</f>
        <v/>
      </c>
      <c r="W411" s="13" t="str" cm="1">
        <f t="array" ref="W411">IFERROR(SMALL(IF($S$2:$S1320=S411,$P$2:$P$911*1.0001),2),"")</f>
        <v/>
      </c>
      <c r="X411" s="13" t="str" cm="1">
        <f t="array" ref="X411">IFERROR(SMALL(IF($S$2:$S1320=S411,$P$2:$P$911*1.00001),3),"")</f>
        <v/>
      </c>
      <c r="Y411" s="13" t="str" cm="1">
        <f t="array" ref="Y411">IFERROR(SMALL(IF($S$2:$S1320=S411,$P$2:$P$911*1.000001),4),"")</f>
        <v/>
      </c>
      <c r="Z411" s="13" t="str">
        <f t="shared" si="45"/>
        <v>No</v>
      </c>
      <c r="AA411" s="13" t="str">
        <f t="shared" si="46"/>
        <v>No</v>
      </c>
      <c r="AB411" s="13" t="str">
        <f t="shared" si="47"/>
        <v>No</v>
      </c>
      <c r="AC411" s="13" t="str">
        <f>Table4[[#This Row],[Club]]&amp;":"&amp;Table4[[#Headers],[Female]]</f>
        <v>:Female</v>
      </c>
    </row>
    <row r="412" spans="1:29" x14ac:dyDescent="0.2">
      <c r="A412" s="2">
        <v>411</v>
      </c>
      <c r="B412" s="2" t="str">
        <f>IFERROR(VLOOKUP($A$1&amp;":"&amp;A412,'Finish order'!C:K,6,FALSE),"")</f>
        <v/>
      </c>
      <c r="C412" s="2" t="str">
        <f>IFERROR(VLOOKUP(A$1&amp;":"&amp;A412,'Finish order'!$C:$K,9,FALSE),"")</f>
        <v/>
      </c>
      <c r="D412" s="2" t="str">
        <f>IFERROR(VLOOKUP(A$1&amp;":"&amp;A412,'Finish order'!$C:$K,7,FALSE),"")</f>
        <v/>
      </c>
      <c r="E412" s="11" t="str">
        <f>IFERROR(VLOOKUP($A$1&amp;":"&amp;A412,'Finish order'!C:K,5,FALSE),"")</f>
        <v/>
      </c>
      <c r="F412" s="2" t="str">
        <f>IFERROR(VLOOKUP($A$1&amp;":"&amp;A412,'Finish order'!C:K,4,FALSE),"")</f>
        <v/>
      </c>
      <c r="G412" s="13" t="str" cm="1">
        <f t="array" ref="G412">IFERROR(SMALL(IF($D$2:$D1321=D412,$A$2:$A$911*1.001),1),"")</f>
        <v/>
      </c>
      <c r="H412" s="13" t="str" cm="1">
        <f t="array" ref="H412">IFERROR(SMALL(IF($D$2:$D1321=D412,$A$2:$A$911*1.0001),2),"")</f>
        <v/>
      </c>
      <c r="I412" s="13" t="str" cm="1">
        <f t="array" ref="I412">IFERROR(SMALL(IF($D$2:$D1321=D412,$A$2:$A$911*1.00001),3),"")</f>
        <v/>
      </c>
      <c r="J412" s="13" t="str" cm="1">
        <f t="array" ref="J412">IFERROR(SMALL(IF($D$2:$D1321=D412,$A$2:$A$911*1.000001),4),"")</f>
        <v/>
      </c>
      <c r="K412" s="13" t="str">
        <f t="shared" si="42"/>
        <v>No</v>
      </c>
      <c r="L412" s="13" t="str">
        <f t="shared" si="43"/>
        <v>No</v>
      </c>
      <c r="M412" s="13" t="str">
        <f t="shared" si="44"/>
        <v>No</v>
      </c>
      <c r="N412" s="13" t="str">
        <f>Table1[[#This Row],[Club]]&amp;":"&amp;Table1[[#Headers],[Male]]</f>
        <v>:Male</v>
      </c>
      <c r="P412" s="2">
        <v>411</v>
      </c>
      <c r="Q412" s="2" t="str">
        <f>IFERROR(VLOOKUP(P$1&amp;":"&amp;P412,'Finish order'!$C:$K,6,FALSE),"")</f>
        <v/>
      </c>
      <c r="R412" s="2" t="str">
        <f>IFERROR(VLOOKUP(P$1&amp;":"&amp;P412,'Finish order'!$C:$K,9,FALSE),"")</f>
        <v/>
      </c>
      <c r="S412" s="2" t="str">
        <f>IFERROR(VLOOKUP(P$1&amp;":"&amp;P412,'Finish order'!$C:$K,7,FALSE),"")</f>
        <v/>
      </c>
      <c r="T412" s="11" t="str">
        <f>IFERROR(VLOOKUP(P$1&amp;":"&amp;P412,'Finish order'!$C:$K,5,FALSE),"")</f>
        <v/>
      </c>
      <c r="U412" s="2" t="str">
        <f>IFERROR(VLOOKUP(P$1&amp;":"&amp;P412,'Finish order'!$C:$K,4,FALSE),"")</f>
        <v/>
      </c>
      <c r="V412" s="13" t="str" cm="1">
        <f t="array" ref="V412">IFERROR(SMALL(IF($S$2:$S1321=S412,$P$2:$P$911*1.001),1),"")</f>
        <v/>
      </c>
      <c r="W412" s="13" t="str" cm="1">
        <f t="array" ref="W412">IFERROR(SMALL(IF($S$2:$S1321=S412,$P$2:$P$911*1.0001),2),"")</f>
        <v/>
      </c>
      <c r="X412" s="13" t="str" cm="1">
        <f t="array" ref="X412">IFERROR(SMALL(IF($S$2:$S1321=S412,$P$2:$P$911*1.00001),3),"")</f>
        <v/>
      </c>
      <c r="Y412" s="13" t="str" cm="1">
        <f t="array" ref="Y412">IFERROR(SMALL(IF($S$2:$S1321=S412,$P$2:$P$911*1.000001),4),"")</f>
        <v/>
      </c>
      <c r="Z412" s="13" t="str">
        <f t="shared" si="45"/>
        <v>No</v>
      </c>
      <c r="AA412" s="13" t="str">
        <f t="shared" si="46"/>
        <v>No</v>
      </c>
      <c r="AB412" s="13" t="str">
        <f t="shared" si="47"/>
        <v>No</v>
      </c>
      <c r="AC412" s="13" t="str">
        <f>Table4[[#This Row],[Club]]&amp;":"&amp;Table4[[#Headers],[Female]]</f>
        <v>:Female</v>
      </c>
    </row>
    <row r="413" spans="1:29" x14ac:dyDescent="0.2">
      <c r="A413" s="2">
        <v>412</v>
      </c>
      <c r="B413" s="2" t="str">
        <f>IFERROR(VLOOKUP($A$1&amp;":"&amp;A413,'Finish order'!C:K,6,FALSE),"")</f>
        <v/>
      </c>
      <c r="C413" s="2" t="str">
        <f>IFERROR(VLOOKUP(A$1&amp;":"&amp;A413,'Finish order'!$C:$K,9,FALSE),"")</f>
        <v/>
      </c>
      <c r="D413" s="2" t="str">
        <f>IFERROR(VLOOKUP(A$1&amp;":"&amp;A413,'Finish order'!$C:$K,7,FALSE),"")</f>
        <v/>
      </c>
      <c r="E413" s="11" t="str">
        <f>IFERROR(VLOOKUP($A$1&amp;":"&amp;A413,'Finish order'!C:K,5,FALSE),"")</f>
        <v/>
      </c>
      <c r="F413" s="2" t="str">
        <f>IFERROR(VLOOKUP($A$1&amp;":"&amp;A413,'Finish order'!C:K,4,FALSE),"")</f>
        <v/>
      </c>
      <c r="G413" s="13" t="str" cm="1">
        <f t="array" ref="G413">IFERROR(SMALL(IF($D$2:$D1322=D413,$A$2:$A$911*1.001),1),"")</f>
        <v/>
      </c>
      <c r="H413" s="13" t="str" cm="1">
        <f t="array" ref="H413">IFERROR(SMALL(IF($D$2:$D1322=D413,$A$2:$A$911*1.0001),2),"")</f>
        <v/>
      </c>
      <c r="I413" s="13" t="str" cm="1">
        <f t="array" ref="I413">IFERROR(SMALL(IF($D$2:$D1322=D413,$A$2:$A$911*1.00001),3),"")</f>
        <v/>
      </c>
      <c r="J413" s="13" t="str" cm="1">
        <f t="array" ref="J413">IFERROR(SMALL(IF($D$2:$D1322=D413,$A$2:$A$911*1.000001),4),"")</f>
        <v/>
      </c>
      <c r="K413" s="13" t="str">
        <f t="shared" si="42"/>
        <v>No</v>
      </c>
      <c r="L413" s="13" t="str">
        <f t="shared" si="43"/>
        <v>No</v>
      </c>
      <c r="M413" s="13" t="str">
        <f t="shared" si="44"/>
        <v>No</v>
      </c>
      <c r="N413" s="13" t="str">
        <f>Table1[[#This Row],[Club]]&amp;":"&amp;Table1[[#Headers],[Male]]</f>
        <v>:Male</v>
      </c>
      <c r="P413" s="2">
        <v>412</v>
      </c>
      <c r="Q413" s="2" t="str">
        <f>IFERROR(VLOOKUP(P$1&amp;":"&amp;P413,'Finish order'!$C:$K,6,FALSE),"")</f>
        <v/>
      </c>
      <c r="R413" s="2" t="str">
        <f>IFERROR(VLOOKUP(P$1&amp;":"&amp;P413,'Finish order'!$C:$K,9,FALSE),"")</f>
        <v/>
      </c>
      <c r="S413" s="2" t="str">
        <f>IFERROR(VLOOKUP(P$1&amp;":"&amp;P413,'Finish order'!$C:$K,7,FALSE),"")</f>
        <v/>
      </c>
      <c r="T413" s="11" t="str">
        <f>IFERROR(VLOOKUP(P$1&amp;":"&amp;P413,'Finish order'!$C:$K,5,FALSE),"")</f>
        <v/>
      </c>
      <c r="U413" s="2" t="str">
        <f>IFERROR(VLOOKUP(P$1&amp;":"&amp;P413,'Finish order'!$C:$K,4,FALSE),"")</f>
        <v/>
      </c>
      <c r="V413" s="13" t="str" cm="1">
        <f t="array" ref="V413">IFERROR(SMALL(IF($S$2:$S1322=S413,$P$2:$P$911*1.001),1),"")</f>
        <v/>
      </c>
      <c r="W413" s="13" t="str" cm="1">
        <f t="array" ref="W413">IFERROR(SMALL(IF($S$2:$S1322=S413,$P$2:$P$911*1.0001),2),"")</f>
        <v/>
      </c>
      <c r="X413" s="13" t="str" cm="1">
        <f t="array" ref="X413">IFERROR(SMALL(IF($S$2:$S1322=S413,$P$2:$P$911*1.00001),3),"")</f>
        <v/>
      </c>
      <c r="Y413" s="13" t="str" cm="1">
        <f t="array" ref="Y413">IFERROR(SMALL(IF($S$2:$S1322=S413,$P$2:$P$911*1.000001),4),"")</f>
        <v/>
      </c>
      <c r="Z413" s="13" t="str">
        <f t="shared" si="45"/>
        <v>No</v>
      </c>
      <c r="AA413" s="13" t="str">
        <f t="shared" si="46"/>
        <v>No</v>
      </c>
      <c r="AB413" s="13" t="str">
        <f t="shared" si="47"/>
        <v>No</v>
      </c>
      <c r="AC413" s="13" t="str">
        <f>Table4[[#This Row],[Club]]&amp;":"&amp;Table4[[#Headers],[Female]]</f>
        <v>:Female</v>
      </c>
    </row>
    <row r="414" spans="1:29" x14ac:dyDescent="0.2">
      <c r="A414" s="2">
        <v>413</v>
      </c>
      <c r="B414" s="2" t="str">
        <f>IFERROR(VLOOKUP($A$1&amp;":"&amp;A414,'Finish order'!C:K,6,FALSE),"")</f>
        <v/>
      </c>
      <c r="C414" s="2" t="str">
        <f>IFERROR(VLOOKUP(A$1&amp;":"&amp;A414,'Finish order'!$C:$K,9,FALSE),"")</f>
        <v/>
      </c>
      <c r="D414" s="2" t="str">
        <f>IFERROR(VLOOKUP(A$1&amp;":"&amp;A414,'Finish order'!$C:$K,7,FALSE),"")</f>
        <v/>
      </c>
      <c r="E414" s="11" t="str">
        <f>IFERROR(VLOOKUP($A$1&amp;":"&amp;A414,'Finish order'!C:K,5,FALSE),"")</f>
        <v/>
      </c>
      <c r="F414" s="2" t="str">
        <f>IFERROR(VLOOKUP($A$1&amp;":"&amp;A414,'Finish order'!C:K,4,FALSE),"")</f>
        <v/>
      </c>
      <c r="G414" s="13" t="str" cm="1">
        <f t="array" ref="G414">IFERROR(SMALL(IF($D$2:$D1323=D414,$A$2:$A$911*1.001),1),"")</f>
        <v/>
      </c>
      <c r="H414" s="13" t="str" cm="1">
        <f t="array" ref="H414">IFERROR(SMALL(IF($D$2:$D1323=D414,$A$2:$A$911*1.0001),2),"")</f>
        <v/>
      </c>
      <c r="I414" s="13" t="str" cm="1">
        <f t="array" ref="I414">IFERROR(SMALL(IF($D$2:$D1323=D414,$A$2:$A$911*1.00001),3),"")</f>
        <v/>
      </c>
      <c r="J414" s="13" t="str" cm="1">
        <f t="array" ref="J414">IFERROR(SMALL(IF($D$2:$D1323=D414,$A$2:$A$911*1.000001),4),"")</f>
        <v/>
      </c>
      <c r="K414" s="13" t="str">
        <f t="shared" si="42"/>
        <v>No</v>
      </c>
      <c r="L414" s="13" t="str">
        <f t="shared" si="43"/>
        <v>No</v>
      </c>
      <c r="M414" s="13" t="str">
        <f t="shared" si="44"/>
        <v>No</v>
      </c>
      <c r="N414" s="13" t="str">
        <f>Table1[[#This Row],[Club]]&amp;":"&amp;Table1[[#Headers],[Male]]</f>
        <v>:Male</v>
      </c>
      <c r="P414" s="2">
        <v>413</v>
      </c>
      <c r="Q414" s="2" t="str">
        <f>IFERROR(VLOOKUP(P$1&amp;":"&amp;P414,'Finish order'!$C:$K,6,FALSE),"")</f>
        <v/>
      </c>
      <c r="R414" s="2" t="str">
        <f>IFERROR(VLOOKUP(P$1&amp;":"&amp;P414,'Finish order'!$C:$K,9,FALSE),"")</f>
        <v/>
      </c>
      <c r="S414" s="2" t="str">
        <f>IFERROR(VLOOKUP(P$1&amp;":"&amp;P414,'Finish order'!$C:$K,7,FALSE),"")</f>
        <v/>
      </c>
      <c r="T414" s="11" t="str">
        <f>IFERROR(VLOOKUP(P$1&amp;":"&amp;P414,'Finish order'!$C:$K,5,FALSE),"")</f>
        <v/>
      </c>
      <c r="U414" s="2" t="str">
        <f>IFERROR(VLOOKUP(P$1&amp;":"&amp;P414,'Finish order'!$C:$K,4,FALSE),"")</f>
        <v/>
      </c>
      <c r="V414" s="13" t="str" cm="1">
        <f t="array" ref="V414">IFERROR(SMALL(IF($S$2:$S1323=S414,$P$2:$P$911*1.001),1),"")</f>
        <v/>
      </c>
      <c r="W414" s="13" t="str" cm="1">
        <f t="array" ref="W414">IFERROR(SMALL(IF($S$2:$S1323=S414,$P$2:$P$911*1.0001),2),"")</f>
        <v/>
      </c>
      <c r="X414" s="13" t="str" cm="1">
        <f t="array" ref="X414">IFERROR(SMALL(IF($S$2:$S1323=S414,$P$2:$P$911*1.00001),3),"")</f>
        <v/>
      </c>
      <c r="Y414" s="13" t="str" cm="1">
        <f t="array" ref="Y414">IFERROR(SMALL(IF($S$2:$S1323=S414,$P$2:$P$911*1.000001),4),"")</f>
        <v/>
      </c>
      <c r="Z414" s="13" t="str">
        <f t="shared" si="45"/>
        <v>No</v>
      </c>
      <c r="AA414" s="13" t="str">
        <f t="shared" si="46"/>
        <v>No</v>
      </c>
      <c r="AB414" s="13" t="str">
        <f t="shared" si="47"/>
        <v>No</v>
      </c>
      <c r="AC414" s="13" t="str">
        <f>Table4[[#This Row],[Club]]&amp;":"&amp;Table4[[#Headers],[Female]]</f>
        <v>:Female</v>
      </c>
    </row>
    <row r="415" spans="1:29" x14ac:dyDescent="0.2">
      <c r="A415" s="2">
        <v>414</v>
      </c>
      <c r="B415" s="2" t="str">
        <f>IFERROR(VLOOKUP($A$1&amp;":"&amp;A415,'Finish order'!C:K,6,FALSE),"")</f>
        <v/>
      </c>
      <c r="C415" s="2" t="str">
        <f>IFERROR(VLOOKUP(A$1&amp;":"&amp;A415,'Finish order'!$C:$K,9,FALSE),"")</f>
        <v/>
      </c>
      <c r="D415" s="2" t="str">
        <f>IFERROR(VLOOKUP(A$1&amp;":"&amp;A415,'Finish order'!$C:$K,7,FALSE),"")</f>
        <v/>
      </c>
      <c r="E415" s="11" t="str">
        <f>IFERROR(VLOOKUP($A$1&amp;":"&amp;A415,'Finish order'!C:K,5,FALSE),"")</f>
        <v/>
      </c>
      <c r="F415" s="2" t="str">
        <f>IFERROR(VLOOKUP($A$1&amp;":"&amp;A415,'Finish order'!C:K,4,FALSE),"")</f>
        <v/>
      </c>
      <c r="G415" s="13" t="str" cm="1">
        <f t="array" ref="G415">IFERROR(SMALL(IF($D$2:$D1324=D415,$A$2:$A$911*1.001),1),"")</f>
        <v/>
      </c>
      <c r="H415" s="13" t="str" cm="1">
        <f t="array" ref="H415">IFERROR(SMALL(IF($D$2:$D1324=D415,$A$2:$A$911*1.0001),2),"")</f>
        <v/>
      </c>
      <c r="I415" s="13" t="str" cm="1">
        <f t="array" ref="I415">IFERROR(SMALL(IF($D$2:$D1324=D415,$A$2:$A$911*1.00001),3),"")</f>
        <v/>
      </c>
      <c r="J415" s="13" t="str" cm="1">
        <f t="array" ref="J415">IFERROR(SMALL(IF($D$2:$D1324=D415,$A$2:$A$911*1.000001),4),"")</f>
        <v/>
      </c>
      <c r="K415" s="13" t="str">
        <f t="shared" si="42"/>
        <v>No</v>
      </c>
      <c r="L415" s="13" t="str">
        <f t="shared" si="43"/>
        <v>No</v>
      </c>
      <c r="M415" s="13" t="str">
        <f t="shared" si="44"/>
        <v>No</v>
      </c>
      <c r="N415" s="13" t="str">
        <f>Table1[[#This Row],[Club]]&amp;":"&amp;Table1[[#Headers],[Male]]</f>
        <v>:Male</v>
      </c>
      <c r="P415" s="2">
        <v>414</v>
      </c>
      <c r="Q415" s="2" t="str">
        <f>IFERROR(VLOOKUP(P$1&amp;":"&amp;P415,'Finish order'!$C:$K,6,FALSE),"")</f>
        <v/>
      </c>
      <c r="R415" s="2" t="str">
        <f>IFERROR(VLOOKUP(P$1&amp;":"&amp;P415,'Finish order'!$C:$K,9,FALSE),"")</f>
        <v/>
      </c>
      <c r="S415" s="2" t="str">
        <f>IFERROR(VLOOKUP(P$1&amp;":"&amp;P415,'Finish order'!$C:$K,7,FALSE),"")</f>
        <v/>
      </c>
      <c r="T415" s="11" t="str">
        <f>IFERROR(VLOOKUP(P$1&amp;":"&amp;P415,'Finish order'!$C:$K,5,FALSE),"")</f>
        <v/>
      </c>
      <c r="U415" s="2" t="str">
        <f>IFERROR(VLOOKUP(P$1&amp;":"&amp;P415,'Finish order'!$C:$K,4,FALSE),"")</f>
        <v/>
      </c>
      <c r="V415" s="13" t="str" cm="1">
        <f t="array" ref="V415">IFERROR(SMALL(IF($S$2:$S1324=S415,$P$2:$P$911*1.001),1),"")</f>
        <v/>
      </c>
      <c r="W415" s="13" t="str" cm="1">
        <f t="array" ref="W415">IFERROR(SMALL(IF($S$2:$S1324=S415,$P$2:$P$911*1.0001),2),"")</f>
        <v/>
      </c>
      <c r="X415" s="13" t="str" cm="1">
        <f t="array" ref="X415">IFERROR(SMALL(IF($S$2:$S1324=S415,$P$2:$P$911*1.00001),3),"")</f>
        <v/>
      </c>
      <c r="Y415" s="13" t="str" cm="1">
        <f t="array" ref="Y415">IFERROR(SMALL(IF($S$2:$S1324=S415,$P$2:$P$911*1.000001),4),"")</f>
        <v/>
      </c>
      <c r="Z415" s="13" t="str">
        <f t="shared" si="45"/>
        <v>No</v>
      </c>
      <c r="AA415" s="13" t="str">
        <f t="shared" si="46"/>
        <v>No</v>
      </c>
      <c r="AB415" s="13" t="str">
        <f t="shared" si="47"/>
        <v>No</v>
      </c>
      <c r="AC415" s="13" t="str">
        <f>Table4[[#This Row],[Club]]&amp;":"&amp;Table4[[#Headers],[Female]]</f>
        <v>:Female</v>
      </c>
    </row>
    <row r="416" spans="1:29" x14ac:dyDescent="0.2">
      <c r="A416" s="2">
        <v>415</v>
      </c>
      <c r="B416" s="2" t="str">
        <f>IFERROR(VLOOKUP($A$1&amp;":"&amp;A416,'Finish order'!C:K,6,FALSE),"")</f>
        <v/>
      </c>
      <c r="C416" s="2" t="str">
        <f>IFERROR(VLOOKUP(A$1&amp;":"&amp;A416,'Finish order'!$C:$K,9,FALSE),"")</f>
        <v/>
      </c>
      <c r="D416" s="2" t="str">
        <f>IFERROR(VLOOKUP(A$1&amp;":"&amp;A416,'Finish order'!$C:$K,7,FALSE),"")</f>
        <v/>
      </c>
      <c r="E416" s="11" t="str">
        <f>IFERROR(VLOOKUP($A$1&amp;":"&amp;A416,'Finish order'!C:K,5,FALSE),"")</f>
        <v/>
      </c>
      <c r="F416" s="2" t="str">
        <f>IFERROR(VLOOKUP($A$1&amp;":"&amp;A416,'Finish order'!C:K,4,FALSE),"")</f>
        <v/>
      </c>
      <c r="G416" s="13" t="str" cm="1">
        <f t="array" ref="G416">IFERROR(SMALL(IF($D$2:$D1325=D416,$A$2:$A$911*1.001),1),"")</f>
        <v/>
      </c>
      <c r="H416" s="13" t="str" cm="1">
        <f t="array" ref="H416">IFERROR(SMALL(IF($D$2:$D1325=D416,$A$2:$A$911*1.0001),2),"")</f>
        <v/>
      </c>
      <c r="I416" s="13" t="str" cm="1">
        <f t="array" ref="I416">IFERROR(SMALL(IF($D$2:$D1325=D416,$A$2:$A$911*1.00001),3),"")</f>
        <v/>
      </c>
      <c r="J416" s="13" t="str" cm="1">
        <f t="array" ref="J416">IFERROR(SMALL(IF($D$2:$D1325=D416,$A$2:$A$911*1.000001),4),"")</f>
        <v/>
      </c>
      <c r="K416" s="13" t="str">
        <f t="shared" si="42"/>
        <v>No</v>
      </c>
      <c r="L416" s="13" t="str">
        <f t="shared" si="43"/>
        <v>No</v>
      </c>
      <c r="M416" s="13" t="str">
        <f t="shared" si="44"/>
        <v>No</v>
      </c>
      <c r="N416" s="13" t="str">
        <f>Table1[[#This Row],[Club]]&amp;":"&amp;Table1[[#Headers],[Male]]</f>
        <v>:Male</v>
      </c>
      <c r="P416" s="2">
        <v>415</v>
      </c>
      <c r="Q416" s="2" t="str">
        <f>IFERROR(VLOOKUP(P$1&amp;":"&amp;P416,'Finish order'!$C:$K,6,FALSE),"")</f>
        <v/>
      </c>
      <c r="R416" s="2" t="str">
        <f>IFERROR(VLOOKUP(P$1&amp;":"&amp;P416,'Finish order'!$C:$K,9,FALSE),"")</f>
        <v/>
      </c>
      <c r="S416" s="2" t="str">
        <f>IFERROR(VLOOKUP(P$1&amp;":"&amp;P416,'Finish order'!$C:$K,7,FALSE),"")</f>
        <v/>
      </c>
      <c r="T416" s="11" t="str">
        <f>IFERROR(VLOOKUP(P$1&amp;":"&amp;P416,'Finish order'!$C:$K,5,FALSE),"")</f>
        <v/>
      </c>
      <c r="U416" s="2" t="str">
        <f>IFERROR(VLOOKUP(P$1&amp;":"&amp;P416,'Finish order'!$C:$K,4,FALSE),"")</f>
        <v/>
      </c>
      <c r="V416" s="13" t="str" cm="1">
        <f t="array" ref="V416">IFERROR(SMALL(IF($S$2:$S1325=S416,$P$2:$P$911*1.001),1),"")</f>
        <v/>
      </c>
      <c r="W416" s="13" t="str" cm="1">
        <f t="array" ref="W416">IFERROR(SMALL(IF($S$2:$S1325=S416,$P$2:$P$911*1.0001),2),"")</f>
        <v/>
      </c>
      <c r="X416" s="13" t="str" cm="1">
        <f t="array" ref="X416">IFERROR(SMALL(IF($S$2:$S1325=S416,$P$2:$P$911*1.00001),3),"")</f>
        <v/>
      </c>
      <c r="Y416" s="13" t="str" cm="1">
        <f t="array" ref="Y416">IFERROR(SMALL(IF($S$2:$S1325=S416,$P$2:$P$911*1.000001),4),"")</f>
        <v/>
      </c>
      <c r="Z416" s="13" t="str">
        <f t="shared" si="45"/>
        <v>No</v>
      </c>
      <c r="AA416" s="13" t="str">
        <f t="shared" si="46"/>
        <v>No</v>
      </c>
      <c r="AB416" s="13" t="str">
        <f t="shared" si="47"/>
        <v>No</v>
      </c>
      <c r="AC416" s="13" t="str">
        <f>Table4[[#This Row],[Club]]&amp;":"&amp;Table4[[#Headers],[Female]]</f>
        <v>:Female</v>
      </c>
    </row>
    <row r="417" spans="1:29" x14ac:dyDescent="0.2">
      <c r="A417" s="2">
        <v>416</v>
      </c>
      <c r="B417" s="2" t="str">
        <f>IFERROR(VLOOKUP($A$1&amp;":"&amp;A417,'Finish order'!C:K,6,FALSE),"")</f>
        <v/>
      </c>
      <c r="C417" s="2" t="str">
        <f>IFERROR(VLOOKUP(A$1&amp;":"&amp;A417,'Finish order'!$C:$K,9,FALSE),"")</f>
        <v/>
      </c>
      <c r="D417" s="2" t="str">
        <f>IFERROR(VLOOKUP(A$1&amp;":"&amp;A417,'Finish order'!$C:$K,7,FALSE),"")</f>
        <v/>
      </c>
      <c r="E417" s="11" t="str">
        <f>IFERROR(VLOOKUP($A$1&amp;":"&amp;A417,'Finish order'!C:K,5,FALSE),"")</f>
        <v/>
      </c>
      <c r="F417" s="2" t="str">
        <f>IFERROR(VLOOKUP($A$1&amp;":"&amp;A417,'Finish order'!C:K,4,FALSE),"")</f>
        <v/>
      </c>
      <c r="G417" s="13" t="str" cm="1">
        <f t="array" ref="G417">IFERROR(SMALL(IF($D$2:$D1326=D417,$A$2:$A$911*1.001),1),"")</f>
        <v/>
      </c>
      <c r="H417" s="13" t="str" cm="1">
        <f t="array" ref="H417">IFERROR(SMALL(IF($D$2:$D1326=D417,$A$2:$A$911*1.0001),2),"")</f>
        <v/>
      </c>
      <c r="I417" s="13" t="str" cm="1">
        <f t="array" ref="I417">IFERROR(SMALL(IF($D$2:$D1326=D417,$A$2:$A$911*1.00001),3),"")</f>
        <v/>
      </c>
      <c r="J417" s="13" t="str" cm="1">
        <f t="array" ref="J417">IFERROR(SMALL(IF($D$2:$D1326=D417,$A$2:$A$911*1.000001),4),"")</f>
        <v/>
      </c>
      <c r="K417" s="13" t="str">
        <f t="shared" si="42"/>
        <v>No</v>
      </c>
      <c r="L417" s="13" t="str">
        <f t="shared" si="43"/>
        <v>No</v>
      </c>
      <c r="M417" s="13" t="str">
        <f t="shared" si="44"/>
        <v>No</v>
      </c>
      <c r="N417" s="13" t="str">
        <f>Table1[[#This Row],[Club]]&amp;":"&amp;Table1[[#Headers],[Male]]</f>
        <v>:Male</v>
      </c>
      <c r="P417" s="2">
        <v>416</v>
      </c>
      <c r="Q417" s="2" t="str">
        <f>IFERROR(VLOOKUP(P$1&amp;":"&amp;P417,'Finish order'!$C:$K,6,FALSE),"")</f>
        <v/>
      </c>
      <c r="R417" s="2" t="str">
        <f>IFERROR(VLOOKUP(P$1&amp;":"&amp;P417,'Finish order'!$C:$K,9,FALSE),"")</f>
        <v/>
      </c>
      <c r="S417" s="2" t="str">
        <f>IFERROR(VLOOKUP(P$1&amp;":"&amp;P417,'Finish order'!$C:$K,7,FALSE),"")</f>
        <v/>
      </c>
      <c r="T417" s="11" t="str">
        <f>IFERROR(VLOOKUP(P$1&amp;":"&amp;P417,'Finish order'!$C:$K,5,FALSE),"")</f>
        <v/>
      </c>
      <c r="U417" s="2" t="str">
        <f>IFERROR(VLOOKUP(P$1&amp;":"&amp;P417,'Finish order'!$C:$K,4,FALSE),"")</f>
        <v/>
      </c>
      <c r="V417" s="13" t="str" cm="1">
        <f t="array" ref="V417">IFERROR(SMALL(IF($S$2:$S1326=S417,$P$2:$P$911*1.001),1),"")</f>
        <v/>
      </c>
      <c r="W417" s="13" t="str" cm="1">
        <f t="array" ref="W417">IFERROR(SMALL(IF($S$2:$S1326=S417,$P$2:$P$911*1.0001),2),"")</f>
        <v/>
      </c>
      <c r="X417" s="13" t="str" cm="1">
        <f t="array" ref="X417">IFERROR(SMALL(IF($S$2:$S1326=S417,$P$2:$P$911*1.00001),3),"")</f>
        <v/>
      </c>
      <c r="Y417" s="13" t="str" cm="1">
        <f t="array" ref="Y417">IFERROR(SMALL(IF($S$2:$S1326=S417,$P$2:$P$911*1.000001),4),"")</f>
        <v/>
      </c>
      <c r="Z417" s="13" t="str">
        <f t="shared" si="45"/>
        <v>No</v>
      </c>
      <c r="AA417" s="13" t="str">
        <f t="shared" si="46"/>
        <v>No</v>
      </c>
      <c r="AB417" s="13" t="str">
        <f t="shared" si="47"/>
        <v>No</v>
      </c>
      <c r="AC417" s="13" t="str">
        <f>Table4[[#This Row],[Club]]&amp;":"&amp;Table4[[#Headers],[Female]]</f>
        <v>:Female</v>
      </c>
    </row>
    <row r="418" spans="1:29" x14ac:dyDescent="0.2">
      <c r="A418" s="2">
        <v>417</v>
      </c>
      <c r="B418" s="2" t="str">
        <f>IFERROR(VLOOKUP($A$1&amp;":"&amp;A418,'Finish order'!C:K,6,FALSE),"")</f>
        <v/>
      </c>
      <c r="C418" s="2" t="str">
        <f>IFERROR(VLOOKUP(A$1&amp;":"&amp;A418,'Finish order'!$C:$K,9,FALSE),"")</f>
        <v/>
      </c>
      <c r="D418" s="2" t="str">
        <f>IFERROR(VLOOKUP(A$1&amp;":"&amp;A418,'Finish order'!$C:$K,7,FALSE),"")</f>
        <v/>
      </c>
      <c r="E418" s="11" t="str">
        <f>IFERROR(VLOOKUP($A$1&amp;":"&amp;A418,'Finish order'!C:K,5,FALSE),"")</f>
        <v/>
      </c>
      <c r="F418" s="2" t="str">
        <f>IFERROR(VLOOKUP($A$1&amp;":"&amp;A418,'Finish order'!C:K,4,FALSE),"")</f>
        <v/>
      </c>
      <c r="G418" s="13" t="str" cm="1">
        <f t="array" ref="G418">IFERROR(SMALL(IF($D$2:$D1327=D418,$A$2:$A$911*1.001),1),"")</f>
        <v/>
      </c>
      <c r="H418" s="13" t="str" cm="1">
        <f t="array" ref="H418">IFERROR(SMALL(IF($D$2:$D1327=D418,$A$2:$A$911*1.0001),2),"")</f>
        <v/>
      </c>
      <c r="I418" s="13" t="str" cm="1">
        <f t="array" ref="I418">IFERROR(SMALL(IF($D$2:$D1327=D418,$A$2:$A$911*1.00001),3),"")</f>
        <v/>
      </c>
      <c r="J418" s="13" t="str" cm="1">
        <f t="array" ref="J418">IFERROR(SMALL(IF($D$2:$D1327=D418,$A$2:$A$911*1.000001),4),"")</f>
        <v/>
      </c>
      <c r="K418" s="13" t="str">
        <f t="shared" si="42"/>
        <v>No</v>
      </c>
      <c r="L418" s="13" t="str">
        <f t="shared" si="43"/>
        <v>No</v>
      </c>
      <c r="M418" s="13" t="str">
        <f t="shared" si="44"/>
        <v>No</v>
      </c>
      <c r="N418" s="13" t="str">
        <f>Table1[[#This Row],[Club]]&amp;":"&amp;Table1[[#Headers],[Male]]</f>
        <v>:Male</v>
      </c>
      <c r="P418" s="2">
        <v>417</v>
      </c>
      <c r="Q418" s="2" t="str">
        <f>IFERROR(VLOOKUP(P$1&amp;":"&amp;P418,'Finish order'!$C:$K,6,FALSE),"")</f>
        <v/>
      </c>
      <c r="R418" s="2" t="str">
        <f>IFERROR(VLOOKUP(P$1&amp;":"&amp;P418,'Finish order'!$C:$K,9,FALSE),"")</f>
        <v/>
      </c>
      <c r="S418" s="2" t="str">
        <f>IFERROR(VLOOKUP(P$1&amp;":"&amp;P418,'Finish order'!$C:$K,7,FALSE),"")</f>
        <v/>
      </c>
      <c r="T418" s="11" t="str">
        <f>IFERROR(VLOOKUP(P$1&amp;":"&amp;P418,'Finish order'!$C:$K,5,FALSE),"")</f>
        <v/>
      </c>
      <c r="U418" s="2" t="str">
        <f>IFERROR(VLOOKUP(P$1&amp;":"&amp;P418,'Finish order'!$C:$K,4,FALSE),"")</f>
        <v/>
      </c>
      <c r="V418" s="13" t="str" cm="1">
        <f t="array" ref="V418">IFERROR(SMALL(IF($S$2:$S1327=S418,$P$2:$P$911*1.001),1),"")</f>
        <v/>
      </c>
      <c r="W418" s="13" t="str" cm="1">
        <f t="array" ref="W418">IFERROR(SMALL(IF($S$2:$S1327=S418,$P$2:$P$911*1.0001),2),"")</f>
        <v/>
      </c>
      <c r="X418" s="13" t="str" cm="1">
        <f t="array" ref="X418">IFERROR(SMALL(IF($S$2:$S1327=S418,$P$2:$P$911*1.00001),3),"")</f>
        <v/>
      </c>
      <c r="Y418" s="13" t="str" cm="1">
        <f t="array" ref="Y418">IFERROR(SMALL(IF($S$2:$S1327=S418,$P$2:$P$911*1.000001),4),"")</f>
        <v/>
      </c>
      <c r="Z418" s="13" t="str">
        <f t="shared" si="45"/>
        <v>No</v>
      </c>
      <c r="AA418" s="13" t="str">
        <f t="shared" si="46"/>
        <v>No</v>
      </c>
      <c r="AB418" s="13" t="str">
        <f t="shared" si="47"/>
        <v>No</v>
      </c>
      <c r="AC418" s="13" t="str">
        <f>Table4[[#This Row],[Club]]&amp;":"&amp;Table4[[#Headers],[Female]]</f>
        <v>:Female</v>
      </c>
    </row>
    <row r="419" spans="1:29" x14ac:dyDescent="0.2">
      <c r="A419" s="2">
        <v>418</v>
      </c>
      <c r="B419" s="2" t="str">
        <f>IFERROR(VLOOKUP($A$1&amp;":"&amp;A419,'Finish order'!C:K,6,FALSE),"")</f>
        <v/>
      </c>
      <c r="C419" s="2" t="str">
        <f>IFERROR(VLOOKUP(A$1&amp;":"&amp;A419,'Finish order'!$C:$K,9,FALSE),"")</f>
        <v/>
      </c>
      <c r="D419" s="2" t="str">
        <f>IFERROR(VLOOKUP(A$1&amp;":"&amp;A419,'Finish order'!$C:$K,7,FALSE),"")</f>
        <v/>
      </c>
      <c r="E419" s="11" t="str">
        <f>IFERROR(VLOOKUP($A$1&amp;":"&amp;A419,'Finish order'!C:K,5,FALSE),"")</f>
        <v/>
      </c>
      <c r="F419" s="2" t="str">
        <f>IFERROR(VLOOKUP($A$1&amp;":"&amp;A419,'Finish order'!C:K,4,FALSE),"")</f>
        <v/>
      </c>
      <c r="G419" s="13" t="str" cm="1">
        <f t="array" ref="G419">IFERROR(SMALL(IF($D$2:$D1328=D419,$A$2:$A$911*1.001),1),"")</f>
        <v/>
      </c>
      <c r="H419" s="13" t="str" cm="1">
        <f t="array" ref="H419">IFERROR(SMALL(IF($D$2:$D1328=D419,$A$2:$A$911*1.0001),2),"")</f>
        <v/>
      </c>
      <c r="I419" s="13" t="str" cm="1">
        <f t="array" ref="I419">IFERROR(SMALL(IF($D$2:$D1328=D419,$A$2:$A$911*1.00001),3),"")</f>
        <v/>
      </c>
      <c r="J419" s="13" t="str" cm="1">
        <f t="array" ref="J419">IFERROR(SMALL(IF($D$2:$D1328=D419,$A$2:$A$911*1.000001),4),"")</f>
        <v/>
      </c>
      <c r="K419" s="13" t="str">
        <f t="shared" si="42"/>
        <v>No</v>
      </c>
      <c r="L419" s="13" t="str">
        <f t="shared" si="43"/>
        <v>No</v>
      </c>
      <c r="M419" s="13" t="str">
        <f t="shared" si="44"/>
        <v>No</v>
      </c>
      <c r="N419" s="13" t="str">
        <f>Table1[[#This Row],[Club]]&amp;":"&amp;Table1[[#Headers],[Male]]</f>
        <v>:Male</v>
      </c>
      <c r="P419" s="2">
        <v>418</v>
      </c>
      <c r="Q419" s="2" t="str">
        <f>IFERROR(VLOOKUP(P$1&amp;":"&amp;P419,'Finish order'!$C:$K,6,FALSE),"")</f>
        <v/>
      </c>
      <c r="R419" s="2" t="str">
        <f>IFERROR(VLOOKUP(P$1&amp;":"&amp;P419,'Finish order'!$C:$K,9,FALSE),"")</f>
        <v/>
      </c>
      <c r="S419" s="2" t="str">
        <f>IFERROR(VLOOKUP(P$1&amp;":"&amp;P419,'Finish order'!$C:$K,7,FALSE),"")</f>
        <v/>
      </c>
      <c r="T419" s="11" t="str">
        <f>IFERROR(VLOOKUP(P$1&amp;":"&amp;P419,'Finish order'!$C:$K,5,FALSE),"")</f>
        <v/>
      </c>
      <c r="U419" s="2" t="str">
        <f>IFERROR(VLOOKUP(P$1&amp;":"&amp;P419,'Finish order'!$C:$K,4,FALSE),"")</f>
        <v/>
      </c>
      <c r="V419" s="13" t="str" cm="1">
        <f t="array" ref="V419">IFERROR(SMALL(IF($S$2:$S1328=S419,$P$2:$P$911*1.001),1),"")</f>
        <v/>
      </c>
      <c r="W419" s="13" t="str" cm="1">
        <f t="array" ref="W419">IFERROR(SMALL(IF($S$2:$S1328=S419,$P$2:$P$911*1.0001),2),"")</f>
        <v/>
      </c>
      <c r="X419" s="13" t="str" cm="1">
        <f t="array" ref="X419">IFERROR(SMALL(IF($S$2:$S1328=S419,$P$2:$P$911*1.00001),3),"")</f>
        <v/>
      </c>
      <c r="Y419" s="13" t="str" cm="1">
        <f t="array" ref="Y419">IFERROR(SMALL(IF($S$2:$S1328=S419,$P$2:$P$911*1.000001),4),"")</f>
        <v/>
      </c>
      <c r="Z419" s="13" t="str">
        <f t="shared" si="45"/>
        <v>No</v>
      </c>
      <c r="AA419" s="13" t="str">
        <f t="shared" si="46"/>
        <v>No</v>
      </c>
      <c r="AB419" s="13" t="str">
        <f t="shared" si="47"/>
        <v>No</v>
      </c>
      <c r="AC419" s="13" t="str">
        <f>Table4[[#This Row],[Club]]&amp;":"&amp;Table4[[#Headers],[Female]]</f>
        <v>:Female</v>
      </c>
    </row>
    <row r="420" spans="1:29" x14ac:dyDescent="0.2">
      <c r="A420" s="2">
        <v>419</v>
      </c>
      <c r="B420" s="2" t="str">
        <f>IFERROR(VLOOKUP($A$1&amp;":"&amp;A420,'Finish order'!C:K,6,FALSE),"")</f>
        <v/>
      </c>
      <c r="C420" s="2" t="str">
        <f>IFERROR(VLOOKUP(A$1&amp;":"&amp;A420,'Finish order'!$C:$K,9,FALSE),"")</f>
        <v/>
      </c>
      <c r="D420" s="2" t="str">
        <f>IFERROR(VLOOKUP(A$1&amp;":"&amp;A420,'Finish order'!$C:$K,7,FALSE),"")</f>
        <v/>
      </c>
      <c r="E420" s="11" t="str">
        <f>IFERROR(VLOOKUP($A$1&amp;":"&amp;A420,'Finish order'!C:K,5,FALSE),"")</f>
        <v/>
      </c>
      <c r="F420" s="2" t="str">
        <f>IFERROR(VLOOKUP($A$1&amp;":"&amp;A420,'Finish order'!C:K,4,FALSE),"")</f>
        <v/>
      </c>
      <c r="G420" s="13" t="str" cm="1">
        <f t="array" ref="G420">IFERROR(SMALL(IF($D$2:$D1329=D420,$A$2:$A$911*1.001),1),"")</f>
        <v/>
      </c>
      <c r="H420" s="13" t="str" cm="1">
        <f t="array" ref="H420">IFERROR(SMALL(IF($D$2:$D1329=D420,$A$2:$A$911*1.0001),2),"")</f>
        <v/>
      </c>
      <c r="I420" s="13" t="str" cm="1">
        <f t="array" ref="I420">IFERROR(SMALL(IF($D$2:$D1329=D420,$A$2:$A$911*1.00001),3),"")</f>
        <v/>
      </c>
      <c r="J420" s="13" t="str" cm="1">
        <f t="array" ref="J420">IFERROR(SMALL(IF($D$2:$D1329=D420,$A$2:$A$911*1.000001),4),"")</f>
        <v/>
      </c>
      <c r="K420" s="13" t="str">
        <f t="shared" si="42"/>
        <v>No</v>
      </c>
      <c r="L420" s="13" t="str">
        <f t="shared" si="43"/>
        <v>No</v>
      </c>
      <c r="M420" s="13" t="str">
        <f t="shared" si="44"/>
        <v>No</v>
      </c>
      <c r="N420" s="13" t="str">
        <f>Table1[[#This Row],[Club]]&amp;":"&amp;Table1[[#Headers],[Male]]</f>
        <v>:Male</v>
      </c>
      <c r="P420" s="2">
        <v>419</v>
      </c>
      <c r="Q420" s="2" t="str">
        <f>IFERROR(VLOOKUP(P$1&amp;":"&amp;P420,'Finish order'!$C:$K,6,FALSE),"")</f>
        <v/>
      </c>
      <c r="R420" s="2" t="str">
        <f>IFERROR(VLOOKUP(P$1&amp;":"&amp;P420,'Finish order'!$C:$K,9,FALSE),"")</f>
        <v/>
      </c>
      <c r="S420" s="2" t="str">
        <f>IFERROR(VLOOKUP(P$1&amp;":"&amp;P420,'Finish order'!$C:$K,7,FALSE),"")</f>
        <v/>
      </c>
      <c r="T420" s="11" t="str">
        <f>IFERROR(VLOOKUP(P$1&amp;":"&amp;P420,'Finish order'!$C:$K,5,FALSE),"")</f>
        <v/>
      </c>
      <c r="U420" s="2" t="str">
        <f>IFERROR(VLOOKUP(P$1&amp;":"&amp;P420,'Finish order'!$C:$K,4,FALSE),"")</f>
        <v/>
      </c>
      <c r="V420" s="13" t="str" cm="1">
        <f t="array" ref="V420">IFERROR(SMALL(IF($S$2:$S1329=S420,$P$2:$P$911*1.001),1),"")</f>
        <v/>
      </c>
      <c r="W420" s="13" t="str" cm="1">
        <f t="array" ref="W420">IFERROR(SMALL(IF($S$2:$S1329=S420,$P$2:$P$911*1.0001),2),"")</f>
        <v/>
      </c>
      <c r="X420" s="13" t="str" cm="1">
        <f t="array" ref="X420">IFERROR(SMALL(IF($S$2:$S1329=S420,$P$2:$P$911*1.00001),3),"")</f>
        <v/>
      </c>
      <c r="Y420" s="13" t="str" cm="1">
        <f t="array" ref="Y420">IFERROR(SMALL(IF($S$2:$S1329=S420,$P$2:$P$911*1.000001),4),"")</f>
        <v/>
      </c>
      <c r="Z420" s="13" t="str">
        <f t="shared" si="45"/>
        <v>No</v>
      </c>
      <c r="AA420" s="13" t="str">
        <f t="shared" si="46"/>
        <v>No</v>
      </c>
      <c r="AB420" s="13" t="str">
        <f t="shared" si="47"/>
        <v>No</v>
      </c>
      <c r="AC420" s="13" t="str">
        <f>Table4[[#This Row],[Club]]&amp;":"&amp;Table4[[#Headers],[Female]]</f>
        <v>:Female</v>
      </c>
    </row>
    <row r="421" spans="1:29" x14ac:dyDescent="0.2">
      <c r="A421" s="2">
        <v>420</v>
      </c>
      <c r="B421" s="2" t="str">
        <f>IFERROR(VLOOKUP($A$1&amp;":"&amp;A421,'Finish order'!C:K,6,FALSE),"")</f>
        <v/>
      </c>
      <c r="C421" s="2" t="str">
        <f>IFERROR(VLOOKUP(A$1&amp;":"&amp;A421,'Finish order'!$C:$K,9,FALSE),"")</f>
        <v/>
      </c>
      <c r="D421" s="2" t="str">
        <f>IFERROR(VLOOKUP(A$1&amp;":"&amp;A421,'Finish order'!$C:$K,7,FALSE),"")</f>
        <v/>
      </c>
      <c r="E421" s="11" t="str">
        <f>IFERROR(VLOOKUP($A$1&amp;":"&amp;A421,'Finish order'!C:K,5,FALSE),"")</f>
        <v/>
      </c>
      <c r="F421" s="2" t="str">
        <f>IFERROR(VLOOKUP($A$1&amp;":"&amp;A421,'Finish order'!C:K,4,FALSE),"")</f>
        <v/>
      </c>
      <c r="G421" s="13" t="str" cm="1">
        <f t="array" ref="G421">IFERROR(SMALL(IF($D$2:$D1330=D421,$A$2:$A$911*1.001),1),"")</f>
        <v/>
      </c>
      <c r="H421" s="13" t="str" cm="1">
        <f t="array" ref="H421">IFERROR(SMALL(IF($D$2:$D1330=D421,$A$2:$A$911*1.0001),2),"")</f>
        <v/>
      </c>
      <c r="I421" s="13" t="str" cm="1">
        <f t="array" ref="I421">IFERROR(SMALL(IF($D$2:$D1330=D421,$A$2:$A$911*1.00001),3),"")</f>
        <v/>
      </c>
      <c r="J421" s="13" t="str" cm="1">
        <f t="array" ref="J421">IFERROR(SMALL(IF($D$2:$D1330=D421,$A$2:$A$911*1.000001),4),"")</f>
        <v/>
      </c>
      <c r="K421" s="13" t="str">
        <f t="shared" si="42"/>
        <v>No</v>
      </c>
      <c r="L421" s="13" t="str">
        <f t="shared" si="43"/>
        <v>No</v>
      </c>
      <c r="M421" s="13" t="str">
        <f t="shared" si="44"/>
        <v>No</v>
      </c>
      <c r="N421" s="13" t="str">
        <f>Table1[[#This Row],[Club]]&amp;":"&amp;Table1[[#Headers],[Male]]</f>
        <v>:Male</v>
      </c>
      <c r="P421" s="2">
        <v>420</v>
      </c>
      <c r="Q421" s="2" t="str">
        <f>IFERROR(VLOOKUP(P$1&amp;":"&amp;P421,'Finish order'!$C:$K,6,FALSE),"")</f>
        <v/>
      </c>
      <c r="R421" s="2" t="str">
        <f>IFERROR(VLOOKUP(P$1&amp;":"&amp;P421,'Finish order'!$C:$K,9,FALSE),"")</f>
        <v/>
      </c>
      <c r="S421" s="2" t="str">
        <f>IFERROR(VLOOKUP(P$1&amp;":"&amp;P421,'Finish order'!$C:$K,7,FALSE),"")</f>
        <v/>
      </c>
      <c r="T421" s="11" t="str">
        <f>IFERROR(VLOOKUP(P$1&amp;":"&amp;P421,'Finish order'!$C:$K,5,FALSE),"")</f>
        <v/>
      </c>
      <c r="U421" s="2" t="str">
        <f>IFERROR(VLOOKUP(P$1&amp;":"&amp;P421,'Finish order'!$C:$K,4,FALSE),"")</f>
        <v/>
      </c>
      <c r="V421" s="13" t="str" cm="1">
        <f t="array" ref="V421">IFERROR(SMALL(IF($S$2:$S1330=S421,$P$2:$P$911*1.001),1),"")</f>
        <v/>
      </c>
      <c r="W421" s="13" t="str" cm="1">
        <f t="array" ref="W421">IFERROR(SMALL(IF($S$2:$S1330=S421,$P$2:$P$911*1.0001),2),"")</f>
        <v/>
      </c>
      <c r="X421" s="13" t="str" cm="1">
        <f t="array" ref="X421">IFERROR(SMALL(IF($S$2:$S1330=S421,$P$2:$P$911*1.00001),3),"")</f>
        <v/>
      </c>
      <c r="Y421" s="13" t="str" cm="1">
        <f t="array" ref="Y421">IFERROR(SMALL(IF($S$2:$S1330=S421,$P$2:$P$911*1.000001),4),"")</f>
        <v/>
      </c>
      <c r="Z421" s="13" t="str">
        <f t="shared" si="45"/>
        <v>No</v>
      </c>
      <c r="AA421" s="13" t="str">
        <f t="shared" si="46"/>
        <v>No</v>
      </c>
      <c r="AB421" s="13" t="str">
        <f t="shared" si="47"/>
        <v>No</v>
      </c>
      <c r="AC421" s="13" t="str">
        <f>Table4[[#This Row],[Club]]&amp;":"&amp;Table4[[#Headers],[Female]]</f>
        <v>:Female</v>
      </c>
    </row>
    <row r="422" spans="1:29" x14ac:dyDescent="0.2">
      <c r="A422" s="2">
        <v>421</v>
      </c>
      <c r="B422" s="2" t="str">
        <f>IFERROR(VLOOKUP($A$1&amp;":"&amp;A422,'Finish order'!C:K,6,FALSE),"")</f>
        <v/>
      </c>
      <c r="C422" s="2" t="str">
        <f>IFERROR(VLOOKUP(A$1&amp;":"&amp;A422,'Finish order'!$C:$K,9,FALSE),"")</f>
        <v/>
      </c>
      <c r="D422" s="2" t="str">
        <f>IFERROR(VLOOKUP(A$1&amp;":"&amp;A422,'Finish order'!$C:$K,7,FALSE),"")</f>
        <v/>
      </c>
      <c r="E422" s="11" t="str">
        <f>IFERROR(VLOOKUP($A$1&amp;":"&amp;A422,'Finish order'!C:K,5,FALSE),"")</f>
        <v/>
      </c>
      <c r="F422" s="2" t="str">
        <f>IFERROR(VLOOKUP($A$1&amp;":"&amp;A422,'Finish order'!C:K,4,FALSE),"")</f>
        <v/>
      </c>
      <c r="G422" s="13" t="str" cm="1">
        <f t="array" ref="G422">IFERROR(SMALL(IF($D$2:$D1331=D422,$A$2:$A$911*1.001),1),"")</f>
        <v/>
      </c>
      <c r="H422" s="13" t="str" cm="1">
        <f t="array" ref="H422">IFERROR(SMALL(IF($D$2:$D1331=D422,$A$2:$A$911*1.0001),2),"")</f>
        <v/>
      </c>
      <c r="I422" s="13" t="str" cm="1">
        <f t="array" ref="I422">IFERROR(SMALL(IF($D$2:$D1331=D422,$A$2:$A$911*1.00001),3),"")</f>
        <v/>
      </c>
      <c r="J422" s="13" t="str" cm="1">
        <f t="array" ref="J422">IFERROR(SMALL(IF($D$2:$D1331=D422,$A$2:$A$911*1.000001),4),"")</f>
        <v/>
      </c>
      <c r="K422" s="13" t="str">
        <f t="shared" si="42"/>
        <v>No</v>
      </c>
      <c r="L422" s="13" t="str">
        <f t="shared" si="43"/>
        <v>No</v>
      </c>
      <c r="M422" s="13" t="str">
        <f t="shared" si="44"/>
        <v>No</v>
      </c>
      <c r="N422" s="13" t="str">
        <f>Table1[[#This Row],[Club]]&amp;":"&amp;Table1[[#Headers],[Male]]</f>
        <v>:Male</v>
      </c>
      <c r="P422" s="2">
        <v>421</v>
      </c>
      <c r="Q422" s="2" t="str">
        <f>IFERROR(VLOOKUP(P$1&amp;":"&amp;P422,'Finish order'!$C:$K,6,FALSE),"")</f>
        <v/>
      </c>
      <c r="R422" s="2" t="str">
        <f>IFERROR(VLOOKUP(P$1&amp;":"&amp;P422,'Finish order'!$C:$K,9,FALSE),"")</f>
        <v/>
      </c>
      <c r="S422" s="2" t="str">
        <f>IFERROR(VLOOKUP(P$1&amp;":"&amp;P422,'Finish order'!$C:$K,7,FALSE),"")</f>
        <v/>
      </c>
      <c r="T422" s="11" t="str">
        <f>IFERROR(VLOOKUP(P$1&amp;":"&amp;P422,'Finish order'!$C:$K,5,FALSE),"")</f>
        <v/>
      </c>
      <c r="U422" s="2" t="str">
        <f>IFERROR(VLOOKUP(P$1&amp;":"&amp;P422,'Finish order'!$C:$K,4,FALSE),"")</f>
        <v/>
      </c>
      <c r="V422" s="13" t="str" cm="1">
        <f t="array" ref="V422">IFERROR(SMALL(IF($S$2:$S1331=S422,$P$2:$P$911*1.001),1),"")</f>
        <v/>
      </c>
      <c r="W422" s="13" t="str" cm="1">
        <f t="array" ref="W422">IFERROR(SMALL(IF($S$2:$S1331=S422,$P$2:$P$911*1.0001),2),"")</f>
        <v/>
      </c>
      <c r="X422" s="13" t="str" cm="1">
        <f t="array" ref="X422">IFERROR(SMALL(IF($S$2:$S1331=S422,$P$2:$P$911*1.00001),3),"")</f>
        <v/>
      </c>
      <c r="Y422" s="13" t="str" cm="1">
        <f t="array" ref="Y422">IFERROR(SMALL(IF($S$2:$S1331=S422,$P$2:$P$911*1.000001),4),"")</f>
        <v/>
      </c>
      <c r="Z422" s="13" t="str">
        <f t="shared" si="45"/>
        <v>No</v>
      </c>
      <c r="AA422" s="13" t="str">
        <f t="shared" si="46"/>
        <v>No</v>
      </c>
      <c r="AB422" s="13" t="str">
        <f t="shared" si="47"/>
        <v>No</v>
      </c>
      <c r="AC422" s="13" t="str">
        <f>Table4[[#This Row],[Club]]&amp;":"&amp;Table4[[#Headers],[Female]]</f>
        <v>:Female</v>
      </c>
    </row>
    <row r="423" spans="1:29" x14ac:dyDescent="0.2">
      <c r="A423" s="2">
        <v>422</v>
      </c>
      <c r="B423" s="2" t="str">
        <f>IFERROR(VLOOKUP($A$1&amp;":"&amp;A423,'Finish order'!C:K,6,FALSE),"")</f>
        <v/>
      </c>
      <c r="C423" s="2" t="str">
        <f>IFERROR(VLOOKUP(A$1&amp;":"&amp;A423,'Finish order'!$C:$K,9,FALSE),"")</f>
        <v/>
      </c>
      <c r="D423" s="2" t="str">
        <f>IFERROR(VLOOKUP(A$1&amp;":"&amp;A423,'Finish order'!$C:$K,7,FALSE),"")</f>
        <v/>
      </c>
      <c r="E423" s="11" t="str">
        <f>IFERROR(VLOOKUP($A$1&amp;":"&amp;A423,'Finish order'!C:K,5,FALSE),"")</f>
        <v/>
      </c>
      <c r="F423" s="2" t="str">
        <f>IFERROR(VLOOKUP($A$1&amp;":"&amp;A423,'Finish order'!C:K,4,FALSE),"")</f>
        <v/>
      </c>
      <c r="G423" s="13" t="str" cm="1">
        <f t="array" ref="G423">IFERROR(SMALL(IF($D$2:$D1332=D423,$A$2:$A$911*1.001),1),"")</f>
        <v/>
      </c>
      <c r="H423" s="13" t="str" cm="1">
        <f t="array" ref="H423">IFERROR(SMALL(IF($D$2:$D1332=D423,$A$2:$A$911*1.0001),2),"")</f>
        <v/>
      </c>
      <c r="I423" s="13" t="str" cm="1">
        <f t="array" ref="I423">IFERROR(SMALL(IF($D$2:$D1332=D423,$A$2:$A$911*1.00001),3),"")</f>
        <v/>
      </c>
      <c r="J423" s="13" t="str" cm="1">
        <f t="array" ref="J423">IFERROR(SMALL(IF($D$2:$D1332=D423,$A$2:$A$911*1.000001),4),"")</f>
        <v/>
      </c>
      <c r="K423" s="13" t="str">
        <f t="shared" si="42"/>
        <v>No</v>
      </c>
      <c r="L423" s="13" t="str">
        <f t="shared" si="43"/>
        <v>No</v>
      </c>
      <c r="M423" s="13" t="str">
        <f t="shared" si="44"/>
        <v>No</v>
      </c>
      <c r="N423" s="13" t="str">
        <f>Table1[[#This Row],[Club]]&amp;":"&amp;Table1[[#Headers],[Male]]</f>
        <v>:Male</v>
      </c>
      <c r="P423" s="2">
        <v>422</v>
      </c>
      <c r="Q423" s="2" t="str">
        <f>IFERROR(VLOOKUP(P$1&amp;":"&amp;P423,'Finish order'!$C:$K,6,FALSE),"")</f>
        <v/>
      </c>
      <c r="R423" s="2" t="str">
        <f>IFERROR(VLOOKUP(P$1&amp;":"&amp;P423,'Finish order'!$C:$K,9,FALSE),"")</f>
        <v/>
      </c>
      <c r="S423" s="2" t="str">
        <f>IFERROR(VLOOKUP(P$1&amp;":"&amp;P423,'Finish order'!$C:$K,7,FALSE),"")</f>
        <v/>
      </c>
      <c r="T423" s="11" t="str">
        <f>IFERROR(VLOOKUP(P$1&amp;":"&amp;P423,'Finish order'!$C:$K,5,FALSE),"")</f>
        <v/>
      </c>
      <c r="U423" s="2" t="str">
        <f>IFERROR(VLOOKUP(P$1&amp;":"&amp;P423,'Finish order'!$C:$K,4,FALSE),"")</f>
        <v/>
      </c>
      <c r="V423" s="13" t="str" cm="1">
        <f t="array" ref="V423">IFERROR(SMALL(IF($S$2:$S1332=S423,$P$2:$P$911*1.001),1),"")</f>
        <v/>
      </c>
      <c r="W423" s="13" t="str" cm="1">
        <f t="array" ref="W423">IFERROR(SMALL(IF($S$2:$S1332=S423,$P$2:$P$911*1.0001),2),"")</f>
        <v/>
      </c>
      <c r="X423" s="13" t="str" cm="1">
        <f t="array" ref="X423">IFERROR(SMALL(IF($S$2:$S1332=S423,$P$2:$P$911*1.00001),3),"")</f>
        <v/>
      </c>
      <c r="Y423" s="13" t="str" cm="1">
        <f t="array" ref="Y423">IFERROR(SMALL(IF($S$2:$S1332=S423,$P$2:$P$911*1.000001),4),"")</f>
        <v/>
      </c>
      <c r="Z423" s="13" t="str">
        <f t="shared" si="45"/>
        <v>No</v>
      </c>
      <c r="AA423" s="13" t="str">
        <f t="shared" si="46"/>
        <v>No</v>
      </c>
      <c r="AB423" s="13" t="str">
        <f t="shared" si="47"/>
        <v>No</v>
      </c>
      <c r="AC423" s="13" t="str">
        <f>Table4[[#This Row],[Club]]&amp;":"&amp;Table4[[#Headers],[Female]]</f>
        <v>:Female</v>
      </c>
    </row>
    <row r="424" spans="1:29" x14ac:dyDescent="0.2">
      <c r="A424" s="2">
        <v>423</v>
      </c>
      <c r="B424" s="2" t="str">
        <f>IFERROR(VLOOKUP($A$1&amp;":"&amp;A424,'Finish order'!C:K,6,FALSE),"")</f>
        <v/>
      </c>
      <c r="C424" s="2" t="str">
        <f>IFERROR(VLOOKUP(A$1&amp;":"&amp;A424,'Finish order'!$C:$K,9,FALSE),"")</f>
        <v/>
      </c>
      <c r="D424" s="2" t="str">
        <f>IFERROR(VLOOKUP(A$1&amp;":"&amp;A424,'Finish order'!$C:$K,7,FALSE),"")</f>
        <v/>
      </c>
      <c r="E424" s="11" t="str">
        <f>IFERROR(VLOOKUP($A$1&amp;":"&amp;A424,'Finish order'!C:K,5,FALSE),"")</f>
        <v/>
      </c>
      <c r="F424" s="2" t="str">
        <f>IFERROR(VLOOKUP($A$1&amp;":"&amp;A424,'Finish order'!C:K,4,FALSE),"")</f>
        <v/>
      </c>
      <c r="G424" s="13" t="str" cm="1">
        <f t="array" ref="G424">IFERROR(SMALL(IF($D$2:$D1333=D424,$A$2:$A$911*1.001),1),"")</f>
        <v/>
      </c>
      <c r="H424" s="13" t="str" cm="1">
        <f t="array" ref="H424">IFERROR(SMALL(IF($D$2:$D1333=D424,$A$2:$A$911*1.0001),2),"")</f>
        <v/>
      </c>
      <c r="I424" s="13" t="str" cm="1">
        <f t="array" ref="I424">IFERROR(SMALL(IF($D$2:$D1333=D424,$A$2:$A$911*1.00001),3),"")</f>
        <v/>
      </c>
      <c r="J424" s="13" t="str" cm="1">
        <f t="array" ref="J424">IFERROR(SMALL(IF($D$2:$D1333=D424,$A$2:$A$911*1.000001),4),"")</f>
        <v/>
      </c>
      <c r="K424" s="13" t="str">
        <f t="shared" si="42"/>
        <v>No</v>
      </c>
      <c r="L424" s="13" t="str">
        <f t="shared" si="43"/>
        <v>No</v>
      </c>
      <c r="M424" s="13" t="str">
        <f t="shared" si="44"/>
        <v>No</v>
      </c>
      <c r="N424" s="13" t="str">
        <f>Table1[[#This Row],[Club]]&amp;":"&amp;Table1[[#Headers],[Male]]</f>
        <v>:Male</v>
      </c>
      <c r="P424" s="2">
        <v>423</v>
      </c>
      <c r="Q424" s="2" t="str">
        <f>IFERROR(VLOOKUP(P$1&amp;":"&amp;P424,'Finish order'!$C:$K,6,FALSE),"")</f>
        <v/>
      </c>
      <c r="R424" s="2" t="str">
        <f>IFERROR(VLOOKUP(P$1&amp;":"&amp;P424,'Finish order'!$C:$K,9,FALSE),"")</f>
        <v/>
      </c>
      <c r="S424" s="2" t="str">
        <f>IFERROR(VLOOKUP(P$1&amp;":"&amp;P424,'Finish order'!$C:$K,7,FALSE),"")</f>
        <v/>
      </c>
      <c r="T424" s="11" t="str">
        <f>IFERROR(VLOOKUP(P$1&amp;":"&amp;P424,'Finish order'!$C:$K,5,FALSE),"")</f>
        <v/>
      </c>
      <c r="U424" s="2" t="str">
        <f>IFERROR(VLOOKUP(P$1&amp;":"&amp;P424,'Finish order'!$C:$K,4,FALSE),"")</f>
        <v/>
      </c>
      <c r="V424" s="13" t="str" cm="1">
        <f t="array" ref="V424">IFERROR(SMALL(IF($S$2:$S1333=S424,$P$2:$P$911*1.001),1),"")</f>
        <v/>
      </c>
      <c r="W424" s="13" t="str" cm="1">
        <f t="array" ref="W424">IFERROR(SMALL(IF($S$2:$S1333=S424,$P$2:$P$911*1.0001),2),"")</f>
        <v/>
      </c>
      <c r="X424" s="13" t="str" cm="1">
        <f t="array" ref="X424">IFERROR(SMALL(IF($S$2:$S1333=S424,$P$2:$P$911*1.00001),3),"")</f>
        <v/>
      </c>
      <c r="Y424" s="13" t="str" cm="1">
        <f t="array" ref="Y424">IFERROR(SMALL(IF($S$2:$S1333=S424,$P$2:$P$911*1.000001),4),"")</f>
        <v/>
      </c>
      <c r="Z424" s="13" t="str">
        <f t="shared" si="45"/>
        <v>No</v>
      </c>
      <c r="AA424" s="13" t="str">
        <f t="shared" si="46"/>
        <v>No</v>
      </c>
      <c r="AB424" s="13" t="str">
        <f t="shared" si="47"/>
        <v>No</v>
      </c>
      <c r="AC424" s="13" t="str">
        <f>Table4[[#This Row],[Club]]&amp;":"&amp;Table4[[#Headers],[Female]]</f>
        <v>:Female</v>
      </c>
    </row>
    <row r="425" spans="1:29" x14ac:dyDescent="0.2">
      <c r="A425" s="2">
        <v>424</v>
      </c>
      <c r="B425" s="2" t="str">
        <f>IFERROR(VLOOKUP($A$1&amp;":"&amp;A425,'Finish order'!C:K,6,FALSE),"")</f>
        <v/>
      </c>
      <c r="C425" s="2" t="str">
        <f>IFERROR(VLOOKUP(A$1&amp;":"&amp;A425,'Finish order'!$C:$K,9,FALSE),"")</f>
        <v/>
      </c>
      <c r="D425" s="2" t="str">
        <f>IFERROR(VLOOKUP(A$1&amp;":"&amp;A425,'Finish order'!$C:$K,7,FALSE),"")</f>
        <v/>
      </c>
      <c r="E425" s="11" t="str">
        <f>IFERROR(VLOOKUP($A$1&amp;":"&amp;A425,'Finish order'!C:K,5,FALSE),"")</f>
        <v/>
      </c>
      <c r="F425" s="2" t="str">
        <f>IFERROR(VLOOKUP($A$1&amp;":"&amp;A425,'Finish order'!C:K,4,FALSE),"")</f>
        <v/>
      </c>
      <c r="G425" s="13" t="str" cm="1">
        <f t="array" ref="G425">IFERROR(SMALL(IF($D$2:$D1334=D425,$A$2:$A$911*1.001),1),"")</f>
        <v/>
      </c>
      <c r="H425" s="13" t="str" cm="1">
        <f t="array" ref="H425">IFERROR(SMALL(IF($D$2:$D1334=D425,$A$2:$A$911*1.0001),2),"")</f>
        <v/>
      </c>
      <c r="I425" s="13" t="str" cm="1">
        <f t="array" ref="I425">IFERROR(SMALL(IF($D$2:$D1334=D425,$A$2:$A$911*1.00001),3),"")</f>
        <v/>
      </c>
      <c r="J425" s="13" t="str" cm="1">
        <f t="array" ref="J425">IFERROR(SMALL(IF($D$2:$D1334=D425,$A$2:$A$911*1.000001),4),"")</f>
        <v/>
      </c>
      <c r="K425" s="13" t="str">
        <f t="shared" si="42"/>
        <v>No</v>
      </c>
      <c r="L425" s="13" t="str">
        <f t="shared" si="43"/>
        <v>No</v>
      </c>
      <c r="M425" s="13" t="str">
        <f t="shared" si="44"/>
        <v>No</v>
      </c>
      <c r="N425" s="13" t="str">
        <f>Table1[[#This Row],[Club]]&amp;":"&amp;Table1[[#Headers],[Male]]</f>
        <v>:Male</v>
      </c>
      <c r="P425" s="2">
        <v>424</v>
      </c>
      <c r="Q425" s="2" t="str">
        <f>IFERROR(VLOOKUP(P$1&amp;":"&amp;P425,'Finish order'!$C:$K,6,FALSE),"")</f>
        <v/>
      </c>
      <c r="R425" s="2" t="str">
        <f>IFERROR(VLOOKUP(P$1&amp;":"&amp;P425,'Finish order'!$C:$K,9,FALSE),"")</f>
        <v/>
      </c>
      <c r="S425" s="2" t="str">
        <f>IFERROR(VLOOKUP(P$1&amp;":"&amp;P425,'Finish order'!$C:$K,7,FALSE),"")</f>
        <v/>
      </c>
      <c r="T425" s="11" t="str">
        <f>IFERROR(VLOOKUP(P$1&amp;":"&amp;P425,'Finish order'!$C:$K,5,FALSE),"")</f>
        <v/>
      </c>
      <c r="U425" s="2" t="str">
        <f>IFERROR(VLOOKUP(P$1&amp;":"&amp;P425,'Finish order'!$C:$K,4,FALSE),"")</f>
        <v/>
      </c>
      <c r="V425" s="13" t="str" cm="1">
        <f t="array" ref="V425">IFERROR(SMALL(IF($S$2:$S1334=S425,$P$2:$P$911*1.001),1),"")</f>
        <v/>
      </c>
      <c r="W425" s="13" t="str" cm="1">
        <f t="array" ref="W425">IFERROR(SMALL(IF($S$2:$S1334=S425,$P$2:$P$911*1.0001),2),"")</f>
        <v/>
      </c>
      <c r="X425" s="13" t="str" cm="1">
        <f t="array" ref="X425">IFERROR(SMALL(IF($S$2:$S1334=S425,$P$2:$P$911*1.00001),3),"")</f>
        <v/>
      </c>
      <c r="Y425" s="13" t="str" cm="1">
        <f t="array" ref="Y425">IFERROR(SMALL(IF($S$2:$S1334=S425,$P$2:$P$911*1.000001),4),"")</f>
        <v/>
      </c>
      <c r="Z425" s="13" t="str">
        <f t="shared" si="45"/>
        <v>No</v>
      </c>
      <c r="AA425" s="13" t="str">
        <f t="shared" si="46"/>
        <v>No</v>
      </c>
      <c r="AB425" s="13" t="str">
        <f t="shared" si="47"/>
        <v>No</v>
      </c>
      <c r="AC425" s="13" t="str">
        <f>Table4[[#This Row],[Club]]&amp;":"&amp;Table4[[#Headers],[Female]]</f>
        <v>:Female</v>
      </c>
    </row>
    <row r="426" spans="1:29" x14ac:dyDescent="0.2">
      <c r="A426" s="2">
        <v>425</v>
      </c>
      <c r="B426" s="2" t="str">
        <f>IFERROR(VLOOKUP($A$1&amp;":"&amp;A426,'Finish order'!C:K,6,FALSE),"")</f>
        <v/>
      </c>
      <c r="C426" s="2" t="str">
        <f>IFERROR(VLOOKUP(A$1&amp;":"&amp;A426,'Finish order'!$C:$K,9,FALSE),"")</f>
        <v/>
      </c>
      <c r="D426" s="2" t="str">
        <f>IFERROR(VLOOKUP(A$1&amp;":"&amp;A426,'Finish order'!$C:$K,7,FALSE),"")</f>
        <v/>
      </c>
      <c r="E426" s="11" t="str">
        <f>IFERROR(VLOOKUP($A$1&amp;":"&amp;A426,'Finish order'!C:K,5,FALSE),"")</f>
        <v/>
      </c>
      <c r="F426" s="2" t="str">
        <f>IFERROR(VLOOKUP($A$1&amp;":"&amp;A426,'Finish order'!C:K,4,FALSE),"")</f>
        <v/>
      </c>
      <c r="G426" s="13" t="str" cm="1">
        <f t="array" ref="G426">IFERROR(SMALL(IF($D$2:$D1335=D426,$A$2:$A$911*1.001),1),"")</f>
        <v/>
      </c>
      <c r="H426" s="13" t="str" cm="1">
        <f t="array" ref="H426">IFERROR(SMALL(IF($D$2:$D1335=D426,$A$2:$A$911*1.0001),2),"")</f>
        <v/>
      </c>
      <c r="I426" s="13" t="str" cm="1">
        <f t="array" ref="I426">IFERROR(SMALL(IF($D$2:$D1335=D426,$A$2:$A$911*1.00001),3),"")</f>
        <v/>
      </c>
      <c r="J426" s="13" t="str" cm="1">
        <f t="array" ref="J426">IFERROR(SMALL(IF($D$2:$D1335=D426,$A$2:$A$911*1.000001),4),"")</f>
        <v/>
      </c>
      <c r="K426" s="13" t="str">
        <f t="shared" si="42"/>
        <v>No</v>
      </c>
      <c r="L426" s="13" t="str">
        <f t="shared" si="43"/>
        <v>No</v>
      </c>
      <c r="M426" s="13" t="str">
        <f t="shared" si="44"/>
        <v>No</v>
      </c>
      <c r="N426" s="13" t="str">
        <f>Table1[[#This Row],[Club]]&amp;":"&amp;Table1[[#Headers],[Male]]</f>
        <v>:Male</v>
      </c>
      <c r="P426" s="2">
        <v>425</v>
      </c>
      <c r="Q426" s="2" t="str">
        <f>IFERROR(VLOOKUP(P$1&amp;":"&amp;P426,'Finish order'!$C:$K,6,FALSE),"")</f>
        <v/>
      </c>
      <c r="R426" s="2" t="str">
        <f>IFERROR(VLOOKUP(P$1&amp;":"&amp;P426,'Finish order'!$C:$K,9,FALSE),"")</f>
        <v/>
      </c>
      <c r="S426" s="2" t="str">
        <f>IFERROR(VLOOKUP(P$1&amp;":"&amp;P426,'Finish order'!$C:$K,7,FALSE),"")</f>
        <v/>
      </c>
      <c r="T426" s="11" t="str">
        <f>IFERROR(VLOOKUP(P$1&amp;":"&amp;P426,'Finish order'!$C:$K,5,FALSE),"")</f>
        <v/>
      </c>
      <c r="U426" s="2" t="str">
        <f>IFERROR(VLOOKUP(P$1&amp;":"&amp;P426,'Finish order'!$C:$K,4,FALSE),"")</f>
        <v/>
      </c>
      <c r="V426" s="13" t="str" cm="1">
        <f t="array" ref="V426">IFERROR(SMALL(IF($S$2:$S1335=S426,$P$2:$P$911*1.001),1),"")</f>
        <v/>
      </c>
      <c r="W426" s="13" t="str" cm="1">
        <f t="array" ref="W426">IFERROR(SMALL(IF($S$2:$S1335=S426,$P$2:$P$911*1.0001),2),"")</f>
        <v/>
      </c>
      <c r="X426" s="13" t="str" cm="1">
        <f t="array" ref="X426">IFERROR(SMALL(IF($S$2:$S1335=S426,$P$2:$P$911*1.00001),3),"")</f>
        <v/>
      </c>
      <c r="Y426" s="13" t="str" cm="1">
        <f t="array" ref="Y426">IFERROR(SMALL(IF($S$2:$S1335=S426,$P$2:$P$911*1.000001),4),"")</f>
        <v/>
      </c>
      <c r="Z426" s="13" t="str">
        <f t="shared" si="45"/>
        <v>No</v>
      </c>
      <c r="AA426" s="13" t="str">
        <f t="shared" si="46"/>
        <v>No</v>
      </c>
      <c r="AB426" s="13" t="str">
        <f t="shared" si="47"/>
        <v>No</v>
      </c>
      <c r="AC426" s="13" t="str">
        <f>Table4[[#This Row],[Club]]&amp;":"&amp;Table4[[#Headers],[Female]]</f>
        <v>:Female</v>
      </c>
    </row>
    <row r="427" spans="1:29" x14ac:dyDescent="0.2">
      <c r="A427" s="2">
        <v>426</v>
      </c>
      <c r="B427" s="2" t="str">
        <f>IFERROR(VLOOKUP($A$1&amp;":"&amp;A427,'Finish order'!C:K,6,FALSE),"")</f>
        <v/>
      </c>
      <c r="C427" s="2" t="str">
        <f>IFERROR(VLOOKUP(A$1&amp;":"&amp;A427,'Finish order'!$C:$K,9,FALSE),"")</f>
        <v/>
      </c>
      <c r="D427" s="2" t="str">
        <f>IFERROR(VLOOKUP(A$1&amp;":"&amp;A427,'Finish order'!$C:$K,7,FALSE),"")</f>
        <v/>
      </c>
      <c r="E427" s="11" t="str">
        <f>IFERROR(VLOOKUP($A$1&amp;":"&amp;A427,'Finish order'!C:K,5,FALSE),"")</f>
        <v/>
      </c>
      <c r="F427" s="2" t="str">
        <f>IFERROR(VLOOKUP($A$1&amp;":"&amp;A427,'Finish order'!C:K,4,FALSE),"")</f>
        <v/>
      </c>
      <c r="G427" s="13" t="str" cm="1">
        <f t="array" ref="G427">IFERROR(SMALL(IF($D$2:$D1336=D427,$A$2:$A$911*1.001),1),"")</f>
        <v/>
      </c>
      <c r="H427" s="13" t="str" cm="1">
        <f t="array" ref="H427">IFERROR(SMALL(IF($D$2:$D1336=D427,$A$2:$A$911*1.0001),2),"")</f>
        <v/>
      </c>
      <c r="I427" s="13" t="str" cm="1">
        <f t="array" ref="I427">IFERROR(SMALL(IF($D$2:$D1336=D427,$A$2:$A$911*1.00001),3),"")</f>
        <v/>
      </c>
      <c r="J427" s="13" t="str" cm="1">
        <f t="array" ref="J427">IFERROR(SMALL(IF($D$2:$D1336=D427,$A$2:$A$911*1.000001),4),"")</f>
        <v/>
      </c>
      <c r="K427" s="13" t="str">
        <f t="shared" si="42"/>
        <v>No</v>
      </c>
      <c r="L427" s="13" t="str">
        <f t="shared" si="43"/>
        <v>No</v>
      </c>
      <c r="M427" s="13" t="str">
        <f t="shared" si="44"/>
        <v>No</v>
      </c>
      <c r="N427" s="13" t="str">
        <f>Table1[[#This Row],[Club]]&amp;":"&amp;Table1[[#Headers],[Male]]</f>
        <v>:Male</v>
      </c>
      <c r="P427" s="2">
        <v>426</v>
      </c>
      <c r="Q427" s="2" t="str">
        <f>IFERROR(VLOOKUP(P$1&amp;":"&amp;P427,'Finish order'!$C:$K,6,FALSE),"")</f>
        <v/>
      </c>
      <c r="R427" s="2" t="str">
        <f>IFERROR(VLOOKUP(P$1&amp;":"&amp;P427,'Finish order'!$C:$K,9,FALSE),"")</f>
        <v/>
      </c>
      <c r="S427" s="2" t="str">
        <f>IFERROR(VLOOKUP(P$1&amp;":"&amp;P427,'Finish order'!$C:$K,7,FALSE),"")</f>
        <v/>
      </c>
      <c r="T427" s="11" t="str">
        <f>IFERROR(VLOOKUP(P$1&amp;":"&amp;P427,'Finish order'!$C:$K,5,FALSE),"")</f>
        <v/>
      </c>
      <c r="U427" s="2" t="str">
        <f>IFERROR(VLOOKUP(P$1&amp;":"&amp;P427,'Finish order'!$C:$K,4,FALSE),"")</f>
        <v/>
      </c>
      <c r="V427" s="13" t="str" cm="1">
        <f t="array" ref="V427">IFERROR(SMALL(IF($S$2:$S1336=S427,$P$2:$P$911*1.001),1),"")</f>
        <v/>
      </c>
      <c r="W427" s="13" t="str" cm="1">
        <f t="array" ref="W427">IFERROR(SMALL(IF($S$2:$S1336=S427,$P$2:$P$911*1.0001),2),"")</f>
        <v/>
      </c>
      <c r="X427" s="13" t="str" cm="1">
        <f t="array" ref="X427">IFERROR(SMALL(IF($S$2:$S1336=S427,$P$2:$P$911*1.00001),3),"")</f>
        <v/>
      </c>
      <c r="Y427" s="13" t="str" cm="1">
        <f t="array" ref="Y427">IFERROR(SMALL(IF($S$2:$S1336=S427,$P$2:$P$911*1.000001),4),"")</f>
        <v/>
      </c>
      <c r="Z427" s="13" t="str">
        <f t="shared" si="45"/>
        <v>No</v>
      </c>
      <c r="AA427" s="13" t="str">
        <f t="shared" si="46"/>
        <v>No</v>
      </c>
      <c r="AB427" s="13" t="str">
        <f t="shared" si="47"/>
        <v>No</v>
      </c>
      <c r="AC427" s="13" t="str">
        <f>Table4[[#This Row],[Club]]&amp;":"&amp;Table4[[#Headers],[Female]]</f>
        <v>:Female</v>
      </c>
    </row>
    <row r="428" spans="1:29" x14ac:dyDescent="0.2">
      <c r="A428" s="2">
        <v>427</v>
      </c>
      <c r="B428" s="2" t="str">
        <f>IFERROR(VLOOKUP($A$1&amp;":"&amp;A428,'Finish order'!C:K,6,FALSE),"")</f>
        <v/>
      </c>
      <c r="C428" s="2" t="str">
        <f>IFERROR(VLOOKUP(A$1&amp;":"&amp;A428,'Finish order'!$C:$K,9,FALSE),"")</f>
        <v/>
      </c>
      <c r="D428" s="2" t="str">
        <f>IFERROR(VLOOKUP(A$1&amp;":"&amp;A428,'Finish order'!$C:$K,7,FALSE),"")</f>
        <v/>
      </c>
      <c r="E428" s="11" t="str">
        <f>IFERROR(VLOOKUP($A$1&amp;":"&amp;A428,'Finish order'!C:K,5,FALSE),"")</f>
        <v/>
      </c>
      <c r="F428" s="2" t="str">
        <f>IFERROR(VLOOKUP($A$1&amp;":"&amp;A428,'Finish order'!C:K,4,FALSE),"")</f>
        <v/>
      </c>
      <c r="G428" s="13" t="str" cm="1">
        <f t="array" ref="G428">IFERROR(SMALL(IF($D$2:$D1337=D428,$A$2:$A$911*1.001),1),"")</f>
        <v/>
      </c>
      <c r="H428" s="13" t="str" cm="1">
        <f t="array" ref="H428">IFERROR(SMALL(IF($D$2:$D1337=D428,$A$2:$A$911*1.0001),2),"")</f>
        <v/>
      </c>
      <c r="I428" s="13" t="str" cm="1">
        <f t="array" ref="I428">IFERROR(SMALL(IF($D$2:$D1337=D428,$A$2:$A$911*1.00001),3),"")</f>
        <v/>
      </c>
      <c r="J428" s="13" t="str" cm="1">
        <f t="array" ref="J428">IFERROR(SMALL(IF($D$2:$D1337=D428,$A$2:$A$911*1.000001),4),"")</f>
        <v/>
      </c>
      <c r="K428" s="13" t="str">
        <f t="shared" si="42"/>
        <v>No</v>
      </c>
      <c r="L428" s="13" t="str">
        <f t="shared" si="43"/>
        <v>No</v>
      </c>
      <c r="M428" s="13" t="str">
        <f t="shared" si="44"/>
        <v>No</v>
      </c>
      <c r="N428" s="13" t="str">
        <f>Table1[[#This Row],[Club]]&amp;":"&amp;Table1[[#Headers],[Male]]</f>
        <v>:Male</v>
      </c>
      <c r="P428" s="2">
        <v>427</v>
      </c>
      <c r="Q428" s="2" t="str">
        <f>IFERROR(VLOOKUP(P$1&amp;":"&amp;P428,'Finish order'!$C:$K,6,FALSE),"")</f>
        <v/>
      </c>
      <c r="R428" s="2" t="str">
        <f>IFERROR(VLOOKUP(P$1&amp;":"&amp;P428,'Finish order'!$C:$K,9,FALSE),"")</f>
        <v/>
      </c>
      <c r="S428" s="2" t="str">
        <f>IFERROR(VLOOKUP(P$1&amp;":"&amp;P428,'Finish order'!$C:$K,7,FALSE),"")</f>
        <v/>
      </c>
      <c r="T428" s="11" t="str">
        <f>IFERROR(VLOOKUP(P$1&amp;":"&amp;P428,'Finish order'!$C:$K,5,FALSE),"")</f>
        <v/>
      </c>
      <c r="U428" s="2" t="str">
        <f>IFERROR(VLOOKUP(P$1&amp;":"&amp;P428,'Finish order'!$C:$K,4,FALSE),"")</f>
        <v/>
      </c>
      <c r="V428" s="13" t="str" cm="1">
        <f t="array" ref="V428">IFERROR(SMALL(IF($S$2:$S1337=S428,$P$2:$P$911*1.001),1),"")</f>
        <v/>
      </c>
      <c r="W428" s="13" t="str" cm="1">
        <f t="array" ref="W428">IFERROR(SMALL(IF($S$2:$S1337=S428,$P$2:$P$911*1.0001),2),"")</f>
        <v/>
      </c>
      <c r="X428" s="13" t="str" cm="1">
        <f t="array" ref="X428">IFERROR(SMALL(IF($S$2:$S1337=S428,$P$2:$P$911*1.00001),3),"")</f>
        <v/>
      </c>
      <c r="Y428" s="13" t="str" cm="1">
        <f t="array" ref="Y428">IFERROR(SMALL(IF($S$2:$S1337=S428,$P$2:$P$911*1.000001),4),"")</f>
        <v/>
      </c>
      <c r="Z428" s="13" t="str">
        <f t="shared" si="45"/>
        <v>No</v>
      </c>
      <c r="AA428" s="13" t="str">
        <f t="shared" si="46"/>
        <v>No</v>
      </c>
      <c r="AB428" s="13" t="str">
        <f t="shared" si="47"/>
        <v>No</v>
      </c>
      <c r="AC428" s="13" t="str">
        <f>Table4[[#This Row],[Club]]&amp;":"&amp;Table4[[#Headers],[Female]]</f>
        <v>:Female</v>
      </c>
    </row>
    <row r="429" spans="1:29" x14ac:dyDescent="0.2">
      <c r="A429" s="2">
        <v>428</v>
      </c>
      <c r="B429" s="2" t="str">
        <f>IFERROR(VLOOKUP($A$1&amp;":"&amp;A429,'Finish order'!C:K,6,FALSE),"")</f>
        <v/>
      </c>
      <c r="C429" s="2" t="str">
        <f>IFERROR(VLOOKUP(A$1&amp;":"&amp;A429,'Finish order'!$C:$K,9,FALSE),"")</f>
        <v/>
      </c>
      <c r="D429" s="2" t="str">
        <f>IFERROR(VLOOKUP(A$1&amp;":"&amp;A429,'Finish order'!$C:$K,7,FALSE),"")</f>
        <v/>
      </c>
      <c r="E429" s="11" t="str">
        <f>IFERROR(VLOOKUP($A$1&amp;":"&amp;A429,'Finish order'!C:K,5,FALSE),"")</f>
        <v/>
      </c>
      <c r="F429" s="2" t="str">
        <f>IFERROR(VLOOKUP($A$1&amp;":"&amp;A429,'Finish order'!C:K,4,FALSE),"")</f>
        <v/>
      </c>
      <c r="G429" s="13" t="str" cm="1">
        <f t="array" ref="G429">IFERROR(SMALL(IF($D$2:$D1338=D429,$A$2:$A$911*1.001),1),"")</f>
        <v/>
      </c>
      <c r="H429" s="13" t="str" cm="1">
        <f t="array" ref="H429">IFERROR(SMALL(IF($D$2:$D1338=D429,$A$2:$A$911*1.0001),2),"")</f>
        <v/>
      </c>
      <c r="I429" s="13" t="str" cm="1">
        <f t="array" ref="I429">IFERROR(SMALL(IF($D$2:$D1338=D429,$A$2:$A$911*1.00001),3),"")</f>
        <v/>
      </c>
      <c r="J429" s="13" t="str" cm="1">
        <f t="array" ref="J429">IFERROR(SMALL(IF($D$2:$D1338=D429,$A$2:$A$911*1.000001),4),"")</f>
        <v/>
      </c>
      <c r="K429" s="13" t="str">
        <f t="shared" si="42"/>
        <v>No</v>
      </c>
      <c r="L429" s="13" t="str">
        <f t="shared" si="43"/>
        <v>No</v>
      </c>
      <c r="M429" s="13" t="str">
        <f t="shared" si="44"/>
        <v>No</v>
      </c>
      <c r="N429" s="13" t="str">
        <f>Table1[[#This Row],[Club]]&amp;":"&amp;Table1[[#Headers],[Male]]</f>
        <v>:Male</v>
      </c>
      <c r="P429" s="2">
        <v>428</v>
      </c>
      <c r="Q429" s="2" t="str">
        <f>IFERROR(VLOOKUP(P$1&amp;":"&amp;P429,'Finish order'!$C:$K,6,FALSE),"")</f>
        <v/>
      </c>
      <c r="R429" s="2" t="str">
        <f>IFERROR(VLOOKUP(P$1&amp;":"&amp;P429,'Finish order'!$C:$K,9,FALSE),"")</f>
        <v/>
      </c>
      <c r="S429" s="2" t="str">
        <f>IFERROR(VLOOKUP(P$1&amp;":"&amp;P429,'Finish order'!$C:$K,7,FALSE),"")</f>
        <v/>
      </c>
      <c r="T429" s="11" t="str">
        <f>IFERROR(VLOOKUP(P$1&amp;":"&amp;P429,'Finish order'!$C:$K,5,FALSE),"")</f>
        <v/>
      </c>
      <c r="U429" s="2" t="str">
        <f>IFERROR(VLOOKUP(P$1&amp;":"&amp;P429,'Finish order'!$C:$K,4,FALSE),"")</f>
        <v/>
      </c>
      <c r="V429" s="13" t="str" cm="1">
        <f t="array" ref="V429">IFERROR(SMALL(IF($S$2:$S1338=S429,$P$2:$P$911*1.001),1),"")</f>
        <v/>
      </c>
      <c r="W429" s="13" t="str" cm="1">
        <f t="array" ref="W429">IFERROR(SMALL(IF($S$2:$S1338=S429,$P$2:$P$911*1.0001),2),"")</f>
        <v/>
      </c>
      <c r="X429" s="13" t="str" cm="1">
        <f t="array" ref="X429">IFERROR(SMALL(IF($S$2:$S1338=S429,$P$2:$P$911*1.00001),3),"")</f>
        <v/>
      </c>
      <c r="Y429" s="13" t="str" cm="1">
        <f t="array" ref="Y429">IFERROR(SMALL(IF($S$2:$S1338=S429,$P$2:$P$911*1.000001),4),"")</f>
        <v/>
      </c>
      <c r="Z429" s="13" t="str">
        <f t="shared" si="45"/>
        <v>No</v>
      </c>
      <c r="AA429" s="13" t="str">
        <f t="shared" si="46"/>
        <v>No</v>
      </c>
      <c r="AB429" s="13" t="str">
        <f t="shared" si="47"/>
        <v>No</v>
      </c>
      <c r="AC429" s="13" t="str">
        <f>Table4[[#This Row],[Club]]&amp;":"&amp;Table4[[#Headers],[Female]]</f>
        <v>:Female</v>
      </c>
    </row>
    <row r="430" spans="1:29" x14ac:dyDescent="0.2">
      <c r="A430" s="2">
        <v>429</v>
      </c>
      <c r="B430" s="2" t="str">
        <f>IFERROR(VLOOKUP($A$1&amp;":"&amp;A430,'Finish order'!C:K,6,FALSE),"")</f>
        <v/>
      </c>
      <c r="C430" s="2" t="str">
        <f>IFERROR(VLOOKUP(A$1&amp;":"&amp;A430,'Finish order'!$C:$K,9,FALSE),"")</f>
        <v/>
      </c>
      <c r="D430" s="2" t="str">
        <f>IFERROR(VLOOKUP(A$1&amp;":"&amp;A430,'Finish order'!$C:$K,7,FALSE),"")</f>
        <v/>
      </c>
      <c r="E430" s="11" t="str">
        <f>IFERROR(VLOOKUP($A$1&amp;":"&amp;A430,'Finish order'!C:K,5,FALSE),"")</f>
        <v/>
      </c>
      <c r="F430" s="2" t="str">
        <f>IFERROR(VLOOKUP($A$1&amp;":"&amp;A430,'Finish order'!C:K,4,FALSE),"")</f>
        <v/>
      </c>
      <c r="G430" s="13" t="str" cm="1">
        <f t="array" ref="G430">IFERROR(SMALL(IF($D$2:$D1339=D430,$A$2:$A$911*1.001),1),"")</f>
        <v/>
      </c>
      <c r="H430" s="13" t="str" cm="1">
        <f t="array" ref="H430">IFERROR(SMALL(IF($D$2:$D1339=D430,$A$2:$A$911*1.0001),2),"")</f>
        <v/>
      </c>
      <c r="I430" s="13" t="str" cm="1">
        <f t="array" ref="I430">IFERROR(SMALL(IF($D$2:$D1339=D430,$A$2:$A$911*1.00001),3),"")</f>
        <v/>
      </c>
      <c r="J430" s="13" t="str" cm="1">
        <f t="array" ref="J430">IFERROR(SMALL(IF($D$2:$D1339=D430,$A$2:$A$911*1.000001),4),"")</f>
        <v/>
      </c>
      <c r="K430" s="13" t="str">
        <f t="shared" si="42"/>
        <v>No</v>
      </c>
      <c r="L430" s="13" t="str">
        <f t="shared" si="43"/>
        <v>No</v>
      </c>
      <c r="M430" s="13" t="str">
        <f t="shared" si="44"/>
        <v>No</v>
      </c>
      <c r="N430" s="13" t="str">
        <f>Table1[[#This Row],[Club]]&amp;":"&amp;Table1[[#Headers],[Male]]</f>
        <v>:Male</v>
      </c>
      <c r="P430" s="2">
        <v>429</v>
      </c>
      <c r="Q430" s="2" t="str">
        <f>IFERROR(VLOOKUP(P$1&amp;":"&amp;P430,'Finish order'!$C:$K,6,FALSE),"")</f>
        <v/>
      </c>
      <c r="R430" s="2" t="str">
        <f>IFERROR(VLOOKUP(P$1&amp;":"&amp;P430,'Finish order'!$C:$K,9,FALSE),"")</f>
        <v/>
      </c>
      <c r="S430" s="2" t="str">
        <f>IFERROR(VLOOKUP(P$1&amp;":"&amp;P430,'Finish order'!$C:$K,7,FALSE),"")</f>
        <v/>
      </c>
      <c r="T430" s="11" t="str">
        <f>IFERROR(VLOOKUP(P$1&amp;":"&amp;P430,'Finish order'!$C:$K,5,FALSE),"")</f>
        <v/>
      </c>
      <c r="U430" s="2" t="str">
        <f>IFERROR(VLOOKUP(P$1&amp;":"&amp;P430,'Finish order'!$C:$K,4,FALSE),"")</f>
        <v/>
      </c>
      <c r="V430" s="13" t="str" cm="1">
        <f t="array" ref="V430">IFERROR(SMALL(IF($S$2:$S1339=S430,$P$2:$P$911*1.001),1),"")</f>
        <v/>
      </c>
      <c r="W430" s="13" t="str" cm="1">
        <f t="array" ref="W430">IFERROR(SMALL(IF($S$2:$S1339=S430,$P$2:$P$911*1.0001),2),"")</f>
        <v/>
      </c>
      <c r="X430" s="13" t="str" cm="1">
        <f t="array" ref="X430">IFERROR(SMALL(IF($S$2:$S1339=S430,$P$2:$P$911*1.00001),3),"")</f>
        <v/>
      </c>
      <c r="Y430" s="13" t="str" cm="1">
        <f t="array" ref="Y430">IFERROR(SMALL(IF($S$2:$S1339=S430,$P$2:$P$911*1.000001),4),"")</f>
        <v/>
      </c>
      <c r="Z430" s="13" t="str">
        <f t="shared" si="45"/>
        <v>No</v>
      </c>
      <c r="AA430" s="13" t="str">
        <f t="shared" si="46"/>
        <v>No</v>
      </c>
      <c r="AB430" s="13" t="str">
        <f t="shared" si="47"/>
        <v>No</v>
      </c>
      <c r="AC430" s="13" t="str">
        <f>Table4[[#This Row],[Club]]&amp;":"&amp;Table4[[#Headers],[Female]]</f>
        <v>:Female</v>
      </c>
    </row>
    <row r="431" spans="1:29" x14ac:dyDescent="0.2">
      <c r="A431" s="2">
        <v>430</v>
      </c>
      <c r="B431" s="2" t="str">
        <f>IFERROR(VLOOKUP($A$1&amp;":"&amp;A431,'Finish order'!C:K,6,FALSE),"")</f>
        <v/>
      </c>
      <c r="C431" s="2" t="str">
        <f>IFERROR(VLOOKUP(A$1&amp;":"&amp;A431,'Finish order'!$C:$K,9,FALSE),"")</f>
        <v/>
      </c>
      <c r="D431" s="2" t="str">
        <f>IFERROR(VLOOKUP(A$1&amp;":"&amp;A431,'Finish order'!$C:$K,7,FALSE),"")</f>
        <v/>
      </c>
      <c r="E431" s="11" t="str">
        <f>IFERROR(VLOOKUP($A$1&amp;":"&amp;A431,'Finish order'!C:K,5,FALSE),"")</f>
        <v/>
      </c>
      <c r="F431" s="2" t="str">
        <f>IFERROR(VLOOKUP($A$1&amp;":"&amp;A431,'Finish order'!C:K,4,FALSE),"")</f>
        <v/>
      </c>
      <c r="G431" s="13" t="str" cm="1">
        <f t="array" ref="G431">IFERROR(SMALL(IF($D$2:$D1340=D431,$A$2:$A$911*1.001),1),"")</f>
        <v/>
      </c>
      <c r="H431" s="13" t="str" cm="1">
        <f t="array" ref="H431">IFERROR(SMALL(IF($D$2:$D1340=D431,$A$2:$A$911*1.0001),2),"")</f>
        <v/>
      </c>
      <c r="I431" s="13" t="str" cm="1">
        <f t="array" ref="I431">IFERROR(SMALL(IF($D$2:$D1340=D431,$A$2:$A$911*1.00001),3),"")</f>
        <v/>
      </c>
      <c r="J431" s="13" t="str" cm="1">
        <f t="array" ref="J431">IFERROR(SMALL(IF($D$2:$D1340=D431,$A$2:$A$911*1.000001),4),"")</f>
        <v/>
      </c>
      <c r="K431" s="13" t="str">
        <f t="shared" si="42"/>
        <v>No</v>
      </c>
      <c r="L431" s="13" t="str">
        <f t="shared" si="43"/>
        <v>No</v>
      </c>
      <c r="M431" s="13" t="str">
        <f t="shared" si="44"/>
        <v>No</v>
      </c>
      <c r="N431" s="13" t="str">
        <f>Table1[[#This Row],[Club]]&amp;":"&amp;Table1[[#Headers],[Male]]</f>
        <v>:Male</v>
      </c>
      <c r="P431" s="2">
        <v>430</v>
      </c>
      <c r="Q431" s="2" t="str">
        <f>IFERROR(VLOOKUP(P$1&amp;":"&amp;P431,'Finish order'!$C:$K,6,FALSE),"")</f>
        <v/>
      </c>
      <c r="R431" s="2" t="str">
        <f>IFERROR(VLOOKUP(P$1&amp;":"&amp;P431,'Finish order'!$C:$K,9,FALSE),"")</f>
        <v/>
      </c>
      <c r="S431" s="2" t="str">
        <f>IFERROR(VLOOKUP(P$1&amp;":"&amp;P431,'Finish order'!$C:$K,7,FALSE),"")</f>
        <v/>
      </c>
      <c r="T431" s="11" t="str">
        <f>IFERROR(VLOOKUP(P$1&amp;":"&amp;P431,'Finish order'!$C:$K,5,FALSE),"")</f>
        <v/>
      </c>
      <c r="U431" s="2" t="str">
        <f>IFERROR(VLOOKUP(P$1&amp;":"&amp;P431,'Finish order'!$C:$K,4,FALSE),"")</f>
        <v/>
      </c>
      <c r="V431" s="13" t="str" cm="1">
        <f t="array" ref="V431">IFERROR(SMALL(IF($S$2:$S1340=S431,$P$2:$P$911*1.001),1),"")</f>
        <v/>
      </c>
      <c r="W431" s="13" t="str" cm="1">
        <f t="array" ref="W431">IFERROR(SMALL(IF($S$2:$S1340=S431,$P$2:$P$911*1.0001),2),"")</f>
        <v/>
      </c>
      <c r="X431" s="13" t="str" cm="1">
        <f t="array" ref="X431">IFERROR(SMALL(IF($S$2:$S1340=S431,$P$2:$P$911*1.00001),3),"")</f>
        <v/>
      </c>
      <c r="Y431" s="13" t="str" cm="1">
        <f t="array" ref="Y431">IFERROR(SMALL(IF($S$2:$S1340=S431,$P$2:$P$911*1.000001),4),"")</f>
        <v/>
      </c>
      <c r="Z431" s="13" t="str">
        <f t="shared" si="45"/>
        <v>No</v>
      </c>
      <c r="AA431" s="13" t="str">
        <f t="shared" si="46"/>
        <v>No</v>
      </c>
      <c r="AB431" s="13" t="str">
        <f t="shared" si="47"/>
        <v>No</v>
      </c>
      <c r="AC431" s="13" t="str">
        <f>Table4[[#This Row],[Club]]&amp;":"&amp;Table4[[#Headers],[Female]]</f>
        <v>:Female</v>
      </c>
    </row>
    <row r="432" spans="1:29" x14ac:dyDescent="0.2">
      <c r="A432" s="2">
        <v>431</v>
      </c>
      <c r="B432" s="2" t="str">
        <f>IFERROR(VLOOKUP($A$1&amp;":"&amp;A432,'Finish order'!C:K,6,FALSE),"")</f>
        <v/>
      </c>
      <c r="C432" s="2" t="str">
        <f>IFERROR(VLOOKUP(A$1&amp;":"&amp;A432,'Finish order'!$C:$K,9,FALSE),"")</f>
        <v/>
      </c>
      <c r="D432" s="2" t="str">
        <f>IFERROR(VLOOKUP(A$1&amp;":"&amp;A432,'Finish order'!$C:$K,7,FALSE),"")</f>
        <v/>
      </c>
      <c r="E432" s="11" t="str">
        <f>IFERROR(VLOOKUP($A$1&amp;":"&amp;A432,'Finish order'!C:K,5,FALSE),"")</f>
        <v/>
      </c>
      <c r="F432" s="2" t="str">
        <f>IFERROR(VLOOKUP($A$1&amp;":"&amp;A432,'Finish order'!C:K,4,FALSE),"")</f>
        <v/>
      </c>
      <c r="G432" s="13" t="str" cm="1">
        <f t="array" ref="G432">IFERROR(SMALL(IF($D$2:$D1341=D432,$A$2:$A$911*1.001),1),"")</f>
        <v/>
      </c>
      <c r="H432" s="13" t="str" cm="1">
        <f t="array" ref="H432">IFERROR(SMALL(IF($D$2:$D1341=D432,$A$2:$A$911*1.0001),2),"")</f>
        <v/>
      </c>
      <c r="I432" s="13" t="str" cm="1">
        <f t="array" ref="I432">IFERROR(SMALL(IF($D$2:$D1341=D432,$A$2:$A$911*1.00001),3),"")</f>
        <v/>
      </c>
      <c r="J432" s="13" t="str" cm="1">
        <f t="array" ref="J432">IFERROR(SMALL(IF($D$2:$D1341=D432,$A$2:$A$911*1.000001),4),"")</f>
        <v/>
      </c>
      <c r="K432" s="13" t="str">
        <f t="shared" si="42"/>
        <v>No</v>
      </c>
      <c r="L432" s="13" t="str">
        <f t="shared" si="43"/>
        <v>No</v>
      </c>
      <c r="M432" s="13" t="str">
        <f t="shared" si="44"/>
        <v>No</v>
      </c>
      <c r="N432" s="13" t="str">
        <f>Table1[[#This Row],[Club]]&amp;":"&amp;Table1[[#Headers],[Male]]</f>
        <v>:Male</v>
      </c>
      <c r="P432" s="2">
        <v>431</v>
      </c>
      <c r="Q432" s="2" t="str">
        <f>IFERROR(VLOOKUP(P$1&amp;":"&amp;P432,'Finish order'!$C:$K,6,FALSE),"")</f>
        <v/>
      </c>
      <c r="R432" s="2" t="str">
        <f>IFERROR(VLOOKUP(P$1&amp;":"&amp;P432,'Finish order'!$C:$K,9,FALSE),"")</f>
        <v/>
      </c>
      <c r="S432" s="2" t="str">
        <f>IFERROR(VLOOKUP(P$1&amp;":"&amp;P432,'Finish order'!$C:$K,7,FALSE),"")</f>
        <v/>
      </c>
      <c r="T432" s="11" t="str">
        <f>IFERROR(VLOOKUP(P$1&amp;":"&amp;P432,'Finish order'!$C:$K,5,FALSE),"")</f>
        <v/>
      </c>
      <c r="U432" s="2" t="str">
        <f>IFERROR(VLOOKUP(P$1&amp;":"&amp;P432,'Finish order'!$C:$K,4,FALSE),"")</f>
        <v/>
      </c>
      <c r="V432" s="13" t="str" cm="1">
        <f t="array" ref="V432">IFERROR(SMALL(IF($S$2:$S1341=S432,$P$2:$P$911*1.001),1),"")</f>
        <v/>
      </c>
      <c r="W432" s="13" t="str" cm="1">
        <f t="array" ref="W432">IFERROR(SMALL(IF($S$2:$S1341=S432,$P$2:$P$911*1.0001),2),"")</f>
        <v/>
      </c>
      <c r="X432" s="13" t="str" cm="1">
        <f t="array" ref="X432">IFERROR(SMALL(IF($S$2:$S1341=S432,$P$2:$P$911*1.00001),3),"")</f>
        <v/>
      </c>
      <c r="Y432" s="13" t="str" cm="1">
        <f t="array" ref="Y432">IFERROR(SMALL(IF($S$2:$S1341=S432,$P$2:$P$911*1.000001),4),"")</f>
        <v/>
      </c>
      <c r="Z432" s="13" t="str">
        <f t="shared" si="45"/>
        <v>No</v>
      </c>
      <c r="AA432" s="13" t="str">
        <f t="shared" si="46"/>
        <v>No</v>
      </c>
      <c r="AB432" s="13" t="str">
        <f t="shared" si="47"/>
        <v>No</v>
      </c>
      <c r="AC432" s="13" t="str">
        <f>Table4[[#This Row],[Club]]&amp;":"&amp;Table4[[#Headers],[Female]]</f>
        <v>:Female</v>
      </c>
    </row>
    <row r="433" spans="1:29" x14ac:dyDescent="0.2">
      <c r="A433" s="2">
        <v>432</v>
      </c>
      <c r="B433" s="2" t="str">
        <f>IFERROR(VLOOKUP($A$1&amp;":"&amp;A433,'Finish order'!C:K,6,FALSE),"")</f>
        <v/>
      </c>
      <c r="C433" s="2" t="str">
        <f>IFERROR(VLOOKUP(A$1&amp;":"&amp;A433,'Finish order'!$C:$K,9,FALSE),"")</f>
        <v/>
      </c>
      <c r="D433" s="2" t="str">
        <f>IFERROR(VLOOKUP(A$1&amp;":"&amp;A433,'Finish order'!$C:$K,7,FALSE),"")</f>
        <v/>
      </c>
      <c r="E433" s="11" t="str">
        <f>IFERROR(VLOOKUP($A$1&amp;":"&amp;A433,'Finish order'!C:K,5,FALSE),"")</f>
        <v/>
      </c>
      <c r="F433" s="2" t="str">
        <f>IFERROR(VLOOKUP($A$1&amp;":"&amp;A433,'Finish order'!C:K,4,FALSE),"")</f>
        <v/>
      </c>
      <c r="G433" s="13" t="str" cm="1">
        <f t="array" ref="G433">IFERROR(SMALL(IF($D$2:$D1342=D433,$A$2:$A$911*1.001),1),"")</f>
        <v/>
      </c>
      <c r="H433" s="13" t="str" cm="1">
        <f t="array" ref="H433">IFERROR(SMALL(IF($D$2:$D1342=D433,$A$2:$A$911*1.0001),2),"")</f>
        <v/>
      </c>
      <c r="I433" s="13" t="str" cm="1">
        <f t="array" ref="I433">IFERROR(SMALL(IF($D$2:$D1342=D433,$A$2:$A$911*1.00001),3),"")</f>
        <v/>
      </c>
      <c r="J433" s="13" t="str" cm="1">
        <f t="array" ref="J433">IFERROR(SMALL(IF($D$2:$D1342=D433,$A$2:$A$911*1.000001),4),"")</f>
        <v/>
      </c>
      <c r="K433" s="13" t="str">
        <f t="shared" si="42"/>
        <v>No</v>
      </c>
      <c r="L433" s="13" t="str">
        <f t="shared" si="43"/>
        <v>No</v>
      </c>
      <c r="M433" s="13" t="str">
        <f t="shared" si="44"/>
        <v>No</v>
      </c>
      <c r="N433" s="13" t="str">
        <f>Table1[[#This Row],[Club]]&amp;":"&amp;Table1[[#Headers],[Male]]</f>
        <v>:Male</v>
      </c>
      <c r="P433" s="2">
        <v>432</v>
      </c>
      <c r="Q433" s="2" t="str">
        <f>IFERROR(VLOOKUP(P$1&amp;":"&amp;P433,'Finish order'!$C:$K,6,FALSE),"")</f>
        <v/>
      </c>
      <c r="R433" s="2" t="str">
        <f>IFERROR(VLOOKUP(P$1&amp;":"&amp;P433,'Finish order'!$C:$K,9,FALSE),"")</f>
        <v/>
      </c>
      <c r="S433" s="2" t="str">
        <f>IFERROR(VLOOKUP(P$1&amp;":"&amp;P433,'Finish order'!$C:$K,7,FALSE),"")</f>
        <v/>
      </c>
      <c r="T433" s="11" t="str">
        <f>IFERROR(VLOOKUP(P$1&amp;":"&amp;P433,'Finish order'!$C:$K,5,FALSE),"")</f>
        <v/>
      </c>
      <c r="U433" s="2" t="str">
        <f>IFERROR(VLOOKUP(P$1&amp;":"&amp;P433,'Finish order'!$C:$K,4,FALSE),"")</f>
        <v/>
      </c>
      <c r="V433" s="13" t="str" cm="1">
        <f t="array" ref="V433">IFERROR(SMALL(IF($S$2:$S1342=S433,$P$2:$P$911*1.001),1),"")</f>
        <v/>
      </c>
      <c r="W433" s="13" t="str" cm="1">
        <f t="array" ref="W433">IFERROR(SMALL(IF($S$2:$S1342=S433,$P$2:$P$911*1.0001),2),"")</f>
        <v/>
      </c>
      <c r="X433" s="13" t="str" cm="1">
        <f t="array" ref="X433">IFERROR(SMALL(IF($S$2:$S1342=S433,$P$2:$P$911*1.00001),3),"")</f>
        <v/>
      </c>
      <c r="Y433" s="13" t="str" cm="1">
        <f t="array" ref="Y433">IFERROR(SMALL(IF($S$2:$S1342=S433,$P$2:$P$911*1.000001),4),"")</f>
        <v/>
      </c>
      <c r="Z433" s="13" t="str">
        <f t="shared" si="45"/>
        <v>No</v>
      </c>
      <c r="AA433" s="13" t="str">
        <f t="shared" si="46"/>
        <v>No</v>
      </c>
      <c r="AB433" s="13" t="str">
        <f t="shared" si="47"/>
        <v>No</v>
      </c>
      <c r="AC433" s="13" t="str">
        <f>Table4[[#This Row],[Club]]&amp;":"&amp;Table4[[#Headers],[Female]]</f>
        <v>:Female</v>
      </c>
    </row>
    <row r="434" spans="1:29" x14ac:dyDescent="0.2">
      <c r="A434" s="2">
        <v>433</v>
      </c>
      <c r="B434" s="2" t="str">
        <f>IFERROR(VLOOKUP($A$1&amp;":"&amp;A434,'Finish order'!C:K,6,FALSE),"")</f>
        <v/>
      </c>
      <c r="C434" s="2" t="str">
        <f>IFERROR(VLOOKUP(A$1&amp;":"&amp;A434,'Finish order'!$C:$K,9,FALSE),"")</f>
        <v/>
      </c>
      <c r="D434" s="2" t="str">
        <f>IFERROR(VLOOKUP(A$1&amp;":"&amp;A434,'Finish order'!$C:$K,7,FALSE),"")</f>
        <v/>
      </c>
      <c r="E434" s="11" t="str">
        <f>IFERROR(VLOOKUP($A$1&amp;":"&amp;A434,'Finish order'!C:K,5,FALSE),"")</f>
        <v/>
      </c>
      <c r="F434" s="2" t="str">
        <f>IFERROR(VLOOKUP($A$1&amp;":"&amp;A434,'Finish order'!C:K,4,FALSE),"")</f>
        <v/>
      </c>
      <c r="G434" s="13" t="str" cm="1">
        <f t="array" ref="G434">IFERROR(SMALL(IF($D$2:$D1343=D434,$A$2:$A$911*1.001),1),"")</f>
        <v/>
      </c>
      <c r="H434" s="13" t="str" cm="1">
        <f t="array" ref="H434">IFERROR(SMALL(IF($D$2:$D1343=D434,$A$2:$A$911*1.0001),2),"")</f>
        <v/>
      </c>
      <c r="I434" s="13" t="str" cm="1">
        <f t="array" ref="I434">IFERROR(SMALL(IF($D$2:$D1343=D434,$A$2:$A$911*1.00001),3),"")</f>
        <v/>
      </c>
      <c r="J434" s="13" t="str" cm="1">
        <f t="array" ref="J434">IFERROR(SMALL(IF($D$2:$D1343=D434,$A$2:$A$911*1.000001),4),"")</f>
        <v/>
      </c>
      <c r="K434" s="13" t="str">
        <f t="shared" si="42"/>
        <v>No</v>
      </c>
      <c r="L434" s="13" t="str">
        <f t="shared" si="43"/>
        <v>No</v>
      </c>
      <c r="M434" s="13" t="str">
        <f t="shared" si="44"/>
        <v>No</v>
      </c>
      <c r="N434" s="13" t="str">
        <f>Table1[[#This Row],[Club]]&amp;":"&amp;Table1[[#Headers],[Male]]</f>
        <v>:Male</v>
      </c>
      <c r="P434" s="2">
        <v>433</v>
      </c>
      <c r="Q434" s="2" t="str">
        <f>IFERROR(VLOOKUP(P$1&amp;":"&amp;P434,'Finish order'!$C:$K,6,FALSE),"")</f>
        <v/>
      </c>
      <c r="R434" s="2" t="str">
        <f>IFERROR(VLOOKUP(P$1&amp;":"&amp;P434,'Finish order'!$C:$K,9,FALSE),"")</f>
        <v/>
      </c>
      <c r="S434" s="2" t="str">
        <f>IFERROR(VLOOKUP(P$1&amp;":"&amp;P434,'Finish order'!$C:$K,7,FALSE),"")</f>
        <v/>
      </c>
      <c r="T434" s="11" t="str">
        <f>IFERROR(VLOOKUP(P$1&amp;":"&amp;P434,'Finish order'!$C:$K,5,FALSE),"")</f>
        <v/>
      </c>
      <c r="U434" s="2" t="str">
        <f>IFERROR(VLOOKUP(P$1&amp;":"&amp;P434,'Finish order'!$C:$K,4,FALSE),"")</f>
        <v/>
      </c>
      <c r="V434" s="13" t="str" cm="1">
        <f t="array" ref="V434">IFERROR(SMALL(IF($S$2:$S1343=S434,$P$2:$P$911*1.001),1),"")</f>
        <v/>
      </c>
      <c r="W434" s="13" t="str" cm="1">
        <f t="array" ref="W434">IFERROR(SMALL(IF($S$2:$S1343=S434,$P$2:$P$911*1.0001),2),"")</f>
        <v/>
      </c>
      <c r="X434" s="13" t="str" cm="1">
        <f t="array" ref="X434">IFERROR(SMALL(IF($S$2:$S1343=S434,$P$2:$P$911*1.00001),3),"")</f>
        <v/>
      </c>
      <c r="Y434" s="13" t="str" cm="1">
        <f t="array" ref="Y434">IFERROR(SMALL(IF($S$2:$S1343=S434,$P$2:$P$911*1.000001),4),"")</f>
        <v/>
      </c>
      <c r="Z434" s="13" t="str">
        <f t="shared" si="45"/>
        <v>No</v>
      </c>
      <c r="AA434" s="13" t="str">
        <f t="shared" si="46"/>
        <v>No</v>
      </c>
      <c r="AB434" s="13" t="str">
        <f t="shared" si="47"/>
        <v>No</v>
      </c>
      <c r="AC434" s="13" t="str">
        <f>Table4[[#This Row],[Club]]&amp;":"&amp;Table4[[#Headers],[Female]]</f>
        <v>:Female</v>
      </c>
    </row>
    <row r="435" spans="1:29" x14ac:dyDescent="0.2">
      <c r="A435" s="2">
        <v>434</v>
      </c>
      <c r="B435" s="2" t="str">
        <f>IFERROR(VLOOKUP($A$1&amp;":"&amp;A435,'Finish order'!C:K,6,FALSE),"")</f>
        <v/>
      </c>
      <c r="C435" s="2" t="str">
        <f>IFERROR(VLOOKUP(A$1&amp;":"&amp;A435,'Finish order'!$C:$K,9,FALSE),"")</f>
        <v/>
      </c>
      <c r="D435" s="2" t="str">
        <f>IFERROR(VLOOKUP(A$1&amp;":"&amp;A435,'Finish order'!$C:$K,7,FALSE),"")</f>
        <v/>
      </c>
      <c r="E435" s="11" t="str">
        <f>IFERROR(VLOOKUP($A$1&amp;":"&amp;A435,'Finish order'!C:K,5,FALSE),"")</f>
        <v/>
      </c>
      <c r="F435" s="2" t="str">
        <f>IFERROR(VLOOKUP($A$1&amp;":"&amp;A435,'Finish order'!C:K,4,FALSE),"")</f>
        <v/>
      </c>
      <c r="G435" s="13" t="str" cm="1">
        <f t="array" ref="G435">IFERROR(SMALL(IF($D$2:$D1344=D435,$A$2:$A$911*1.001),1),"")</f>
        <v/>
      </c>
      <c r="H435" s="13" t="str" cm="1">
        <f t="array" ref="H435">IFERROR(SMALL(IF($D$2:$D1344=D435,$A$2:$A$911*1.0001),2),"")</f>
        <v/>
      </c>
      <c r="I435" s="13" t="str" cm="1">
        <f t="array" ref="I435">IFERROR(SMALL(IF($D$2:$D1344=D435,$A$2:$A$911*1.00001),3),"")</f>
        <v/>
      </c>
      <c r="J435" s="13" t="str" cm="1">
        <f t="array" ref="J435">IFERROR(SMALL(IF($D$2:$D1344=D435,$A$2:$A$911*1.000001),4),"")</f>
        <v/>
      </c>
      <c r="K435" s="13" t="str">
        <f t="shared" si="42"/>
        <v>No</v>
      </c>
      <c r="L435" s="13" t="str">
        <f t="shared" si="43"/>
        <v>No</v>
      </c>
      <c r="M435" s="13" t="str">
        <f t="shared" si="44"/>
        <v>No</v>
      </c>
      <c r="N435" s="13" t="str">
        <f>Table1[[#This Row],[Club]]&amp;":"&amp;Table1[[#Headers],[Male]]</f>
        <v>:Male</v>
      </c>
      <c r="P435" s="2">
        <v>434</v>
      </c>
      <c r="Q435" s="2" t="str">
        <f>IFERROR(VLOOKUP(P$1&amp;":"&amp;P435,'Finish order'!$C:$K,6,FALSE),"")</f>
        <v/>
      </c>
      <c r="R435" s="2" t="str">
        <f>IFERROR(VLOOKUP(P$1&amp;":"&amp;P435,'Finish order'!$C:$K,9,FALSE),"")</f>
        <v/>
      </c>
      <c r="S435" s="2" t="str">
        <f>IFERROR(VLOOKUP(P$1&amp;":"&amp;P435,'Finish order'!$C:$K,7,FALSE),"")</f>
        <v/>
      </c>
      <c r="T435" s="11" t="str">
        <f>IFERROR(VLOOKUP(P$1&amp;":"&amp;P435,'Finish order'!$C:$K,5,FALSE),"")</f>
        <v/>
      </c>
      <c r="U435" s="2" t="str">
        <f>IFERROR(VLOOKUP(P$1&amp;":"&amp;P435,'Finish order'!$C:$K,4,FALSE),"")</f>
        <v/>
      </c>
      <c r="V435" s="13" t="str" cm="1">
        <f t="array" ref="V435">IFERROR(SMALL(IF($S$2:$S1344=S435,$P$2:$P$911*1.001),1),"")</f>
        <v/>
      </c>
      <c r="W435" s="13" t="str" cm="1">
        <f t="array" ref="W435">IFERROR(SMALL(IF($S$2:$S1344=S435,$P$2:$P$911*1.0001),2),"")</f>
        <v/>
      </c>
      <c r="X435" s="13" t="str" cm="1">
        <f t="array" ref="X435">IFERROR(SMALL(IF($S$2:$S1344=S435,$P$2:$P$911*1.00001),3),"")</f>
        <v/>
      </c>
      <c r="Y435" s="13" t="str" cm="1">
        <f t="array" ref="Y435">IFERROR(SMALL(IF($S$2:$S1344=S435,$P$2:$P$911*1.000001),4),"")</f>
        <v/>
      </c>
      <c r="Z435" s="13" t="str">
        <f t="shared" si="45"/>
        <v>No</v>
      </c>
      <c r="AA435" s="13" t="str">
        <f t="shared" si="46"/>
        <v>No</v>
      </c>
      <c r="AB435" s="13" t="str">
        <f t="shared" si="47"/>
        <v>No</v>
      </c>
      <c r="AC435" s="13" t="str">
        <f>Table4[[#This Row],[Club]]&amp;":"&amp;Table4[[#Headers],[Female]]</f>
        <v>:Female</v>
      </c>
    </row>
    <row r="436" spans="1:29" x14ac:dyDescent="0.2">
      <c r="A436" s="2">
        <v>435</v>
      </c>
      <c r="B436" s="2" t="str">
        <f>IFERROR(VLOOKUP($A$1&amp;":"&amp;A436,'Finish order'!C:K,6,FALSE),"")</f>
        <v/>
      </c>
      <c r="C436" s="2" t="str">
        <f>IFERROR(VLOOKUP(A$1&amp;":"&amp;A436,'Finish order'!$C:$K,9,FALSE),"")</f>
        <v/>
      </c>
      <c r="D436" s="2" t="str">
        <f>IFERROR(VLOOKUP(A$1&amp;":"&amp;A436,'Finish order'!$C:$K,7,FALSE),"")</f>
        <v/>
      </c>
      <c r="E436" s="11" t="str">
        <f>IFERROR(VLOOKUP($A$1&amp;":"&amp;A436,'Finish order'!C:K,5,FALSE),"")</f>
        <v/>
      </c>
      <c r="F436" s="2" t="str">
        <f>IFERROR(VLOOKUP($A$1&amp;":"&amp;A436,'Finish order'!C:K,4,FALSE),"")</f>
        <v/>
      </c>
      <c r="G436" s="13" t="str" cm="1">
        <f t="array" ref="G436">IFERROR(SMALL(IF($D$2:$D1345=D436,$A$2:$A$911*1.001),1),"")</f>
        <v/>
      </c>
      <c r="H436" s="13" t="str" cm="1">
        <f t="array" ref="H436">IFERROR(SMALL(IF($D$2:$D1345=D436,$A$2:$A$911*1.0001),2),"")</f>
        <v/>
      </c>
      <c r="I436" s="13" t="str" cm="1">
        <f t="array" ref="I436">IFERROR(SMALL(IF($D$2:$D1345=D436,$A$2:$A$911*1.00001),3),"")</f>
        <v/>
      </c>
      <c r="J436" s="13" t="str" cm="1">
        <f t="array" ref="J436">IFERROR(SMALL(IF($D$2:$D1345=D436,$A$2:$A$911*1.000001),4),"")</f>
        <v/>
      </c>
      <c r="K436" s="13" t="str">
        <f t="shared" si="42"/>
        <v>No</v>
      </c>
      <c r="L436" s="13" t="str">
        <f t="shared" si="43"/>
        <v>No</v>
      </c>
      <c r="M436" s="13" t="str">
        <f t="shared" si="44"/>
        <v>No</v>
      </c>
      <c r="N436" s="13" t="str">
        <f>Table1[[#This Row],[Club]]&amp;":"&amp;Table1[[#Headers],[Male]]</f>
        <v>:Male</v>
      </c>
      <c r="P436" s="2">
        <v>435</v>
      </c>
      <c r="Q436" s="2" t="str">
        <f>IFERROR(VLOOKUP(P$1&amp;":"&amp;P436,'Finish order'!$C:$K,6,FALSE),"")</f>
        <v/>
      </c>
      <c r="R436" s="2" t="str">
        <f>IFERROR(VLOOKUP(P$1&amp;":"&amp;P436,'Finish order'!$C:$K,9,FALSE),"")</f>
        <v/>
      </c>
      <c r="S436" s="2" t="str">
        <f>IFERROR(VLOOKUP(P$1&amp;":"&amp;P436,'Finish order'!$C:$K,7,FALSE),"")</f>
        <v/>
      </c>
      <c r="T436" s="11" t="str">
        <f>IFERROR(VLOOKUP(P$1&amp;":"&amp;P436,'Finish order'!$C:$K,5,FALSE),"")</f>
        <v/>
      </c>
      <c r="U436" s="2" t="str">
        <f>IFERROR(VLOOKUP(P$1&amp;":"&amp;P436,'Finish order'!$C:$K,4,FALSE),"")</f>
        <v/>
      </c>
      <c r="V436" s="13" t="str" cm="1">
        <f t="array" ref="V436">IFERROR(SMALL(IF($S$2:$S1345=S436,$P$2:$P$911*1.001),1),"")</f>
        <v/>
      </c>
      <c r="W436" s="13" t="str" cm="1">
        <f t="array" ref="W436">IFERROR(SMALL(IF($S$2:$S1345=S436,$P$2:$P$911*1.0001),2),"")</f>
        <v/>
      </c>
      <c r="X436" s="13" t="str" cm="1">
        <f t="array" ref="X436">IFERROR(SMALL(IF($S$2:$S1345=S436,$P$2:$P$911*1.00001),3),"")</f>
        <v/>
      </c>
      <c r="Y436" s="13" t="str" cm="1">
        <f t="array" ref="Y436">IFERROR(SMALL(IF($S$2:$S1345=S436,$P$2:$P$911*1.000001),4),"")</f>
        <v/>
      </c>
      <c r="Z436" s="13" t="str">
        <f t="shared" si="45"/>
        <v>No</v>
      </c>
      <c r="AA436" s="13" t="str">
        <f t="shared" si="46"/>
        <v>No</v>
      </c>
      <c r="AB436" s="13" t="str">
        <f t="shared" si="47"/>
        <v>No</v>
      </c>
      <c r="AC436" s="13" t="str">
        <f>Table4[[#This Row],[Club]]&amp;":"&amp;Table4[[#Headers],[Female]]</f>
        <v>:Female</v>
      </c>
    </row>
    <row r="437" spans="1:29" x14ac:dyDescent="0.2">
      <c r="A437" s="2">
        <v>436</v>
      </c>
      <c r="B437" s="2" t="str">
        <f>IFERROR(VLOOKUP($A$1&amp;":"&amp;A437,'Finish order'!C:K,6,FALSE),"")</f>
        <v/>
      </c>
      <c r="C437" s="2" t="str">
        <f>IFERROR(VLOOKUP(A$1&amp;":"&amp;A437,'Finish order'!$C:$K,9,FALSE),"")</f>
        <v/>
      </c>
      <c r="D437" s="2" t="str">
        <f>IFERROR(VLOOKUP(A$1&amp;":"&amp;A437,'Finish order'!$C:$K,7,FALSE),"")</f>
        <v/>
      </c>
      <c r="E437" s="11" t="str">
        <f>IFERROR(VLOOKUP($A$1&amp;":"&amp;A437,'Finish order'!C:K,5,FALSE),"")</f>
        <v/>
      </c>
      <c r="F437" s="2" t="str">
        <f>IFERROR(VLOOKUP($A$1&amp;":"&amp;A437,'Finish order'!C:K,4,FALSE),"")</f>
        <v/>
      </c>
      <c r="G437" s="13" t="str" cm="1">
        <f t="array" ref="G437">IFERROR(SMALL(IF($D$2:$D1346=D437,$A$2:$A$911*1.001),1),"")</f>
        <v/>
      </c>
      <c r="H437" s="13" t="str" cm="1">
        <f t="array" ref="H437">IFERROR(SMALL(IF($D$2:$D1346=D437,$A$2:$A$911*1.0001),2),"")</f>
        <v/>
      </c>
      <c r="I437" s="13" t="str" cm="1">
        <f t="array" ref="I437">IFERROR(SMALL(IF($D$2:$D1346=D437,$A$2:$A$911*1.00001),3),"")</f>
        <v/>
      </c>
      <c r="J437" s="13" t="str" cm="1">
        <f t="array" ref="J437">IFERROR(SMALL(IF($D$2:$D1346=D437,$A$2:$A$911*1.000001),4),"")</f>
        <v/>
      </c>
      <c r="K437" s="13" t="str">
        <f t="shared" si="42"/>
        <v>No</v>
      </c>
      <c r="L437" s="13" t="str">
        <f t="shared" si="43"/>
        <v>No</v>
      </c>
      <c r="M437" s="13" t="str">
        <f t="shared" si="44"/>
        <v>No</v>
      </c>
      <c r="N437" s="13" t="str">
        <f>Table1[[#This Row],[Club]]&amp;":"&amp;Table1[[#Headers],[Male]]</f>
        <v>:Male</v>
      </c>
      <c r="P437" s="2">
        <v>436</v>
      </c>
      <c r="Q437" s="2" t="str">
        <f>IFERROR(VLOOKUP(P$1&amp;":"&amp;P437,'Finish order'!$C:$K,6,FALSE),"")</f>
        <v/>
      </c>
      <c r="R437" s="2" t="str">
        <f>IFERROR(VLOOKUP(P$1&amp;":"&amp;P437,'Finish order'!$C:$K,9,FALSE),"")</f>
        <v/>
      </c>
      <c r="S437" s="2" t="str">
        <f>IFERROR(VLOOKUP(P$1&amp;":"&amp;P437,'Finish order'!$C:$K,7,FALSE),"")</f>
        <v/>
      </c>
      <c r="T437" s="11" t="str">
        <f>IFERROR(VLOOKUP(P$1&amp;":"&amp;P437,'Finish order'!$C:$K,5,FALSE),"")</f>
        <v/>
      </c>
      <c r="U437" s="2" t="str">
        <f>IFERROR(VLOOKUP(P$1&amp;":"&amp;P437,'Finish order'!$C:$K,4,FALSE),"")</f>
        <v/>
      </c>
      <c r="V437" s="13" t="str" cm="1">
        <f t="array" ref="V437">IFERROR(SMALL(IF($S$2:$S1346=S437,$P$2:$P$911*1.001),1),"")</f>
        <v/>
      </c>
      <c r="W437" s="13" t="str" cm="1">
        <f t="array" ref="W437">IFERROR(SMALL(IF($S$2:$S1346=S437,$P$2:$P$911*1.0001),2),"")</f>
        <v/>
      </c>
      <c r="X437" s="13" t="str" cm="1">
        <f t="array" ref="X437">IFERROR(SMALL(IF($S$2:$S1346=S437,$P$2:$P$911*1.00001),3),"")</f>
        <v/>
      </c>
      <c r="Y437" s="13" t="str" cm="1">
        <f t="array" ref="Y437">IFERROR(SMALL(IF($S$2:$S1346=S437,$P$2:$P$911*1.000001),4),"")</f>
        <v/>
      </c>
      <c r="Z437" s="13" t="str">
        <f t="shared" si="45"/>
        <v>No</v>
      </c>
      <c r="AA437" s="13" t="str">
        <f t="shared" si="46"/>
        <v>No</v>
      </c>
      <c r="AB437" s="13" t="str">
        <f t="shared" si="47"/>
        <v>No</v>
      </c>
      <c r="AC437" s="13" t="str">
        <f>Table4[[#This Row],[Club]]&amp;":"&amp;Table4[[#Headers],[Female]]</f>
        <v>:Female</v>
      </c>
    </row>
    <row r="438" spans="1:29" x14ac:dyDescent="0.2">
      <c r="A438" s="2">
        <v>437</v>
      </c>
      <c r="B438" s="2" t="str">
        <f>IFERROR(VLOOKUP($A$1&amp;":"&amp;A438,'Finish order'!C:K,6,FALSE),"")</f>
        <v/>
      </c>
      <c r="C438" s="2" t="str">
        <f>IFERROR(VLOOKUP(A$1&amp;":"&amp;A438,'Finish order'!$C:$K,9,FALSE),"")</f>
        <v/>
      </c>
      <c r="D438" s="2" t="str">
        <f>IFERROR(VLOOKUP(A$1&amp;":"&amp;A438,'Finish order'!$C:$K,7,FALSE),"")</f>
        <v/>
      </c>
      <c r="E438" s="11" t="str">
        <f>IFERROR(VLOOKUP($A$1&amp;":"&amp;A438,'Finish order'!C:K,5,FALSE),"")</f>
        <v/>
      </c>
      <c r="F438" s="2" t="str">
        <f>IFERROR(VLOOKUP($A$1&amp;":"&amp;A438,'Finish order'!C:K,4,FALSE),"")</f>
        <v/>
      </c>
      <c r="G438" s="13" t="str" cm="1">
        <f t="array" ref="G438">IFERROR(SMALL(IF($D$2:$D1347=D438,$A$2:$A$911*1.001),1),"")</f>
        <v/>
      </c>
      <c r="H438" s="13" t="str" cm="1">
        <f t="array" ref="H438">IFERROR(SMALL(IF($D$2:$D1347=D438,$A$2:$A$911*1.0001),2),"")</f>
        <v/>
      </c>
      <c r="I438" s="13" t="str" cm="1">
        <f t="array" ref="I438">IFERROR(SMALL(IF($D$2:$D1347=D438,$A$2:$A$911*1.00001),3),"")</f>
        <v/>
      </c>
      <c r="J438" s="13" t="str" cm="1">
        <f t="array" ref="J438">IFERROR(SMALL(IF($D$2:$D1347=D438,$A$2:$A$911*1.000001),4),"")</f>
        <v/>
      </c>
      <c r="K438" s="13" t="str">
        <f t="shared" si="42"/>
        <v>No</v>
      </c>
      <c r="L438" s="13" t="str">
        <f t="shared" si="43"/>
        <v>No</v>
      </c>
      <c r="M438" s="13" t="str">
        <f t="shared" si="44"/>
        <v>No</v>
      </c>
      <c r="N438" s="13" t="str">
        <f>Table1[[#This Row],[Club]]&amp;":"&amp;Table1[[#Headers],[Male]]</f>
        <v>:Male</v>
      </c>
      <c r="P438" s="2">
        <v>437</v>
      </c>
      <c r="Q438" s="2" t="str">
        <f>IFERROR(VLOOKUP(P$1&amp;":"&amp;P438,'Finish order'!$C:$K,6,FALSE),"")</f>
        <v/>
      </c>
      <c r="R438" s="2" t="str">
        <f>IFERROR(VLOOKUP(P$1&amp;":"&amp;P438,'Finish order'!$C:$K,9,FALSE),"")</f>
        <v/>
      </c>
      <c r="S438" s="2" t="str">
        <f>IFERROR(VLOOKUP(P$1&amp;":"&amp;P438,'Finish order'!$C:$K,7,FALSE),"")</f>
        <v/>
      </c>
      <c r="T438" s="11" t="str">
        <f>IFERROR(VLOOKUP(P$1&amp;":"&amp;P438,'Finish order'!$C:$K,5,FALSE),"")</f>
        <v/>
      </c>
      <c r="U438" s="2" t="str">
        <f>IFERROR(VLOOKUP(P$1&amp;":"&amp;P438,'Finish order'!$C:$K,4,FALSE),"")</f>
        <v/>
      </c>
      <c r="V438" s="13" t="str" cm="1">
        <f t="array" ref="V438">IFERROR(SMALL(IF($S$2:$S1347=S438,$P$2:$P$911*1.001),1),"")</f>
        <v/>
      </c>
      <c r="W438" s="13" t="str" cm="1">
        <f t="array" ref="W438">IFERROR(SMALL(IF($S$2:$S1347=S438,$P$2:$P$911*1.0001),2),"")</f>
        <v/>
      </c>
      <c r="X438" s="13" t="str" cm="1">
        <f t="array" ref="X438">IFERROR(SMALL(IF($S$2:$S1347=S438,$P$2:$P$911*1.00001),3),"")</f>
        <v/>
      </c>
      <c r="Y438" s="13" t="str" cm="1">
        <f t="array" ref="Y438">IFERROR(SMALL(IF($S$2:$S1347=S438,$P$2:$P$911*1.000001),4),"")</f>
        <v/>
      </c>
      <c r="Z438" s="13" t="str">
        <f t="shared" si="45"/>
        <v>No</v>
      </c>
      <c r="AA438" s="13" t="str">
        <f t="shared" si="46"/>
        <v>No</v>
      </c>
      <c r="AB438" s="13" t="str">
        <f t="shared" si="47"/>
        <v>No</v>
      </c>
      <c r="AC438" s="13" t="str">
        <f>Table4[[#This Row],[Club]]&amp;":"&amp;Table4[[#Headers],[Female]]</f>
        <v>:Female</v>
      </c>
    </row>
    <row r="439" spans="1:29" x14ac:dyDescent="0.2">
      <c r="A439" s="2">
        <v>438</v>
      </c>
      <c r="B439" s="2" t="str">
        <f>IFERROR(VLOOKUP($A$1&amp;":"&amp;A439,'Finish order'!C:K,6,FALSE),"")</f>
        <v/>
      </c>
      <c r="C439" s="2" t="str">
        <f>IFERROR(VLOOKUP(A$1&amp;":"&amp;A439,'Finish order'!$C:$K,9,FALSE),"")</f>
        <v/>
      </c>
      <c r="D439" s="2" t="str">
        <f>IFERROR(VLOOKUP(A$1&amp;":"&amp;A439,'Finish order'!$C:$K,7,FALSE),"")</f>
        <v/>
      </c>
      <c r="E439" s="11" t="str">
        <f>IFERROR(VLOOKUP($A$1&amp;":"&amp;A439,'Finish order'!C:K,5,FALSE),"")</f>
        <v/>
      </c>
      <c r="F439" s="2" t="str">
        <f>IFERROR(VLOOKUP($A$1&amp;":"&amp;A439,'Finish order'!C:K,4,FALSE),"")</f>
        <v/>
      </c>
      <c r="G439" s="13" t="str" cm="1">
        <f t="array" ref="G439">IFERROR(SMALL(IF($D$2:$D1348=D439,$A$2:$A$911*1.001),1),"")</f>
        <v/>
      </c>
      <c r="H439" s="13" t="str" cm="1">
        <f t="array" ref="H439">IFERROR(SMALL(IF($D$2:$D1348=D439,$A$2:$A$911*1.0001),2),"")</f>
        <v/>
      </c>
      <c r="I439" s="13" t="str" cm="1">
        <f t="array" ref="I439">IFERROR(SMALL(IF($D$2:$D1348=D439,$A$2:$A$911*1.00001),3),"")</f>
        <v/>
      </c>
      <c r="J439" s="13" t="str" cm="1">
        <f t="array" ref="J439">IFERROR(SMALL(IF($D$2:$D1348=D439,$A$2:$A$911*1.000001),4),"")</f>
        <v/>
      </c>
      <c r="K439" s="13" t="str">
        <f t="shared" si="42"/>
        <v>No</v>
      </c>
      <c r="L439" s="13" t="str">
        <f t="shared" si="43"/>
        <v>No</v>
      </c>
      <c r="M439" s="13" t="str">
        <f t="shared" si="44"/>
        <v>No</v>
      </c>
      <c r="N439" s="13" t="str">
        <f>Table1[[#This Row],[Club]]&amp;":"&amp;Table1[[#Headers],[Male]]</f>
        <v>:Male</v>
      </c>
      <c r="P439" s="2">
        <v>438</v>
      </c>
      <c r="Q439" s="2" t="str">
        <f>IFERROR(VLOOKUP(P$1&amp;":"&amp;P439,'Finish order'!$C:$K,6,FALSE),"")</f>
        <v/>
      </c>
      <c r="R439" s="2" t="str">
        <f>IFERROR(VLOOKUP(P$1&amp;":"&amp;P439,'Finish order'!$C:$K,9,FALSE),"")</f>
        <v/>
      </c>
      <c r="S439" s="2" t="str">
        <f>IFERROR(VLOOKUP(P$1&amp;":"&amp;P439,'Finish order'!$C:$K,7,FALSE),"")</f>
        <v/>
      </c>
      <c r="T439" s="11" t="str">
        <f>IFERROR(VLOOKUP(P$1&amp;":"&amp;P439,'Finish order'!$C:$K,5,FALSE),"")</f>
        <v/>
      </c>
      <c r="U439" s="2" t="str">
        <f>IFERROR(VLOOKUP(P$1&amp;":"&amp;P439,'Finish order'!$C:$K,4,FALSE),"")</f>
        <v/>
      </c>
      <c r="V439" s="13" t="str" cm="1">
        <f t="array" ref="V439">IFERROR(SMALL(IF($S$2:$S1348=S439,$P$2:$P$911*1.001),1),"")</f>
        <v/>
      </c>
      <c r="W439" s="13" t="str" cm="1">
        <f t="array" ref="W439">IFERROR(SMALL(IF($S$2:$S1348=S439,$P$2:$P$911*1.0001),2),"")</f>
        <v/>
      </c>
      <c r="X439" s="13" t="str" cm="1">
        <f t="array" ref="X439">IFERROR(SMALL(IF($S$2:$S1348=S439,$P$2:$P$911*1.00001),3),"")</f>
        <v/>
      </c>
      <c r="Y439" s="13" t="str" cm="1">
        <f t="array" ref="Y439">IFERROR(SMALL(IF($S$2:$S1348=S439,$P$2:$P$911*1.000001),4),"")</f>
        <v/>
      </c>
      <c r="Z439" s="13" t="str">
        <f t="shared" si="45"/>
        <v>No</v>
      </c>
      <c r="AA439" s="13" t="str">
        <f t="shared" si="46"/>
        <v>No</v>
      </c>
      <c r="AB439" s="13" t="str">
        <f t="shared" si="47"/>
        <v>No</v>
      </c>
      <c r="AC439" s="13" t="str">
        <f>Table4[[#This Row],[Club]]&amp;":"&amp;Table4[[#Headers],[Female]]</f>
        <v>:Female</v>
      </c>
    </row>
    <row r="440" spans="1:29" x14ac:dyDescent="0.2">
      <c r="A440" s="2">
        <v>439</v>
      </c>
      <c r="B440" s="2" t="str">
        <f>IFERROR(VLOOKUP($A$1&amp;":"&amp;A440,'Finish order'!C:K,6,FALSE),"")</f>
        <v/>
      </c>
      <c r="C440" s="2" t="str">
        <f>IFERROR(VLOOKUP(A$1&amp;":"&amp;A440,'Finish order'!$C:$K,9,FALSE),"")</f>
        <v/>
      </c>
      <c r="D440" s="2" t="str">
        <f>IFERROR(VLOOKUP(A$1&amp;":"&amp;A440,'Finish order'!$C:$K,7,FALSE),"")</f>
        <v/>
      </c>
      <c r="E440" s="11" t="str">
        <f>IFERROR(VLOOKUP($A$1&amp;":"&amp;A440,'Finish order'!C:K,5,FALSE),"")</f>
        <v/>
      </c>
      <c r="F440" s="2" t="str">
        <f>IFERROR(VLOOKUP($A$1&amp;":"&amp;A440,'Finish order'!C:K,4,FALSE),"")</f>
        <v/>
      </c>
      <c r="G440" s="13" t="str" cm="1">
        <f t="array" ref="G440">IFERROR(SMALL(IF($D$2:$D1349=D440,$A$2:$A$911*1.001),1),"")</f>
        <v/>
      </c>
      <c r="H440" s="13" t="str" cm="1">
        <f t="array" ref="H440">IFERROR(SMALL(IF($D$2:$D1349=D440,$A$2:$A$911*1.0001),2),"")</f>
        <v/>
      </c>
      <c r="I440" s="13" t="str" cm="1">
        <f t="array" ref="I440">IFERROR(SMALL(IF($D$2:$D1349=D440,$A$2:$A$911*1.00001),3),"")</f>
        <v/>
      </c>
      <c r="J440" s="13" t="str" cm="1">
        <f t="array" ref="J440">IFERROR(SMALL(IF($D$2:$D1349=D440,$A$2:$A$911*1.000001),4),"")</f>
        <v/>
      </c>
      <c r="K440" s="13" t="str">
        <f t="shared" si="42"/>
        <v>No</v>
      </c>
      <c r="L440" s="13" t="str">
        <f t="shared" si="43"/>
        <v>No</v>
      </c>
      <c r="M440" s="13" t="str">
        <f t="shared" si="44"/>
        <v>No</v>
      </c>
      <c r="N440" s="13" t="str">
        <f>Table1[[#This Row],[Club]]&amp;":"&amp;Table1[[#Headers],[Male]]</f>
        <v>:Male</v>
      </c>
      <c r="P440" s="2">
        <v>439</v>
      </c>
      <c r="Q440" s="2" t="str">
        <f>IFERROR(VLOOKUP(P$1&amp;":"&amp;P440,'Finish order'!$C:$K,6,FALSE),"")</f>
        <v/>
      </c>
      <c r="R440" s="2" t="str">
        <f>IFERROR(VLOOKUP(P$1&amp;":"&amp;P440,'Finish order'!$C:$K,9,FALSE),"")</f>
        <v/>
      </c>
      <c r="S440" s="2" t="str">
        <f>IFERROR(VLOOKUP(P$1&amp;":"&amp;P440,'Finish order'!$C:$K,7,FALSE),"")</f>
        <v/>
      </c>
      <c r="T440" s="11" t="str">
        <f>IFERROR(VLOOKUP(P$1&amp;":"&amp;P440,'Finish order'!$C:$K,5,FALSE),"")</f>
        <v/>
      </c>
      <c r="U440" s="2" t="str">
        <f>IFERROR(VLOOKUP(P$1&amp;":"&amp;P440,'Finish order'!$C:$K,4,FALSE),"")</f>
        <v/>
      </c>
      <c r="V440" s="13" t="str" cm="1">
        <f t="array" ref="V440">IFERROR(SMALL(IF($S$2:$S1349=S440,$P$2:$P$911*1.001),1),"")</f>
        <v/>
      </c>
      <c r="W440" s="13" t="str" cm="1">
        <f t="array" ref="W440">IFERROR(SMALL(IF($S$2:$S1349=S440,$P$2:$P$911*1.0001),2),"")</f>
        <v/>
      </c>
      <c r="X440" s="13" t="str" cm="1">
        <f t="array" ref="X440">IFERROR(SMALL(IF($S$2:$S1349=S440,$P$2:$P$911*1.00001),3),"")</f>
        <v/>
      </c>
      <c r="Y440" s="13" t="str" cm="1">
        <f t="array" ref="Y440">IFERROR(SMALL(IF($S$2:$S1349=S440,$P$2:$P$911*1.000001),4),"")</f>
        <v/>
      </c>
      <c r="Z440" s="13" t="str">
        <f t="shared" si="45"/>
        <v>No</v>
      </c>
      <c r="AA440" s="13" t="str">
        <f t="shared" si="46"/>
        <v>No</v>
      </c>
      <c r="AB440" s="13" t="str">
        <f t="shared" si="47"/>
        <v>No</v>
      </c>
      <c r="AC440" s="13" t="str">
        <f>Table4[[#This Row],[Club]]&amp;":"&amp;Table4[[#Headers],[Female]]</f>
        <v>:Female</v>
      </c>
    </row>
    <row r="441" spans="1:29" x14ac:dyDescent="0.2">
      <c r="A441" s="2">
        <v>440</v>
      </c>
      <c r="B441" s="2" t="str">
        <f>IFERROR(VLOOKUP($A$1&amp;":"&amp;A441,'Finish order'!C:K,6,FALSE),"")</f>
        <v/>
      </c>
      <c r="C441" s="2" t="str">
        <f>IFERROR(VLOOKUP(A$1&amp;":"&amp;A441,'Finish order'!$C:$K,9,FALSE),"")</f>
        <v/>
      </c>
      <c r="D441" s="2" t="str">
        <f>IFERROR(VLOOKUP(A$1&amp;":"&amp;A441,'Finish order'!$C:$K,7,FALSE),"")</f>
        <v/>
      </c>
      <c r="E441" s="11" t="str">
        <f>IFERROR(VLOOKUP($A$1&amp;":"&amp;A441,'Finish order'!C:K,5,FALSE),"")</f>
        <v/>
      </c>
      <c r="F441" s="2" t="str">
        <f>IFERROR(VLOOKUP($A$1&amp;":"&amp;A441,'Finish order'!C:K,4,FALSE),"")</f>
        <v/>
      </c>
      <c r="G441" s="13" t="str" cm="1">
        <f t="array" ref="G441">IFERROR(SMALL(IF($D$2:$D1350=D441,$A$2:$A$911*1.001),1),"")</f>
        <v/>
      </c>
      <c r="H441" s="13" t="str" cm="1">
        <f t="array" ref="H441">IFERROR(SMALL(IF($D$2:$D1350=D441,$A$2:$A$911*1.0001),2),"")</f>
        <v/>
      </c>
      <c r="I441" s="13" t="str" cm="1">
        <f t="array" ref="I441">IFERROR(SMALL(IF($D$2:$D1350=D441,$A$2:$A$911*1.00001),3),"")</f>
        <v/>
      </c>
      <c r="J441" s="13" t="str" cm="1">
        <f t="array" ref="J441">IFERROR(SMALL(IF($D$2:$D1350=D441,$A$2:$A$911*1.000001),4),"")</f>
        <v/>
      </c>
      <c r="K441" s="13" t="str">
        <f t="shared" si="42"/>
        <v>No</v>
      </c>
      <c r="L441" s="13" t="str">
        <f t="shared" si="43"/>
        <v>No</v>
      </c>
      <c r="M441" s="13" t="str">
        <f t="shared" si="44"/>
        <v>No</v>
      </c>
      <c r="N441" s="13" t="str">
        <f>Table1[[#This Row],[Club]]&amp;":"&amp;Table1[[#Headers],[Male]]</f>
        <v>:Male</v>
      </c>
      <c r="P441" s="2">
        <v>440</v>
      </c>
      <c r="Q441" s="2" t="str">
        <f>IFERROR(VLOOKUP(P$1&amp;":"&amp;P441,'Finish order'!$C:$K,6,FALSE),"")</f>
        <v/>
      </c>
      <c r="R441" s="2" t="str">
        <f>IFERROR(VLOOKUP(P$1&amp;":"&amp;P441,'Finish order'!$C:$K,9,FALSE),"")</f>
        <v/>
      </c>
      <c r="S441" s="2" t="str">
        <f>IFERROR(VLOOKUP(P$1&amp;":"&amp;P441,'Finish order'!$C:$K,7,FALSE),"")</f>
        <v/>
      </c>
      <c r="T441" s="11" t="str">
        <f>IFERROR(VLOOKUP(P$1&amp;":"&amp;P441,'Finish order'!$C:$K,5,FALSE),"")</f>
        <v/>
      </c>
      <c r="U441" s="2" t="str">
        <f>IFERROR(VLOOKUP(P$1&amp;":"&amp;P441,'Finish order'!$C:$K,4,FALSE),"")</f>
        <v/>
      </c>
      <c r="V441" s="13" t="str" cm="1">
        <f t="array" ref="V441">IFERROR(SMALL(IF($S$2:$S1350=S441,$P$2:$P$911*1.001),1),"")</f>
        <v/>
      </c>
      <c r="W441" s="13" t="str" cm="1">
        <f t="array" ref="W441">IFERROR(SMALL(IF($S$2:$S1350=S441,$P$2:$P$911*1.0001),2),"")</f>
        <v/>
      </c>
      <c r="X441" s="13" t="str" cm="1">
        <f t="array" ref="X441">IFERROR(SMALL(IF($S$2:$S1350=S441,$P$2:$P$911*1.00001),3),"")</f>
        <v/>
      </c>
      <c r="Y441" s="13" t="str" cm="1">
        <f t="array" ref="Y441">IFERROR(SMALL(IF($S$2:$S1350=S441,$P$2:$P$911*1.000001),4),"")</f>
        <v/>
      </c>
      <c r="Z441" s="13" t="str">
        <f t="shared" si="45"/>
        <v>No</v>
      </c>
      <c r="AA441" s="13" t="str">
        <f t="shared" si="46"/>
        <v>No</v>
      </c>
      <c r="AB441" s="13" t="str">
        <f t="shared" si="47"/>
        <v>No</v>
      </c>
      <c r="AC441" s="13" t="str">
        <f>Table4[[#This Row],[Club]]&amp;":"&amp;Table4[[#Headers],[Female]]</f>
        <v>:Female</v>
      </c>
    </row>
    <row r="442" spans="1:29" x14ac:dyDescent="0.2">
      <c r="A442" s="2">
        <v>441</v>
      </c>
      <c r="B442" s="2" t="str">
        <f>IFERROR(VLOOKUP($A$1&amp;":"&amp;A442,'Finish order'!C:K,6,FALSE),"")</f>
        <v/>
      </c>
      <c r="C442" s="2" t="str">
        <f>IFERROR(VLOOKUP(A$1&amp;":"&amp;A442,'Finish order'!$C:$K,9,FALSE),"")</f>
        <v/>
      </c>
      <c r="D442" s="2" t="str">
        <f>IFERROR(VLOOKUP(A$1&amp;":"&amp;A442,'Finish order'!$C:$K,7,FALSE),"")</f>
        <v/>
      </c>
      <c r="E442" s="11" t="str">
        <f>IFERROR(VLOOKUP($A$1&amp;":"&amp;A442,'Finish order'!C:K,5,FALSE),"")</f>
        <v/>
      </c>
      <c r="F442" s="2" t="str">
        <f>IFERROR(VLOOKUP($A$1&amp;":"&amp;A442,'Finish order'!C:K,4,FALSE),"")</f>
        <v/>
      </c>
      <c r="G442" s="13" t="str" cm="1">
        <f t="array" ref="G442">IFERROR(SMALL(IF($D$2:$D1351=D442,$A$2:$A$911*1.001),1),"")</f>
        <v/>
      </c>
      <c r="H442" s="13" t="str" cm="1">
        <f t="array" ref="H442">IFERROR(SMALL(IF($D$2:$D1351=D442,$A$2:$A$911*1.0001),2),"")</f>
        <v/>
      </c>
      <c r="I442" s="13" t="str" cm="1">
        <f t="array" ref="I442">IFERROR(SMALL(IF($D$2:$D1351=D442,$A$2:$A$911*1.00001),3),"")</f>
        <v/>
      </c>
      <c r="J442" s="13" t="str" cm="1">
        <f t="array" ref="J442">IFERROR(SMALL(IF($D$2:$D1351=D442,$A$2:$A$911*1.000001),4),"")</f>
        <v/>
      </c>
      <c r="K442" s="13" t="str">
        <f t="shared" si="42"/>
        <v>No</v>
      </c>
      <c r="L442" s="13" t="str">
        <f t="shared" si="43"/>
        <v>No</v>
      </c>
      <c r="M442" s="13" t="str">
        <f t="shared" si="44"/>
        <v>No</v>
      </c>
      <c r="N442" s="13" t="str">
        <f>Table1[[#This Row],[Club]]&amp;":"&amp;Table1[[#Headers],[Male]]</f>
        <v>:Male</v>
      </c>
      <c r="P442" s="2">
        <v>441</v>
      </c>
      <c r="Q442" s="2" t="str">
        <f>IFERROR(VLOOKUP(P$1&amp;":"&amp;P442,'Finish order'!$C:$K,6,FALSE),"")</f>
        <v/>
      </c>
      <c r="R442" s="2" t="str">
        <f>IFERROR(VLOOKUP(P$1&amp;":"&amp;P442,'Finish order'!$C:$K,9,FALSE),"")</f>
        <v/>
      </c>
      <c r="S442" s="2" t="str">
        <f>IFERROR(VLOOKUP(P$1&amp;":"&amp;P442,'Finish order'!$C:$K,7,FALSE),"")</f>
        <v/>
      </c>
      <c r="T442" s="11" t="str">
        <f>IFERROR(VLOOKUP(P$1&amp;":"&amp;P442,'Finish order'!$C:$K,5,FALSE),"")</f>
        <v/>
      </c>
      <c r="U442" s="2" t="str">
        <f>IFERROR(VLOOKUP(P$1&amp;":"&amp;P442,'Finish order'!$C:$K,4,FALSE),"")</f>
        <v/>
      </c>
      <c r="V442" s="13" t="str" cm="1">
        <f t="array" ref="V442">IFERROR(SMALL(IF($S$2:$S1351=S442,$P$2:$P$911*1.001),1),"")</f>
        <v/>
      </c>
      <c r="W442" s="13" t="str" cm="1">
        <f t="array" ref="W442">IFERROR(SMALL(IF($S$2:$S1351=S442,$P$2:$P$911*1.0001),2),"")</f>
        <v/>
      </c>
      <c r="X442" s="13" t="str" cm="1">
        <f t="array" ref="X442">IFERROR(SMALL(IF($S$2:$S1351=S442,$P$2:$P$911*1.00001),3),"")</f>
        <v/>
      </c>
      <c r="Y442" s="13" t="str" cm="1">
        <f t="array" ref="Y442">IFERROR(SMALL(IF($S$2:$S1351=S442,$P$2:$P$911*1.000001),4),"")</f>
        <v/>
      </c>
      <c r="Z442" s="13" t="str">
        <f t="shared" si="45"/>
        <v>No</v>
      </c>
      <c r="AA442" s="13" t="str">
        <f t="shared" si="46"/>
        <v>No</v>
      </c>
      <c r="AB442" s="13" t="str">
        <f t="shared" si="47"/>
        <v>No</v>
      </c>
      <c r="AC442" s="13" t="str">
        <f>Table4[[#This Row],[Club]]&amp;":"&amp;Table4[[#Headers],[Female]]</f>
        <v>:Female</v>
      </c>
    </row>
    <row r="443" spans="1:29" x14ac:dyDescent="0.2">
      <c r="A443" s="2">
        <v>442</v>
      </c>
      <c r="B443" s="2" t="str">
        <f>IFERROR(VLOOKUP($A$1&amp;":"&amp;A443,'Finish order'!C:K,6,FALSE),"")</f>
        <v/>
      </c>
      <c r="C443" s="2" t="str">
        <f>IFERROR(VLOOKUP(A$1&amp;":"&amp;A443,'Finish order'!$C:$K,9,FALSE),"")</f>
        <v/>
      </c>
      <c r="D443" s="2" t="str">
        <f>IFERROR(VLOOKUP(A$1&amp;":"&amp;A443,'Finish order'!$C:$K,7,FALSE),"")</f>
        <v/>
      </c>
      <c r="E443" s="11" t="str">
        <f>IFERROR(VLOOKUP($A$1&amp;":"&amp;A443,'Finish order'!C:K,5,FALSE),"")</f>
        <v/>
      </c>
      <c r="F443" s="2" t="str">
        <f>IFERROR(VLOOKUP($A$1&amp;":"&amp;A443,'Finish order'!C:K,4,FALSE),"")</f>
        <v/>
      </c>
      <c r="G443" s="13" t="str" cm="1">
        <f t="array" ref="G443">IFERROR(SMALL(IF($D$2:$D1352=D443,$A$2:$A$911*1.001),1),"")</f>
        <v/>
      </c>
      <c r="H443" s="13" t="str" cm="1">
        <f t="array" ref="H443">IFERROR(SMALL(IF($D$2:$D1352=D443,$A$2:$A$911*1.0001),2),"")</f>
        <v/>
      </c>
      <c r="I443" s="13" t="str" cm="1">
        <f t="array" ref="I443">IFERROR(SMALL(IF($D$2:$D1352=D443,$A$2:$A$911*1.00001),3),"")</f>
        <v/>
      </c>
      <c r="J443" s="13" t="str" cm="1">
        <f t="array" ref="J443">IFERROR(SMALL(IF($D$2:$D1352=D443,$A$2:$A$911*1.000001),4),"")</f>
        <v/>
      </c>
      <c r="K443" s="13" t="str">
        <f t="shared" si="42"/>
        <v>No</v>
      </c>
      <c r="L443" s="13" t="str">
        <f t="shared" si="43"/>
        <v>No</v>
      </c>
      <c r="M443" s="13" t="str">
        <f t="shared" si="44"/>
        <v>No</v>
      </c>
      <c r="N443" s="13" t="str">
        <f>Table1[[#This Row],[Club]]&amp;":"&amp;Table1[[#Headers],[Male]]</f>
        <v>:Male</v>
      </c>
      <c r="P443" s="2">
        <v>442</v>
      </c>
      <c r="Q443" s="2" t="str">
        <f>IFERROR(VLOOKUP(P$1&amp;":"&amp;P443,'Finish order'!$C:$K,6,FALSE),"")</f>
        <v/>
      </c>
      <c r="R443" s="2" t="str">
        <f>IFERROR(VLOOKUP(P$1&amp;":"&amp;P443,'Finish order'!$C:$K,9,FALSE),"")</f>
        <v/>
      </c>
      <c r="S443" s="2" t="str">
        <f>IFERROR(VLOOKUP(P$1&amp;":"&amp;P443,'Finish order'!$C:$K,7,FALSE),"")</f>
        <v/>
      </c>
      <c r="T443" s="11" t="str">
        <f>IFERROR(VLOOKUP(P$1&amp;":"&amp;P443,'Finish order'!$C:$K,5,FALSE),"")</f>
        <v/>
      </c>
      <c r="U443" s="2" t="str">
        <f>IFERROR(VLOOKUP(P$1&amp;":"&amp;P443,'Finish order'!$C:$K,4,FALSE),"")</f>
        <v/>
      </c>
      <c r="V443" s="13" t="str" cm="1">
        <f t="array" ref="V443">IFERROR(SMALL(IF($S$2:$S1352=S443,$P$2:$P$911*1.001),1),"")</f>
        <v/>
      </c>
      <c r="W443" s="13" t="str" cm="1">
        <f t="array" ref="W443">IFERROR(SMALL(IF($S$2:$S1352=S443,$P$2:$P$911*1.0001),2),"")</f>
        <v/>
      </c>
      <c r="X443" s="13" t="str" cm="1">
        <f t="array" ref="X443">IFERROR(SMALL(IF($S$2:$S1352=S443,$P$2:$P$911*1.00001),3),"")</f>
        <v/>
      </c>
      <c r="Y443" s="13" t="str" cm="1">
        <f t="array" ref="Y443">IFERROR(SMALL(IF($S$2:$S1352=S443,$P$2:$P$911*1.000001),4),"")</f>
        <v/>
      </c>
      <c r="Z443" s="13" t="str">
        <f t="shared" si="45"/>
        <v>No</v>
      </c>
      <c r="AA443" s="13" t="str">
        <f t="shared" si="46"/>
        <v>No</v>
      </c>
      <c r="AB443" s="13" t="str">
        <f t="shared" si="47"/>
        <v>No</v>
      </c>
      <c r="AC443" s="13" t="str">
        <f>Table4[[#This Row],[Club]]&amp;":"&amp;Table4[[#Headers],[Female]]</f>
        <v>:Female</v>
      </c>
    </row>
    <row r="444" spans="1:29" x14ac:dyDescent="0.2">
      <c r="A444" s="2">
        <v>443</v>
      </c>
      <c r="B444" s="2" t="str">
        <f>IFERROR(VLOOKUP($A$1&amp;":"&amp;A444,'Finish order'!C:K,6,FALSE),"")</f>
        <v/>
      </c>
      <c r="C444" s="2" t="str">
        <f>IFERROR(VLOOKUP(A$1&amp;":"&amp;A444,'Finish order'!$C:$K,9,FALSE),"")</f>
        <v/>
      </c>
      <c r="D444" s="2" t="str">
        <f>IFERROR(VLOOKUP(A$1&amp;":"&amp;A444,'Finish order'!$C:$K,7,FALSE),"")</f>
        <v/>
      </c>
      <c r="E444" s="11" t="str">
        <f>IFERROR(VLOOKUP($A$1&amp;":"&amp;A444,'Finish order'!C:K,5,FALSE),"")</f>
        <v/>
      </c>
      <c r="F444" s="2" t="str">
        <f>IFERROR(VLOOKUP($A$1&amp;":"&amp;A444,'Finish order'!C:K,4,FALSE),"")</f>
        <v/>
      </c>
      <c r="G444" s="13" t="str" cm="1">
        <f t="array" ref="G444">IFERROR(SMALL(IF($D$2:$D1353=D444,$A$2:$A$911*1.001),1),"")</f>
        <v/>
      </c>
      <c r="H444" s="13" t="str" cm="1">
        <f t="array" ref="H444">IFERROR(SMALL(IF($D$2:$D1353=D444,$A$2:$A$911*1.0001),2),"")</f>
        <v/>
      </c>
      <c r="I444" s="13" t="str" cm="1">
        <f t="array" ref="I444">IFERROR(SMALL(IF($D$2:$D1353=D444,$A$2:$A$911*1.00001),3),"")</f>
        <v/>
      </c>
      <c r="J444" s="13" t="str" cm="1">
        <f t="array" ref="J444">IFERROR(SMALL(IF($D$2:$D1353=D444,$A$2:$A$911*1.000001),4),"")</f>
        <v/>
      </c>
      <c r="K444" s="13" t="str">
        <f t="shared" si="42"/>
        <v>No</v>
      </c>
      <c r="L444" s="13" t="str">
        <f t="shared" si="43"/>
        <v>No</v>
      </c>
      <c r="M444" s="13" t="str">
        <f t="shared" si="44"/>
        <v>No</v>
      </c>
      <c r="N444" s="13" t="str">
        <f>Table1[[#This Row],[Club]]&amp;":"&amp;Table1[[#Headers],[Male]]</f>
        <v>:Male</v>
      </c>
      <c r="P444" s="2">
        <v>443</v>
      </c>
      <c r="Q444" s="2" t="str">
        <f>IFERROR(VLOOKUP(P$1&amp;":"&amp;P444,'Finish order'!$C:$K,6,FALSE),"")</f>
        <v/>
      </c>
      <c r="R444" s="2" t="str">
        <f>IFERROR(VLOOKUP(P$1&amp;":"&amp;P444,'Finish order'!$C:$K,9,FALSE),"")</f>
        <v/>
      </c>
      <c r="S444" s="2" t="str">
        <f>IFERROR(VLOOKUP(P$1&amp;":"&amp;P444,'Finish order'!$C:$K,7,FALSE),"")</f>
        <v/>
      </c>
      <c r="T444" s="11" t="str">
        <f>IFERROR(VLOOKUP(P$1&amp;":"&amp;P444,'Finish order'!$C:$K,5,FALSE),"")</f>
        <v/>
      </c>
      <c r="U444" s="2" t="str">
        <f>IFERROR(VLOOKUP(P$1&amp;":"&amp;P444,'Finish order'!$C:$K,4,FALSE),"")</f>
        <v/>
      </c>
      <c r="V444" s="13" t="str" cm="1">
        <f t="array" ref="V444">IFERROR(SMALL(IF($S$2:$S1353=S444,$P$2:$P$911*1.001),1),"")</f>
        <v/>
      </c>
      <c r="W444" s="13" t="str" cm="1">
        <f t="array" ref="W444">IFERROR(SMALL(IF($S$2:$S1353=S444,$P$2:$P$911*1.0001),2),"")</f>
        <v/>
      </c>
      <c r="X444" s="13" t="str" cm="1">
        <f t="array" ref="X444">IFERROR(SMALL(IF($S$2:$S1353=S444,$P$2:$P$911*1.00001),3),"")</f>
        <v/>
      </c>
      <c r="Y444" s="13" t="str" cm="1">
        <f t="array" ref="Y444">IFERROR(SMALL(IF($S$2:$S1353=S444,$P$2:$P$911*1.000001),4),"")</f>
        <v/>
      </c>
      <c r="Z444" s="13" t="str">
        <f t="shared" si="45"/>
        <v>No</v>
      </c>
      <c r="AA444" s="13" t="str">
        <f t="shared" si="46"/>
        <v>No</v>
      </c>
      <c r="AB444" s="13" t="str">
        <f t="shared" si="47"/>
        <v>No</v>
      </c>
      <c r="AC444" s="13" t="str">
        <f>Table4[[#This Row],[Club]]&amp;":"&amp;Table4[[#Headers],[Female]]</f>
        <v>:Female</v>
      </c>
    </row>
    <row r="445" spans="1:29" x14ac:dyDescent="0.2">
      <c r="A445" s="2">
        <v>444</v>
      </c>
      <c r="B445" s="2" t="str">
        <f>IFERROR(VLOOKUP($A$1&amp;":"&amp;A445,'Finish order'!C:K,6,FALSE),"")</f>
        <v/>
      </c>
      <c r="C445" s="2" t="str">
        <f>IFERROR(VLOOKUP(A$1&amp;":"&amp;A445,'Finish order'!$C:$K,9,FALSE),"")</f>
        <v/>
      </c>
      <c r="D445" s="2" t="str">
        <f>IFERROR(VLOOKUP(A$1&amp;":"&amp;A445,'Finish order'!$C:$K,7,FALSE),"")</f>
        <v/>
      </c>
      <c r="E445" s="11" t="str">
        <f>IFERROR(VLOOKUP($A$1&amp;":"&amp;A445,'Finish order'!C:K,5,FALSE),"")</f>
        <v/>
      </c>
      <c r="F445" s="2" t="str">
        <f>IFERROR(VLOOKUP($A$1&amp;":"&amp;A445,'Finish order'!C:K,4,FALSE),"")</f>
        <v/>
      </c>
      <c r="G445" s="13" t="str" cm="1">
        <f t="array" ref="G445">IFERROR(SMALL(IF($D$2:$D1354=D445,$A$2:$A$911*1.001),1),"")</f>
        <v/>
      </c>
      <c r="H445" s="13" t="str" cm="1">
        <f t="array" ref="H445">IFERROR(SMALL(IF($D$2:$D1354=D445,$A$2:$A$911*1.0001),2),"")</f>
        <v/>
      </c>
      <c r="I445" s="13" t="str" cm="1">
        <f t="array" ref="I445">IFERROR(SMALL(IF($D$2:$D1354=D445,$A$2:$A$911*1.00001),3),"")</f>
        <v/>
      </c>
      <c r="J445" s="13" t="str" cm="1">
        <f t="array" ref="J445">IFERROR(SMALL(IF($D$2:$D1354=D445,$A$2:$A$911*1.000001),4),"")</f>
        <v/>
      </c>
      <c r="K445" s="13" t="str">
        <f t="shared" si="42"/>
        <v>No</v>
      </c>
      <c r="L445" s="13" t="str">
        <f t="shared" si="43"/>
        <v>No</v>
      </c>
      <c r="M445" s="13" t="str">
        <f t="shared" si="44"/>
        <v>No</v>
      </c>
      <c r="N445" s="13" t="str">
        <f>Table1[[#This Row],[Club]]&amp;":"&amp;Table1[[#Headers],[Male]]</f>
        <v>:Male</v>
      </c>
      <c r="P445" s="2">
        <v>444</v>
      </c>
      <c r="Q445" s="2" t="str">
        <f>IFERROR(VLOOKUP(P$1&amp;":"&amp;P445,'Finish order'!$C:$K,6,FALSE),"")</f>
        <v/>
      </c>
      <c r="R445" s="2" t="str">
        <f>IFERROR(VLOOKUP(P$1&amp;":"&amp;P445,'Finish order'!$C:$K,9,FALSE),"")</f>
        <v/>
      </c>
      <c r="S445" s="2" t="str">
        <f>IFERROR(VLOOKUP(P$1&amp;":"&amp;P445,'Finish order'!$C:$K,7,FALSE),"")</f>
        <v/>
      </c>
      <c r="T445" s="11" t="str">
        <f>IFERROR(VLOOKUP(P$1&amp;":"&amp;P445,'Finish order'!$C:$K,5,FALSE),"")</f>
        <v/>
      </c>
      <c r="U445" s="2" t="str">
        <f>IFERROR(VLOOKUP(P$1&amp;":"&amp;P445,'Finish order'!$C:$K,4,FALSE),"")</f>
        <v/>
      </c>
      <c r="V445" s="13" t="str" cm="1">
        <f t="array" ref="V445">IFERROR(SMALL(IF($S$2:$S1354=S445,$P$2:$P$911*1.001),1),"")</f>
        <v/>
      </c>
      <c r="W445" s="13" t="str" cm="1">
        <f t="array" ref="W445">IFERROR(SMALL(IF($S$2:$S1354=S445,$P$2:$P$911*1.0001),2),"")</f>
        <v/>
      </c>
      <c r="X445" s="13" t="str" cm="1">
        <f t="array" ref="X445">IFERROR(SMALL(IF($S$2:$S1354=S445,$P$2:$P$911*1.00001),3),"")</f>
        <v/>
      </c>
      <c r="Y445" s="13" t="str" cm="1">
        <f t="array" ref="Y445">IFERROR(SMALL(IF($S$2:$S1354=S445,$P$2:$P$911*1.000001),4),"")</f>
        <v/>
      </c>
      <c r="Z445" s="13" t="str">
        <f t="shared" si="45"/>
        <v>No</v>
      </c>
      <c r="AA445" s="13" t="str">
        <f t="shared" si="46"/>
        <v>No</v>
      </c>
      <c r="AB445" s="13" t="str">
        <f t="shared" si="47"/>
        <v>No</v>
      </c>
      <c r="AC445" s="13" t="str">
        <f>Table4[[#This Row],[Club]]&amp;":"&amp;Table4[[#Headers],[Female]]</f>
        <v>:Female</v>
      </c>
    </row>
    <row r="446" spans="1:29" x14ac:dyDescent="0.2">
      <c r="A446" s="2">
        <v>445</v>
      </c>
      <c r="B446" s="2" t="str">
        <f>IFERROR(VLOOKUP($A$1&amp;":"&amp;A446,'Finish order'!C:K,6,FALSE),"")</f>
        <v/>
      </c>
      <c r="C446" s="2" t="str">
        <f>IFERROR(VLOOKUP(A$1&amp;":"&amp;A446,'Finish order'!$C:$K,9,FALSE),"")</f>
        <v/>
      </c>
      <c r="D446" s="2" t="str">
        <f>IFERROR(VLOOKUP(A$1&amp;":"&amp;A446,'Finish order'!$C:$K,7,FALSE),"")</f>
        <v/>
      </c>
      <c r="E446" s="11" t="str">
        <f>IFERROR(VLOOKUP($A$1&amp;":"&amp;A446,'Finish order'!C:K,5,FALSE),"")</f>
        <v/>
      </c>
      <c r="F446" s="2" t="str">
        <f>IFERROR(VLOOKUP($A$1&amp;":"&amp;A446,'Finish order'!C:K,4,FALSE),"")</f>
        <v/>
      </c>
      <c r="G446" s="13" t="str" cm="1">
        <f t="array" ref="G446">IFERROR(SMALL(IF($D$2:$D1355=D446,$A$2:$A$911*1.001),1),"")</f>
        <v/>
      </c>
      <c r="H446" s="13" t="str" cm="1">
        <f t="array" ref="H446">IFERROR(SMALL(IF($D$2:$D1355=D446,$A$2:$A$911*1.0001),2),"")</f>
        <v/>
      </c>
      <c r="I446" s="13" t="str" cm="1">
        <f t="array" ref="I446">IFERROR(SMALL(IF($D$2:$D1355=D446,$A$2:$A$911*1.00001),3),"")</f>
        <v/>
      </c>
      <c r="J446" s="13" t="str" cm="1">
        <f t="array" ref="J446">IFERROR(SMALL(IF($D$2:$D1355=D446,$A$2:$A$911*1.000001),4),"")</f>
        <v/>
      </c>
      <c r="K446" s="13" t="str">
        <f t="shared" si="42"/>
        <v>No</v>
      </c>
      <c r="L446" s="13" t="str">
        <f t="shared" si="43"/>
        <v>No</v>
      </c>
      <c r="M446" s="13" t="str">
        <f t="shared" si="44"/>
        <v>No</v>
      </c>
      <c r="N446" s="13" t="str">
        <f>Table1[[#This Row],[Club]]&amp;":"&amp;Table1[[#Headers],[Male]]</f>
        <v>:Male</v>
      </c>
      <c r="P446" s="2">
        <v>445</v>
      </c>
      <c r="Q446" s="2" t="str">
        <f>IFERROR(VLOOKUP(P$1&amp;":"&amp;P446,'Finish order'!$C:$K,6,FALSE),"")</f>
        <v/>
      </c>
      <c r="R446" s="2" t="str">
        <f>IFERROR(VLOOKUP(P$1&amp;":"&amp;P446,'Finish order'!$C:$K,9,FALSE),"")</f>
        <v/>
      </c>
      <c r="S446" s="2" t="str">
        <f>IFERROR(VLOOKUP(P$1&amp;":"&amp;P446,'Finish order'!$C:$K,7,FALSE),"")</f>
        <v/>
      </c>
      <c r="T446" s="11" t="str">
        <f>IFERROR(VLOOKUP(P$1&amp;":"&amp;P446,'Finish order'!$C:$K,5,FALSE),"")</f>
        <v/>
      </c>
      <c r="U446" s="2" t="str">
        <f>IFERROR(VLOOKUP(P$1&amp;":"&amp;P446,'Finish order'!$C:$K,4,FALSE),"")</f>
        <v/>
      </c>
      <c r="V446" s="13" t="str" cm="1">
        <f t="array" ref="V446">IFERROR(SMALL(IF($S$2:$S1355=S446,$P$2:$P$911*1.001),1),"")</f>
        <v/>
      </c>
      <c r="W446" s="13" t="str" cm="1">
        <f t="array" ref="W446">IFERROR(SMALL(IF($S$2:$S1355=S446,$P$2:$P$911*1.0001),2),"")</f>
        <v/>
      </c>
      <c r="X446" s="13" t="str" cm="1">
        <f t="array" ref="X446">IFERROR(SMALL(IF($S$2:$S1355=S446,$P$2:$P$911*1.00001),3),"")</f>
        <v/>
      </c>
      <c r="Y446" s="13" t="str" cm="1">
        <f t="array" ref="Y446">IFERROR(SMALL(IF($S$2:$S1355=S446,$P$2:$P$911*1.000001),4),"")</f>
        <v/>
      </c>
      <c r="Z446" s="13" t="str">
        <f t="shared" si="45"/>
        <v>No</v>
      </c>
      <c r="AA446" s="13" t="str">
        <f t="shared" si="46"/>
        <v>No</v>
      </c>
      <c r="AB446" s="13" t="str">
        <f t="shared" si="47"/>
        <v>No</v>
      </c>
      <c r="AC446" s="13" t="str">
        <f>Table4[[#This Row],[Club]]&amp;":"&amp;Table4[[#Headers],[Female]]</f>
        <v>:Female</v>
      </c>
    </row>
    <row r="447" spans="1:29" x14ac:dyDescent="0.2">
      <c r="A447" s="2">
        <v>446</v>
      </c>
      <c r="B447" s="2" t="str">
        <f>IFERROR(VLOOKUP($A$1&amp;":"&amp;A447,'Finish order'!C:K,6,FALSE),"")</f>
        <v/>
      </c>
      <c r="C447" s="2" t="str">
        <f>IFERROR(VLOOKUP(A$1&amp;":"&amp;A447,'Finish order'!$C:$K,9,FALSE),"")</f>
        <v/>
      </c>
      <c r="D447" s="2" t="str">
        <f>IFERROR(VLOOKUP(A$1&amp;":"&amp;A447,'Finish order'!$C:$K,7,FALSE),"")</f>
        <v/>
      </c>
      <c r="E447" s="11" t="str">
        <f>IFERROR(VLOOKUP($A$1&amp;":"&amp;A447,'Finish order'!C:K,5,FALSE),"")</f>
        <v/>
      </c>
      <c r="F447" s="2" t="str">
        <f>IFERROR(VLOOKUP($A$1&amp;":"&amp;A447,'Finish order'!C:K,4,FALSE),"")</f>
        <v/>
      </c>
      <c r="G447" s="13" t="str" cm="1">
        <f t="array" ref="G447">IFERROR(SMALL(IF($D$2:$D1356=D447,$A$2:$A$911*1.001),1),"")</f>
        <v/>
      </c>
      <c r="H447" s="13" t="str" cm="1">
        <f t="array" ref="H447">IFERROR(SMALL(IF($D$2:$D1356=D447,$A$2:$A$911*1.0001),2),"")</f>
        <v/>
      </c>
      <c r="I447" s="13" t="str" cm="1">
        <f t="array" ref="I447">IFERROR(SMALL(IF($D$2:$D1356=D447,$A$2:$A$911*1.00001),3),"")</f>
        <v/>
      </c>
      <c r="J447" s="13" t="str" cm="1">
        <f t="array" ref="J447">IFERROR(SMALL(IF($D$2:$D1356=D447,$A$2:$A$911*1.000001),4),"")</f>
        <v/>
      </c>
      <c r="K447" s="13" t="str">
        <f t="shared" si="42"/>
        <v>No</v>
      </c>
      <c r="L447" s="13" t="str">
        <f t="shared" si="43"/>
        <v>No</v>
      </c>
      <c r="M447" s="13" t="str">
        <f t="shared" si="44"/>
        <v>No</v>
      </c>
      <c r="N447" s="13" t="str">
        <f>Table1[[#This Row],[Club]]&amp;":"&amp;Table1[[#Headers],[Male]]</f>
        <v>:Male</v>
      </c>
      <c r="P447" s="2">
        <v>446</v>
      </c>
      <c r="Q447" s="2" t="str">
        <f>IFERROR(VLOOKUP(P$1&amp;":"&amp;P447,'Finish order'!$C:$K,6,FALSE),"")</f>
        <v/>
      </c>
      <c r="R447" s="2" t="str">
        <f>IFERROR(VLOOKUP(P$1&amp;":"&amp;P447,'Finish order'!$C:$K,9,FALSE),"")</f>
        <v/>
      </c>
      <c r="S447" s="2" t="str">
        <f>IFERROR(VLOOKUP(P$1&amp;":"&amp;P447,'Finish order'!$C:$K,7,FALSE),"")</f>
        <v/>
      </c>
      <c r="T447" s="11" t="str">
        <f>IFERROR(VLOOKUP(P$1&amp;":"&amp;P447,'Finish order'!$C:$K,5,FALSE),"")</f>
        <v/>
      </c>
      <c r="U447" s="2" t="str">
        <f>IFERROR(VLOOKUP(P$1&amp;":"&amp;P447,'Finish order'!$C:$K,4,FALSE),"")</f>
        <v/>
      </c>
      <c r="V447" s="13" t="str" cm="1">
        <f t="array" ref="V447">IFERROR(SMALL(IF($S$2:$S1356=S447,$P$2:$P$911*1.001),1),"")</f>
        <v/>
      </c>
      <c r="W447" s="13" t="str" cm="1">
        <f t="array" ref="W447">IFERROR(SMALL(IF($S$2:$S1356=S447,$P$2:$P$911*1.0001),2),"")</f>
        <v/>
      </c>
      <c r="X447" s="13" t="str" cm="1">
        <f t="array" ref="X447">IFERROR(SMALL(IF($S$2:$S1356=S447,$P$2:$P$911*1.00001),3),"")</f>
        <v/>
      </c>
      <c r="Y447" s="13" t="str" cm="1">
        <f t="array" ref="Y447">IFERROR(SMALL(IF($S$2:$S1356=S447,$P$2:$P$911*1.000001),4),"")</f>
        <v/>
      </c>
      <c r="Z447" s="13" t="str">
        <f t="shared" si="45"/>
        <v>No</v>
      </c>
      <c r="AA447" s="13" t="str">
        <f t="shared" si="46"/>
        <v>No</v>
      </c>
      <c r="AB447" s="13" t="str">
        <f t="shared" si="47"/>
        <v>No</v>
      </c>
      <c r="AC447" s="13" t="str">
        <f>Table4[[#This Row],[Club]]&amp;":"&amp;Table4[[#Headers],[Female]]</f>
        <v>:Female</v>
      </c>
    </row>
    <row r="448" spans="1:29" x14ac:dyDescent="0.2">
      <c r="A448" s="2">
        <v>447</v>
      </c>
      <c r="B448" s="2" t="str">
        <f>IFERROR(VLOOKUP($A$1&amp;":"&amp;A448,'Finish order'!C:K,6,FALSE),"")</f>
        <v/>
      </c>
      <c r="C448" s="2" t="str">
        <f>IFERROR(VLOOKUP(A$1&amp;":"&amp;A448,'Finish order'!$C:$K,9,FALSE),"")</f>
        <v/>
      </c>
      <c r="D448" s="2" t="str">
        <f>IFERROR(VLOOKUP(A$1&amp;":"&amp;A448,'Finish order'!$C:$K,7,FALSE),"")</f>
        <v/>
      </c>
      <c r="E448" s="11" t="str">
        <f>IFERROR(VLOOKUP($A$1&amp;":"&amp;A448,'Finish order'!C:K,5,FALSE),"")</f>
        <v/>
      </c>
      <c r="F448" s="2" t="str">
        <f>IFERROR(VLOOKUP($A$1&amp;":"&amp;A448,'Finish order'!C:K,4,FALSE),"")</f>
        <v/>
      </c>
      <c r="G448" s="13" t="str" cm="1">
        <f t="array" ref="G448">IFERROR(SMALL(IF($D$2:$D1357=D448,$A$2:$A$911*1.001),1),"")</f>
        <v/>
      </c>
      <c r="H448" s="13" t="str" cm="1">
        <f t="array" ref="H448">IFERROR(SMALL(IF($D$2:$D1357=D448,$A$2:$A$911*1.0001),2),"")</f>
        <v/>
      </c>
      <c r="I448" s="13" t="str" cm="1">
        <f t="array" ref="I448">IFERROR(SMALL(IF($D$2:$D1357=D448,$A$2:$A$911*1.00001),3),"")</f>
        <v/>
      </c>
      <c r="J448" s="13" t="str" cm="1">
        <f t="array" ref="J448">IFERROR(SMALL(IF($D$2:$D1357=D448,$A$2:$A$911*1.000001),4),"")</f>
        <v/>
      </c>
      <c r="K448" s="13" t="str">
        <f t="shared" si="42"/>
        <v>No</v>
      </c>
      <c r="L448" s="13" t="str">
        <f t="shared" si="43"/>
        <v>No</v>
      </c>
      <c r="M448" s="13" t="str">
        <f t="shared" si="44"/>
        <v>No</v>
      </c>
      <c r="N448" s="13" t="str">
        <f>Table1[[#This Row],[Club]]&amp;":"&amp;Table1[[#Headers],[Male]]</f>
        <v>:Male</v>
      </c>
      <c r="P448" s="2">
        <v>447</v>
      </c>
      <c r="Q448" s="2" t="str">
        <f>IFERROR(VLOOKUP(P$1&amp;":"&amp;P448,'Finish order'!$C:$K,6,FALSE),"")</f>
        <v/>
      </c>
      <c r="R448" s="2" t="str">
        <f>IFERROR(VLOOKUP(P$1&amp;":"&amp;P448,'Finish order'!$C:$K,9,FALSE),"")</f>
        <v/>
      </c>
      <c r="S448" s="2" t="str">
        <f>IFERROR(VLOOKUP(P$1&amp;":"&amp;P448,'Finish order'!$C:$K,7,FALSE),"")</f>
        <v/>
      </c>
      <c r="T448" s="11" t="str">
        <f>IFERROR(VLOOKUP(P$1&amp;":"&amp;P448,'Finish order'!$C:$K,5,FALSE),"")</f>
        <v/>
      </c>
      <c r="U448" s="2" t="str">
        <f>IFERROR(VLOOKUP(P$1&amp;":"&amp;P448,'Finish order'!$C:$K,4,FALSE),"")</f>
        <v/>
      </c>
      <c r="V448" s="13" t="str" cm="1">
        <f t="array" ref="V448">IFERROR(SMALL(IF($S$2:$S1357=S448,$P$2:$P$911*1.001),1),"")</f>
        <v/>
      </c>
      <c r="W448" s="13" t="str" cm="1">
        <f t="array" ref="W448">IFERROR(SMALL(IF($S$2:$S1357=S448,$P$2:$P$911*1.0001),2),"")</f>
        <v/>
      </c>
      <c r="X448" s="13" t="str" cm="1">
        <f t="array" ref="X448">IFERROR(SMALL(IF($S$2:$S1357=S448,$P$2:$P$911*1.00001),3),"")</f>
        <v/>
      </c>
      <c r="Y448" s="13" t="str" cm="1">
        <f t="array" ref="Y448">IFERROR(SMALL(IF($S$2:$S1357=S448,$P$2:$P$911*1.000001),4),"")</f>
        <v/>
      </c>
      <c r="Z448" s="13" t="str">
        <f t="shared" si="45"/>
        <v>No</v>
      </c>
      <c r="AA448" s="13" t="str">
        <f t="shared" si="46"/>
        <v>No</v>
      </c>
      <c r="AB448" s="13" t="str">
        <f t="shared" si="47"/>
        <v>No</v>
      </c>
      <c r="AC448" s="13" t="str">
        <f>Table4[[#This Row],[Club]]&amp;":"&amp;Table4[[#Headers],[Female]]</f>
        <v>:Female</v>
      </c>
    </row>
    <row r="449" spans="1:29" x14ac:dyDescent="0.2">
      <c r="A449" s="2">
        <v>448</v>
      </c>
      <c r="B449" s="2" t="str">
        <f>IFERROR(VLOOKUP($A$1&amp;":"&amp;A449,'Finish order'!C:K,6,FALSE),"")</f>
        <v/>
      </c>
      <c r="C449" s="2" t="str">
        <f>IFERROR(VLOOKUP(A$1&amp;":"&amp;A449,'Finish order'!$C:$K,9,FALSE),"")</f>
        <v/>
      </c>
      <c r="D449" s="2" t="str">
        <f>IFERROR(VLOOKUP(A$1&amp;":"&amp;A449,'Finish order'!$C:$K,7,FALSE),"")</f>
        <v/>
      </c>
      <c r="E449" s="11" t="str">
        <f>IFERROR(VLOOKUP($A$1&amp;":"&amp;A449,'Finish order'!C:K,5,FALSE),"")</f>
        <v/>
      </c>
      <c r="F449" s="2" t="str">
        <f>IFERROR(VLOOKUP($A$1&amp;":"&amp;A449,'Finish order'!C:K,4,FALSE),"")</f>
        <v/>
      </c>
      <c r="G449" s="13" t="str" cm="1">
        <f t="array" ref="G449">IFERROR(SMALL(IF($D$2:$D1358=D449,$A$2:$A$911*1.001),1),"")</f>
        <v/>
      </c>
      <c r="H449" s="13" t="str" cm="1">
        <f t="array" ref="H449">IFERROR(SMALL(IF($D$2:$D1358=D449,$A$2:$A$911*1.0001),2),"")</f>
        <v/>
      </c>
      <c r="I449" s="13" t="str" cm="1">
        <f t="array" ref="I449">IFERROR(SMALL(IF($D$2:$D1358=D449,$A$2:$A$911*1.00001),3),"")</f>
        <v/>
      </c>
      <c r="J449" s="13" t="str" cm="1">
        <f t="array" ref="J449">IFERROR(SMALL(IF($D$2:$D1358=D449,$A$2:$A$911*1.000001),4),"")</f>
        <v/>
      </c>
      <c r="K449" s="13" t="str">
        <f t="shared" si="42"/>
        <v>No</v>
      </c>
      <c r="L449" s="13" t="str">
        <f t="shared" si="43"/>
        <v>No</v>
      </c>
      <c r="M449" s="13" t="str">
        <f t="shared" si="44"/>
        <v>No</v>
      </c>
      <c r="N449" s="13" t="str">
        <f>Table1[[#This Row],[Club]]&amp;":"&amp;Table1[[#Headers],[Male]]</f>
        <v>:Male</v>
      </c>
      <c r="P449" s="2">
        <v>448</v>
      </c>
      <c r="Q449" s="2" t="str">
        <f>IFERROR(VLOOKUP(P$1&amp;":"&amp;P449,'Finish order'!$C:$K,6,FALSE),"")</f>
        <v/>
      </c>
      <c r="R449" s="2" t="str">
        <f>IFERROR(VLOOKUP(P$1&amp;":"&amp;P449,'Finish order'!$C:$K,9,FALSE),"")</f>
        <v/>
      </c>
      <c r="S449" s="2" t="str">
        <f>IFERROR(VLOOKUP(P$1&amp;":"&amp;P449,'Finish order'!$C:$K,7,FALSE),"")</f>
        <v/>
      </c>
      <c r="T449" s="11" t="str">
        <f>IFERROR(VLOOKUP(P$1&amp;":"&amp;P449,'Finish order'!$C:$K,5,FALSE),"")</f>
        <v/>
      </c>
      <c r="U449" s="2" t="str">
        <f>IFERROR(VLOOKUP(P$1&amp;":"&amp;P449,'Finish order'!$C:$K,4,FALSE),"")</f>
        <v/>
      </c>
      <c r="V449" s="13" t="str" cm="1">
        <f t="array" ref="V449">IFERROR(SMALL(IF($S$2:$S1358=S449,$P$2:$P$911*1.001),1),"")</f>
        <v/>
      </c>
      <c r="W449" s="13" t="str" cm="1">
        <f t="array" ref="W449">IFERROR(SMALL(IF($S$2:$S1358=S449,$P$2:$P$911*1.0001),2),"")</f>
        <v/>
      </c>
      <c r="X449" s="13" t="str" cm="1">
        <f t="array" ref="X449">IFERROR(SMALL(IF($S$2:$S1358=S449,$P$2:$P$911*1.00001),3),"")</f>
        <v/>
      </c>
      <c r="Y449" s="13" t="str" cm="1">
        <f t="array" ref="Y449">IFERROR(SMALL(IF($S$2:$S1358=S449,$P$2:$P$911*1.000001),4),"")</f>
        <v/>
      </c>
      <c r="Z449" s="13" t="str">
        <f t="shared" si="45"/>
        <v>No</v>
      </c>
      <c r="AA449" s="13" t="str">
        <f t="shared" si="46"/>
        <v>No</v>
      </c>
      <c r="AB449" s="13" t="str">
        <f t="shared" si="47"/>
        <v>No</v>
      </c>
      <c r="AC449" s="13" t="str">
        <f>Table4[[#This Row],[Club]]&amp;":"&amp;Table4[[#Headers],[Female]]</f>
        <v>:Female</v>
      </c>
    </row>
    <row r="450" spans="1:29" x14ac:dyDescent="0.2">
      <c r="A450" s="2">
        <v>449</v>
      </c>
      <c r="B450" s="2" t="str">
        <f>IFERROR(VLOOKUP($A$1&amp;":"&amp;A450,'Finish order'!C:K,6,FALSE),"")</f>
        <v/>
      </c>
      <c r="C450" s="2" t="str">
        <f>IFERROR(VLOOKUP(A$1&amp;":"&amp;A450,'Finish order'!$C:$K,9,FALSE),"")</f>
        <v/>
      </c>
      <c r="D450" s="2" t="str">
        <f>IFERROR(VLOOKUP(A$1&amp;":"&amp;A450,'Finish order'!$C:$K,7,FALSE),"")</f>
        <v/>
      </c>
      <c r="E450" s="11" t="str">
        <f>IFERROR(VLOOKUP($A$1&amp;":"&amp;A450,'Finish order'!C:K,5,FALSE),"")</f>
        <v/>
      </c>
      <c r="F450" s="2" t="str">
        <f>IFERROR(VLOOKUP($A$1&amp;":"&amp;A450,'Finish order'!C:K,4,FALSE),"")</f>
        <v/>
      </c>
      <c r="G450" s="13" t="str" cm="1">
        <f t="array" ref="G450">IFERROR(SMALL(IF($D$2:$D1359=D450,$A$2:$A$911*1.001),1),"")</f>
        <v/>
      </c>
      <c r="H450" s="13" t="str" cm="1">
        <f t="array" ref="H450">IFERROR(SMALL(IF($D$2:$D1359=D450,$A$2:$A$911*1.0001),2),"")</f>
        <v/>
      </c>
      <c r="I450" s="13" t="str" cm="1">
        <f t="array" ref="I450">IFERROR(SMALL(IF($D$2:$D1359=D450,$A$2:$A$911*1.00001),3),"")</f>
        <v/>
      </c>
      <c r="J450" s="13" t="str" cm="1">
        <f t="array" ref="J450">IFERROR(SMALL(IF($D$2:$D1359=D450,$A$2:$A$911*1.000001),4),"")</f>
        <v/>
      </c>
      <c r="K450" s="13" t="str">
        <f t="shared" si="42"/>
        <v>No</v>
      </c>
      <c r="L450" s="13" t="str">
        <f t="shared" si="43"/>
        <v>No</v>
      </c>
      <c r="M450" s="13" t="str">
        <f t="shared" si="44"/>
        <v>No</v>
      </c>
      <c r="N450" s="13" t="str">
        <f>Table1[[#This Row],[Club]]&amp;":"&amp;Table1[[#Headers],[Male]]</f>
        <v>:Male</v>
      </c>
      <c r="P450" s="2">
        <v>449</v>
      </c>
      <c r="Q450" s="2" t="str">
        <f>IFERROR(VLOOKUP(P$1&amp;":"&amp;P450,'Finish order'!$C:$K,6,FALSE),"")</f>
        <v/>
      </c>
      <c r="R450" s="2" t="str">
        <f>IFERROR(VLOOKUP(P$1&amp;":"&amp;P450,'Finish order'!$C:$K,9,FALSE),"")</f>
        <v/>
      </c>
      <c r="S450" s="2" t="str">
        <f>IFERROR(VLOOKUP(P$1&amp;":"&amp;P450,'Finish order'!$C:$K,7,FALSE),"")</f>
        <v/>
      </c>
      <c r="T450" s="11" t="str">
        <f>IFERROR(VLOOKUP(P$1&amp;":"&amp;P450,'Finish order'!$C:$K,5,FALSE),"")</f>
        <v/>
      </c>
      <c r="U450" s="2" t="str">
        <f>IFERROR(VLOOKUP(P$1&amp;":"&amp;P450,'Finish order'!$C:$K,4,FALSE),"")</f>
        <v/>
      </c>
      <c r="V450" s="13" t="str" cm="1">
        <f t="array" ref="V450">IFERROR(SMALL(IF($S$2:$S1359=S450,$P$2:$P$911*1.001),1),"")</f>
        <v/>
      </c>
      <c r="W450" s="13" t="str" cm="1">
        <f t="array" ref="W450">IFERROR(SMALL(IF($S$2:$S1359=S450,$P$2:$P$911*1.0001),2),"")</f>
        <v/>
      </c>
      <c r="X450" s="13" t="str" cm="1">
        <f t="array" ref="X450">IFERROR(SMALL(IF($S$2:$S1359=S450,$P$2:$P$911*1.00001),3),"")</f>
        <v/>
      </c>
      <c r="Y450" s="13" t="str" cm="1">
        <f t="array" ref="Y450">IFERROR(SMALL(IF($S$2:$S1359=S450,$P$2:$P$911*1.000001),4),"")</f>
        <v/>
      </c>
      <c r="Z450" s="13" t="str">
        <f t="shared" si="45"/>
        <v>No</v>
      </c>
      <c r="AA450" s="13" t="str">
        <f t="shared" si="46"/>
        <v>No</v>
      </c>
      <c r="AB450" s="13" t="str">
        <f t="shared" si="47"/>
        <v>No</v>
      </c>
      <c r="AC450" s="13" t="str">
        <f>Table4[[#This Row],[Club]]&amp;":"&amp;Table4[[#Headers],[Female]]</f>
        <v>:Female</v>
      </c>
    </row>
    <row r="451" spans="1:29" x14ac:dyDescent="0.2">
      <c r="A451" s="2">
        <v>450</v>
      </c>
      <c r="B451" s="2" t="str">
        <f>IFERROR(VLOOKUP($A$1&amp;":"&amp;A451,'Finish order'!C:K,6,FALSE),"")</f>
        <v/>
      </c>
      <c r="C451" s="2" t="str">
        <f>IFERROR(VLOOKUP(A$1&amp;":"&amp;A451,'Finish order'!$C:$K,9,FALSE),"")</f>
        <v/>
      </c>
      <c r="D451" s="2" t="str">
        <f>IFERROR(VLOOKUP(A$1&amp;":"&amp;A451,'Finish order'!$C:$K,7,FALSE),"")</f>
        <v/>
      </c>
      <c r="E451" s="11" t="str">
        <f>IFERROR(VLOOKUP($A$1&amp;":"&amp;A451,'Finish order'!C:K,5,FALSE),"")</f>
        <v/>
      </c>
      <c r="F451" s="2" t="str">
        <f>IFERROR(VLOOKUP($A$1&amp;":"&amp;A451,'Finish order'!C:K,4,FALSE),"")</f>
        <v/>
      </c>
      <c r="G451" s="13" t="str" cm="1">
        <f t="array" ref="G451">IFERROR(SMALL(IF($D$2:$D1360=D451,$A$2:$A$911*1.001),1),"")</f>
        <v/>
      </c>
      <c r="H451" s="13" t="str" cm="1">
        <f t="array" ref="H451">IFERROR(SMALL(IF($D$2:$D1360=D451,$A$2:$A$911*1.0001),2),"")</f>
        <v/>
      </c>
      <c r="I451" s="13" t="str" cm="1">
        <f t="array" ref="I451">IFERROR(SMALL(IF($D$2:$D1360=D451,$A$2:$A$911*1.00001),3),"")</f>
        <v/>
      </c>
      <c r="J451" s="13" t="str" cm="1">
        <f t="array" ref="J451">IFERROR(SMALL(IF($D$2:$D1360=D451,$A$2:$A$911*1.000001),4),"")</f>
        <v/>
      </c>
      <c r="K451" s="13" t="str">
        <f t="shared" si="42"/>
        <v>No</v>
      </c>
      <c r="L451" s="13" t="str">
        <f t="shared" si="43"/>
        <v>No</v>
      </c>
      <c r="M451" s="13" t="str">
        <f t="shared" si="44"/>
        <v>No</v>
      </c>
      <c r="N451" s="13" t="str">
        <f>Table1[[#This Row],[Club]]&amp;":"&amp;Table1[[#Headers],[Male]]</f>
        <v>:Male</v>
      </c>
      <c r="P451" s="2">
        <v>450</v>
      </c>
      <c r="Q451" s="2" t="str">
        <f>IFERROR(VLOOKUP(P$1&amp;":"&amp;P451,'Finish order'!$C:$K,6,FALSE),"")</f>
        <v/>
      </c>
      <c r="R451" s="2" t="str">
        <f>IFERROR(VLOOKUP(P$1&amp;":"&amp;P451,'Finish order'!$C:$K,9,FALSE),"")</f>
        <v/>
      </c>
      <c r="S451" s="2" t="str">
        <f>IFERROR(VLOOKUP(P$1&amp;":"&amp;P451,'Finish order'!$C:$K,7,FALSE),"")</f>
        <v/>
      </c>
      <c r="T451" s="11" t="str">
        <f>IFERROR(VLOOKUP(P$1&amp;":"&amp;P451,'Finish order'!$C:$K,5,FALSE),"")</f>
        <v/>
      </c>
      <c r="U451" s="2" t="str">
        <f>IFERROR(VLOOKUP(P$1&amp;":"&amp;P451,'Finish order'!$C:$K,4,FALSE),"")</f>
        <v/>
      </c>
      <c r="V451" s="13" t="str" cm="1">
        <f t="array" ref="V451">IFERROR(SMALL(IF($S$2:$S1360=S451,$P$2:$P$911*1.001),1),"")</f>
        <v/>
      </c>
      <c r="W451" s="13" t="str" cm="1">
        <f t="array" ref="W451">IFERROR(SMALL(IF($S$2:$S1360=S451,$P$2:$P$911*1.0001),2),"")</f>
        <v/>
      </c>
      <c r="X451" s="13" t="str" cm="1">
        <f t="array" ref="X451">IFERROR(SMALL(IF($S$2:$S1360=S451,$P$2:$P$911*1.00001),3),"")</f>
        <v/>
      </c>
      <c r="Y451" s="13" t="str" cm="1">
        <f t="array" ref="Y451">IFERROR(SMALL(IF($S$2:$S1360=S451,$P$2:$P$911*1.000001),4),"")</f>
        <v/>
      </c>
      <c r="Z451" s="13" t="str">
        <f t="shared" si="45"/>
        <v>No</v>
      </c>
      <c r="AA451" s="13" t="str">
        <f t="shared" si="46"/>
        <v>No</v>
      </c>
      <c r="AB451" s="13" t="str">
        <f t="shared" si="47"/>
        <v>No</v>
      </c>
      <c r="AC451" s="13" t="str">
        <f>Table4[[#This Row],[Club]]&amp;":"&amp;Table4[[#Headers],[Female]]</f>
        <v>:Female</v>
      </c>
    </row>
    <row r="452" spans="1:29" x14ac:dyDescent="0.2">
      <c r="A452" s="2">
        <v>451</v>
      </c>
      <c r="B452" s="2" t="str">
        <f>IFERROR(VLOOKUP($A$1&amp;":"&amp;A452,'Finish order'!C:K,6,FALSE),"")</f>
        <v/>
      </c>
      <c r="C452" s="2" t="str">
        <f>IFERROR(VLOOKUP(A$1&amp;":"&amp;A452,'Finish order'!$C:$K,9,FALSE),"")</f>
        <v/>
      </c>
      <c r="D452" s="2" t="str">
        <f>IFERROR(VLOOKUP(A$1&amp;":"&amp;A452,'Finish order'!$C:$K,7,FALSE),"")</f>
        <v/>
      </c>
      <c r="E452" s="11" t="str">
        <f>IFERROR(VLOOKUP($A$1&amp;":"&amp;A452,'Finish order'!C:K,5,FALSE),"")</f>
        <v/>
      </c>
      <c r="F452" s="2" t="str">
        <f>IFERROR(VLOOKUP($A$1&amp;":"&amp;A452,'Finish order'!C:K,4,FALSE),"")</f>
        <v/>
      </c>
      <c r="G452" s="13" t="str" cm="1">
        <f t="array" ref="G452">IFERROR(SMALL(IF($D$2:$D1361=D452,$A$2:$A$911*1.001),1),"")</f>
        <v/>
      </c>
      <c r="H452" s="13" t="str" cm="1">
        <f t="array" ref="H452">IFERROR(SMALL(IF($D$2:$D1361=D452,$A$2:$A$911*1.0001),2),"")</f>
        <v/>
      </c>
      <c r="I452" s="13" t="str" cm="1">
        <f t="array" ref="I452">IFERROR(SMALL(IF($D$2:$D1361=D452,$A$2:$A$911*1.00001),3),"")</f>
        <v/>
      </c>
      <c r="J452" s="13" t="str" cm="1">
        <f t="array" ref="J452">IFERROR(SMALL(IF($D$2:$D1361=D452,$A$2:$A$911*1.000001),4),"")</f>
        <v/>
      </c>
      <c r="K452" s="13" t="str">
        <f t="shared" si="42"/>
        <v>No</v>
      </c>
      <c r="L452" s="13" t="str">
        <f t="shared" si="43"/>
        <v>No</v>
      </c>
      <c r="M452" s="13" t="str">
        <f t="shared" si="44"/>
        <v>No</v>
      </c>
      <c r="N452" s="13" t="str">
        <f>Table1[[#This Row],[Club]]&amp;":"&amp;Table1[[#Headers],[Male]]</f>
        <v>:Male</v>
      </c>
      <c r="P452" s="2">
        <v>451</v>
      </c>
      <c r="Q452" s="2" t="str">
        <f>IFERROR(VLOOKUP(P$1&amp;":"&amp;P452,'Finish order'!$C:$K,6,FALSE),"")</f>
        <v/>
      </c>
      <c r="R452" s="2" t="str">
        <f>IFERROR(VLOOKUP(P$1&amp;":"&amp;P452,'Finish order'!$C:$K,9,FALSE),"")</f>
        <v/>
      </c>
      <c r="S452" s="2" t="str">
        <f>IFERROR(VLOOKUP(P$1&amp;":"&amp;P452,'Finish order'!$C:$K,7,FALSE),"")</f>
        <v/>
      </c>
      <c r="T452" s="11" t="str">
        <f>IFERROR(VLOOKUP(P$1&amp;":"&amp;P452,'Finish order'!$C:$K,5,FALSE),"")</f>
        <v/>
      </c>
      <c r="U452" s="2" t="str">
        <f>IFERROR(VLOOKUP(P$1&amp;":"&amp;P452,'Finish order'!$C:$K,4,FALSE),"")</f>
        <v/>
      </c>
      <c r="V452" s="13" t="str" cm="1">
        <f t="array" ref="V452">IFERROR(SMALL(IF($S$2:$S1361=S452,$P$2:$P$911*1.001),1),"")</f>
        <v/>
      </c>
      <c r="W452" s="13" t="str" cm="1">
        <f t="array" ref="W452">IFERROR(SMALL(IF($S$2:$S1361=S452,$P$2:$P$911*1.0001),2),"")</f>
        <v/>
      </c>
      <c r="X452" s="13" t="str" cm="1">
        <f t="array" ref="X452">IFERROR(SMALL(IF($S$2:$S1361=S452,$P$2:$P$911*1.00001),3),"")</f>
        <v/>
      </c>
      <c r="Y452" s="13" t="str" cm="1">
        <f t="array" ref="Y452">IFERROR(SMALL(IF($S$2:$S1361=S452,$P$2:$P$911*1.000001),4),"")</f>
        <v/>
      </c>
      <c r="Z452" s="13" t="str">
        <f t="shared" si="45"/>
        <v>No</v>
      </c>
      <c r="AA452" s="13" t="str">
        <f t="shared" si="46"/>
        <v>No</v>
      </c>
      <c r="AB452" s="13" t="str">
        <f t="shared" si="47"/>
        <v>No</v>
      </c>
      <c r="AC452" s="13" t="str">
        <f>Table4[[#This Row],[Club]]&amp;":"&amp;Table4[[#Headers],[Female]]</f>
        <v>:Female</v>
      </c>
    </row>
    <row r="453" spans="1:29" x14ac:dyDescent="0.2">
      <c r="A453" s="2">
        <v>452</v>
      </c>
      <c r="B453" s="2" t="str">
        <f>IFERROR(VLOOKUP($A$1&amp;":"&amp;A453,'Finish order'!C:K,6,FALSE),"")</f>
        <v/>
      </c>
      <c r="C453" s="2" t="str">
        <f>IFERROR(VLOOKUP(A$1&amp;":"&amp;A453,'Finish order'!$C:$K,9,FALSE),"")</f>
        <v/>
      </c>
      <c r="D453" s="2" t="str">
        <f>IFERROR(VLOOKUP(A$1&amp;":"&amp;A453,'Finish order'!$C:$K,7,FALSE),"")</f>
        <v/>
      </c>
      <c r="E453" s="11" t="str">
        <f>IFERROR(VLOOKUP($A$1&amp;":"&amp;A453,'Finish order'!C:K,5,FALSE),"")</f>
        <v/>
      </c>
      <c r="F453" s="2" t="str">
        <f>IFERROR(VLOOKUP($A$1&amp;":"&amp;A453,'Finish order'!C:K,4,FALSE),"")</f>
        <v/>
      </c>
      <c r="G453" s="13" t="str" cm="1">
        <f t="array" ref="G453">IFERROR(SMALL(IF($D$2:$D1362=D453,$A$2:$A$911*1.001),1),"")</f>
        <v/>
      </c>
      <c r="H453" s="13" t="str" cm="1">
        <f t="array" ref="H453">IFERROR(SMALL(IF($D$2:$D1362=D453,$A$2:$A$911*1.0001),2),"")</f>
        <v/>
      </c>
      <c r="I453" s="13" t="str" cm="1">
        <f t="array" ref="I453">IFERROR(SMALL(IF($D$2:$D1362=D453,$A$2:$A$911*1.00001),3),"")</f>
        <v/>
      </c>
      <c r="J453" s="13" t="str" cm="1">
        <f t="array" ref="J453">IFERROR(SMALL(IF($D$2:$D1362=D453,$A$2:$A$911*1.000001),4),"")</f>
        <v/>
      </c>
      <c r="K453" s="13" t="str">
        <f t="shared" si="42"/>
        <v>No</v>
      </c>
      <c r="L453" s="13" t="str">
        <f t="shared" si="43"/>
        <v>No</v>
      </c>
      <c r="M453" s="13" t="str">
        <f t="shared" si="44"/>
        <v>No</v>
      </c>
      <c r="N453" s="13" t="str">
        <f>Table1[[#This Row],[Club]]&amp;":"&amp;Table1[[#Headers],[Male]]</f>
        <v>:Male</v>
      </c>
      <c r="P453" s="2">
        <v>452</v>
      </c>
      <c r="Q453" s="2" t="str">
        <f>IFERROR(VLOOKUP(P$1&amp;":"&amp;P453,'Finish order'!$C:$K,6,FALSE),"")</f>
        <v/>
      </c>
      <c r="R453" s="2" t="str">
        <f>IFERROR(VLOOKUP(P$1&amp;":"&amp;P453,'Finish order'!$C:$K,9,FALSE),"")</f>
        <v/>
      </c>
      <c r="S453" s="2" t="str">
        <f>IFERROR(VLOOKUP(P$1&amp;":"&amp;P453,'Finish order'!$C:$K,7,FALSE),"")</f>
        <v/>
      </c>
      <c r="T453" s="11" t="str">
        <f>IFERROR(VLOOKUP(P$1&amp;":"&amp;P453,'Finish order'!$C:$K,5,FALSE),"")</f>
        <v/>
      </c>
      <c r="U453" s="2" t="str">
        <f>IFERROR(VLOOKUP(P$1&amp;":"&amp;P453,'Finish order'!$C:$K,4,FALSE),"")</f>
        <v/>
      </c>
      <c r="V453" s="13" t="str" cm="1">
        <f t="array" ref="V453">IFERROR(SMALL(IF($S$2:$S1362=S453,$P$2:$P$911*1.001),1),"")</f>
        <v/>
      </c>
      <c r="W453" s="13" t="str" cm="1">
        <f t="array" ref="W453">IFERROR(SMALL(IF($S$2:$S1362=S453,$P$2:$P$911*1.0001),2),"")</f>
        <v/>
      </c>
      <c r="X453" s="13" t="str" cm="1">
        <f t="array" ref="X453">IFERROR(SMALL(IF($S$2:$S1362=S453,$P$2:$P$911*1.00001),3),"")</f>
        <v/>
      </c>
      <c r="Y453" s="13" t="str" cm="1">
        <f t="array" ref="Y453">IFERROR(SMALL(IF($S$2:$S1362=S453,$P$2:$P$911*1.000001),4),"")</f>
        <v/>
      </c>
      <c r="Z453" s="13" t="str">
        <f t="shared" si="45"/>
        <v>No</v>
      </c>
      <c r="AA453" s="13" t="str">
        <f t="shared" si="46"/>
        <v>No</v>
      </c>
      <c r="AB453" s="13" t="str">
        <f t="shared" si="47"/>
        <v>No</v>
      </c>
      <c r="AC453" s="13" t="str">
        <f>Table4[[#This Row],[Club]]&amp;":"&amp;Table4[[#Headers],[Female]]</f>
        <v>:Female</v>
      </c>
    </row>
    <row r="454" spans="1:29" x14ac:dyDescent="0.2">
      <c r="A454" s="2">
        <v>453</v>
      </c>
      <c r="B454" s="2" t="str">
        <f>IFERROR(VLOOKUP($A$1&amp;":"&amp;A454,'Finish order'!C:K,6,FALSE),"")</f>
        <v/>
      </c>
      <c r="C454" s="2" t="str">
        <f>IFERROR(VLOOKUP(A$1&amp;":"&amp;A454,'Finish order'!$C:$K,9,FALSE),"")</f>
        <v/>
      </c>
      <c r="D454" s="2" t="str">
        <f>IFERROR(VLOOKUP(A$1&amp;":"&amp;A454,'Finish order'!$C:$K,7,FALSE),"")</f>
        <v/>
      </c>
      <c r="E454" s="11" t="str">
        <f>IFERROR(VLOOKUP($A$1&amp;":"&amp;A454,'Finish order'!C:K,5,FALSE),"")</f>
        <v/>
      </c>
      <c r="F454" s="2" t="str">
        <f>IFERROR(VLOOKUP($A$1&amp;":"&amp;A454,'Finish order'!C:K,4,FALSE),"")</f>
        <v/>
      </c>
      <c r="G454" s="13" t="str" cm="1">
        <f t="array" ref="G454">IFERROR(SMALL(IF($D$2:$D1363=D454,$A$2:$A$911*1.001),1),"")</f>
        <v/>
      </c>
      <c r="H454" s="13" t="str" cm="1">
        <f t="array" ref="H454">IFERROR(SMALL(IF($D$2:$D1363=D454,$A$2:$A$911*1.0001),2),"")</f>
        <v/>
      </c>
      <c r="I454" s="13" t="str" cm="1">
        <f t="array" ref="I454">IFERROR(SMALL(IF($D$2:$D1363=D454,$A$2:$A$911*1.00001),3),"")</f>
        <v/>
      </c>
      <c r="J454" s="13" t="str" cm="1">
        <f t="array" ref="J454">IFERROR(SMALL(IF($D$2:$D1363=D454,$A$2:$A$911*1.000001),4),"")</f>
        <v/>
      </c>
      <c r="K454" s="13" t="str">
        <f t="shared" si="42"/>
        <v>No</v>
      </c>
      <c r="L454" s="13" t="str">
        <f t="shared" si="43"/>
        <v>No</v>
      </c>
      <c r="M454" s="13" t="str">
        <f t="shared" si="44"/>
        <v>No</v>
      </c>
      <c r="N454" s="13" t="str">
        <f>Table1[[#This Row],[Club]]&amp;":"&amp;Table1[[#Headers],[Male]]</f>
        <v>:Male</v>
      </c>
      <c r="P454" s="2">
        <v>453</v>
      </c>
      <c r="Q454" s="2" t="str">
        <f>IFERROR(VLOOKUP(P$1&amp;":"&amp;P454,'Finish order'!$C:$K,6,FALSE),"")</f>
        <v/>
      </c>
      <c r="R454" s="2" t="str">
        <f>IFERROR(VLOOKUP(P$1&amp;":"&amp;P454,'Finish order'!$C:$K,9,FALSE),"")</f>
        <v/>
      </c>
      <c r="S454" s="2" t="str">
        <f>IFERROR(VLOOKUP(P$1&amp;":"&amp;P454,'Finish order'!$C:$K,7,FALSE),"")</f>
        <v/>
      </c>
      <c r="T454" s="11" t="str">
        <f>IFERROR(VLOOKUP(P$1&amp;":"&amp;P454,'Finish order'!$C:$K,5,FALSE),"")</f>
        <v/>
      </c>
      <c r="U454" s="2" t="str">
        <f>IFERROR(VLOOKUP(P$1&amp;":"&amp;P454,'Finish order'!$C:$K,4,FALSE),"")</f>
        <v/>
      </c>
      <c r="V454" s="13" t="str" cm="1">
        <f t="array" ref="V454">IFERROR(SMALL(IF($S$2:$S1363=S454,$P$2:$P$911*1.001),1),"")</f>
        <v/>
      </c>
      <c r="W454" s="13" t="str" cm="1">
        <f t="array" ref="W454">IFERROR(SMALL(IF($S$2:$S1363=S454,$P$2:$P$911*1.0001),2),"")</f>
        <v/>
      </c>
      <c r="X454" s="13" t="str" cm="1">
        <f t="array" ref="X454">IFERROR(SMALL(IF($S$2:$S1363=S454,$P$2:$P$911*1.00001),3),"")</f>
        <v/>
      </c>
      <c r="Y454" s="13" t="str" cm="1">
        <f t="array" ref="Y454">IFERROR(SMALL(IF($S$2:$S1363=S454,$P$2:$P$911*1.000001),4),"")</f>
        <v/>
      </c>
      <c r="Z454" s="13" t="str">
        <f t="shared" si="45"/>
        <v>No</v>
      </c>
      <c r="AA454" s="13" t="str">
        <f t="shared" si="46"/>
        <v>No</v>
      </c>
      <c r="AB454" s="13" t="str">
        <f t="shared" si="47"/>
        <v>No</v>
      </c>
      <c r="AC454" s="13" t="str">
        <f>Table4[[#This Row],[Club]]&amp;":"&amp;Table4[[#Headers],[Female]]</f>
        <v>:Female</v>
      </c>
    </row>
    <row r="455" spans="1:29" x14ac:dyDescent="0.2">
      <c r="A455" s="2">
        <v>454</v>
      </c>
      <c r="B455" s="2" t="str">
        <f>IFERROR(VLOOKUP($A$1&amp;":"&amp;A455,'Finish order'!C:K,6,FALSE),"")</f>
        <v/>
      </c>
      <c r="C455" s="2" t="str">
        <f>IFERROR(VLOOKUP(A$1&amp;":"&amp;A455,'Finish order'!$C:$K,9,FALSE),"")</f>
        <v/>
      </c>
      <c r="D455" s="2" t="str">
        <f>IFERROR(VLOOKUP(A$1&amp;":"&amp;A455,'Finish order'!$C:$K,7,FALSE),"")</f>
        <v/>
      </c>
      <c r="E455" s="11" t="str">
        <f>IFERROR(VLOOKUP($A$1&amp;":"&amp;A455,'Finish order'!C:K,5,FALSE),"")</f>
        <v/>
      </c>
      <c r="F455" s="2" t="str">
        <f>IFERROR(VLOOKUP($A$1&amp;":"&amp;A455,'Finish order'!C:K,4,FALSE),"")</f>
        <v/>
      </c>
      <c r="G455" s="13" t="str" cm="1">
        <f t="array" ref="G455">IFERROR(SMALL(IF($D$2:$D1364=D455,$A$2:$A$911*1.001),1),"")</f>
        <v/>
      </c>
      <c r="H455" s="13" t="str" cm="1">
        <f t="array" ref="H455">IFERROR(SMALL(IF($D$2:$D1364=D455,$A$2:$A$911*1.0001),2),"")</f>
        <v/>
      </c>
      <c r="I455" s="13" t="str" cm="1">
        <f t="array" ref="I455">IFERROR(SMALL(IF($D$2:$D1364=D455,$A$2:$A$911*1.00001),3),"")</f>
        <v/>
      </c>
      <c r="J455" s="13" t="str" cm="1">
        <f t="array" ref="J455">IFERROR(SMALL(IF($D$2:$D1364=D455,$A$2:$A$911*1.000001),4),"")</f>
        <v/>
      </c>
      <c r="K455" s="13" t="str">
        <f t="shared" si="42"/>
        <v>No</v>
      </c>
      <c r="L455" s="13" t="str">
        <f t="shared" si="43"/>
        <v>No</v>
      </c>
      <c r="M455" s="13" t="str">
        <f t="shared" si="44"/>
        <v>No</v>
      </c>
      <c r="N455" s="13" t="str">
        <f>Table1[[#This Row],[Club]]&amp;":"&amp;Table1[[#Headers],[Male]]</f>
        <v>:Male</v>
      </c>
      <c r="P455" s="2">
        <v>454</v>
      </c>
      <c r="Q455" s="2" t="str">
        <f>IFERROR(VLOOKUP(P$1&amp;":"&amp;P455,'Finish order'!$C:$K,6,FALSE),"")</f>
        <v/>
      </c>
      <c r="R455" s="2" t="str">
        <f>IFERROR(VLOOKUP(P$1&amp;":"&amp;P455,'Finish order'!$C:$K,9,FALSE),"")</f>
        <v/>
      </c>
      <c r="S455" s="2" t="str">
        <f>IFERROR(VLOOKUP(P$1&amp;":"&amp;P455,'Finish order'!$C:$K,7,FALSE),"")</f>
        <v/>
      </c>
      <c r="T455" s="11" t="str">
        <f>IFERROR(VLOOKUP(P$1&amp;":"&amp;P455,'Finish order'!$C:$K,5,FALSE),"")</f>
        <v/>
      </c>
      <c r="U455" s="2" t="str">
        <f>IFERROR(VLOOKUP(P$1&amp;":"&amp;P455,'Finish order'!$C:$K,4,FALSE),"")</f>
        <v/>
      </c>
      <c r="V455" s="13" t="str" cm="1">
        <f t="array" ref="V455">IFERROR(SMALL(IF($S$2:$S1364=S455,$P$2:$P$911*1.001),1),"")</f>
        <v/>
      </c>
      <c r="W455" s="13" t="str" cm="1">
        <f t="array" ref="W455">IFERROR(SMALL(IF($S$2:$S1364=S455,$P$2:$P$911*1.0001),2),"")</f>
        <v/>
      </c>
      <c r="X455" s="13" t="str" cm="1">
        <f t="array" ref="X455">IFERROR(SMALL(IF($S$2:$S1364=S455,$P$2:$P$911*1.00001),3),"")</f>
        <v/>
      </c>
      <c r="Y455" s="13" t="str" cm="1">
        <f t="array" ref="Y455">IFERROR(SMALL(IF($S$2:$S1364=S455,$P$2:$P$911*1.000001),4),"")</f>
        <v/>
      </c>
      <c r="Z455" s="13" t="str">
        <f t="shared" si="45"/>
        <v>No</v>
      </c>
      <c r="AA455" s="13" t="str">
        <f t="shared" si="46"/>
        <v>No</v>
      </c>
      <c r="AB455" s="13" t="str">
        <f t="shared" si="47"/>
        <v>No</v>
      </c>
      <c r="AC455" s="13" t="str">
        <f>Table4[[#This Row],[Club]]&amp;":"&amp;Table4[[#Headers],[Female]]</f>
        <v>:Female</v>
      </c>
    </row>
    <row r="456" spans="1:29" x14ac:dyDescent="0.2">
      <c r="A456" s="2">
        <v>455</v>
      </c>
      <c r="B456" s="2" t="str">
        <f>IFERROR(VLOOKUP($A$1&amp;":"&amp;A456,'Finish order'!C:K,6,FALSE),"")</f>
        <v/>
      </c>
      <c r="C456" s="2" t="str">
        <f>IFERROR(VLOOKUP(A$1&amp;":"&amp;A456,'Finish order'!$C:$K,9,FALSE),"")</f>
        <v/>
      </c>
      <c r="D456" s="2" t="str">
        <f>IFERROR(VLOOKUP(A$1&amp;":"&amp;A456,'Finish order'!$C:$K,7,FALSE),"")</f>
        <v/>
      </c>
      <c r="E456" s="11" t="str">
        <f>IFERROR(VLOOKUP($A$1&amp;":"&amp;A456,'Finish order'!C:K,5,FALSE),"")</f>
        <v/>
      </c>
      <c r="F456" s="2" t="str">
        <f>IFERROR(VLOOKUP($A$1&amp;":"&amp;A456,'Finish order'!C:K,4,FALSE),"")</f>
        <v/>
      </c>
      <c r="G456" s="13" t="str" cm="1">
        <f t="array" ref="G456">IFERROR(SMALL(IF($D$2:$D1365=D456,$A$2:$A$911*1.001),1),"")</f>
        <v/>
      </c>
      <c r="H456" s="13" t="str" cm="1">
        <f t="array" ref="H456">IFERROR(SMALL(IF($D$2:$D1365=D456,$A$2:$A$911*1.0001),2),"")</f>
        <v/>
      </c>
      <c r="I456" s="13" t="str" cm="1">
        <f t="array" ref="I456">IFERROR(SMALL(IF($D$2:$D1365=D456,$A$2:$A$911*1.00001),3),"")</f>
        <v/>
      </c>
      <c r="J456" s="13" t="str" cm="1">
        <f t="array" ref="J456">IFERROR(SMALL(IF($D$2:$D1365=D456,$A$2:$A$911*1.000001),4),"")</f>
        <v/>
      </c>
      <c r="K456" s="13" t="str">
        <f t="shared" si="42"/>
        <v>No</v>
      </c>
      <c r="L456" s="13" t="str">
        <f t="shared" si="43"/>
        <v>No</v>
      </c>
      <c r="M456" s="13" t="str">
        <f t="shared" si="44"/>
        <v>No</v>
      </c>
      <c r="N456" s="13" t="str">
        <f>Table1[[#This Row],[Club]]&amp;":"&amp;Table1[[#Headers],[Male]]</f>
        <v>:Male</v>
      </c>
      <c r="P456" s="2">
        <v>455</v>
      </c>
      <c r="Q456" s="2" t="str">
        <f>IFERROR(VLOOKUP(P$1&amp;":"&amp;P456,'Finish order'!$C:$K,6,FALSE),"")</f>
        <v/>
      </c>
      <c r="R456" s="2" t="str">
        <f>IFERROR(VLOOKUP(P$1&amp;":"&amp;P456,'Finish order'!$C:$K,9,FALSE),"")</f>
        <v/>
      </c>
      <c r="S456" s="2" t="str">
        <f>IFERROR(VLOOKUP(P$1&amp;":"&amp;P456,'Finish order'!$C:$K,7,FALSE),"")</f>
        <v/>
      </c>
      <c r="T456" s="11" t="str">
        <f>IFERROR(VLOOKUP(P$1&amp;":"&amp;P456,'Finish order'!$C:$K,5,FALSE),"")</f>
        <v/>
      </c>
      <c r="U456" s="2" t="str">
        <f>IFERROR(VLOOKUP(P$1&amp;":"&amp;P456,'Finish order'!$C:$K,4,FALSE),"")</f>
        <v/>
      </c>
      <c r="V456" s="13" t="str" cm="1">
        <f t="array" ref="V456">IFERROR(SMALL(IF($S$2:$S1365=S456,$P$2:$P$911*1.001),1),"")</f>
        <v/>
      </c>
      <c r="W456" s="13" t="str" cm="1">
        <f t="array" ref="W456">IFERROR(SMALL(IF($S$2:$S1365=S456,$P$2:$P$911*1.0001),2),"")</f>
        <v/>
      </c>
      <c r="X456" s="13" t="str" cm="1">
        <f t="array" ref="X456">IFERROR(SMALL(IF($S$2:$S1365=S456,$P$2:$P$911*1.00001),3),"")</f>
        <v/>
      </c>
      <c r="Y456" s="13" t="str" cm="1">
        <f t="array" ref="Y456">IFERROR(SMALL(IF($S$2:$S1365=S456,$P$2:$P$911*1.000001),4),"")</f>
        <v/>
      </c>
      <c r="Z456" s="13" t="str">
        <f t="shared" si="45"/>
        <v>No</v>
      </c>
      <c r="AA456" s="13" t="str">
        <f t="shared" si="46"/>
        <v>No</v>
      </c>
      <c r="AB456" s="13" t="str">
        <f t="shared" si="47"/>
        <v>No</v>
      </c>
      <c r="AC456" s="13" t="str">
        <f>Table4[[#This Row],[Club]]&amp;":"&amp;Table4[[#Headers],[Female]]</f>
        <v>:Female</v>
      </c>
    </row>
    <row r="457" spans="1:29" x14ac:dyDescent="0.2">
      <c r="A457" s="2">
        <v>456</v>
      </c>
      <c r="B457" s="2" t="str">
        <f>IFERROR(VLOOKUP($A$1&amp;":"&amp;A457,'Finish order'!C:K,6,FALSE),"")</f>
        <v/>
      </c>
      <c r="C457" s="2" t="str">
        <f>IFERROR(VLOOKUP(A$1&amp;":"&amp;A457,'Finish order'!$C:$K,9,FALSE),"")</f>
        <v/>
      </c>
      <c r="D457" s="2" t="str">
        <f>IFERROR(VLOOKUP(A$1&amp;":"&amp;A457,'Finish order'!$C:$K,7,FALSE),"")</f>
        <v/>
      </c>
      <c r="E457" s="11" t="str">
        <f>IFERROR(VLOOKUP($A$1&amp;":"&amp;A457,'Finish order'!C:K,5,FALSE),"")</f>
        <v/>
      </c>
      <c r="F457" s="2" t="str">
        <f>IFERROR(VLOOKUP($A$1&amp;":"&amp;A457,'Finish order'!C:K,4,FALSE),"")</f>
        <v/>
      </c>
      <c r="G457" s="13" t="str" cm="1">
        <f t="array" ref="G457">IFERROR(SMALL(IF($D$2:$D1366=D457,$A$2:$A$911*1.001),1),"")</f>
        <v/>
      </c>
      <c r="H457" s="13" t="str" cm="1">
        <f t="array" ref="H457">IFERROR(SMALL(IF($D$2:$D1366=D457,$A$2:$A$911*1.0001),2),"")</f>
        <v/>
      </c>
      <c r="I457" s="13" t="str" cm="1">
        <f t="array" ref="I457">IFERROR(SMALL(IF($D$2:$D1366=D457,$A$2:$A$911*1.00001),3),"")</f>
        <v/>
      </c>
      <c r="J457" s="13" t="str" cm="1">
        <f t="array" ref="J457">IFERROR(SMALL(IF($D$2:$D1366=D457,$A$2:$A$911*1.000001),4),"")</f>
        <v/>
      </c>
      <c r="K457" s="13" t="str">
        <f t="shared" si="42"/>
        <v>No</v>
      </c>
      <c r="L457" s="13" t="str">
        <f t="shared" si="43"/>
        <v>No</v>
      </c>
      <c r="M457" s="13" t="str">
        <f t="shared" si="44"/>
        <v>No</v>
      </c>
      <c r="N457" s="13" t="str">
        <f>Table1[[#This Row],[Club]]&amp;":"&amp;Table1[[#Headers],[Male]]</f>
        <v>:Male</v>
      </c>
      <c r="P457" s="2">
        <v>456</v>
      </c>
      <c r="Q457" s="2" t="str">
        <f>IFERROR(VLOOKUP(P$1&amp;":"&amp;P457,'Finish order'!$C:$K,6,FALSE),"")</f>
        <v/>
      </c>
      <c r="R457" s="2" t="str">
        <f>IFERROR(VLOOKUP(P$1&amp;":"&amp;P457,'Finish order'!$C:$K,9,FALSE),"")</f>
        <v/>
      </c>
      <c r="S457" s="2" t="str">
        <f>IFERROR(VLOOKUP(P$1&amp;":"&amp;P457,'Finish order'!$C:$K,7,FALSE),"")</f>
        <v/>
      </c>
      <c r="T457" s="11" t="str">
        <f>IFERROR(VLOOKUP(P$1&amp;":"&amp;P457,'Finish order'!$C:$K,5,FALSE),"")</f>
        <v/>
      </c>
      <c r="U457" s="2" t="str">
        <f>IFERROR(VLOOKUP(P$1&amp;":"&amp;P457,'Finish order'!$C:$K,4,FALSE),"")</f>
        <v/>
      </c>
      <c r="V457" s="13" t="str" cm="1">
        <f t="array" ref="V457">IFERROR(SMALL(IF($S$2:$S1366=S457,$P$2:$P$911*1.001),1),"")</f>
        <v/>
      </c>
      <c r="W457" s="13" t="str" cm="1">
        <f t="array" ref="W457">IFERROR(SMALL(IF($S$2:$S1366=S457,$P$2:$P$911*1.0001),2),"")</f>
        <v/>
      </c>
      <c r="X457" s="13" t="str" cm="1">
        <f t="array" ref="X457">IFERROR(SMALL(IF($S$2:$S1366=S457,$P$2:$P$911*1.00001),3),"")</f>
        <v/>
      </c>
      <c r="Y457" s="13" t="str" cm="1">
        <f t="array" ref="Y457">IFERROR(SMALL(IF($S$2:$S1366=S457,$P$2:$P$911*1.000001),4),"")</f>
        <v/>
      </c>
      <c r="Z457" s="13" t="str">
        <f t="shared" si="45"/>
        <v>No</v>
      </c>
      <c r="AA457" s="13" t="str">
        <f t="shared" si="46"/>
        <v>No</v>
      </c>
      <c r="AB457" s="13" t="str">
        <f t="shared" si="47"/>
        <v>No</v>
      </c>
      <c r="AC457" s="13" t="str">
        <f>Table4[[#This Row],[Club]]&amp;":"&amp;Table4[[#Headers],[Female]]</f>
        <v>:Female</v>
      </c>
    </row>
    <row r="458" spans="1:29" x14ac:dyDescent="0.2">
      <c r="A458" s="2">
        <v>457</v>
      </c>
      <c r="B458" s="2" t="str">
        <f>IFERROR(VLOOKUP($A$1&amp;":"&amp;A458,'Finish order'!C:K,6,FALSE),"")</f>
        <v/>
      </c>
      <c r="C458" s="2" t="str">
        <f>IFERROR(VLOOKUP(A$1&amp;":"&amp;A458,'Finish order'!$C:$K,9,FALSE),"")</f>
        <v/>
      </c>
      <c r="D458" s="2" t="str">
        <f>IFERROR(VLOOKUP(A$1&amp;":"&amp;A458,'Finish order'!$C:$K,7,FALSE),"")</f>
        <v/>
      </c>
      <c r="E458" s="11" t="str">
        <f>IFERROR(VLOOKUP($A$1&amp;":"&amp;A458,'Finish order'!C:K,5,FALSE),"")</f>
        <v/>
      </c>
      <c r="F458" s="2" t="str">
        <f>IFERROR(VLOOKUP($A$1&amp;":"&amp;A458,'Finish order'!C:K,4,FALSE),"")</f>
        <v/>
      </c>
      <c r="G458" s="13" t="str" cm="1">
        <f t="array" ref="G458">IFERROR(SMALL(IF($D$2:$D1367=D458,$A$2:$A$911*1.001),1),"")</f>
        <v/>
      </c>
      <c r="H458" s="13" t="str" cm="1">
        <f t="array" ref="H458">IFERROR(SMALL(IF($D$2:$D1367=D458,$A$2:$A$911*1.0001),2),"")</f>
        <v/>
      </c>
      <c r="I458" s="13" t="str" cm="1">
        <f t="array" ref="I458">IFERROR(SMALL(IF($D$2:$D1367=D458,$A$2:$A$911*1.00001),3),"")</f>
        <v/>
      </c>
      <c r="J458" s="13" t="str" cm="1">
        <f t="array" ref="J458">IFERROR(SMALL(IF($D$2:$D1367=D458,$A$2:$A$911*1.000001),4),"")</f>
        <v/>
      </c>
      <c r="K458" s="13" t="str">
        <f t="shared" ref="K458:K513" si="48">IF(A458&lt;&gt;"", IF(COUNT(G458:J458)=4, SUM(G458:J458), "No"), "")</f>
        <v>No</v>
      </c>
      <c r="L458" s="13" t="str">
        <f t="shared" ref="L458:L513" si="49">IF(A458&lt;&gt;"", IF(COUNT(G458:I458)=3, SUM(G458:I458), "No"), "")</f>
        <v>No</v>
      </c>
      <c r="M458" s="13" t="str">
        <f t="shared" ref="M458:M513" si="50">IF(A458&lt;&gt;"", IF(COUNT(G458:H458)=2, SUM(G458:H458), "No"), "")</f>
        <v>No</v>
      </c>
      <c r="N458" s="13" t="str">
        <f>Table1[[#This Row],[Club]]&amp;":"&amp;Table1[[#Headers],[Male]]</f>
        <v>:Male</v>
      </c>
      <c r="P458" s="2">
        <v>457</v>
      </c>
      <c r="Q458" s="2" t="str">
        <f>IFERROR(VLOOKUP(P$1&amp;":"&amp;P458,'Finish order'!$C:$K,6,FALSE),"")</f>
        <v/>
      </c>
      <c r="R458" s="2" t="str">
        <f>IFERROR(VLOOKUP(P$1&amp;":"&amp;P458,'Finish order'!$C:$K,9,FALSE),"")</f>
        <v/>
      </c>
      <c r="S458" s="2" t="str">
        <f>IFERROR(VLOOKUP(P$1&amp;":"&amp;P458,'Finish order'!$C:$K,7,FALSE),"")</f>
        <v/>
      </c>
      <c r="T458" s="11" t="str">
        <f>IFERROR(VLOOKUP(P$1&amp;":"&amp;P458,'Finish order'!$C:$K,5,FALSE),"")</f>
        <v/>
      </c>
      <c r="U458" s="2" t="str">
        <f>IFERROR(VLOOKUP(P$1&amp;":"&amp;P458,'Finish order'!$C:$K,4,FALSE),"")</f>
        <v/>
      </c>
      <c r="V458" s="13" t="str" cm="1">
        <f t="array" ref="V458">IFERROR(SMALL(IF($S$2:$S1367=S458,$P$2:$P$911*1.001),1),"")</f>
        <v/>
      </c>
      <c r="W458" s="13" t="str" cm="1">
        <f t="array" ref="W458">IFERROR(SMALL(IF($S$2:$S1367=S458,$P$2:$P$911*1.0001),2),"")</f>
        <v/>
      </c>
      <c r="X458" s="13" t="str" cm="1">
        <f t="array" ref="X458">IFERROR(SMALL(IF($S$2:$S1367=S458,$P$2:$P$911*1.00001),3),"")</f>
        <v/>
      </c>
      <c r="Y458" s="13" t="str" cm="1">
        <f t="array" ref="Y458">IFERROR(SMALL(IF($S$2:$S1367=S458,$P$2:$P$911*1.000001),4),"")</f>
        <v/>
      </c>
      <c r="Z458" s="13" t="str">
        <f t="shared" ref="Z458:Z513" si="51">IF(P458&lt;&gt;"", IF(COUNT(V458:Y458)=4, SUM(V458:Y458), "No"), "")</f>
        <v>No</v>
      </c>
      <c r="AA458" s="13" t="str">
        <f t="shared" ref="AA458:AA513" si="52">IF(P458&lt;&gt;"", IF(COUNT(V458:X458)=3, SUM(V458:X458), "No"), "")</f>
        <v>No</v>
      </c>
      <c r="AB458" s="13" t="str">
        <f t="shared" ref="AB458:AB513" si="53">IF(P458&lt;&gt;"", IF(COUNT(V458:W458)=2, SUM(V458:W458), "No"), "")</f>
        <v>No</v>
      </c>
      <c r="AC458" s="13" t="str">
        <f>Table4[[#This Row],[Club]]&amp;":"&amp;Table4[[#Headers],[Female]]</f>
        <v>:Female</v>
      </c>
    </row>
    <row r="459" spans="1:29" x14ac:dyDescent="0.2">
      <c r="A459" s="2">
        <v>458</v>
      </c>
      <c r="B459" s="2" t="str">
        <f>IFERROR(VLOOKUP($A$1&amp;":"&amp;A459,'Finish order'!C:K,6,FALSE),"")</f>
        <v/>
      </c>
      <c r="C459" s="2" t="str">
        <f>IFERROR(VLOOKUP(A$1&amp;":"&amp;A459,'Finish order'!$C:$K,9,FALSE),"")</f>
        <v/>
      </c>
      <c r="D459" s="2" t="str">
        <f>IFERROR(VLOOKUP(A$1&amp;":"&amp;A459,'Finish order'!$C:$K,7,FALSE),"")</f>
        <v/>
      </c>
      <c r="E459" s="11" t="str">
        <f>IFERROR(VLOOKUP($A$1&amp;":"&amp;A459,'Finish order'!C:K,5,FALSE),"")</f>
        <v/>
      </c>
      <c r="F459" s="2" t="str">
        <f>IFERROR(VLOOKUP($A$1&amp;":"&amp;A459,'Finish order'!C:K,4,FALSE),"")</f>
        <v/>
      </c>
      <c r="G459" s="13" t="str" cm="1">
        <f t="array" ref="G459">IFERROR(SMALL(IF($D$2:$D1368=D459,$A$2:$A$911*1.001),1),"")</f>
        <v/>
      </c>
      <c r="H459" s="13" t="str" cm="1">
        <f t="array" ref="H459">IFERROR(SMALL(IF($D$2:$D1368=D459,$A$2:$A$911*1.0001),2),"")</f>
        <v/>
      </c>
      <c r="I459" s="13" t="str" cm="1">
        <f t="array" ref="I459">IFERROR(SMALL(IF($D$2:$D1368=D459,$A$2:$A$911*1.00001),3),"")</f>
        <v/>
      </c>
      <c r="J459" s="13" t="str" cm="1">
        <f t="array" ref="J459">IFERROR(SMALL(IF($D$2:$D1368=D459,$A$2:$A$911*1.000001),4),"")</f>
        <v/>
      </c>
      <c r="K459" s="13" t="str">
        <f t="shared" si="48"/>
        <v>No</v>
      </c>
      <c r="L459" s="13" t="str">
        <f t="shared" si="49"/>
        <v>No</v>
      </c>
      <c r="M459" s="13" t="str">
        <f t="shared" si="50"/>
        <v>No</v>
      </c>
      <c r="N459" s="13" t="str">
        <f>Table1[[#This Row],[Club]]&amp;":"&amp;Table1[[#Headers],[Male]]</f>
        <v>:Male</v>
      </c>
      <c r="P459" s="2">
        <v>458</v>
      </c>
      <c r="Q459" s="2" t="str">
        <f>IFERROR(VLOOKUP(P$1&amp;":"&amp;P459,'Finish order'!$C:$K,6,FALSE),"")</f>
        <v/>
      </c>
      <c r="R459" s="2" t="str">
        <f>IFERROR(VLOOKUP(P$1&amp;":"&amp;P459,'Finish order'!$C:$K,9,FALSE),"")</f>
        <v/>
      </c>
      <c r="S459" s="2" t="str">
        <f>IFERROR(VLOOKUP(P$1&amp;":"&amp;P459,'Finish order'!$C:$K,7,FALSE),"")</f>
        <v/>
      </c>
      <c r="T459" s="11" t="str">
        <f>IFERROR(VLOOKUP(P$1&amp;":"&amp;P459,'Finish order'!$C:$K,5,FALSE),"")</f>
        <v/>
      </c>
      <c r="U459" s="2" t="str">
        <f>IFERROR(VLOOKUP(P$1&amp;":"&amp;P459,'Finish order'!$C:$K,4,FALSE),"")</f>
        <v/>
      </c>
      <c r="V459" s="13" t="str" cm="1">
        <f t="array" ref="V459">IFERROR(SMALL(IF($S$2:$S1368=S459,$P$2:$P$911*1.001),1),"")</f>
        <v/>
      </c>
      <c r="W459" s="13" t="str" cm="1">
        <f t="array" ref="W459">IFERROR(SMALL(IF($S$2:$S1368=S459,$P$2:$P$911*1.0001),2),"")</f>
        <v/>
      </c>
      <c r="X459" s="13" t="str" cm="1">
        <f t="array" ref="X459">IFERROR(SMALL(IF($S$2:$S1368=S459,$P$2:$P$911*1.00001),3),"")</f>
        <v/>
      </c>
      <c r="Y459" s="13" t="str" cm="1">
        <f t="array" ref="Y459">IFERROR(SMALL(IF($S$2:$S1368=S459,$P$2:$P$911*1.000001),4),"")</f>
        <v/>
      </c>
      <c r="Z459" s="13" t="str">
        <f t="shared" si="51"/>
        <v>No</v>
      </c>
      <c r="AA459" s="13" t="str">
        <f t="shared" si="52"/>
        <v>No</v>
      </c>
      <c r="AB459" s="13" t="str">
        <f t="shared" si="53"/>
        <v>No</v>
      </c>
      <c r="AC459" s="13" t="str">
        <f>Table4[[#This Row],[Club]]&amp;":"&amp;Table4[[#Headers],[Female]]</f>
        <v>:Female</v>
      </c>
    </row>
    <row r="460" spans="1:29" x14ac:dyDescent="0.2">
      <c r="A460" s="2">
        <v>459</v>
      </c>
      <c r="B460" s="2" t="str">
        <f>IFERROR(VLOOKUP($A$1&amp;":"&amp;A460,'Finish order'!C:K,6,FALSE),"")</f>
        <v/>
      </c>
      <c r="C460" s="2" t="str">
        <f>IFERROR(VLOOKUP(A$1&amp;":"&amp;A460,'Finish order'!$C:$K,9,FALSE),"")</f>
        <v/>
      </c>
      <c r="D460" s="2" t="str">
        <f>IFERROR(VLOOKUP(A$1&amp;":"&amp;A460,'Finish order'!$C:$K,7,FALSE),"")</f>
        <v/>
      </c>
      <c r="E460" s="11" t="str">
        <f>IFERROR(VLOOKUP($A$1&amp;":"&amp;A460,'Finish order'!C:K,5,FALSE),"")</f>
        <v/>
      </c>
      <c r="F460" s="2" t="str">
        <f>IFERROR(VLOOKUP($A$1&amp;":"&amp;A460,'Finish order'!C:K,4,FALSE),"")</f>
        <v/>
      </c>
      <c r="G460" s="13" t="str" cm="1">
        <f t="array" ref="G460">IFERROR(SMALL(IF($D$2:$D1369=D460,$A$2:$A$911*1.001),1),"")</f>
        <v/>
      </c>
      <c r="H460" s="13" t="str" cm="1">
        <f t="array" ref="H460">IFERROR(SMALL(IF($D$2:$D1369=D460,$A$2:$A$911*1.0001),2),"")</f>
        <v/>
      </c>
      <c r="I460" s="13" t="str" cm="1">
        <f t="array" ref="I460">IFERROR(SMALL(IF($D$2:$D1369=D460,$A$2:$A$911*1.00001),3),"")</f>
        <v/>
      </c>
      <c r="J460" s="13" t="str" cm="1">
        <f t="array" ref="J460">IFERROR(SMALL(IF($D$2:$D1369=D460,$A$2:$A$911*1.000001),4),"")</f>
        <v/>
      </c>
      <c r="K460" s="13" t="str">
        <f t="shared" si="48"/>
        <v>No</v>
      </c>
      <c r="L460" s="13" t="str">
        <f t="shared" si="49"/>
        <v>No</v>
      </c>
      <c r="M460" s="13" t="str">
        <f t="shared" si="50"/>
        <v>No</v>
      </c>
      <c r="N460" s="13" t="str">
        <f>Table1[[#This Row],[Club]]&amp;":"&amp;Table1[[#Headers],[Male]]</f>
        <v>:Male</v>
      </c>
      <c r="P460" s="2">
        <v>459</v>
      </c>
      <c r="Q460" s="2" t="str">
        <f>IFERROR(VLOOKUP(P$1&amp;":"&amp;P460,'Finish order'!$C:$K,6,FALSE),"")</f>
        <v/>
      </c>
      <c r="R460" s="2" t="str">
        <f>IFERROR(VLOOKUP(P$1&amp;":"&amp;P460,'Finish order'!$C:$K,9,FALSE),"")</f>
        <v/>
      </c>
      <c r="S460" s="2" t="str">
        <f>IFERROR(VLOOKUP(P$1&amp;":"&amp;P460,'Finish order'!$C:$K,7,FALSE),"")</f>
        <v/>
      </c>
      <c r="T460" s="11" t="str">
        <f>IFERROR(VLOOKUP(P$1&amp;":"&amp;P460,'Finish order'!$C:$K,5,FALSE),"")</f>
        <v/>
      </c>
      <c r="U460" s="2" t="str">
        <f>IFERROR(VLOOKUP(P$1&amp;":"&amp;P460,'Finish order'!$C:$K,4,FALSE),"")</f>
        <v/>
      </c>
      <c r="V460" s="13" t="str" cm="1">
        <f t="array" ref="V460">IFERROR(SMALL(IF($S$2:$S1369=S460,$P$2:$P$911*1.001),1),"")</f>
        <v/>
      </c>
      <c r="W460" s="13" t="str" cm="1">
        <f t="array" ref="W460">IFERROR(SMALL(IF($S$2:$S1369=S460,$P$2:$P$911*1.0001),2),"")</f>
        <v/>
      </c>
      <c r="X460" s="13" t="str" cm="1">
        <f t="array" ref="X460">IFERROR(SMALL(IF($S$2:$S1369=S460,$P$2:$P$911*1.00001),3),"")</f>
        <v/>
      </c>
      <c r="Y460" s="13" t="str" cm="1">
        <f t="array" ref="Y460">IFERROR(SMALL(IF($S$2:$S1369=S460,$P$2:$P$911*1.000001),4),"")</f>
        <v/>
      </c>
      <c r="Z460" s="13" t="str">
        <f t="shared" si="51"/>
        <v>No</v>
      </c>
      <c r="AA460" s="13" t="str">
        <f t="shared" si="52"/>
        <v>No</v>
      </c>
      <c r="AB460" s="13" t="str">
        <f t="shared" si="53"/>
        <v>No</v>
      </c>
      <c r="AC460" s="13" t="str">
        <f>Table4[[#This Row],[Club]]&amp;":"&amp;Table4[[#Headers],[Female]]</f>
        <v>:Female</v>
      </c>
    </row>
    <row r="461" spans="1:29" x14ac:dyDescent="0.2">
      <c r="A461" s="2">
        <v>460</v>
      </c>
      <c r="B461" s="2" t="str">
        <f>IFERROR(VLOOKUP($A$1&amp;":"&amp;A461,'Finish order'!C:K,6,FALSE),"")</f>
        <v/>
      </c>
      <c r="C461" s="2" t="str">
        <f>IFERROR(VLOOKUP(A$1&amp;":"&amp;A461,'Finish order'!$C:$K,9,FALSE),"")</f>
        <v/>
      </c>
      <c r="D461" s="2" t="str">
        <f>IFERROR(VLOOKUP(A$1&amp;":"&amp;A461,'Finish order'!$C:$K,7,FALSE),"")</f>
        <v/>
      </c>
      <c r="E461" s="11" t="str">
        <f>IFERROR(VLOOKUP($A$1&amp;":"&amp;A461,'Finish order'!C:K,5,FALSE),"")</f>
        <v/>
      </c>
      <c r="F461" s="2" t="str">
        <f>IFERROR(VLOOKUP($A$1&amp;":"&amp;A461,'Finish order'!C:K,4,FALSE),"")</f>
        <v/>
      </c>
      <c r="G461" s="13" t="str" cm="1">
        <f t="array" ref="G461">IFERROR(SMALL(IF($D$2:$D1370=D461,$A$2:$A$911*1.001),1),"")</f>
        <v/>
      </c>
      <c r="H461" s="13" t="str" cm="1">
        <f t="array" ref="H461">IFERROR(SMALL(IF($D$2:$D1370=D461,$A$2:$A$911*1.0001),2),"")</f>
        <v/>
      </c>
      <c r="I461" s="13" t="str" cm="1">
        <f t="array" ref="I461">IFERROR(SMALL(IF($D$2:$D1370=D461,$A$2:$A$911*1.00001),3),"")</f>
        <v/>
      </c>
      <c r="J461" s="13" t="str" cm="1">
        <f t="array" ref="J461">IFERROR(SMALL(IF($D$2:$D1370=D461,$A$2:$A$911*1.000001),4),"")</f>
        <v/>
      </c>
      <c r="K461" s="13" t="str">
        <f t="shared" si="48"/>
        <v>No</v>
      </c>
      <c r="L461" s="13" t="str">
        <f t="shared" si="49"/>
        <v>No</v>
      </c>
      <c r="M461" s="13" t="str">
        <f t="shared" si="50"/>
        <v>No</v>
      </c>
      <c r="N461" s="13" t="str">
        <f>Table1[[#This Row],[Club]]&amp;":"&amp;Table1[[#Headers],[Male]]</f>
        <v>:Male</v>
      </c>
      <c r="P461" s="2">
        <v>460</v>
      </c>
      <c r="Q461" s="2" t="str">
        <f>IFERROR(VLOOKUP(P$1&amp;":"&amp;P461,'Finish order'!$C:$K,6,FALSE),"")</f>
        <v/>
      </c>
      <c r="R461" s="2" t="str">
        <f>IFERROR(VLOOKUP(P$1&amp;":"&amp;P461,'Finish order'!$C:$K,9,FALSE),"")</f>
        <v/>
      </c>
      <c r="S461" s="2" t="str">
        <f>IFERROR(VLOOKUP(P$1&amp;":"&amp;P461,'Finish order'!$C:$K,7,FALSE),"")</f>
        <v/>
      </c>
      <c r="T461" s="11" t="str">
        <f>IFERROR(VLOOKUP(P$1&amp;":"&amp;P461,'Finish order'!$C:$K,5,FALSE),"")</f>
        <v/>
      </c>
      <c r="U461" s="2" t="str">
        <f>IFERROR(VLOOKUP(P$1&amp;":"&amp;P461,'Finish order'!$C:$K,4,FALSE),"")</f>
        <v/>
      </c>
      <c r="V461" s="13" t="str" cm="1">
        <f t="array" ref="V461">IFERROR(SMALL(IF($S$2:$S1370=S461,$P$2:$P$911*1.001),1),"")</f>
        <v/>
      </c>
      <c r="W461" s="13" t="str" cm="1">
        <f t="array" ref="W461">IFERROR(SMALL(IF($S$2:$S1370=S461,$P$2:$P$911*1.0001),2),"")</f>
        <v/>
      </c>
      <c r="X461" s="13" t="str" cm="1">
        <f t="array" ref="X461">IFERROR(SMALL(IF($S$2:$S1370=S461,$P$2:$P$911*1.00001),3),"")</f>
        <v/>
      </c>
      <c r="Y461" s="13" t="str" cm="1">
        <f t="array" ref="Y461">IFERROR(SMALL(IF($S$2:$S1370=S461,$P$2:$P$911*1.000001),4),"")</f>
        <v/>
      </c>
      <c r="Z461" s="13" t="str">
        <f t="shared" si="51"/>
        <v>No</v>
      </c>
      <c r="AA461" s="13" t="str">
        <f t="shared" si="52"/>
        <v>No</v>
      </c>
      <c r="AB461" s="13" t="str">
        <f t="shared" si="53"/>
        <v>No</v>
      </c>
      <c r="AC461" s="13" t="str">
        <f>Table4[[#This Row],[Club]]&amp;":"&amp;Table4[[#Headers],[Female]]</f>
        <v>:Female</v>
      </c>
    </row>
    <row r="462" spans="1:29" x14ac:dyDescent="0.2">
      <c r="A462" s="2">
        <v>461</v>
      </c>
      <c r="B462" s="2" t="str">
        <f>IFERROR(VLOOKUP($A$1&amp;":"&amp;A462,'Finish order'!C:K,6,FALSE),"")</f>
        <v/>
      </c>
      <c r="C462" s="2" t="str">
        <f>IFERROR(VLOOKUP(A$1&amp;":"&amp;A462,'Finish order'!$C:$K,9,FALSE),"")</f>
        <v/>
      </c>
      <c r="D462" s="2" t="str">
        <f>IFERROR(VLOOKUP(A$1&amp;":"&amp;A462,'Finish order'!$C:$K,7,FALSE),"")</f>
        <v/>
      </c>
      <c r="E462" s="11" t="str">
        <f>IFERROR(VLOOKUP($A$1&amp;":"&amp;A462,'Finish order'!C:K,5,FALSE),"")</f>
        <v/>
      </c>
      <c r="F462" s="2" t="str">
        <f>IFERROR(VLOOKUP($A$1&amp;":"&amp;A462,'Finish order'!C:K,4,FALSE),"")</f>
        <v/>
      </c>
      <c r="G462" s="13" t="str" cm="1">
        <f t="array" ref="G462">IFERROR(SMALL(IF($D$2:$D1371=D462,$A$2:$A$911*1.001),1),"")</f>
        <v/>
      </c>
      <c r="H462" s="13" t="str" cm="1">
        <f t="array" ref="H462">IFERROR(SMALL(IF($D$2:$D1371=D462,$A$2:$A$911*1.0001),2),"")</f>
        <v/>
      </c>
      <c r="I462" s="13" t="str" cm="1">
        <f t="array" ref="I462">IFERROR(SMALL(IF($D$2:$D1371=D462,$A$2:$A$911*1.00001),3),"")</f>
        <v/>
      </c>
      <c r="J462" s="13" t="str" cm="1">
        <f t="array" ref="J462">IFERROR(SMALL(IF($D$2:$D1371=D462,$A$2:$A$911*1.000001),4),"")</f>
        <v/>
      </c>
      <c r="K462" s="13" t="str">
        <f t="shared" si="48"/>
        <v>No</v>
      </c>
      <c r="L462" s="13" t="str">
        <f t="shared" si="49"/>
        <v>No</v>
      </c>
      <c r="M462" s="13" t="str">
        <f t="shared" si="50"/>
        <v>No</v>
      </c>
      <c r="N462" s="13" t="str">
        <f>Table1[[#This Row],[Club]]&amp;":"&amp;Table1[[#Headers],[Male]]</f>
        <v>:Male</v>
      </c>
      <c r="P462" s="2">
        <v>461</v>
      </c>
      <c r="Q462" s="2" t="str">
        <f>IFERROR(VLOOKUP(P$1&amp;":"&amp;P462,'Finish order'!$C:$K,6,FALSE),"")</f>
        <v/>
      </c>
      <c r="R462" s="2" t="str">
        <f>IFERROR(VLOOKUP(P$1&amp;":"&amp;P462,'Finish order'!$C:$K,9,FALSE),"")</f>
        <v/>
      </c>
      <c r="S462" s="2" t="str">
        <f>IFERROR(VLOOKUP(P$1&amp;":"&amp;P462,'Finish order'!$C:$K,7,FALSE),"")</f>
        <v/>
      </c>
      <c r="T462" s="11" t="str">
        <f>IFERROR(VLOOKUP(P$1&amp;":"&amp;P462,'Finish order'!$C:$K,5,FALSE),"")</f>
        <v/>
      </c>
      <c r="U462" s="2" t="str">
        <f>IFERROR(VLOOKUP(P$1&amp;":"&amp;P462,'Finish order'!$C:$K,4,FALSE),"")</f>
        <v/>
      </c>
      <c r="V462" s="13" t="str" cm="1">
        <f t="array" ref="V462">IFERROR(SMALL(IF($S$2:$S1371=S462,$P$2:$P$911*1.001),1),"")</f>
        <v/>
      </c>
      <c r="W462" s="13" t="str" cm="1">
        <f t="array" ref="W462">IFERROR(SMALL(IF($S$2:$S1371=S462,$P$2:$P$911*1.0001),2),"")</f>
        <v/>
      </c>
      <c r="X462" s="13" t="str" cm="1">
        <f t="array" ref="X462">IFERROR(SMALL(IF($S$2:$S1371=S462,$P$2:$P$911*1.00001),3),"")</f>
        <v/>
      </c>
      <c r="Y462" s="13" t="str" cm="1">
        <f t="array" ref="Y462">IFERROR(SMALL(IF($S$2:$S1371=S462,$P$2:$P$911*1.000001),4),"")</f>
        <v/>
      </c>
      <c r="Z462" s="13" t="str">
        <f t="shared" si="51"/>
        <v>No</v>
      </c>
      <c r="AA462" s="13" t="str">
        <f t="shared" si="52"/>
        <v>No</v>
      </c>
      <c r="AB462" s="13" t="str">
        <f t="shared" si="53"/>
        <v>No</v>
      </c>
      <c r="AC462" s="13" t="str">
        <f>Table4[[#This Row],[Club]]&amp;":"&amp;Table4[[#Headers],[Female]]</f>
        <v>:Female</v>
      </c>
    </row>
    <row r="463" spans="1:29" x14ac:dyDescent="0.2">
      <c r="A463" s="2">
        <v>462</v>
      </c>
      <c r="B463" s="2" t="str">
        <f>IFERROR(VLOOKUP($A$1&amp;":"&amp;A463,'Finish order'!C:K,6,FALSE),"")</f>
        <v/>
      </c>
      <c r="C463" s="2" t="str">
        <f>IFERROR(VLOOKUP(A$1&amp;":"&amp;A463,'Finish order'!$C:$K,9,FALSE),"")</f>
        <v/>
      </c>
      <c r="D463" s="2" t="str">
        <f>IFERROR(VLOOKUP(A$1&amp;":"&amp;A463,'Finish order'!$C:$K,7,FALSE),"")</f>
        <v/>
      </c>
      <c r="E463" s="11" t="str">
        <f>IFERROR(VLOOKUP($A$1&amp;":"&amp;A463,'Finish order'!C:K,5,FALSE),"")</f>
        <v/>
      </c>
      <c r="F463" s="2" t="str">
        <f>IFERROR(VLOOKUP($A$1&amp;":"&amp;A463,'Finish order'!C:K,4,FALSE),"")</f>
        <v/>
      </c>
      <c r="G463" s="13" t="str" cm="1">
        <f t="array" ref="G463">IFERROR(SMALL(IF($D$2:$D1372=D463,$A$2:$A$911*1.001),1),"")</f>
        <v/>
      </c>
      <c r="H463" s="13" t="str" cm="1">
        <f t="array" ref="H463">IFERROR(SMALL(IF($D$2:$D1372=D463,$A$2:$A$911*1.0001),2),"")</f>
        <v/>
      </c>
      <c r="I463" s="13" t="str" cm="1">
        <f t="array" ref="I463">IFERROR(SMALL(IF($D$2:$D1372=D463,$A$2:$A$911*1.00001),3),"")</f>
        <v/>
      </c>
      <c r="J463" s="13" t="str" cm="1">
        <f t="array" ref="J463">IFERROR(SMALL(IF($D$2:$D1372=D463,$A$2:$A$911*1.000001),4),"")</f>
        <v/>
      </c>
      <c r="K463" s="13" t="str">
        <f t="shared" si="48"/>
        <v>No</v>
      </c>
      <c r="L463" s="13" t="str">
        <f t="shared" si="49"/>
        <v>No</v>
      </c>
      <c r="M463" s="13" t="str">
        <f t="shared" si="50"/>
        <v>No</v>
      </c>
      <c r="N463" s="13" t="str">
        <f>Table1[[#This Row],[Club]]&amp;":"&amp;Table1[[#Headers],[Male]]</f>
        <v>:Male</v>
      </c>
      <c r="P463" s="2">
        <v>462</v>
      </c>
      <c r="Q463" s="2" t="str">
        <f>IFERROR(VLOOKUP(P$1&amp;":"&amp;P463,'Finish order'!$C:$K,6,FALSE),"")</f>
        <v/>
      </c>
      <c r="R463" s="2" t="str">
        <f>IFERROR(VLOOKUP(P$1&amp;":"&amp;P463,'Finish order'!$C:$K,9,FALSE),"")</f>
        <v/>
      </c>
      <c r="S463" s="2" t="str">
        <f>IFERROR(VLOOKUP(P$1&amp;":"&amp;P463,'Finish order'!$C:$K,7,FALSE),"")</f>
        <v/>
      </c>
      <c r="T463" s="11" t="str">
        <f>IFERROR(VLOOKUP(P$1&amp;":"&amp;P463,'Finish order'!$C:$K,5,FALSE),"")</f>
        <v/>
      </c>
      <c r="U463" s="2" t="str">
        <f>IFERROR(VLOOKUP(P$1&amp;":"&amp;P463,'Finish order'!$C:$K,4,FALSE),"")</f>
        <v/>
      </c>
      <c r="V463" s="13" t="str" cm="1">
        <f t="array" ref="V463">IFERROR(SMALL(IF($S$2:$S1372=S463,$P$2:$P$911*1.001),1),"")</f>
        <v/>
      </c>
      <c r="W463" s="13" t="str" cm="1">
        <f t="array" ref="W463">IFERROR(SMALL(IF($S$2:$S1372=S463,$P$2:$P$911*1.0001),2),"")</f>
        <v/>
      </c>
      <c r="X463" s="13" t="str" cm="1">
        <f t="array" ref="X463">IFERROR(SMALL(IF($S$2:$S1372=S463,$P$2:$P$911*1.00001),3),"")</f>
        <v/>
      </c>
      <c r="Y463" s="13" t="str" cm="1">
        <f t="array" ref="Y463">IFERROR(SMALL(IF($S$2:$S1372=S463,$P$2:$P$911*1.000001),4),"")</f>
        <v/>
      </c>
      <c r="Z463" s="13" t="str">
        <f t="shared" si="51"/>
        <v>No</v>
      </c>
      <c r="AA463" s="13" t="str">
        <f t="shared" si="52"/>
        <v>No</v>
      </c>
      <c r="AB463" s="13" t="str">
        <f t="shared" si="53"/>
        <v>No</v>
      </c>
      <c r="AC463" s="13" t="str">
        <f>Table4[[#This Row],[Club]]&amp;":"&amp;Table4[[#Headers],[Female]]</f>
        <v>:Female</v>
      </c>
    </row>
    <row r="464" spans="1:29" x14ac:dyDescent="0.2">
      <c r="A464" s="2">
        <v>463</v>
      </c>
      <c r="B464" s="2" t="str">
        <f>IFERROR(VLOOKUP($A$1&amp;":"&amp;A464,'Finish order'!C:K,6,FALSE),"")</f>
        <v/>
      </c>
      <c r="C464" s="2" t="str">
        <f>IFERROR(VLOOKUP(A$1&amp;":"&amp;A464,'Finish order'!$C:$K,9,FALSE),"")</f>
        <v/>
      </c>
      <c r="D464" s="2" t="str">
        <f>IFERROR(VLOOKUP(A$1&amp;":"&amp;A464,'Finish order'!$C:$K,7,FALSE),"")</f>
        <v/>
      </c>
      <c r="E464" s="11" t="str">
        <f>IFERROR(VLOOKUP($A$1&amp;":"&amp;A464,'Finish order'!C:K,5,FALSE),"")</f>
        <v/>
      </c>
      <c r="F464" s="2" t="str">
        <f>IFERROR(VLOOKUP($A$1&amp;":"&amp;A464,'Finish order'!C:K,4,FALSE),"")</f>
        <v/>
      </c>
      <c r="G464" s="13" t="str" cm="1">
        <f t="array" ref="G464">IFERROR(SMALL(IF($D$2:$D1373=D464,$A$2:$A$911*1.001),1),"")</f>
        <v/>
      </c>
      <c r="H464" s="13" t="str" cm="1">
        <f t="array" ref="H464">IFERROR(SMALL(IF($D$2:$D1373=D464,$A$2:$A$911*1.0001),2),"")</f>
        <v/>
      </c>
      <c r="I464" s="13" t="str" cm="1">
        <f t="array" ref="I464">IFERROR(SMALL(IF($D$2:$D1373=D464,$A$2:$A$911*1.00001),3),"")</f>
        <v/>
      </c>
      <c r="J464" s="13" t="str" cm="1">
        <f t="array" ref="J464">IFERROR(SMALL(IF($D$2:$D1373=D464,$A$2:$A$911*1.000001),4),"")</f>
        <v/>
      </c>
      <c r="K464" s="13" t="str">
        <f t="shared" si="48"/>
        <v>No</v>
      </c>
      <c r="L464" s="13" t="str">
        <f t="shared" si="49"/>
        <v>No</v>
      </c>
      <c r="M464" s="13" t="str">
        <f t="shared" si="50"/>
        <v>No</v>
      </c>
      <c r="N464" s="13" t="str">
        <f>Table1[[#This Row],[Club]]&amp;":"&amp;Table1[[#Headers],[Male]]</f>
        <v>:Male</v>
      </c>
      <c r="P464" s="2">
        <v>463</v>
      </c>
      <c r="Q464" s="2" t="str">
        <f>IFERROR(VLOOKUP(P$1&amp;":"&amp;P464,'Finish order'!$C:$K,6,FALSE),"")</f>
        <v/>
      </c>
      <c r="R464" s="2" t="str">
        <f>IFERROR(VLOOKUP(P$1&amp;":"&amp;P464,'Finish order'!$C:$K,9,FALSE),"")</f>
        <v/>
      </c>
      <c r="S464" s="2" t="str">
        <f>IFERROR(VLOOKUP(P$1&amp;":"&amp;P464,'Finish order'!$C:$K,7,FALSE),"")</f>
        <v/>
      </c>
      <c r="T464" s="11" t="str">
        <f>IFERROR(VLOOKUP(P$1&amp;":"&amp;P464,'Finish order'!$C:$K,5,FALSE),"")</f>
        <v/>
      </c>
      <c r="U464" s="2" t="str">
        <f>IFERROR(VLOOKUP(P$1&amp;":"&amp;P464,'Finish order'!$C:$K,4,FALSE),"")</f>
        <v/>
      </c>
      <c r="V464" s="13" t="str" cm="1">
        <f t="array" ref="V464">IFERROR(SMALL(IF($S$2:$S1373=S464,$P$2:$P$911*1.001),1),"")</f>
        <v/>
      </c>
      <c r="W464" s="13" t="str" cm="1">
        <f t="array" ref="W464">IFERROR(SMALL(IF($S$2:$S1373=S464,$P$2:$P$911*1.0001),2),"")</f>
        <v/>
      </c>
      <c r="X464" s="13" t="str" cm="1">
        <f t="array" ref="X464">IFERROR(SMALL(IF($S$2:$S1373=S464,$P$2:$P$911*1.00001),3),"")</f>
        <v/>
      </c>
      <c r="Y464" s="13" t="str" cm="1">
        <f t="array" ref="Y464">IFERROR(SMALL(IF($S$2:$S1373=S464,$P$2:$P$911*1.000001),4),"")</f>
        <v/>
      </c>
      <c r="Z464" s="13" t="str">
        <f t="shared" si="51"/>
        <v>No</v>
      </c>
      <c r="AA464" s="13" t="str">
        <f t="shared" si="52"/>
        <v>No</v>
      </c>
      <c r="AB464" s="13" t="str">
        <f t="shared" si="53"/>
        <v>No</v>
      </c>
      <c r="AC464" s="13" t="str">
        <f>Table4[[#This Row],[Club]]&amp;":"&amp;Table4[[#Headers],[Female]]</f>
        <v>:Female</v>
      </c>
    </row>
    <row r="465" spans="1:29" x14ac:dyDescent="0.2">
      <c r="A465" s="2">
        <v>464</v>
      </c>
      <c r="B465" s="2" t="str">
        <f>IFERROR(VLOOKUP($A$1&amp;":"&amp;A465,'Finish order'!C:K,6,FALSE),"")</f>
        <v/>
      </c>
      <c r="C465" s="2" t="str">
        <f>IFERROR(VLOOKUP(A$1&amp;":"&amp;A465,'Finish order'!$C:$K,9,FALSE),"")</f>
        <v/>
      </c>
      <c r="D465" s="2" t="str">
        <f>IFERROR(VLOOKUP(A$1&amp;":"&amp;A465,'Finish order'!$C:$K,7,FALSE),"")</f>
        <v/>
      </c>
      <c r="E465" s="11" t="str">
        <f>IFERROR(VLOOKUP($A$1&amp;":"&amp;A465,'Finish order'!C:K,5,FALSE),"")</f>
        <v/>
      </c>
      <c r="F465" s="2" t="str">
        <f>IFERROR(VLOOKUP($A$1&amp;":"&amp;A465,'Finish order'!C:K,4,FALSE),"")</f>
        <v/>
      </c>
      <c r="G465" s="13" t="str" cm="1">
        <f t="array" ref="G465">IFERROR(SMALL(IF($D$2:$D1374=D465,$A$2:$A$911*1.001),1),"")</f>
        <v/>
      </c>
      <c r="H465" s="13" t="str" cm="1">
        <f t="array" ref="H465">IFERROR(SMALL(IF($D$2:$D1374=D465,$A$2:$A$911*1.0001),2),"")</f>
        <v/>
      </c>
      <c r="I465" s="13" t="str" cm="1">
        <f t="array" ref="I465">IFERROR(SMALL(IF($D$2:$D1374=D465,$A$2:$A$911*1.00001),3),"")</f>
        <v/>
      </c>
      <c r="J465" s="13" t="str" cm="1">
        <f t="array" ref="J465">IFERROR(SMALL(IF($D$2:$D1374=D465,$A$2:$A$911*1.000001),4),"")</f>
        <v/>
      </c>
      <c r="K465" s="13" t="str">
        <f t="shared" si="48"/>
        <v>No</v>
      </c>
      <c r="L465" s="13" t="str">
        <f t="shared" si="49"/>
        <v>No</v>
      </c>
      <c r="M465" s="13" t="str">
        <f t="shared" si="50"/>
        <v>No</v>
      </c>
      <c r="N465" s="13" t="str">
        <f>Table1[[#This Row],[Club]]&amp;":"&amp;Table1[[#Headers],[Male]]</f>
        <v>:Male</v>
      </c>
      <c r="P465" s="2">
        <v>464</v>
      </c>
      <c r="Q465" s="2" t="str">
        <f>IFERROR(VLOOKUP(P$1&amp;":"&amp;P465,'Finish order'!$C:$K,6,FALSE),"")</f>
        <v/>
      </c>
      <c r="R465" s="2" t="str">
        <f>IFERROR(VLOOKUP(P$1&amp;":"&amp;P465,'Finish order'!$C:$K,9,FALSE),"")</f>
        <v/>
      </c>
      <c r="S465" s="2" t="str">
        <f>IFERROR(VLOOKUP(P$1&amp;":"&amp;P465,'Finish order'!$C:$K,7,FALSE),"")</f>
        <v/>
      </c>
      <c r="T465" s="11" t="str">
        <f>IFERROR(VLOOKUP(P$1&amp;":"&amp;P465,'Finish order'!$C:$K,5,FALSE),"")</f>
        <v/>
      </c>
      <c r="U465" s="2" t="str">
        <f>IFERROR(VLOOKUP(P$1&amp;":"&amp;P465,'Finish order'!$C:$K,4,FALSE),"")</f>
        <v/>
      </c>
      <c r="V465" s="13" t="str" cm="1">
        <f t="array" ref="V465">IFERROR(SMALL(IF($S$2:$S1374=S465,$P$2:$P$911*1.001),1),"")</f>
        <v/>
      </c>
      <c r="W465" s="13" t="str" cm="1">
        <f t="array" ref="W465">IFERROR(SMALL(IF($S$2:$S1374=S465,$P$2:$P$911*1.0001),2),"")</f>
        <v/>
      </c>
      <c r="X465" s="13" t="str" cm="1">
        <f t="array" ref="X465">IFERROR(SMALL(IF($S$2:$S1374=S465,$P$2:$P$911*1.00001),3),"")</f>
        <v/>
      </c>
      <c r="Y465" s="13" t="str" cm="1">
        <f t="array" ref="Y465">IFERROR(SMALL(IF($S$2:$S1374=S465,$P$2:$P$911*1.000001),4),"")</f>
        <v/>
      </c>
      <c r="Z465" s="13" t="str">
        <f t="shared" si="51"/>
        <v>No</v>
      </c>
      <c r="AA465" s="13" t="str">
        <f t="shared" si="52"/>
        <v>No</v>
      </c>
      <c r="AB465" s="13" t="str">
        <f t="shared" si="53"/>
        <v>No</v>
      </c>
      <c r="AC465" s="13" t="str">
        <f>Table4[[#This Row],[Club]]&amp;":"&amp;Table4[[#Headers],[Female]]</f>
        <v>:Female</v>
      </c>
    </row>
    <row r="466" spans="1:29" x14ac:dyDescent="0.2">
      <c r="A466" s="2">
        <v>465</v>
      </c>
      <c r="B466" s="2" t="str">
        <f>IFERROR(VLOOKUP($A$1&amp;":"&amp;A466,'Finish order'!C:K,6,FALSE),"")</f>
        <v/>
      </c>
      <c r="C466" s="2" t="str">
        <f>IFERROR(VLOOKUP(A$1&amp;":"&amp;A466,'Finish order'!$C:$K,9,FALSE),"")</f>
        <v/>
      </c>
      <c r="D466" s="2" t="str">
        <f>IFERROR(VLOOKUP(A$1&amp;":"&amp;A466,'Finish order'!$C:$K,7,FALSE),"")</f>
        <v/>
      </c>
      <c r="E466" s="11" t="str">
        <f>IFERROR(VLOOKUP($A$1&amp;":"&amp;A466,'Finish order'!C:K,5,FALSE),"")</f>
        <v/>
      </c>
      <c r="F466" s="2" t="str">
        <f>IFERROR(VLOOKUP($A$1&amp;":"&amp;A466,'Finish order'!C:K,4,FALSE),"")</f>
        <v/>
      </c>
      <c r="G466" s="13" t="str" cm="1">
        <f t="array" ref="G466">IFERROR(SMALL(IF($D$2:$D1375=D466,$A$2:$A$911*1.001),1),"")</f>
        <v/>
      </c>
      <c r="H466" s="13" t="str" cm="1">
        <f t="array" ref="H466">IFERROR(SMALL(IF($D$2:$D1375=D466,$A$2:$A$911*1.0001),2),"")</f>
        <v/>
      </c>
      <c r="I466" s="13" t="str" cm="1">
        <f t="array" ref="I466">IFERROR(SMALL(IF($D$2:$D1375=D466,$A$2:$A$911*1.00001),3),"")</f>
        <v/>
      </c>
      <c r="J466" s="13" t="str" cm="1">
        <f t="array" ref="J466">IFERROR(SMALL(IF($D$2:$D1375=D466,$A$2:$A$911*1.000001),4),"")</f>
        <v/>
      </c>
      <c r="K466" s="13" t="str">
        <f t="shared" si="48"/>
        <v>No</v>
      </c>
      <c r="L466" s="13" t="str">
        <f t="shared" si="49"/>
        <v>No</v>
      </c>
      <c r="M466" s="13" t="str">
        <f t="shared" si="50"/>
        <v>No</v>
      </c>
      <c r="N466" s="13" t="str">
        <f>Table1[[#This Row],[Club]]&amp;":"&amp;Table1[[#Headers],[Male]]</f>
        <v>:Male</v>
      </c>
      <c r="P466" s="2">
        <v>465</v>
      </c>
      <c r="Q466" s="2" t="str">
        <f>IFERROR(VLOOKUP(P$1&amp;":"&amp;P466,'Finish order'!$C:$K,6,FALSE),"")</f>
        <v/>
      </c>
      <c r="R466" s="2" t="str">
        <f>IFERROR(VLOOKUP(P$1&amp;":"&amp;P466,'Finish order'!$C:$K,9,FALSE),"")</f>
        <v/>
      </c>
      <c r="S466" s="2" t="str">
        <f>IFERROR(VLOOKUP(P$1&amp;":"&amp;P466,'Finish order'!$C:$K,7,FALSE),"")</f>
        <v/>
      </c>
      <c r="T466" s="11" t="str">
        <f>IFERROR(VLOOKUP(P$1&amp;":"&amp;P466,'Finish order'!$C:$K,5,FALSE),"")</f>
        <v/>
      </c>
      <c r="U466" s="2" t="str">
        <f>IFERROR(VLOOKUP(P$1&amp;":"&amp;P466,'Finish order'!$C:$K,4,FALSE),"")</f>
        <v/>
      </c>
      <c r="V466" s="13" t="str" cm="1">
        <f t="array" ref="V466">IFERROR(SMALL(IF($S$2:$S1375=S466,$P$2:$P$911*1.001),1),"")</f>
        <v/>
      </c>
      <c r="W466" s="13" t="str" cm="1">
        <f t="array" ref="W466">IFERROR(SMALL(IF($S$2:$S1375=S466,$P$2:$P$911*1.0001),2),"")</f>
        <v/>
      </c>
      <c r="X466" s="13" t="str" cm="1">
        <f t="array" ref="X466">IFERROR(SMALL(IF($S$2:$S1375=S466,$P$2:$P$911*1.00001),3),"")</f>
        <v/>
      </c>
      <c r="Y466" s="13" t="str" cm="1">
        <f t="array" ref="Y466">IFERROR(SMALL(IF($S$2:$S1375=S466,$P$2:$P$911*1.000001),4),"")</f>
        <v/>
      </c>
      <c r="Z466" s="13" t="str">
        <f t="shared" si="51"/>
        <v>No</v>
      </c>
      <c r="AA466" s="13" t="str">
        <f t="shared" si="52"/>
        <v>No</v>
      </c>
      <c r="AB466" s="13" t="str">
        <f t="shared" si="53"/>
        <v>No</v>
      </c>
      <c r="AC466" s="13" t="str">
        <f>Table4[[#This Row],[Club]]&amp;":"&amp;Table4[[#Headers],[Female]]</f>
        <v>:Female</v>
      </c>
    </row>
    <row r="467" spans="1:29" x14ac:dyDescent="0.2">
      <c r="A467" s="2">
        <v>466</v>
      </c>
      <c r="B467" s="2" t="str">
        <f>IFERROR(VLOOKUP($A$1&amp;":"&amp;A467,'Finish order'!C:K,6,FALSE),"")</f>
        <v/>
      </c>
      <c r="C467" s="2" t="str">
        <f>IFERROR(VLOOKUP(A$1&amp;":"&amp;A467,'Finish order'!$C:$K,9,FALSE),"")</f>
        <v/>
      </c>
      <c r="D467" s="2" t="str">
        <f>IFERROR(VLOOKUP(A$1&amp;":"&amp;A467,'Finish order'!$C:$K,7,FALSE),"")</f>
        <v/>
      </c>
      <c r="E467" s="11" t="str">
        <f>IFERROR(VLOOKUP($A$1&amp;":"&amp;A467,'Finish order'!C:K,5,FALSE),"")</f>
        <v/>
      </c>
      <c r="F467" s="2" t="str">
        <f>IFERROR(VLOOKUP($A$1&amp;":"&amp;A467,'Finish order'!C:K,4,FALSE),"")</f>
        <v/>
      </c>
      <c r="G467" s="13" t="str" cm="1">
        <f t="array" ref="G467">IFERROR(SMALL(IF($D$2:$D1376=D467,$A$2:$A$911*1.001),1),"")</f>
        <v/>
      </c>
      <c r="H467" s="13" t="str" cm="1">
        <f t="array" ref="H467">IFERROR(SMALL(IF($D$2:$D1376=D467,$A$2:$A$911*1.0001),2),"")</f>
        <v/>
      </c>
      <c r="I467" s="13" t="str" cm="1">
        <f t="array" ref="I467">IFERROR(SMALL(IF($D$2:$D1376=D467,$A$2:$A$911*1.00001),3),"")</f>
        <v/>
      </c>
      <c r="J467" s="13" t="str" cm="1">
        <f t="array" ref="J467">IFERROR(SMALL(IF($D$2:$D1376=D467,$A$2:$A$911*1.000001),4),"")</f>
        <v/>
      </c>
      <c r="K467" s="13" t="str">
        <f t="shared" si="48"/>
        <v>No</v>
      </c>
      <c r="L467" s="13" t="str">
        <f t="shared" si="49"/>
        <v>No</v>
      </c>
      <c r="M467" s="13" t="str">
        <f t="shared" si="50"/>
        <v>No</v>
      </c>
      <c r="N467" s="13" t="str">
        <f>Table1[[#This Row],[Club]]&amp;":"&amp;Table1[[#Headers],[Male]]</f>
        <v>:Male</v>
      </c>
      <c r="P467" s="2">
        <v>466</v>
      </c>
      <c r="Q467" s="2" t="str">
        <f>IFERROR(VLOOKUP(P$1&amp;":"&amp;P467,'Finish order'!$C:$K,6,FALSE),"")</f>
        <v/>
      </c>
      <c r="R467" s="2" t="str">
        <f>IFERROR(VLOOKUP(P$1&amp;":"&amp;P467,'Finish order'!$C:$K,9,FALSE),"")</f>
        <v/>
      </c>
      <c r="S467" s="2" t="str">
        <f>IFERROR(VLOOKUP(P$1&amp;":"&amp;P467,'Finish order'!$C:$K,7,FALSE),"")</f>
        <v/>
      </c>
      <c r="T467" s="11" t="str">
        <f>IFERROR(VLOOKUP(P$1&amp;":"&amp;P467,'Finish order'!$C:$K,5,FALSE),"")</f>
        <v/>
      </c>
      <c r="U467" s="2" t="str">
        <f>IFERROR(VLOOKUP(P$1&amp;":"&amp;P467,'Finish order'!$C:$K,4,FALSE),"")</f>
        <v/>
      </c>
      <c r="V467" s="13" t="str" cm="1">
        <f t="array" ref="V467">IFERROR(SMALL(IF($S$2:$S1376=S467,$P$2:$P$911*1.001),1),"")</f>
        <v/>
      </c>
      <c r="W467" s="13" t="str" cm="1">
        <f t="array" ref="W467">IFERROR(SMALL(IF($S$2:$S1376=S467,$P$2:$P$911*1.0001),2),"")</f>
        <v/>
      </c>
      <c r="X467" s="13" t="str" cm="1">
        <f t="array" ref="X467">IFERROR(SMALL(IF($S$2:$S1376=S467,$P$2:$P$911*1.00001),3),"")</f>
        <v/>
      </c>
      <c r="Y467" s="13" t="str" cm="1">
        <f t="array" ref="Y467">IFERROR(SMALL(IF($S$2:$S1376=S467,$P$2:$P$911*1.000001),4),"")</f>
        <v/>
      </c>
      <c r="Z467" s="13" t="str">
        <f t="shared" si="51"/>
        <v>No</v>
      </c>
      <c r="AA467" s="13" t="str">
        <f t="shared" si="52"/>
        <v>No</v>
      </c>
      <c r="AB467" s="13" t="str">
        <f t="shared" si="53"/>
        <v>No</v>
      </c>
      <c r="AC467" s="13" t="str">
        <f>Table4[[#This Row],[Club]]&amp;":"&amp;Table4[[#Headers],[Female]]</f>
        <v>:Female</v>
      </c>
    </row>
    <row r="468" spans="1:29" x14ac:dyDescent="0.2">
      <c r="A468" s="2">
        <v>467</v>
      </c>
      <c r="B468" s="2" t="str">
        <f>IFERROR(VLOOKUP($A$1&amp;":"&amp;A468,'Finish order'!C:K,6,FALSE),"")</f>
        <v/>
      </c>
      <c r="C468" s="2" t="str">
        <f>IFERROR(VLOOKUP(A$1&amp;":"&amp;A468,'Finish order'!$C:$K,9,FALSE),"")</f>
        <v/>
      </c>
      <c r="D468" s="2" t="str">
        <f>IFERROR(VLOOKUP(A$1&amp;":"&amp;A468,'Finish order'!$C:$K,7,FALSE),"")</f>
        <v/>
      </c>
      <c r="E468" s="11" t="str">
        <f>IFERROR(VLOOKUP($A$1&amp;":"&amp;A468,'Finish order'!C:K,5,FALSE),"")</f>
        <v/>
      </c>
      <c r="F468" s="2" t="str">
        <f>IFERROR(VLOOKUP($A$1&amp;":"&amp;A468,'Finish order'!C:K,4,FALSE),"")</f>
        <v/>
      </c>
      <c r="G468" s="13" t="str" cm="1">
        <f t="array" ref="G468">IFERROR(SMALL(IF($D$2:$D1377=D468,$A$2:$A$911*1.001),1),"")</f>
        <v/>
      </c>
      <c r="H468" s="13" t="str" cm="1">
        <f t="array" ref="H468">IFERROR(SMALL(IF($D$2:$D1377=D468,$A$2:$A$911*1.0001),2),"")</f>
        <v/>
      </c>
      <c r="I468" s="13" t="str" cm="1">
        <f t="array" ref="I468">IFERROR(SMALL(IF($D$2:$D1377=D468,$A$2:$A$911*1.00001),3),"")</f>
        <v/>
      </c>
      <c r="J468" s="13" t="str" cm="1">
        <f t="array" ref="J468">IFERROR(SMALL(IF($D$2:$D1377=D468,$A$2:$A$911*1.000001),4),"")</f>
        <v/>
      </c>
      <c r="K468" s="13" t="str">
        <f t="shared" si="48"/>
        <v>No</v>
      </c>
      <c r="L468" s="13" t="str">
        <f t="shared" si="49"/>
        <v>No</v>
      </c>
      <c r="M468" s="13" t="str">
        <f t="shared" si="50"/>
        <v>No</v>
      </c>
      <c r="N468" s="13" t="str">
        <f>Table1[[#This Row],[Club]]&amp;":"&amp;Table1[[#Headers],[Male]]</f>
        <v>:Male</v>
      </c>
      <c r="P468" s="2">
        <v>467</v>
      </c>
      <c r="Q468" s="2" t="str">
        <f>IFERROR(VLOOKUP(P$1&amp;":"&amp;P468,'Finish order'!$C:$K,6,FALSE),"")</f>
        <v/>
      </c>
      <c r="R468" s="2" t="str">
        <f>IFERROR(VLOOKUP(P$1&amp;":"&amp;P468,'Finish order'!$C:$K,9,FALSE),"")</f>
        <v/>
      </c>
      <c r="S468" s="2" t="str">
        <f>IFERROR(VLOOKUP(P$1&amp;":"&amp;P468,'Finish order'!$C:$K,7,FALSE),"")</f>
        <v/>
      </c>
      <c r="T468" s="11" t="str">
        <f>IFERROR(VLOOKUP(P$1&amp;":"&amp;P468,'Finish order'!$C:$K,5,FALSE),"")</f>
        <v/>
      </c>
      <c r="U468" s="2" t="str">
        <f>IFERROR(VLOOKUP(P$1&amp;":"&amp;P468,'Finish order'!$C:$K,4,FALSE),"")</f>
        <v/>
      </c>
      <c r="V468" s="13" t="str" cm="1">
        <f t="array" ref="V468">IFERROR(SMALL(IF($S$2:$S1377=S468,$P$2:$P$911*1.001),1),"")</f>
        <v/>
      </c>
      <c r="W468" s="13" t="str" cm="1">
        <f t="array" ref="W468">IFERROR(SMALL(IF($S$2:$S1377=S468,$P$2:$P$911*1.0001),2),"")</f>
        <v/>
      </c>
      <c r="X468" s="13" t="str" cm="1">
        <f t="array" ref="X468">IFERROR(SMALL(IF($S$2:$S1377=S468,$P$2:$P$911*1.00001),3),"")</f>
        <v/>
      </c>
      <c r="Y468" s="13" t="str" cm="1">
        <f t="array" ref="Y468">IFERROR(SMALL(IF($S$2:$S1377=S468,$P$2:$P$911*1.000001),4),"")</f>
        <v/>
      </c>
      <c r="Z468" s="13" t="str">
        <f t="shared" si="51"/>
        <v>No</v>
      </c>
      <c r="AA468" s="13" t="str">
        <f t="shared" si="52"/>
        <v>No</v>
      </c>
      <c r="AB468" s="13" t="str">
        <f t="shared" si="53"/>
        <v>No</v>
      </c>
      <c r="AC468" s="13" t="str">
        <f>Table4[[#This Row],[Club]]&amp;":"&amp;Table4[[#Headers],[Female]]</f>
        <v>:Female</v>
      </c>
    </row>
    <row r="469" spans="1:29" x14ac:dyDescent="0.2">
      <c r="A469" s="2">
        <v>468</v>
      </c>
      <c r="B469" s="2" t="str">
        <f>IFERROR(VLOOKUP($A$1&amp;":"&amp;A469,'Finish order'!C:K,6,FALSE),"")</f>
        <v/>
      </c>
      <c r="C469" s="2" t="str">
        <f>IFERROR(VLOOKUP(A$1&amp;":"&amp;A469,'Finish order'!$C:$K,9,FALSE),"")</f>
        <v/>
      </c>
      <c r="D469" s="2" t="str">
        <f>IFERROR(VLOOKUP(A$1&amp;":"&amp;A469,'Finish order'!$C:$K,7,FALSE),"")</f>
        <v/>
      </c>
      <c r="E469" s="11" t="str">
        <f>IFERROR(VLOOKUP($A$1&amp;":"&amp;A469,'Finish order'!C:K,5,FALSE),"")</f>
        <v/>
      </c>
      <c r="F469" s="2" t="str">
        <f>IFERROR(VLOOKUP($A$1&amp;":"&amp;A469,'Finish order'!C:K,4,FALSE),"")</f>
        <v/>
      </c>
      <c r="G469" s="13" t="str" cm="1">
        <f t="array" ref="G469">IFERROR(SMALL(IF($D$2:$D1378=D469,$A$2:$A$911*1.001),1),"")</f>
        <v/>
      </c>
      <c r="H469" s="13" t="str" cm="1">
        <f t="array" ref="H469">IFERROR(SMALL(IF($D$2:$D1378=D469,$A$2:$A$911*1.0001),2),"")</f>
        <v/>
      </c>
      <c r="I469" s="13" t="str" cm="1">
        <f t="array" ref="I469">IFERROR(SMALL(IF($D$2:$D1378=D469,$A$2:$A$911*1.00001),3),"")</f>
        <v/>
      </c>
      <c r="J469" s="13" t="str" cm="1">
        <f t="array" ref="J469">IFERROR(SMALL(IF($D$2:$D1378=D469,$A$2:$A$911*1.000001),4),"")</f>
        <v/>
      </c>
      <c r="K469" s="13" t="str">
        <f t="shared" si="48"/>
        <v>No</v>
      </c>
      <c r="L469" s="13" t="str">
        <f t="shared" si="49"/>
        <v>No</v>
      </c>
      <c r="M469" s="13" t="str">
        <f t="shared" si="50"/>
        <v>No</v>
      </c>
      <c r="N469" s="13" t="str">
        <f>Table1[[#This Row],[Club]]&amp;":"&amp;Table1[[#Headers],[Male]]</f>
        <v>:Male</v>
      </c>
      <c r="P469" s="2">
        <v>468</v>
      </c>
      <c r="Q469" s="2" t="str">
        <f>IFERROR(VLOOKUP(P$1&amp;":"&amp;P469,'Finish order'!$C:$K,6,FALSE),"")</f>
        <v/>
      </c>
      <c r="R469" s="2" t="str">
        <f>IFERROR(VLOOKUP(P$1&amp;":"&amp;P469,'Finish order'!$C:$K,9,FALSE),"")</f>
        <v/>
      </c>
      <c r="S469" s="2" t="str">
        <f>IFERROR(VLOOKUP(P$1&amp;":"&amp;P469,'Finish order'!$C:$K,7,FALSE),"")</f>
        <v/>
      </c>
      <c r="T469" s="11" t="str">
        <f>IFERROR(VLOOKUP(P$1&amp;":"&amp;P469,'Finish order'!$C:$K,5,FALSE),"")</f>
        <v/>
      </c>
      <c r="U469" s="2" t="str">
        <f>IFERROR(VLOOKUP(P$1&amp;":"&amp;P469,'Finish order'!$C:$K,4,FALSE),"")</f>
        <v/>
      </c>
      <c r="V469" s="13" t="str" cm="1">
        <f t="array" ref="V469">IFERROR(SMALL(IF($S$2:$S1378=S469,$P$2:$P$911*1.001),1),"")</f>
        <v/>
      </c>
      <c r="W469" s="13" t="str" cm="1">
        <f t="array" ref="W469">IFERROR(SMALL(IF($S$2:$S1378=S469,$P$2:$P$911*1.0001),2),"")</f>
        <v/>
      </c>
      <c r="X469" s="13" t="str" cm="1">
        <f t="array" ref="X469">IFERROR(SMALL(IF($S$2:$S1378=S469,$P$2:$P$911*1.00001),3),"")</f>
        <v/>
      </c>
      <c r="Y469" s="13" t="str" cm="1">
        <f t="array" ref="Y469">IFERROR(SMALL(IF($S$2:$S1378=S469,$P$2:$P$911*1.000001),4),"")</f>
        <v/>
      </c>
      <c r="Z469" s="13" t="str">
        <f t="shared" si="51"/>
        <v>No</v>
      </c>
      <c r="AA469" s="13" t="str">
        <f t="shared" si="52"/>
        <v>No</v>
      </c>
      <c r="AB469" s="13" t="str">
        <f t="shared" si="53"/>
        <v>No</v>
      </c>
      <c r="AC469" s="13" t="str">
        <f>Table4[[#This Row],[Club]]&amp;":"&amp;Table4[[#Headers],[Female]]</f>
        <v>:Female</v>
      </c>
    </row>
    <row r="470" spans="1:29" x14ac:dyDescent="0.2">
      <c r="A470" s="2">
        <v>469</v>
      </c>
      <c r="B470" s="2" t="str">
        <f>IFERROR(VLOOKUP($A$1&amp;":"&amp;A470,'Finish order'!C:K,6,FALSE),"")</f>
        <v/>
      </c>
      <c r="C470" s="2" t="str">
        <f>IFERROR(VLOOKUP(A$1&amp;":"&amp;A470,'Finish order'!$C:$K,9,FALSE),"")</f>
        <v/>
      </c>
      <c r="D470" s="2" t="str">
        <f>IFERROR(VLOOKUP(A$1&amp;":"&amp;A470,'Finish order'!$C:$K,7,FALSE),"")</f>
        <v/>
      </c>
      <c r="E470" s="11" t="str">
        <f>IFERROR(VLOOKUP($A$1&amp;":"&amp;A470,'Finish order'!C:K,5,FALSE),"")</f>
        <v/>
      </c>
      <c r="F470" s="2" t="str">
        <f>IFERROR(VLOOKUP($A$1&amp;":"&amp;A470,'Finish order'!C:K,4,FALSE),"")</f>
        <v/>
      </c>
      <c r="G470" s="13" t="str" cm="1">
        <f t="array" ref="G470">IFERROR(SMALL(IF($D$2:$D1379=D470,$A$2:$A$911*1.001),1),"")</f>
        <v/>
      </c>
      <c r="H470" s="13" t="str" cm="1">
        <f t="array" ref="H470">IFERROR(SMALL(IF($D$2:$D1379=D470,$A$2:$A$911*1.0001),2),"")</f>
        <v/>
      </c>
      <c r="I470" s="13" t="str" cm="1">
        <f t="array" ref="I470">IFERROR(SMALL(IF($D$2:$D1379=D470,$A$2:$A$911*1.00001),3),"")</f>
        <v/>
      </c>
      <c r="J470" s="13" t="str" cm="1">
        <f t="array" ref="J470">IFERROR(SMALL(IF($D$2:$D1379=D470,$A$2:$A$911*1.000001),4),"")</f>
        <v/>
      </c>
      <c r="K470" s="13" t="str">
        <f t="shared" si="48"/>
        <v>No</v>
      </c>
      <c r="L470" s="13" t="str">
        <f t="shared" si="49"/>
        <v>No</v>
      </c>
      <c r="M470" s="13" t="str">
        <f t="shared" si="50"/>
        <v>No</v>
      </c>
      <c r="N470" s="13" t="str">
        <f>Table1[[#This Row],[Club]]&amp;":"&amp;Table1[[#Headers],[Male]]</f>
        <v>:Male</v>
      </c>
      <c r="P470" s="2">
        <v>469</v>
      </c>
      <c r="Q470" s="2" t="str">
        <f>IFERROR(VLOOKUP(P$1&amp;":"&amp;P470,'Finish order'!$C:$K,6,FALSE),"")</f>
        <v/>
      </c>
      <c r="R470" s="2" t="str">
        <f>IFERROR(VLOOKUP(P$1&amp;":"&amp;P470,'Finish order'!$C:$K,9,FALSE),"")</f>
        <v/>
      </c>
      <c r="S470" s="2" t="str">
        <f>IFERROR(VLOOKUP(P$1&amp;":"&amp;P470,'Finish order'!$C:$K,7,FALSE),"")</f>
        <v/>
      </c>
      <c r="T470" s="11" t="str">
        <f>IFERROR(VLOOKUP(P$1&amp;":"&amp;P470,'Finish order'!$C:$K,5,FALSE),"")</f>
        <v/>
      </c>
      <c r="U470" s="2" t="str">
        <f>IFERROR(VLOOKUP(P$1&amp;":"&amp;P470,'Finish order'!$C:$K,4,FALSE),"")</f>
        <v/>
      </c>
      <c r="V470" s="13" t="str" cm="1">
        <f t="array" ref="V470">IFERROR(SMALL(IF($S$2:$S1379=S470,$P$2:$P$911*1.001),1),"")</f>
        <v/>
      </c>
      <c r="W470" s="13" t="str" cm="1">
        <f t="array" ref="W470">IFERROR(SMALL(IF($S$2:$S1379=S470,$P$2:$P$911*1.0001),2),"")</f>
        <v/>
      </c>
      <c r="X470" s="13" t="str" cm="1">
        <f t="array" ref="X470">IFERROR(SMALL(IF($S$2:$S1379=S470,$P$2:$P$911*1.00001),3),"")</f>
        <v/>
      </c>
      <c r="Y470" s="13" t="str" cm="1">
        <f t="array" ref="Y470">IFERROR(SMALL(IF($S$2:$S1379=S470,$P$2:$P$911*1.000001),4),"")</f>
        <v/>
      </c>
      <c r="Z470" s="13" t="str">
        <f t="shared" si="51"/>
        <v>No</v>
      </c>
      <c r="AA470" s="13" t="str">
        <f t="shared" si="52"/>
        <v>No</v>
      </c>
      <c r="AB470" s="13" t="str">
        <f t="shared" si="53"/>
        <v>No</v>
      </c>
      <c r="AC470" s="13" t="str">
        <f>Table4[[#This Row],[Club]]&amp;":"&amp;Table4[[#Headers],[Female]]</f>
        <v>:Female</v>
      </c>
    </row>
    <row r="471" spans="1:29" x14ac:dyDescent="0.2">
      <c r="A471" s="2">
        <v>470</v>
      </c>
      <c r="B471" s="2" t="str">
        <f>IFERROR(VLOOKUP($A$1&amp;":"&amp;A471,'Finish order'!C:K,6,FALSE),"")</f>
        <v/>
      </c>
      <c r="C471" s="2" t="str">
        <f>IFERROR(VLOOKUP(A$1&amp;":"&amp;A471,'Finish order'!$C:$K,9,FALSE),"")</f>
        <v/>
      </c>
      <c r="D471" s="2" t="str">
        <f>IFERROR(VLOOKUP(A$1&amp;":"&amp;A471,'Finish order'!$C:$K,7,FALSE),"")</f>
        <v/>
      </c>
      <c r="E471" s="11" t="str">
        <f>IFERROR(VLOOKUP($A$1&amp;":"&amp;A471,'Finish order'!C:K,5,FALSE),"")</f>
        <v/>
      </c>
      <c r="F471" s="2" t="str">
        <f>IFERROR(VLOOKUP($A$1&amp;":"&amp;A471,'Finish order'!C:K,4,FALSE),"")</f>
        <v/>
      </c>
      <c r="G471" s="13" t="str" cm="1">
        <f t="array" ref="G471">IFERROR(SMALL(IF($D$2:$D1380=D471,$A$2:$A$911*1.001),1),"")</f>
        <v/>
      </c>
      <c r="H471" s="13" t="str" cm="1">
        <f t="array" ref="H471">IFERROR(SMALL(IF($D$2:$D1380=D471,$A$2:$A$911*1.0001),2),"")</f>
        <v/>
      </c>
      <c r="I471" s="13" t="str" cm="1">
        <f t="array" ref="I471">IFERROR(SMALL(IF($D$2:$D1380=D471,$A$2:$A$911*1.00001),3),"")</f>
        <v/>
      </c>
      <c r="J471" s="13" t="str" cm="1">
        <f t="array" ref="J471">IFERROR(SMALL(IF($D$2:$D1380=D471,$A$2:$A$911*1.000001),4),"")</f>
        <v/>
      </c>
      <c r="K471" s="13" t="str">
        <f t="shared" si="48"/>
        <v>No</v>
      </c>
      <c r="L471" s="13" t="str">
        <f t="shared" si="49"/>
        <v>No</v>
      </c>
      <c r="M471" s="13" t="str">
        <f t="shared" si="50"/>
        <v>No</v>
      </c>
      <c r="N471" s="13" t="str">
        <f>Table1[[#This Row],[Club]]&amp;":"&amp;Table1[[#Headers],[Male]]</f>
        <v>:Male</v>
      </c>
      <c r="P471" s="2">
        <v>470</v>
      </c>
      <c r="Q471" s="2" t="str">
        <f>IFERROR(VLOOKUP(P$1&amp;":"&amp;P471,'Finish order'!$C:$K,6,FALSE),"")</f>
        <v/>
      </c>
      <c r="R471" s="2" t="str">
        <f>IFERROR(VLOOKUP(P$1&amp;":"&amp;P471,'Finish order'!$C:$K,9,FALSE),"")</f>
        <v/>
      </c>
      <c r="S471" s="2" t="str">
        <f>IFERROR(VLOOKUP(P$1&amp;":"&amp;P471,'Finish order'!$C:$K,7,FALSE),"")</f>
        <v/>
      </c>
      <c r="T471" s="11" t="str">
        <f>IFERROR(VLOOKUP(P$1&amp;":"&amp;P471,'Finish order'!$C:$K,5,FALSE),"")</f>
        <v/>
      </c>
      <c r="U471" s="2" t="str">
        <f>IFERROR(VLOOKUP(P$1&amp;":"&amp;P471,'Finish order'!$C:$K,4,FALSE),"")</f>
        <v/>
      </c>
      <c r="V471" s="13" t="str" cm="1">
        <f t="array" ref="V471">IFERROR(SMALL(IF($S$2:$S1380=S471,$P$2:$P$911*1.001),1),"")</f>
        <v/>
      </c>
      <c r="W471" s="13" t="str" cm="1">
        <f t="array" ref="W471">IFERROR(SMALL(IF($S$2:$S1380=S471,$P$2:$P$911*1.0001),2),"")</f>
        <v/>
      </c>
      <c r="X471" s="13" t="str" cm="1">
        <f t="array" ref="X471">IFERROR(SMALL(IF($S$2:$S1380=S471,$P$2:$P$911*1.00001),3),"")</f>
        <v/>
      </c>
      <c r="Y471" s="13" t="str" cm="1">
        <f t="array" ref="Y471">IFERROR(SMALL(IF($S$2:$S1380=S471,$P$2:$P$911*1.000001),4),"")</f>
        <v/>
      </c>
      <c r="Z471" s="13" t="str">
        <f t="shared" si="51"/>
        <v>No</v>
      </c>
      <c r="AA471" s="13" t="str">
        <f t="shared" si="52"/>
        <v>No</v>
      </c>
      <c r="AB471" s="13" t="str">
        <f t="shared" si="53"/>
        <v>No</v>
      </c>
      <c r="AC471" s="13" t="str">
        <f>Table4[[#This Row],[Club]]&amp;":"&amp;Table4[[#Headers],[Female]]</f>
        <v>:Female</v>
      </c>
    </row>
    <row r="472" spans="1:29" x14ac:dyDescent="0.2">
      <c r="A472" s="2">
        <v>471</v>
      </c>
      <c r="B472" s="2" t="str">
        <f>IFERROR(VLOOKUP($A$1&amp;":"&amp;A472,'Finish order'!C:K,6,FALSE),"")</f>
        <v/>
      </c>
      <c r="C472" s="2" t="str">
        <f>IFERROR(VLOOKUP(A$1&amp;":"&amp;A472,'Finish order'!$C:$K,9,FALSE),"")</f>
        <v/>
      </c>
      <c r="D472" s="2" t="str">
        <f>IFERROR(VLOOKUP(A$1&amp;":"&amp;A472,'Finish order'!$C:$K,7,FALSE),"")</f>
        <v/>
      </c>
      <c r="E472" s="11" t="str">
        <f>IFERROR(VLOOKUP($A$1&amp;":"&amp;A472,'Finish order'!C:K,5,FALSE),"")</f>
        <v/>
      </c>
      <c r="F472" s="2" t="str">
        <f>IFERROR(VLOOKUP($A$1&amp;":"&amp;A472,'Finish order'!C:K,4,FALSE),"")</f>
        <v/>
      </c>
      <c r="G472" s="13" t="str" cm="1">
        <f t="array" ref="G472">IFERROR(SMALL(IF($D$2:$D1381=D472,$A$2:$A$911*1.001),1),"")</f>
        <v/>
      </c>
      <c r="H472" s="13" t="str" cm="1">
        <f t="array" ref="H472">IFERROR(SMALL(IF($D$2:$D1381=D472,$A$2:$A$911*1.0001),2),"")</f>
        <v/>
      </c>
      <c r="I472" s="13" t="str" cm="1">
        <f t="array" ref="I472">IFERROR(SMALL(IF($D$2:$D1381=D472,$A$2:$A$911*1.00001),3),"")</f>
        <v/>
      </c>
      <c r="J472" s="13" t="str" cm="1">
        <f t="array" ref="J472">IFERROR(SMALL(IF($D$2:$D1381=D472,$A$2:$A$911*1.000001),4),"")</f>
        <v/>
      </c>
      <c r="K472" s="13" t="str">
        <f t="shared" si="48"/>
        <v>No</v>
      </c>
      <c r="L472" s="13" t="str">
        <f t="shared" si="49"/>
        <v>No</v>
      </c>
      <c r="M472" s="13" t="str">
        <f t="shared" si="50"/>
        <v>No</v>
      </c>
      <c r="N472" s="13" t="str">
        <f>Table1[[#This Row],[Club]]&amp;":"&amp;Table1[[#Headers],[Male]]</f>
        <v>:Male</v>
      </c>
      <c r="P472" s="2">
        <v>471</v>
      </c>
      <c r="Q472" s="2" t="str">
        <f>IFERROR(VLOOKUP(P$1&amp;":"&amp;P472,'Finish order'!$C:$K,6,FALSE),"")</f>
        <v/>
      </c>
      <c r="R472" s="2" t="str">
        <f>IFERROR(VLOOKUP(P$1&amp;":"&amp;P472,'Finish order'!$C:$K,9,FALSE),"")</f>
        <v/>
      </c>
      <c r="S472" s="2" t="str">
        <f>IFERROR(VLOOKUP(P$1&amp;":"&amp;P472,'Finish order'!$C:$K,7,FALSE),"")</f>
        <v/>
      </c>
      <c r="T472" s="11" t="str">
        <f>IFERROR(VLOOKUP(P$1&amp;":"&amp;P472,'Finish order'!$C:$K,5,FALSE),"")</f>
        <v/>
      </c>
      <c r="U472" s="2" t="str">
        <f>IFERROR(VLOOKUP(P$1&amp;":"&amp;P472,'Finish order'!$C:$K,4,FALSE),"")</f>
        <v/>
      </c>
      <c r="V472" s="13" t="str" cm="1">
        <f t="array" ref="V472">IFERROR(SMALL(IF($S$2:$S1381=S472,$P$2:$P$911*1.001),1),"")</f>
        <v/>
      </c>
      <c r="W472" s="13" t="str" cm="1">
        <f t="array" ref="W472">IFERROR(SMALL(IF($S$2:$S1381=S472,$P$2:$P$911*1.0001),2),"")</f>
        <v/>
      </c>
      <c r="X472" s="13" t="str" cm="1">
        <f t="array" ref="X472">IFERROR(SMALL(IF($S$2:$S1381=S472,$P$2:$P$911*1.00001),3),"")</f>
        <v/>
      </c>
      <c r="Y472" s="13" t="str" cm="1">
        <f t="array" ref="Y472">IFERROR(SMALL(IF($S$2:$S1381=S472,$P$2:$P$911*1.000001),4),"")</f>
        <v/>
      </c>
      <c r="Z472" s="13" t="str">
        <f t="shared" si="51"/>
        <v>No</v>
      </c>
      <c r="AA472" s="13" t="str">
        <f t="shared" si="52"/>
        <v>No</v>
      </c>
      <c r="AB472" s="13" t="str">
        <f t="shared" si="53"/>
        <v>No</v>
      </c>
      <c r="AC472" s="13" t="str">
        <f>Table4[[#This Row],[Club]]&amp;":"&amp;Table4[[#Headers],[Female]]</f>
        <v>:Female</v>
      </c>
    </row>
    <row r="473" spans="1:29" x14ac:dyDescent="0.2">
      <c r="A473" s="2">
        <v>472</v>
      </c>
      <c r="B473" s="2" t="str">
        <f>IFERROR(VLOOKUP($A$1&amp;":"&amp;A473,'Finish order'!C:K,6,FALSE),"")</f>
        <v/>
      </c>
      <c r="C473" s="2" t="str">
        <f>IFERROR(VLOOKUP(A$1&amp;":"&amp;A473,'Finish order'!$C:$K,9,FALSE),"")</f>
        <v/>
      </c>
      <c r="D473" s="2" t="str">
        <f>IFERROR(VLOOKUP(A$1&amp;":"&amp;A473,'Finish order'!$C:$K,7,FALSE),"")</f>
        <v/>
      </c>
      <c r="E473" s="11" t="str">
        <f>IFERROR(VLOOKUP($A$1&amp;":"&amp;A473,'Finish order'!C:K,5,FALSE),"")</f>
        <v/>
      </c>
      <c r="F473" s="2" t="str">
        <f>IFERROR(VLOOKUP($A$1&amp;":"&amp;A473,'Finish order'!C:K,4,FALSE),"")</f>
        <v/>
      </c>
      <c r="G473" s="13" t="str" cm="1">
        <f t="array" ref="G473">IFERROR(SMALL(IF($D$2:$D1382=D473,$A$2:$A$911*1.001),1),"")</f>
        <v/>
      </c>
      <c r="H473" s="13" t="str" cm="1">
        <f t="array" ref="H473">IFERROR(SMALL(IF($D$2:$D1382=D473,$A$2:$A$911*1.0001),2),"")</f>
        <v/>
      </c>
      <c r="I473" s="13" t="str" cm="1">
        <f t="array" ref="I473">IFERROR(SMALL(IF($D$2:$D1382=D473,$A$2:$A$911*1.00001),3),"")</f>
        <v/>
      </c>
      <c r="J473" s="13" t="str" cm="1">
        <f t="array" ref="J473">IFERROR(SMALL(IF($D$2:$D1382=D473,$A$2:$A$911*1.000001),4),"")</f>
        <v/>
      </c>
      <c r="K473" s="13" t="str">
        <f t="shared" si="48"/>
        <v>No</v>
      </c>
      <c r="L473" s="13" t="str">
        <f t="shared" si="49"/>
        <v>No</v>
      </c>
      <c r="M473" s="13" t="str">
        <f t="shared" si="50"/>
        <v>No</v>
      </c>
      <c r="N473" s="13" t="str">
        <f>Table1[[#This Row],[Club]]&amp;":"&amp;Table1[[#Headers],[Male]]</f>
        <v>:Male</v>
      </c>
      <c r="P473" s="2">
        <v>472</v>
      </c>
      <c r="Q473" s="2" t="str">
        <f>IFERROR(VLOOKUP(P$1&amp;":"&amp;P473,'Finish order'!$C:$K,6,FALSE),"")</f>
        <v/>
      </c>
      <c r="R473" s="2" t="str">
        <f>IFERROR(VLOOKUP(P$1&amp;":"&amp;P473,'Finish order'!$C:$K,9,FALSE),"")</f>
        <v/>
      </c>
      <c r="S473" s="2" t="str">
        <f>IFERROR(VLOOKUP(P$1&amp;":"&amp;P473,'Finish order'!$C:$K,7,FALSE),"")</f>
        <v/>
      </c>
      <c r="T473" s="11" t="str">
        <f>IFERROR(VLOOKUP(P$1&amp;":"&amp;P473,'Finish order'!$C:$K,5,FALSE),"")</f>
        <v/>
      </c>
      <c r="U473" s="2" t="str">
        <f>IFERROR(VLOOKUP(P$1&amp;":"&amp;P473,'Finish order'!$C:$K,4,FALSE),"")</f>
        <v/>
      </c>
      <c r="V473" s="13" t="str" cm="1">
        <f t="array" ref="V473">IFERROR(SMALL(IF($S$2:$S1382=S473,$P$2:$P$911*1.001),1),"")</f>
        <v/>
      </c>
      <c r="W473" s="13" t="str" cm="1">
        <f t="array" ref="W473">IFERROR(SMALL(IF($S$2:$S1382=S473,$P$2:$P$911*1.0001),2),"")</f>
        <v/>
      </c>
      <c r="X473" s="13" t="str" cm="1">
        <f t="array" ref="X473">IFERROR(SMALL(IF($S$2:$S1382=S473,$P$2:$P$911*1.00001),3),"")</f>
        <v/>
      </c>
      <c r="Y473" s="13" t="str" cm="1">
        <f t="array" ref="Y473">IFERROR(SMALL(IF($S$2:$S1382=S473,$P$2:$P$911*1.000001),4),"")</f>
        <v/>
      </c>
      <c r="Z473" s="13" t="str">
        <f t="shared" si="51"/>
        <v>No</v>
      </c>
      <c r="AA473" s="13" t="str">
        <f t="shared" si="52"/>
        <v>No</v>
      </c>
      <c r="AB473" s="13" t="str">
        <f t="shared" si="53"/>
        <v>No</v>
      </c>
      <c r="AC473" s="13" t="str">
        <f>Table4[[#This Row],[Club]]&amp;":"&amp;Table4[[#Headers],[Female]]</f>
        <v>:Female</v>
      </c>
    </row>
    <row r="474" spans="1:29" x14ac:dyDescent="0.2">
      <c r="A474" s="2">
        <v>473</v>
      </c>
      <c r="B474" s="2" t="str">
        <f>IFERROR(VLOOKUP($A$1&amp;":"&amp;A474,'Finish order'!C:K,6,FALSE),"")</f>
        <v/>
      </c>
      <c r="C474" s="2" t="str">
        <f>IFERROR(VLOOKUP(A$1&amp;":"&amp;A474,'Finish order'!$C:$K,9,FALSE),"")</f>
        <v/>
      </c>
      <c r="D474" s="2" t="str">
        <f>IFERROR(VLOOKUP(A$1&amp;":"&amp;A474,'Finish order'!$C:$K,7,FALSE),"")</f>
        <v/>
      </c>
      <c r="E474" s="11" t="str">
        <f>IFERROR(VLOOKUP($A$1&amp;":"&amp;A474,'Finish order'!C:K,5,FALSE),"")</f>
        <v/>
      </c>
      <c r="F474" s="2" t="str">
        <f>IFERROR(VLOOKUP($A$1&amp;":"&amp;A474,'Finish order'!C:K,4,FALSE),"")</f>
        <v/>
      </c>
      <c r="G474" s="13" t="str" cm="1">
        <f t="array" ref="G474">IFERROR(SMALL(IF($D$2:$D1383=D474,$A$2:$A$911*1.001),1),"")</f>
        <v/>
      </c>
      <c r="H474" s="13" t="str" cm="1">
        <f t="array" ref="H474">IFERROR(SMALL(IF($D$2:$D1383=D474,$A$2:$A$911*1.0001),2),"")</f>
        <v/>
      </c>
      <c r="I474" s="13" t="str" cm="1">
        <f t="array" ref="I474">IFERROR(SMALL(IF($D$2:$D1383=D474,$A$2:$A$911*1.00001),3),"")</f>
        <v/>
      </c>
      <c r="J474" s="13" t="str" cm="1">
        <f t="array" ref="J474">IFERROR(SMALL(IF($D$2:$D1383=D474,$A$2:$A$911*1.000001),4),"")</f>
        <v/>
      </c>
      <c r="K474" s="13" t="str">
        <f t="shared" si="48"/>
        <v>No</v>
      </c>
      <c r="L474" s="13" t="str">
        <f t="shared" si="49"/>
        <v>No</v>
      </c>
      <c r="M474" s="13" t="str">
        <f t="shared" si="50"/>
        <v>No</v>
      </c>
      <c r="N474" s="13" t="str">
        <f>Table1[[#This Row],[Club]]&amp;":"&amp;Table1[[#Headers],[Male]]</f>
        <v>:Male</v>
      </c>
      <c r="P474" s="2">
        <v>473</v>
      </c>
      <c r="Q474" s="2" t="str">
        <f>IFERROR(VLOOKUP(P$1&amp;":"&amp;P474,'Finish order'!$C:$K,6,FALSE),"")</f>
        <v/>
      </c>
      <c r="R474" s="2" t="str">
        <f>IFERROR(VLOOKUP(P$1&amp;":"&amp;P474,'Finish order'!$C:$K,9,FALSE),"")</f>
        <v/>
      </c>
      <c r="S474" s="2" t="str">
        <f>IFERROR(VLOOKUP(P$1&amp;":"&amp;P474,'Finish order'!$C:$K,7,FALSE),"")</f>
        <v/>
      </c>
      <c r="T474" s="11" t="str">
        <f>IFERROR(VLOOKUP(P$1&amp;":"&amp;P474,'Finish order'!$C:$K,5,FALSE),"")</f>
        <v/>
      </c>
      <c r="U474" s="2" t="str">
        <f>IFERROR(VLOOKUP(P$1&amp;":"&amp;P474,'Finish order'!$C:$K,4,FALSE),"")</f>
        <v/>
      </c>
      <c r="V474" s="13" t="str" cm="1">
        <f t="array" ref="V474">IFERROR(SMALL(IF($S$2:$S1383=S474,$P$2:$P$911*1.001),1),"")</f>
        <v/>
      </c>
      <c r="W474" s="13" t="str" cm="1">
        <f t="array" ref="W474">IFERROR(SMALL(IF($S$2:$S1383=S474,$P$2:$P$911*1.0001),2),"")</f>
        <v/>
      </c>
      <c r="X474" s="13" t="str" cm="1">
        <f t="array" ref="X474">IFERROR(SMALL(IF($S$2:$S1383=S474,$P$2:$P$911*1.00001),3),"")</f>
        <v/>
      </c>
      <c r="Y474" s="13" t="str" cm="1">
        <f t="array" ref="Y474">IFERROR(SMALL(IF($S$2:$S1383=S474,$P$2:$P$911*1.000001),4),"")</f>
        <v/>
      </c>
      <c r="Z474" s="13" t="str">
        <f t="shared" si="51"/>
        <v>No</v>
      </c>
      <c r="AA474" s="13" t="str">
        <f t="shared" si="52"/>
        <v>No</v>
      </c>
      <c r="AB474" s="13" t="str">
        <f t="shared" si="53"/>
        <v>No</v>
      </c>
      <c r="AC474" s="13" t="str">
        <f>Table4[[#This Row],[Club]]&amp;":"&amp;Table4[[#Headers],[Female]]</f>
        <v>:Female</v>
      </c>
    </row>
    <row r="475" spans="1:29" x14ac:dyDescent="0.2">
      <c r="A475" s="2">
        <v>474</v>
      </c>
      <c r="B475" s="2" t="str">
        <f>IFERROR(VLOOKUP($A$1&amp;":"&amp;A475,'Finish order'!C:K,6,FALSE),"")</f>
        <v/>
      </c>
      <c r="C475" s="2" t="str">
        <f>IFERROR(VLOOKUP(A$1&amp;":"&amp;A475,'Finish order'!$C:$K,9,FALSE),"")</f>
        <v/>
      </c>
      <c r="D475" s="2" t="str">
        <f>IFERROR(VLOOKUP(A$1&amp;":"&amp;A475,'Finish order'!$C:$K,7,FALSE),"")</f>
        <v/>
      </c>
      <c r="E475" s="11" t="str">
        <f>IFERROR(VLOOKUP($A$1&amp;":"&amp;A475,'Finish order'!C:K,5,FALSE),"")</f>
        <v/>
      </c>
      <c r="F475" s="2" t="str">
        <f>IFERROR(VLOOKUP($A$1&amp;":"&amp;A475,'Finish order'!C:K,4,FALSE),"")</f>
        <v/>
      </c>
      <c r="G475" s="13" t="str" cm="1">
        <f t="array" ref="G475">IFERROR(SMALL(IF($D$2:$D1384=D475,$A$2:$A$911*1.001),1),"")</f>
        <v/>
      </c>
      <c r="H475" s="13" t="str" cm="1">
        <f t="array" ref="H475">IFERROR(SMALL(IF($D$2:$D1384=D475,$A$2:$A$911*1.0001),2),"")</f>
        <v/>
      </c>
      <c r="I475" s="13" t="str" cm="1">
        <f t="array" ref="I475">IFERROR(SMALL(IF($D$2:$D1384=D475,$A$2:$A$911*1.00001),3),"")</f>
        <v/>
      </c>
      <c r="J475" s="13" t="str" cm="1">
        <f t="array" ref="J475">IFERROR(SMALL(IF($D$2:$D1384=D475,$A$2:$A$911*1.000001),4),"")</f>
        <v/>
      </c>
      <c r="K475" s="13" t="str">
        <f t="shared" si="48"/>
        <v>No</v>
      </c>
      <c r="L475" s="13" t="str">
        <f t="shared" si="49"/>
        <v>No</v>
      </c>
      <c r="M475" s="13" t="str">
        <f t="shared" si="50"/>
        <v>No</v>
      </c>
      <c r="N475" s="13" t="str">
        <f>Table1[[#This Row],[Club]]&amp;":"&amp;Table1[[#Headers],[Male]]</f>
        <v>:Male</v>
      </c>
      <c r="P475" s="2">
        <v>474</v>
      </c>
      <c r="Q475" s="2" t="str">
        <f>IFERROR(VLOOKUP(P$1&amp;":"&amp;P475,'Finish order'!$C:$K,6,FALSE),"")</f>
        <v/>
      </c>
      <c r="R475" s="2" t="str">
        <f>IFERROR(VLOOKUP(P$1&amp;":"&amp;P475,'Finish order'!$C:$K,9,FALSE),"")</f>
        <v/>
      </c>
      <c r="S475" s="2" t="str">
        <f>IFERROR(VLOOKUP(P$1&amp;":"&amp;P475,'Finish order'!$C:$K,7,FALSE),"")</f>
        <v/>
      </c>
      <c r="T475" s="11" t="str">
        <f>IFERROR(VLOOKUP(P$1&amp;":"&amp;P475,'Finish order'!$C:$K,5,FALSE),"")</f>
        <v/>
      </c>
      <c r="U475" s="2" t="str">
        <f>IFERROR(VLOOKUP(P$1&amp;":"&amp;P475,'Finish order'!$C:$K,4,FALSE),"")</f>
        <v/>
      </c>
      <c r="V475" s="13" t="str" cm="1">
        <f t="array" ref="V475">IFERROR(SMALL(IF($S$2:$S1384=S475,$P$2:$P$911*1.001),1),"")</f>
        <v/>
      </c>
      <c r="W475" s="13" t="str" cm="1">
        <f t="array" ref="W475">IFERROR(SMALL(IF($S$2:$S1384=S475,$P$2:$P$911*1.0001),2),"")</f>
        <v/>
      </c>
      <c r="X475" s="13" t="str" cm="1">
        <f t="array" ref="X475">IFERROR(SMALL(IF($S$2:$S1384=S475,$P$2:$P$911*1.00001),3),"")</f>
        <v/>
      </c>
      <c r="Y475" s="13" t="str" cm="1">
        <f t="array" ref="Y475">IFERROR(SMALL(IF($S$2:$S1384=S475,$P$2:$P$911*1.000001),4),"")</f>
        <v/>
      </c>
      <c r="Z475" s="13" t="str">
        <f t="shared" si="51"/>
        <v>No</v>
      </c>
      <c r="AA475" s="13" t="str">
        <f t="shared" si="52"/>
        <v>No</v>
      </c>
      <c r="AB475" s="13" t="str">
        <f t="shared" si="53"/>
        <v>No</v>
      </c>
      <c r="AC475" s="13" t="str">
        <f>Table4[[#This Row],[Club]]&amp;":"&amp;Table4[[#Headers],[Female]]</f>
        <v>:Female</v>
      </c>
    </row>
    <row r="476" spans="1:29" x14ac:dyDescent="0.2">
      <c r="A476" s="2">
        <v>475</v>
      </c>
      <c r="B476" s="2" t="str">
        <f>IFERROR(VLOOKUP($A$1&amp;":"&amp;A476,'Finish order'!C:K,6,FALSE),"")</f>
        <v/>
      </c>
      <c r="C476" s="2" t="str">
        <f>IFERROR(VLOOKUP(A$1&amp;":"&amp;A476,'Finish order'!$C:$K,9,FALSE),"")</f>
        <v/>
      </c>
      <c r="D476" s="2" t="str">
        <f>IFERROR(VLOOKUP(A$1&amp;":"&amp;A476,'Finish order'!$C:$K,7,FALSE),"")</f>
        <v/>
      </c>
      <c r="E476" s="11" t="str">
        <f>IFERROR(VLOOKUP($A$1&amp;":"&amp;A476,'Finish order'!C:K,5,FALSE),"")</f>
        <v/>
      </c>
      <c r="F476" s="2" t="str">
        <f>IFERROR(VLOOKUP($A$1&amp;":"&amp;A476,'Finish order'!C:K,4,FALSE),"")</f>
        <v/>
      </c>
      <c r="G476" s="13" t="str" cm="1">
        <f t="array" ref="G476">IFERROR(SMALL(IF($D$2:$D1385=D476,$A$2:$A$911*1.001),1),"")</f>
        <v/>
      </c>
      <c r="H476" s="13" t="str" cm="1">
        <f t="array" ref="H476">IFERROR(SMALL(IF($D$2:$D1385=D476,$A$2:$A$911*1.0001),2),"")</f>
        <v/>
      </c>
      <c r="I476" s="13" t="str" cm="1">
        <f t="array" ref="I476">IFERROR(SMALL(IF($D$2:$D1385=D476,$A$2:$A$911*1.00001),3),"")</f>
        <v/>
      </c>
      <c r="J476" s="13" t="str" cm="1">
        <f t="array" ref="J476">IFERROR(SMALL(IF($D$2:$D1385=D476,$A$2:$A$911*1.000001),4),"")</f>
        <v/>
      </c>
      <c r="K476" s="13" t="str">
        <f t="shared" si="48"/>
        <v>No</v>
      </c>
      <c r="L476" s="13" t="str">
        <f t="shared" si="49"/>
        <v>No</v>
      </c>
      <c r="M476" s="13" t="str">
        <f t="shared" si="50"/>
        <v>No</v>
      </c>
      <c r="N476" s="13" t="str">
        <f>Table1[[#This Row],[Club]]&amp;":"&amp;Table1[[#Headers],[Male]]</f>
        <v>:Male</v>
      </c>
      <c r="P476" s="2">
        <v>475</v>
      </c>
      <c r="Q476" s="2" t="str">
        <f>IFERROR(VLOOKUP(P$1&amp;":"&amp;P476,'Finish order'!$C:$K,6,FALSE),"")</f>
        <v/>
      </c>
      <c r="R476" s="2" t="str">
        <f>IFERROR(VLOOKUP(P$1&amp;":"&amp;P476,'Finish order'!$C:$K,9,FALSE),"")</f>
        <v/>
      </c>
      <c r="S476" s="2" t="str">
        <f>IFERROR(VLOOKUP(P$1&amp;":"&amp;P476,'Finish order'!$C:$K,7,FALSE),"")</f>
        <v/>
      </c>
      <c r="T476" s="11" t="str">
        <f>IFERROR(VLOOKUP(P$1&amp;":"&amp;P476,'Finish order'!$C:$K,5,FALSE),"")</f>
        <v/>
      </c>
      <c r="U476" s="2" t="str">
        <f>IFERROR(VLOOKUP(P$1&amp;":"&amp;P476,'Finish order'!$C:$K,4,FALSE),"")</f>
        <v/>
      </c>
      <c r="V476" s="13" t="str" cm="1">
        <f t="array" ref="V476">IFERROR(SMALL(IF($S$2:$S1385=S476,$P$2:$P$911*1.001),1),"")</f>
        <v/>
      </c>
      <c r="W476" s="13" t="str" cm="1">
        <f t="array" ref="W476">IFERROR(SMALL(IF($S$2:$S1385=S476,$P$2:$P$911*1.0001),2),"")</f>
        <v/>
      </c>
      <c r="X476" s="13" t="str" cm="1">
        <f t="array" ref="X476">IFERROR(SMALL(IF($S$2:$S1385=S476,$P$2:$P$911*1.00001),3),"")</f>
        <v/>
      </c>
      <c r="Y476" s="13" t="str" cm="1">
        <f t="array" ref="Y476">IFERROR(SMALL(IF($S$2:$S1385=S476,$P$2:$P$911*1.000001),4),"")</f>
        <v/>
      </c>
      <c r="Z476" s="13" t="str">
        <f t="shared" si="51"/>
        <v>No</v>
      </c>
      <c r="AA476" s="13" t="str">
        <f t="shared" si="52"/>
        <v>No</v>
      </c>
      <c r="AB476" s="13" t="str">
        <f t="shared" si="53"/>
        <v>No</v>
      </c>
      <c r="AC476" s="13" t="str">
        <f>Table4[[#This Row],[Club]]&amp;":"&amp;Table4[[#Headers],[Female]]</f>
        <v>:Female</v>
      </c>
    </row>
    <row r="477" spans="1:29" x14ac:dyDescent="0.2">
      <c r="A477" s="2">
        <v>476</v>
      </c>
      <c r="B477" s="2" t="str">
        <f>IFERROR(VLOOKUP($A$1&amp;":"&amp;A477,'Finish order'!C:K,6,FALSE),"")</f>
        <v/>
      </c>
      <c r="C477" s="2" t="str">
        <f>IFERROR(VLOOKUP(A$1&amp;":"&amp;A477,'Finish order'!$C:$K,9,FALSE),"")</f>
        <v/>
      </c>
      <c r="D477" s="2" t="str">
        <f>IFERROR(VLOOKUP(A$1&amp;":"&amp;A477,'Finish order'!$C:$K,7,FALSE),"")</f>
        <v/>
      </c>
      <c r="E477" s="11" t="str">
        <f>IFERROR(VLOOKUP($A$1&amp;":"&amp;A477,'Finish order'!C:K,5,FALSE),"")</f>
        <v/>
      </c>
      <c r="F477" s="2" t="str">
        <f>IFERROR(VLOOKUP($A$1&amp;":"&amp;A477,'Finish order'!C:K,4,FALSE),"")</f>
        <v/>
      </c>
      <c r="G477" s="13" t="str" cm="1">
        <f t="array" ref="G477">IFERROR(SMALL(IF($D$2:$D1386=D477,$A$2:$A$911*1.001),1),"")</f>
        <v/>
      </c>
      <c r="H477" s="13" t="str" cm="1">
        <f t="array" ref="H477">IFERROR(SMALL(IF($D$2:$D1386=D477,$A$2:$A$911*1.0001),2),"")</f>
        <v/>
      </c>
      <c r="I477" s="13" t="str" cm="1">
        <f t="array" ref="I477">IFERROR(SMALL(IF($D$2:$D1386=D477,$A$2:$A$911*1.00001),3),"")</f>
        <v/>
      </c>
      <c r="J477" s="13" t="str" cm="1">
        <f t="array" ref="J477">IFERROR(SMALL(IF($D$2:$D1386=D477,$A$2:$A$911*1.000001),4),"")</f>
        <v/>
      </c>
      <c r="K477" s="13" t="str">
        <f t="shared" si="48"/>
        <v>No</v>
      </c>
      <c r="L477" s="13" t="str">
        <f t="shared" si="49"/>
        <v>No</v>
      </c>
      <c r="M477" s="13" t="str">
        <f t="shared" si="50"/>
        <v>No</v>
      </c>
      <c r="N477" s="13" t="str">
        <f>Table1[[#This Row],[Club]]&amp;":"&amp;Table1[[#Headers],[Male]]</f>
        <v>:Male</v>
      </c>
      <c r="P477" s="2">
        <v>476</v>
      </c>
      <c r="Q477" s="2" t="str">
        <f>IFERROR(VLOOKUP(P$1&amp;":"&amp;P477,'Finish order'!$C:$K,6,FALSE),"")</f>
        <v/>
      </c>
      <c r="R477" s="2" t="str">
        <f>IFERROR(VLOOKUP(P$1&amp;":"&amp;P477,'Finish order'!$C:$K,9,FALSE),"")</f>
        <v/>
      </c>
      <c r="S477" s="2" t="str">
        <f>IFERROR(VLOOKUP(P$1&amp;":"&amp;P477,'Finish order'!$C:$K,7,FALSE),"")</f>
        <v/>
      </c>
      <c r="T477" s="11" t="str">
        <f>IFERROR(VLOOKUP(P$1&amp;":"&amp;P477,'Finish order'!$C:$K,5,FALSE),"")</f>
        <v/>
      </c>
      <c r="U477" s="2" t="str">
        <f>IFERROR(VLOOKUP(P$1&amp;":"&amp;P477,'Finish order'!$C:$K,4,FALSE),"")</f>
        <v/>
      </c>
      <c r="V477" s="13" t="str" cm="1">
        <f t="array" ref="V477">IFERROR(SMALL(IF($S$2:$S1386=S477,$P$2:$P$911*1.001),1),"")</f>
        <v/>
      </c>
      <c r="W477" s="13" t="str" cm="1">
        <f t="array" ref="W477">IFERROR(SMALL(IF($S$2:$S1386=S477,$P$2:$P$911*1.0001),2),"")</f>
        <v/>
      </c>
      <c r="X477" s="13" t="str" cm="1">
        <f t="array" ref="X477">IFERROR(SMALL(IF($S$2:$S1386=S477,$P$2:$P$911*1.00001),3),"")</f>
        <v/>
      </c>
      <c r="Y477" s="13" t="str" cm="1">
        <f t="array" ref="Y477">IFERROR(SMALL(IF($S$2:$S1386=S477,$P$2:$P$911*1.000001),4),"")</f>
        <v/>
      </c>
      <c r="Z477" s="13" t="str">
        <f t="shared" si="51"/>
        <v>No</v>
      </c>
      <c r="AA477" s="13" t="str">
        <f t="shared" si="52"/>
        <v>No</v>
      </c>
      <c r="AB477" s="13" t="str">
        <f t="shared" si="53"/>
        <v>No</v>
      </c>
      <c r="AC477" s="13" t="str">
        <f>Table4[[#This Row],[Club]]&amp;":"&amp;Table4[[#Headers],[Female]]</f>
        <v>:Female</v>
      </c>
    </row>
    <row r="478" spans="1:29" x14ac:dyDescent="0.2">
      <c r="A478" s="2">
        <v>477</v>
      </c>
      <c r="B478" s="2" t="str">
        <f>IFERROR(VLOOKUP($A$1&amp;":"&amp;A478,'Finish order'!C:K,6,FALSE),"")</f>
        <v/>
      </c>
      <c r="C478" s="2" t="str">
        <f>IFERROR(VLOOKUP(A$1&amp;":"&amp;A478,'Finish order'!$C:$K,9,FALSE),"")</f>
        <v/>
      </c>
      <c r="D478" s="2" t="str">
        <f>IFERROR(VLOOKUP(A$1&amp;":"&amp;A478,'Finish order'!$C:$K,7,FALSE),"")</f>
        <v/>
      </c>
      <c r="E478" s="11" t="str">
        <f>IFERROR(VLOOKUP($A$1&amp;":"&amp;A478,'Finish order'!C:K,5,FALSE),"")</f>
        <v/>
      </c>
      <c r="F478" s="2" t="str">
        <f>IFERROR(VLOOKUP($A$1&amp;":"&amp;A478,'Finish order'!C:K,4,FALSE),"")</f>
        <v/>
      </c>
      <c r="G478" s="13" t="str" cm="1">
        <f t="array" ref="G478">IFERROR(SMALL(IF($D$2:$D1387=D478,$A$2:$A$911*1.001),1),"")</f>
        <v/>
      </c>
      <c r="H478" s="13" t="str" cm="1">
        <f t="array" ref="H478">IFERROR(SMALL(IF($D$2:$D1387=D478,$A$2:$A$911*1.0001),2),"")</f>
        <v/>
      </c>
      <c r="I478" s="13" t="str" cm="1">
        <f t="array" ref="I478">IFERROR(SMALL(IF($D$2:$D1387=D478,$A$2:$A$911*1.00001),3),"")</f>
        <v/>
      </c>
      <c r="J478" s="13" t="str" cm="1">
        <f t="array" ref="J478">IFERROR(SMALL(IF($D$2:$D1387=D478,$A$2:$A$911*1.000001),4),"")</f>
        <v/>
      </c>
      <c r="K478" s="13" t="str">
        <f t="shared" si="48"/>
        <v>No</v>
      </c>
      <c r="L478" s="13" t="str">
        <f t="shared" si="49"/>
        <v>No</v>
      </c>
      <c r="M478" s="13" t="str">
        <f t="shared" si="50"/>
        <v>No</v>
      </c>
      <c r="N478" s="13" t="str">
        <f>Table1[[#This Row],[Club]]&amp;":"&amp;Table1[[#Headers],[Male]]</f>
        <v>:Male</v>
      </c>
      <c r="P478" s="2">
        <v>477</v>
      </c>
      <c r="Q478" s="2" t="str">
        <f>IFERROR(VLOOKUP(P$1&amp;":"&amp;P478,'Finish order'!$C:$K,6,FALSE),"")</f>
        <v/>
      </c>
      <c r="R478" s="2" t="str">
        <f>IFERROR(VLOOKUP(P$1&amp;":"&amp;P478,'Finish order'!$C:$K,9,FALSE),"")</f>
        <v/>
      </c>
      <c r="S478" s="2" t="str">
        <f>IFERROR(VLOOKUP(P$1&amp;":"&amp;P478,'Finish order'!$C:$K,7,FALSE),"")</f>
        <v/>
      </c>
      <c r="T478" s="11" t="str">
        <f>IFERROR(VLOOKUP(P$1&amp;":"&amp;P478,'Finish order'!$C:$K,5,FALSE),"")</f>
        <v/>
      </c>
      <c r="U478" s="2" t="str">
        <f>IFERROR(VLOOKUP(P$1&amp;":"&amp;P478,'Finish order'!$C:$K,4,FALSE),"")</f>
        <v/>
      </c>
      <c r="V478" s="13" t="str" cm="1">
        <f t="array" ref="V478">IFERROR(SMALL(IF($S$2:$S1387=S478,$P$2:$P$911*1.001),1),"")</f>
        <v/>
      </c>
      <c r="W478" s="13" t="str" cm="1">
        <f t="array" ref="W478">IFERROR(SMALL(IF($S$2:$S1387=S478,$P$2:$P$911*1.0001),2),"")</f>
        <v/>
      </c>
      <c r="X478" s="13" t="str" cm="1">
        <f t="array" ref="X478">IFERROR(SMALL(IF($S$2:$S1387=S478,$P$2:$P$911*1.00001),3),"")</f>
        <v/>
      </c>
      <c r="Y478" s="13" t="str" cm="1">
        <f t="array" ref="Y478">IFERROR(SMALL(IF($S$2:$S1387=S478,$P$2:$P$911*1.000001),4),"")</f>
        <v/>
      </c>
      <c r="Z478" s="13" t="str">
        <f t="shared" si="51"/>
        <v>No</v>
      </c>
      <c r="AA478" s="13" t="str">
        <f t="shared" si="52"/>
        <v>No</v>
      </c>
      <c r="AB478" s="13" t="str">
        <f t="shared" si="53"/>
        <v>No</v>
      </c>
      <c r="AC478" s="13" t="str">
        <f>Table4[[#This Row],[Club]]&amp;":"&amp;Table4[[#Headers],[Female]]</f>
        <v>:Female</v>
      </c>
    </row>
    <row r="479" spans="1:29" x14ac:dyDescent="0.2">
      <c r="A479" s="2">
        <v>478</v>
      </c>
      <c r="B479" s="2" t="str">
        <f>IFERROR(VLOOKUP($A$1&amp;":"&amp;A479,'Finish order'!C:K,6,FALSE),"")</f>
        <v/>
      </c>
      <c r="C479" s="2" t="str">
        <f>IFERROR(VLOOKUP(A$1&amp;":"&amp;A479,'Finish order'!$C:$K,9,FALSE),"")</f>
        <v/>
      </c>
      <c r="D479" s="2" t="str">
        <f>IFERROR(VLOOKUP(A$1&amp;":"&amp;A479,'Finish order'!$C:$K,7,FALSE),"")</f>
        <v/>
      </c>
      <c r="E479" s="11" t="str">
        <f>IFERROR(VLOOKUP($A$1&amp;":"&amp;A479,'Finish order'!C:K,5,FALSE),"")</f>
        <v/>
      </c>
      <c r="F479" s="2" t="str">
        <f>IFERROR(VLOOKUP($A$1&amp;":"&amp;A479,'Finish order'!C:K,4,FALSE),"")</f>
        <v/>
      </c>
      <c r="G479" s="13" t="str" cm="1">
        <f t="array" ref="G479">IFERROR(SMALL(IF($D$2:$D1388=D479,$A$2:$A$911*1.001),1),"")</f>
        <v/>
      </c>
      <c r="H479" s="13" t="str" cm="1">
        <f t="array" ref="H479">IFERROR(SMALL(IF($D$2:$D1388=D479,$A$2:$A$911*1.0001),2),"")</f>
        <v/>
      </c>
      <c r="I479" s="13" t="str" cm="1">
        <f t="array" ref="I479">IFERROR(SMALL(IF($D$2:$D1388=D479,$A$2:$A$911*1.00001),3),"")</f>
        <v/>
      </c>
      <c r="J479" s="13" t="str" cm="1">
        <f t="array" ref="J479">IFERROR(SMALL(IF($D$2:$D1388=D479,$A$2:$A$911*1.000001),4),"")</f>
        <v/>
      </c>
      <c r="K479" s="13" t="str">
        <f t="shared" si="48"/>
        <v>No</v>
      </c>
      <c r="L479" s="13" t="str">
        <f t="shared" si="49"/>
        <v>No</v>
      </c>
      <c r="M479" s="13" t="str">
        <f t="shared" si="50"/>
        <v>No</v>
      </c>
      <c r="N479" s="13" t="str">
        <f>Table1[[#This Row],[Club]]&amp;":"&amp;Table1[[#Headers],[Male]]</f>
        <v>:Male</v>
      </c>
      <c r="P479" s="2">
        <v>478</v>
      </c>
      <c r="Q479" s="2" t="str">
        <f>IFERROR(VLOOKUP(P$1&amp;":"&amp;P479,'Finish order'!$C:$K,6,FALSE),"")</f>
        <v/>
      </c>
      <c r="R479" s="2" t="str">
        <f>IFERROR(VLOOKUP(P$1&amp;":"&amp;P479,'Finish order'!$C:$K,9,FALSE),"")</f>
        <v/>
      </c>
      <c r="S479" s="2" t="str">
        <f>IFERROR(VLOOKUP(P$1&amp;":"&amp;P479,'Finish order'!$C:$K,7,FALSE),"")</f>
        <v/>
      </c>
      <c r="T479" s="11" t="str">
        <f>IFERROR(VLOOKUP(P$1&amp;":"&amp;P479,'Finish order'!$C:$K,5,FALSE),"")</f>
        <v/>
      </c>
      <c r="U479" s="2" t="str">
        <f>IFERROR(VLOOKUP(P$1&amp;":"&amp;P479,'Finish order'!$C:$K,4,FALSE),"")</f>
        <v/>
      </c>
      <c r="V479" s="13" t="str" cm="1">
        <f t="array" ref="V479">IFERROR(SMALL(IF($S$2:$S1388=S479,$P$2:$P$911*1.001),1),"")</f>
        <v/>
      </c>
      <c r="W479" s="13" t="str" cm="1">
        <f t="array" ref="W479">IFERROR(SMALL(IF($S$2:$S1388=S479,$P$2:$P$911*1.0001),2),"")</f>
        <v/>
      </c>
      <c r="X479" s="13" t="str" cm="1">
        <f t="array" ref="X479">IFERROR(SMALL(IF($S$2:$S1388=S479,$P$2:$P$911*1.00001),3),"")</f>
        <v/>
      </c>
      <c r="Y479" s="13" t="str" cm="1">
        <f t="array" ref="Y479">IFERROR(SMALL(IF($S$2:$S1388=S479,$P$2:$P$911*1.000001),4),"")</f>
        <v/>
      </c>
      <c r="Z479" s="13" t="str">
        <f t="shared" si="51"/>
        <v>No</v>
      </c>
      <c r="AA479" s="13" t="str">
        <f t="shared" si="52"/>
        <v>No</v>
      </c>
      <c r="AB479" s="13" t="str">
        <f t="shared" si="53"/>
        <v>No</v>
      </c>
      <c r="AC479" s="13" t="str">
        <f>Table4[[#This Row],[Club]]&amp;":"&amp;Table4[[#Headers],[Female]]</f>
        <v>:Female</v>
      </c>
    </row>
    <row r="480" spans="1:29" x14ac:dyDescent="0.2">
      <c r="A480" s="2">
        <v>479</v>
      </c>
      <c r="B480" s="2" t="str">
        <f>IFERROR(VLOOKUP($A$1&amp;":"&amp;A480,'Finish order'!C:K,6,FALSE),"")</f>
        <v/>
      </c>
      <c r="C480" s="2" t="str">
        <f>IFERROR(VLOOKUP(A$1&amp;":"&amp;A480,'Finish order'!$C:$K,9,FALSE),"")</f>
        <v/>
      </c>
      <c r="D480" s="2" t="str">
        <f>IFERROR(VLOOKUP(A$1&amp;":"&amp;A480,'Finish order'!$C:$K,7,FALSE),"")</f>
        <v/>
      </c>
      <c r="E480" s="11" t="str">
        <f>IFERROR(VLOOKUP($A$1&amp;":"&amp;A480,'Finish order'!C:K,5,FALSE),"")</f>
        <v/>
      </c>
      <c r="F480" s="2" t="str">
        <f>IFERROR(VLOOKUP($A$1&amp;":"&amp;A480,'Finish order'!C:K,4,FALSE),"")</f>
        <v/>
      </c>
      <c r="G480" s="13" t="str" cm="1">
        <f t="array" ref="G480">IFERROR(SMALL(IF($D$2:$D1389=D480,$A$2:$A$911*1.001),1),"")</f>
        <v/>
      </c>
      <c r="H480" s="13" t="str" cm="1">
        <f t="array" ref="H480">IFERROR(SMALL(IF($D$2:$D1389=D480,$A$2:$A$911*1.0001),2),"")</f>
        <v/>
      </c>
      <c r="I480" s="13" t="str" cm="1">
        <f t="array" ref="I480">IFERROR(SMALL(IF($D$2:$D1389=D480,$A$2:$A$911*1.00001),3),"")</f>
        <v/>
      </c>
      <c r="J480" s="13" t="str" cm="1">
        <f t="array" ref="J480">IFERROR(SMALL(IF($D$2:$D1389=D480,$A$2:$A$911*1.000001),4),"")</f>
        <v/>
      </c>
      <c r="K480" s="13" t="str">
        <f t="shared" si="48"/>
        <v>No</v>
      </c>
      <c r="L480" s="13" t="str">
        <f t="shared" si="49"/>
        <v>No</v>
      </c>
      <c r="M480" s="13" t="str">
        <f t="shared" si="50"/>
        <v>No</v>
      </c>
      <c r="N480" s="13" t="str">
        <f>Table1[[#This Row],[Club]]&amp;":"&amp;Table1[[#Headers],[Male]]</f>
        <v>:Male</v>
      </c>
      <c r="P480" s="2">
        <v>479</v>
      </c>
      <c r="Q480" s="2" t="str">
        <f>IFERROR(VLOOKUP(P$1&amp;":"&amp;P480,'Finish order'!$C:$K,6,FALSE),"")</f>
        <v/>
      </c>
      <c r="R480" s="2" t="str">
        <f>IFERROR(VLOOKUP(P$1&amp;":"&amp;P480,'Finish order'!$C:$K,9,FALSE),"")</f>
        <v/>
      </c>
      <c r="S480" s="2" t="str">
        <f>IFERROR(VLOOKUP(P$1&amp;":"&amp;P480,'Finish order'!$C:$K,7,FALSE),"")</f>
        <v/>
      </c>
      <c r="T480" s="11" t="str">
        <f>IFERROR(VLOOKUP(P$1&amp;":"&amp;P480,'Finish order'!$C:$K,5,FALSE),"")</f>
        <v/>
      </c>
      <c r="U480" s="2" t="str">
        <f>IFERROR(VLOOKUP(P$1&amp;":"&amp;P480,'Finish order'!$C:$K,4,FALSE),"")</f>
        <v/>
      </c>
      <c r="V480" s="13" t="str" cm="1">
        <f t="array" ref="V480">IFERROR(SMALL(IF($S$2:$S1389=S480,$P$2:$P$911*1.001),1),"")</f>
        <v/>
      </c>
      <c r="W480" s="13" t="str" cm="1">
        <f t="array" ref="W480">IFERROR(SMALL(IF($S$2:$S1389=S480,$P$2:$P$911*1.0001),2),"")</f>
        <v/>
      </c>
      <c r="X480" s="13" t="str" cm="1">
        <f t="array" ref="X480">IFERROR(SMALL(IF($S$2:$S1389=S480,$P$2:$P$911*1.00001),3),"")</f>
        <v/>
      </c>
      <c r="Y480" s="13" t="str" cm="1">
        <f t="array" ref="Y480">IFERROR(SMALL(IF($S$2:$S1389=S480,$P$2:$P$911*1.000001),4),"")</f>
        <v/>
      </c>
      <c r="Z480" s="13" t="str">
        <f t="shared" si="51"/>
        <v>No</v>
      </c>
      <c r="AA480" s="13" t="str">
        <f t="shared" si="52"/>
        <v>No</v>
      </c>
      <c r="AB480" s="13" t="str">
        <f t="shared" si="53"/>
        <v>No</v>
      </c>
      <c r="AC480" s="13" t="str">
        <f>Table4[[#This Row],[Club]]&amp;":"&amp;Table4[[#Headers],[Female]]</f>
        <v>:Female</v>
      </c>
    </row>
    <row r="481" spans="1:29" x14ac:dyDescent="0.2">
      <c r="A481" s="2">
        <v>480</v>
      </c>
      <c r="B481" s="2" t="str">
        <f>IFERROR(VLOOKUP($A$1&amp;":"&amp;A481,'Finish order'!C:K,6,FALSE),"")</f>
        <v/>
      </c>
      <c r="C481" s="2" t="str">
        <f>IFERROR(VLOOKUP(A$1&amp;":"&amp;A481,'Finish order'!$C:$K,9,FALSE),"")</f>
        <v/>
      </c>
      <c r="D481" s="2" t="str">
        <f>IFERROR(VLOOKUP(A$1&amp;":"&amp;A481,'Finish order'!$C:$K,7,FALSE),"")</f>
        <v/>
      </c>
      <c r="E481" s="11" t="str">
        <f>IFERROR(VLOOKUP($A$1&amp;":"&amp;A481,'Finish order'!C:K,5,FALSE),"")</f>
        <v/>
      </c>
      <c r="F481" s="2" t="str">
        <f>IFERROR(VLOOKUP($A$1&amp;":"&amp;A481,'Finish order'!C:K,4,FALSE),"")</f>
        <v/>
      </c>
      <c r="G481" s="13" t="str" cm="1">
        <f t="array" ref="G481">IFERROR(SMALL(IF($D$2:$D1390=D481,$A$2:$A$911*1.001),1),"")</f>
        <v/>
      </c>
      <c r="H481" s="13" t="str" cm="1">
        <f t="array" ref="H481">IFERROR(SMALL(IF($D$2:$D1390=D481,$A$2:$A$911*1.0001),2),"")</f>
        <v/>
      </c>
      <c r="I481" s="13" t="str" cm="1">
        <f t="array" ref="I481">IFERROR(SMALL(IF($D$2:$D1390=D481,$A$2:$A$911*1.00001),3),"")</f>
        <v/>
      </c>
      <c r="J481" s="13" t="str" cm="1">
        <f t="array" ref="J481">IFERROR(SMALL(IF($D$2:$D1390=D481,$A$2:$A$911*1.000001),4),"")</f>
        <v/>
      </c>
      <c r="K481" s="13" t="str">
        <f t="shared" si="48"/>
        <v>No</v>
      </c>
      <c r="L481" s="13" t="str">
        <f t="shared" si="49"/>
        <v>No</v>
      </c>
      <c r="M481" s="13" t="str">
        <f t="shared" si="50"/>
        <v>No</v>
      </c>
      <c r="N481" s="13" t="str">
        <f>Table1[[#This Row],[Club]]&amp;":"&amp;Table1[[#Headers],[Male]]</f>
        <v>:Male</v>
      </c>
      <c r="P481" s="2">
        <v>480</v>
      </c>
      <c r="Q481" s="2" t="str">
        <f>IFERROR(VLOOKUP(P$1&amp;":"&amp;P481,'Finish order'!$C:$K,6,FALSE),"")</f>
        <v/>
      </c>
      <c r="R481" s="2" t="str">
        <f>IFERROR(VLOOKUP(P$1&amp;":"&amp;P481,'Finish order'!$C:$K,9,FALSE),"")</f>
        <v/>
      </c>
      <c r="S481" s="2" t="str">
        <f>IFERROR(VLOOKUP(P$1&amp;":"&amp;P481,'Finish order'!$C:$K,7,FALSE),"")</f>
        <v/>
      </c>
      <c r="T481" s="11" t="str">
        <f>IFERROR(VLOOKUP(P$1&amp;":"&amp;P481,'Finish order'!$C:$K,5,FALSE),"")</f>
        <v/>
      </c>
      <c r="U481" s="2" t="str">
        <f>IFERROR(VLOOKUP(P$1&amp;":"&amp;P481,'Finish order'!$C:$K,4,FALSE),"")</f>
        <v/>
      </c>
      <c r="V481" s="13" t="str" cm="1">
        <f t="array" ref="V481">IFERROR(SMALL(IF($S$2:$S1390=S481,$P$2:$P$911*1.001),1),"")</f>
        <v/>
      </c>
      <c r="W481" s="13" t="str" cm="1">
        <f t="array" ref="W481">IFERROR(SMALL(IF($S$2:$S1390=S481,$P$2:$P$911*1.0001),2),"")</f>
        <v/>
      </c>
      <c r="X481" s="13" t="str" cm="1">
        <f t="array" ref="X481">IFERROR(SMALL(IF($S$2:$S1390=S481,$P$2:$P$911*1.00001),3),"")</f>
        <v/>
      </c>
      <c r="Y481" s="13" t="str" cm="1">
        <f t="array" ref="Y481">IFERROR(SMALL(IF($S$2:$S1390=S481,$P$2:$P$911*1.000001),4),"")</f>
        <v/>
      </c>
      <c r="Z481" s="13" t="str">
        <f t="shared" si="51"/>
        <v>No</v>
      </c>
      <c r="AA481" s="13" t="str">
        <f t="shared" si="52"/>
        <v>No</v>
      </c>
      <c r="AB481" s="13" t="str">
        <f t="shared" si="53"/>
        <v>No</v>
      </c>
      <c r="AC481" s="13" t="str">
        <f>Table4[[#This Row],[Club]]&amp;":"&amp;Table4[[#Headers],[Female]]</f>
        <v>:Female</v>
      </c>
    </row>
    <row r="482" spans="1:29" x14ac:dyDescent="0.2">
      <c r="A482" s="2">
        <v>481</v>
      </c>
      <c r="B482" s="2" t="str">
        <f>IFERROR(VLOOKUP($A$1&amp;":"&amp;A482,'Finish order'!C:K,6,FALSE),"")</f>
        <v/>
      </c>
      <c r="C482" s="2" t="str">
        <f>IFERROR(VLOOKUP(A$1&amp;":"&amp;A482,'Finish order'!$C:$K,9,FALSE),"")</f>
        <v/>
      </c>
      <c r="D482" s="2" t="str">
        <f>IFERROR(VLOOKUP(A$1&amp;":"&amp;A482,'Finish order'!$C:$K,7,FALSE),"")</f>
        <v/>
      </c>
      <c r="E482" s="11" t="str">
        <f>IFERROR(VLOOKUP($A$1&amp;":"&amp;A482,'Finish order'!C:K,5,FALSE),"")</f>
        <v/>
      </c>
      <c r="F482" s="2" t="str">
        <f>IFERROR(VLOOKUP($A$1&amp;":"&amp;A482,'Finish order'!C:K,4,FALSE),"")</f>
        <v/>
      </c>
      <c r="G482" s="13" t="str" cm="1">
        <f t="array" ref="G482">IFERROR(SMALL(IF($D$2:$D1391=D482,$A$2:$A$911*1.001),1),"")</f>
        <v/>
      </c>
      <c r="H482" s="13" t="str" cm="1">
        <f t="array" ref="H482">IFERROR(SMALL(IF($D$2:$D1391=D482,$A$2:$A$911*1.0001),2),"")</f>
        <v/>
      </c>
      <c r="I482" s="13" t="str" cm="1">
        <f t="array" ref="I482">IFERROR(SMALL(IF($D$2:$D1391=D482,$A$2:$A$911*1.00001),3),"")</f>
        <v/>
      </c>
      <c r="J482" s="13" t="str" cm="1">
        <f t="array" ref="J482">IFERROR(SMALL(IF($D$2:$D1391=D482,$A$2:$A$911*1.000001),4),"")</f>
        <v/>
      </c>
      <c r="K482" s="13" t="str">
        <f t="shared" si="48"/>
        <v>No</v>
      </c>
      <c r="L482" s="13" t="str">
        <f t="shared" si="49"/>
        <v>No</v>
      </c>
      <c r="M482" s="13" t="str">
        <f t="shared" si="50"/>
        <v>No</v>
      </c>
      <c r="N482" s="13" t="str">
        <f>Table1[[#This Row],[Club]]&amp;":"&amp;Table1[[#Headers],[Male]]</f>
        <v>:Male</v>
      </c>
      <c r="P482" s="2">
        <v>481</v>
      </c>
      <c r="Q482" s="2" t="str">
        <f>IFERROR(VLOOKUP(P$1&amp;":"&amp;P482,'Finish order'!$C:$K,6,FALSE),"")</f>
        <v/>
      </c>
      <c r="R482" s="2" t="str">
        <f>IFERROR(VLOOKUP(P$1&amp;":"&amp;P482,'Finish order'!$C:$K,9,FALSE),"")</f>
        <v/>
      </c>
      <c r="S482" s="2" t="str">
        <f>IFERROR(VLOOKUP(P$1&amp;":"&amp;P482,'Finish order'!$C:$K,7,FALSE),"")</f>
        <v/>
      </c>
      <c r="T482" s="11" t="str">
        <f>IFERROR(VLOOKUP(P$1&amp;":"&amp;P482,'Finish order'!$C:$K,5,FALSE),"")</f>
        <v/>
      </c>
      <c r="U482" s="2" t="str">
        <f>IFERROR(VLOOKUP(P$1&amp;":"&amp;P482,'Finish order'!$C:$K,4,FALSE),"")</f>
        <v/>
      </c>
      <c r="V482" s="13" t="str" cm="1">
        <f t="array" ref="V482">IFERROR(SMALL(IF($S$2:$S1391=S482,$P$2:$P$911*1.001),1),"")</f>
        <v/>
      </c>
      <c r="W482" s="13" t="str" cm="1">
        <f t="array" ref="W482">IFERROR(SMALL(IF($S$2:$S1391=S482,$P$2:$P$911*1.0001),2),"")</f>
        <v/>
      </c>
      <c r="X482" s="13" t="str" cm="1">
        <f t="array" ref="X482">IFERROR(SMALL(IF($S$2:$S1391=S482,$P$2:$P$911*1.00001),3),"")</f>
        <v/>
      </c>
      <c r="Y482" s="13" t="str" cm="1">
        <f t="array" ref="Y482">IFERROR(SMALL(IF($S$2:$S1391=S482,$P$2:$P$911*1.000001),4),"")</f>
        <v/>
      </c>
      <c r="Z482" s="13" t="str">
        <f t="shared" si="51"/>
        <v>No</v>
      </c>
      <c r="AA482" s="13" t="str">
        <f t="shared" si="52"/>
        <v>No</v>
      </c>
      <c r="AB482" s="13" t="str">
        <f t="shared" si="53"/>
        <v>No</v>
      </c>
      <c r="AC482" s="13" t="str">
        <f>Table4[[#This Row],[Club]]&amp;":"&amp;Table4[[#Headers],[Female]]</f>
        <v>:Female</v>
      </c>
    </row>
    <row r="483" spans="1:29" x14ac:dyDescent="0.2">
      <c r="A483" s="2">
        <v>482</v>
      </c>
      <c r="B483" s="2" t="str">
        <f>IFERROR(VLOOKUP($A$1&amp;":"&amp;A483,'Finish order'!C:K,6,FALSE),"")</f>
        <v/>
      </c>
      <c r="C483" s="2" t="str">
        <f>IFERROR(VLOOKUP(A$1&amp;":"&amp;A483,'Finish order'!$C:$K,9,FALSE),"")</f>
        <v/>
      </c>
      <c r="D483" s="2" t="str">
        <f>IFERROR(VLOOKUP(A$1&amp;":"&amp;A483,'Finish order'!$C:$K,7,FALSE),"")</f>
        <v/>
      </c>
      <c r="E483" s="11" t="str">
        <f>IFERROR(VLOOKUP($A$1&amp;":"&amp;A483,'Finish order'!C:K,5,FALSE),"")</f>
        <v/>
      </c>
      <c r="F483" s="2" t="str">
        <f>IFERROR(VLOOKUP($A$1&amp;":"&amp;A483,'Finish order'!C:K,4,FALSE),"")</f>
        <v/>
      </c>
      <c r="G483" s="13" t="str" cm="1">
        <f t="array" ref="G483">IFERROR(SMALL(IF($D$2:$D1392=D483,$A$2:$A$911*1.001),1),"")</f>
        <v/>
      </c>
      <c r="H483" s="13" t="str" cm="1">
        <f t="array" ref="H483">IFERROR(SMALL(IF($D$2:$D1392=D483,$A$2:$A$911*1.0001),2),"")</f>
        <v/>
      </c>
      <c r="I483" s="13" t="str" cm="1">
        <f t="array" ref="I483">IFERROR(SMALL(IF($D$2:$D1392=D483,$A$2:$A$911*1.00001),3),"")</f>
        <v/>
      </c>
      <c r="J483" s="13" t="str" cm="1">
        <f t="array" ref="J483">IFERROR(SMALL(IF($D$2:$D1392=D483,$A$2:$A$911*1.000001),4),"")</f>
        <v/>
      </c>
      <c r="K483" s="13" t="str">
        <f t="shared" si="48"/>
        <v>No</v>
      </c>
      <c r="L483" s="13" t="str">
        <f t="shared" si="49"/>
        <v>No</v>
      </c>
      <c r="M483" s="13" t="str">
        <f t="shared" si="50"/>
        <v>No</v>
      </c>
      <c r="N483" s="13" t="str">
        <f>Table1[[#This Row],[Club]]&amp;":"&amp;Table1[[#Headers],[Male]]</f>
        <v>:Male</v>
      </c>
      <c r="P483" s="2">
        <v>482</v>
      </c>
      <c r="Q483" s="2" t="str">
        <f>IFERROR(VLOOKUP(P$1&amp;":"&amp;P483,'Finish order'!$C:$K,6,FALSE),"")</f>
        <v/>
      </c>
      <c r="R483" s="2" t="str">
        <f>IFERROR(VLOOKUP(P$1&amp;":"&amp;P483,'Finish order'!$C:$K,9,FALSE),"")</f>
        <v/>
      </c>
      <c r="S483" s="2" t="str">
        <f>IFERROR(VLOOKUP(P$1&amp;":"&amp;P483,'Finish order'!$C:$K,7,FALSE),"")</f>
        <v/>
      </c>
      <c r="T483" s="11" t="str">
        <f>IFERROR(VLOOKUP(P$1&amp;":"&amp;P483,'Finish order'!$C:$K,5,FALSE),"")</f>
        <v/>
      </c>
      <c r="U483" s="2" t="str">
        <f>IFERROR(VLOOKUP(P$1&amp;":"&amp;P483,'Finish order'!$C:$K,4,FALSE),"")</f>
        <v/>
      </c>
      <c r="V483" s="13" t="str" cm="1">
        <f t="array" ref="V483">IFERROR(SMALL(IF($S$2:$S1392=S483,$P$2:$P$911*1.001),1),"")</f>
        <v/>
      </c>
      <c r="W483" s="13" t="str" cm="1">
        <f t="array" ref="W483">IFERROR(SMALL(IF($S$2:$S1392=S483,$P$2:$P$911*1.0001),2),"")</f>
        <v/>
      </c>
      <c r="X483" s="13" t="str" cm="1">
        <f t="array" ref="X483">IFERROR(SMALL(IF($S$2:$S1392=S483,$P$2:$P$911*1.00001),3),"")</f>
        <v/>
      </c>
      <c r="Y483" s="13" t="str" cm="1">
        <f t="array" ref="Y483">IFERROR(SMALL(IF($S$2:$S1392=S483,$P$2:$P$911*1.000001),4),"")</f>
        <v/>
      </c>
      <c r="Z483" s="13" t="str">
        <f t="shared" si="51"/>
        <v>No</v>
      </c>
      <c r="AA483" s="13" t="str">
        <f t="shared" si="52"/>
        <v>No</v>
      </c>
      <c r="AB483" s="13" t="str">
        <f t="shared" si="53"/>
        <v>No</v>
      </c>
      <c r="AC483" s="13" t="str">
        <f>Table4[[#This Row],[Club]]&amp;":"&amp;Table4[[#Headers],[Female]]</f>
        <v>:Female</v>
      </c>
    </row>
    <row r="484" spans="1:29" x14ac:dyDescent="0.2">
      <c r="A484" s="2">
        <v>483</v>
      </c>
      <c r="B484" s="2" t="str">
        <f>IFERROR(VLOOKUP($A$1&amp;":"&amp;A484,'Finish order'!C:K,6,FALSE),"")</f>
        <v/>
      </c>
      <c r="C484" s="2" t="str">
        <f>IFERROR(VLOOKUP(A$1&amp;":"&amp;A484,'Finish order'!$C:$K,9,FALSE),"")</f>
        <v/>
      </c>
      <c r="D484" s="2" t="str">
        <f>IFERROR(VLOOKUP(A$1&amp;":"&amp;A484,'Finish order'!$C:$K,7,FALSE),"")</f>
        <v/>
      </c>
      <c r="E484" s="11" t="str">
        <f>IFERROR(VLOOKUP($A$1&amp;":"&amp;A484,'Finish order'!C:K,5,FALSE),"")</f>
        <v/>
      </c>
      <c r="F484" s="2" t="str">
        <f>IFERROR(VLOOKUP($A$1&amp;":"&amp;A484,'Finish order'!C:K,4,FALSE),"")</f>
        <v/>
      </c>
      <c r="G484" s="13" t="str" cm="1">
        <f t="array" ref="G484">IFERROR(SMALL(IF($D$2:$D1393=D484,$A$2:$A$911*1.001),1),"")</f>
        <v/>
      </c>
      <c r="H484" s="13" t="str" cm="1">
        <f t="array" ref="H484">IFERROR(SMALL(IF($D$2:$D1393=D484,$A$2:$A$911*1.0001),2),"")</f>
        <v/>
      </c>
      <c r="I484" s="13" t="str" cm="1">
        <f t="array" ref="I484">IFERROR(SMALL(IF($D$2:$D1393=D484,$A$2:$A$911*1.00001),3),"")</f>
        <v/>
      </c>
      <c r="J484" s="13" t="str" cm="1">
        <f t="array" ref="J484">IFERROR(SMALL(IF($D$2:$D1393=D484,$A$2:$A$911*1.000001),4),"")</f>
        <v/>
      </c>
      <c r="K484" s="13" t="str">
        <f t="shared" si="48"/>
        <v>No</v>
      </c>
      <c r="L484" s="13" t="str">
        <f t="shared" si="49"/>
        <v>No</v>
      </c>
      <c r="M484" s="13" t="str">
        <f t="shared" si="50"/>
        <v>No</v>
      </c>
      <c r="N484" s="13" t="str">
        <f>Table1[[#This Row],[Club]]&amp;":"&amp;Table1[[#Headers],[Male]]</f>
        <v>:Male</v>
      </c>
      <c r="P484" s="2">
        <v>483</v>
      </c>
      <c r="Q484" s="2" t="str">
        <f>IFERROR(VLOOKUP(P$1&amp;":"&amp;P484,'Finish order'!$C:$K,6,FALSE),"")</f>
        <v/>
      </c>
      <c r="R484" s="2" t="str">
        <f>IFERROR(VLOOKUP(P$1&amp;":"&amp;P484,'Finish order'!$C:$K,9,FALSE),"")</f>
        <v/>
      </c>
      <c r="S484" s="2" t="str">
        <f>IFERROR(VLOOKUP(P$1&amp;":"&amp;P484,'Finish order'!$C:$K,7,FALSE),"")</f>
        <v/>
      </c>
      <c r="T484" s="11" t="str">
        <f>IFERROR(VLOOKUP(P$1&amp;":"&amp;P484,'Finish order'!$C:$K,5,FALSE),"")</f>
        <v/>
      </c>
      <c r="U484" s="2" t="str">
        <f>IFERROR(VLOOKUP(P$1&amp;":"&amp;P484,'Finish order'!$C:$K,4,FALSE),"")</f>
        <v/>
      </c>
      <c r="V484" s="13" t="str" cm="1">
        <f t="array" ref="V484">IFERROR(SMALL(IF($S$2:$S1393=S484,$P$2:$P$911*1.001),1),"")</f>
        <v/>
      </c>
      <c r="W484" s="13" t="str" cm="1">
        <f t="array" ref="W484">IFERROR(SMALL(IF($S$2:$S1393=S484,$P$2:$P$911*1.0001),2),"")</f>
        <v/>
      </c>
      <c r="X484" s="13" t="str" cm="1">
        <f t="array" ref="X484">IFERROR(SMALL(IF($S$2:$S1393=S484,$P$2:$P$911*1.00001),3),"")</f>
        <v/>
      </c>
      <c r="Y484" s="13" t="str" cm="1">
        <f t="array" ref="Y484">IFERROR(SMALL(IF($S$2:$S1393=S484,$P$2:$P$911*1.000001),4),"")</f>
        <v/>
      </c>
      <c r="Z484" s="13" t="str">
        <f t="shared" si="51"/>
        <v>No</v>
      </c>
      <c r="AA484" s="13" t="str">
        <f t="shared" si="52"/>
        <v>No</v>
      </c>
      <c r="AB484" s="13" t="str">
        <f t="shared" si="53"/>
        <v>No</v>
      </c>
      <c r="AC484" s="13" t="str">
        <f>Table4[[#This Row],[Club]]&amp;":"&amp;Table4[[#Headers],[Female]]</f>
        <v>:Female</v>
      </c>
    </row>
    <row r="485" spans="1:29" x14ac:dyDescent="0.2">
      <c r="A485" s="2">
        <v>484</v>
      </c>
      <c r="B485" s="2" t="str">
        <f>IFERROR(VLOOKUP($A$1&amp;":"&amp;A485,'Finish order'!C:K,6,FALSE),"")</f>
        <v/>
      </c>
      <c r="C485" s="2" t="str">
        <f>IFERROR(VLOOKUP(A$1&amp;":"&amp;A485,'Finish order'!$C:$K,9,FALSE),"")</f>
        <v/>
      </c>
      <c r="D485" s="2" t="str">
        <f>IFERROR(VLOOKUP(A$1&amp;":"&amp;A485,'Finish order'!$C:$K,7,FALSE),"")</f>
        <v/>
      </c>
      <c r="E485" s="11" t="str">
        <f>IFERROR(VLOOKUP($A$1&amp;":"&amp;A485,'Finish order'!C:K,5,FALSE),"")</f>
        <v/>
      </c>
      <c r="F485" s="2" t="str">
        <f>IFERROR(VLOOKUP($A$1&amp;":"&amp;A485,'Finish order'!C:K,4,FALSE),"")</f>
        <v/>
      </c>
      <c r="G485" s="13" t="str" cm="1">
        <f t="array" ref="G485">IFERROR(SMALL(IF($D$2:$D1394=D485,$A$2:$A$911*1.001),1),"")</f>
        <v/>
      </c>
      <c r="H485" s="13" t="str" cm="1">
        <f t="array" ref="H485">IFERROR(SMALL(IF($D$2:$D1394=D485,$A$2:$A$911*1.0001),2),"")</f>
        <v/>
      </c>
      <c r="I485" s="13" t="str" cm="1">
        <f t="array" ref="I485">IFERROR(SMALL(IF($D$2:$D1394=D485,$A$2:$A$911*1.00001),3),"")</f>
        <v/>
      </c>
      <c r="J485" s="13" t="str" cm="1">
        <f t="array" ref="J485">IFERROR(SMALL(IF($D$2:$D1394=D485,$A$2:$A$911*1.000001),4),"")</f>
        <v/>
      </c>
      <c r="K485" s="13" t="str">
        <f t="shared" si="48"/>
        <v>No</v>
      </c>
      <c r="L485" s="13" t="str">
        <f t="shared" si="49"/>
        <v>No</v>
      </c>
      <c r="M485" s="13" t="str">
        <f t="shared" si="50"/>
        <v>No</v>
      </c>
      <c r="N485" s="13" t="str">
        <f>Table1[[#This Row],[Club]]&amp;":"&amp;Table1[[#Headers],[Male]]</f>
        <v>:Male</v>
      </c>
      <c r="P485" s="2">
        <v>484</v>
      </c>
      <c r="Q485" s="2" t="str">
        <f>IFERROR(VLOOKUP(P$1&amp;":"&amp;P485,'Finish order'!$C:$K,6,FALSE),"")</f>
        <v/>
      </c>
      <c r="R485" s="2" t="str">
        <f>IFERROR(VLOOKUP(P$1&amp;":"&amp;P485,'Finish order'!$C:$K,9,FALSE),"")</f>
        <v/>
      </c>
      <c r="S485" s="2" t="str">
        <f>IFERROR(VLOOKUP(P$1&amp;":"&amp;P485,'Finish order'!$C:$K,7,FALSE),"")</f>
        <v/>
      </c>
      <c r="T485" s="11" t="str">
        <f>IFERROR(VLOOKUP(P$1&amp;":"&amp;P485,'Finish order'!$C:$K,5,FALSE),"")</f>
        <v/>
      </c>
      <c r="U485" s="2" t="str">
        <f>IFERROR(VLOOKUP(P$1&amp;":"&amp;P485,'Finish order'!$C:$K,4,FALSE),"")</f>
        <v/>
      </c>
      <c r="V485" s="13" t="str" cm="1">
        <f t="array" ref="V485">IFERROR(SMALL(IF($S$2:$S1394=S485,$P$2:$P$911*1.001),1),"")</f>
        <v/>
      </c>
      <c r="W485" s="13" t="str" cm="1">
        <f t="array" ref="W485">IFERROR(SMALL(IF($S$2:$S1394=S485,$P$2:$P$911*1.0001),2),"")</f>
        <v/>
      </c>
      <c r="X485" s="13" t="str" cm="1">
        <f t="array" ref="X485">IFERROR(SMALL(IF($S$2:$S1394=S485,$P$2:$P$911*1.00001),3),"")</f>
        <v/>
      </c>
      <c r="Y485" s="13" t="str" cm="1">
        <f t="array" ref="Y485">IFERROR(SMALL(IF($S$2:$S1394=S485,$P$2:$P$911*1.000001),4),"")</f>
        <v/>
      </c>
      <c r="Z485" s="13" t="str">
        <f t="shared" si="51"/>
        <v>No</v>
      </c>
      <c r="AA485" s="13" t="str">
        <f t="shared" si="52"/>
        <v>No</v>
      </c>
      <c r="AB485" s="13" t="str">
        <f t="shared" si="53"/>
        <v>No</v>
      </c>
      <c r="AC485" s="13" t="str">
        <f>Table4[[#This Row],[Club]]&amp;":"&amp;Table4[[#Headers],[Female]]</f>
        <v>:Female</v>
      </c>
    </row>
    <row r="486" spans="1:29" x14ac:dyDescent="0.2">
      <c r="A486" s="2">
        <v>485</v>
      </c>
      <c r="B486" s="2" t="str">
        <f>IFERROR(VLOOKUP($A$1&amp;":"&amp;A486,'Finish order'!C:K,6,FALSE),"")</f>
        <v/>
      </c>
      <c r="C486" s="2" t="str">
        <f>IFERROR(VLOOKUP(A$1&amp;":"&amp;A486,'Finish order'!$C:$K,9,FALSE),"")</f>
        <v/>
      </c>
      <c r="D486" s="2" t="str">
        <f>IFERROR(VLOOKUP(A$1&amp;":"&amp;A486,'Finish order'!$C:$K,7,FALSE),"")</f>
        <v/>
      </c>
      <c r="E486" s="11" t="str">
        <f>IFERROR(VLOOKUP($A$1&amp;":"&amp;A486,'Finish order'!C:K,5,FALSE),"")</f>
        <v/>
      </c>
      <c r="F486" s="2" t="str">
        <f>IFERROR(VLOOKUP($A$1&amp;":"&amp;A486,'Finish order'!C:K,4,FALSE),"")</f>
        <v/>
      </c>
      <c r="G486" s="13" t="str" cm="1">
        <f t="array" ref="G486">IFERROR(SMALL(IF($D$2:$D1395=D486,$A$2:$A$911*1.001),1),"")</f>
        <v/>
      </c>
      <c r="H486" s="13" t="str" cm="1">
        <f t="array" ref="H486">IFERROR(SMALL(IF($D$2:$D1395=D486,$A$2:$A$911*1.0001),2),"")</f>
        <v/>
      </c>
      <c r="I486" s="13" t="str" cm="1">
        <f t="array" ref="I486">IFERROR(SMALL(IF($D$2:$D1395=D486,$A$2:$A$911*1.00001),3),"")</f>
        <v/>
      </c>
      <c r="J486" s="13" t="str" cm="1">
        <f t="array" ref="J486">IFERROR(SMALL(IF($D$2:$D1395=D486,$A$2:$A$911*1.000001),4),"")</f>
        <v/>
      </c>
      <c r="K486" s="13" t="str">
        <f t="shared" si="48"/>
        <v>No</v>
      </c>
      <c r="L486" s="13" t="str">
        <f t="shared" si="49"/>
        <v>No</v>
      </c>
      <c r="M486" s="13" t="str">
        <f t="shared" si="50"/>
        <v>No</v>
      </c>
      <c r="N486" s="13" t="str">
        <f>Table1[[#This Row],[Club]]&amp;":"&amp;Table1[[#Headers],[Male]]</f>
        <v>:Male</v>
      </c>
      <c r="P486" s="2">
        <v>485</v>
      </c>
      <c r="Q486" s="2" t="str">
        <f>IFERROR(VLOOKUP(P$1&amp;":"&amp;P486,'Finish order'!$C:$K,6,FALSE),"")</f>
        <v/>
      </c>
      <c r="R486" s="2" t="str">
        <f>IFERROR(VLOOKUP(P$1&amp;":"&amp;P486,'Finish order'!$C:$K,9,FALSE),"")</f>
        <v/>
      </c>
      <c r="S486" s="2" t="str">
        <f>IFERROR(VLOOKUP(P$1&amp;":"&amp;P486,'Finish order'!$C:$K,7,FALSE),"")</f>
        <v/>
      </c>
      <c r="T486" s="11" t="str">
        <f>IFERROR(VLOOKUP(P$1&amp;":"&amp;P486,'Finish order'!$C:$K,5,FALSE),"")</f>
        <v/>
      </c>
      <c r="U486" s="2" t="str">
        <f>IFERROR(VLOOKUP(P$1&amp;":"&amp;P486,'Finish order'!$C:$K,4,FALSE),"")</f>
        <v/>
      </c>
      <c r="V486" s="13" t="str" cm="1">
        <f t="array" ref="V486">IFERROR(SMALL(IF($S$2:$S1395=S486,$P$2:$P$911*1.001),1),"")</f>
        <v/>
      </c>
      <c r="W486" s="13" t="str" cm="1">
        <f t="array" ref="W486">IFERROR(SMALL(IF($S$2:$S1395=S486,$P$2:$P$911*1.0001),2),"")</f>
        <v/>
      </c>
      <c r="X486" s="13" t="str" cm="1">
        <f t="array" ref="X486">IFERROR(SMALL(IF($S$2:$S1395=S486,$P$2:$P$911*1.00001),3),"")</f>
        <v/>
      </c>
      <c r="Y486" s="13" t="str" cm="1">
        <f t="array" ref="Y486">IFERROR(SMALL(IF($S$2:$S1395=S486,$P$2:$P$911*1.000001),4),"")</f>
        <v/>
      </c>
      <c r="Z486" s="13" t="str">
        <f t="shared" si="51"/>
        <v>No</v>
      </c>
      <c r="AA486" s="13" t="str">
        <f t="shared" si="52"/>
        <v>No</v>
      </c>
      <c r="AB486" s="13" t="str">
        <f t="shared" si="53"/>
        <v>No</v>
      </c>
      <c r="AC486" s="13" t="str">
        <f>Table4[[#This Row],[Club]]&amp;":"&amp;Table4[[#Headers],[Female]]</f>
        <v>:Female</v>
      </c>
    </row>
    <row r="487" spans="1:29" x14ac:dyDescent="0.2">
      <c r="A487" s="2">
        <v>486</v>
      </c>
      <c r="B487" s="2" t="str">
        <f>IFERROR(VLOOKUP($A$1&amp;":"&amp;A487,'Finish order'!C:K,6,FALSE),"")</f>
        <v/>
      </c>
      <c r="C487" s="2" t="str">
        <f>IFERROR(VLOOKUP(A$1&amp;":"&amp;A487,'Finish order'!$C:$K,9,FALSE),"")</f>
        <v/>
      </c>
      <c r="D487" s="2" t="str">
        <f>IFERROR(VLOOKUP(A$1&amp;":"&amp;A487,'Finish order'!$C:$K,7,FALSE),"")</f>
        <v/>
      </c>
      <c r="E487" s="11" t="str">
        <f>IFERROR(VLOOKUP($A$1&amp;":"&amp;A487,'Finish order'!C:K,5,FALSE),"")</f>
        <v/>
      </c>
      <c r="F487" s="2" t="str">
        <f>IFERROR(VLOOKUP($A$1&amp;":"&amp;A487,'Finish order'!C:K,4,FALSE),"")</f>
        <v/>
      </c>
      <c r="G487" s="13" t="str" cm="1">
        <f t="array" ref="G487">IFERROR(SMALL(IF($D$2:$D1396=D487,$A$2:$A$911*1.001),1),"")</f>
        <v/>
      </c>
      <c r="H487" s="13" t="str" cm="1">
        <f t="array" ref="H487">IFERROR(SMALL(IF($D$2:$D1396=D487,$A$2:$A$911*1.0001),2),"")</f>
        <v/>
      </c>
      <c r="I487" s="13" t="str" cm="1">
        <f t="array" ref="I487">IFERROR(SMALL(IF($D$2:$D1396=D487,$A$2:$A$911*1.00001),3),"")</f>
        <v/>
      </c>
      <c r="J487" s="13" t="str" cm="1">
        <f t="array" ref="J487">IFERROR(SMALL(IF($D$2:$D1396=D487,$A$2:$A$911*1.000001),4),"")</f>
        <v/>
      </c>
      <c r="K487" s="13" t="str">
        <f t="shared" si="48"/>
        <v>No</v>
      </c>
      <c r="L487" s="13" t="str">
        <f t="shared" si="49"/>
        <v>No</v>
      </c>
      <c r="M487" s="13" t="str">
        <f t="shared" si="50"/>
        <v>No</v>
      </c>
      <c r="N487" s="13" t="str">
        <f>Table1[[#This Row],[Club]]&amp;":"&amp;Table1[[#Headers],[Male]]</f>
        <v>:Male</v>
      </c>
      <c r="P487" s="2">
        <v>486</v>
      </c>
      <c r="Q487" s="2" t="str">
        <f>IFERROR(VLOOKUP(P$1&amp;":"&amp;P487,'Finish order'!$C:$K,6,FALSE),"")</f>
        <v/>
      </c>
      <c r="R487" s="2" t="str">
        <f>IFERROR(VLOOKUP(P$1&amp;":"&amp;P487,'Finish order'!$C:$K,9,FALSE),"")</f>
        <v/>
      </c>
      <c r="S487" s="2" t="str">
        <f>IFERROR(VLOOKUP(P$1&amp;":"&amp;P487,'Finish order'!$C:$K,7,FALSE),"")</f>
        <v/>
      </c>
      <c r="T487" s="11" t="str">
        <f>IFERROR(VLOOKUP(P$1&amp;":"&amp;P487,'Finish order'!$C:$K,5,FALSE),"")</f>
        <v/>
      </c>
      <c r="U487" s="2" t="str">
        <f>IFERROR(VLOOKUP(P$1&amp;":"&amp;P487,'Finish order'!$C:$K,4,FALSE),"")</f>
        <v/>
      </c>
      <c r="V487" s="13" t="str" cm="1">
        <f t="array" ref="V487">IFERROR(SMALL(IF($S$2:$S1396=S487,$P$2:$P$911*1.001),1),"")</f>
        <v/>
      </c>
      <c r="W487" s="13" t="str" cm="1">
        <f t="array" ref="W487">IFERROR(SMALL(IF($S$2:$S1396=S487,$P$2:$P$911*1.0001),2),"")</f>
        <v/>
      </c>
      <c r="X487" s="13" t="str" cm="1">
        <f t="array" ref="X487">IFERROR(SMALL(IF($S$2:$S1396=S487,$P$2:$P$911*1.00001),3),"")</f>
        <v/>
      </c>
      <c r="Y487" s="13" t="str" cm="1">
        <f t="array" ref="Y487">IFERROR(SMALL(IF($S$2:$S1396=S487,$P$2:$P$911*1.000001),4),"")</f>
        <v/>
      </c>
      <c r="Z487" s="13" t="str">
        <f t="shared" si="51"/>
        <v>No</v>
      </c>
      <c r="AA487" s="13" t="str">
        <f t="shared" si="52"/>
        <v>No</v>
      </c>
      <c r="AB487" s="13" t="str">
        <f t="shared" si="53"/>
        <v>No</v>
      </c>
      <c r="AC487" s="13" t="str">
        <f>Table4[[#This Row],[Club]]&amp;":"&amp;Table4[[#Headers],[Female]]</f>
        <v>:Female</v>
      </c>
    </row>
    <row r="488" spans="1:29" x14ac:dyDescent="0.2">
      <c r="A488" s="2">
        <v>487</v>
      </c>
      <c r="B488" s="2" t="str">
        <f>IFERROR(VLOOKUP($A$1&amp;":"&amp;A488,'Finish order'!C:K,6,FALSE),"")</f>
        <v/>
      </c>
      <c r="C488" s="2" t="str">
        <f>IFERROR(VLOOKUP(A$1&amp;":"&amp;A488,'Finish order'!$C:$K,9,FALSE),"")</f>
        <v/>
      </c>
      <c r="D488" s="2" t="str">
        <f>IFERROR(VLOOKUP(A$1&amp;":"&amp;A488,'Finish order'!$C:$K,7,FALSE),"")</f>
        <v/>
      </c>
      <c r="E488" s="11" t="str">
        <f>IFERROR(VLOOKUP($A$1&amp;":"&amp;A488,'Finish order'!C:K,5,FALSE),"")</f>
        <v/>
      </c>
      <c r="F488" s="2" t="str">
        <f>IFERROR(VLOOKUP($A$1&amp;":"&amp;A488,'Finish order'!C:K,4,FALSE),"")</f>
        <v/>
      </c>
      <c r="G488" s="13" t="str" cm="1">
        <f t="array" ref="G488">IFERROR(SMALL(IF($D$2:$D1397=D488,$A$2:$A$911*1.001),1),"")</f>
        <v/>
      </c>
      <c r="H488" s="13" t="str" cm="1">
        <f t="array" ref="H488">IFERROR(SMALL(IF($D$2:$D1397=D488,$A$2:$A$911*1.0001),2),"")</f>
        <v/>
      </c>
      <c r="I488" s="13" t="str" cm="1">
        <f t="array" ref="I488">IFERROR(SMALL(IF($D$2:$D1397=D488,$A$2:$A$911*1.00001),3),"")</f>
        <v/>
      </c>
      <c r="J488" s="13" t="str" cm="1">
        <f t="array" ref="J488">IFERROR(SMALL(IF($D$2:$D1397=D488,$A$2:$A$911*1.000001),4),"")</f>
        <v/>
      </c>
      <c r="K488" s="13" t="str">
        <f t="shared" si="48"/>
        <v>No</v>
      </c>
      <c r="L488" s="13" t="str">
        <f t="shared" si="49"/>
        <v>No</v>
      </c>
      <c r="M488" s="13" t="str">
        <f t="shared" si="50"/>
        <v>No</v>
      </c>
      <c r="N488" s="13" t="str">
        <f>Table1[[#This Row],[Club]]&amp;":"&amp;Table1[[#Headers],[Male]]</f>
        <v>:Male</v>
      </c>
      <c r="P488" s="2">
        <v>487</v>
      </c>
      <c r="Q488" s="2" t="str">
        <f>IFERROR(VLOOKUP(P$1&amp;":"&amp;P488,'Finish order'!$C:$K,6,FALSE),"")</f>
        <v/>
      </c>
      <c r="R488" s="2" t="str">
        <f>IFERROR(VLOOKUP(P$1&amp;":"&amp;P488,'Finish order'!$C:$K,9,FALSE),"")</f>
        <v/>
      </c>
      <c r="S488" s="2" t="str">
        <f>IFERROR(VLOOKUP(P$1&amp;":"&amp;P488,'Finish order'!$C:$K,7,FALSE),"")</f>
        <v/>
      </c>
      <c r="T488" s="11" t="str">
        <f>IFERROR(VLOOKUP(P$1&amp;":"&amp;P488,'Finish order'!$C:$K,5,FALSE),"")</f>
        <v/>
      </c>
      <c r="U488" s="2" t="str">
        <f>IFERROR(VLOOKUP(P$1&amp;":"&amp;P488,'Finish order'!$C:$K,4,FALSE),"")</f>
        <v/>
      </c>
      <c r="V488" s="13" t="str" cm="1">
        <f t="array" ref="V488">IFERROR(SMALL(IF($S$2:$S1397=S488,$P$2:$P$911*1.001),1),"")</f>
        <v/>
      </c>
      <c r="W488" s="13" t="str" cm="1">
        <f t="array" ref="W488">IFERROR(SMALL(IF($S$2:$S1397=S488,$P$2:$P$911*1.0001),2),"")</f>
        <v/>
      </c>
      <c r="X488" s="13" t="str" cm="1">
        <f t="array" ref="X488">IFERROR(SMALL(IF($S$2:$S1397=S488,$P$2:$P$911*1.00001),3),"")</f>
        <v/>
      </c>
      <c r="Y488" s="13" t="str" cm="1">
        <f t="array" ref="Y488">IFERROR(SMALL(IF($S$2:$S1397=S488,$P$2:$P$911*1.000001),4),"")</f>
        <v/>
      </c>
      <c r="Z488" s="13" t="str">
        <f t="shared" si="51"/>
        <v>No</v>
      </c>
      <c r="AA488" s="13" t="str">
        <f t="shared" si="52"/>
        <v>No</v>
      </c>
      <c r="AB488" s="13" t="str">
        <f t="shared" si="53"/>
        <v>No</v>
      </c>
      <c r="AC488" s="13" t="str">
        <f>Table4[[#This Row],[Club]]&amp;":"&amp;Table4[[#Headers],[Female]]</f>
        <v>:Female</v>
      </c>
    </row>
    <row r="489" spans="1:29" x14ac:dyDescent="0.2">
      <c r="A489" s="2">
        <v>488</v>
      </c>
      <c r="B489" s="2" t="str">
        <f>IFERROR(VLOOKUP($A$1&amp;":"&amp;A489,'Finish order'!C:K,6,FALSE),"")</f>
        <v/>
      </c>
      <c r="C489" s="2" t="str">
        <f>IFERROR(VLOOKUP(A$1&amp;":"&amp;A489,'Finish order'!$C:$K,9,FALSE),"")</f>
        <v/>
      </c>
      <c r="D489" s="2" t="str">
        <f>IFERROR(VLOOKUP(A$1&amp;":"&amp;A489,'Finish order'!$C:$K,7,FALSE),"")</f>
        <v/>
      </c>
      <c r="E489" s="11" t="str">
        <f>IFERROR(VLOOKUP($A$1&amp;":"&amp;A489,'Finish order'!C:K,5,FALSE),"")</f>
        <v/>
      </c>
      <c r="F489" s="2" t="str">
        <f>IFERROR(VLOOKUP($A$1&amp;":"&amp;A489,'Finish order'!C:K,4,FALSE),"")</f>
        <v/>
      </c>
      <c r="G489" s="13" t="str" cm="1">
        <f t="array" ref="G489">IFERROR(SMALL(IF($D$2:$D1398=D489,$A$2:$A$911*1.001),1),"")</f>
        <v/>
      </c>
      <c r="H489" s="13" t="str" cm="1">
        <f t="array" ref="H489">IFERROR(SMALL(IF($D$2:$D1398=D489,$A$2:$A$911*1.0001),2),"")</f>
        <v/>
      </c>
      <c r="I489" s="13" t="str" cm="1">
        <f t="array" ref="I489">IFERROR(SMALL(IF($D$2:$D1398=D489,$A$2:$A$911*1.00001),3),"")</f>
        <v/>
      </c>
      <c r="J489" s="13" t="str" cm="1">
        <f t="array" ref="J489">IFERROR(SMALL(IF($D$2:$D1398=D489,$A$2:$A$911*1.000001),4),"")</f>
        <v/>
      </c>
      <c r="K489" s="13" t="str">
        <f t="shared" si="48"/>
        <v>No</v>
      </c>
      <c r="L489" s="13" t="str">
        <f t="shared" si="49"/>
        <v>No</v>
      </c>
      <c r="M489" s="13" t="str">
        <f t="shared" si="50"/>
        <v>No</v>
      </c>
      <c r="N489" s="13" t="str">
        <f>Table1[[#This Row],[Club]]&amp;":"&amp;Table1[[#Headers],[Male]]</f>
        <v>:Male</v>
      </c>
      <c r="P489" s="2">
        <v>488</v>
      </c>
      <c r="Q489" s="2" t="str">
        <f>IFERROR(VLOOKUP(P$1&amp;":"&amp;P489,'Finish order'!$C:$K,6,FALSE),"")</f>
        <v/>
      </c>
      <c r="R489" s="2" t="str">
        <f>IFERROR(VLOOKUP(P$1&amp;":"&amp;P489,'Finish order'!$C:$K,9,FALSE),"")</f>
        <v/>
      </c>
      <c r="S489" s="2" t="str">
        <f>IFERROR(VLOOKUP(P$1&amp;":"&amp;P489,'Finish order'!$C:$K,7,FALSE),"")</f>
        <v/>
      </c>
      <c r="T489" s="11" t="str">
        <f>IFERROR(VLOOKUP(P$1&amp;":"&amp;P489,'Finish order'!$C:$K,5,FALSE),"")</f>
        <v/>
      </c>
      <c r="U489" s="2" t="str">
        <f>IFERROR(VLOOKUP(P$1&amp;":"&amp;P489,'Finish order'!$C:$K,4,FALSE),"")</f>
        <v/>
      </c>
      <c r="V489" s="13" t="str" cm="1">
        <f t="array" ref="V489">IFERROR(SMALL(IF($S$2:$S1398=S489,$P$2:$P$911*1.001),1),"")</f>
        <v/>
      </c>
      <c r="W489" s="13" t="str" cm="1">
        <f t="array" ref="W489">IFERROR(SMALL(IF($S$2:$S1398=S489,$P$2:$P$911*1.0001),2),"")</f>
        <v/>
      </c>
      <c r="X489" s="13" t="str" cm="1">
        <f t="array" ref="X489">IFERROR(SMALL(IF($S$2:$S1398=S489,$P$2:$P$911*1.00001),3),"")</f>
        <v/>
      </c>
      <c r="Y489" s="13" t="str" cm="1">
        <f t="array" ref="Y489">IFERROR(SMALL(IF($S$2:$S1398=S489,$P$2:$P$911*1.000001),4),"")</f>
        <v/>
      </c>
      <c r="Z489" s="13" t="str">
        <f t="shared" si="51"/>
        <v>No</v>
      </c>
      <c r="AA489" s="13" t="str">
        <f t="shared" si="52"/>
        <v>No</v>
      </c>
      <c r="AB489" s="13" t="str">
        <f t="shared" si="53"/>
        <v>No</v>
      </c>
      <c r="AC489" s="13" t="str">
        <f>Table4[[#This Row],[Club]]&amp;":"&amp;Table4[[#Headers],[Female]]</f>
        <v>:Female</v>
      </c>
    </row>
    <row r="490" spans="1:29" x14ac:dyDescent="0.2">
      <c r="A490" s="2">
        <v>489</v>
      </c>
      <c r="B490" s="2" t="str">
        <f>IFERROR(VLOOKUP($A$1&amp;":"&amp;A490,'Finish order'!C:K,6,FALSE),"")</f>
        <v/>
      </c>
      <c r="C490" s="2" t="str">
        <f>IFERROR(VLOOKUP(A$1&amp;":"&amp;A490,'Finish order'!$C:$K,9,FALSE),"")</f>
        <v/>
      </c>
      <c r="D490" s="2" t="str">
        <f>IFERROR(VLOOKUP(A$1&amp;":"&amp;A490,'Finish order'!$C:$K,7,FALSE),"")</f>
        <v/>
      </c>
      <c r="E490" s="11" t="str">
        <f>IFERROR(VLOOKUP($A$1&amp;":"&amp;A490,'Finish order'!C:K,5,FALSE),"")</f>
        <v/>
      </c>
      <c r="F490" s="2" t="str">
        <f>IFERROR(VLOOKUP($A$1&amp;":"&amp;A490,'Finish order'!C:K,4,FALSE),"")</f>
        <v/>
      </c>
      <c r="G490" s="13" t="str" cm="1">
        <f t="array" ref="G490">IFERROR(SMALL(IF($D$2:$D1399=D490,$A$2:$A$911*1.001),1),"")</f>
        <v/>
      </c>
      <c r="H490" s="13" t="str" cm="1">
        <f t="array" ref="H490">IFERROR(SMALL(IF($D$2:$D1399=D490,$A$2:$A$911*1.0001),2),"")</f>
        <v/>
      </c>
      <c r="I490" s="13" t="str" cm="1">
        <f t="array" ref="I490">IFERROR(SMALL(IF($D$2:$D1399=D490,$A$2:$A$911*1.00001),3),"")</f>
        <v/>
      </c>
      <c r="J490" s="13" t="str" cm="1">
        <f t="array" ref="J490">IFERROR(SMALL(IF($D$2:$D1399=D490,$A$2:$A$911*1.000001),4),"")</f>
        <v/>
      </c>
      <c r="K490" s="13" t="str">
        <f t="shared" si="48"/>
        <v>No</v>
      </c>
      <c r="L490" s="13" t="str">
        <f t="shared" si="49"/>
        <v>No</v>
      </c>
      <c r="M490" s="13" t="str">
        <f t="shared" si="50"/>
        <v>No</v>
      </c>
      <c r="N490" s="13" t="str">
        <f>Table1[[#This Row],[Club]]&amp;":"&amp;Table1[[#Headers],[Male]]</f>
        <v>:Male</v>
      </c>
      <c r="P490" s="2">
        <v>489</v>
      </c>
      <c r="Q490" s="2" t="str">
        <f>IFERROR(VLOOKUP(P$1&amp;":"&amp;P490,'Finish order'!$C:$K,6,FALSE),"")</f>
        <v/>
      </c>
      <c r="R490" s="2" t="str">
        <f>IFERROR(VLOOKUP(P$1&amp;":"&amp;P490,'Finish order'!$C:$K,9,FALSE),"")</f>
        <v/>
      </c>
      <c r="S490" s="2" t="str">
        <f>IFERROR(VLOOKUP(P$1&amp;":"&amp;P490,'Finish order'!$C:$K,7,FALSE),"")</f>
        <v/>
      </c>
      <c r="T490" s="11" t="str">
        <f>IFERROR(VLOOKUP(P$1&amp;":"&amp;P490,'Finish order'!$C:$K,5,FALSE),"")</f>
        <v/>
      </c>
      <c r="U490" s="2" t="str">
        <f>IFERROR(VLOOKUP(P$1&amp;":"&amp;P490,'Finish order'!$C:$K,4,FALSE),"")</f>
        <v/>
      </c>
      <c r="V490" s="13" t="str" cm="1">
        <f t="array" ref="V490">IFERROR(SMALL(IF($S$2:$S1399=S490,$P$2:$P$911*1.001),1),"")</f>
        <v/>
      </c>
      <c r="W490" s="13" t="str" cm="1">
        <f t="array" ref="W490">IFERROR(SMALL(IF($S$2:$S1399=S490,$P$2:$P$911*1.0001),2),"")</f>
        <v/>
      </c>
      <c r="X490" s="13" t="str" cm="1">
        <f t="array" ref="X490">IFERROR(SMALL(IF($S$2:$S1399=S490,$P$2:$P$911*1.00001),3),"")</f>
        <v/>
      </c>
      <c r="Y490" s="13" t="str" cm="1">
        <f t="array" ref="Y490">IFERROR(SMALL(IF($S$2:$S1399=S490,$P$2:$P$911*1.000001),4),"")</f>
        <v/>
      </c>
      <c r="Z490" s="13" t="str">
        <f t="shared" si="51"/>
        <v>No</v>
      </c>
      <c r="AA490" s="13" t="str">
        <f t="shared" si="52"/>
        <v>No</v>
      </c>
      <c r="AB490" s="13" t="str">
        <f t="shared" si="53"/>
        <v>No</v>
      </c>
      <c r="AC490" s="13" t="str">
        <f>Table4[[#This Row],[Club]]&amp;":"&amp;Table4[[#Headers],[Female]]</f>
        <v>:Female</v>
      </c>
    </row>
    <row r="491" spans="1:29" x14ac:dyDescent="0.2">
      <c r="A491" s="2">
        <v>490</v>
      </c>
      <c r="B491" s="2" t="str">
        <f>IFERROR(VLOOKUP($A$1&amp;":"&amp;A491,'Finish order'!C:K,6,FALSE),"")</f>
        <v/>
      </c>
      <c r="C491" s="2" t="str">
        <f>IFERROR(VLOOKUP(A$1&amp;":"&amp;A491,'Finish order'!$C:$K,9,FALSE),"")</f>
        <v/>
      </c>
      <c r="D491" s="2" t="str">
        <f>IFERROR(VLOOKUP(A$1&amp;":"&amp;A491,'Finish order'!$C:$K,7,FALSE),"")</f>
        <v/>
      </c>
      <c r="E491" s="11" t="str">
        <f>IFERROR(VLOOKUP($A$1&amp;":"&amp;A491,'Finish order'!C:K,5,FALSE),"")</f>
        <v/>
      </c>
      <c r="F491" s="2" t="str">
        <f>IFERROR(VLOOKUP($A$1&amp;":"&amp;A491,'Finish order'!C:K,4,FALSE),"")</f>
        <v/>
      </c>
      <c r="G491" s="13" t="str" cm="1">
        <f t="array" ref="G491">IFERROR(SMALL(IF($D$2:$D1400=D491,$A$2:$A$911*1.001),1),"")</f>
        <v/>
      </c>
      <c r="H491" s="13" t="str" cm="1">
        <f t="array" ref="H491">IFERROR(SMALL(IF($D$2:$D1400=D491,$A$2:$A$911*1.0001),2),"")</f>
        <v/>
      </c>
      <c r="I491" s="13" t="str" cm="1">
        <f t="array" ref="I491">IFERROR(SMALL(IF($D$2:$D1400=D491,$A$2:$A$911*1.00001),3),"")</f>
        <v/>
      </c>
      <c r="J491" s="13" t="str" cm="1">
        <f t="array" ref="J491">IFERROR(SMALL(IF($D$2:$D1400=D491,$A$2:$A$911*1.000001),4),"")</f>
        <v/>
      </c>
      <c r="K491" s="13" t="str">
        <f t="shared" si="48"/>
        <v>No</v>
      </c>
      <c r="L491" s="13" t="str">
        <f t="shared" si="49"/>
        <v>No</v>
      </c>
      <c r="M491" s="13" t="str">
        <f t="shared" si="50"/>
        <v>No</v>
      </c>
      <c r="N491" s="13" t="str">
        <f>Table1[[#This Row],[Club]]&amp;":"&amp;Table1[[#Headers],[Male]]</f>
        <v>:Male</v>
      </c>
      <c r="P491" s="2">
        <v>490</v>
      </c>
      <c r="Q491" s="2" t="str">
        <f>IFERROR(VLOOKUP(P$1&amp;":"&amp;P491,'Finish order'!$C:$K,6,FALSE),"")</f>
        <v/>
      </c>
      <c r="R491" s="2" t="str">
        <f>IFERROR(VLOOKUP(P$1&amp;":"&amp;P491,'Finish order'!$C:$K,9,FALSE),"")</f>
        <v/>
      </c>
      <c r="S491" s="2" t="str">
        <f>IFERROR(VLOOKUP(P$1&amp;":"&amp;P491,'Finish order'!$C:$K,7,FALSE),"")</f>
        <v/>
      </c>
      <c r="T491" s="11" t="str">
        <f>IFERROR(VLOOKUP(P$1&amp;":"&amp;P491,'Finish order'!$C:$K,5,FALSE),"")</f>
        <v/>
      </c>
      <c r="U491" s="2" t="str">
        <f>IFERROR(VLOOKUP(P$1&amp;":"&amp;P491,'Finish order'!$C:$K,4,FALSE),"")</f>
        <v/>
      </c>
      <c r="V491" s="13" t="str" cm="1">
        <f t="array" ref="V491">IFERROR(SMALL(IF($S$2:$S1400=S491,$P$2:$P$911*1.001),1),"")</f>
        <v/>
      </c>
      <c r="W491" s="13" t="str" cm="1">
        <f t="array" ref="W491">IFERROR(SMALL(IF($S$2:$S1400=S491,$P$2:$P$911*1.0001),2),"")</f>
        <v/>
      </c>
      <c r="X491" s="13" t="str" cm="1">
        <f t="array" ref="X491">IFERROR(SMALL(IF($S$2:$S1400=S491,$P$2:$P$911*1.00001),3),"")</f>
        <v/>
      </c>
      <c r="Y491" s="13" t="str" cm="1">
        <f t="array" ref="Y491">IFERROR(SMALL(IF($S$2:$S1400=S491,$P$2:$P$911*1.000001),4),"")</f>
        <v/>
      </c>
      <c r="Z491" s="13" t="str">
        <f t="shared" si="51"/>
        <v>No</v>
      </c>
      <c r="AA491" s="13" t="str">
        <f t="shared" si="52"/>
        <v>No</v>
      </c>
      <c r="AB491" s="13" t="str">
        <f t="shared" si="53"/>
        <v>No</v>
      </c>
      <c r="AC491" s="13" t="str">
        <f>Table4[[#This Row],[Club]]&amp;":"&amp;Table4[[#Headers],[Female]]</f>
        <v>:Female</v>
      </c>
    </row>
    <row r="492" spans="1:29" x14ac:dyDescent="0.2">
      <c r="A492" s="2">
        <v>491</v>
      </c>
      <c r="B492" s="2" t="str">
        <f>IFERROR(VLOOKUP($A$1&amp;":"&amp;A492,'Finish order'!C:K,6,FALSE),"")</f>
        <v/>
      </c>
      <c r="C492" s="2" t="str">
        <f>IFERROR(VLOOKUP(A$1&amp;":"&amp;A492,'Finish order'!$C:$K,9,FALSE),"")</f>
        <v/>
      </c>
      <c r="D492" s="2" t="str">
        <f>IFERROR(VLOOKUP(A$1&amp;":"&amp;A492,'Finish order'!$C:$K,7,FALSE),"")</f>
        <v/>
      </c>
      <c r="E492" s="11" t="str">
        <f>IFERROR(VLOOKUP($A$1&amp;":"&amp;A492,'Finish order'!C:K,5,FALSE),"")</f>
        <v/>
      </c>
      <c r="F492" s="2" t="str">
        <f>IFERROR(VLOOKUP($A$1&amp;":"&amp;A492,'Finish order'!C:K,4,FALSE),"")</f>
        <v/>
      </c>
      <c r="G492" s="13" t="str" cm="1">
        <f t="array" ref="G492">IFERROR(SMALL(IF($D$2:$D1401=D492,$A$2:$A$911*1.001),1),"")</f>
        <v/>
      </c>
      <c r="H492" s="13" t="str" cm="1">
        <f t="array" ref="H492">IFERROR(SMALL(IF($D$2:$D1401=D492,$A$2:$A$911*1.0001),2),"")</f>
        <v/>
      </c>
      <c r="I492" s="13" t="str" cm="1">
        <f t="array" ref="I492">IFERROR(SMALL(IF($D$2:$D1401=D492,$A$2:$A$911*1.00001),3),"")</f>
        <v/>
      </c>
      <c r="J492" s="13" t="str" cm="1">
        <f t="array" ref="J492">IFERROR(SMALL(IF($D$2:$D1401=D492,$A$2:$A$911*1.000001),4),"")</f>
        <v/>
      </c>
      <c r="K492" s="13" t="str">
        <f t="shared" si="48"/>
        <v>No</v>
      </c>
      <c r="L492" s="13" t="str">
        <f t="shared" si="49"/>
        <v>No</v>
      </c>
      <c r="M492" s="13" t="str">
        <f t="shared" si="50"/>
        <v>No</v>
      </c>
      <c r="N492" s="13" t="str">
        <f>Table1[[#This Row],[Club]]&amp;":"&amp;Table1[[#Headers],[Male]]</f>
        <v>:Male</v>
      </c>
      <c r="P492" s="2">
        <v>491</v>
      </c>
      <c r="Q492" s="2" t="str">
        <f>IFERROR(VLOOKUP(P$1&amp;":"&amp;P492,'Finish order'!$C:$K,6,FALSE),"")</f>
        <v/>
      </c>
      <c r="R492" s="2" t="str">
        <f>IFERROR(VLOOKUP(P$1&amp;":"&amp;P492,'Finish order'!$C:$K,9,FALSE),"")</f>
        <v/>
      </c>
      <c r="S492" s="2" t="str">
        <f>IFERROR(VLOOKUP(P$1&amp;":"&amp;P492,'Finish order'!$C:$K,7,FALSE),"")</f>
        <v/>
      </c>
      <c r="T492" s="11" t="str">
        <f>IFERROR(VLOOKUP(P$1&amp;":"&amp;P492,'Finish order'!$C:$K,5,FALSE),"")</f>
        <v/>
      </c>
      <c r="U492" s="2" t="str">
        <f>IFERROR(VLOOKUP(P$1&amp;":"&amp;P492,'Finish order'!$C:$K,4,FALSE),"")</f>
        <v/>
      </c>
      <c r="V492" s="13" t="str" cm="1">
        <f t="array" ref="V492">IFERROR(SMALL(IF($S$2:$S1401=S492,$P$2:$P$911*1.001),1),"")</f>
        <v/>
      </c>
      <c r="W492" s="13" t="str" cm="1">
        <f t="array" ref="W492">IFERROR(SMALL(IF($S$2:$S1401=S492,$P$2:$P$911*1.0001),2),"")</f>
        <v/>
      </c>
      <c r="X492" s="13" t="str" cm="1">
        <f t="array" ref="X492">IFERROR(SMALL(IF($S$2:$S1401=S492,$P$2:$P$911*1.00001),3),"")</f>
        <v/>
      </c>
      <c r="Y492" s="13" t="str" cm="1">
        <f t="array" ref="Y492">IFERROR(SMALL(IF($S$2:$S1401=S492,$P$2:$P$911*1.000001),4),"")</f>
        <v/>
      </c>
      <c r="Z492" s="13" t="str">
        <f t="shared" si="51"/>
        <v>No</v>
      </c>
      <c r="AA492" s="13" t="str">
        <f t="shared" si="52"/>
        <v>No</v>
      </c>
      <c r="AB492" s="13" t="str">
        <f t="shared" si="53"/>
        <v>No</v>
      </c>
      <c r="AC492" s="13" t="str">
        <f>Table4[[#This Row],[Club]]&amp;":"&amp;Table4[[#Headers],[Female]]</f>
        <v>:Female</v>
      </c>
    </row>
    <row r="493" spans="1:29" x14ac:dyDescent="0.2">
      <c r="A493" s="2">
        <v>492</v>
      </c>
      <c r="B493" s="2" t="str">
        <f>IFERROR(VLOOKUP($A$1&amp;":"&amp;A493,'Finish order'!C:K,6,FALSE),"")</f>
        <v/>
      </c>
      <c r="C493" s="2" t="str">
        <f>IFERROR(VLOOKUP(A$1&amp;":"&amp;A493,'Finish order'!$C:$K,9,FALSE),"")</f>
        <v/>
      </c>
      <c r="D493" s="2" t="str">
        <f>IFERROR(VLOOKUP(A$1&amp;":"&amp;A493,'Finish order'!$C:$K,7,FALSE),"")</f>
        <v/>
      </c>
      <c r="E493" s="11" t="str">
        <f>IFERROR(VLOOKUP($A$1&amp;":"&amp;A493,'Finish order'!C:K,5,FALSE),"")</f>
        <v/>
      </c>
      <c r="F493" s="2" t="str">
        <f>IFERROR(VLOOKUP($A$1&amp;":"&amp;A493,'Finish order'!C:K,4,FALSE),"")</f>
        <v/>
      </c>
      <c r="G493" s="13" t="str" cm="1">
        <f t="array" ref="G493">IFERROR(SMALL(IF($D$2:$D1402=D493,$A$2:$A$911*1.001),1),"")</f>
        <v/>
      </c>
      <c r="H493" s="13" t="str" cm="1">
        <f t="array" ref="H493">IFERROR(SMALL(IF($D$2:$D1402=D493,$A$2:$A$911*1.0001),2),"")</f>
        <v/>
      </c>
      <c r="I493" s="13" t="str" cm="1">
        <f t="array" ref="I493">IFERROR(SMALL(IF($D$2:$D1402=D493,$A$2:$A$911*1.00001),3),"")</f>
        <v/>
      </c>
      <c r="J493" s="13" t="str" cm="1">
        <f t="array" ref="J493">IFERROR(SMALL(IF($D$2:$D1402=D493,$A$2:$A$911*1.000001),4),"")</f>
        <v/>
      </c>
      <c r="K493" s="13" t="str">
        <f t="shared" si="48"/>
        <v>No</v>
      </c>
      <c r="L493" s="13" t="str">
        <f t="shared" si="49"/>
        <v>No</v>
      </c>
      <c r="M493" s="13" t="str">
        <f t="shared" si="50"/>
        <v>No</v>
      </c>
      <c r="N493" s="13" t="str">
        <f>Table1[[#This Row],[Club]]&amp;":"&amp;Table1[[#Headers],[Male]]</f>
        <v>:Male</v>
      </c>
      <c r="P493" s="2">
        <v>492</v>
      </c>
      <c r="Q493" s="2" t="str">
        <f>IFERROR(VLOOKUP(P$1&amp;":"&amp;P493,'Finish order'!$C:$K,6,FALSE),"")</f>
        <v/>
      </c>
      <c r="R493" s="2" t="str">
        <f>IFERROR(VLOOKUP(P$1&amp;":"&amp;P493,'Finish order'!$C:$K,9,FALSE),"")</f>
        <v/>
      </c>
      <c r="S493" s="2" t="str">
        <f>IFERROR(VLOOKUP(P$1&amp;":"&amp;P493,'Finish order'!$C:$K,7,FALSE),"")</f>
        <v/>
      </c>
      <c r="T493" s="11" t="str">
        <f>IFERROR(VLOOKUP(P$1&amp;":"&amp;P493,'Finish order'!$C:$K,5,FALSE),"")</f>
        <v/>
      </c>
      <c r="U493" s="2" t="str">
        <f>IFERROR(VLOOKUP(P$1&amp;":"&amp;P493,'Finish order'!$C:$K,4,FALSE),"")</f>
        <v/>
      </c>
      <c r="V493" s="13" t="str" cm="1">
        <f t="array" ref="V493">IFERROR(SMALL(IF($S$2:$S1402=S493,$P$2:$P$911*1.001),1),"")</f>
        <v/>
      </c>
      <c r="W493" s="13" t="str" cm="1">
        <f t="array" ref="W493">IFERROR(SMALL(IF($S$2:$S1402=S493,$P$2:$P$911*1.0001),2),"")</f>
        <v/>
      </c>
      <c r="X493" s="13" t="str" cm="1">
        <f t="array" ref="X493">IFERROR(SMALL(IF($S$2:$S1402=S493,$P$2:$P$911*1.00001),3),"")</f>
        <v/>
      </c>
      <c r="Y493" s="13" t="str" cm="1">
        <f t="array" ref="Y493">IFERROR(SMALL(IF($S$2:$S1402=S493,$P$2:$P$911*1.000001),4),"")</f>
        <v/>
      </c>
      <c r="Z493" s="13" t="str">
        <f t="shared" si="51"/>
        <v>No</v>
      </c>
      <c r="AA493" s="13" t="str">
        <f t="shared" si="52"/>
        <v>No</v>
      </c>
      <c r="AB493" s="13" t="str">
        <f t="shared" si="53"/>
        <v>No</v>
      </c>
      <c r="AC493" s="13" t="str">
        <f>Table4[[#This Row],[Club]]&amp;":"&amp;Table4[[#Headers],[Female]]</f>
        <v>:Female</v>
      </c>
    </row>
    <row r="494" spans="1:29" x14ac:dyDescent="0.2">
      <c r="A494" s="2">
        <v>493</v>
      </c>
      <c r="B494" s="2" t="str">
        <f>IFERROR(VLOOKUP($A$1&amp;":"&amp;A494,'Finish order'!C:K,6,FALSE),"")</f>
        <v/>
      </c>
      <c r="C494" s="2" t="str">
        <f>IFERROR(VLOOKUP(A$1&amp;":"&amp;A494,'Finish order'!$C:$K,9,FALSE),"")</f>
        <v/>
      </c>
      <c r="D494" s="2" t="str">
        <f>IFERROR(VLOOKUP(A$1&amp;":"&amp;A494,'Finish order'!$C:$K,7,FALSE),"")</f>
        <v/>
      </c>
      <c r="E494" s="11" t="str">
        <f>IFERROR(VLOOKUP($A$1&amp;":"&amp;A494,'Finish order'!C:K,5,FALSE),"")</f>
        <v/>
      </c>
      <c r="F494" s="2" t="str">
        <f>IFERROR(VLOOKUP($A$1&amp;":"&amp;A494,'Finish order'!C:K,4,FALSE),"")</f>
        <v/>
      </c>
      <c r="G494" s="13" t="str" cm="1">
        <f t="array" ref="G494">IFERROR(SMALL(IF($D$2:$D1403=D494,$A$2:$A$911*1.001),1),"")</f>
        <v/>
      </c>
      <c r="H494" s="13" t="str" cm="1">
        <f t="array" ref="H494">IFERROR(SMALL(IF($D$2:$D1403=D494,$A$2:$A$911*1.0001),2),"")</f>
        <v/>
      </c>
      <c r="I494" s="13" t="str" cm="1">
        <f t="array" ref="I494">IFERROR(SMALL(IF($D$2:$D1403=D494,$A$2:$A$911*1.00001),3),"")</f>
        <v/>
      </c>
      <c r="J494" s="13" t="str" cm="1">
        <f t="array" ref="J494">IFERROR(SMALL(IF($D$2:$D1403=D494,$A$2:$A$911*1.000001),4),"")</f>
        <v/>
      </c>
      <c r="K494" s="13" t="str">
        <f t="shared" si="48"/>
        <v>No</v>
      </c>
      <c r="L494" s="13" t="str">
        <f t="shared" si="49"/>
        <v>No</v>
      </c>
      <c r="M494" s="13" t="str">
        <f t="shared" si="50"/>
        <v>No</v>
      </c>
      <c r="N494" s="13" t="str">
        <f>Table1[[#This Row],[Club]]&amp;":"&amp;Table1[[#Headers],[Male]]</f>
        <v>:Male</v>
      </c>
      <c r="P494" s="2">
        <v>493</v>
      </c>
      <c r="Q494" s="2" t="str">
        <f>IFERROR(VLOOKUP(P$1&amp;":"&amp;P494,'Finish order'!$C:$K,6,FALSE),"")</f>
        <v/>
      </c>
      <c r="R494" s="2" t="str">
        <f>IFERROR(VLOOKUP(P$1&amp;":"&amp;P494,'Finish order'!$C:$K,9,FALSE),"")</f>
        <v/>
      </c>
      <c r="S494" s="2" t="str">
        <f>IFERROR(VLOOKUP(P$1&amp;":"&amp;P494,'Finish order'!$C:$K,7,FALSE),"")</f>
        <v/>
      </c>
      <c r="T494" s="11" t="str">
        <f>IFERROR(VLOOKUP(P$1&amp;":"&amp;P494,'Finish order'!$C:$K,5,FALSE),"")</f>
        <v/>
      </c>
      <c r="U494" s="2" t="str">
        <f>IFERROR(VLOOKUP(P$1&amp;":"&amp;P494,'Finish order'!$C:$K,4,FALSE),"")</f>
        <v/>
      </c>
      <c r="V494" s="13" t="str" cm="1">
        <f t="array" ref="V494">IFERROR(SMALL(IF($S$2:$S1403=S494,$P$2:$P$911*1.001),1),"")</f>
        <v/>
      </c>
      <c r="W494" s="13" t="str" cm="1">
        <f t="array" ref="W494">IFERROR(SMALL(IF($S$2:$S1403=S494,$P$2:$P$911*1.0001),2),"")</f>
        <v/>
      </c>
      <c r="X494" s="13" t="str" cm="1">
        <f t="array" ref="X494">IFERROR(SMALL(IF($S$2:$S1403=S494,$P$2:$P$911*1.00001),3),"")</f>
        <v/>
      </c>
      <c r="Y494" s="13" t="str" cm="1">
        <f t="array" ref="Y494">IFERROR(SMALL(IF($S$2:$S1403=S494,$P$2:$P$911*1.000001),4),"")</f>
        <v/>
      </c>
      <c r="Z494" s="13" t="str">
        <f t="shared" si="51"/>
        <v>No</v>
      </c>
      <c r="AA494" s="13" t="str">
        <f t="shared" si="52"/>
        <v>No</v>
      </c>
      <c r="AB494" s="13" t="str">
        <f t="shared" si="53"/>
        <v>No</v>
      </c>
      <c r="AC494" s="13" t="str">
        <f>Table4[[#This Row],[Club]]&amp;":"&amp;Table4[[#Headers],[Female]]</f>
        <v>:Female</v>
      </c>
    </row>
    <row r="495" spans="1:29" x14ac:dyDescent="0.2">
      <c r="A495" s="2">
        <v>494</v>
      </c>
      <c r="B495" s="2" t="str">
        <f>IFERROR(VLOOKUP($A$1&amp;":"&amp;A495,'Finish order'!C:K,6,FALSE),"")</f>
        <v/>
      </c>
      <c r="C495" s="2" t="str">
        <f>IFERROR(VLOOKUP(A$1&amp;":"&amp;A495,'Finish order'!$C:$K,9,FALSE),"")</f>
        <v/>
      </c>
      <c r="D495" s="2" t="str">
        <f>IFERROR(VLOOKUP(A$1&amp;":"&amp;A495,'Finish order'!$C:$K,7,FALSE),"")</f>
        <v/>
      </c>
      <c r="E495" s="11" t="str">
        <f>IFERROR(VLOOKUP($A$1&amp;":"&amp;A495,'Finish order'!C:K,5,FALSE),"")</f>
        <v/>
      </c>
      <c r="F495" s="2" t="str">
        <f>IFERROR(VLOOKUP($A$1&amp;":"&amp;A495,'Finish order'!C:K,4,FALSE),"")</f>
        <v/>
      </c>
      <c r="G495" s="13" t="str" cm="1">
        <f t="array" ref="G495">IFERROR(SMALL(IF($D$2:$D1404=D495,$A$2:$A$911*1.001),1),"")</f>
        <v/>
      </c>
      <c r="H495" s="13" t="str" cm="1">
        <f t="array" ref="H495">IFERROR(SMALL(IF($D$2:$D1404=D495,$A$2:$A$911*1.0001),2),"")</f>
        <v/>
      </c>
      <c r="I495" s="13" t="str" cm="1">
        <f t="array" ref="I495">IFERROR(SMALL(IF($D$2:$D1404=D495,$A$2:$A$911*1.00001),3),"")</f>
        <v/>
      </c>
      <c r="J495" s="13" t="str" cm="1">
        <f t="array" ref="J495">IFERROR(SMALL(IF($D$2:$D1404=D495,$A$2:$A$911*1.000001),4),"")</f>
        <v/>
      </c>
      <c r="K495" s="13" t="str">
        <f t="shared" si="48"/>
        <v>No</v>
      </c>
      <c r="L495" s="13" t="str">
        <f t="shared" si="49"/>
        <v>No</v>
      </c>
      <c r="M495" s="13" t="str">
        <f t="shared" si="50"/>
        <v>No</v>
      </c>
      <c r="N495" s="13" t="str">
        <f>Table1[[#This Row],[Club]]&amp;":"&amp;Table1[[#Headers],[Male]]</f>
        <v>:Male</v>
      </c>
      <c r="P495" s="2">
        <v>494</v>
      </c>
      <c r="Q495" s="2" t="str">
        <f>IFERROR(VLOOKUP(P$1&amp;":"&amp;P495,'Finish order'!$C:$K,6,FALSE),"")</f>
        <v/>
      </c>
      <c r="R495" s="2" t="str">
        <f>IFERROR(VLOOKUP(P$1&amp;":"&amp;P495,'Finish order'!$C:$K,9,FALSE),"")</f>
        <v/>
      </c>
      <c r="S495" s="2" t="str">
        <f>IFERROR(VLOOKUP(P$1&amp;":"&amp;P495,'Finish order'!$C:$K,7,FALSE),"")</f>
        <v/>
      </c>
      <c r="T495" s="11" t="str">
        <f>IFERROR(VLOOKUP(P$1&amp;":"&amp;P495,'Finish order'!$C:$K,5,FALSE),"")</f>
        <v/>
      </c>
      <c r="U495" s="2" t="str">
        <f>IFERROR(VLOOKUP(P$1&amp;":"&amp;P495,'Finish order'!$C:$K,4,FALSE),"")</f>
        <v/>
      </c>
      <c r="V495" s="13" t="str" cm="1">
        <f t="array" ref="V495">IFERROR(SMALL(IF($S$2:$S1404=S495,$P$2:$P$911*1.001),1),"")</f>
        <v/>
      </c>
      <c r="W495" s="13" t="str" cm="1">
        <f t="array" ref="W495">IFERROR(SMALL(IF($S$2:$S1404=S495,$P$2:$P$911*1.0001),2),"")</f>
        <v/>
      </c>
      <c r="X495" s="13" t="str" cm="1">
        <f t="array" ref="X495">IFERROR(SMALL(IF($S$2:$S1404=S495,$P$2:$P$911*1.00001),3),"")</f>
        <v/>
      </c>
      <c r="Y495" s="13" t="str" cm="1">
        <f t="array" ref="Y495">IFERROR(SMALL(IF($S$2:$S1404=S495,$P$2:$P$911*1.000001),4),"")</f>
        <v/>
      </c>
      <c r="Z495" s="13" t="str">
        <f t="shared" si="51"/>
        <v>No</v>
      </c>
      <c r="AA495" s="13" t="str">
        <f t="shared" si="52"/>
        <v>No</v>
      </c>
      <c r="AB495" s="13" t="str">
        <f t="shared" si="53"/>
        <v>No</v>
      </c>
      <c r="AC495" s="13" t="str">
        <f>Table4[[#This Row],[Club]]&amp;":"&amp;Table4[[#Headers],[Female]]</f>
        <v>:Female</v>
      </c>
    </row>
    <row r="496" spans="1:29" x14ac:dyDescent="0.2">
      <c r="A496" s="2">
        <v>495</v>
      </c>
      <c r="B496" s="2" t="str">
        <f>IFERROR(VLOOKUP($A$1&amp;":"&amp;A496,'Finish order'!C:K,6,FALSE),"")</f>
        <v/>
      </c>
      <c r="C496" s="2" t="str">
        <f>IFERROR(VLOOKUP(A$1&amp;":"&amp;A496,'Finish order'!$C:$K,9,FALSE),"")</f>
        <v/>
      </c>
      <c r="D496" s="2" t="str">
        <f>IFERROR(VLOOKUP(A$1&amp;":"&amp;A496,'Finish order'!$C:$K,7,FALSE),"")</f>
        <v/>
      </c>
      <c r="E496" s="11" t="str">
        <f>IFERROR(VLOOKUP($A$1&amp;":"&amp;A496,'Finish order'!C:K,5,FALSE),"")</f>
        <v/>
      </c>
      <c r="F496" s="2" t="str">
        <f>IFERROR(VLOOKUP($A$1&amp;":"&amp;A496,'Finish order'!C:K,4,FALSE),"")</f>
        <v/>
      </c>
      <c r="G496" s="13" t="str" cm="1">
        <f t="array" ref="G496">IFERROR(SMALL(IF($D$2:$D1405=D496,$A$2:$A$911*1.001),1),"")</f>
        <v/>
      </c>
      <c r="H496" s="13" t="str" cm="1">
        <f t="array" ref="H496">IFERROR(SMALL(IF($D$2:$D1405=D496,$A$2:$A$911*1.0001),2),"")</f>
        <v/>
      </c>
      <c r="I496" s="13" t="str" cm="1">
        <f t="array" ref="I496">IFERROR(SMALL(IF($D$2:$D1405=D496,$A$2:$A$911*1.00001),3),"")</f>
        <v/>
      </c>
      <c r="J496" s="13" t="str" cm="1">
        <f t="array" ref="J496">IFERROR(SMALL(IF($D$2:$D1405=D496,$A$2:$A$911*1.000001),4),"")</f>
        <v/>
      </c>
      <c r="K496" s="13" t="str">
        <f t="shared" si="48"/>
        <v>No</v>
      </c>
      <c r="L496" s="13" t="str">
        <f t="shared" si="49"/>
        <v>No</v>
      </c>
      <c r="M496" s="13" t="str">
        <f t="shared" si="50"/>
        <v>No</v>
      </c>
      <c r="N496" s="13" t="str">
        <f>Table1[[#This Row],[Club]]&amp;":"&amp;Table1[[#Headers],[Male]]</f>
        <v>:Male</v>
      </c>
      <c r="P496" s="2">
        <v>495</v>
      </c>
      <c r="Q496" s="2" t="str">
        <f>IFERROR(VLOOKUP(P$1&amp;":"&amp;P496,'Finish order'!$C:$K,6,FALSE),"")</f>
        <v/>
      </c>
      <c r="R496" s="2" t="str">
        <f>IFERROR(VLOOKUP(P$1&amp;":"&amp;P496,'Finish order'!$C:$K,9,FALSE),"")</f>
        <v/>
      </c>
      <c r="S496" s="2" t="str">
        <f>IFERROR(VLOOKUP(P$1&amp;":"&amp;P496,'Finish order'!$C:$K,7,FALSE),"")</f>
        <v/>
      </c>
      <c r="T496" s="11" t="str">
        <f>IFERROR(VLOOKUP(P$1&amp;":"&amp;P496,'Finish order'!$C:$K,5,FALSE),"")</f>
        <v/>
      </c>
      <c r="U496" s="2" t="str">
        <f>IFERROR(VLOOKUP(P$1&amp;":"&amp;P496,'Finish order'!$C:$K,4,FALSE),"")</f>
        <v/>
      </c>
      <c r="V496" s="13" t="str" cm="1">
        <f t="array" ref="V496">IFERROR(SMALL(IF($S$2:$S1405=S496,$P$2:$P$911*1.001),1),"")</f>
        <v/>
      </c>
      <c r="W496" s="13" t="str" cm="1">
        <f t="array" ref="W496">IFERROR(SMALL(IF($S$2:$S1405=S496,$P$2:$P$911*1.0001),2),"")</f>
        <v/>
      </c>
      <c r="X496" s="13" t="str" cm="1">
        <f t="array" ref="X496">IFERROR(SMALL(IF($S$2:$S1405=S496,$P$2:$P$911*1.00001),3),"")</f>
        <v/>
      </c>
      <c r="Y496" s="13" t="str" cm="1">
        <f t="array" ref="Y496">IFERROR(SMALL(IF($S$2:$S1405=S496,$P$2:$P$911*1.000001),4),"")</f>
        <v/>
      </c>
      <c r="Z496" s="13" t="str">
        <f t="shared" si="51"/>
        <v>No</v>
      </c>
      <c r="AA496" s="13" t="str">
        <f t="shared" si="52"/>
        <v>No</v>
      </c>
      <c r="AB496" s="13" t="str">
        <f t="shared" si="53"/>
        <v>No</v>
      </c>
      <c r="AC496" s="13" t="str">
        <f>Table4[[#This Row],[Club]]&amp;":"&amp;Table4[[#Headers],[Female]]</f>
        <v>:Female</v>
      </c>
    </row>
    <row r="497" spans="1:29" x14ac:dyDescent="0.2">
      <c r="A497" s="2">
        <v>496</v>
      </c>
      <c r="B497" s="2" t="str">
        <f>IFERROR(VLOOKUP($A$1&amp;":"&amp;A497,'Finish order'!C:K,6,FALSE),"")</f>
        <v/>
      </c>
      <c r="C497" s="2" t="str">
        <f>IFERROR(VLOOKUP(A$1&amp;":"&amp;A497,'Finish order'!$C:$K,9,FALSE),"")</f>
        <v/>
      </c>
      <c r="D497" s="2" t="str">
        <f>IFERROR(VLOOKUP(A$1&amp;":"&amp;A497,'Finish order'!$C:$K,7,FALSE),"")</f>
        <v/>
      </c>
      <c r="E497" s="11" t="str">
        <f>IFERROR(VLOOKUP($A$1&amp;":"&amp;A497,'Finish order'!C:K,5,FALSE),"")</f>
        <v/>
      </c>
      <c r="F497" s="2" t="str">
        <f>IFERROR(VLOOKUP($A$1&amp;":"&amp;A497,'Finish order'!C:K,4,FALSE),"")</f>
        <v/>
      </c>
      <c r="G497" s="13" t="str" cm="1">
        <f t="array" ref="G497">IFERROR(SMALL(IF($D$2:$D1406=D497,$A$2:$A$911*1.001),1),"")</f>
        <v/>
      </c>
      <c r="H497" s="13" t="str" cm="1">
        <f t="array" ref="H497">IFERROR(SMALL(IF($D$2:$D1406=D497,$A$2:$A$911*1.0001),2),"")</f>
        <v/>
      </c>
      <c r="I497" s="13" t="str" cm="1">
        <f t="array" ref="I497">IFERROR(SMALL(IF($D$2:$D1406=D497,$A$2:$A$911*1.00001),3),"")</f>
        <v/>
      </c>
      <c r="J497" s="13" t="str" cm="1">
        <f t="array" ref="J497">IFERROR(SMALL(IF($D$2:$D1406=D497,$A$2:$A$911*1.000001),4),"")</f>
        <v/>
      </c>
      <c r="K497" s="13" t="str">
        <f t="shared" si="48"/>
        <v>No</v>
      </c>
      <c r="L497" s="13" t="str">
        <f t="shared" si="49"/>
        <v>No</v>
      </c>
      <c r="M497" s="13" t="str">
        <f t="shared" si="50"/>
        <v>No</v>
      </c>
      <c r="N497" s="13" t="str">
        <f>Table1[[#This Row],[Club]]&amp;":"&amp;Table1[[#Headers],[Male]]</f>
        <v>:Male</v>
      </c>
      <c r="P497" s="2">
        <v>496</v>
      </c>
      <c r="Q497" s="2" t="str">
        <f>IFERROR(VLOOKUP(P$1&amp;":"&amp;P497,'Finish order'!$C:$K,6,FALSE),"")</f>
        <v/>
      </c>
      <c r="R497" s="2" t="str">
        <f>IFERROR(VLOOKUP(P$1&amp;":"&amp;P497,'Finish order'!$C:$K,9,FALSE),"")</f>
        <v/>
      </c>
      <c r="S497" s="2" t="str">
        <f>IFERROR(VLOOKUP(P$1&amp;":"&amp;P497,'Finish order'!$C:$K,7,FALSE),"")</f>
        <v/>
      </c>
      <c r="T497" s="11" t="str">
        <f>IFERROR(VLOOKUP(P$1&amp;":"&amp;P497,'Finish order'!$C:$K,5,FALSE),"")</f>
        <v/>
      </c>
      <c r="U497" s="2" t="str">
        <f>IFERROR(VLOOKUP(P$1&amp;":"&amp;P497,'Finish order'!$C:$K,4,FALSE),"")</f>
        <v/>
      </c>
      <c r="V497" s="13" t="str" cm="1">
        <f t="array" ref="V497">IFERROR(SMALL(IF($S$2:$S1406=S497,$P$2:$P$911*1.001),1),"")</f>
        <v/>
      </c>
      <c r="W497" s="13" t="str" cm="1">
        <f t="array" ref="W497">IFERROR(SMALL(IF($S$2:$S1406=S497,$P$2:$P$911*1.0001),2),"")</f>
        <v/>
      </c>
      <c r="X497" s="13" t="str" cm="1">
        <f t="array" ref="X497">IFERROR(SMALL(IF($S$2:$S1406=S497,$P$2:$P$911*1.00001),3),"")</f>
        <v/>
      </c>
      <c r="Y497" s="13" t="str" cm="1">
        <f t="array" ref="Y497">IFERROR(SMALL(IF($S$2:$S1406=S497,$P$2:$P$911*1.000001),4),"")</f>
        <v/>
      </c>
      <c r="Z497" s="13" t="str">
        <f t="shared" si="51"/>
        <v>No</v>
      </c>
      <c r="AA497" s="13" t="str">
        <f t="shared" si="52"/>
        <v>No</v>
      </c>
      <c r="AB497" s="13" t="str">
        <f t="shared" si="53"/>
        <v>No</v>
      </c>
      <c r="AC497" s="13" t="str">
        <f>Table4[[#This Row],[Club]]&amp;":"&amp;Table4[[#Headers],[Female]]</f>
        <v>:Female</v>
      </c>
    </row>
    <row r="498" spans="1:29" x14ac:dyDescent="0.2">
      <c r="A498" s="2">
        <v>497</v>
      </c>
      <c r="B498" s="2" t="str">
        <f>IFERROR(VLOOKUP($A$1&amp;":"&amp;A498,'Finish order'!C:K,6,FALSE),"")</f>
        <v/>
      </c>
      <c r="C498" s="2" t="str">
        <f>IFERROR(VLOOKUP(A$1&amp;":"&amp;A498,'Finish order'!$C:$K,9,FALSE),"")</f>
        <v/>
      </c>
      <c r="D498" s="2" t="str">
        <f>IFERROR(VLOOKUP(A$1&amp;":"&amp;A498,'Finish order'!$C:$K,7,FALSE),"")</f>
        <v/>
      </c>
      <c r="E498" s="11" t="str">
        <f>IFERROR(VLOOKUP($A$1&amp;":"&amp;A498,'Finish order'!C:K,5,FALSE),"")</f>
        <v/>
      </c>
      <c r="F498" s="2" t="str">
        <f>IFERROR(VLOOKUP($A$1&amp;":"&amp;A498,'Finish order'!C:K,4,FALSE),"")</f>
        <v/>
      </c>
      <c r="G498" s="13" t="str" cm="1">
        <f t="array" ref="G498">IFERROR(SMALL(IF($D$2:$D1407=D498,$A$2:$A$911*1.001),1),"")</f>
        <v/>
      </c>
      <c r="H498" s="13" t="str" cm="1">
        <f t="array" ref="H498">IFERROR(SMALL(IF($D$2:$D1407=D498,$A$2:$A$911*1.0001),2),"")</f>
        <v/>
      </c>
      <c r="I498" s="13" t="str" cm="1">
        <f t="array" ref="I498">IFERROR(SMALL(IF($D$2:$D1407=D498,$A$2:$A$911*1.00001),3),"")</f>
        <v/>
      </c>
      <c r="J498" s="13" t="str" cm="1">
        <f t="array" ref="J498">IFERROR(SMALL(IF($D$2:$D1407=D498,$A$2:$A$911*1.000001),4),"")</f>
        <v/>
      </c>
      <c r="K498" s="13" t="str">
        <f t="shared" si="48"/>
        <v>No</v>
      </c>
      <c r="L498" s="13" t="str">
        <f t="shared" si="49"/>
        <v>No</v>
      </c>
      <c r="M498" s="13" t="str">
        <f t="shared" si="50"/>
        <v>No</v>
      </c>
      <c r="N498" s="13" t="str">
        <f>Table1[[#This Row],[Club]]&amp;":"&amp;Table1[[#Headers],[Male]]</f>
        <v>:Male</v>
      </c>
      <c r="P498" s="2">
        <v>497</v>
      </c>
      <c r="Q498" s="2" t="str">
        <f>IFERROR(VLOOKUP(P$1&amp;":"&amp;P498,'Finish order'!$C:$K,6,FALSE),"")</f>
        <v/>
      </c>
      <c r="R498" s="2" t="str">
        <f>IFERROR(VLOOKUP(P$1&amp;":"&amp;P498,'Finish order'!$C:$K,9,FALSE),"")</f>
        <v/>
      </c>
      <c r="S498" s="2" t="str">
        <f>IFERROR(VLOOKUP(P$1&amp;":"&amp;P498,'Finish order'!$C:$K,7,FALSE),"")</f>
        <v/>
      </c>
      <c r="T498" s="11" t="str">
        <f>IFERROR(VLOOKUP(P$1&amp;":"&amp;P498,'Finish order'!$C:$K,5,FALSE),"")</f>
        <v/>
      </c>
      <c r="U498" s="2" t="str">
        <f>IFERROR(VLOOKUP(P$1&amp;":"&amp;P498,'Finish order'!$C:$K,4,FALSE),"")</f>
        <v/>
      </c>
      <c r="V498" s="13" t="str" cm="1">
        <f t="array" ref="V498">IFERROR(SMALL(IF($S$2:$S1407=S498,$P$2:$P$911*1.001),1),"")</f>
        <v/>
      </c>
      <c r="W498" s="13" t="str" cm="1">
        <f t="array" ref="W498">IFERROR(SMALL(IF($S$2:$S1407=S498,$P$2:$P$911*1.0001),2),"")</f>
        <v/>
      </c>
      <c r="X498" s="13" t="str" cm="1">
        <f t="array" ref="X498">IFERROR(SMALL(IF($S$2:$S1407=S498,$P$2:$P$911*1.00001),3),"")</f>
        <v/>
      </c>
      <c r="Y498" s="13" t="str" cm="1">
        <f t="array" ref="Y498">IFERROR(SMALL(IF($S$2:$S1407=S498,$P$2:$P$911*1.000001),4),"")</f>
        <v/>
      </c>
      <c r="Z498" s="13" t="str">
        <f t="shared" si="51"/>
        <v>No</v>
      </c>
      <c r="AA498" s="13" t="str">
        <f t="shared" si="52"/>
        <v>No</v>
      </c>
      <c r="AB498" s="13" t="str">
        <f t="shared" si="53"/>
        <v>No</v>
      </c>
      <c r="AC498" s="13" t="str">
        <f>Table4[[#This Row],[Club]]&amp;":"&amp;Table4[[#Headers],[Female]]</f>
        <v>:Female</v>
      </c>
    </row>
    <row r="499" spans="1:29" x14ac:dyDescent="0.2">
      <c r="A499" s="2">
        <v>498</v>
      </c>
      <c r="B499" s="2" t="str">
        <f>IFERROR(VLOOKUP($A$1&amp;":"&amp;A499,'Finish order'!C:K,6,FALSE),"")</f>
        <v/>
      </c>
      <c r="C499" s="2" t="str">
        <f>IFERROR(VLOOKUP(A$1&amp;":"&amp;A499,'Finish order'!$C:$K,9,FALSE),"")</f>
        <v/>
      </c>
      <c r="D499" s="2" t="str">
        <f>IFERROR(VLOOKUP(A$1&amp;":"&amp;A499,'Finish order'!$C:$K,7,FALSE),"")</f>
        <v/>
      </c>
      <c r="E499" s="11" t="str">
        <f>IFERROR(VLOOKUP($A$1&amp;":"&amp;A499,'Finish order'!C:K,5,FALSE),"")</f>
        <v/>
      </c>
      <c r="F499" s="2" t="str">
        <f>IFERROR(VLOOKUP($A$1&amp;":"&amp;A499,'Finish order'!C:K,4,FALSE),"")</f>
        <v/>
      </c>
      <c r="G499" s="13" t="str" cm="1">
        <f t="array" ref="G499">IFERROR(SMALL(IF($D$2:$D1408=D499,$A$2:$A$911*1.001),1),"")</f>
        <v/>
      </c>
      <c r="H499" s="13" t="str" cm="1">
        <f t="array" ref="H499">IFERROR(SMALL(IF($D$2:$D1408=D499,$A$2:$A$911*1.0001),2),"")</f>
        <v/>
      </c>
      <c r="I499" s="13" t="str" cm="1">
        <f t="array" ref="I499">IFERROR(SMALL(IF($D$2:$D1408=D499,$A$2:$A$911*1.00001),3),"")</f>
        <v/>
      </c>
      <c r="J499" s="13" t="str" cm="1">
        <f t="array" ref="J499">IFERROR(SMALL(IF($D$2:$D1408=D499,$A$2:$A$911*1.000001),4),"")</f>
        <v/>
      </c>
      <c r="K499" s="13" t="str">
        <f t="shared" si="48"/>
        <v>No</v>
      </c>
      <c r="L499" s="13" t="str">
        <f t="shared" si="49"/>
        <v>No</v>
      </c>
      <c r="M499" s="13" t="str">
        <f t="shared" si="50"/>
        <v>No</v>
      </c>
      <c r="N499" s="13" t="str">
        <f>Table1[[#This Row],[Club]]&amp;":"&amp;Table1[[#Headers],[Male]]</f>
        <v>:Male</v>
      </c>
      <c r="P499" s="2">
        <v>498</v>
      </c>
      <c r="Q499" s="2" t="str">
        <f>IFERROR(VLOOKUP(P$1&amp;":"&amp;P499,'Finish order'!$C:$K,6,FALSE),"")</f>
        <v/>
      </c>
      <c r="R499" s="2" t="str">
        <f>IFERROR(VLOOKUP(P$1&amp;":"&amp;P499,'Finish order'!$C:$K,9,FALSE),"")</f>
        <v/>
      </c>
      <c r="S499" s="2" t="str">
        <f>IFERROR(VLOOKUP(P$1&amp;":"&amp;P499,'Finish order'!$C:$K,7,FALSE),"")</f>
        <v/>
      </c>
      <c r="T499" s="11" t="str">
        <f>IFERROR(VLOOKUP(P$1&amp;":"&amp;P499,'Finish order'!$C:$K,5,FALSE),"")</f>
        <v/>
      </c>
      <c r="U499" s="2" t="str">
        <f>IFERROR(VLOOKUP(P$1&amp;":"&amp;P499,'Finish order'!$C:$K,4,FALSE),"")</f>
        <v/>
      </c>
      <c r="V499" s="13" t="str" cm="1">
        <f t="array" ref="V499">IFERROR(SMALL(IF($S$2:$S1408=S499,$P$2:$P$911*1.001),1),"")</f>
        <v/>
      </c>
      <c r="W499" s="13" t="str" cm="1">
        <f t="array" ref="W499">IFERROR(SMALL(IF($S$2:$S1408=S499,$P$2:$P$911*1.0001),2),"")</f>
        <v/>
      </c>
      <c r="X499" s="13" t="str" cm="1">
        <f t="array" ref="X499">IFERROR(SMALL(IF($S$2:$S1408=S499,$P$2:$P$911*1.00001),3),"")</f>
        <v/>
      </c>
      <c r="Y499" s="13" t="str" cm="1">
        <f t="array" ref="Y499">IFERROR(SMALL(IF($S$2:$S1408=S499,$P$2:$P$911*1.000001),4),"")</f>
        <v/>
      </c>
      <c r="Z499" s="13" t="str">
        <f t="shared" si="51"/>
        <v>No</v>
      </c>
      <c r="AA499" s="13" t="str">
        <f t="shared" si="52"/>
        <v>No</v>
      </c>
      <c r="AB499" s="13" t="str">
        <f t="shared" si="53"/>
        <v>No</v>
      </c>
      <c r="AC499" s="13" t="str">
        <f>Table4[[#This Row],[Club]]&amp;":"&amp;Table4[[#Headers],[Female]]</f>
        <v>:Female</v>
      </c>
    </row>
    <row r="500" spans="1:29" x14ac:dyDescent="0.2">
      <c r="A500" s="2">
        <v>499</v>
      </c>
      <c r="B500" s="2" t="str">
        <f>IFERROR(VLOOKUP($A$1&amp;":"&amp;A500,'Finish order'!C:K,6,FALSE),"")</f>
        <v/>
      </c>
      <c r="C500" s="2" t="str">
        <f>IFERROR(VLOOKUP(A$1&amp;":"&amp;A500,'Finish order'!$C:$K,9,FALSE),"")</f>
        <v/>
      </c>
      <c r="D500" s="2" t="str">
        <f>IFERROR(VLOOKUP(A$1&amp;":"&amp;A500,'Finish order'!$C:$K,7,FALSE),"")</f>
        <v/>
      </c>
      <c r="E500" s="11" t="str">
        <f>IFERROR(VLOOKUP($A$1&amp;":"&amp;A500,'Finish order'!C:K,5,FALSE),"")</f>
        <v/>
      </c>
      <c r="F500" s="2" t="str">
        <f>IFERROR(VLOOKUP($A$1&amp;":"&amp;A500,'Finish order'!C:K,4,FALSE),"")</f>
        <v/>
      </c>
      <c r="G500" s="13" t="str" cm="1">
        <f t="array" ref="G500">IFERROR(SMALL(IF($D$2:$D1409=D500,$A$2:$A$911*1.001),1),"")</f>
        <v/>
      </c>
      <c r="H500" s="13" t="str" cm="1">
        <f t="array" ref="H500">IFERROR(SMALL(IF($D$2:$D1409=D500,$A$2:$A$911*1.0001),2),"")</f>
        <v/>
      </c>
      <c r="I500" s="13" t="str" cm="1">
        <f t="array" ref="I500">IFERROR(SMALL(IF($D$2:$D1409=D500,$A$2:$A$911*1.00001),3),"")</f>
        <v/>
      </c>
      <c r="J500" s="13" t="str" cm="1">
        <f t="array" ref="J500">IFERROR(SMALL(IF($D$2:$D1409=D500,$A$2:$A$911*1.000001),4),"")</f>
        <v/>
      </c>
      <c r="K500" s="13" t="str">
        <f t="shared" si="48"/>
        <v>No</v>
      </c>
      <c r="L500" s="13" t="str">
        <f t="shared" si="49"/>
        <v>No</v>
      </c>
      <c r="M500" s="13" t="str">
        <f t="shared" si="50"/>
        <v>No</v>
      </c>
      <c r="N500" s="13" t="str">
        <f>Table1[[#This Row],[Club]]&amp;":"&amp;Table1[[#Headers],[Male]]</f>
        <v>:Male</v>
      </c>
      <c r="P500" s="2">
        <v>499</v>
      </c>
      <c r="Q500" s="2" t="str">
        <f>IFERROR(VLOOKUP(P$1&amp;":"&amp;P500,'Finish order'!$C:$K,6,FALSE),"")</f>
        <v/>
      </c>
      <c r="R500" s="2" t="str">
        <f>IFERROR(VLOOKUP(P$1&amp;":"&amp;P500,'Finish order'!$C:$K,9,FALSE),"")</f>
        <v/>
      </c>
      <c r="S500" s="2" t="str">
        <f>IFERROR(VLOOKUP(P$1&amp;":"&amp;P500,'Finish order'!$C:$K,7,FALSE),"")</f>
        <v/>
      </c>
      <c r="T500" s="11" t="str">
        <f>IFERROR(VLOOKUP(P$1&amp;":"&amp;P500,'Finish order'!$C:$K,5,FALSE),"")</f>
        <v/>
      </c>
      <c r="U500" s="2" t="str">
        <f>IFERROR(VLOOKUP(P$1&amp;":"&amp;P500,'Finish order'!$C:$K,4,FALSE),"")</f>
        <v/>
      </c>
      <c r="V500" s="13" t="str" cm="1">
        <f t="array" ref="V500">IFERROR(SMALL(IF($S$2:$S1409=S500,$P$2:$P$911*1.001),1),"")</f>
        <v/>
      </c>
      <c r="W500" s="13" t="str" cm="1">
        <f t="array" ref="W500">IFERROR(SMALL(IF($S$2:$S1409=S500,$P$2:$P$911*1.0001),2),"")</f>
        <v/>
      </c>
      <c r="X500" s="13" t="str" cm="1">
        <f t="array" ref="X500">IFERROR(SMALL(IF($S$2:$S1409=S500,$P$2:$P$911*1.00001),3),"")</f>
        <v/>
      </c>
      <c r="Y500" s="13" t="str" cm="1">
        <f t="array" ref="Y500">IFERROR(SMALL(IF($S$2:$S1409=S500,$P$2:$P$911*1.000001),4),"")</f>
        <v/>
      </c>
      <c r="Z500" s="13" t="str">
        <f t="shared" si="51"/>
        <v>No</v>
      </c>
      <c r="AA500" s="13" t="str">
        <f t="shared" si="52"/>
        <v>No</v>
      </c>
      <c r="AB500" s="13" t="str">
        <f t="shared" si="53"/>
        <v>No</v>
      </c>
      <c r="AC500" s="13" t="str">
        <f>Table4[[#This Row],[Club]]&amp;":"&amp;Table4[[#Headers],[Female]]</f>
        <v>:Female</v>
      </c>
    </row>
    <row r="501" spans="1:29" x14ac:dyDescent="0.2">
      <c r="A501" s="2">
        <v>500</v>
      </c>
      <c r="B501" s="2" t="str">
        <f>IFERROR(VLOOKUP($A$1&amp;":"&amp;A501,'Finish order'!C:K,6,FALSE),"")</f>
        <v/>
      </c>
      <c r="C501" s="2" t="str">
        <f>IFERROR(VLOOKUP(A$1&amp;":"&amp;A501,'Finish order'!$C:$K,9,FALSE),"")</f>
        <v/>
      </c>
      <c r="D501" s="2" t="str">
        <f>IFERROR(VLOOKUP(A$1&amp;":"&amp;A501,'Finish order'!$C:$K,7,FALSE),"")</f>
        <v/>
      </c>
      <c r="E501" s="11" t="str">
        <f>IFERROR(VLOOKUP($A$1&amp;":"&amp;A501,'Finish order'!C:K,5,FALSE),"")</f>
        <v/>
      </c>
      <c r="F501" s="2" t="str">
        <f>IFERROR(VLOOKUP($A$1&amp;":"&amp;A501,'Finish order'!C:K,4,FALSE),"")</f>
        <v/>
      </c>
      <c r="G501" s="13" t="str" cm="1">
        <f t="array" ref="G501">IFERROR(SMALL(IF($D$2:$D1410=D501,$A$2:$A$911*1.001),1),"")</f>
        <v/>
      </c>
      <c r="H501" s="13" t="str" cm="1">
        <f t="array" ref="H501">IFERROR(SMALL(IF($D$2:$D1410=D501,$A$2:$A$911*1.0001),2),"")</f>
        <v/>
      </c>
      <c r="I501" s="13" t="str" cm="1">
        <f t="array" ref="I501">IFERROR(SMALL(IF($D$2:$D1410=D501,$A$2:$A$911*1.00001),3),"")</f>
        <v/>
      </c>
      <c r="J501" s="13" t="str" cm="1">
        <f t="array" ref="J501">IFERROR(SMALL(IF($D$2:$D1410=D501,$A$2:$A$911*1.000001),4),"")</f>
        <v/>
      </c>
      <c r="K501" s="13" t="str">
        <f t="shared" si="48"/>
        <v>No</v>
      </c>
      <c r="L501" s="13" t="str">
        <f t="shared" si="49"/>
        <v>No</v>
      </c>
      <c r="M501" s="13" t="str">
        <f t="shared" si="50"/>
        <v>No</v>
      </c>
      <c r="N501" s="13" t="str">
        <f>Table1[[#This Row],[Club]]&amp;":"&amp;Table1[[#Headers],[Male]]</f>
        <v>:Male</v>
      </c>
      <c r="P501" s="2">
        <v>500</v>
      </c>
      <c r="Q501" s="2" t="str">
        <f>IFERROR(VLOOKUP(P$1&amp;":"&amp;P501,'Finish order'!$C:$K,6,FALSE),"")</f>
        <v/>
      </c>
      <c r="R501" s="2" t="str">
        <f>IFERROR(VLOOKUP(P$1&amp;":"&amp;P501,'Finish order'!$C:$K,9,FALSE),"")</f>
        <v/>
      </c>
      <c r="S501" s="2" t="str">
        <f>IFERROR(VLOOKUP(P$1&amp;":"&amp;P501,'Finish order'!$C:$K,7,FALSE),"")</f>
        <v/>
      </c>
      <c r="T501" s="11" t="str">
        <f>IFERROR(VLOOKUP(P$1&amp;":"&amp;P501,'Finish order'!$C:$K,5,FALSE),"")</f>
        <v/>
      </c>
      <c r="U501" s="2" t="str">
        <f>IFERROR(VLOOKUP(P$1&amp;":"&amp;P501,'Finish order'!$C:$K,4,FALSE),"")</f>
        <v/>
      </c>
      <c r="V501" s="13" t="str" cm="1">
        <f t="array" ref="V501">IFERROR(SMALL(IF($S$2:$S1410=S501,$P$2:$P$911*1.001),1),"")</f>
        <v/>
      </c>
      <c r="W501" s="13" t="str" cm="1">
        <f t="array" ref="W501">IFERROR(SMALL(IF($S$2:$S1410=S501,$P$2:$P$911*1.0001),2),"")</f>
        <v/>
      </c>
      <c r="X501" s="13" t="str" cm="1">
        <f t="array" ref="X501">IFERROR(SMALL(IF($S$2:$S1410=S501,$P$2:$P$911*1.00001),3),"")</f>
        <v/>
      </c>
      <c r="Y501" s="13" t="str" cm="1">
        <f t="array" ref="Y501">IFERROR(SMALL(IF($S$2:$S1410=S501,$P$2:$P$911*1.000001),4),"")</f>
        <v/>
      </c>
      <c r="Z501" s="13" t="str">
        <f t="shared" si="51"/>
        <v>No</v>
      </c>
      <c r="AA501" s="13" t="str">
        <f t="shared" si="52"/>
        <v>No</v>
      </c>
      <c r="AB501" s="13" t="str">
        <f t="shared" si="53"/>
        <v>No</v>
      </c>
      <c r="AC501" s="13" t="str">
        <f>Table4[[#This Row],[Club]]&amp;":"&amp;Table4[[#Headers],[Female]]</f>
        <v>:Female</v>
      </c>
    </row>
    <row r="502" spans="1:29" x14ac:dyDescent="0.2">
      <c r="A502" s="2">
        <v>501</v>
      </c>
      <c r="B502" s="2" t="str">
        <f>IFERROR(VLOOKUP($A$1&amp;":"&amp;A502,'Finish order'!C:K,6,FALSE),"")</f>
        <v/>
      </c>
      <c r="C502" s="2" t="str">
        <f>IFERROR(VLOOKUP(A$1&amp;":"&amp;A502,'Finish order'!$C:$K,9,FALSE),"")</f>
        <v/>
      </c>
      <c r="D502" s="2" t="str">
        <f>IFERROR(VLOOKUP(A$1&amp;":"&amp;A502,'Finish order'!$C:$K,7,FALSE),"")</f>
        <v/>
      </c>
      <c r="E502" s="11" t="str">
        <f>IFERROR(VLOOKUP($A$1&amp;":"&amp;A502,'Finish order'!C:K,5,FALSE),"")</f>
        <v/>
      </c>
      <c r="F502" s="2" t="str">
        <f>IFERROR(VLOOKUP($A$1&amp;":"&amp;A502,'Finish order'!C:K,4,FALSE),"")</f>
        <v/>
      </c>
      <c r="G502" s="13" t="str" cm="1">
        <f t="array" ref="G502">IFERROR(SMALL(IF($D$2:$D1411=D502,$A$2:$A$911*1.001),1),"")</f>
        <v/>
      </c>
      <c r="H502" s="13" t="str" cm="1">
        <f t="array" ref="H502">IFERROR(SMALL(IF($D$2:$D1411=D502,$A$2:$A$911*1.0001),2),"")</f>
        <v/>
      </c>
      <c r="I502" s="13" t="str" cm="1">
        <f t="array" ref="I502">IFERROR(SMALL(IF($D$2:$D1411=D502,$A$2:$A$911*1.00001),3),"")</f>
        <v/>
      </c>
      <c r="J502" s="13" t="str" cm="1">
        <f t="array" ref="J502">IFERROR(SMALL(IF($D$2:$D1411=D502,$A$2:$A$911*1.000001),4),"")</f>
        <v/>
      </c>
      <c r="K502" s="13" t="str">
        <f t="shared" si="48"/>
        <v>No</v>
      </c>
      <c r="L502" s="13" t="str">
        <f t="shared" si="49"/>
        <v>No</v>
      </c>
      <c r="M502" s="13" t="str">
        <f t="shared" si="50"/>
        <v>No</v>
      </c>
      <c r="N502" s="13" t="str">
        <f>Table1[[#This Row],[Club]]&amp;":"&amp;Table1[[#Headers],[Male]]</f>
        <v>:Male</v>
      </c>
      <c r="P502" s="2">
        <v>501</v>
      </c>
      <c r="Q502" s="2" t="str">
        <f>IFERROR(VLOOKUP(P$1&amp;":"&amp;P502,'Finish order'!$C:$K,6,FALSE),"")</f>
        <v/>
      </c>
      <c r="R502" s="2" t="str">
        <f>IFERROR(VLOOKUP(P$1&amp;":"&amp;P502,'Finish order'!$C:$K,9,FALSE),"")</f>
        <v/>
      </c>
      <c r="S502" s="2" t="str">
        <f>IFERROR(VLOOKUP(P$1&amp;":"&amp;P502,'Finish order'!$C:$K,7,FALSE),"")</f>
        <v/>
      </c>
      <c r="T502" s="11" t="str">
        <f>IFERROR(VLOOKUP(P$1&amp;":"&amp;P502,'Finish order'!$C:$K,5,FALSE),"")</f>
        <v/>
      </c>
      <c r="U502" s="2" t="str">
        <f>IFERROR(VLOOKUP(P$1&amp;":"&amp;P502,'Finish order'!$C:$K,4,FALSE),"")</f>
        <v/>
      </c>
      <c r="V502" s="13" t="str" cm="1">
        <f t="array" ref="V502">IFERROR(SMALL(IF($S$2:$S1411=S502,$P$2:$P$911*1.001),1),"")</f>
        <v/>
      </c>
      <c r="W502" s="13" t="str" cm="1">
        <f t="array" ref="W502">IFERROR(SMALL(IF($S$2:$S1411=S502,$P$2:$P$911*1.0001),2),"")</f>
        <v/>
      </c>
      <c r="X502" s="13" t="str" cm="1">
        <f t="array" ref="X502">IFERROR(SMALL(IF($S$2:$S1411=S502,$P$2:$P$911*1.00001),3),"")</f>
        <v/>
      </c>
      <c r="Y502" s="13" t="str" cm="1">
        <f t="array" ref="Y502">IFERROR(SMALL(IF($S$2:$S1411=S502,$P$2:$P$911*1.000001),4),"")</f>
        <v/>
      </c>
      <c r="Z502" s="13" t="str">
        <f t="shared" si="51"/>
        <v>No</v>
      </c>
      <c r="AA502" s="13" t="str">
        <f t="shared" si="52"/>
        <v>No</v>
      </c>
      <c r="AB502" s="13" t="str">
        <f t="shared" si="53"/>
        <v>No</v>
      </c>
      <c r="AC502" s="13" t="str">
        <f>Table4[[#This Row],[Club]]&amp;":"&amp;Table4[[#Headers],[Female]]</f>
        <v>:Female</v>
      </c>
    </row>
    <row r="503" spans="1:29" x14ac:dyDescent="0.2">
      <c r="A503" s="2">
        <v>502</v>
      </c>
      <c r="B503" s="2" t="str">
        <f>IFERROR(VLOOKUP($A$1&amp;":"&amp;A503,'Finish order'!C:K,6,FALSE),"")</f>
        <v/>
      </c>
      <c r="C503" s="2" t="str">
        <f>IFERROR(VLOOKUP(A$1&amp;":"&amp;A503,'Finish order'!$C:$K,9,FALSE),"")</f>
        <v/>
      </c>
      <c r="D503" s="2" t="str">
        <f>IFERROR(VLOOKUP(A$1&amp;":"&amp;A503,'Finish order'!$C:$K,7,FALSE),"")</f>
        <v/>
      </c>
      <c r="E503" s="11" t="str">
        <f>IFERROR(VLOOKUP($A$1&amp;":"&amp;A503,'Finish order'!C:K,5,FALSE),"")</f>
        <v/>
      </c>
      <c r="F503" s="2" t="str">
        <f>IFERROR(VLOOKUP($A$1&amp;":"&amp;A503,'Finish order'!C:K,4,FALSE),"")</f>
        <v/>
      </c>
      <c r="G503" s="13" t="str" cm="1">
        <f t="array" ref="G503">IFERROR(SMALL(IF($D$2:$D1412=D503,$A$2:$A$911*1.001),1),"")</f>
        <v/>
      </c>
      <c r="H503" s="13" t="str" cm="1">
        <f t="array" ref="H503">IFERROR(SMALL(IF($D$2:$D1412=D503,$A$2:$A$911*1.0001),2),"")</f>
        <v/>
      </c>
      <c r="I503" s="13" t="str" cm="1">
        <f t="array" ref="I503">IFERROR(SMALL(IF($D$2:$D1412=D503,$A$2:$A$911*1.00001),3),"")</f>
        <v/>
      </c>
      <c r="J503" s="13" t="str" cm="1">
        <f t="array" ref="J503">IFERROR(SMALL(IF($D$2:$D1412=D503,$A$2:$A$911*1.000001),4),"")</f>
        <v/>
      </c>
      <c r="K503" s="13" t="str">
        <f t="shared" si="48"/>
        <v>No</v>
      </c>
      <c r="L503" s="13" t="str">
        <f t="shared" si="49"/>
        <v>No</v>
      </c>
      <c r="M503" s="13" t="str">
        <f t="shared" si="50"/>
        <v>No</v>
      </c>
      <c r="N503" s="13" t="str">
        <f>Table1[[#This Row],[Club]]&amp;":"&amp;Table1[[#Headers],[Male]]</f>
        <v>:Male</v>
      </c>
      <c r="P503" s="2">
        <v>502</v>
      </c>
      <c r="Q503" s="2" t="str">
        <f>IFERROR(VLOOKUP(P$1&amp;":"&amp;P503,'Finish order'!$C:$K,6,FALSE),"")</f>
        <v/>
      </c>
      <c r="R503" s="2" t="str">
        <f>IFERROR(VLOOKUP(P$1&amp;":"&amp;P503,'Finish order'!$C:$K,9,FALSE),"")</f>
        <v/>
      </c>
      <c r="S503" s="2" t="str">
        <f>IFERROR(VLOOKUP(P$1&amp;":"&amp;P503,'Finish order'!$C:$K,7,FALSE),"")</f>
        <v/>
      </c>
      <c r="T503" s="11" t="str">
        <f>IFERROR(VLOOKUP(P$1&amp;":"&amp;P503,'Finish order'!$C:$K,5,FALSE),"")</f>
        <v/>
      </c>
      <c r="U503" s="2" t="str">
        <f>IFERROR(VLOOKUP(P$1&amp;":"&amp;P503,'Finish order'!$C:$K,4,FALSE),"")</f>
        <v/>
      </c>
      <c r="V503" s="13" t="str" cm="1">
        <f t="array" ref="V503">IFERROR(SMALL(IF($S$2:$S1412=S503,$P$2:$P$911*1.001),1),"")</f>
        <v/>
      </c>
      <c r="W503" s="13" t="str" cm="1">
        <f t="array" ref="W503">IFERROR(SMALL(IF($S$2:$S1412=S503,$P$2:$P$911*1.0001),2),"")</f>
        <v/>
      </c>
      <c r="X503" s="13" t="str" cm="1">
        <f t="array" ref="X503">IFERROR(SMALL(IF($S$2:$S1412=S503,$P$2:$P$911*1.00001),3),"")</f>
        <v/>
      </c>
      <c r="Y503" s="13" t="str" cm="1">
        <f t="array" ref="Y503">IFERROR(SMALL(IF($S$2:$S1412=S503,$P$2:$P$911*1.000001),4),"")</f>
        <v/>
      </c>
      <c r="Z503" s="13" t="str">
        <f t="shared" si="51"/>
        <v>No</v>
      </c>
      <c r="AA503" s="13" t="str">
        <f t="shared" si="52"/>
        <v>No</v>
      </c>
      <c r="AB503" s="13" t="str">
        <f t="shared" si="53"/>
        <v>No</v>
      </c>
      <c r="AC503" s="13" t="str">
        <f>Table4[[#This Row],[Club]]&amp;":"&amp;Table4[[#Headers],[Female]]</f>
        <v>:Female</v>
      </c>
    </row>
    <row r="504" spans="1:29" x14ac:dyDescent="0.2">
      <c r="A504" s="2">
        <v>503</v>
      </c>
      <c r="B504" s="2" t="str">
        <f>IFERROR(VLOOKUP($A$1&amp;":"&amp;A504,'Finish order'!C:K,6,FALSE),"")</f>
        <v/>
      </c>
      <c r="C504" s="2" t="str">
        <f>IFERROR(VLOOKUP(A$1&amp;":"&amp;A504,'Finish order'!$C:$K,9,FALSE),"")</f>
        <v/>
      </c>
      <c r="D504" s="2" t="str">
        <f>IFERROR(VLOOKUP(A$1&amp;":"&amp;A504,'Finish order'!$C:$K,7,FALSE),"")</f>
        <v/>
      </c>
      <c r="E504" s="11" t="str">
        <f>IFERROR(VLOOKUP($A$1&amp;":"&amp;A504,'Finish order'!C:K,5,FALSE),"")</f>
        <v/>
      </c>
      <c r="F504" s="2" t="str">
        <f>IFERROR(VLOOKUP($A$1&amp;":"&amp;A504,'Finish order'!C:K,4,FALSE),"")</f>
        <v/>
      </c>
      <c r="G504" s="13" t="str" cm="1">
        <f t="array" ref="G504">IFERROR(SMALL(IF($D$2:$D1413=D504,$A$2:$A$911*1.001),1),"")</f>
        <v/>
      </c>
      <c r="H504" s="13" t="str" cm="1">
        <f t="array" ref="H504">IFERROR(SMALL(IF($D$2:$D1413=D504,$A$2:$A$911*1.0001),2),"")</f>
        <v/>
      </c>
      <c r="I504" s="13" t="str" cm="1">
        <f t="array" ref="I504">IFERROR(SMALL(IF($D$2:$D1413=D504,$A$2:$A$911*1.00001),3),"")</f>
        <v/>
      </c>
      <c r="J504" s="13" t="str" cm="1">
        <f t="array" ref="J504">IFERROR(SMALL(IF($D$2:$D1413=D504,$A$2:$A$911*1.000001),4),"")</f>
        <v/>
      </c>
      <c r="K504" s="13" t="str">
        <f t="shared" si="48"/>
        <v>No</v>
      </c>
      <c r="L504" s="13" t="str">
        <f t="shared" si="49"/>
        <v>No</v>
      </c>
      <c r="M504" s="13" t="str">
        <f t="shared" si="50"/>
        <v>No</v>
      </c>
      <c r="N504" s="13" t="str">
        <f>Table1[[#This Row],[Club]]&amp;":"&amp;Table1[[#Headers],[Male]]</f>
        <v>:Male</v>
      </c>
      <c r="P504" s="2">
        <v>503</v>
      </c>
      <c r="Q504" s="2" t="str">
        <f>IFERROR(VLOOKUP(P$1&amp;":"&amp;P504,'Finish order'!$C:$K,6,FALSE),"")</f>
        <v/>
      </c>
      <c r="R504" s="2" t="str">
        <f>IFERROR(VLOOKUP(P$1&amp;":"&amp;P504,'Finish order'!$C:$K,9,FALSE),"")</f>
        <v/>
      </c>
      <c r="S504" s="2" t="str">
        <f>IFERROR(VLOOKUP(P$1&amp;":"&amp;P504,'Finish order'!$C:$K,7,FALSE),"")</f>
        <v/>
      </c>
      <c r="T504" s="11" t="str">
        <f>IFERROR(VLOOKUP(P$1&amp;":"&amp;P504,'Finish order'!$C:$K,5,FALSE),"")</f>
        <v/>
      </c>
      <c r="U504" s="2" t="str">
        <f>IFERROR(VLOOKUP(P$1&amp;":"&amp;P504,'Finish order'!$C:$K,4,FALSE),"")</f>
        <v/>
      </c>
      <c r="V504" s="13" t="str" cm="1">
        <f t="array" ref="V504">IFERROR(SMALL(IF($S$2:$S1413=S504,$P$2:$P$911*1.001),1),"")</f>
        <v/>
      </c>
      <c r="W504" s="13" t="str" cm="1">
        <f t="array" ref="W504">IFERROR(SMALL(IF($S$2:$S1413=S504,$P$2:$P$911*1.0001),2),"")</f>
        <v/>
      </c>
      <c r="X504" s="13" t="str" cm="1">
        <f t="array" ref="X504">IFERROR(SMALL(IF($S$2:$S1413=S504,$P$2:$P$911*1.00001),3),"")</f>
        <v/>
      </c>
      <c r="Y504" s="13" t="str" cm="1">
        <f t="array" ref="Y504">IFERROR(SMALL(IF($S$2:$S1413=S504,$P$2:$P$911*1.000001),4),"")</f>
        <v/>
      </c>
      <c r="Z504" s="13" t="str">
        <f t="shared" si="51"/>
        <v>No</v>
      </c>
      <c r="AA504" s="13" t="str">
        <f t="shared" si="52"/>
        <v>No</v>
      </c>
      <c r="AB504" s="13" t="str">
        <f t="shared" si="53"/>
        <v>No</v>
      </c>
      <c r="AC504" s="13" t="str">
        <f>Table4[[#This Row],[Club]]&amp;":"&amp;Table4[[#Headers],[Female]]</f>
        <v>:Female</v>
      </c>
    </row>
    <row r="505" spans="1:29" x14ac:dyDescent="0.2">
      <c r="A505" s="2">
        <v>504</v>
      </c>
      <c r="B505" s="2" t="str">
        <f>IFERROR(VLOOKUP($A$1&amp;":"&amp;A505,'Finish order'!C:K,6,FALSE),"")</f>
        <v/>
      </c>
      <c r="C505" s="2" t="str">
        <f>IFERROR(VLOOKUP(A$1&amp;":"&amp;A505,'Finish order'!$C:$K,9,FALSE),"")</f>
        <v/>
      </c>
      <c r="D505" s="2" t="str">
        <f>IFERROR(VLOOKUP(A$1&amp;":"&amp;A505,'Finish order'!$C:$K,7,FALSE),"")</f>
        <v/>
      </c>
      <c r="E505" s="11" t="str">
        <f>IFERROR(VLOOKUP($A$1&amp;":"&amp;A505,'Finish order'!C:K,5,FALSE),"")</f>
        <v/>
      </c>
      <c r="F505" s="2" t="str">
        <f>IFERROR(VLOOKUP($A$1&amp;":"&amp;A505,'Finish order'!C:K,4,FALSE),"")</f>
        <v/>
      </c>
      <c r="G505" s="13" t="str" cm="1">
        <f t="array" ref="G505">IFERROR(SMALL(IF($D$2:$D1414=D505,$A$2:$A$911*1.001),1),"")</f>
        <v/>
      </c>
      <c r="H505" s="13" t="str" cm="1">
        <f t="array" ref="H505">IFERROR(SMALL(IF($D$2:$D1414=D505,$A$2:$A$911*1.0001),2),"")</f>
        <v/>
      </c>
      <c r="I505" s="13" t="str" cm="1">
        <f t="array" ref="I505">IFERROR(SMALL(IF($D$2:$D1414=D505,$A$2:$A$911*1.00001),3),"")</f>
        <v/>
      </c>
      <c r="J505" s="13" t="str" cm="1">
        <f t="array" ref="J505">IFERROR(SMALL(IF($D$2:$D1414=D505,$A$2:$A$911*1.000001),4),"")</f>
        <v/>
      </c>
      <c r="K505" s="13" t="str">
        <f t="shared" si="48"/>
        <v>No</v>
      </c>
      <c r="L505" s="13" t="str">
        <f t="shared" si="49"/>
        <v>No</v>
      </c>
      <c r="M505" s="13" t="str">
        <f t="shared" si="50"/>
        <v>No</v>
      </c>
      <c r="N505" s="13" t="str">
        <f>Table1[[#This Row],[Club]]&amp;":"&amp;Table1[[#Headers],[Male]]</f>
        <v>:Male</v>
      </c>
      <c r="P505" s="2">
        <v>504</v>
      </c>
      <c r="Q505" s="2" t="str">
        <f>IFERROR(VLOOKUP(P$1&amp;":"&amp;P505,'Finish order'!$C:$K,6,FALSE),"")</f>
        <v/>
      </c>
      <c r="R505" s="2" t="str">
        <f>IFERROR(VLOOKUP(P$1&amp;":"&amp;P505,'Finish order'!$C:$K,9,FALSE),"")</f>
        <v/>
      </c>
      <c r="S505" s="2" t="str">
        <f>IFERROR(VLOOKUP(P$1&amp;":"&amp;P505,'Finish order'!$C:$K,7,FALSE),"")</f>
        <v/>
      </c>
      <c r="T505" s="11" t="str">
        <f>IFERROR(VLOOKUP(P$1&amp;":"&amp;P505,'Finish order'!$C:$K,5,FALSE),"")</f>
        <v/>
      </c>
      <c r="U505" s="2" t="str">
        <f>IFERROR(VLOOKUP(P$1&amp;":"&amp;P505,'Finish order'!$C:$K,4,FALSE),"")</f>
        <v/>
      </c>
      <c r="V505" s="13" t="str" cm="1">
        <f t="array" ref="V505">IFERROR(SMALL(IF($S$2:$S1414=S505,$P$2:$P$911*1.001),1),"")</f>
        <v/>
      </c>
      <c r="W505" s="13" t="str" cm="1">
        <f t="array" ref="W505">IFERROR(SMALL(IF($S$2:$S1414=S505,$P$2:$P$911*1.0001),2),"")</f>
        <v/>
      </c>
      <c r="X505" s="13" t="str" cm="1">
        <f t="array" ref="X505">IFERROR(SMALL(IF($S$2:$S1414=S505,$P$2:$P$911*1.00001),3),"")</f>
        <v/>
      </c>
      <c r="Y505" s="13" t="str" cm="1">
        <f t="array" ref="Y505">IFERROR(SMALL(IF($S$2:$S1414=S505,$P$2:$P$911*1.000001),4),"")</f>
        <v/>
      </c>
      <c r="Z505" s="13" t="str">
        <f t="shared" si="51"/>
        <v>No</v>
      </c>
      <c r="AA505" s="13" t="str">
        <f t="shared" si="52"/>
        <v>No</v>
      </c>
      <c r="AB505" s="13" t="str">
        <f t="shared" si="53"/>
        <v>No</v>
      </c>
      <c r="AC505" s="13" t="str">
        <f>Table4[[#This Row],[Club]]&amp;":"&amp;Table4[[#Headers],[Female]]</f>
        <v>:Female</v>
      </c>
    </row>
    <row r="506" spans="1:29" x14ac:dyDescent="0.2">
      <c r="A506" s="2">
        <v>505</v>
      </c>
      <c r="B506" s="2" t="str">
        <f>IFERROR(VLOOKUP($A$1&amp;":"&amp;A506,'Finish order'!C:K,6,FALSE),"")</f>
        <v/>
      </c>
      <c r="C506" s="2" t="str">
        <f>IFERROR(VLOOKUP(A$1&amp;":"&amp;A506,'Finish order'!$C:$K,9,FALSE),"")</f>
        <v/>
      </c>
      <c r="D506" s="2" t="str">
        <f>IFERROR(VLOOKUP(A$1&amp;":"&amp;A506,'Finish order'!$C:$K,7,FALSE),"")</f>
        <v/>
      </c>
      <c r="E506" s="11" t="str">
        <f>IFERROR(VLOOKUP($A$1&amp;":"&amp;A506,'Finish order'!C:K,5,FALSE),"")</f>
        <v/>
      </c>
      <c r="F506" s="2" t="str">
        <f>IFERROR(VLOOKUP($A$1&amp;":"&amp;A506,'Finish order'!C:K,4,FALSE),"")</f>
        <v/>
      </c>
      <c r="G506" s="13" t="str" cm="1">
        <f t="array" ref="G506">IFERROR(SMALL(IF($D$2:$D1415=D506,$A$2:$A$911*1.001),1),"")</f>
        <v/>
      </c>
      <c r="H506" s="13" t="str" cm="1">
        <f t="array" ref="H506">IFERROR(SMALL(IF($D$2:$D1415=D506,$A$2:$A$911*1.0001),2),"")</f>
        <v/>
      </c>
      <c r="I506" s="13" t="str" cm="1">
        <f t="array" ref="I506">IFERROR(SMALL(IF($D$2:$D1415=D506,$A$2:$A$911*1.00001),3),"")</f>
        <v/>
      </c>
      <c r="J506" s="13" t="str" cm="1">
        <f t="array" ref="J506">IFERROR(SMALL(IF($D$2:$D1415=D506,$A$2:$A$911*1.000001),4),"")</f>
        <v/>
      </c>
      <c r="K506" s="13" t="str">
        <f t="shared" si="48"/>
        <v>No</v>
      </c>
      <c r="L506" s="13" t="str">
        <f t="shared" si="49"/>
        <v>No</v>
      </c>
      <c r="M506" s="13" t="str">
        <f t="shared" si="50"/>
        <v>No</v>
      </c>
      <c r="N506" s="13" t="str">
        <f>Table1[[#This Row],[Club]]&amp;":"&amp;Table1[[#Headers],[Male]]</f>
        <v>:Male</v>
      </c>
      <c r="P506" s="2">
        <v>505</v>
      </c>
      <c r="Q506" s="2" t="str">
        <f>IFERROR(VLOOKUP(P$1&amp;":"&amp;P506,'Finish order'!$C:$K,6,FALSE),"")</f>
        <v/>
      </c>
      <c r="R506" s="2" t="str">
        <f>IFERROR(VLOOKUP(P$1&amp;":"&amp;P506,'Finish order'!$C:$K,9,FALSE),"")</f>
        <v/>
      </c>
      <c r="S506" s="2" t="str">
        <f>IFERROR(VLOOKUP(P$1&amp;":"&amp;P506,'Finish order'!$C:$K,7,FALSE),"")</f>
        <v/>
      </c>
      <c r="T506" s="11" t="str">
        <f>IFERROR(VLOOKUP(P$1&amp;":"&amp;P506,'Finish order'!$C:$K,5,FALSE),"")</f>
        <v/>
      </c>
      <c r="U506" s="2" t="str">
        <f>IFERROR(VLOOKUP(P$1&amp;":"&amp;P506,'Finish order'!$C:$K,4,FALSE),"")</f>
        <v/>
      </c>
      <c r="V506" s="13" t="str" cm="1">
        <f t="array" ref="V506">IFERROR(SMALL(IF($S$2:$S1415=S506,$P$2:$P$911*1.001),1),"")</f>
        <v/>
      </c>
      <c r="W506" s="13" t="str" cm="1">
        <f t="array" ref="W506">IFERROR(SMALL(IF($S$2:$S1415=S506,$P$2:$P$911*1.0001),2),"")</f>
        <v/>
      </c>
      <c r="X506" s="13" t="str" cm="1">
        <f t="array" ref="X506">IFERROR(SMALL(IF($S$2:$S1415=S506,$P$2:$P$911*1.00001),3),"")</f>
        <v/>
      </c>
      <c r="Y506" s="13" t="str" cm="1">
        <f t="array" ref="Y506">IFERROR(SMALL(IF($S$2:$S1415=S506,$P$2:$P$911*1.000001),4),"")</f>
        <v/>
      </c>
      <c r="Z506" s="13" t="str">
        <f t="shared" si="51"/>
        <v>No</v>
      </c>
      <c r="AA506" s="13" t="str">
        <f t="shared" si="52"/>
        <v>No</v>
      </c>
      <c r="AB506" s="13" t="str">
        <f t="shared" si="53"/>
        <v>No</v>
      </c>
      <c r="AC506" s="13" t="str">
        <f>Table4[[#This Row],[Club]]&amp;":"&amp;Table4[[#Headers],[Female]]</f>
        <v>:Female</v>
      </c>
    </row>
    <row r="507" spans="1:29" x14ac:dyDescent="0.2">
      <c r="A507" s="2">
        <v>506</v>
      </c>
      <c r="B507" s="2" t="str">
        <f>IFERROR(VLOOKUP($A$1&amp;":"&amp;A507,'Finish order'!C:K,6,FALSE),"")</f>
        <v/>
      </c>
      <c r="C507" s="2" t="str">
        <f>IFERROR(VLOOKUP(A$1&amp;":"&amp;A507,'Finish order'!$C:$K,9,FALSE),"")</f>
        <v/>
      </c>
      <c r="D507" s="2" t="str">
        <f>IFERROR(VLOOKUP(A$1&amp;":"&amp;A507,'Finish order'!$C:$K,7,FALSE),"")</f>
        <v/>
      </c>
      <c r="E507" s="11" t="str">
        <f>IFERROR(VLOOKUP($A$1&amp;":"&amp;A507,'Finish order'!C:K,5,FALSE),"")</f>
        <v/>
      </c>
      <c r="F507" s="2" t="str">
        <f>IFERROR(VLOOKUP($A$1&amp;":"&amp;A507,'Finish order'!C:K,4,FALSE),"")</f>
        <v/>
      </c>
      <c r="G507" s="13" t="str" cm="1">
        <f t="array" ref="G507">IFERROR(SMALL(IF($D$2:$D1416=D507,$A$2:$A$911*1.001),1),"")</f>
        <v/>
      </c>
      <c r="H507" s="13" t="str" cm="1">
        <f t="array" ref="H507">IFERROR(SMALL(IF($D$2:$D1416=D507,$A$2:$A$911*1.0001),2),"")</f>
        <v/>
      </c>
      <c r="I507" s="13" t="str" cm="1">
        <f t="array" ref="I507">IFERROR(SMALL(IF($D$2:$D1416=D507,$A$2:$A$911*1.00001),3),"")</f>
        <v/>
      </c>
      <c r="J507" s="13" t="str" cm="1">
        <f t="array" ref="J507">IFERROR(SMALL(IF($D$2:$D1416=D507,$A$2:$A$911*1.000001),4),"")</f>
        <v/>
      </c>
      <c r="K507" s="13" t="str">
        <f t="shared" si="48"/>
        <v>No</v>
      </c>
      <c r="L507" s="13" t="str">
        <f t="shared" si="49"/>
        <v>No</v>
      </c>
      <c r="M507" s="13" t="str">
        <f t="shared" si="50"/>
        <v>No</v>
      </c>
      <c r="N507" s="13" t="str">
        <f>Table1[[#This Row],[Club]]&amp;":"&amp;Table1[[#Headers],[Male]]</f>
        <v>:Male</v>
      </c>
      <c r="P507" s="2">
        <v>506</v>
      </c>
      <c r="Q507" s="2" t="str">
        <f>IFERROR(VLOOKUP(P$1&amp;":"&amp;P507,'Finish order'!$C:$K,6,FALSE),"")</f>
        <v/>
      </c>
      <c r="R507" s="2" t="str">
        <f>IFERROR(VLOOKUP(P$1&amp;":"&amp;P507,'Finish order'!$C:$K,9,FALSE),"")</f>
        <v/>
      </c>
      <c r="S507" s="2" t="str">
        <f>IFERROR(VLOOKUP(P$1&amp;":"&amp;P507,'Finish order'!$C:$K,7,FALSE),"")</f>
        <v/>
      </c>
      <c r="T507" s="11" t="str">
        <f>IFERROR(VLOOKUP(P$1&amp;":"&amp;P507,'Finish order'!$C:$K,5,FALSE),"")</f>
        <v/>
      </c>
      <c r="U507" s="2" t="str">
        <f>IFERROR(VLOOKUP(P$1&amp;":"&amp;P507,'Finish order'!$C:$K,4,FALSE),"")</f>
        <v/>
      </c>
      <c r="V507" s="13" t="str" cm="1">
        <f t="array" ref="V507">IFERROR(SMALL(IF($S$2:$S1416=S507,$P$2:$P$911*1.001),1),"")</f>
        <v/>
      </c>
      <c r="W507" s="13" t="str" cm="1">
        <f t="array" ref="W507">IFERROR(SMALL(IF($S$2:$S1416=S507,$P$2:$P$911*1.0001),2),"")</f>
        <v/>
      </c>
      <c r="X507" s="13" t="str" cm="1">
        <f t="array" ref="X507">IFERROR(SMALL(IF($S$2:$S1416=S507,$P$2:$P$911*1.00001),3),"")</f>
        <v/>
      </c>
      <c r="Y507" s="13" t="str" cm="1">
        <f t="array" ref="Y507">IFERROR(SMALL(IF($S$2:$S1416=S507,$P$2:$P$911*1.000001),4),"")</f>
        <v/>
      </c>
      <c r="Z507" s="13" t="str">
        <f t="shared" si="51"/>
        <v>No</v>
      </c>
      <c r="AA507" s="13" t="str">
        <f t="shared" si="52"/>
        <v>No</v>
      </c>
      <c r="AB507" s="13" t="str">
        <f t="shared" si="53"/>
        <v>No</v>
      </c>
      <c r="AC507" s="13" t="str">
        <f>Table4[[#This Row],[Club]]&amp;":"&amp;Table4[[#Headers],[Female]]</f>
        <v>:Female</v>
      </c>
    </row>
    <row r="508" spans="1:29" x14ac:dyDescent="0.2">
      <c r="A508" s="2">
        <v>507</v>
      </c>
      <c r="B508" s="2" t="str">
        <f>IFERROR(VLOOKUP($A$1&amp;":"&amp;A508,'Finish order'!C:K,6,FALSE),"")</f>
        <v/>
      </c>
      <c r="C508" s="2" t="str">
        <f>IFERROR(VLOOKUP(A$1&amp;":"&amp;A508,'Finish order'!$C:$K,9,FALSE),"")</f>
        <v/>
      </c>
      <c r="D508" s="2" t="str">
        <f>IFERROR(VLOOKUP(A$1&amp;":"&amp;A508,'Finish order'!$C:$K,7,FALSE),"")</f>
        <v/>
      </c>
      <c r="E508" s="11" t="str">
        <f>IFERROR(VLOOKUP($A$1&amp;":"&amp;A508,'Finish order'!C:K,5,FALSE),"")</f>
        <v/>
      </c>
      <c r="F508" s="2" t="str">
        <f>IFERROR(VLOOKUP($A$1&amp;":"&amp;A508,'Finish order'!C:K,4,FALSE),"")</f>
        <v/>
      </c>
      <c r="G508" s="13" t="str" cm="1">
        <f t="array" ref="G508">IFERROR(SMALL(IF($D$2:$D1417=D508,$A$2:$A$911*1.001),1),"")</f>
        <v/>
      </c>
      <c r="H508" s="13" t="str" cm="1">
        <f t="array" ref="H508">IFERROR(SMALL(IF($D$2:$D1417=D508,$A$2:$A$911*1.0001),2),"")</f>
        <v/>
      </c>
      <c r="I508" s="13" t="str" cm="1">
        <f t="array" ref="I508">IFERROR(SMALL(IF($D$2:$D1417=D508,$A$2:$A$911*1.00001),3),"")</f>
        <v/>
      </c>
      <c r="J508" s="13" t="str" cm="1">
        <f t="array" ref="J508">IFERROR(SMALL(IF($D$2:$D1417=D508,$A$2:$A$911*1.000001),4),"")</f>
        <v/>
      </c>
      <c r="K508" s="13" t="str">
        <f t="shared" si="48"/>
        <v>No</v>
      </c>
      <c r="L508" s="13" t="str">
        <f t="shared" si="49"/>
        <v>No</v>
      </c>
      <c r="M508" s="13" t="str">
        <f t="shared" si="50"/>
        <v>No</v>
      </c>
      <c r="N508" s="13" t="str">
        <f>Table1[[#This Row],[Club]]&amp;":"&amp;Table1[[#Headers],[Male]]</f>
        <v>:Male</v>
      </c>
      <c r="P508" s="2">
        <v>507</v>
      </c>
      <c r="Q508" s="2" t="str">
        <f>IFERROR(VLOOKUP(P$1&amp;":"&amp;P508,'Finish order'!$C:$K,6,FALSE),"")</f>
        <v/>
      </c>
      <c r="R508" s="2" t="str">
        <f>IFERROR(VLOOKUP(P$1&amp;":"&amp;P508,'Finish order'!$C:$K,9,FALSE),"")</f>
        <v/>
      </c>
      <c r="S508" s="2" t="str">
        <f>IFERROR(VLOOKUP(P$1&amp;":"&amp;P508,'Finish order'!$C:$K,7,FALSE),"")</f>
        <v/>
      </c>
      <c r="T508" s="11" t="str">
        <f>IFERROR(VLOOKUP(P$1&amp;":"&amp;P508,'Finish order'!$C:$K,5,FALSE),"")</f>
        <v/>
      </c>
      <c r="U508" s="2" t="str">
        <f>IFERROR(VLOOKUP(P$1&amp;":"&amp;P508,'Finish order'!$C:$K,4,FALSE),"")</f>
        <v/>
      </c>
      <c r="V508" s="13" t="str" cm="1">
        <f t="array" ref="V508">IFERROR(SMALL(IF($S$2:$S1417=S508,$P$2:$P$911*1.001),1),"")</f>
        <v/>
      </c>
      <c r="W508" s="13" t="str" cm="1">
        <f t="array" ref="W508">IFERROR(SMALL(IF($S$2:$S1417=S508,$P$2:$P$911*1.0001),2),"")</f>
        <v/>
      </c>
      <c r="X508" s="13" t="str" cm="1">
        <f t="array" ref="X508">IFERROR(SMALL(IF($S$2:$S1417=S508,$P$2:$P$911*1.00001),3),"")</f>
        <v/>
      </c>
      <c r="Y508" s="13" t="str" cm="1">
        <f t="array" ref="Y508">IFERROR(SMALL(IF($S$2:$S1417=S508,$P$2:$P$911*1.000001),4),"")</f>
        <v/>
      </c>
      <c r="Z508" s="13" t="str">
        <f t="shared" si="51"/>
        <v>No</v>
      </c>
      <c r="AA508" s="13" t="str">
        <f t="shared" si="52"/>
        <v>No</v>
      </c>
      <c r="AB508" s="13" t="str">
        <f t="shared" si="53"/>
        <v>No</v>
      </c>
      <c r="AC508" s="13" t="str">
        <f>Table4[[#This Row],[Club]]&amp;":"&amp;Table4[[#Headers],[Female]]</f>
        <v>:Female</v>
      </c>
    </row>
    <row r="509" spans="1:29" x14ac:dyDescent="0.2">
      <c r="A509" s="2">
        <v>508</v>
      </c>
      <c r="B509" s="2" t="str">
        <f>IFERROR(VLOOKUP($A$1&amp;":"&amp;A509,'Finish order'!C:K,6,FALSE),"")</f>
        <v/>
      </c>
      <c r="C509" s="2" t="str">
        <f>IFERROR(VLOOKUP(A$1&amp;":"&amp;A509,'Finish order'!$C:$K,9,FALSE),"")</f>
        <v/>
      </c>
      <c r="D509" s="2" t="str">
        <f>IFERROR(VLOOKUP(A$1&amp;":"&amp;A509,'Finish order'!$C:$K,7,FALSE),"")</f>
        <v/>
      </c>
      <c r="E509" s="11" t="str">
        <f>IFERROR(VLOOKUP($A$1&amp;":"&amp;A509,'Finish order'!C:K,5,FALSE),"")</f>
        <v/>
      </c>
      <c r="F509" s="2" t="str">
        <f>IFERROR(VLOOKUP($A$1&amp;":"&amp;A509,'Finish order'!C:K,4,FALSE),"")</f>
        <v/>
      </c>
      <c r="G509" s="13" t="str" cm="1">
        <f t="array" ref="G509">IFERROR(SMALL(IF($D$2:$D1418=D509,$A$2:$A$911*1.001),1),"")</f>
        <v/>
      </c>
      <c r="H509" s="13" t="str" cm="1">
        <f t="array" ref="H509">IFERROR(SMALL(IF($D$2:$D1418=D509,$A$2:$A$911*1.0001),2),"")</f>
        <v/>
      </c>
      <c r="I509" s="13" t="str" cm="1">
        <f t="array" ref="I509">IFERROR(SMALL(IF($D$2:$D1418=D509,$A$2:$A$911*1.00001),3),"")</f>
        <v/>
      </c>
      <c r="J509" s="13" t="str" cm="1">
        <f t="array" ref="J509">IFERROR(SMALL(IF($D$2:$D1418=D509,$A$2:$A$911*1.000001),4),"")</f>
        <v/>
      </c>
      <c r="K509" s="13" t="str">
        <f t="shared" si="48"/>
        <v>No</v>
      </c>
      <c r="L509" s="13" t="str">
        <f t="shared" si="49"/>
        <v>No</v>
      </c>
      <c r="M509" s="13" t="str">
        <f t="shared" si="50"/>
        <v>No</v>
      </c>
      <c r="N509" s="13" t="str">
        <f>Table1[[#This Row],[Club]]&amp;":"&amp;Table1[[#Headers],[Male]]</f>
        <v>:Male</v>
      </c>
      <c r="P509" s="2">
        <v>508</v>
      </c>
      <c r="Q509" s="2" t="str">
        <f>IFERROR(VLOOKUP(P$1&amp;":"&amp;P509,'Finish order'!$C:$K,6,FALSE),"")</f>
        <v/>
      </c>
      <c r="R509" s="2" t="str">
        <f>IFERROR(VLOOKUP(P$1&amp;":"&amp;P509,'Finish order'!$C:$K,9,FALSE),"")</f>
        <v/>
      </c>
      <c r="S509" s="2" t="str">
        <f>IFERROR(VLOOKUP(P$1&amp;":"&amp;P509,'Finish order'!$C:$K,7,FALSE),"")</f>
        <v/>
      </c>
      <c r="T509" s="11" t="str">
        <f>IFERROR(VLOOKUP(P$1&amp;":"&amp;P509,'Finish order'!$C:$K,5,FALSE),"")</f>
        <v/>
      </c>
      <c r="U509" s="2" t="str">
        <f>IFERROR(VLOOKUP(P$1&amp;":"&amp;P509,'Finish order'!$C:$K,4,FALSE),"")</f>
        <v/>
      </c>
      <c r="V509" s="13" t="str" cm="1">
        <f t="array" ref="V509">IFERROR(SMALL(IF($S$2:$S1418=S509,$P$2:$P$911*1.001),1),"")</f>
        <v/>
      </c>
      <c r="W509" s="13" t="str" cm="1">
        <f t="array" ref="W509">IFERROR(SMALL(IF($S$2:$S1418=S509,$P$2:$P$911*1.0001),2),"")</f>
        <v/>
      </c>
      <c r="X509" s="13" t="str" cm="1">
        <f t="array" ref="X509">IFERROR(SMALL(IF($S$2:$S1418=S509,$P$2:$P$911*1.00001),3),"")</f>
        <v/>
      </c>
      <c r="Y509" s="13" t="str" cm="1">
        <f t="array" ref="Y509">IFERROR(SMALL(IF($S$2:$S1418=S509,$P$2:$P$911*1.000001),4),"")</f>
        <v/>
      </c>
      <c r="Z509" s="13" t="str">
        <f t="shared" si="51"/>
        <v>No</v>
      </c>
      <c r="AA509" s="13" t="str">
        <f t="shared" si="52"/>
        <v>No</v>
      </c>
      <c r="AB509" s="13" t="str">
        <f t="shared" si="53"/>
        <v>No</v>
      </c>
      <c r="AC509" s="13" t="str">
        <f>Table4[[#This Row],[Club]]&amp;":"&amp;Table4[[#Headers],[Female]]</f>
        <v>:Female</v>
      </c>
    </row>
    <row r="510" spans="1:29" x14ac:dyDescent="0.2">
      <c r="A510" s="2">
        <v>509</v>
      </c>
      <c r="B510" s="2" t="str">
        <f>IFERROR(VLOOKUP($A$1&amp;":"&amp;A510,'Finish order'!C:K,6,FALSE),"")</f>
        <v/>
      </c>
      <c r="C510" s="2" t="str">
        <f>IFERROR(VLOOKUP(A$1&amp;":"&amp;A510,'Finish order'!$C:$K,9,FALSE),"")</f>
        <v/>
      </c>
      <c r="D510" s="2" t="str">
        <f>IFERROR(VLOOKUP(A$1&amp;":"&amp;A510,'Finish order'!$C:$K,7,FALSE),"")</f>
        <v/>
      </c>
      <c r="E510" s="11" t="str">
        <f>IFERROR(VLOOKUP($A$1&amp;":"&amp;A510,'Finish order'!C:K,5,FALSE),"")</f>
        <v/>
      </c>
      <c r="F510" s="2" t="str">
        <f>IFERROR(VLOOKUP($A$1&amp;":"&amp;A510,'Finish order'!C:K,4,FALSE),"")</f>
        <v/>
      </c>
      <c r="G510" s="13" t="str" cm="1">
        <f t="array" ref="G510">IFERROR(SMALL(IF($D$2:$D1419=D510,$A$2:$A$911*1.001),1),"")</f>
        <v/>
      </c>
      <c r="H510" s="13" t="str" cm="1">
        <f t="array" ref="H510">IFERROR(SMALL(IF($D$2:$D1419=D510,$A$2:$A$911*1.0001),2),"")</f>
        <v/>
      </c>
      <c r="I510" s="13" t="str" cm="1">
        <f t="array" ref="I510">IFERROR(SMALL(IF($D$2:$D1419=D510,$A$2:$A$911*1.00001),3),"")</f>
        <v/>
      </c>
      <c r="J510" s="13" t="str" cm="1">
        <f t="array" ref="J510">IFERROR(SMALL(IF($D$2:$D1419=D510,$A$2:$A$911*1.000001),4),"")</f>
        <v/>
      </c>
      <c r="K510" s="13" t="str">
        <f t="shared" si="48"/>
        <v>No</v>
      </c>
      <c r="L510" s="13" t="str">
        <f t="shared" si="49"/>
        <v>No</v>
      </c>
      <c r="M510" s="13" t="str">
        <f t="shared" si="50"/>
        <v>No</v>
      </c>
      <c r="N510" s="13" t="str">
        <f>Table1[[#This Row],[Club]]&amp;":"&amp;Table1[[#Headers],[Male]]</f>
        <v>:Male</v>
      </c>
      <c r="P510" s="2">
        <v>509</v>
      </c>
      <c r="Q510" s="2" t="str">
        <f>IFERROR(VLOOKUP(P$1&amp;":"&amp;P510,'Finish order'!$C:$K,6,FALSE),"")</f>
        <v/>
      </c>
      <c r="R510" s="2" t="str">
        <f>IFERROR(VLOOKUP(P$1&amp;":"&amp;P510,'Finish order'!$C:$K,9,FALSE),"")</f>
        <v/>
      </c>
      <c r="S510" s="2" t="str">
        <f>IFERROR(VLOOKUP(P$1&amp;":"&amp;P510,'Finish order'!$C:$K,7,FALSE),"")</f>
        <v/>
      </c>
      <c r="T510" s="11" t="str">
        <f>IFERROR(VLOOKUP(P$1&amp;":"&amp;P510,'Finish order'!$C:$K,5,FALSE),"")</f>
        <v/>
      </c>
      <c r="U510" s="2" t="str">
        <f>IFERROR(VLOOKUP(P$1&amp;":"&amp;P510,'Finish order'!$C:$K,4,FALSE),"")</f>
        <v/>
      </c>
      <c r="V510" s="13" t="str" cm="1">
        <f t="array" ref="V510">IFERROR(SMALL(IF($S$2:$S1419=S510,$P$2:$P$911*1.001),1),"")</f>
        <v/>
      </c>
      <c r="W510" s="13" t="str" cm="1">
        <f t="array" ref="W510">IFERROR(SMALL(IF($S$2:$S1419=S510,$P$2:$P$911*1.0001),2),"")</f>
        <v/>
      </c>
      <c r="X510" s="13" t="str" cm="1">
        <f t="array" ref="X510">IFERROR(SMALL(IF($S$2:$S1419=S510,$P$2:$P$911*1.00001),3),"")</f>
        <v/>
      </c>
      <c r="Y510" s="13" t="str" cm="1">
        <f t="array" ref="Y510">IFERROR(SMALL(IF($S$2:$S1419=S510,$P$2:$P$911*1.000001),4),"")</f>
        <v/>
      </c>
      <c r="Z510" s="13" t="str">
        <f t="shared" si="51"/>
        <v>No</v>
      </c>
      <c r="AA510" s="13" t="str">
        <f t="shared" si="52"/>
        <v>No</v>
      </c>
      <c r="AB510" s="13" t="str">
        <f t="shared" si="53"/>
        <v>No</v>
      </c>
      <c r="AC510" s="13" t="str">
        <f>Table4[[#This Row],[Club]]&amp;":"&amp;Table4[[#Headers],[Female]]</f>
        <v>:Female</v>
      </c>
    </row>
    <row r="511" spans="1:29" x14ac:dyDescent="0.2">
      <c r="A511" s="2">
        <v>510</v>
      </c>
      <c r="B511" s="2" t="str">
        <f>IFERROR(VLOOKUP($A$1&amp;":"&amp;A511,'Finish order'!C:K,6,FALSE),"")</f>
        <v/>
      </c>
      <c r="C511" s="2" t="str">
        <f>IFERROR(VLOOKUP(A$1&amp;":"&amp;A511,'Finish order'!$C:$K,9,FALSE),"")</f>
        <v/>
      </c>
      <c r="D511" s="2" t="str">
        <f>IFERROR(VLOOKUP(A$1&amp;":"&amp;A511,'Finish order'!$C:$K,7,FALSE),"")</f>
        <v/>
      </c>
      <c r="E511" s="11" t="str">
        <f>IFERROR(VLOOKUP($A$1&amp;":"&amp;A511,'Finish order'!C:K,5,FALSE),"")</f>
        <v/>
      </c>
      <c r="F511" s="2" t="str">
        <f>IFERROR(VLOOKUP($A$1&amp;":"&amp;A511,'Finish order'!C:K,4,FALSE),"")</f>
        <v/>
      </c>
      <c r="G511" s="13" t="str" cm="1">
        <f t="array" ref="G511">IFERROR(SMALL(IF($D$2:$D1420=D511,$A$2:$A$911*1.001),1),"")</f>
        <v/>
      </c>
      <c r="H511" s="13" t="str" cm="1">
        <f t="array" ref="H511">IFERROR(SMALL(IF($D$2:$D1420=D511,$A$2:$A$911*1.0001),2),"")</f>
        <v/>
      </c>
      <c r="I511" s="13" t="str" cm="1">
        <f t="array" ref="I511">IFERROR(SMALL(IF($D$2:$D1420=D511,$A$2:$A$911*1.00001),3),"")</f>
        <v/>
      </c>
      <c r="J511" s="13" t="str" cm="1">
        <f t="array" ref="J511">IFERROR(SMALL(IF($D$2:$D1420=D511,$A$2:$A$911*1.000001),4),"")</f>
        <v/>
      </c>
      <c r="K511" s="13" t="str">
        <f t="shared" si="48"/>
        <v>No</v>
      </c>
      <c r="L511" s="13" t="str">
        <f t="shared" si="49"/>
        <v>No</v>
      </c>
      <c r="M511" s="13" t="str">
        <f t="shared" si="50"/>
        <v>No</v>
      </c>
      <c r="N511" s="13" t="str">
        <f>Table1[[#This Row],[Club]]&amp;":"&amp;Table1[[#Headers],[Male]]</f>
        <v>:Male</v>
      </c>
      <c r="P511" s="2">
        <v>510</v>
      </c>
      <c r="Q511" s="2" t="str">
        <f>IFERROR(VLOOKUP(P$1&amp;":"&amp;P511,'Finish order'!$C:$K,6,FALSE),"")</f>
        <v/>
      </c>
      <c r="R511" s="2" t="str">
        <f>IFERROR(VLOOKUP(P$1&amp;":"&amp;P511,'Finish order'!$C:$K,9,FALSE),"")</f>
        <v/>
      </c>
      <c r="S511" s="2" t="str">
        <f>IFERROR(VLOOKUP(P$1&amp;":"&amp;P511,'Finish order'!$C:$K,7,FALSE),"")</f>
        <v/>
      </c>
      <c r="T511" s="11" t="str">
        <f>IFERROR(VLOOKUP(P$1&amp;":"&amp;P511,'Finish order'!$C:$K,5,FALSE),"")</f>
        <v/>
      </c>
      <c r="U511" s="2" t="str">
        <f>IFERROR(VLOOKUP(P$1&amp;":"&amp;P511,'Finish order'!$C:$K,4,FALSE),"")</f>
        <v/>
      </c>
      <c r="V511" s="13" t="str" cm="1">
        <f t="array" ref="V511">IFERROR(SMALL(IF($S$2:$S1420=S511,$P$2:$P$911*1.001),1),"")</f>
        <v/>
      </c>
      <c r="W511" s="13" t="str" cm="1">
        <f t="array" ref="W511">IFERROR(SMALL(IF($S$2:$S1420=S511,$P$2:$P$911*1.0001),2),"")</f>
        <v/>
      </c>
      <c r="X511" s="13" t="str" cm="1">
        <f t="array" ref="X511">IFERROR(SMALL(IF($S$2:$S1420=S511,$P$2:$P$911*1.00001),3),"")</f>
        <v/>
      </c>
      <c r="Y511" s="13" t="str" cm="1">
        <f t="array" ref="Y511">IFERROR(SMALL(IF($S$2:$S1420=S511,$P$2:$P$911*1.000001),4),"")</f>
        <v/>
      </c>
      <c r="Z511" s="13" t="str">
        <f t="shared" si="51"/>
        <v>No</v>
      </c>
      <c r="AA511" s="13" t="str">
        <f t="shared" si="52"/>
        <v>No</v>
      </c>
      <c r="AB511" s="13" t="str">
        <f t="shared" si="53"/>
        <v>No</v>
      </c>
      <c r="AC511" s="13" t="str">
        <f>Table4[[#This Row],[Club]]&amp;":"&amp;Table4[[#Headers],[Female]]</f>
        <v>:Female</v>
      </c>
    </row>
    <row r="512" spans="1:29" x14ac:dyDescent="0.2">
      <c r="A512" s="2">
        <v>511</v>
      </c>
      <c r="B512" s="2" t="str">
        <f>IFERROR(VLOOKUP($A$1&amp;":"&amp;A512,'Finish order'!C:K,6,FALSE),"")</f>
        <v/>
      </c>
      <c r="C512" s="2" t="str">
        <f>IFERROR(VLOOKUP(A$1&amp;":"&amp;A512,'Finish order'!$C:$K,9,FALSE),"")</f>
        <v/>
      </c>
      <c r="D512" s="2" t="str">
        <f>IFERROR(VLOOKUP(A$1&amp;":"&amp;A512,'Finish order'!$C:$K,7,FALSE),"")</f>
        <v/>
      </c>
      <c r="E512" s="11" t="str">
        <f>IFERROR(VLOOKUP($A$1&amp;":"&amp;A512,'Finish order'!C:K,5,FALSE),"")</f>
        <v/>
      </c>
      <c r="F512" s="2" t="str">
        <f>IFERROR(VLOOKUP($A$1&amp;":"&amp;A512,'Finish order'!C:K,4,FALSE),"")</f>
        <v/>
      </c>
      <c r="G512" s="13" t="str" cm="1">
        <f t="array" ref="G512">IFERROR(SMALL(IF($D$2:$D1421=D512,$A$2:$A$911*1.001),1),"")</f>
        <v/>
      </c>
      <c r="H512" s="13" t="str" cm="1">
        <f t="array" ref="H512">IFERROR(SMALL(IF($D$2:$D1421=D512,$A$2:$A$911*1.0001),2),"")</f>
        <v/>
      </c>
      <c r="I512" s="13" t="str" cm="1">
        <f t="array" ref="I512">IFERROR(SMALL(IF($D$2:$D1421=D512,$A$2:$A$911*1.00001),3),"")</f>
        <v/>
      </c>
      <c r="J512" s="13" t="str" cm="1">
        <f t="array" ref="J512">IFERROR(SMALL(IF($D$2:$D1421=D512,$A$2:$A$911*1.000001),4),"")</f>
        <v/>
      </c>
      <c r="K512" s="13" t="str">
        <f t="shared" si="48"/>
        <v>No</v>
      </c>
      <c r="L512" s="13" t="str">
        <f t="shared" si="49"/>
        <v>No</v>
      </c>
      <c r="M512" s="13" t="str">
        <f t="shared" si="50"/>
        <v>No</v>
      </c>
      <c r="N512" s="13" t="str">
        <f>Table1[[#This Row],[Club]]&amp;":"&amp;Table1[[#Headers],[Male]]</f>
        <v>:Male</v>
      </c>
      <c r="P512" s="2">
        <v>511</v>
      </c>
      <c r="Q512" s="2" t="str">
        <f>IFERROR(VLOOKUP(P$1&amp;":"&amp;P512,'Finish order'!$C:$K,6,FALSE),"")</f>
        <v/>
      </c>
      <c r="R512" s="2" t="str">
        <f>IFERROR(VLOOKUP(P$1&amp;":"&amp;P512,'Finish order'!$C:$K,9,FALSE),"")</f>
        <v/>
      </c>
      <c r="S512" s="2" t="str">
        <f>IFERROR(VLOOKUP(P$1&amp;":"&amp;P512,'Finish order'!$C:$K,7,FALSE),"")</f>
        <v/>
      </c>
      <c r="T512" s="11" t="str">
        <f>IFERROR(VLOOKUP(P$1&amp;":"&amp;P512,'Finish order'!$C:$K,5,FALSE),"")</f>
        <v/>
      </c>
      <c r="U512" s="2" t="str">
        <f>IFERROR(VLOOKUP(P$1&amp;":"&amp;P512,'Finish order'!$C:$K,4,FALSE),"")</f>
        <v/>
      </c>
      <c r="V512" s="13" t="str" cm="1">
        <f t="array" ref="V512">IFERROR(SMALL(IF($S$2:$S1421=S512,$P$2:$P$911*1.001),1),"")</f>
        <v/>
      </c>
      <c r="W512" s="13" t="str" cm="1">
        <f t="array" ref="W512">IFERROR(SMALL(IF($S$2:$S1421=S512,$P$2:$P$911*1.0001),2),"")</f>
        <v/>
      </c>
      <c r="X512" s="13" t="str" cm="1">
        <f t="array" ref="X512">IFERROR(SMALL(IF($S$2:$S1421=S512,$P$2:$P$911*1.00001),3),"")</f>
        <v/>
      </c>
      <c r="Y512" s="13" t="str" cm="1">
        <f t="array" ref="Y512">IFERROR(SMALL(IF($S$2:$S1421=S512,$P$2:$P$911*1.000001),4),"")</f>
        <v/>
      </c>
      <c r="Z512" s="13" t="str">
        <f t="shared" si="51"/>
        <v>No</v>
      </c>
      <c r="AA512" s="13" t="str">
        <f t="shared" si="52"/>
        <v>No</v>
      </c>
      <c r="AB512" s="13" t="str">
        <f t="shared" si="53"/>
        <v>No</v>
      </c>
      <c r="AC512" s="13" t="str">
        <f>Table4[[#This Row],[Club]]&amp;":"&amp;Table4[[#Headers],[Female]]</f>
        <v>:Female</v>
      </c>
    </row>
    <row r="513" spans="1:29" x14ac:dyDescent="0.2">
      <c r="A513" s="2">
        <v>512</v>
      </c>
      <c r="B513" s="2" t="str">
        <f>IFERROR(VLOOKUP($A$1&amp;":"&amp;A513,'Finish order'!C:K,6,FALSE),"")</f>
        <v/>
      </c>
      <c r="C513" s="2" t="str">
        <f>IFERROR(VLOOKUP(A$1&amp;":"&amp;A513,'Finish order'!$C:$K,9,FALSE),"")</f>
        <v/>
      </c>
      <c r="D513" s="2" t="str">
        <f>IFERROR(VLOOKUP(A$1&amp;":"&amp;A513,'Finish order'!$C:$K,7,FALSE),"")</f>
        <v/>
      </c>
      <c r="E513" s="11" t="str">
        <f>IFERROR(VLOOKUP($A$1&amp;":"&amp;A513,'Finish order'!C:K,5,FALSE),"")</f>
        <v/>
      </c>
      <c r="F513" s="2" t="str">
        <f>IFERROR(VLOOKUP($A$1&amp;":"&amp;A513,'Finish order'!C:K,4,FALSE),"")</f>
        <v/>
      </c>
      <c r="G513" s="13" t="str" cm="1">
        <f t="array" ref="G513">IFERROR(SMALL(IF($D$2:$D1422=D513,$A$2:$A$911*1.001),1),"")</f>
        <v/>
      </c>
      <c r="H513" s="13" t="str" cm="1">
        <f t="array" ref="H513">IFERROR(SMALL(IF($D$2:$D1422=D513,$A$2:$A$911*1.0001),2),"")</f>
        <v/>
      </c>
      <c r="I513" s="13" t="str" cm="1">
        <f t="array" ref="I513">IFERROR(SMALL(IF($D$2:$D1422=D513,$A$2:$A$911*1.00001),3),"")</f>
        <v/>
      </c>
      <c r="J513" s="13" t="str" cm="1">
        <f t="array" ref="J513">IFERROR(SMALL(IF($D$2:$D1422=D513,$A$2:$A$911*1.000001),4),"")</f>
        <v/>
      </c>
      <c r="K513" s="13" t="str">
        <f t="shared" si="48"/>
        <v>No</v>
      </c>
      <c r="L513" s="13" t="str">
        <f t="shared" si="49"/>
        <v>No</v>
      </c>
      <c r="M513" s="13" t="str">
        <f t="shared" si="50"/>
        <v>No</v>
      </c>
      <c r="N513" s="13" t="str">
        <f>Table1[[#This Row],[Club]]&amp;":"&amp;Table1[[#Headers],[Male]]</f>
        <v>:Male</v>
      </c>
      <c r="P513" s="2">
        <v>512</v>
      </c>
      <c r="Q513" s="2" t="str">
        <f>IFERROR(VLOOKUP(P$1&amp;":"&amp;P513,'Finish order'!$C:$K,6,FALSE),"")</f>
        <v/>
      </c>
      <c r="R513" s="2" t="str">
        <f>IFERROR(VLOOKUP(P$1&amp;":"&amp;P513,'Finish order'!$C:$K,9,FALSE),"")</f>
        <v/>
      </c>
      <c r="S513" s="2" t="str">
        <f>IFERROR(VLOOKUP(P$1&amp;":"&amp;P513,'Finish order'!$C:$K,7,FALSE),"")</f>
        <v/>
      </c>
      <c r="T513" s="11" t="str">
        <f>IFERROR(VLOOKUP(P$1&amp;":"&amp;P513,'Finish order'!$C:$K,5,FALSE),"")</f>
        <v/>
      </c>
      <c r="U513" s="2" t="str">
        <f>IFERROR(VLOOKUP(P$1&amp;":"&amp;P513,'Finish order'!$C:$K,4,FALSE),"")</f>
        <v/>
      </c>
      <c r="V513" s="13" t="str" cm="1">
        <f t="array" ref="V513">IFERROR(SMALL(IF($S$2:$S1422=S513,$P$2:$P$911*1.001),1),"")</f>
        <v/>
      </c>
      <c r="W513" s="13" t="str" cm="1">
        <f t="array" ref="W513">IFERROR(SMALL(IF($S$2:$S1422=S513,$P$2:$P$911*1.0001),2),"")</f>
        <v/>
      </c>
      <c r="X513" s="13" t="str" cm="1">
        <f t="array" ref="X513">IFERROR(SMALL(IF($S$2:$S1422=S513,$P$2:$P$911*1.00001),3),"")</f>
        <v/>
      </c>
      <c r="Y513" s="13" t="str" cm="1">
        <f t="array" ref="Y513">IFERROR(SMALL(IF($S$2:$S1422=S513,$P$2:$P$911*1.000001),4),"")</f>
        <v/>
      </c>
      <c r="Z513" s="13" t="str">
        <f t="shared" si="51"/>
        <v>No</v>
      </c>
      <c r="AA513" s="13" t="str">
        <f t="shared" si="52"/>
        <v>No</v>
      </c>
      <c r="AB513" s="13" t="str">
        <f t="shared" si="53"/>
        <v>No</v>
      </c>
      <c r="AC513" s="13" t="str">
        <f>Table4[[#This Row],[Club]]&amp;":"&amp;Table4[[#Headers],[Female]]</f>
        <v>:Female</v>
      </c>
    </row>
    <row r="514" spans="1:29" x14ac:dyDescent="0.2">
      <c r="A514" s="2">
        <v>513</v>
      </c>
      <c r="B514" s="2" t="str">
        <f>IFERROR(VLOOKUP($A$1&amp;":"&amp;A514,'Finish order'!C:K,6,FALSE),"")</f>
        <v/>
      </c>
      <c r="C514" s="2" t="str">
        <f>IFERROR(VLOOKUP(A$1&amp;":"&amp;A514,'Finish order'!$C:$K,9,FALSE),"")</f>
        <v/>
      </c>
      <c r="D514" s="2" t="str">
        <f>IFERROR(VLOOKUP(A$1&amp;":"&amp;A514,'Finish order'!$C:$K,7,FALSE),"")</f>
        <v/>
      </c>
      <c r="E514" s="11" t="str">
        <f>IFERROR(VLOOKUP($A$1&amp;":"&amp;A514,'Finish order'!C:K,5,FALSE),"")</f>
        <v/>
      </c>
      <c r="F514" s="2" t="str">
        <f>IFERROR(VLOOKUP($A$1&amp;":"&amp;A514,'Finish order'!C:K,4,FALSE),"")</f>
        <v/>
      </c>
      <c r="G514" s="2" t="str" cm="1">
        <f t="array" ref="G514">IFERROR(SMALL(IF($D$2:$D1423=D514,$A$2:$A$911*1.001),1),"")</f>
        <v/>
      </c>
      <c r="H514" s="2" t="str" cm="1">
        <f t="array" ref="H514">IFERROR(SMALL(IF($D$2:$D1423=D514,$A$2:$A$911*1.0001),2),"")</f>
        <v/>
      </c>
      <c r="I514" s="2" t="str" cm="1">
        <f t="array" ref="I514">IFERROR(SMALL(IF($D$2:$D1423=D514,$A$2:$A$911*1.00001),3),"")</f>
        <v/>
      </c>
      <c r="J514" s="2" t="str" cm="1">
        <f t="array" ref="J514">IFERROR(SMALL(IF($D$2:$D1423=D514,$A$2:$A$911*1.000001),4),"")</f>
        <v/>
      </c>
      <c r="K514" s="13" t="str">
        <f t="shared" ref="K514:K577" si="54">IF(A514&lt;&gt;"", IF(COUNT(G514:J514)=4, SUM(G514:J514), "No"), "")</f>
        <v>No</v>
      </c>
      <c r="L514" s="13" t="str">
        <f t="shared" ref="L514:L577" si="55">IF(A514&lt;&gt;"", IF(COUNT(G514:I514)=3, SUM(G514:I514), "No"), "")</f>
        <v>No</v>
      </c>
      <c r="M514" s="13" t="str">
        <f t="shared" ref="M514:M577" si="56">IF(A514&lt;&gt;"", IF(COUNT(G514:H514)=2, SUM(G514:H514), "No"), "")</f>
        <v>No</v>
      </c>
      <c r="N514" s="13" t="str">
        <f>Table1[[#This Row],[Club]]&amp;":"&amp;Table1[[#Headers],[Male]]</f>
        <v>:Male</v>
      </c>
      <c r="Z514" s="14" t="str">
        <f t="shared" ref="Z514:Z533" ca="1" si="57">IF(P514&lt;&gt;"", IF(COUNT(V514:Y514)=4, SUM(V514:Y514)+RAND()/100, "No"), "")</f>
        <v/>
      </c>
      <c r="AA514" s="14" t="str">
        <f t="shared" ref="AA514:AA545" si="58">IF(P514&lt;&gt;"", IF(COUNT(V514:X514)=3, SUM(V514:X514), "No"), "")</f>
        <v/>
      </c>
      <c r="AB514" s="14" t="str">
        <f t="shared" ref="AB514:AB569" si="59">IF(P514&lt;&gt;"", IF(COUNT(V514:W514)=2, SUM(V514:W514), "No"), "")</f>
        <v/>
      </c>
    </row>
    <row r="515" spans="1:29" x14ac:dyDescent="0.2">
      <c r="A515" s="2">
        <v>514</v>
      </c>
      <c r="B515" s="2" t="str">
        <f>IFERROR(VLOOKUP($A$1&amp;":"&amp;A515,'Finish order'!C:K,6,FALSE),"")</f>
        <v/>
      </c>
      <c r="C515" s="2" t="str">
        <f>IFERROR(VLOOKUP(A$1&amp;":"&amp;A515,'Finish order'!$C:$K,9,FALSE),"")</f>
        <v/>
      </c>
      <c r="D515" s="2" t="str">
        <f>IFERROR(VLOOKUP(A$1&amp;":"&amp;A515,'Finish order'!$C:$K,7,FALSE),"")</f>
        <v/>
      </c>
      <c r="E515" s="11" t="str">
        <f>IFERROR(VLOOKUP($A$1&amp;":"&amp;A515,'Finish order'!C:K,5,FALSE),"")</f>
        <v/>
      </c>
      <c r="F515" s="2" t="str">
        <f>IFERROR(VLOOKUP($A$1&amp;":"&amp;A515,'Finish order'!C:K,4,FALSE),"")</f>
        <v/>
      </c>
      <c r="G515" s="2" t="str" cm="1">
        <f t="array" ref="G515">IFERROR(SMALL(IF($D$2:$D1424=D515,$A$2:$A$911*1.001),1),"")</f>
        <v/>
      </c>
      <c r="H515" s="2" t="str" cm="1">
        <f t="array" ref="H515">IFERROR(SMALL(IF($D$2:$D1424=D515,$A$2:$A$911*1.0001),2),"")</f>
        <v/>
      </c>
      <c r="I515" s="2" t="str" cm="1">
        <f t="array" ref="I515">IFERROR(SMALL(IF($D$2:$D1424=D515,$A$2:$A$911*1.00001),3),"")</f>
        <v/>
      </c>
      <c r="J515" s="2" t="str" cm="1">
        <f t="array" ref="J515">IFERROR(SMALL(IF($D$2:$D1424=D515,$A$2:$A$911*1.000001),4),"")</f>
        <v/>
      </c>
      <c r="K515" s="13" t="str">
        <f t="shared" si="54"/>
        <v>No</v>
      </c>
      <c r="L515" s="13" t="str">
        <f t="shared" si="55"/>
        <v>No</v>
      </c>
      <c r="M515" s="13" t="str">
        <f t="shared" si="56"/>
        <v>No</v>
      </c>
      <c r="N515" s="13" t="str">
        <f>Table1[[#This Row],[Club]]&amp;":"&amp;Table1[[#Headers],[Male]]</f>
        <v>:Male</v>
      </c>
      <c r="Z515" s="14" t="str">
        <f t="shared" ca="1" si="57"/>
        <v/>
      </c>
      <c r="AA515" s="14" t="str">
        <f t="shared" si="58"/>
        <v/>
      </c>
      <c r="AB515" s="14" t="str">
        <f t="shared" si="59"/>
        <v/>
      </c>
    </row>
    <row r="516" spans="1:29" x14ac:dyDescent="0.2">
      <c r="A516" s="2">
        <v>515</v>
      </c>
      <c r="B516" s="2" t="str">
        <f>IFERROR(VLOOKUP($A$1&amp;":"&amp;A516,'Finish order'!C:K,6,FALSE),"")</f>
        <v/>
      </c>
      <c r="C516" s="2" t="str">
        <f>IFERROR(VLOOKUP(A$1&amp;":"&amp;A516,'Finish order'!$C:$K,9,FALSE),"")</f>
        <v/>
      </c>
      <c r="D516" s="2" t="str">
        <f>IFERROR(VLOOKUP(A$1&amp;":"&amp;A516,'Finish order'!$C:$K,7,FALSE),"")</f>
        <v/>
      </c>
      <c r="E516" s="11" t="str">
        <f>IFERROR(VLOOKUP($A$1&amp;":"&amp;A516,'Finish order'!C:K,5,FALSE),"")</f>
        <v/>
      </c>
      <c r="F516" s="2" t="str">
        <f>IFERROR(VLOOKUP($A$1&amp;":"&amp;A516,'Finish order'!C:K,4,FALSE),"")</f>
        <v/>
      </c>
      <c r="G516" s="2" t="str" cm="1">
        <f t="array" ref="G516">IFERROR(SMALL(IF($D$2:$D1425=D516,$A$2:$A$911*1.001),1),"")</f>
        <v/>
      </c>
      <c r="H516" s="2" t="str" cm="1">
        <f t="array" ref="H516">IFERROR(SMALL(IF($D$2:$D1425=D516,$A$2:$A$911*1.0001),2),"")</f>
        <v/>
      </c>
      <c r="I516" s="2" t="str" cm="1">
        <f t="array" ref="I516">IFERROR(SMALL(IF($D$2:$D1425=D516,$A$2:$A$911*1.00001),3),"")</f>
        <v/>
      </c>
      <c r="J516" s="2" t="str" cm="1">
        <f t="array" ref="J516">IFERROR(SMALL(IF($D$2:$D1425=D516,$A$2:$A$911*1.000001),4),"")</f>
        <v/>
      </c>
      <c r="K516" s="13" t="str">
        <f t="shared" si="54"/>
        <v>No</v>
      </c>
      <c r="L516" s="13" t="str">
        <f t="shared" si="55"/>
        <v>No</v>
      </c>
      <c r="M516" s="13" t="str">
        <f t="shared" si="56"/>
        <v>No</v>
      </c>
      <c r="N516" s="13" t="str">
        <f>Table1[[#This Row],[Club]]&amp;":"&amp;Table1[[#Headers],[Male]]</f>
        <v>:Male</v>
      </c>
      <c r="Z516" s="14" t="str">
        <f t="shared" ca="1" si="57"/>
        <v/>
      </c>
      <c r="AA516" s="14" t="str">
        <f t="shared" si="58"/>
        <v/>
      </c>
      <c r="AB516" s="14" t="str">
        <f t="shared" si="59"/>
        <v/>
      </c>
    </row>
    <row r="517" spans="1:29" x14ac:dyDescent="0.2">
      <c r="A517" s="2">
        <v>516</v>
      </c>
      <c r="B517" s="2" t="str">
        <f>IFERROR(VLOOKUP($A$1&amp;":"&amp;A517,'Finish order'!C:K,6,FALSE),"")</f>
        <v/>
      </c>
      <c r="C517" s="2" t="str">
        <f>IFERROR(VLOOKUP(A$1&amp;":"&amp;A517,'Finish order'!$C:$K,9,FALSE),"")</f>
        <v/>
      </c>
      <c r="D517" s="2" t="str">
        <f>IFERROR(VLOOKUP(A$1&amp;":"&amp;A517,'Finish order'!$C:$K,7,FALSE),"")</f>
        <v/>
      </c>
      <c r="E517" s="11" t="str">
        <f>IFERROR(VLOOKUP($A$1&amp;":"&amp;A517,'Finish order'!C:K,5,FALSE),"")</f>
        <v/>
      </c>
      <c r="F517" s="2" t="str">
        <f>IFERROR(VLOOKUP($A$1&amp;":"&amp;A517,'Finish order'!C:K,4,FALSE),"")</f>
        <v/>
      </c>
      <c r="G517" s="2" t="str" cm="1">
        <f t="array" ref="G517">IFERROR(SMALL(IF($D$2:$D1426=D517,$A$2:$A$911*1.001),1),"")</f>
        <v/>
      </c>
      <c r="H517" s="2" t="str" cm="1">
        <f t="array" ref="H517">IFERROR(SMALL(IF($D$2:$D1426=D517,$A$2:$A$911*1.0001),2),"")</f>
        <v/>
      </c>
      <c r="I517" s="2" t="str" cm="1">
        <f t="array" ref="I517">IFERROR(SMALL(IF($D$2:$D1426=D517,$A$2:$A$911*1.00001),3),"")</f>
        <v/>
      </c>
      <c r="J517" s="2" t="str" cm="1">
        <f t="array" ref="J517">IFERROR(SMALL(IF($D$2:$D1426=D517,$A$2:$A$911*1.000001),4),"")</f>
        <v/>
      </c>
      <c r="K517" s="13" t="str">
        <f t="shared" si="54"/>
        <v>No</v>
      </c>
      <c r="L517" s="13" t="str">
        <f t="shared" si="55"/>
        <v>No</v>
      </c>
      <c r="M517" s="13" t="str">
        <f t="shared" si="56"/>
        <v>No</v>
      </c>
      <c r="N517" s="13" t="str">
        <f>Table1[[#This Row],[Club]]&amp;":"&amp;Table1[[#Headers],[Male]]</f>
        <v>:Male</v>
      </c>
      <c r="Z517" s="14" t="str">
        <f t="shared" ca="1" si="57"/>
        <v/>
      </c>
      <c r="AA517" s="14" t="str">
        <f t="shared" si="58"/>
        <v/>
      </c>
      <c r="AB517" s="14" t="str">
        <f t="shared" si="59"/>
        <v/>
      </c>
    </row>
    <row r="518" spans="1:29" x14ac:dyDescent="0.2">
      <c r="A518" s="2">
        <v>517</v>
      </c>
      <c r="B518" s="2" t="str">
        <f>IFERROR(VLOOKUP($A$1&amp;":"&amp;A518,'Finish order'!C:K,6,FALSE),"")</f>
        <v/>
      </c>
      <c r="C518" s="2" t="str">
        <f>IFERROR(VLOOKUP(A$1&amp;":"&amp;A518,'Finish order'!$C:$K,9,FALSE),"")</f>
        <v/>
      </c>
      <c r="D518" s="2" t="str">
        <f>IFERROR(VLOOKUP(A$1&amp;":"&amp;A518,'Finish order'!$C:$K,7,FALSE),"")</f>
        <v/>
      </c>
      <c r="E518" s="11" t="str">
        <f>IFERROR(VLOOKUP($A$1&amp;":"&amp;A518,'Finish order'!C:K,5,FALSE),"")</f>
        <v/>
      </c>
      <c r="F518" s="2" t="str">
        <f>IFERROR(VLOOKUP($A$1&amp;":"&amp;A518,'Finish order'!C:K,4,FALSE),"")</f>
        <v/>
      </c>
      <c r="G518" s="2" t="str" cm="1">
        <f t="array" ref="G518">IFERROR(SMALL(IF($D$2:$D1427=D518,$A$2:$A$911*1.001),1),"")</f>
        <v/>
      </c>
      <c r="H518" s="2" t="str" cm="1">
        <f t="array" ref="H518">IFERROR(SMALL(IF($D$2:$D1427=D518,$A$2:$A$911*1.0001),2),"")</f>
        <v/>
      </c>
      <c r="I518" s="2" t="str" cm="1">
        <f t="array" ref="I518">IFERROR(SMALL(IF($D$2:$D1427=D518,$A$2:$A$911*1.00001),3),"")</f>
        <v/>
      </c>
      <c r="J518" s="2" t="str" cm="1">
        <f t="array" ref="J518">IFERROR(SMALL(IF($D$2:$D1427=D518,$A$2:$A$911*1.000001),4),"")</f>
        <v/>
      </c>
      <c r="K518" s="13" t="str">
        <f t="shared" si="54"/>
        <v>No</v>
      </c>
      <c r="L518" s="13" t="str">
        <f t="shared" si="55"/>
        <v>No</v>
      </c>
      <c r="M518" s="13" t="str">
        <f t="shared" si="56"/>
        <v>No</v>
      </c>
      <c r="N518" s="13" t="str">
        <f>Table1[[#This Row],[Club]]&amp;":"&amp;Table1[[#Headers],[Male]]</f>
        <v>:Male</v>
      </c>
      <c r="Z518" s="14" t="str">
        <f t="shared" ca="1" si="57"/>
        <v/>
      </c>
      <c r="AA518" s="14" t="str">
        <f t="shared" si="58"/>
        <v/>
      </c>
      <c r="AB518" s="14" t="str">
        <f t="shared" si="59"/>
        <v/>
      </c>
    </row>
    <row r="519" spans="1:29" x14ac:dyDescent="0.2">
      <c r="A519" s="2">
        <v>518</v>
      </c>
      <c r="B519" s="2" t="str">
        <f>IFERROR(VLOOKUP($A$1&amp;":"&amp;A519,'Finish order'!C:K,6,FALSE),"")</f>
        <v/>
      </c>
      <c r="C519" s="2" t="str">
        <f>IFERROR(VLOOKUP(A$1&amp;":"&amp;A519,'Finish order'!$C:$K,9,FALSE),"")</f>
        <v/>
      </c>
      <c r="D519" s="2" t="str">
        <f>IFERROR(VLOOKUP(A$1&amp;":"&amp;A519,'Finish order'!$C:$K,7,FALSE),"")</f>
        <v/>
      </c>
      <c r="E519" s="11" t="str">
        <f>IFERROR(VLOOKUP($A$1&amp;":"&amp;A519,'Finish order'!C:K,5,FALSE),"")</f>
        <v/>
      </c>
      <c r="F519" s="2" t="str">
        <f>IFERROR(VLOOKUP($A$1&amp;":"&amp;A519,'Finish order'!C:K,4,FALSE),"")</f>
        <v/>
      </c>
      <c r="G519" s="2" t="str" cm="1">
        <f t="array" ref="G519">IFERROR(SMALL(IF($D$2:$D1428=D519,$A$2:$A$911*1.001),1),"")</f>
        <v/>
      </c>
      <c r="H519" s="2" t="str" cm="1">
        <f t="array" ref="H519">IFERROR(SMALL(IF($D$2:$D1428=D519,$A$2:$A$911*1.0001),2),"")</f>
        <v/>
      </c>
      <c r="I519" s="2" t="str" cm="1">
        <f t="array" ref="I519">IFERROR(SMALL(IF($D$2:$D1428=D519,$A$2:$A$911*1.00001),3),"")</f>
        <v/>
      </c>
      <c r="J519" s="2" t="str" cm="1">
        <f t="array" ref="J519">IFERROR(SMALL(IF($D$2:$D1428=D519,$A$2:$A$911*1.000001),4),"")</f>
        <v/>
      </c>
      <c r="K519" s="13" t="str">
        <f t="shared" si="54"/>
        <v>No</v>
      </c>
      <c r="L519" s="13" t="str">
        <f t="shared" si="55"/>
        <v>No</v>
      </c>
      <c r="M519" s="13" t="str">
        <f t="shared" si="56"/>
        <v>No</v>
      </c>
      <c r="N519" s="13" t="str">
        <f>Table1[[#This Row],[Club]]&amp;":"&amp;Table1[[#Headers],[Male]]</f>
        <v>:Male</v>
      </c>
      <c r="Z519" s="14" t="str">
        <f t="shared" ca="1" si="57"/>
        <v/>
      </c>
      <c r="AA519" s="14" t="str">
        <f t="shared" si="58"/>
        <v/>
      </c>
      <c r="AB519" s="14" t="str">
        <f t="shared" si="59"/>
        <v/>
      </c>
    </row>
    <row r="520" spans="1:29" x14ac:dyDescent="0.2">
      <c r="A520" s="2">
        <v>519</v>
      </c>
      <c r="B520" s="2" t="str">
        <f>IFERROR(VLOOKUP($A$1&amp;":"&amp;A520,'Finish order'!C:K,6,FALSE),"")</f>
        <v/>
      </c>
      <c r="C520" s="2" t="str">
        <f>IFERROR(VLOOKUP(A$1&amp;":"&amp;A520,'Finish order'!$C:$K,9,FALSE),"")</f>
        <v/>
      </c>
      <c r="D520" s="2" t="str">
        <f>IFERROR(VLOOKUP(A$1&amp;":"&amp;A520,'Finish order'!$C:$K,7,FALSE),"")</f>
        <v/>
      </c>
      <c r="E520" s="11" t="str">
        <f>IFERROR(VLOOKUP($A$1&amp;":"&amp;A520,'Finish order'!C:K,5,FALSE),"")</f>
        <v/>
      </c>
      <c r="F520" s="2" t="str">
        <f>IFERROR(VLOOKUP($A$1&amp;":"&amp;A520,'Finish order'!C:K,4,FALSE),"")</f>
        <v/>
      </c>
      <c r="G520" s="2" t="str" cm="1">
        <f t="array" ref="G520">IFERROR(SMALL(IF($D$2:$D1429=D520,$A$2:$A$911*1.001),1),"")</f>
        <v/>
      </c>
      <c r="H520" s="2" t="str" cm="1">
        <f t="array" ref="H520">IFERROR(SMALL(IF($D$2:$D1429=D520,$A$2:$A$911*1.0001),2),"")</f>
        <v/>
      </c>
      <c r="I520" s="2" t="str" cm="1">
        <f t="array" ref="I520">IFERROR(SMALL(IF($D$2:$D1429=D520,$A$2:$A$911*1.00001),3),"")</f>
        <v/>
      </c>
      <c r="J520" s="2" t="str" cm="1">
        <f t="array" ref="J520">IFERROR(SMALL(IF($D$2:$D1429=D520,$A$2:$A$911*1.000001),4),"")</f>
        <v/>
      </c>
      <c r="K520" s="13" t="str">
        <f t="shared" si="54"/>
        <v>No</v>
      </c>
      <c r="L520" s="13" t="str">
        <f t="shared" si="55"/>
        <v>No</v>
      </c>
      <c r="M520" s="13" t="str">
        <f t="shared" si="56"/>
        <v>No</v>
      </c>
      <c r="N520" s="13" t="str">
        <f>Table1[[#This Row],[Club]]&amp;":"&amp;Table1[[#Headers],[Male]]</f>
        <v>:Male</v>
      </c>
      <c r="Z520" s="14" t="str">
        <f t="shared" ca="1" si="57"/>
        <v/>
      </c>
      <c r="AA520" s="14" t="str">
        <f t="shared" si="58"/>
        <v/>
      </c>
      <c r="AB520" s="14" t="str">
        <f t="shared" si="59"/>
        <v/>
      </c>
    </row>
    <row r="521" spans="1:29" x14ac:dyDescent="0.2">
      <c r="A521" s="2">
        <v>520</v>
      </c>
      <c r="B521" s="2" t="str">
        <f>IFERROR(VLOOKUP($A$1&amp;":"&amp;A521,'Finish order'!C:K,6,FALSE),"")</f>
        <v/>
      </c>
      <c r="C521" s="2" t="str">
        <f>IFERROR(VLOOKUP(A$1&amp;":"&amp;A521,'Finish order'!$C:$K,9,FALSE),"")</f>
        <v/>
      </c>
      <c r="D521" s="2" t="str">
        <f>IFERROR(VLOOKUP(A$1&amp;":"&amp;A521,'Finish order'!$C:$K,7,FALSE),"")</f>
        <v/>
      </c>
      <c r="E521" s="11" t="str">
        <f>IFERROR(VLOOKUP($A$1&amp;":"&amp;A521,'Finish order'!C:K,5,FALSE),"")</f>
        <v/>
      </c>
      <c r="F521" s="2" t="str">
        <f>IFERROR(VLOOKUP($A$1&amp;":"&amp;A521,'Finish order'!C:K,4,FALSE),"")</f>
        <v/>
      </c>
      <c r="G521" s="2" t="str" cm="1">
        <f t="array" ref="G521">IFERROR(SMALL(IF($D$2:$D1430=D521,$A$2:$A$911*1.001),1),"")</f>
        <v/>
      </c>
      <c r="H521" s="2" t="str" cm="1">
        <f t="array" ref="H521">IFERROR(SMALL(IF($D$2:$D1430=D521,$A$2:$A$911*1.0001),2),"")</f>
        <v/>
      </c>
      <c r="I521" s="2" t="str" cm="1">
        <f t="array" ref="I521">IFERROR(SMALL(IF($D$2:$D1430=D521,$A$2:$A$911*1.00001),3),"")</f>
        <v/>
      </c>
      <c r="J521" s="2" t="str" cm="1">
        <f t="array" ref="J521">IFERROR(SMALL(IF($D$2:$D1430=D521,$A$2:$A$911*1.000001),4),"")</f>
        <v/>
      </c>
      <c r="K521" s="13" t="str">
        <f t="shared" si="54"/>
        <v>No</v>
      </c>
      <c r="L521" s="13" t="str">
        <f t="shared" si="55"/>
        <v>No</v>
      </c>
      <c r="M521" s="13" t="str">
        <f t="shared" si="56"/>
        <v>No</v>
      </c>
      <c r="N521" s="13" t="str">
        <f>Table1[[#This Row],[Club]]&amp;":"&amp;Table1[[#Headers],[Male]]</f>
        <v>:Male</v>
      </c>
      <c r="Z521" s="14" t="str">
        <f t="shared" ca="1" si="57"/>
        <v/>
      </c>
      <c r="AA521" s="14" t="str">
        <f t="shared" si="58"/>
        <v/>
      </c>
      <c r="AB521" s="14" t="str">
        <f t="shared" si="59"/>
        <v/>
      </c>
    </row>
    <row r="522" spans="1:29" x14ac:dyDescent="0.2">
      <c r="A522" s="2">
        <v>521</v>
      </c>
      <c r="B522" s="2" t="str">
        <f>IFERROR(VLOOKUP($A$1&amp;":"&amp;A522,'Finish order'!C:K,6,FALSE),"")</f>
        <v/>
      </c>
      <c r="C522" s="2" t="str">
        <f>IFERROR(VLOOKUP(A$1&amp;":"&amp;A522,'Finish order'!$C:$K,9,FALSE),"")</f>
        <v/>
      </c>
      <c r="D522" s="2" t="str">
        <f>IFERROR(VLOOKUP(A$1&amp;":"&amp;A522,'Finish order'!$C:$K,7,FALSE),"")</f>
        <v/>
      </c>
      <c r="E522" s="11" t="str">
        <f>IFERROR(VLOOKUP($A$1&amp;":"&amp;A522,'Finish order'!C:K,5,FALSE),"")</f>
        <v/>
      </c>
      <c r="F522" s="2" t="str">
        <f>IFERROR(VLOOKUP($A$1&amp;":"&amp;A522,'Finish order'!C:K,4,FALSE),"")</f>
        <v/>
      </c>
      <c r="G522" s="2" t="str" cm="1">
        <f t="array" ref="G522">IFERROR(SMALL(IF($D$2:$D1431=D522,$A$2:$A$911*1.001),1),"")</f>
        <v/>
      </c>
      <c r="H522" s="2" t="str" cm="1">
        <f t="array" ref="H522">IFERROR(SMALL(IF($D$2:$D1431=D522,$A$2:$A$911*1.0001),2),"")</f>
        <v/>
      </c>
      <c r="I522" s="2" t="str" cm="1">
        <f t="array" ref="I522">IFERROR(SMALL(IF($D$2:$D1431=D522,$A$2:$A$911*1.00001),3),"")</f>
        <v/>
      </c>
      <c r="J522" s="2" t="str" cm="1">
        <f t="array" ref="J522">IFERROR(SMALL(IF($D$2:$D1431=D522,$A$2:$A$911*1.000001),4),"")</f>
        <v/>
      </c>
      <c r="K522" s="13" t="str">
        <f t="shared" si="54"/>
        <v>No</v>
      </c>
      <c r="L522" s="13" t="str">
        <f t="shared" si="55"/>
        <v>No</v>
      </c>
      <c r="M522" s="13" t="str">
        <f t="shared" si="56"/>
        <v>No</v>
      </c>
      <c r="N522" s="13" t="str">
        <f>Table1[[#This Row],[Club]]&amp;":"&amp;Table1[[#Headers],[Male]]</f>
        <v>:Male</v>
      </c>
      <c r="Z522" s="14" t="str">
        <f t="shared" ca="1" si="57"/>
        <v/>
      </c>
      <c r="AA522" s="14" t="str">
        <f t="shared" si="58"/>
        <v/>
      </c>
      <c r="AB522" s="14" t="str">
        <f t="shared" si="59"/>
        <v/>
      </c>
    </row>
    <row r="523" spans="1:29" x14ac:dyDescent="0.2">
      <c r="A523" s="2">
        <v>522</v>
      </c>
      <c r="B523" s="2" t="str">
        <f>IFERROR(VLOOKUP($A$1&amp;":"&amp;A523,'Finish order'!C:K,6,FALSE),"")</f>
        <v/>
      </c>
      <c r="C523" s="2" t="str">
        <f>IFERROR(VLOOKUP(A$1&amp;":"&amp;A523,'Finish order'!$C:$K,9,FALSE),"")</f>
        <v/>
      </c>
      <c r="D523" s="2" t="str">
        <f>IFERROR(VLOOKUP(A$1&amp;":"&amp;A523,'Finish order'!$C:$K,7,FALSE),"")</f>
        <v/>
      </c>
      <c r="E523" s="11" t="str">
        <f>IFERROR(VLOOKUP($A$1&amp;":"&amp;A523,'Finish order'!C:K,5,FALSE),"")</f>
        <v/>
      </c>
      <c r="F523" s="2" t="str">
        <f>IFERROR(VLOOKUP($A$1&amp;":"&amp;A523,'Finish order'!C:K,4,FALSE),"")</f>
        <v/>
      </c>
      <c r="G523" s="2" t="str" cm="1">
        <f t="array" ref="G523">IFERROR(SMALL(IF($D$2:$D1432=D523,$A$2:$A$911*1.001),1),"")</f>
        <v/>
      </c>
      <c r="H523" s="2" t="str" cm="1">
        <f t="array" ref="H523">IFERROR(SMALL(IF($D$2:$D1432=D523,$A$2:$A$911*1.0001),2),"")</f>
        <v/>
      </c>
      <c r="I523" s="2" t="str" cm="1">
        <f t="array" ref="I523">IFERROR(SMALL(IF($D$2:$D1432=D523,$A$2:$A$911*1.00001),3),"")</f>
        <v/>
      </c>
      <c r="J523" s="2" t="str" cm="1">
        <f t="array" ref="J523">IFERROR(SMALL(IF($D$2:$D1432=D523,$A$2:$A$911*1.000001),4),"")</f>
        <v/>
      </c>
      <c r="K523" s="13" t="str">
        <f t="shared" si="54"/>
        <v>No</v>
      </c>
      <c r="L523" s="13" t="str">
        <f t="shared" si="55"/>
        <v>No</v>
      </c>
      <c r="M523" s="13" t="str">
        <f t="shared" si="56"/>
        <v>No</v>
      </c>
      <c r="N523" s="13" t="str">
        <f>Table1[[#This Row],[Club]]&amp;":"&amp;Table1[[#Headers],[Male]]</f>
        <v>:Male</v>
      </c>
      <c r="Z523" s="14" t="str">
        <f t="shared" ca="1" si="57"/>
        <v/>
      </c>
      <c r="AA523" s="14" t="str">
        <f t="shared" si="58"/>
        <v/>
      </c>
      <c r="AB523" s="14" t="str">
        <f t="shared" si="59"/>
        <v/>
      </c>
    </row>
    <row r="524" spans="1:29" x14ac:dyDescent="0.2">
      <c r="A524" s="2">
        <v>523</v>
      </c>
      <c r="B524" s="2" t="str">
        <f>IFERROR(VLOOKUP($A$1&amp;":"&amp;A524,'Finish order'!C:K,6,FALSE),"")</f>
        <v/>
      </c>
      <c r="C524" s="2" t="str">
        <f>IFERROR(VLOOKUP(A$1&amp;":"&amp;A524,'Finish order'!$C:$K,9,FALSE),"")</f>
        <v/>
      </c>
      <c r="D524" s="2" t="str">
        <f>IFERROR(VLOOKUP(A$1&amp;":"&amp;A524,'Finish order'!$C:$K,7,FALSE),"")</f>
        <v/>
      </c>
      <c r="E524" s="11" t="str">
        <f>IFERROR(VLOOKUP($A$1&amp;":"&amp;A524,'Finish order'!C:K,5,FALSE),"")</f>
        <v/>
      </c>
      <c r="F524" s="2" t="str">
        <f>IFERROR(VLOOKUP($A$1&amp;":"&amp;A524,'Finish order'!C:K,4,FALSE),"")</f>
        <v/>
      </c>
      <c r="G524" s="2" t="str" cm="1">
        <f t="array" ref="G524">IFERROR(SMALL(IF($D$2:$D1433=D524,$A$2:$A$911*1.001),1),"")</f>
        <v/>
      </c>
      <c r="H524" s="2" t="str" cm="1">
        <f t="array" ref="H524">IFERROR(SMALL(IF($D$2:$D1433=D524,$A$2:$A$911*1.0001),2),"")</f>
        <v/>
      </c>
      <c r="I524" s="2" t="str" cm="1">
        <f t="array" ref="I524">IFERROR(SMALL(IF($D$2:$D1433=D524,$A$2:$A$911*1.00001),3),"")</f>
        <v/>
      </c>
      <c r="J524" s="2" t="str" cm="1">
        <f t="array" ref="J524">IFERROR(SMALL(IF($D$2:$D1433=D524,$A$2:$A$911*1.000001),4),"")</f>
        <v/>
      </c>
      <c r="K524" s="13" t="str">
        <f t="shared" si="54"/>
        <v>No</v>
      </c>
      <c r="L524" s="13" t="str">
        <f t="shared" si="55"/>
        <v>No</v>
      </c>
      <c r="M524" s="13" t="str">
        <f t="shared" si="56"/>
        <v>No</v>
      </c>
      <c r="N524" s="13" t="str">
        <f>Table1[[#This Row],[Club]]&amp;":"&amp;Table1[[#Headers],[Male]]</f>
        <v>:Male</v>
      </c>
      <c r="Z524" s="14" t="str">
        <f t="shared" ca="1" si="57"/>
        <v/>
      </c>
      <c r="AA524" s="14" t="str">
        <f t="shared" si="58"/>
        <v/>
      </c>
      <c r="AB524" s="14" t="str">
        <f t="shared" si="59"/>
        <v/>
      </c>
    </row>
    <row r="525" spans="1:29" x14ac:dyDescent="0.2">
      <c r="A525" s="2">
        <v>524</v>
      </c>
      <c r="B525" s="2" t="str">
        <f>IFERROR(VLOOKUP($A$1&amp;":"&amp;A525,'Finish order'!C:K,6,FALSE),"")</f>
        <v/>
      </c>
      <c r="C525" s="2" t="str">
        <f>IFERROR(VLOOKUP(A$1&amp;":"&amp;A525,'Finish order'!$C:$K,9,FALSE),"")</f>
        <v/>
      </c>
      <c r="D525" s="2" t="str">
        <f>IFERROR(VLOOKUP(A$1&amp;":"&amp;A525,'Finish order'!$C:$K,7,FALSE),"")</f>
        <v/>
      </c>
      <c r="E525" s="11" t="str">
        <f>IFERROR(VLOOKUP($A$1&amp;":"&amp;A525,'Finish order'!C:K,5,FALSE),"")</f>
        <v/>
      </c>
      <c r="F525" s="2" t="str">
        <f>IFERROR(VLOOKUP($A$1&amp;":"&amp;A525,'Finish order'!C:K,4,FALSE),"")</f>
        <v/>
      </c>
      <c r="G525" s="2" t="str" cm="1">
        <f t="array" ref="G525">IFERROR(SMALL(IF($D$2:$D1434=D525,$A$2:$A$911*1.001),1),"")</f>
        <v/>
      </c>
      <c r="H525" s="2" t="str" cm="1">
        <f t="array" ref="H525">IFERROR(SMALL(IF($D$2:$D1434=D525,$A$2:$A$911*1.0001),2),"")</f>
        <v/>
      </c>
      <c r="I525" s="2" t="str" cm="1">
        <f t="array" ref="I525">IFERROR(SMALL(IF($D$2:$D1434=D525,$A$2:$A$911*1.00001),3),"")</f>
        <v/>
      </c>
      <c r="J525" s="2" t="str" cm="1">
        <f t="array" ref="J525">IFERROR(SMALL(IF($D$2:$D1434=D525,$A$2:$A$911*1.000001),4),"")</f>
        <v/>
      </c>
      <c r="K525" s="13" t="str">
        <f t="shared" si="54"/>
        <v>No</v>
      </c>
      <c r="L525" s="13" t="str">
        <f t="shared" si="55"/>
        <v>No</v>
      </c>
      <c r="M525" s="13" t="str">
        <f t="shared" si="56"/>
        <v>No</v>
      </c>
      <c r="N525" s="13" t="str">
        <f>Table1[[#This Row],[Club]]&amp;":"&amp;Table1[[#Headers],[Male]]</f>
        <v>:Male</v>
      </c>
      <c r="Z525" s="14" t="str">
        <f t="shared" ca="1" si="57"/>
        <v/>
      </c>
      <c r="AA525" s="14" t="str">
        <f t="shared" si="58"/>
        <v/>
      </c>
      <c r="AB525" s="14" t="str">
        <f t="shared" si="59"/>
        <v/>
      </c>
    </row>
    <row r="526" spans="1:29" x14ac:dyDescent="0.2">
      <c r="A526" s="2">
        <v>525</v>
      </c>
      <c r="B526" s="2" t="str">
        <f>IFERROR(VLOOKUP($A$1&amp;":"&amp;A526,'Finish order'!C:K,6,FALSE),"")</f>
        <v/>
      </c>
      <c r="C526" s="2" t="str">
        <f>IFERROR(VLOOKUP(A$1&amp;":"&amp;A526,'Finish order'!$C:$K,9,FALSE),"")</f>
        <v/>
      </c>
      <c r="D526" s="2" t="str">
        <f>IFERROR(VLOOKUP(A$1&amp;":"&amp;A526,'Finish order'!$C:$K,7,FALSE),"")</f>
        <v/>
      </c>
      <c r="E526" s="11" t="str">
        <f>IFERROR(VLOOKUP($A$1&amp;":"&amp;A526,'Finish order'!C:K,5,FALSE),"")</f>
        <v/>
      </c>
      <c r="F526" s="2" t="str">
        <f>IFERROR(VLOOKUP($A$1&amp;":"&amp;A526,'Finish order'!C:K,4,FALSE),"")</f>
        <v/>
      </c>
      <c r="G526" s="2" t="str" cm="1">
        <f t="array" ref="G526">IFERROR(SMALL(IF($D$2:$D1435=D526,$A$2:$A$911*1.001),1),"")</f>
        <v/>
      </c>
      <c r="H526" s="2" t="str" cm="1">
        <f t="array" ref="H526">IFERROR(SMALL(IF($D$2:$D1435=D526,$A$2:$A$911*1.0001),2),"")</f>
        <v/>
      </c>
      <c r="I526" s="2" t="str" cm="1">
        <f t="array" ref="I526">IFERROR(SMALL(IF($D$2:$D1435=D526,$A$2:$A$911*1.00001),3),"")</f>
        <v/>
      </c>
      <c r="J526" s="2" t="str" cm="1">
        <f t="array" ref="J526">IFERROR(SMALL(IF($D$2:$D1435=D526,$A$2:$A$911*1.000001),4),"")</f>
        <v/>
      </c>
      <c r="K526" s="13" t="str">
        <f t="shared" si="54"/>
        <v>No</v>
      </c>
      <c r="L526" s="13" t="str">
        <f t="shared" si="55"/>
        <v>No</v>
      </c>
      <c r="M526" s="13" t="str">
        <f t="shared" si="56"/>
        <v>No</v>
      </c>
      <c r="N526" s="13" t="str">
        <f>Table1[[#This Row],[Club]]&amp;":"&amp;Table1[[#Headers],[Male]]</f>
        <v>:Male</v>
      </c>
      <c r="Z526" s="14" t="str">
        <f t="shared" ca="1" si="57"/>
        <v/>
      </c>
      <c r="AA526" s="14" t="str">
        <f t="shared" si="58"/>
        <v/>
      </c>
      <c r="AB526" s="14" t="str">
        <f t="shared" si="59"/>
        <v/>
      </c>
    </row>
    <row r="527" spans="1:29" x14ac:dyDescent="0.2">
      <c r="A527" s="2">
        <v>526</v>
      </c>
      <c r="B527" s="2" t="str">
        <f>IFERROR(VLOOKUP($A$1&amp;":"&amp;A527,'Finish order'!C:K,6,FALSE),"")</f>
        <v/>
      </c>
      <c r="C527" s="2" t="str">
        <f>IFERROR(VLOOKUP(A$1&amp;":"&amp;A527,'Finish order'!$C:$K,9,FALSE),"")</f>
        <v/>
      </c>
      <c r="D527" s="2" t="str">
        <f>IFERROR(VLOOKUP(A$1&amp;":"&amp;A527,'Finish order'!$C:$K,7,FALSE),"")</f>
        <v/>
      </c>
      <c r="E527" s="11" t="str">
        <f>IFERROR(VLOOKUP($A$1&amp;":"&amp;A527,'Finish order'!C:K,5,FALSE),"")</f>
        <v/>
      </c>
      <c r="F527" s="2" t="str">
        <f>IFERROR(VLOOKUP($A$1&amp;":"&amp;A527,'Finish order'!C:K,4,FALSE),"")</f>
        <v/>
      </c>
      <c r="G527" s="2" t="str" cm="1">
        <f t="array" ref="G527">IFERROR(SMALL(IF($D$2:$D1436=D527,$A$2:$A$911*1.001),1),"")</f>
        <v/>
      </c>
      <c r="H527" s="2" t="str" cm="1">
        <f t="array" ref="H527">IFERROR(SMALL(IF($D$2:$D1436=D527,$A$2:$A$911*1.0001),2),"")</f>
        <v/>
      </c>
      <c r="I527" s="2" t="str" cm="1">
        <f t="array" ref="I527">IFERROR(SMALL(IF($D$2:$D1436=D527,$A$2:$A$911*1.00001),3),"")</f>
        <v/>
      </c>
      <c r="J527" s="2" t="str" cm="1">
        <f t="array" ref="J527">IFERROR(SMALL(IF($D$2:$D1436=D527,$A$2:$A$911*1.000001),4),"")</f>
        <v/>
      </c>
      <c r="K527" s="13" t="str">
        <f t="shared" si="54"/>
        <v>No</v>
      </c>
      <c r="L527" s="13" t="str">
        <f t="shared" si="55"/>
        <v>No</v>
      </c>
      <c r="M527" s="13" t="str">
        <f t="shared" si="56"/>
        <v>No</v>
      </c>
      <c r="N527" s="13" t="str">
        <f>Table1[[#This Row],[Club]]&amp;":"&amp;Table1[[#Headers],[Male]]</f>
        <v>:Male</v>
      </c>
      <c r="Z527" s="14" t="str">
        <f t="shared" ca="1" si="57"/>
        <v/>
      </c>
      <c r="AA527" s="14" t="str">
        <f t="shared" si="58"/>
        <v/>
      </c>
      <c r="AB527" s="14" t="str">
        <f t="shared" si="59"/>
        <v/>
      </c>
    </row>
    <row r="528" spans="1:29" x14ac:dyDescent="0.2">
      <c r="A528" s="2">
        <v>527</v>
      </c>
      <c r="B528" s="2" t="str">
        <f>IFERROR(VLOOKUP($A$1&amp;":"&amp;A528,'Finish order'!C:K,6,FALSE),"")</f>
        <v/>
      </c>
      <c r="C528" s="2" t="str">
        <f>IFERROR(VLOOKUP(A$1&amp;":"&amp;A528,'Finish order'!$C:$K,9,FALSE),"")</f>
        <v/>
      </c>
      <c r="D528" s="2" t="str">
        <f>IFERROR(VLOOKUP(A$1&amp;":"&amp;A528,'Finish order'!$C:$K,7,FALSE),"")</f>
        <v/>
      </c>
      <c r="E528" s="11" t="str">
        <f>IFERROR(VLOOKUP($A$1&amp;":"&amp;A528,'Finish order'!C:K,5,FALSE),"")</f>
        <v/>
      </c>
      <c r="F528" s="2" t="str">
        <f>IFERROR(VLOOKUP($A$1&amp;":"&amp;A528,'Finish order'!C:K,4,FALSE),"")</f>
        <v/>
      </c>
      <c r="G528" s="2" t="str" cm="1">
        <f t="array" ref="G528">IFERROR(SMALL(IF($D$2:$D1437=D528,$A$2:$A$911*1.001),1),"")</f>
        <v/>
      </c>
      <c r="H528" s="2" t="str" cm="1">
        <f t="array" ref="H528">IFERROR(SMALL(IF($D$2:$D1437=D528,$A$2:$A$911*1.0001),2),"")</f>
        <v/>
      </c>
      <c r="I528" s="2" t="str" cm="1">
        <f t="array" ref="I528">IFERROR(SMALL(IF($D$2:$D1437=D528,$A$2:$A$911*1.00001),3),"")</f>
        <v/>
      </c>
      <c r="J528" s="2" t="str" cm="1">
        <f t="array" ref="J528">IFERROR(SMALL(IF($D$2:$D1437=D528,$A$2:$A$911*1.000001),4),"")</f>
        <v/>
      </c>
      <c r="K528" s="13" t="str">
        <f t="shared" si="54"/>
        <v>No</v>
      </c>
      <c r="L528" s="13" t="str">
        <f t="shared" si="55"/>
        <v>No</v>
      </c>
      <c r="M528" s="13" t="str">
        <f t="shared" si="56"/>
        <v>No</v>
      </c>
      <c r="N528" s="13" t="str">
        <f>Table1[[#This Row],[Club]]&amp;":"&amp;Table1[[#Headers],[Male]]</f>
        <v>:Male</v>
      </c>
      <c r="Z528" s="14" t="str">
        <f t="shared" ca="1" si="57"/>
        <v/>
      </c>
      <c r="AA528" s="14" t="str">
        <f t="shared" si="58"/>
        <v/>
      </c>
      <c r="AB528" s="14" t="str">
        <f t="shared" si="59"/>
        <v/>
      </c>
    </row>
    <row r="529" spans="1:28" x14ac:dyDescent="0.2">
      <c r="A529" s="2">
        <v>528</v>
      </c>
      <c r="B529" s="2" t="str">
        <f>IFERROR(VLOOKUP($A$1&amp;":"&amp;A529,'Finish order'!C:K,6,FALSE),"")</f>
        <v/>
      </c>
      <c r="C529" s="2" t="str">
        <f>IFERROR(VLOOKUP(A$1&amp;":"&amp;A529,'Finish order'!$C:$K,9,FALSE),"")</f>
        <v/>
      </c>
      <c r="D529" s="2" t="str">
        <f>IFERROR(VLOOKUP(A$1&amp;":"&amp;A529,'Finish order'!$C:$K,7,FALSE),"")</f>
        <v/>
      </c>
      <c r="E529" s="11" t="str">
        <f>IFERROR(VLOOKUP($A$1&amp;":"&amp;A529,'Finish order'!C:K,5,FALSE),"")</f>
        <v/>
      </c>
      <c r="F529" s="2" t="str">
        <f>IFERROR(VLOOKUP($A$1&amp;":"&amp;A529,'Finish order'!C:K,4,FALSE),"")</f>
        <v/>
      </c>
      <c r="G529" s="2" t="str" cm="1">
        <f t="array" ref="G529">IFERROR(SMALL(IF($D$2:$D1438=D529,$A$2:$A$911*1.001),1),"")</f>
        <v/>
      </c>
      <c r="H529" s="2" t="str" cm="1">
        <f t="array" ref="H529">IFERROR(SMALL(IF($D$2:$D1438=D529,$A$2:$A$911*1.0001),2),"")</f>
        <v/>
      </c>
      <c r="I529" s="2" t="str" cm="1">
        <f t="array" ref="I529">IFERROR(SMALL(IF($D$2:$D1438=D529,$A$2:$A$911*1.00001),3),"")</f>
        <v/>
      </c>
      <c r="J529" s="2" t="str" cm="1">
        <f t="array" ref="J529">IFERROR(SMALL(IF($D$2:$D1438=D529,$A$2:$A$911*1.000001),4),"")</f>
        <v/>
      </c>
      <c r="K529" s="13" t="str">
        <f t="shared" si="54"/>
        <v>No</v>
      </c>
      <c r="L529" s="13" t="str">
        <f t="shared" si="55"/>
        <v>No</v>
      </c>
      <c r="M529" s="13" t="str">
        <f t="shared" si="56"/>
        <v>No</v>
      </c>
      <c r="N529" s="13" t="str">
        <f>Table1[[#This Row],[Club]]&amp;":"&amp;Table1[[#Headers],[Male]]</f>
        <v>:Male</v>
      </c>
      <c r="Z529" s="14" t="str">
        <f t="shared" ca="1" si="57"/>
        <v/>
      </c>
      <c r="AA529" s="14" t="str">
        <f t="shared" si="58"/>
        <v/>
      </c>
      <c r="AB529" s="14" t="str">
        <f t="shared" si="59"/>
        <v/>
      </c>
    </row>
    <row r="530" spans="1:28" x14ac:dyDescent="0.2">
      <c r="A530" s="2">
        <v>529</v>
      </c>
      <c r="B530" s="2" t="str">
        <f>IFERROR(VLOOKUP($A$1&amp;":"&amp;A530,'Finish order'!C:K,6,FALSE),"")</f>
        <v/>
      </c>
      <c r="C530" s="2" t="str">
        <f>IFERROR(VLOOKUP(A$1&amp;":"&amp;A530,'Finish order'!$C:$K,9,FALSE),"")</f>
        <v/>
      </c>
      <c r="D530" s="2" t="str">
        <f>IFERROR(VLOOKUP(A$1&amp;":"&amp;A530,'Finish order'!$C:$K,7,FALSE),"")</f>
        <v/>
      </c>
      <c r="E530" s="11" t="str">
        <f>IFERROR(VLOOKUP($A$1&amp;":"&amp;A530,'Finish order'!C:K,5,FALSE),"")</f>
        <v/>
      </c>
      <c r="F530" s="2" t="str">
        <f>IFERROR(VLOOKUP($A$1&amp;":"&amp;A530,'Finish order'!C:K,4,FALSE),"")</f>
        <v/>
      </c>
      <c r="G530" s="2" t="str" cm="1">
        <f t="array" ref="G530">IFERROR(SMALL(IF($D$2:$D1439=D530,$A$2:$A$911*1.001),1),"")</f>
        <v/>
      </c>
      <c r="H530" s="2" t="str" cm="1">
        <f t="array" ref="H530">IFERROR(SMALL(IF($D$2:$D1439=D530,$A$2:$A$911*1.0001),2),"")</f>
        <v/>
      </c>
      <c r="I530" s="2" t="str" cm="1">
        <f t="array" ref="I530">IFERROR(SMALL(IF($D$2:$D1439=D530,$A$2:$A$911*1.00001),3),"")</f>
        <v/>
      </c>
      <c r="J530" s="2" t="str" cm="1">
        <f t="array" ref="J530">IFERROR(SMALL(IF($D$2:$D1439=D530,$A$2:$A$911*1.000001),4),"")</f>
        <v/>
      </c>
      <c r="K530" s="13" t="str">
        <f t="shared" si="54"/>
        <v>No</v>
      </c>
      <c r="L530" s="13" t="str">
        <f t="shared" si="55"/>
        <v>No</v>
      </c>
      <c r="M530" s="13" t="str">
        <f t="shared" si="56"/>
        <v>No</v>
      </c>
      <c r="N530" s="13" t="str">
        <f>Table1[[#This Row],[Club]]&amp;":"&amp;Table1[[#Headers],[Male]]</f>
        <v>:Male</v>
      </c>
      <c r="Z530" s="14" t="str">
        <f t="shared" ca="1" si="57"/>
        <v/>
      </c>
      <c r="AA530" s="14" t="str">
        <f t="shared" si="58"/>
        <v/>
      </c>
      <c r="AB530" s="14" t="str">
        <f t="shared" si="59"/>
        <v/>
      </c>
    </row>
    <row r="531" spans="1:28" x14ac:dyDescent="0.2">
      <c r="A531" s="2">
        <v>530</v>
      </c>
      <c r="B531" s="2" t="str">
        <f>IFERROR(VLOOKUP($A$1&amp;":"&amp;A531,'Finish order'!C:K,6,FALSE),"")</f>
        <v/>
      </c>
      <c r="C531" s="2" t="str">
        <f>IFERROR(VLOOKUP(A$1&amp;":"&amp;A531,'Finish order'!$C:$K,9,FALSE),"")</f>
        <v/>
      </c>
      <c r="D531" s="2" t="str">
        <f>IFERROR(VLOOKUP(A$1&amp;":"&amp;A531,'Finish order'!$C:$K,7,FALSE),"")</f>
        <v/>
      </c>
      <c r="E531" s="11" t="str">
        <f>IFERROR(VLOOKUP($A$1&amp;":"&amp;A531,'Finish order'!C:K,5,FALSE),"")</f>
        <v/>
      </c>
      <c r="F531" s="2" t="str">
        <f>IFERROR(VLOOKUP($A$1&amp;":"&amp;A531,'Finish order'!C:K,4,FALSE),"")</f>
        <v/>
      </c>
      <c r="G531" s="2" t="str" cm="1">
        <f t="array" ref="G531">IFERROR(SMALL(IF($D$2:$D1440=D531,$A$2:$A$911*1.001),1),"")</f>
        <v/>
      </c>
      <c r="H531" s="2" t="str" cm="1">
        <f t="array" ref="H531">IFERROR(SMALL(IF($D$2:$D1440=D531,$A$2:$A$911*1.0001),2),"")</f>
        <v/>
      </c>
      <c r="I531" s="2" t="str" cm="1">
        <f t="array" ref="I531">IFERROR(SMALL(IF($D$2:$D1440=D531,$A$2:$A$911*1.00001),3),"")</f>
        <v/>
      </c>
      <c r="J531" s="2" t="str" cm="1">
        <f t="array" ref="J531">IFERROR(SMALL(IF($D$2:$D1440=D531,$A$2:$A$911*1.000001),4),"")</f>
        <v/>
      </c>
      <c r="K531" s="13" t="str">
        <f t="shared" si="54"/>
        <v>No</v>
      </c>
      <c r="L531" s="13" t="str">
        <f t="shared" si="55"/>
        <v>No</v>
      </c>
      <c r="M531" s="13" t="str">
        <f t="shared" si="56"/>
        <v>No</v>
      </c>
      <c r="N531" s="13" t="str">
        <f>Table1[[#This Row],[Club]]&amp;":"&amp;Table1[[#Headers],[Male]]</f>
        <v>:Male</v>
      </c>
      <c r="Z531" s="14" t="str">
        <f t="shared" ca="1" si="57"/>
        <v/>
      </c>
      <c r="AA531" s="14" t="str">
        <f t="shared" si="58"/>
        <v/>
      </c>
      <c r="AB531" s="14" t="str">
        <f t="shared" si="59"/>
        <v/>
      </c>
    </row>
    <row r="532" spans="1:28" x14ac:dyDescent="0.2">
      <c r="A532" s="2">
        <v>531</v>
      </c>
      <c r="B532" s="2" t="str">
        <f>IFERROR(VLOOKUP($A$1&amp;":"&amp;A532,'Finish order'!C:K,6,FALSE),"")</f>
        <v/>
      </c>
      <c r="C532" s="2" t="str">
        <f>IFERROR(VLOOKUP(A$1&amp;":"&amp;A532,'Finish order'!$C:$K,9,FALSE),"")</f>
        <v/>
      </c>
      <c r="D532" s="2" t="str">
        <f>IFERROR(VLOOKUP(A$1&amp;":"&amp;A532,'Finish order'!$C:$K,7,FALSE),"")</f>
        <v/>
      </c>
      <c r="E532" s="11" t="str">
        <f>IFERROR(VLOOKUP($A$1&amp;":"&amp;A532,'Finish order'!C:K,5,FALSE),"")</f>
        <v/>
      </c>
      <c r="F532" s="2" t="str">
        <f>IFERROR(VLOOKUP($A$1&amp;":"&amp;A532,'Finish order'!C:K,4,FALSE),"")</f>
        <v/>
      </c>
      <c r="G532" s="2" t="str" cm="1">
        <f t="array" ref="G532">IFERROR(SMALL(IF($D$2:$D1441=D532,$A$2:$A$911*1.001),1),"")</f>
        <v/>
      </c>
      <c r="H532" s="2" t="str" cm="1">
        <f t="array" ref="H532">IFERROR(SMALL(IF($D$2:$D1441=D532,$A$2:$A$911*1.0001),2),"")</f>
        <v/>
      </c>
      <c r="I532" s="2" t="str" cm="1">
        <f t="array" ref="I532">IFERROR(SMALL(IF($D$2:$D1441=D532,$A$2:$A$911*1.00001),3),"")</f>
        <v/>
      </c>
      <c r="J532" s="2" t="str" cm="1">
        <f t="array" ref="J532">IFERROR(SMALL(IF($D$2:$D1441=D532,$A$2:$A$911*1.000001),4),"")</f>
        <v/>
      </c>
      <c r="K532" s="13" t="str">
        <f t="shared" si="54"/>
        <v>No</v>
      </c>
      <c r="L532" s="13" t="str">
        <f t="shared" si="55"/>
        <v>No</v>
      </c>
      <c r="M532" s="13" t="str">
        <f t="shared" si="56"/>
        <v>No</v>
      </c>
      <c r="N532" s="13" t="str">
        <f>Table1[[#This Row],[Club]]&amp;":"&amp;Table1[[#Headers],[Male]]</f>
        <v>:Male</v>
      </c>
      <c r="Z532" s="14" t="str">
        <f t="shared" ca="1" si="57"/>
        <v/>
      </c>
      <c r="AA532" s="14" t="str">
        <f t="shared" si="58"/>
        <v/>
      </c>
      <c r="AB532" s="14" t="str">
        <f t="shared" si="59"/>
        <v/>
      </c>
    </row>
    <row r="533" spans="1:28" x14ac:dyDescent="0.2">
      <c r="A533" s="2">
        <v>532</v>
      </c>
      <c r="B533" s="2" t="str">
        <f>IFERROR(VLOOKUP($A$1&amp;":"&amp;A533,'Finish order'!C:K,6,FALSE),"")</f>
        <v/>
      </c>
      <c r="C533" s="2" t="str">
        <f>IFERROR(VLOOKUP(A$1&amp;":"&amp;A533,'Finish order'!$C:$K,9,FALSE),"")</f>
        <v/>
      </c>
      <c r="D533" s="2" t="str">
        <f>IFERROR(VLOOKUP(A$1&amp;":"&amp;A533,'Finish order'!$C:$K,7,FALSE),"")</f>
        <v/>
      </c>
      <c r="E533" s="11" t="str">
        <f>IFERROR(VLOOKUP($A$1&amp;":"&amp;A533,'Finish order'!C:K,5,FALSE),"")</f>
        <v/>
      </c>
      <c r="F533" s="2" t="str">
        <f>IFERROR(VLOOKUP($A$1&amp;":"&amp;A533,'Finish order'!C:K,4,FALSE),"")</f>
        <v/>
      </c>
      <c r="G533" s="2" t="str" cm="1">
        <f t="array" ref="G533">IFERROR(SMALL(IF($D$2:$D1442=D533,$A$2:$A$911*1.001),1),"")</f>
        <v/>
      </c>
      <c r="H533" s="2" t="str" cm="1">
        <f t="array" ref="H533">IFERROR(SMALL(IF($D$2:$D1442=D533,$A$2:$A$911*1.0001),2),"")</f>
        <v/>
      </c>
      <c r="I533" s="2" t="str" cm="1">
        <f t="array" ref="I533">IFERROR(SMALL(IF($D$2:$D1442=D533,$A$2:$A$911*1.00001),3),"")</f>
        <v/>
      </c>
      <c r="J533" s="2" t="str" cm="1">
        <f t="array" ref="J533">IFERROR(SMALL(IF($D$2:$D1442=D533,$A$2:$A$911*1.000001),4),"")</f>
        <v/>
      </c>
      <c r="K533" s="13" t="str">
        <f t="shared" si="54"/>
        <v>No</v>
      </c>
      <c r="L533" s="13" t="str">
        <f t="shared" si="55"/>
        <v>No</v>
      </c>
      <c r="M533" s="13" t="str">
        <f t="shared" si="56"/>
        <v>No</v>
      </c>
      <c r="N533" s="13" t="str">
        <f>Table1[[#This Row],[Club]]&amp;":"&amp;Table1[[#Headers],[Male]]</f>
        <v>:Male</v>
      </c>
      <c r="Z533" s="14" t="str">
        <f t="shared" ca="1" si="57"/>
        <v/>
      </c>
      <c r="AA533" s="14" t="str">
        <f t="shared" si="58"/>
        <v/>
      </c>
      <c r="AB533" s="14" t="str">
        <f t="shared" si="59"/>
        <v/>
      </c>
    </row>
    <row r="534" spans="1:28" x14ac:dyDescent="0.2">
      <c r="A534" s="2">
        <v>533</v>
      </c>
      <c r="B534" s="2" t="str">
        <f>IFERROR(VLOOKUP($A$1&amp;":"&amp;A534,'Finish order'!C:K,6,FALSE),"")</f>
        <v/>
      </c>
      <c r="C534" s="2" t="str">
        <f>IFERROR(VLOOKUP(A$1&amp;":"&amp;A534,'Finish order'!$C:$K,9,FALSE),"")</f>
        <v/>
      </c>
      <c r="D534" s="2" t="str">
        <f>IFERROR(VLOOKUP(A$1&amp;":"&amp;A534,'Finish order'!$C:$K,7,FALSE),"")</f>
        <v/>
      </c>
      <c r="E534" s="11" t="str">
        <f>IFERROR(VLOOKUP($A$1&amp;":"&amp;A534,'Finish order'!C:K,5,FALSE),"")</f>
        <v/>
      </c>
      <c r="F534" s="2" t="str">
        <f>IFERROR(VLOOKUP($A$1&amp;":"&amp;A534,'Finish order'!C:K,4,FALSE),"")</f>
        <v/>
      </c>
      <c r="G534" s="2" t="str" cm="1">
        <f t="array" ref="G534">IFERROR(SMALL(IF($D$2:$D1443=D534,$A$2:$A$911*1.001),1),"")</f>
        <v/>
      </c>
      <c r="H534" s="2" t="str" cm="1">
        <f t="array" ref="H534">IFERROR(SMALL(IF($D$2:$D1443=D534,$A$2:$A$911*1.0001),2),"")</f>
        <v/>
      </c>
      <c r="I534" s="2" t="str" cm="1">
        <f t="array" ref="I534">IFERROR(SMALL(IF($D$2:$D1443=D534,$A$2:$A$911*1.00001),3),"")</f>
        <v/>
      </c>
      <c r="J534" s="2" t="str" cm="1">
        <f t="array" ref="J534">IFERROR(SMALL(IF($D$2:$D1443=D534,$A$2:$A$911*1.000001),4),"")</f>
        <v/>
      </c>
      <c r="K534" s="13" t="str">
        <f t="shared" si="54"/>
        <v>No</v>
      </c>
      <c r="L534" s="13" t="str">
        <f t="shared" si="55"/>
        <v>No</v>
      </c>
      <c r="M534" s="13" t="str">
        <f t="shared" si="56"/>
        <v>No</v>
      </c>
      <c r="N534" s="13" t="str">
        <f>Table1[[#This Row],[Club]]&amp;":"&amp;Table1[[#Headers],[Male]]</f>
        <v>:Male</v>
      </c>
      <c r="Z534" s="14" t="str">
        <f t="shared" ref="Z534:Z597" si="60">IF(P534&lt;&gt;"", IF(COUNT(V534:Y534)=4, SUM(V534:Y534), "No"), "")</f>
        <v/>
      </c>
      <c r="AA534" s="14" t="str">
        <f t="shared" si="58"/>
        <v/>
      </c>
      <c r="AB534" s="14" t="str">
        <f t="shared" si="59"/>
        <v/>
      </c>
    </row>
    <row r="535" spans="1:28" x14ac:dyDescent="0.2">
      <c r="A535" s="2">
        <v>534</v>
      </c>
      <c r="B535" s="2" t="str">
        <f>IFERROR(VLOOKUP($A$1&amp;":"&amp;A535,'Finish order'!C:K,6,FALSE),"")</f>
        <v/>
      </c>
      <c r="C535" s="2" t="str">
        <f>IFERROR(VLOOKUP(A$1&amp;":"&amp;A535,'Finish order'!$C:$K,9,FALSE),"")</f>
        <v/>
      </c>
      <c r="D535" s="2" t="str">
        <f>IFERROR(VLOOKUP(A$1&amp;":"&amp;A535,'Finish order'!$C:$K,7,FALSE),"")</f>
        <v/>
      </c>
      <c r="E535" s="11" t="str">
        <f>IFERROR(VLOOKUP($A$1&amp;":"&amp;A535,'Finish order'!C:K,5,FALSE),"")</f>
        <v/>
      </c>
      <c r="F535" s="2" t="str">
        <f>IFERROR(VLOOKUP($A$1&amp;":"&amp;A535,'Finish order'!C:K,4,FALSE),"")</f>
        <v/>
      </c>
      <c r="G535" s="2" t="str" cm="1">
        <f t="array" ref="G535">IFERROR(SMALL(IF($D$2:$D1444=D535,$A$2:$A$911*1.001),1),"")</f>
        <v/>
      </c>
      <c r="H535" s="2" t="str" cm="1">
        <f t="array" ref="H535">IFERROR(SMALL(IF($D$2:$D1444=D535,$A$2:$A$911*1.0001),2),"")</f>
        <v/>
      </c>
      <c r="I535" s="2" t="str" cm="1">
        <f t="array" ref="I535">IFERROR(SMALL(IF($D$2:$D1444=D535,$A$2:$A$911*1.00001),3),"")</f>
        <v/>
      </c>
      <c r="J535" s="2" t="str" cm="1">
        <f t="array" ref="J535">IFERROR(SMALL(IF($D$2:$D1444=D535,$A$2:$A$911*1.000001),4),"")</f>
        <v/>
      </c>
      <c r="K535" s="13" t="str">
        <f t="shared" si="54"/>
        <v>No</v>
      </c>
      <c r="L535" s="13" t="str">
        <f t="shared" si="55"/>
        <v>No</v>
      </c>
      <c r="M535" s="13" t="str">
        <f t="shared" si="56"/>
        <v>No</v>
      </c>
      <c r="N535" s="13" t="str">
        <f>Table1[[#This Row],[Club]]&amp;":"&amp;Table1[[#Headers],[Male]]</f>
        <v>:Male</v>
      </c>
      <c r="Z535" s="14" t="str">
        <f t="shared" si="60"/>
        <v/>
      </c>
      <c r="AA535" s="14" t="str">
        <f t="shared" si="58"/>
        <v/>
      </c>
      <c r="AB535" s="14" t="str">
        <f t="shared" si="59"/>
        <v/>
      </c>
    </row>
    <row r="536" spans="1:28" x14ac:dyDescent="0.2">
      <c r="A536" s="2">
        <v>535</v>
      </c>
      <c r="B536" s="2" t="str">
        <f>IFERROR(VLOOKUP($A$1&amp;":"&amp;A536,'Finish order'!C:K,6,FALSE),"")</f>
        <v/>
      </c>
      <c r="C536" s="2" t="str">
        <f>IFERROR(VLOOKUP(A$1&amp;":"&amp;A536,'Finish order'!$C:$K,9,FALSE),"")</f>
        <v/>
      </c>
      <c r="D536" s="2" t="str">
        <f>IFERROR(VLOOKUP(A$1&amp;":"&amp;A536,'Finish order'!$C:$K,7,FALSE),"")</f>
        <v/>
      </c>
      <c r="E536" s="11" t="str">
        <f>IFERROR(VLOOKUP($A$1&amp;":"&amp;A536,'Finish order'!C:K,5,FALSE),"")</f>
        <v/>
      </c>
      <c r="F536" s="2" t="str">
        <f>IFERROR(VLOOKUP($A$1&amp;":"&amp;A536,'Finish order'!C:K,4,FALSE),"")</f>
        <v/>
      </c>
      <c r="G536" s="2" t="str" cm="1">
        <f t="array" ref="G536">IFERROR(SMALL(IF($D$2:$D1445=D536,$A$2:$A$911*1.001),1),"")</f>
        <v/>
      </c>
      <c r="H536" s="2" t="str" cm="1">
        <f t="array" ref="H536">IFERROR(SMALL(IF($D$2:$D1445=D536,$A$2:$A$911*1.0001),2),"")</f>
        <v/>
      </c>
      <c r="I536" s="2" t="str" cm="1">
        <f t="array" ref="I536">IFERROR(SMALL(IF($D$2:$D1445=D536,$A$2:$A$911*1.00001),3),"")</f>
        <v/>
      </c>
      <c r="J536" s="2" t="str" cm="1">
        <f t="array" ref="J536">IFERROR(SMALL(IF($D$2:$D1445=D536,$A$2:$A$911*1.000001),4),"")</f>
        <v/>
      </c>
      <c r="K536" s="13" t="str">
        <f t="shared" si="54"/>
        <v>No</v>
      </c>
      <c r="L536" s="13" t="str">
        <f t="shared" si="55"/>
        <v>No</v>
      </c>
      <c r="M536" s="13" t="str">
        <f t="shared" si="56"/>
        <v>No</v>
      </c>
      <c r="N536" s="13" t="str">
        <f>Table1[[#This Row],[Club]]&amp;":"&amp;Table1[[#Headers],[Male]]</f>
        <v>:Male</v>
      </c>
      <c r="Z536" s="14" t="str">
        <f t="shared" si="60"/>
        <v/>
      </c>
      <c r="AA536" s="14" t="str">
        <f t="shared" si="58"/>
        <v/>
      </c>
      <c r="AB536" s="14" t="str">
        <f t="shared" si="59"/>
        <v/>
      </c>
    </row>
    <row r="537" spans="1:28" x14ac:dyDescent="0.2">
      <c r="A537" s="2">
        <v>536</v>
      </c>
      <c r="B537" s="2" t="str">
        <f>IFERROR(VLOOKUP($A$1&amp;":"&amp;A537,'Finish order'!C:K,6,FALSE),"")</f>
        <v/>
      </c>
      <c r="C537" s="2" t="str">
        <f>IFERROR(VLOOKUP(A$1&amp;":"&amp;A537,'Finish order'!$C:$K,9,FALSE),"")</f>
        <v/>
      </c>
      <c r="D537" s="2" t="str">
        <f>IFERROR(VLOOKUP(A$1&amp;":"&amp;A537,'Finish order'!$C:$K,7,FALSE),"")</f>
        <v/>
      </c>
      <c r="E537" s="11" t="str">
        <f>IFERROR(VLOOKUP($A$1&amp;":"&amp;A537,'Finish order'!C:K,5,FALSE),"")</f>
        <v/>
      </c>
      <c r="F537" s="2" t="str">
        <f>IFERROR(VLOOKUP($A$1&amp;":"&amp;A537,'Finish order'!C:K,4,FALSE),"")</f>
        <v/>
      </c>
      <c r="G537" s="2" t="str" cm="1">
        <f t="array" ref="G537">IFERROR(SMALL(IF($D$2:$D1446=D537,$A$2:$A$911*1.001),1),"")</f>
        <v/>
      </c>
      <c r="H537" s="2" t="str" cm="1">
        <f t="array" ref="H537">IFERROR(SMALL(IF($D$2:$D1446=D537,$A$2:$A$911*1.0001),2),"")</f>
        <v/>
      </c>
      <c r="I537" s="2" t="str" cm="1">
        <f t="array" ref="I537">IFERROR(SMALL(IF($D$2:$D1446=D537,$A$2:$A$911*1.00001),3),"")</f>
        <v/>
      </c>
      <c r="J537" s="2" t="str" cm="1">
        <f t="array" ref="J537">IFERROR(SMALL(IF($D$2:$D1446=D537,$A$2:$A$911*1.000001),4),"")</f>
        <v/>
      </c>
      <c r="K537" s="13" t="str">
        <f t="shared" si="54"/>
        <v>No</v>
      </c>
      <c r="L537" s="13" t="str">
        <f t="shared" si="55"/>
        <v>No</v>
      </c>
      <c r="M537" s="13" t="str">
        <f t="shared" si="56"/>
        <v>No</v>
      </c>
      <c r="N537" s="13" t="str">
        <f>Table1[[#This Row],[Club]]&amp;":"&amp;Table1[[#Headers],[Male]]</f>
        <v>:Male</v>
      </c>
      <c r="Z537" s="14" t="str">
        <f t="shared" si="60"/>
        <v/>
      </c>
      <c r="AA537" s="14" t="str">
        <f t="shared" si="58"/>
        <v/>
      </c>
      <c r="AB537" s="14" t="str">
        <f t="shared" si="59"/>
        <v/>
      </c>
    </row>
    <row r="538" spans="1:28" x14ac:dyDescent="0.2">
      <c r="A538" s="2">
        <v>537</v>
      </c>
      <c r="B538" s="2" t="str">
        <f>IFERROR(VLOOKUP($A$1&amp;":"&amp;A538,'Finish order'!C:K,6,FALSE),"")</f>
        <v/>
      </c>
      <c r="C538" s="2" t="str">
        <f>IFERROR(VLOOKUP(A$1&amp;":"&amp;A538,'Finish order'!$C:$K,9,FALSE),"")</f>
        <v/>
      </c>
      <c r="D538" s="2" t="str">
        <f>IFERROR(VLOOKUP(A$1&amp;":"&amp;A538,'Finish order'!$C:$K,7,FALSE),"")</f>
        <v/>
      </c>
      <c r="E538" s="11" t="str">
        <f>IFERROR(VLOOKUP($A$1&amp;":"&amp;A538,'Finish order'!C:K,5,FALSE),"")</f>
        <v/>
      </c>
      <c r="F538" s="2" t="str">
        <f>IFERROR(VLOOKUP($A$1&amp;":"&amp;A538,'Finish order'!C:K,4,FALSE),"")</f>
        <v/>
      </c>
      <c r="G538" s="2" t="str" cm="1">
        <f t="array" ref="G538">IFERROR(SMALL(IF($D$2:$D1447=D538,$A$2:$A$911*1.001),1),"")</f>
        <v/>
      </c>
      <c r="H538" s="2" t="str" cm="1">
        <f t="array" ref="H538">IFERROR(SMALL(IF($D$2:$D1447=D538,$A$2:$A$911*1.0001),2),"")</f>
        <v/>
      </c>
      <c r="I538" s="2" t="str" cm="1">
        <f t="array" ref="I538">IFERROR(SMALL(IF($D$2:$D1447=D538,$A$2:$A$911*1.00001),3),"")</f>
        <v/>
      </c>
      <c r="J538" s="2" t="str" cm="1">
        <f t="array" ref="J538">IFERROR(SMALL(IF($D$2:$D1447=D538,$A$2:$A$911*1.000001),4),"")</f>
        <v/>
      </c>
      <c r="K538" s="13" t="str">
        <f t="shared" si="54"/>
        <v>No</v>
      </c>
      <c r="L538" s="13" t="str">
        <f t="shared" si="55"/>
        <v>No</v>
      </c>
      <c r="M538" s="13" t="str">
        <f t="shared" si="56"/>
        <v>No</v>
      </c>
      <c r="N538" s="13" t="str">
        <f>Table1[[#This Row],[Club]]&amp;":"&amp;Table1[[#Headers],[Male]]</f>
        <v>:Male</v>
      </c>
      <c r="Z538" s="14" t="str">
        <f t="shared" si="60"/>
        <v/>
      </c>
      <c r="AA538" s="14" t="str">
        <f t="shared" si="58"/>
        <v/>
      </c>
      <c r="AB538" s="14" t="str">
        <f t="shared" si="59"/>
        <v/>
      </c>
    </row>
    <row r="539" spans="1:28" x14ac:dyDescent="0.2">
      <c r="A539" s="2">
        <v>538</v>
      </c>
      <c r="B539" s="2" t="str">
        <f>IFERROR(VLOOKUP($A$1&amp;":"&amp;A539,'Finish order'!C:K,6,FALSE),"")</f>
        <v/>
      </c>
      <c r="C539" s="2" t="str">
        <f>IFERROR(VLOOKUP(A$1&amp;":"&amp;A539,'Finish order'!$C:$K,9,FALSE),"")</f>
        <v/>
      </c>
      <c r="D539" s="2" t="str">
        <f>IFERROR(VLOOKUP(A$1&amp;":"&amp;A539,'Finish order'!$C:$K,7,FALSE),"")</f>
        <v/>
      </c>
      <c r="E539" s="11" t="str">
        <f>IFERROR(VLOOKUP($A$1&amp;":"&amp;A539,'Finish order'!C:K,5,FALSE),"")</f>
        <v/>
      </c>
      <c r="F539" s="2" t="str">
        <f>IFERROR(VLOOKUP($A$1&amp;":"&amp;A539,'Finish order'!C:K,4,FALSE),"")</f>
        <v/>
      </c>
      <c r="G539" s="2" t="str" cm="1">
        <f t="array" ref="G539">IFERROR(SMALL(IF($D$2:$D1448=D539,$A$2:$A$911*1.001),1),"")</f>
        <v/>
      </c>
      <c r="H539" s="2" t="str" cm="1">
        <f t="array" ref="H539">IFERROR(SMALL(IF($D$2:$D1448=D539,$A$2:$A$911*1.0001),2),"")</f>
        <v/>
      </c>
      <c r="I539" s="2" t="str" cm="1">
        <f t="array" ref="I539">IFERROR(SMALL(IF($D$2:$D1448=D539,$A$2:$A$911*1.00001),3),"")</f>
        <v/>
      </c>
      <c r="J539" s="2" t="str" cm="1">
        <f t="array" ref="J539">IFERROR(SMALL(IF($D$2:$D1448=D539,$A$2:$A$911*1.000001),4),"")</f>
        <v/>
      </c>
      <c r="K539" s="13" t="str">
        <f t="shared" si="54"/>
        <v>No</v>
      </c>
      <c r="L539" s="13" t="str">
        <f t="shared" si="55"/>
        <v>No</v>
      </c>
      <c r="M539" s="13" t="str">
        <f t="shared" si="56"/>
        <v>No</v>
      </c>
      <c r="N539" s="13" t="str">
        <f>Table1[[#This Row],[Club]]&amp;":"&amp;Table1[[#Headers],[Male]]</f>
        <v>:Male</v>
      </c>
      <c r="Z539" s="14" t="str">
        <f t="shared" si="60"/>
        <v/>
      </c>
      <c r="AA539" s="14" t="str">
        <f t="shared" si="58"/>
        <v/>
      </c>
      <c r="AB539" s="14" t="str">
        <f t="shared" si="59"/>
        <v/>
      </c>
    </row>
    <row r="540" spans="1:28" x14ac:dyDescent="0.2">
      <c r="A540" s="2">
        <v>539</v>
      </c>
      <c r="B540" s="2" t="str">
        <f>IFERROR(VLOOKUP($A$1&amp;":"&amp;A540,'Finish order'!C:K,6,FALSE),"")</f>
        <v/>
      </c>
      <c r="C540" s="2" t="str">
        <f>IFERROR(VLOOKUP(A$1&amp;":"&amp;A540,'Finish order'!$C:$K,9,FALSE),"")</f>
        <v/>
      </c>
      <c r="D540" s="2" t="str">
        <f>IFERROR(VLOOKUP(A$1&amp;":"&amp;A540,'Finish order'!$C:$K,7,FALSE),"")</f>
        <v/>
      </c>
      <c r="E540" s="11" t="str">
        <f>IFERROR(VLOOKUP($A$1&amp;":"&amp;A540,'Finish order'!C:K,5,FALSE),"")</f>
        <v/>
      </c>
      <c r="F540" s="2" t="str">
        <f>IFERROR(VLOOKUP($A$1&amp;":"&amp;A540,'Finish order'!C:K,4,FALSE),"")</f>
        <v/>
      </c>
      <c r="G540" s="2" t="str" cm="1">
        <f t="array" ref="G540">IFERROR(SMALL(IF($D$2:$D1449=D540,$A$2:$A$911*1.001),1),"")</f>
        <v/>
      </c>
      <c r="H540" s="2" t="str" cm="1">
        <f t="array" ref="H540">IFERROR(SMALL(IF($D$2:$D1449=D540,$A$2:$A$911*1.0001),2),"")</f>
        <v/>
      </c>
      <c r="I540" s="2" t="str" cm="1">
        <f t="array" ref="I540">IFERROR(SMALL(IF($D$2:$D1449=D540,$A$2:$A$911*1.00001),3),"")</f>
        <v/>
      </c>
      <c r="J540" s="2" t="str" cm="1">
        <f t="array" ref="J540">IFERROR(SMALL(IF($D$2:$D1449=D540,$A$2:$A$911*1.000001),4),"")</f>
        <v/>
      </c>
      <c r="K540" s="13" t="str">
        <f t="shared" si="54"/>
        <v>No</v>
      </c>
      <c r="L540" s="13" t="str">
        <f t="shared" si="55"/>
        <v>No</v>
      </c>
      <c r="M540" s="13" t="str">
        <f t="shared" si="56"/>
        <v>No</v>
      </c>
      <c r="N540" s="13" t="str">
        <f>Table1[[#This Row],[Club]]&amp;":"&amp;Table1[[#Headers],[Male]]</f>
        <v>:Male</v>
      </c>
      <c r="Z540" s="14" t="str">
        <f t="shared" si="60"/>
        <v/>
      </c>
      <c r="AA540" s="14" t="str">
        <f t="shared" si="58"/>
        <v/>
      </c>
      <c r="AB540" s="14" t="str">
        <f t="shared" si="59"/>
        <v/>
      </c>
    </row>
    <row r="541" spans="1:28" x14ac:dyDescent="0.2">
      <c r="A541" s="2">
        <v>540</v>
      </c>
      <c r="B541" s="2" t="str">
        <f>IFERROR(VLOOKUP($A$1&amp;":"&amp;A541,'Finish order'!C:K,6,FALSE),"")</f>
        <v/>
      </c>
      <c r="C541" s="2" t="str">
        <f>IFERROR(VLOOKUP(A$1&amp;":"&amp;A541,'Finish order'!$C:$K,9,FALSE),"")</f>
        <v/>
      </c>
      <c r="D541" s="2" t="str">
        <f>IFERROR(VLOOKUP(A$1&amp;":"&amp;A541,'Finish order'!$C:$K,7,FALSE),"")</f>
        <v/>
      </c>
      <c r="E541" s="11" t="str">
        <f>IFERROR(VLOOKUP($A$1&amp;":"&amp;A541,'Finish order'!C:K,5,FALSE),"")</f>
        <v/>
      </c>
      <c r="F541" s="2" t="str">
        <f>IFERROR(VLOOKUP($A$1&amp;":"&amp;A541,'Finish order'!C:K,4,FALSE),"")</f>
        <v/>
      </c>
      <c r="G541" s="2" t="str" cm="1">
        <f t="array" ref="G541">IFERROR(SMALL(IF($D$2:$D1450=D541,$A$2:$A$911*1.001),1),"")</f>
        <v/>
      </c>
      <c r="H541" s="2" t="str" cm="1">
        <f t="array" ref="H541">IFERROR(SMALL(IF($D$2:$D1450=D541,$A$2:$A$911*1.0001),2),"")</f>
        <v/>
      </c>
      <c r="I541" s="2" t="str" cm="1">
        <f t="array" ref="I541">IFERROR(SMALL(IF($D$2:$D1450=D541,$A$2:$A$911*1.00001),3),"")</f>
        <v/>
      </c>
      <c r="J541" s="2" t="str" cm="1">
        <f t="array" ref="J541">IFERROR(SMALL(IF($D$2:$D1450=D541,$A$2:$A$911*1.000001),4),"")</f>
        <v/>
      </c>
      <c r="K541" s="13" t="str">
        <f t="shared" si="54"/>
        <v>No</v>
      </c>
      <c r="L541" s="13" t="str">
        <f t="shared" si="55"/>
        <v>No</v>
      </c>
      <c r="M541" s="13" t="str">
        <f t="shared" si="56"/>
        <v>No</v>
      </c>
      <c r="N541" s="13" t="str">
        <f>Table1[[#This Row],[Club]]&amp;":"&amp;Table1[[#Headers],[Male]]</f>
        <v>:Male</v>
      </c>
      <c r="Z541" s="14" t="str">
        <f t="shared" si="60"/>
        <v/>
      </c>
      <c r="AA541" s="14" t="str">
        <f t="shared" si="58"/>
        <v/>
      </c>
      <c r="AB541" s="14" t="str">
        <f t="shared" si="59"/>
        <v/>
      </c>
    </row>
    <row r="542" spans="1:28" x14ac:dyDescent="0.2">
      <c r="A542" s="2">
        <v>541</v>
      </c>
      <c r="B542" s="2" t="str">
        <f>IFERROR(VLOOKUP($A$1&amp;":"&amp;A542,'Finish order'!C:K,6,FALSE),"")</f>
        <v/>
      </c>
      <c r="C542" s="2" t="str">
        <f>IFERROR(VLOOKUP(A$1&amp;":"&amp;A542,'Finish order'!$C:$K,9,FALSE),"")</f>
        <v/>
      </c>
      <c r="D542" s="2" t="str">
        <f>IFERROR(VLOOKUP(A$1&amp;":"&amp;A542,'Finish order'!$C:$K,7,FALSE),"")</f>
        <v/>
      </c>
      <c r="E542" s="11" t="str">
        <f>IFERROR(VLOOKUP($A$1&amp;":"&amp;A542,'Finish order'!C:K,5,FALSE),"")</f>
        <v/>
      </c>
      <c r="F542" s="2" t="str">
        <f>IFERROR(VLOOKUP($A$1&amp;":"&amp;A542,'Finish order'!C:K,4,FALSE),"")</f>
        <v/>
      </c>
      <c r="G542" s="2" t="str" cm="1">
        <f t="array" ref="G542">IFERROR(SMALL(IF($D$2:$D1451=D542,$A$2:$A$911*1.001),1),"")</f>
        <v/>
      </c>
      <c r="H542" s="2" t="str" cm="1">
        <f t="array" ref="H542">IFERROR(SMALL(IF($D$2:$D1451=D542,$A$2:$A$911*1.0001),2),"")</f>
        <v/>
      </c>
      <c r="I542" s="2" t="str" cm="1">
        <f t="array" ref="I542">IFERROR(SMALL(IF($D$2:$D1451=D542,$A$2:$A$911*1.00001),3),"")</f>
        <v/>
      </c>
      <c r="J542" s="2" t="str" cm="1">
        <f t="array" ref="J542">IFERROR(SMALL(IF($D$2:$D1451=D542,$A$2:$A$911*1.000001),4),"")</f>
        <v/>
      </c>
      <c r="K542" s="13" t="str">
        <f t="shared" si="54"/>
        <v>No</v>
      </c>
      <c r="L542" s="13" t="str">
        <f t="shared" si="55"/>
        <v>No</v>
      </c>
      <c r="M542" s="13" t="str">
        <f t="shared" si="56"/>
        <v>No</v>
      </c>
      <c r="N542" s="13" t="str">
        <f>Table1[[#This Row],[Club]]&amp;":"&amp;Table1[[#Headers],[Male]]</f>
        <v>:Male</v>
      </c>
      <c r="Z542" s="14" t="str">
        <f t="shared" si="60"/>
        <v/>
      </c>
      <c r="AA542" s="14" t="str">
        <f t="shared" si="58"/>
        <v/>
      </c>
      <c r="AB542" s="14" t="str">
        <f t="shared" si="59"/>
        <v/>
      </c>
    </row>
    <row r="543" spans="1:28" x14ac:dyDescent="0.2">
      <c r="A543" s="2">
        <v>542</v>
      </c>
      <c r="B543" s="2" t="str">
        <f>IFERROR(VLOOKUP($A$1&amp;":"&amp;A543,'Finish order'!C:K,6,FALSE),"")</f>
        <v/>
      </c>
      <c r="C543" s="2" t="str">
        <f>IFERROR(VLOOKUP(A$1&amp;":"&amp;A543,'Finish order'!$C:$K,9,FALSE),"")</f>
        <v/>
      </c>
      <c r="D543" s="2" t="str">
        <f>IFERROR(VLOOKUP(A$1&amp;":"&amp;A543,'Finish order'!$C:$K,7,FALSE),"")</f>
        <v/>
      </c>
      <c r="E543" s="11" t="str">
        <f>IFERROR(VLOOKUP($A$1&amp;":"&amp;A543,'Finish order'!C:K,5,FALSE),"")</f>
        <v/>
      </c>
      <c r="F543" s="2" t="str">
        <f>IFERROR(VLOOKUP($A$1&amp;":"&amp;A543,'Finish order'!C:K,4,FALSE),"")</f>
        <v/>
      </c>
      <c r="G543" s="2" t="str" cm="1">
        <f t="array" ref="G543">IFERROR(SMALL(IF($D$2:$D1452=D543,$A$2:$A$911*1.001),1),"")</f>
        <v/>
      </c>
      <c r="H543" s="2" t="str" cm="1">
        <f t="array" ref="H543">IFERROR(SMALL(IF($D$2:$D1452=D543,$A$2:$A$911*1.0001),2),"")</f>
        <v/>
      </c>
      <c r="I543" s="2" t="str" cm="1">
        <f t="array" ref="I543">IFERROR(SMALL(IF($D$2:$D1452=D543,$A$2:$A$911*1.00001),3),"")</f>
        <v/>
      </c>
      <c r="J543" s="2" t="str" cm="1">
        <f t="array" ref="J543">IFERROR(SMALL(IF($D$2:$D1452=D543,$A$2:$A$911*1.000001),4),"")</f>
        <v/>
      </c>
      <c r="K543" s="13" t="str">
        <f t="shared" si="54"/>
        <v>No</v>
      </c>
      <c r="L543" s="13" t="str">
        <f t="shared" si="55"/>
        <v>No</v>
      </c>
      <c r="M543" s="13" t="str">
        <f t="shared" si="56"/>
        <v>No</v>
      </c>
      <c r="N543" s="13" t="str">
        <f>Table1[[#This Row],[Club]]&amp;":"&amp;Table1[[#Headers],[Male]]</f>
        <v>:Male</v>
      </c>
      <c r="Z543" s="14" t="str">
        <f t="shared" si="60"/>
        <v/>
      </c>
      <c r="AA543" s="14" t="str">
        <f t="shared" si="58"/>
        <v/>
      </c>
      <c r="AB543" s="14" t="str">
        <f t="shared" si="59"/>
        <v/>
      </c>
    </row>
    <row r="544" spans="1:28" x14ac:dyDescent="0.2">
      <c r="A544" s="2">
        <v>543</v>
      </c>
      <c r="B544" s="2" t="str">
        <f>IFERROR(VLOOKUP($A$1&amp;":"&amp;A544,'Finish order'!C:K,6,FALSE),"")</f>
        <v/>
      </c>
      <c r="C544" s="2" t="str">
        <f>IFERROR(VLOOKUP(A$1&amp;":"&amp;A544,'Finish order'!$C:$K,9,FALSE),"")</f>
        <v/>
      </c>
      <c r="D544" s="2" t="str">
        <f>IFERROR(VLOOKUP(A$1&amp;":"&amp;A544,'Finish order'!$C:$K,7,FALSE),"")</f>
        <v/>
      </c>
      <c r="E544" s="11" t="str">
        <f>IFERROR(VLOOKUP($A$1&amp;":"&amp;A544,'Finish order'!C:K,5,FALSE),"")</f>
        <v/>
      </c>
      <c r="F544" s="2" t="str">
        <f>IFERROR(VLOOKUP($A$1&amp;":"&amp;A544,'Finish order'!C:K,4,FALSE),"")</f>
        <v/>
      </c>
      <c r="G544" s="2" t="str" cm="1">
        <f t="array" ref="G544">IFERROR(SMALL(IF($D$2:$D1453=D544,$A$2:$A$911*1.001),1),"")</f>
        <v/>
      </c>
      <c r="H544" s="2" t="str" cm="1">
        <f t="array" ref="H544">IFERROR(SMALL(IF($D$2:$D1453=D544,$A$2:$A$911*1.0001),2),"")</f>
        <v/>
      </c>
      <c r="I544" s="2" t="str" cm="1">
        <f t="array" ref="I544">IFERROR(SMALL(IF($D$2:$D1453=D544,$A$2:$A$911*1.00001),3),"")</f>
        <v/>
      </c>
      <c r="J544" s="2" t="str" cm="1">
        <f t="array" ref="J544">IFERROR(SMALL(IF($D$2:$D1453=D544,$A$2:$A$911*1.000001),4),"")</f>
        <v/>
      </c>
      <c r="K544" s="13" t="str">
        <f t="shared" si="54"/>
        <v>No</v>
      </c>
      <c r="L544" s="13" t="str">
        <f t="shared" si="55"/>
        <v>No</v>
      </c>
      <c r="M544" s="13" t="str">
        <f t="shared" si="56"/>
        <v>No</v>
      </c>
      <c r="N544" s="13" t="str">
        <f>Table1[[#This Row],[Club]]&amp;":"&amp;Table1[[#Headers],[Male]]</f>
        <v>:Male</v>
      </c>
      <c r="Z544" s="14" t="str">
        <f t="shared" si="60"/>
        <v/>
      </c>
      <c r="AA544" s="14" t="str">
        <f t="shared" si="58"/>
        <v/>
      </c>
      <c r="AB544" s="14" t="str">
        <f t="shared" si="59"/>
        <v/>
      </c>
    </row>
    <row r="545" spans="1:28" x14ac:dyDescent="0.2">
      <c r="A545" s="2">
        <v>544</v>
      </c>
      <c r="B545" s="2" t="str">
        <f>IFERROR(VLOOKUP($A$1&amp;":"&amp;A545,'Finish order'!C:K,6,FALSE),"")</f>
        <v/>
      </c>
      <c r="C545" s="2" t="str">
        <f>IFERROR(VLOOKUP(A$1&amp;":"&amp;A545,'Finish order'!$C:$K,9,FALSE),"")</f>
        <v/>
      </c>
      <c r="D545" s="2" t="str">
        <f>IFERROR(VLOOKUP(A$1&amp;":"&amp;A545,'Finish order'!$C:$K,7,FALSE),"")</f>
        <v/>
      </c>
      <c r="E545" s="11" t="str">
        <f>IFERROR(VLOOKUP($A$1&amp;":"&amp;A545,'Finish order'!C:K,5,FALSE),"")</f>
        <v/>
      </c>
      <c r="F545" s="2" t="str">
        <f>IFERROR(VLOOKUP($A$1&amp;":"&amp;A545,'Finish order'!C:K,4,FALSE),"")</f>
        <v/>
      </c>
      <c r="G545" s="2" t="str" cm="1">
        <f t="array" ref="G545">IFERROR(SMALL(IF($D$2:$D1454=D545,$A$2:$A$911*1.001),1),"")</f>
        <v/>
      </c>
      <c r="H545" s="2" t="str" cm="1">
        <f t="array" ref="H545">IFERROR(SMALL(IF($D$2:$D1454=D545,$A$2:$A$911*1.0001),2),"")</f>
        <v/>
      </c>
      <c r="I545" s="2" t="str" cm="1">
        <f t="array" ref="I545">IFERROR(SMALL(IF($D$2:$D1454=D545,$A$2:$A$911*1.00001),3),"")</f>
        <v/>
      </c>
      <c r="J545" s="2" t="str" cm="1">
        <f t="array" ref="J545">IFERROR(SMALL(IF($D$2:$D1454=D545,$A$2:$A$911*1.000001),4),"")</f>
        <v/>
      </c>
      <c r="K545" s="13" t="str">
        <f t="shared" si="54"/>
        <v>No</v>
      </c>
      <c r="L545" s="13" t="str">
        <f t="shared" si="55"/>
        <v>No</v>
      </c>
      <c r="M545" s="13" t="str">
        <f t="shared" si="56"/>
        <v>No</v>
      </c>
      <c r="N545" s="13" t="str">
        <f>Table1[[#This Row],[Club]]&amp;":"&amp;Table1[[#Headers],[Male]]</f>
        <v>:Male</v>
      </c>
      <c r="Z545" s="14" t="str">
        <f t="shared" si="60"/>
        <v/>
      </c>
      <c r="AA545" s="14" t="str">
        <f t="shared" si="58"/>
        <v/>
      </c>
      <c r="AB545" s="14" t="str">
        <f t="shared" si="59"/>
        <v/>
      </c>
    </row>
    <row r="546" spans="1:28" x14ac:dyDescent="0.2">
      <c r="A546" s="2">
        <v>545</v>
      </c>
      <c r="B546" s="2" t="str">
        <f>IFERROR(VLOOKUP($A$1&amp;":"&amp;A546,'Finish order'!C:K,6,FALSE),"")</f>
        <v/>
      </c>
      <c r="C546" s="2" t="str">
        <f>IFERROR(VLOOKUP(A$1&amp;":"&amp;A546,'Finish order'!$C:$K,9,FALSE),"")</f>
        <v/>
      </c>
      <c r="D546" s="2" t="str">
        <f>IFERROR(VLOOKUP(A$1&amp;":"&amp;A546,'Finish order'!$C:$K,7,FALSE),"")</f>
        <v/>
      </c>
      <c r="E546" s="11" t="str">
        <f>IFERROR(VLOOKUP($A$1&amp;":"&amp;A546,'Finish order'!C:K,5,FALSE),"")</f>
        <v/>
      </c>
      <c r="F546" s="2" t="str">
        <f>IFERROR(VLOOKUP($A$1&amp;":"&amp;A546,'Finish order'!C:K,4,FALSE),"")</f>
        <v/>
      </c>
      <c r="G546" s="2" t="str" cm="1">
        <f t="array" ref="G546">IFERROR(SMALL(IF($D$2:$D1455=D546,$A$2:$A$911*1.001),1),"")</f>
        <v/>
      </c>
      <c r="H546" s="2" t="str" cm="1">
        <f t="array" ref="H546">IFERROR(SMALL(IF($D$2:$D1455=D546,$A$2:$A$911*1.0001),2),"")</f>
        <v/>
      </c>
      <c r="I546" s="2" t="str" cm="1">
        <f t="array" ref="I546">IFERROR(SMALL(IF($D$2:$D1455=D546,$A$2:$A$911*1.00001),3),"")</f>
        <v/>
      </c>
      <c r="J546" s="2" t="str" cm="1">
        <f t="array" ref="J546">IFERROR(SMALL(IF($D$2:$D1455=D546,$A$2:$A$911*1.000001),4),"")</f>
        <v/>
      </c>
      <c r="K546" s="13" t="str">
        <f t="shared" si="54"/>
        <v>No</v>
      </c>
      <c r="L546" s="13" t="str">
        <f t="shared" si="55"/>
        <v>No</v>
      </c>
      <c r="M546" s="13" t="str">
        <f t="shared" si="56"/>
        <v>No</v>
      </c>
      <c r="N546" s="13" t="str">
        <f>Table1[[#This Row],[Club]]&amp;":"&amp;Table1[[#Headers],[Male]]</f>
        <v>:Male</v>
      </c>
      <c r="Z546" s="14" t="str">
        <f t="shared" si="60"/>
        <v/>
      </c>
      <c r="AA546" s="14" t="str">
        <f t="shared" ref="AA546:AA609" si="61">IF(P546&lt;&gt;"", IF(COUNT(V546:X546)=3, SUM(V546:X546), "No"), "")</f>
        <v/>
      </c>
      <c r="AB546" s="14" t="str">
        <f t="shared" si="59"/>
        <v/>
      </c>
    </row>
    <row r="547" spans="1:28" x14ac:dyDescent="0.2">
      <c r="A547" s="2">
        <v>546</v>
      </c>
      <c r="B547" s="2" t="str">
        <f>IFERROR(VLOOKUP($A$1&amp;":"&amp;A547,'Finish order'!C:K,6,FALSE),"")</f>
        <v/>
      </c>
      <c r="C547" s="2" t="str">
        <f>IFERROR(VLOOKUP(A$1&amp;":"&amp;A547,'Finish order'!$C:$K,9,FALSE),"")</f>
        <v/>
      </c>
      <c r="D547" s="2" t="str">
        <f>IFERROR(VLOOKUP(A$1&amp;":"&amp;A547,'Finish order'!$C:$K,7,FALSE),"")</f>
        <v/>
      </c>
      <c r="E547" s="11" t="str">
        <f>IFERROR(VLOOKUP($A$1&amp;":"&amp;A547,'Finish order'!C:K,5,FALSE),"")</f>
        <v/>
      </c>
      <c r="F547" s="2" t="str">
        <f>IFERROR(VLOOKUP($A$1&amp;":"&amp;A547,'Finish order'!C:K,4,FALSE),"")</f>
        <v/>
      </c>
      <c r="G547" s="2" t="str" cm="1">
        <f t="array" ref="G547">IFERROR(SMALL(IF($D$2:$D1456=D547,$A$2:$A$911*1.001),1),"")</f>
        <v/>
      </c>
      <c r="H547" s="2" t="str" cm="1">
        <f t="array" ref="H547">IFERROR(SMALL(IF($D$2:$D1456=D547,$A$2:$A$911*1.0001),2),"")</f>
        <v/>
      </c>
      <c r="I547" s="2" t="str" cm="1">
        <f t="array" ref="I547">IFERROR(SMALL(IF($D$2:$D1456=D547,$A$2:$A$911*1.00001),3),"")</f>
        <v/>
      </c>
      <c r="J547" s="2" t="str" cm="1">
        <f t="array" ref="J547">IFERROR(SMALL(IF($D$2:$D1456=D547,$A$2:$A$911*1.000001),4),"")</f>
        <v/>
      </c>
      <c r="K547" s="13" t="str">
        <f t="shared" si="54"/>
        <v>No</v>
      </c>
      <c r="L547" s="13" t="str">
        <f t="shared" si="55"/>
        <v>No</v>
      </c>
      <c r="M547" s="13" t="str">
        <f t="shared" si="56"/>
        <v>No</v>
      </c>
      <c r="N547" s="13" t="str">
        <f>Table1[[#This Row],[Club]]&amp;":"&amp;Table1[[#Headers],[Male]]</f>
        <v>:Male</v>
      </c>
      <c r="Z547" s="14" t="str">
        <f t="shared" si="60"/>
        <v/>
      </c>
      <c r="AA547" s="14" t="str">
        <f t="shared" si="61"/>
        <v/>
      </c>
      <c r="AB547" s="14" t="str">
        <f t="shared" si="59"/>
        <v/>
      </c>
    </row>
    <row r="548" spans="1:28" x14ac:dyDescent="0.2">
      <c r="A548" s="2">
        <v>547</v>
      </c>
      <c r="B548" s="2" t="str">
        <f>IFERROR(VLOOKUP($A$1&amp;":"&amp;A548,'Finish order'!C:K,6,FALSE),"")</f>
        <v/>
      </c>
      <c r="C548" s="2" t="str">
        <f>IFERROR(VLOOKUP(A$1&amp;":"&amp;A548,'Finish order'!$C:$K,9,FALSE),"")</f>
        <v/>
      </c>
      <c r="D548" s="2" t="str">
        <f>IFERROR(VLOOKUP(A$1&amp;":"&amp;A548,'Finish order'!$C:$K,7,FALSE),"")</f>
        <v/>
      </c>
      <c r="E548" s="11" t="str">
        <f>IFERROR(VLOOKUP($A$1&amp;":"&amp;A548,'Finish order'!C:K,5,FALSE),"")</f>
        <v/>
      </c>
      <c r="F548" s="2" t="str">
        <f>IFERROR(VLOOKUP($A$1&amp;":"&amp;A548,'Finish order'!C:K,4,FALSE),"")</f>
        <v/>
      </c>
      <c r="G548" s="2" t="str" cm="1">
        <f t="array" ref="G548">IFERROR(SMALL(IF($D$2:$D1457=D548,$A$2:$A$911*1.001),1),"")</f>
        <v/>
      </c>
      <c r="H548" s="2" t="str" cm="1">
        <f t="array" ref="H548">IFERROR(SMALL(IF($D$2:$D1457=D548,$A$2:$A$911*1.0001),2),"")</f>
        <v/>
      </c>
      <c r="I548" s="2" t="str" cm="1">
        <f t="array" ref="I548">IFERROR(SMALL(IF($D$2:$D1457=D548,$A$2:$A$911*1.00001),3),"")</f>
        <v/>
      </c>
      <c r="J548" s="2" t="str" cm="1">
        <f t="array" ref="J548">IFERROR(SMALL(IF($D$2:$D1457=D548,$A$2:$A$911*1.000001),4),"")</f>
        <v/>
      </c>
      <c r="K548" s="13" t="str">
        <f t="shared" si="54"/>
        <v>No</v>
      </c>
      <c r="L548" s="13" t="str">
        <f t="shared" si="55"/>
        <v>No</v>
      </c>
      <c r="M548" s="13" t="str">
        <f t="shared" si="56"/>
        <v>No</v>
      </c>
      <c r="N548" s="13" t="str">
        <f>Table1[[#This Row],[Club]]&amp;":"&amp;Table1[[#Headers],[Male]]</f>
        <v>:Male</v>
      </c>
      <c r="Z548" s="14" t="str">
        <f t="shared" si="60"/>
        <v/>
      </c>
      <c r="AA548" s="14" t="str">
        <f t="shared" si="61"/>
        <v/>
      </c>
      <c r="AB548" s="14" t="str">
        <f t="shared" si="59"/>
        <v/>
      </c>
    </row>
    <row r="549" spans="1:28" x14ac:dyDescent="0.2">
      <c r="A549" s="2">
        <v>548</v>
      </c>
      <c r="B549" s="2" t="str">
        <f>IFERROR(VLOOKUP($A$1&amp;":"&amp;A549,'Finish order'!C:K,6,FALSE),"")</f>
        <v/>
      </c>
      <c r="C549" s="2" t="str">
        <f>IFERROR(VLOOKUP(A$1&amp;":"&amp;A549,'Finish order'!$C:$K,9,FALSE),"")</f>
        <v/>
      </c>
      <c r="D549" s="2" t="str">
        <f>IFERROR(VLOOKUP(A$1&amp;":"&amp;A549,'Finish order'!$C:$K,7,FALSE),"")</f>
        <v/>
      </c>
      <c r="E549" s="11" t="str">
        <f>IFERROR(VLOOKUP($A$1&amp;":"&amp;A549,'Finish order'!C:K,5,FALSE),"")</f>
        <v/>
      </c>
      <c r="F549" s="2" t="str">
        <f>IFERROR(VLOOKUP($A$1&amp;":"&amp;A549,'Finish order'!C:K,4,FALSE),"")</f>
        <v/>
      </c>
      <c r="G549" s="2" t="str" cm="1">
        <f t="array" ref="G549">IFERROR(SMALL(IF($D$2:$D1458=D549,$A$2:$A$911*1.001),1),"")</f>
        <v/>
      </c>
      <c r="H549" s="2" t="str" cm="1">
        <f t="array" ref="H549">IFERROR(SMALL(IF($D$2:$D1458=D549,$A$2:$A$911*1.0001),2),"")</f>
        <v/>
      </c>
      <c r="I549" s="2" t="str" cm="1">
        <f t="array" ref="I549">IFERROR(SMALL(IF($D$2:$D1458=D549,$A$2:$A$911*1.00001),3),"")</f>
        <v/>
      </c>
      <c r="J549" s="2" t="str" cm="1">
        <f t="array" ref="J549">IFERROR(SMALL(IF($D$2:$D1458=D549,$A$2:$A$911*1.000001),4),"")</f>
        <v/>
      </c>
      <c r="K549" s="13" t="str">
        <f t="shared" si="54"/>
        <v>No</v>
      </c>
      <c r="L549" s="13" t="str">
        <f t="shared" si="55"/>
        <v>No</v>
      </c>
      <c r="M549" s="13" t="str">
        <f t="shared" si="56"/>
        <v>No</v>
      </c>
      <c r="N549" s="13" t="str">
        <f>Table1[[#This Row],[Club]]&amp;":"&amp;Table1[[#Headers],[Male]]</f>
        <v>:Male</v>
      </c>
      <c r="Z549" s="14" t="str">
        <f t="shared" si="60"/>
        <v/>
      </c>
      <c r="AA549" s="14" t="str">
        <f t="shared" si="61"/>
        <v/>
      </c>
      <c r="AB549" s="14" t="str">
        <f t="shared" si="59"/>
        <v/>
      </c>
    </row>
    <row r="550" spans="1:28" x14ac:dyDescent="0.2">
      <c r="A550" s="2">
        <v>549</v>
      </c>
      <c r="B550" s="2" t="str">
        <f>IFERROR(VLOOKUP($A$1&amp;":"&amp;A550,'Finish order'!C:K,6,FALSE),"")</f>
        <v/>
      </c>
      <c r="C550" s="2" t="str">
        <f>IFERROR(VLOOKUP(A$1&amp;":"&amp;A550,'Finish order'!$C:$K,9,FALSE),"")</f>
        <v/>
      </c>
      <c r="D550" s="2" t="str">
        <f>IFERROR(VLOOKUP(A$1&amp;":"&amp;A550,'Finish order'!$C:$K,7,FALSE),"")</f>
        <v/>
      </c>
      <c r="E550" s="11" t="str">
        <f>IFERROR(VLOOKUP($A$1&amp;":"&amp;A550,'Finish order'!C:K,5,FALSE),"")</f>
        <v/>
      </c>
      <c r="F550" s="2" t="str">
        <f>IFERROR(VLOOKUP($A$1&amp;":"&amp;A550,'Finish order'!C:K,4,FALSE),"")</f>
        <v/>
      </c>
      <c r="G550" s="2" t="str" cm="1">
        <f t="array" ref="G550">IFERROR(SMALL(IF($D$2:$D1459=D550,$A$2:$A$911*1.001),1),"")</f>
        <v/>
      </c>
      <c r="H550" s="2" t="str" cm="1">
        <f t="array" ref="H550">IFERROR(SMALL(IF($D$2:$D1459=D550,$A$2:$A$911*1.0001),2),"")</f>
        <v/>
      </c>
      <c r="I550" s="2" t="str" cm="1">
        <f t="array" ref="I550">IFERROR(SMALL(IF($D$2:$D1459=D550,$A$2:$A$911*1.00001),3),"")</f>
        <v/>
      </c>
      <c r="J550" s="2" t="str" cm="1">
        <f t="array" ref="J550">IFERROR(SMALL(IF($D$2:$D1459=D550,$A$2:$A$911*1.000001),4),"")</f>
        <v/>
      </c>
      <c r="K550" s="13" t="str">
        <f t="shared" si="54"/>
        <v>No</v>
      </c>
      <c r="L550" s="13" t="str">
        <f t="shared" si="55"/>
        <v>No</v>
      </c>
      <c r="M550" s="13" t="str">
        <f t="shared" si="56"/>
        <v>No</v>
      </c>
      <c r="N550" s="13" t="str">
        <f>Table1[[#This Row],[Club]]&amp;":"&amp;Table1[[#Headers],[Male]]</f>
        <v>:Male</v>
      </c>
      <c r="Z550" s="14" t="str">
        <f t="shared" si="60"/>
        <v/>
      </c>
      <c r="AA550" s="14" t="str">
        <f t="shared" si="61"/>
        <v/>
      </c>
      <c r="AB550" s="14" t="str">
        <f t="shared" si="59"/>
        <v/>
      </c>
    </row>
    <row r="551" spans="1:28" x14ac:dyDescent="0.2">
      <c r="A551" s="2">
        <v>550</v>
      </c>
      <c r="B551" s="2" t="str">
        <f>IFERROR(VLOOKUP($A$1&amp;":"&amp;A551,'Finish order'!C:K,6,FALSE),"")</f>
        <v/>
      </c>
      <c r="C551" s="2" t="str">
        <f>IFERROR(VLOOKUP(A$1&amp;":"&amp;A551,'Finish order'!$C:$K,9,FALSE),"")</f>
        <v/>
      </c>
      <c r="D551" s="2" t="str">
        <f>IFERROR(VLOOKUP(A$1&amp;":"&amp;A551,'Finish order'!$C:$K,7,FALSE),"")</f>
        <v/>
      </c>
      <c r="E551" s="11" t="str">
        <f>IFERROR(VLOOKUP($A$1&amp;":"&amp;A551,'Finish order'!C:K,5,FALSE),"")</f>
        <v/>
      </c>
      <c r="F551" s="2" t="str">
        <f>IFERROR(VLOOKUP($A$1&amp;":"&amp;A551,'Finish order'!C:K,4,FALSE),"")</f>
        <v/>
      </c>
      <c r="G551" s="2" t="str" cm="1">
        <f t="array" ref="G551">IFERROR(SMALL(IF($D$2:$D1460=D551,$A$2:$A$911*1.001),1),"")</f>
        <v/>
      </c>
      <c r="H551" s="2" t="str" cm="1">
        <f t="array" ref="H551">IFERROR(SMALL(IF($D$2:$D1460=D551,$A$2:$A$911*1.0001),2),"")</f>
        <v/>
      </c>
      <c r="I551" s="2" t="str" cm="1">
        <f t="array" ref="I551">IFERROR(SMALL(IF($D$2:$D1460=D551,$A$2:$A$911*1.00001),3),"")</f>
        <v/>
      </c>
      <c r="J551" s="2" t="str" cm="1">
        <f t="array" ref="J551">IFERROR(SMALL(IF($D$2:$D1460=D551,$A$2:$A$911*1.000001),4),"")</f>
        <v/>
      </c>
      <c r="K551" s="13" t="str">
        <f t="shared" si="54"/>
        <v>No</v>
      </c>
      <c r="L551" s="13" t="str">
        <f t="shared" si="55"/>
        <v>No</v>
      </c>
      <c r="M551" s="13" t="str">
        <f t="shared" si="56"/>
        <v>No</v>
      </c>
      <c r="N551" s="13" t="str">
        <f>Table1[[#This Row],[Club]]&amp;":"&amp;Table1[[#Headers],[Male]]</f>
        <v>:Male</v>
      </c>
      <c r="Z551" s="14" t="str">
        <f t="shared" si="60"/>
        <v/>
      </c>
      <c r="AA551" s="14" t="str">
        <f t="shared" si="61"/>
        <v/>
      </c>
      <c r="AB551" s="14" t="str">
        <f t="shared" si="59"/>
        <v/>
      </c>
    </row>
    <row r="552" spans="1:28" x14ac:dyDescent="0.2">
      <c r="A552" s="2">
        <v>551</v>
      </c>
      <c r="B552" s="2" t="str">
        <f>IFERROR(VLOOKUP($A$1&amp;":"&amp;A552,'Finish order'!C:K,6,FALSE),"")</f>
        <v/>
      </c>
      <c r="C552" s="2" t="str">
        <f>IFERROR(VLOOKUP(A$1&amp;":"&amp;A552,'Finish order'!$C:$K,9,FALSE),"")</f>
        <v/>
      </c>
      <c r="D552" s="2" t="str">
        <f>IFERROR(VLOOKUP(A$1&amp;":"&amp;A552,'Finish order'!$C:$K,7,FALSE),"")</f>
        <v/>
      </c>
      <c r="E552" s="11" t="str">
        <f>IFERROR(VLOOKUP($A$1&amp;":"&amp;A552,'Finish order'!C:K,5,FALSE),"")</f>
        <v/>
      </c>
      <c r="F552" s="2" t="str">
        <f>IFERROR(VLOOKUP($A$1&amp;":"&amp;A552,'Finish order'!C:K,4,FALSE),"")</f>
        <v/>
      </c>
      <c r="G552" s="2" t="str" cm="1">
        <f t="array" ref="G552">IFERROR(SMALL(IF($D$2:$D1461=D552,$A$2:$A$911*1.001),1),"")</f>
        <v/>
      </c>
      <c r="H552" s="2" t="str" cm="1">
        <f t="array" ref="H552">IFERROR(SMALL(IF($D$2:$D1461=D552,$A$2:$A$911*1.0001),2),"")</f>
        <v/>
      </c>
      <c r="I552" s="2" t="str" cm="1">
        <f t="array" ref="I552">IFERROR(SMALL(IF($D$2:$D1461=D552,$A$2:$A$911*1.00001),3),"")</f>
        <v/>
      </c>
      <c r="J552" s="2" t="str" cm="1">
        <f t="array" ref="J552">IFERROR(SMALL(IF($D$2:$D1461=D552,$A$2:$A$911*1.000001),4),"")</f>
        <v/>
      </c>
      <c r="K552" s="13" t="str">
        <f t="shared" si="54"/>
        <v>No</v>
      </c>
      <c r="L552" s="13" t="str">
        <f t="shared" si="55"/>
        <v>No</v>
      </c>
      <c r="M552" s="13" t="str">
        <f t="shared" si="56"/>
        <v>No</v>
      </c>
      <c r="N552" s="13" t="str">
        <f>Table1[[#This Row],[Club]]&amp;":"&amp;Table1[[#Headers],[Male]]</f>
        <v>:Male</v>
      </c>
      <c r="Z552" s="14" t="str">
        <f t="shared" si="60"/>
        <v/>
      </c>
      <c r="AA552" s="14" t="str">
        <f t="shared" si="61"/>
        <v/>
      </c>
      <c r="AB552" s="14" t="str">
        <f t="shared" si="59"/>
        <v/>
      </c>
    </row>
    <row r="553" spans="1:28" x14ac:dyDescent="0.2">
      <c r="A553" s="2">
        <v>552</v>
      </c>
      <c r="B553" s="2" t="str">
        <f>IFERROR(VLOOKUP($A$1&amp;":"&amp;A553,'Finish order'!C:K,6,FALSE),"")</f>
        <v/>
      </c>
      <c r="C553" s="2" t="str">
        <f>IFERROR(VLOOKUP(A$1&amp;":"&amp;A553,'Finish order'!$C:$K,9,FALSE),"")</f>
        <v/>
      </c>
      <c r="D553" s="2" t="str">
        <f>IFERROR(VLOOKUP(A$1&amp;":"&amp;A553,'Finish order'!$C:$K,7,FALSE),"")</f>
        <v/>
      </c>
      <c r="E553" s="11" t="str">
        <f>IFERROR(VLOOKUP($A$1&amp;":"&amp;A553,'Finish order'!C:K,5,FALSE),"")</f>
        <v/>
      </c>
      <c r="F553" s="2" t="str">
        <f>IFERROR(VLOOKUP($A$1&amp;":"&amp;A553,'Finish order'!C:K,4,FALSE),"")</f>
        <v/>
      </c>
      <c r="G553" s="2" t="str" cm="1">
        <f t="array" ref="G553">IFERROR(SMALL(IF($D$2:$D1462=D553,$A$2:$A$911*1.001),1),"")</f>
        <v/>
      </c>
      <c r="H553" s="2" t="str" cm="1">
        <f t="array" ref="H553">IFERROR(SMALL(IF($D$2:$D1462=D553,$A$2:$A$911*1.0001),2),"")</f>
        <v/>
      </c>
      <c r="I553" s="2" t="str" cm="1">
        <f t="array" ref="I553">IFERROR(SMALL(IF($D$2:$D1462=D553,$A$2:$A$911*1.00001),3),"")</f>
        <v/>
      </c>
      <c r="J553" s="2" t="str" cm="1">
        <f t="array" ref="J553">IFERROR(SMALL(IF($D$2:$D1462=D553,$A$2:$A$911*1.000001),4),"")</f>
        <v/>
      </c>
      <c r="K553" s="13" t="str">
        <f t="shared" si="54"/>
        <v>No</v>
      </c>
      <c r="L553" s="13" t="str">
        <f t="shared" si="55"/>
        <v>No</v>
      </c>
      <c r="M553" s="13" t="str">
        <f t="shared" si="56"/>
        <v>No</v>
      </c>
      <c r="N553" s="13" t="str">
        <f>Table1[[#This Row],[Club]]&amp;":"&amp;Table1[[#Headers],[Male]]</f>
        <v>:Male</v>
      </c>
      <c r="Z553" s="14" t="str">
        <f t="shared" si="60"/>
        <v/>
      </c>
      <c r="AA553" s="14" t="str">
        <f t="shared" si="61"/>
        <v/>
      </c>
      <c r="AB553" s="14" t="str">
        <f t="shared" si="59"/>
        <v/>
      </c>
    </row>
    <row r="554" spans="1:28" x14ac:dyDescent="0.2">
      <c r="A554" s="2">
        <v>553</v>
      </c>
      <c r="B554" s="2" t="str">
        <f>IFERROR(VLOOKUP($A$1&amp;":"&amp;A554,'Finish order'!C:K,6,FALSE),"")</f>
        <v/>
      </c>
      <c r="C554" s="2" t="str">
        <f>IFERROR(VLOOKUP(A$1&amp;":"&amp;A554,'Finish order'!$C:$K,9,FALSE),"")</f>
        <v/>
      </c>
      <c r="D554" s="2" t="str">
        <f>IFERROR(VLOOKUP(A$1&amp;":"&amp;A554,'Finish order'!$C:$K,7,FALSE),"")</f>
        <v/>
      </c>
      <c r="E554" s="11" t="str">
        <f>IFERROR(VLOOKUP($A$1&amp;":"&amp;A554,'Finish order'!C:K,5,FALSE),"")</f>
        <v/>
      </c>
      <c r="F554" s="2" t="str">
        <f>IFERROR(VLOOKUP($A$1&amp;":"&amp;A554,'Finish order'!C:K,4,FALSE),"")</f>
        <v/>
      </c>
      <c r="G554" s="2" t="str" cm="1">
        <f t="array" ref="G554">IFERROR(SMALL(IF($D$2:$D1463=D554,$A$2:$A$911*1.001),1),"")</f>
        <v/>
      </c>
      <c r="H554" s="2" t="str" cm="1">
        <f t="array" ref="H554">IFERROR(SMALL(IF($D$2:$D1463=D554,$A$2:$A$911*1.0001),2),"")</f>
        <v/>
      </c>
      <c r="I554" s="2" t="str" cm="1">
        <f t="array" ref="I554">IFERROR(SMALL(IF($D$2:$D1463=D554,$A$2:$A$911*1.00001),3),"")</f>
        <v/>
      </c>
      <c r="J554" s="2" t="str" cm="1">
        <f t="array" ref="J554">IFERROR(SMALL(IF($D$2:$D1463=D554,$A$2:$A$911*1.000001),4),"")</f>
        <v/>
      </c>
      <c r="K554" s="13" t="str">
        <f t="shared" si="54"/>
        <v>No</v>
      </c>
      <c r="L554" s="13" t="str">
        <f t="shared" si="55"/>
        <v>No</v>
      </c>
      <c r="M554" s="13" t="str">
        <f t="shared" si="56"/>
        <v>No</v>
      </c>
      <c r="N554" s="13" t="str">
        <f>Table1[[#This Row],[Club]]&amp;":"&amp;Table1[[#Headers],[Male]]</f>
        <v>:Male</v>
      </c>
      <c r="Z554" s="14" t="str">
        <f t="shared" si="60"/>
        <v/>
      </c>
      <c r="AA554" s="14" t="str">
        <f t="shared" si="61"/>
        <v/>
      </c>
      <c r="AB554" s="14" t="str">
        <f t="shared" si="59"/>
        <v/>
      </c>
    </row>
    <row r="555" spans="1:28" x14ac:dyDescent="0.2">
      <c r="A555" s="2">
        <v>554</v>
      </c>
      <c r="B555" s="2" t="str">
        <f>IFERROR(VLOOKUP($A$1&amp;":"&amp;A555,'Finish order'!C:K,6,FALSE),"")</f>
        <v/>
      </c>
      <c r="C555" s="2" t="str">
        <f>IFERROR(VLOOKUP(A$1&amp;":"&amp;A555,'Finish order'!$C:$K,9,FALSE),"")</f>
        <v/>
      </c>
      <c r="D555" s="2" t="str">
        <f>IFERROR(VLOOKUP(A$1&amp;":"&amp;A555,'Finish order'!$C:$K,7,FALSE),"")</f>
        <v/>
      </c>
      <c r="E555" s="11" t="str">
        <f>IFERROR(VLOOKUP($A$1&amp;":"&amp;A555,'Finish order'!C:K,5,FALSE),"")</f>
        <v/>
      </c>
      <c r="F555" s="2" t="str">
        <f>IFERROR(VLOOKUP($A$1&amp;":"&amp;A555,'Finish order'!C:K,4,FALSE),"")</f>
        <v/>
      </c>
      <c r="G555" s="2" t="str" cm="1">
        <f t="array" ref="G555">IFERROR(SMALL(IF($D$2:$D1464=D555,$A$2:$A$911*1.001),1),"")</f>
        <v/>
      </c>
      <c r="H555" s="2" t="str" cm="1">
        <f t="array" ref="H555">IFERROR(SMALL(IF($D$2:$D1464=D555,$A$2:$A$911*1.0001),2),"")</f>
        <v/>
      </c>
      <c r="I555" s="2" t="str" cm="1">
        <f t="array" ref="I555">IFERROR(SMALL(IF($D$2:$D1464=D555,$A$2:$A$911*1.00001),3),"")</f>
        <v/>
      </c>
      <c r="J555" s="2" t="str" cm="1">
        <f t="array" ref="J555">IFERROR(SMALL(IF($D$2:$D1464=D555,$A$2:$A$911*1.000001),4),"")</f>
        <v/>
      </c>
      <c r="K555" s="13" t="str">
        <f t="shared" si="54"/>
        <v>No</v>
      </c>
      <c r="L555" s="13" t="str">
        <f t="shared" si="55"/>
        <v>No</v>
      </c>
      <c r="M555" s="13" t="str">
        <f t="shared" si="56"/>
        <v>No</v>
      </c>
      <c r="N555" s="13" t="str">
        <f>Table1[[#This Row],[Club]]&amp;":"&amp;Table1[[#Headers],[Male]]</f>
        <v>:Male</v>
      </c>
      <c r="Z555" s="14" t="str">
        <f t="shared" si="60"/>
        <v/>
      </c>
      <c r="AA555" s="14" t="str">
        <f t="shared" si="61"/>
        <v/>
      </c>
      <c r="AB555" s="14" t="str">
        <f t="shared" si="59"/>
        <v/>
      </c>
    </row>
    <row r="556" spans="1:28" x14ac:dyDescent="0.2">
      <c r="A556" s="2">
        <v>555</v>
      </c>
      <c r="B556" s="2" t="str">
        <f>IFERROR(VLOOKUP($A$1&amp;":"&amp;A556,'Finish order'!C:K,6,FALSE),"")</f>
        <v/>
      </c>
      <c r="C556" s="2" t="str">
        <f>IFERROR(VLOOKUP(A$1&amp;":"&amp;A556,'Finish order'!$C:$K,9,FALSE),"")</f>
        <v/>
      </c>
      <c r="D556" s="2" t="str">
        <f>IFERROR(VLOOKUP(A$1&amp;":"&amp;A556,'Finish order'!$C:$K,7,FALSE),"")</f>
        <v/>
      </c>
      <c r="E556" s="11" t="str">
        <f>IFERROR(VLOOKUP($A$1&amp;":"&amp;A556,'Finish order'!C:K,5,FALSE),"")</f>
        <v/>
      </c>
      <c r="F556" s="2" t="str">
        <f>IFERROR(VLOOKUP($A$1&amp;":"&amp;A556,'Finish order'!C:K,4,FALSE),"")</f>
        <v/>
      </c>
      <c r="G556" s="2" t="str" cm="1">
        <f t="array" ref="G556">IFERROR(SMALL(IF($D$2:$D1465=D556,$A$2:$A$911*1.001),1),"")</f>
        <v/>
      </c>
      <c r="H556" s="2" t="str" cm="1">
        <f t="array" ref="H556">IFERROR(SMALL(IF($D$2:$D1465=D556,$A$2:$A$911*1.0001),2),"")</f>
        <v/>
      </c>
      <c r="I556" s="2" t="str" cm="1">
        <f t="array" ref="I556">IFERROR(SMALL(IF($D$2:$D1465=D556,$A$2:$A$911*1.00001),3),"")</f>
        <v/>
      </c>
      <c r="J556" s="2" t="str" cm="1">
        <f t="array" ref="J556">IFERROR(SMALL(IF($D$2:$D1465=D556,$A$2:$A$911*1.000001),4),"")</f>
        <v/>
      </c>
      <c r="K556" s="13" t="str">
        <f t="shared" si="54"/>
        <v>No</v>
      </c>
      <c r="L556" s="13" t="str">
        <f t="shared" si="55"/>
        <v>No</v>
      </c>
      <c r="M556" s="13" t="str">
        <f t="shared" si="56"/>
        <v>No</v>
      </c>
      <c r="N556" s="13" t="str">
        <f>Table1[[#This Row],[Club]]&amp;":"&amp;Table1[[#Headers],[Male]]</f>
        <v>:Male</v>
      </c>
      <c r="Z556" s="14" t="str">
        <f t="shared" si="60"/>
        <v/>
      </c>
      <c r="AA556" s="14" t="str">
        <f t="shared" si="61"/>
        <v/>
      </c>
      <c r="AB556" s="14" t="str">
        <f t="shared" si="59"/>
        <v/>
      </c>
    </row>
    <row r="557" spans="1:28" x14ac:dyDescent="0.2">
      <c r="A557" s="2">
        <v>556</v>
      </c>
      <c r="B557" s="2" t="str">
        <f>IFERROR(VLOOKUP($A$1&amp;":"&amp;A557,'Finish order'!C:K,6,FALSE),"")</f>
        <v/>
      </c>
      <c r="C557" s="2" t="str">
        <f>IFERROR(VLOOKUP(A$1&amp;":"&amp;A557,'Finish order'!$C:$K,9,FALSE),"")</f>
        <v/>
      </c>
      <c r="D557" s="2" t="str">
        <f>IFERROR(VLOOKUP(A$1&amp;":"&amp;A557,'Finish order'!$C:$K,7,FALSE),"")</f>
        <v/>
      </c>
      <c r="E557" s="11" t="str">
        <f>IFERROR(VLOOKUP($A$1&amp;":"&amp;A557,'Finish order'!C:K,5,FALSE),"")</f>
        <v/>
      </c>
      <c r="F557" s="2" t="str">
        <f>IFERROR(VLOOKUP($A$1&amp;":"&amp;A557,'Finish order'!C:K,4,FALSE),"")</f>
        <v/>
      </c>
      <c r="G557" s="2" t="str" cm="1">
        <f t="array" ref="G557">IFERROR(SMALL(IF($D$2:$D1466=D557,$A$2:$A$911*1.001),1),"")</f>
        <v/>
      </c>
      <c r="H557" s="2" t="str" cm="1">
        <f t="array" ref="H557">IFERROR(SMALL(IF($D$2:$D1466=D557,$A$2:$A$911*1.0001),2),"")</f>
        <v/>
      </c>
      <c r="I557" s="2" t="str" cm="1">
        <f t="array" ref="I557">IFERROR(SMALL(IF($D$2:$D1466=D557,$A$2:$A$911*1.00001),3),"")</f>
        <v/>
      </c>
      <c r="J557" s="2" t="str" cm="1">
        <f t="array" ref="J557">IFERROR(SMALL(IF($D$2:$D1466=D557,$A$2:$A$911*1.000001),4),"")</f>
        <v/>
      </c>
      <c r="K557" s="13" t="str">
        <f t="shared" si="54"/>
        <v>No</v>
      </c>
      <c r="L557" s="13" t="str">
        <f t="shared" si="55"/>
        <v>No</v>
      </c>
      <c r="M557" s="13" t="str">
        <f t="shared" si="56"/>
        <v>No</v>
      </c>
      <c r="N557" s="13" t="str">
        <f>Table1[[#This Row],[Club]]&amp;":"&amp;Table1[[#Headers],[Male]]</f>
        <v>:Male</v>
      </c>
      <c r="Z557" s="14" t="str">
        <f t="shared" si="60"/>
        <v/>
      </c>
      <c r="AA557" s="14" t="str">
        <f t="shared" si="61"/>
        <v/>
      </c>
      <c r="AB557" s="14" t="str">
        <f t="shared" si="59"/>
        <v/>
      </c>
    </row>
    <row r="558" spans="1:28" x14ac:dyDescent="0.2">
      <c r="A558" s="2">
        <v>557</v>
      </c>
      <c r="B558" s="2" t="str">
        <f>IFERROR(VLOOKUP($A$1&amp;":"&amp;A558,'Finish order'!C:K,6,FALSE),"")</f>
        <v/>
      </c>
      <c r="C558" s="2" t="str">
        <f>IFERROR(VLOOKUP(A$1&amp;":"&amp;A558,'Finish order'!$C:$K,9,FALSE),"")</f>
        <v/>
      </c>
      <c r="D558" s="2" t="str">
        <f>IFERROR(VLOOKUP(A$1&amp;":"&amp;A558,'Finish order'!$C:$K,7,FALSE),"")</f>
        <v/>
      </c>
      <c r="E558" s="11" t="str">
        <f>IFERROR(VLOOKUP($A$1&amp;":"&amp;A558,'Finish order'!C:K,5,FALSE),"")</f>
        <v/>
      </c>
      <c r="F558" s="2" t="str">
        <f>IFERROR(VLOOKUP($A$1&amp;":"&amp;A558,'Finish order'!C:K,4,FALSE),"")</f>
        <v/>
      </c>
      <c r="G558" s="2" t="str" cm="1">
        <f t="array" ref="G558">IFERROR(SMALL(IF($D$2:$D1467=D558,$A$2:$A$911*1.001),1),"")</f>
        <v/>
      </c>
      <c r="H558" s="2" t="str" cm="1">
        <f t="array" ref="H558">IFERROR(SMALL(IF($D$2:$D1467=D558,$A$2:$A$911*1.0001),2),"")</f>
        <v/>
      </c>
      <c r="I558" s="2" t="str" cm="1">
        <f t="array" ref="I558">IFERROR(SMALL(IF($D$2:$D1467=D558,$A$2:$A$911*1.00001),3),"")</f>
        <v/>
      </c>
      <c r="J558" s="2" t="str" cm="1">
        <f t="array" ref="J558">IFERROR(SMALL(IF($D$2:$D1467=D558,$A$2:$A$911*1.000001),4),"")</f>
        <v/>
      </c>
      <c r="K558" s="13" t="str">
        <f t="shared" si="54"/>
        <v>No</v>
      </c>
      <c r="L558" s="13" t="str">
        <f t="shared" si="55"/>
        <v>No</v>
      </c>
      <c r="M558" s="13" t="str">
        <f t="shared" si="56"/>
        <v>No</v>
      </c>
      <c r="N558" s="13" t="str">
        <f>Table1[[#This Row],[Club]]&amp;":"&amp;Table1[[#Headers],[Male]]</f>
        <v>:Male</v>
      </c>
      <c r="Z558" s="14" t="str">
        <f t="shared" si="60"/>
        <v/>
      </c>
      <c r="AA558" s="14" t="str">
        <f t="shared" si="61"/>
        <v/>
      </c>
      <c r="AB558" s="14" t="str">
        <f t="shared" si="59"/>
        <v/>
      </c>
    </row>
    <row r="559" spans="1:28" x14ac:dyDescent="0.2">
      <c r="A559" s="2">
        <v>558</v>
      </c>
      <c r="B559" s="2" t="str">
        <f>IFERROR(VLOOKUP($A$1&amp;":"&amp;A559,'Finish order'!C:K,6,FALSE),"")</f>
        <v/>
      </c>
      <c r="C559" s="2" t="str">
        <f>IFERROR(VLOOKUP(A$1&amp;":"&amp;A559,'Finish order'!$C:$K,9,FALSE),"")</f>
        <v/>
      </c>
      <c r="D559" s="2" t="str">
        <f>IFERROR(VLOOKUP(A$1&amp;":"&amp;A559,'Finish order'!$C:$K,7,FALSE),"")</f>
        <v/>
      </c>
      <c r="E559" s="11" t="str">
        <f>IFERROR(VLOOKUP($A$1&amp;":"&amp;A559,'Finish order'!C:K,5,FALSE),"")</f>
        <v/>
      </c>
      <c r="F559" s="2" t="str">
        <f>IFERROR(VLOOKUP($A$1&amp;":"&amp;A559,'Finish order'!C:K,4,FALSE),"")</f>
        <v/>
      </c>
      <c r="G559" s="2" t="str" cm="1">
        <f t="array" ref="G559">IFERROR(SMALL(IF($D$2:$D1468=D559,$A$2:$A$911*1.001),1),"")</f>
        <v/>
      </c>
      <c r="H559" s="2" t="str" cm="1">
        <f t="array" ref="H559">IFERROR(SMALL(IF($D$2:$D1468=D559,$A$2:$A$911*1.0001),2),"")</f>
        <v/>
      </c>
      <c r="I559" s="2" t="str" cm="1">
        <f t="array" ref="I559">IFERROR(SMALL(IF($D$2:$D1468=D559,$A$2:$A$911*1.00001),3),"")</f>
        <v/>
      </c>
      <c r="J559" s="2" t="str" cm="1">
        <f t="array" ref="J559">IFERROR(SMALL(IF($D$2:$D1468=D559,$A$2:$A$911*1.000001),4),"")</f>
        <v/>
      </c>
      <c r="K559" s="13" t="str">
        <f t="shared" si="54"/>
        <v>No</v>
      </c>
      <c r="L559" s="13" t="str">
        <f t="shared" si="55"/>
        <v>No</v>
      </c>
      <c r="M559" s="13" t="str">
        <f t="shared" si="56"/>
        <v>No</v>
      </c>
      <c r="N559" s="13" t="str">
        <f>Table1[[#This Row],[Club]]&amp;":"&amp;Table1[[#Headers],[Male]]</f>
        <v>:Male</v>
      </c>
      <c r="Z559" s="14" t="str">
        <f t="shared" si="60"/>
        <v/>
      </c>
      <c r="AA559" s="14" t="str">
        <f t="shared" si="61"/>
        <v/>
      </c>
      <c r="AB559" s="14" t="str">
        <f t="shared" si="59"/>
        <v/>
      </c>
    </row>
    <row r="560" spans="1:28" x14ac:dyDescent="0.2">
      <c r="A560" s="2">
        <v>559</v>
      </c>
      <c r="B560" s="2" t="str">
        <f>IFERROR(VLOOKUP($A$1&amp;":"&amp;A560,'Finish order'!C:K,6,FALSE),"")</f>
        <v/>
      </c>
      <c r="C560" s="2" t="str">
        <f>IFERROR(VLOOKUP(A$1&amp;":"&amp;A560,'Finish order'!$C:$K,9,FALSE),"")</f>
        <v/>
      </c>
      <c r="D560" s="2" t="str">
        <f>IFERROR(VLOOKUP(A$1&amp;":"&amp;A560,'Finish order'!$C:$K,7,FALSE),"")</f>
        <v/>
      </c>
      <c r="E560" s="11" t="str">
        <f>IFERROR(VLOOKUP($A$1&amp;":"&amp;A560,'Finish order'!C:K,5,FALSE),"")</f>
        <v/>
      </c>
      <c r="F560" s="2" t="str">
        <f>IFERROR(VLOOKUP($A$1&amp;":"&amp;A560,'Finish order'!C:K,4,FALSE),"")</f>
        <v/>
      </c>
      <c r="G560" s="2" t="str" cm="1">
        <f t="array" ref="G560">IFERROR(SMALL(IF($D$2:$D1469=D560,$A$2:$A$911*1.001),1),"")</f>
        <v/>
      </c>
      <c r="H560" s="2" t="str" cm="1">
        <f t="array" ref="H560">IFERROR(SMALL(IF($D$2:$D1469=D560,$A$2:$A$911*1.0001),2),"")</f>
        <v/>
      </c>
      <c r="I560" s="2" t="str" cm="1">
        <f t="array" ref="I560">IFERROR(SMALL(IF($D$2:$D1469=D560,$A$2:$A$911*1.00001),3),"")</f>
        <v/>
      </c>
      <c r="J560" s="2" t="str" cm="1">
        <f t="array" ref="J560">IFERROR(SMALL(IF($D$2:$D1469=D560,$A$2:$A$911*1.000001),4),"")</f>
        <v/>
      </c>
      <c r="K560" s="13" t="str">
        <f t="shared" si="54"/>
        <v>No</v>
      </c>
      <c r="L560" s="13" t="str">
        <f t="shared" si="55"/>
        <v>No</v>
      </c>
      <c r="M560" s="13" t="str">
        <f t="shared" si="56"/>
        <v>No</v>
      </c>
      <c r="N560" s="13" t="str">
        <f>Table1[[#This Row],[Club]]&amp;":"&amp;Table1[[#Headers],[Male]]</f>
        <v>:Male</v>
      </c>
      <c r="Z560" s="14" t="str">
        <f t="shared" si="60"/>
        <v/>
      </c>
      <c r="AA560" s="14" t="str">
        <f t="shared" si="61"/>
        <v/>
      </c>
      <c r="AB560" s="14" t="str">
        <f t="shared" si="59"/>
        <v/>
      </c>
    </row>
    <row r="561" spans="1:28" x14ac:dyDescent="0.2">
      <c r="A561" s="2">
        <v>560</v>
      </c>
      <c r="B561" s="2" t="str">
        <f>IFERROR(VLOOKUP($A$1&amp;":"&amp;A561,'Finish order'!C:K,6,FALSE),"")</f>
        <v/>
      </c>
      <c r="C561" s="2" t="str">
        <f>IFERROR(VLOOKUP(A$1&amp;":"&amp;A561,'Finish order'!$C:$K,9,FALSE),"")</f>
        <v/>
      </c>
      <c r="D561" s="2" t="str">
        <f>IFERROR(VLOOKUP(A$1&amp;":"&amp;A561,'Finish order'!$C:$K,7,FALSE),"")</f>
        <v/>
      </c>
      <c r="E561" s="11" t="str">
        <f>IFERROR(VLOOKUP($A$1&amp;":"&amp;A561,'Finish order'!C:K,5,FALSE),"")</f>
        <v/>
      </c>
      <c r="F561" s="2" t="str">
        <f>IFERROR(VLOOKUP($A$1&amp;":"&amp;A561,'Finish order'!C:K,4,FALSE),"")</f>
        <v/>
      </c>
      <c r="G561" s="2" t="str" cm="1">
        <f t="array" ref="G561">IFERROR(SMALL(IF($D$2:$D1470=D561,$A$2:$A$911*1.001),1),"")</f>
        <v/>
      </c>
      <c r="H561" s="2" t="str" cm="1">
        <f t="array" ref="H561">IFERROR(SMALL(IF($D$2:$D1470=D561,$A$2:$A$911*1.0001),2),"")</f>
        <v/>
      </c>
      <c r="I561" s="2" t="str" cm="1">
        <f t="array" ref="I561">IFERROR(SMALL(IF($D$2:$D1470=D561,$A$2:$A$911*1.00001),3),"")</f>
        <v/>
      </c>
      <c r="J561" s="2" t="str" cm="1">
        <f t="array" ref="J561">IFERROR(SMALL(IF($D$2:$D1470=D561,$A$2:$A$911*1.000001),4),"")</f>
        <v/>
      </c>
      <c r="K561" s="13" t="str">
        <f t="shared" si="54"/>
        <v>No</v>
      </c>
      <c r="L561" s="13" t="str">
        <f t="shared" si="55"/>
        <v>No</v>
      </c>
      <c r="M561" s="13" t="str">
        <f t="shared" si="56"/>
        <v>No</v>
      </c>
      <c r="N561" s="13" t="str">
        <f>Table1[[#This Row],[Club]]&amp;":"&amp;Table1[[#Headers],[Male]]</f>
        <v>:Male</v>
      </c>
      <c r="Z561" s="14" t="str">
        <f t="shared" si="60"/>
        <v/>
      </c>
      <c r="AA561" s="14" t="str">
        <f t="shared" si="61"/>
        <v/>
      </c>
      <c r="AB561" s="14" t="str">
        <f t="shared" si="59"/>
        <v/>
      </c>
    </row>
    <row r="562" spans="1:28" x14ac:dyDescent="0.2">
      <c r="A562" s="2">
        <v>561</v>
      </c>
      <c r="B562" s="2" t="str">
        <f>IFERROR(VLOOKUP($A$1&amp;":"&amp;A562,'Finish order'!C:K,6,FALSE),"")</f>
        <v/>
      </c>
      <c r="C562" s="2" t="str">
        <f>IFERROR(VLOOKUP(A$1&amp;":"&amp;A562,'Finish order'!$C:$K,9,FALSE),"")</f>
        <v/>
      </c>
      <c r="D562" s="2" t="str">
        <f>IFERROR(VLOOKUP(A$1&amp;":"&amp;A562,'Finish order'!$C:$K,7,FALSE),"")</f>
        <v/>
      </c>
      <c r="E562" s="11" t="str">
        <f>IFERROR(VLOOKUP($A$1&amp;":"&amp;A562,'Finish order'!C:K,5,FALSE),"")</f>
        <v/>
      </c>
      <c r="F562" s="2" t="str">
        <f>IFERROR(VLOOKUP($A$1&amp;":"&amp;A562,'Finish order'!C:K,4,FALSE),"")</f>
        <v/>
      </c>
      <c r="G562" s="2" t="str" cm="1">
        <f t="array" ref="G562">IFERROR(SMALL(IF($D$2:$D1471=D562,$A$2:$A$911*1.001),1),"")</f>
        <v/>
      </c>
      <c r="H562" s="2" t="str" cm="1">
        <f t="array" ref="H562">IFERROR(SMALL(IF($D$2:$D1471=D562,$A$2:$A$911*1.0001),2),"")</f>
        <v/>
      </c>
      <c r="I562" s="2" t="str" cm="1">
        <f t="array" ref="I562">IFERROR(SMALL(IF($D$2:$D1471=D562,$A$2:$A$911*1.00001),3),"")</f>
        <v/>
      </c>
      <c r="J562" s="2" t="str" cm="1">
        <f t="array" ref="J562">IFERROR(SMALL(IF($D$2:$D1471=D562,$A$2:$A$911*1.000001),4),"")</f>
        <v/>
      </c>
      <c r="K562" s="13" t="str">
        <f t="shared" si="54"/>
        <v>No</v>
      </c>
      <c r="L562" s="13" t="str">
        <f t="shared" si="55"/>
        <v>No</v>
      </c>
      <c r="M562" s="13" t="str">
        <f t="shared" si="56"/>
        <v>No</v>
      </c>
      <c r="N562" s="13" t="str">
        <f>Table1[[#This Row],[Club]]&amp;":"&amp;Table1[[#Headers],[Male]]</f>
        <v>:Male</v>
      </c>
      <c r="Z562" s="14" t="str">
        <f t="shared" si="60"/>
        <v/>
      </c>
      <c r="AA562" s="14" t="str">
        <f t="shared" si="61"/>
        <v/>
      </c>
      <c r="AB562" s="14" t="str">
        <f t="shared" si="59"/>
        <v/>
      </c>
    </row>
    <row r="563" spans="1:28" x14ac:dyDescent="0.2">
      <c r="A563" s="2">
        <v>562</v>
      </c>
      <c r="B563" s="2" t="str">
        <f>IFERROR(VLOOKUP($A$1&amp;":"&amp;A563,'Finish order'!C:K,6,FALSE),"")</f>
        <v/>
      </c>
      <c r="C563" s="2" t="str">
        <f>IFERROR(VLOOKUP(A$1&amp;":"&amp;A563,'Finish order'!$C:$K,9,FALSE),"")</f>
        <v/>
      </c>
      <c r="D563" s="2" t="str">
        <f>IFERROR(VLOOKUP(A$1&amp;":"&amp;A563,'Finish order'!$C:$K,7,FALSE),"")</f>
        <v/>
      </c>
      <c r="E563" s="11" t="str">
        <f>IFERROR(VLOOKUP($A$1&amp;":"&amp;A563,'Finish order'!C:K,5,FALSE),"")</f>
        <v/>
      </c>
      <c r="F563" s="2" t="str">
        <f>IFERROR(VLOOKUP($A$1&amp;":"&amp;A563,'Finish order'!C:K,4,FALSE),"")</f>
        <v/>
      </c>
      <c r="G563" s="2" t="str" cm="1">
        <f t="array" ref="G563">IFERROR(SMALL(IF($D$2:$D1472=D563,$A$2:$A$911*1.001),1),"")</f>
        <v/>
      </c>
      <c r="H563" s="2" t="str" cm="1">
        <f t="array" ref="H563">IFERROR(SMALL(IF($D$2:$D1472=D563,$A$2:$A$911*1.0001),2),"")</f>
        <v/>
      </c>
      <c r="I563" s="2" t="str" cm="1">
        <f t="array" ref="I563">IFERROR(SMALL(IF($D$2:$D1472=D563,$A$2:$A$911*1.00001),3),"")</f>
        <v/>
      </c>
      <c r="J563" s="2" t="str" cm="1">
        <f t="array" ref="J563">IFERROR(SMALL(IF($D$2:$D1472=D563,$A$2:$A$911*1.000001),4),"")</f>
        <v/>
      </c>
      <c r="K563" s="13" t="str">
        <f t="shared" si="54"/>
        <v>No</v>
      </c>
      <c r="L563" s="13" t="str">
        <f t="shared" si="55"/>
        <v>No</v>
      </c>
      <c r="M563" s="13" t="str">
        <f t="shared" si="56"/>
        <v>No</v>
      </c>
      <c r="N563" s="13" t="str">
        <f>Table1[[#This Row],[Club]]&amp;":"&amp;Table1[[#Headers],[Male]]</f>
        <v>:Male</v>
      </c>
      <c r="Z563" s="14" t="str">
        <f t="shared" si="60"/>
        <v/>
      </c>
      <c r="AA563" s="14" t="str">
        <f t="shared" si="61"/>
        <v/>
      </c>
      <c r="AB563" s="14" t="str">
        <f t="shared" si="59"/>
        <v/>
      </c>
    </row>
    <row r="564" spans="1:28" x14ac:dyDescent="0.2">
      <c r="A564" s="2">
        <v>563</v>
      </c>
      <c r="B564" s="2" t="str">
        <f>IFERROR(VLOOKUP($A$1&amp;":"&amp;A564,'Finish order'!C:K,6,FALSE),"")</f>
        <v/>
      </c>
      <c r="C564" s="2" t="str">
        <f>IFERROR(VLOOKUP(A$1&amp;":"&amp;A564,'Finish order'!$C:$K,9,FALSE),"")</f>
        <v/>
      </c>
      <c r="D564" s="2" t="str">
        <f>IFERROR(VLOOKUP(A$1&amp;":"&amp;A564,'Finish order'!$C:$K,7,FALSE),"")</f>
        <v/>
      </c>
      <c r="E564" s="11" t="str">
        <f>IFERROR(VLOOKUP($A$1&amp;":"&amp;A564,'Finish order'!C:K,5,FALSE),"")</f>
        <v/>
      </c>
      <c r="F564" s="2" t="str">
        <f>IFERROR(VLOOKUP($A$1&amp;":"&amp;A564,'Finish order'!C:K,4,FALSE),"")</f>
        <v/>
      </c>
      <c r="G564" s="2" t="str" cm="1">
        <f t="array" ref="G564">IFERROR(SMALL(IF($D$2:$D1473=D564,$A$2:$A$911*1.001),1),"")</f>
        <v/>
      </c>
      <c r="H564" s="2" t="str" cm="1">
        <f t="array" ref="H564">IFERROR(SMALL(IF($D$2:$D1473=D564,$A$2:$A$911*1.0001),2),"")</f>
        <v/>
      </c>
      <c r="I564" s="2" t="str" cm="1">
        <f t="array" ref="I564">IFERROR(SMALL(IF($D$2:$D1473=D564,$A$2:$A$911*1.00001),3),"")</f>
        <v/>
      </c>
      <c r="J564" s="2" t="str" cm="1">
        <f t="array" ref="J564">IFERROR(SMALL(IF($D$2:$D1473=D564,$A$2:$A$911*1.000001),4),"")</f>
        <v/>
      </c>
      <c r="K564" s="13" t="str">
        <f t="shared" si="54"/>
        <v>No</v>
      </c>
      <c r="L564" s="13" t="str">
        <f t="shared" si="55"/>
        <v>No</v>
      </c>
      <c r="M564" s="13" t="str">
        <f t="shared" si="56"/>
        <v>No</v>
      </c>
      <c r="N564" s="13" t="str">
        <f>Table1[[#This Row],[Club]]&amp;":"&amp;Table1[[#Headers],[Male]]</f>
        <v>:Male</v>
      </c>
      <c r="Z564" s="14" t="str">
        <f t="shared" si="60"/>
        <v/>
      </c>
      <c r="AA564" s="14" t="str">
        <f t="shared" si="61"/>
        <v/>
      </c>
      <c r="AB564" s="14" t="str">
        <f t="shared" si="59"/>
        <v/>
      </c>
    </row>
    <row r="565" spans="1:28" x14ac:dyDescent="0.2">
      <c r="A565" s="2">
        <v>564</v>
      </c>
      <c r="B565" s="2" t="str">
        <f>IFERROR(VLOOKUP($A$1&amp;":"&amp;A565,'Finish order'!C:K,6,FALSE),"")</f>
        <v/>
      </c>
      <c r="C565" s="2" t="str">
        <f>IFERROR(VLOOKUP(A$1&amp;":"&amp;A565,'Finish order'!$C:$K,9,FALSE),"")</f>
        <v/>
      </c>
      <c r="D565" s="2" t="str">
        <f>IFERROR(VLOOKUP(A$1&amp;":"&amp;A565,'Finish order'!$C:$K,7,FALSE),"")</f>
        <v/>
      </c>
      <c r="E565" s="11" t="str">
        <f>IFERROR(VLOOKUP($A$1&amp;":"&amp;A565,'Finish order'!C:K,5,FALSE),"")</f>
        <v/>
      </c>
      <c r="F565" s="2" t="str">
        <f>IFERROR(VLOOKUP($A$1&amp;":"&amp;A565,'Finish order'!C:K,4,FALSE),"")</f>
        <v/>
      </c>
      <c r="G565" s="2" t="str" cm="1">
        <f t="array" ref="G565">IFERROR(SMALL(IF($D$2:$D1474=D565,$A$2:$A$911*1.001),1),"")</f>
        <v/>
      </c>
      <c r="H565" s="2" t="str" cm="1">
        <f t="array" ref="H565">IFERROR(SMALL(IF($D$2:$D1474=D565,$A$2:$A$911*1.0001),2),"")</f>
        <v/>
      </c>
      <c r="I565" s="2" t="str" cm="1">
        <f t="array" ref="I565">IFERROR(SMALL(IF($D$2:$D1474=D565,$A$2:$A$911*1.00001),3),"")</f>
        <v/>
      </c>
      <c r="J565" s="2" t="str" cm="1">
        <f t="array" ref="J565">IFERROR(SMALL(IF($D$2:$D1474=D565,$A$2:$A$911*1.000001),4),"")</f>
        <v/>
      </c>
      <c r="K565" s="13" t="str">
        <f t="shared" si="54"/>
        <v>No</v>
      </c>
      <c r="L565" s="13" t="str">
        <f t="shared" si="55"/>
        <v>No</v>
      </c>
      <c r="M565" s="13" t="str">
        <f t="shared" si="56"/>
        <v>No</v>
      </c>
      <c r="N565" s="13" t="str">
        <f>Table1[[#This Row],[Club]]&amp;":"&amp;Table1[[#Headers],[Male]]</f>
        <v>:Male</v>
      </c>
      <c r="Z565" s="14" t="str">
        <f t="shared" si="60"/>
        <v/>
      </c>
      <c r="AA565" s="14" t="str">
        <f t="shared" si="61"/>
        <v/>
      </c>
      <c r="AB565" s="14" t="str">
        <f t="shared" si="59"/>
        <v/>
      </c>
    </row>
    <row r="566" spans="1:28" x14ac:dyDescent="0.2">
      <c r="A566" s="2">
        <v>565</v>
      </c>
      <c r="B566" s="2" t="str">
        <f>IFERROR(VLOOKUP($A$1&amp;":"&amp;A566,'Finish order'!C:K,6,FALSE),"")</f>
        <v/>
      </c>
      <c r="C566" s="2" t="str">
        <f>IFERROR(VLOOKUP(A$1&amp;":"&amp;A566,'Finish order'!$C:$K,9,FALSE),"")</f>
        <v/>
      </c>
      <c r="D566" s="2" t="str">
        <f>IFERROR(VLOOKUP(A$1&amp;":"&amp;A566,'Finish order'!$C:$K,7,FALSE),"")</f>
        <v/>
      </c>
      <c r="E566" s="11" t="str">
        <f>IFERROR(VLOOKUP($A$1&amp;":"&amp;A566,'Finish order'!C:K,5,FALSE),"")</f>
        <v/>
      </c>
      <c r="F566" s="2" t="str">
        <f>IFERROR(VLOOKUP($A$1&amp;":"&amp;A566,'Finish order'!C:K,4,FALSE),"")</f>
        <v/>
      </c>
      <c r="G566" s="2" t="str" cm="1">
        <f t="array" ref="G566">IFERROR(SMALL(IF($D$2:$D1475=D566,$A$2:$A$911*1.001),1),"")</f>
        <v/>
      </c>
      <c r="H566" s="2" t="str" cm="1">
        <f t="array" ref="H566">IFERROR(SMALL(IF($D$2:$D1475=D566,$A$2:$A$911*1.0001),2),"")</f>
        <v/>
      </c>
      <c r="I566" s="2" t="str" cm="1">
        <f t="array" ref="I566">IFERROR(SMALL(IF($D$2:$D1475=D566,$A$2:$A$911*1.00001),3),"")</f>
        <v/>
      </c>
      <c r="J566" s="2" t="str" cm="1">
        <f t="array" ref="J566">IFERROR(SMALL(IF($D$2:$D1475=D566,$A$2:$A$911*1.000001),4),"")</f>
        <v/>
      </c>
      <c r="K566" s="13" t="str">
        <f t="shared" si="54"/>
        <v>No</v>
      </c>
      <c r="L566" s="13" t="str">
        <f t="shared" si="55"/>
        <v>No</v>
      </c>
      <c r="M566" s="13" t="str">
        <f t="shared" si="56"/>
        <v>No</v>
      </c>
      <c r="N566" s="13" t="str">
        <f>Table1[[#This Row],[Club]]&amp;":"&amp;Table1[[#Headers],[Male]]</f>
        <v>:Male</v>
      </c>
      <c r="Z566" s="14" t="str">
        <f t="shared" si="60"/>
        <v/>
      </c>
      <c r="AA566" s="14" t="str">
        <f t="shared" si="61"/>
        <v/>
      </c>
      <c r="AB566" s="14" t="str">
        <f t="shared" si="59"/>
        <v/>
      </c>
    </row>
    <row r="567" spans="1:28" x14ac:dyDescent="0.2">
      <c r="A567" s="2">
        <v>566</v>
      </c>
      <c r="B567" s="2" t="str">
        <f>IFERROR(VLOOKUP($A$1&amp;":"&amp;A567,'Finish order'!C:K,6,FALSE),"")</f>
        <v/>
      </c>
      <c r="C567" s="2" t="str">
        <f>IFERROR(VLOOKUP(A$1&amp;":"&amp;A567,'Finish order'!$C:$K,9,FALSE),"")</f>
        <v/>
      </c>
      <c r="D567" s="2" t="str">
        <f>IFERROR(VLOOKUP(A$1&amp;":"&amp;A567,'Finish order'!$C:$K,7,FALSE),"")</f>
        <v/>
      </c>
      <c r="E567" s="11" t="str">
        <f>IFERROR(VLOOKUP($A$1&amp;":"&amp;A567,'Finish order'!C:K,5,FALSE),"")</f>
        <v/>
      </c>
      <c r="F567" s="2" t="str">
        <f>IFERROR(VLOOKUP($A$1&amp;":"&amp;A567,'Finish order'!C:K,4,FALSE),"")</f>
        <v/>
      </c>
      <c r="G567" s="2" t="str" cm="1">
        <f t="array" ref="G567">IFERROR(SMALL(IF($D$2:$D1476=D567,$A$2:$A$911*1.001),1),"")</f>
        <v/>
      </c>
      <c r="H567" s="2" t="str" cm="1">
        <f t="array" ref="H567">IFERROR(SMALL(IF($D$2:$D1476=D567,$A$2:$A$911*1.0001),2),"")</f>
        <v/>
      </c>
      <c r="I567" s="2" t="str" cm="1">
        <f t="array" ref="I567">IFERROR(SMALL(IF($D$2:$D1476=D567,$A$2:$A$911*1.00001),3),"")</f>
        <v/>
      </c>
      <c r="J567" s="2" t="str" cm="1">
        <f t="array" ref="J567">IFERROR(SMALL(IF($D$2:$D1476=D567,$A$2:$A$911*1.000001),4),"")</f>
        <v/>
      </c>
      <c r="K567" s="13" t="str">
        <f t="shared" si="54"/>
        <v>No</v>
      </c>
      <c r="L567" s="13" t="str">
        <f t="shared" si="55"/>
        <v>No</v>
      </c>
      <c r="M567" s="13" t="str">
        <f t="shared" si="56"/>
        <v>No</v>
      </c>
      <c r="N567" s="13" t="str">
        <f>Table1[[#This Row],[Club]]&amp;":"&amp;Table1[[#Headers],[Male]]</f>
        <v>:Male</v>
      </c>
      <c r="Z567" s="14" t="str">
        <f t="shared" si="60"/>
        <v/>
      </c>
      <c r="AA567" s="14" t="str">
        <f t="shared" si="61"/>
        <v/>
      </c>
      <c r="AB567" s="14" t="str">
        <f t="shared" si="59"/>
        <v/>
      </c>
    </row>
    <row r="568" spans="1:28" x14ac:dyDescent="0.2">
      <c r="A568" s="2">
        <v>567</v>
      </c>
      <c r="B568" s="2" t="str">
        <f>IFERROR(VLOOKUP($A$1&amp;":"&amp;A568,'Finish order'!C:K,6,FALSE),"")</f>
        <v/>
      </c>
      <c r="C568" s="2" t="str">
        <f>IFERROR(VLOOKUP(A$1&amp;":"&amp;A568,'Finish order'!$C:$K,9,FALSE),"")</f>
        <v/>
      </c>
      <c r="D568" s="2" t="str">
        <f>IFERROR(VLOOKUP(A$1&amp;":"&amp;A568,'Finish order'!$C:$K,7,FALSE),"")</f>
        <v/>
      </c>
      <c r="E568" s="11" t="str">
        <f>IFERROR(VLOOKUP($A$1&amp;":"&amp;A568,'Finish order'!C:K,5,FALSE),"")</f>
        <v/>
      </c>
      <c r="F568" s="2" t="str">
        <f>IFERROR(VLOOKUP($A$1&amp;":"&amp;A568,'Finish order'!C:K,4,FALSE),"")</f>
        <v/>
      </c>
      <c r="G568" s="2" t="str" cm="1">
        <f t="array" ref="G568">IFERROR(SMALL(IF($D$2:$D1477=D568,$A$2:$A$911*1.001),1),"")</f>
        <v/>
      </c>
      <c r="H568" s="2" t="str" cm="1">
        <f t="array" ref="H568">IFERROR(SMALL(IF($D$2:$D1477=D568,$A$2:$A$911*1.0001),2),"")</f>
        <v/>
      </c>
      <c r="I568" s="2" t="str" cm="1">
        <f t="array" ref="I568">IFERROR(SMALL(IF($D$2:$D1477=D568,$A$2:$A$911*1.00001),3),"")</f>
        <v/>
      </c>
      <c r="J568" s="2" t="str" cm="1">
        <f t="array" ref="J568">IFERROR(SMALL(IF($D$2:$D1477=D568,$A$2:$A$911*1.000001),4),"")</f>
        <v/>
      </c>
      <c r="K568" s="13" t="str">
        <f t="shared" si="54"/>
        <v>No</v>
      </c>
      <c r="L568" s="13" t="str">
        <f t="shared" si="55"/>
        <v>No</v>
      </c>
      <c r="M568" s="13" t="str">
        <f t="shared" si="56"/>
        <v>No</v>
      </c>
      <c r="N568" s="13" t="str">
        <f>Table1[[#This Row],[Club]]&amp;":"&amp;Table1[[#Headers],[Male]]</f>
        <v>:Male</v>
      </c>
      <c r="Z568" s="14" t="str">
        <f t="shared" si="60"/>
        <v/>
      </c>
      <c r="AA568" s="14" t="str">
        <f t="shared" si="61"/>
        <v/>
      </c>
      <c r="AB568" s="14" t="str">
        <f t="shared" si="59"/>
        <v/>
      </c>
    </row>
    <row r="569" spans="1:28" x14ac:dyDescent="0.2">
      <c r="A569" s="2">
        <v>568</v>
      </c>
      <c r="B569" s="2" t="str">
        <f>IFERROR(VLOOKUP($A$1&amp;":"&amp;A569,'Finish order'!C:K,6,FALSE),"")</f>
        <v/>
      </c>
      <c r="C569" s="2" t="str">
        <f>IFERROR(VLOOKUP(A$1&amp;":"&amp;A569,'Finish order'!$C:$K,9,FALSE),"")</f>
        <v/>
      </c>
      <c r="D569" s="2" t="str">
        <f>IFERROR(VLOOKUP(A$1&amp;":"&amp;A569,'Finish order'!$C:$K,7,FALSE),"")</f>
        <v/>
      </c>
      <c r="E569" s="11" t="str">
        <f>IFERROR(VLOOKUP($A$1&amp;":"&amp;A569,'Finish order'!C:K,5,FALSE),"")</f>
        <v/>
      </c>
      <c r="F569" s="2" t="str">
        <f>IFERROR(VLOOKUP($A$1&amp;":"&amp;A569,'Finish order'!C:K,4,FALSE),"")</f>
        <v/>
      </c>
      <c r="G569" s="2" t="str" cm="1">
        <f t="array" ref="G569">IFERROR(SMALL(IF($D$2:$D1478=D569,$A$2:$A$911*1.001),1),"")</f>
        <v/>
      </c>
      <c r="H569" s="2" t="str" cm="1">
        <f t="array" ref="H569">IFERROR(SMALL(IF($D$2:$D1478=D569,$A$2:$A$911*1.0001),2),"")</f>
        <v/>
      </c>
      <c r="I569" s="2" t="str" cm="1">
        <f t="array" ref="I569">IFERROR(SMALL(IF($D$2:$D1478=D569,$A$2:$A$911*1.00001),3),"")</f>
        <v/>
      </c>
      <c r="J569" s="2" t="str" cm="1">
        <f t="array" ref="J569">IFERROR(SMALL(IF($D$2:$D1478=D569,$A$2:$A$911*1.000001),4),"")</f>
        <v/>
      </c>
      <c r="K569" s="13" t="str">
        <f t="shared" si="54"/>
        <v>No</v>
      </c>
      <c r="L569" s="13" t="str">
        <f t="shared" si="55"/>
        <v>No</v>
      </c>
      <c r="M569" s="13" t="str">
        <f t="shared" si="56"/>
        <v>No</v>
      </c>
      <c r="N569" s="13" t="str">
        <f>Table1[[#This Row],[Club]]&amp;":"&amp;Table1[[#Headers],[Male]]</f>
        <v>:Male</v>
      </c>
      <c r="Z569" s="14" t="str">
        <f t="shared" si="60"/>
        <v/>
      </c>
      <c r="AA569" s="14" t="str">
        <f t="shared" si="61"/>
        <v/>
      </c>
      <c r="AB569" s="14" t="str">
        <f t="shared" si="59"/>
        <v/>
      </c>
    </row>
    <row r="570" spans="1:28" x14ac:dyDescent="0.2">
      <c r="A570" s="2">
        <v>569</v>
      </c>
      <c r="B570" s="2" t="str">
        <f>IFERROR(VLOOKUP($A$1&amp;":"&amp;A570,'Finish order'!C:K,6,FALSE),"")</f>
        <v/>
      </c>
      <c r="C570" s="2" t="str">
        <f>IFERROR(VLOOKUP(A$1&amp;":"&amp;A570,'Finish order'!$C:$K,9,FALSE),"")</f>
        <v/>
      </c>
      <c r="D570" s="2" t="str">
        <f>IFERROR(VLOOKUP(A$1&amp;":"&amp;A570,'Finish order'!$C:$K,7,FALSE),"")</f>
        <v/>
      </c>
      <c r="E570" s="11" t="str">
        <f>IFERROR(VLOOKUP($A$1&amp;":"&amp;A570,'Finish order'!C:K,5,FALSE),"")</f>
        <v/>
      </c>
      <c r="F570" s="2" t="str">
        <f>IFERROR(VLOOKUP($A$1&amp;":"&amp;A570,'Finish order'!C:K,4,FALSE),"")</f>
        <v/>
      </c>
      <c r="G570" s="2" t="str" cm="1">
        <f t="array" ref="G570">IFERROR(SMALL(IF($D$2:$D1479=D570,$A$2:$A$911*1.001),1),"")</f>
        <v/>
      </c>
      <c r="H570" s="2" t="str" cm="1">
        <f t="array" ref="H570">IFERROR(SMALL(IF($D$2:$D1479=D570,$A$2:$A$911*1.0001),2),"")</f>
        <v/>
      </c>
      <c r="I570" s="2" t="str" cm="1">
        <f t="array" ref="I570">IFERROR(SMALL(IF($D$2:$D1479=D570,$A$2:$A$911*1.00001),3),"")</f>
        <v/>
      </c>
      <c r="J570" s="2" t="str" cm="1">
        <f t="array" ref="J570">IFERROR(SMALL(IF($D$2:$D1479=D570,$A$2:$A$911*1.000001),4),"")</f>
        <v/>
      </c>
      <c r="K570" s="13" t="str">
        <f t="shared" si="54"/>
        <v>No</v>
      </c>
      <c r="L570" s="13" t="str">
        <f t="shared" si="55"/>
        <v>No</v>
      </c>
      <c r="M570" s="13" t="str">
        <f t="shared" si="56"/>
        <v>No</v>
      </c>
      <c r="N570" s="13" t="str">
        <f>Table1[[#This Row],[Club]]&amp;":"&amp;Table1[[#Headers],[Male]]</f>
        <v>:Male</v>
      </c>
      <c r="Z570" s="14" t="str">
        <f t="shared" si="60"/>
        <v/>
      </c>
      <c r="AA570" s="14" t="str">
        <f t="shared" si="61"/>
        <v/>
      </c>
      <c r="AB570" s="14" t="str">
        <f t="shared" ref="AB570:AB633" si="62">IF(P570&lt;&gt;"", IF(COUNT(V570:W570)=2, SUM(V570:W570), "No"), "")</f>
        <v/>
      </c>
    </row>
    <row r="571" spans="1:28" x14ac:dyDescent="0.2">
      <c r="A571" s="2">
        <v>570</v>
      </c>
      <c r="B571" s="2" t="str">
        <f>IFERROR(VLOOKUP($A$1&amp;":"&amp;A571,'Finish order'!C:K,6,FALSE),"")</f>
        <v/>
      </c>
      <c r="C571" s="2" t="str">
        <f>IFERROR(VLOOKUP(A$1&amp;":"&amp;A571,'Finish order'!$C:$K,9,FALSE),"")</f>
        <v/>
      </c>
      <c r="D571" s="2" t="str">
        <f>IFERROR(VLOOKUP(A$1&amp;":"&amp;A571,'Finish order'!$C:$K,7,FALSE),"")</f>
        <v/>
      </c>
      <c r="E571" s="11" t="str">
        <f>IFERROR(VLOOKUP($A$1&amp;":"&amp;A571,'Finish order'!C:K,5,FALSE),"")</f>
        <v/>
      </c>
      <c r="F571" s="2" t="str">
        <f>IFERROR(VLOOKUP($A$1&amp;":"&amp;A571,'Finish order'!C:K,4,FALSE),"")</f>
        <v/>
      </c>
      <c r="G571" s="2" t="str" cm="1">
        <f t="array" ref="G571">IFERROR(SMALL(IF($D$2:$D1480=D571,$A$2:$A$911*1.001),1),"")</f>
        <v/>
      </c>
      <c r="H571" s="2" t="str" cm="1">
        <f t="array" ref="H571">IFERROR(SMALL(IF($D$2:$D1480=D571,$A$2:$A$911*1.0001),2),"")</f>
        <v/>
      </c>
      <c r="I571" s="2" t="str" cm="1">
        <f t="array" ref="I571">IFERROR(SMALL(IF($D$2:$D1480=D571,$A$2:$A$911*1.00001),3),"")</f>
        <v/>
      </c>
      <c r="J571" s="2" t="str" cm="1">
        <f t="array" ref="J571">IFERROR(SMALL(IF($D$2:$D1480=D571,$A$2:$A$911*1.000001),4),"")</f>
        <v/>
      </c>
      <c r="K571" s="13" t="str">
        <f t="shared" si="54"/>
        <v>No</v>
      </c>
      <c r="L571" s="13" t="str">
        <f t="shared" si="55"/>
        <v>No</v>
      </c>
      <c r="M571" s="13" t="str">
        <f t="shared" si="56"/>
        <v>No</v>
      </c>
      <c r="N571" s="13" t="str">
        <f>Table1[[#This Row],[Club]]&amp;":"&amp;Table1[[#Headers],[Male]]</f>
        <v>:Male</v>
      </c>
      <c r="Z571" s="14" t="str">
        <f t="shared" si="60"/>
        <v/>
      </c>
      <c r="AA571" s="14" t="str">
        <f t="shared" si="61"/>
        <v/>
      </c>
      <c r="AB571" s="14" t="str">
        <f t="shared" si="62"/>
        <v/>
      </c>
    </row>
    <row r="572" spans="1:28" x14ac:dyDescent="0.2">
      <c r="A572" s="2">
        <v>571</v>
      </c>
      <c r="B572" s="2" t="str">
        <f>IFERROR(VLOOKUP($A$1&amp;":"&amp;A572,'Finish order'!C:K,6,FALSE),"")</f>
        <v/>
      </c>
      <c r="C572" s="2" t="str">
        <f>IFERROR(VLOOKUP(A$1&amp;":"&amp;A572,'Finish order'!$C:$K,9,FALSE),"")</f>
        <v/>
      </c>
      <c r="D572" s="2" t="str">
        <f>IFERROR(VLOOKUP(A$1&amp;":"&amp;A572,'Finish order'!$C:$K,7,FALSE),"")</f>
        <v/>
      </c>
      <c r="E572" s="11" t="str">
        <f>IFERROR(VLOOKUP($A$1&amp;":"&amp;A572,'Finish order'!C:K,5,FALSE),"")</f>
        <v/>
      </c>
      <c r="F572" s="2" t="str">
        <f>IFERROR(VLOOKUP($A$1&amp;":"&amp;A572,'Finish order'!C:K,4,FALSE),"")</f>
        <v/>
      </c>
      <c r="G572" s="2" t="str" cm="1">
        <f t="array" ref="G572">IFERROR(SMALL(IF($D$2:$D1481=D572,$A$2:$A$911*1.001),1),"")</f>
        <v/>
      </c>
      <c r="H572" s="2" t="str" cm="1">
        <f t="array" ref="H572">IFERROR(SMALL(IF($D$2:$D1481=D572,$A$2:$A$911*1.0001),2),"")</f>
        <v/>
      </c>
      <c r="I572" s="2" t="str" cm="1">
        <f t="array" ref="I572">IFERROR(SMALL(IF($D$2:$D1481=D572,$A$2:$A$911*1.00001),3),"")</f>
        <v/>
      </c>
      <c r="J572" s="2" t="str" cm="1">
        <f t="array" ref="J572">IFERROR(SMALL(IF($D$2:$D1481=D572,$A$2:$A$911*1.000001),4),"")</f>
        <v/>
      </c>
      <c r="K572" s="13" t="str">
        <f t="shared" si="54"/>
        <v>No</v>
      </c>
      <c r="L572" s="13" t="str">
        <f t="shared" si="55"/>
        <v>No</v>
      </c>
      <c r="M572" s="13" t="str">
        <f t="shared" si="56"/>
        <v>No</v>
      </c>
      <c r="N572" s="13" t="str">
        <f>Table1[[#This Row],[Club]]&amp;":"&amp;Table1[[#Headers],[Male]]</f>
        <v>:Male</v>
      </c>
      <c r="Z572" s="14" t="str">
        <f t="shared" si="60"/>
        <v/>
      </c>
      <c r="AA572" s="14" t="str">
        <f t="shared" si="61"/>
        <v/>
      </c>
      <c r="AB572" s="14" t="str">
        <f t="shared" si="62"/>
        <v/>
      </c>
    </row>
    <row r="573" spans="1:28" x14ac:dyDescent="0.2">
      <c r="A573" s="2">
        <v>572</v>
      </c>
      <c r="B573" s="2" t="str">
        <f>IFERROR(VLOOKUP($A$1&amp;":"&amp;A573,'Finish order'!C:K,6,FALSE),"")</f>
        <v/>
      </c>
      <c r="C573" s="2" t="str">
        <f>IFERROR(VLOOKUP(A$1&amp;":"&amp;A573,'Finish order'!$C:$K,9,FALSE),"")</f>
        <v/>
      </c>
      <c r="D573" s="2" t="str">
        <f>IFERROR(VLOOKUP(A$1&amp;":"&amp;A573,'Finish order'!$C:$K,7,FALSE),"")</f>
        <v/>
      </c>
      <c r="E573" s="11" t="str">
        <f>IFERROR(VLOOKUP($A$1&amp;":"&amp;A573,'Finish order'!C:K,5,FALSE),"")</f>
        <v/>
      </c>
      <c r="F573" s="2" t="str">
        <f>IFERROR(VLOOKUP($A$1&amp;":"&amp;A573,'Finish order'!C:K,4,FALSE),"")</f>
        <v/>
      </c>
      <c r="G573" s="2" t="str" cm="1">
        <f t="array" ref="G573">IFERROR(SMALL(IF($D$2:$D1482=D573,$A$2:$A$911*1.001),1),"")</f>
        <v/>
      </c>
      <c r="H573" s="2" t="str" cm="1">
        <f t="array" ref="H573">IFERROR(SMALL(IF($D$2:$D1482=D573,$A$2:$A$911*1.0001),2),"")</f>
        <v/>
      </c>
      <c r="I573" s="2" t="str" cm="1">
        <f t="array" ref="I573">IFERROR(SMALL(IF($D$2:$D1482=D573,$A$2:$A$911*1.00001),3),"")</f>
        <v/>
      </c>
      <c r="J573" s="2" t="str" cm="1">
        <f t="array" ref="J573">IFERROR(SMALL(IF($D$2:$D1482=D573,$A$2:$A$911*1.000001),4),"")</f>
        <v/>
      </c>
      <c r="K573" s="13" t="str">
        <f t="shared" si="54"/>
        <v>No</v>
      </c>
      <c r="L573" s="13" t="str">
        <f t="shared" si="55"/>
        <v>No</v>
      </c>
      <c r="M573" s="13" t="str">
        <f t="shared" si="56"/>
        <v>No</v>
      </c>
      <c r="N573" s="13" t="str">
        <f>Table1[[#This Row],[Club]]&amp;":"&amp;Table1[[#Headers],[Male]]</f>
        <v>:Male</v>
      </c>
      <c r="Z573" s="14" t="str">
        <f t="shared" si="60"/>
        <v/>
      </c>
      <c r="AA573" s="14" t="str">
        <f t="shared" si="61"/>
        <v/>
      </c>
      <c r="AB573" s="14" t="str">
        <f t="shared" si="62"/>
        <v/>
      </c>
    </row>
    <row r="574" spans="1:28" x14ac:dyDescent="0.2">
      <c r="A574" s="2">
        <v>573</v>
      </c>
      <c r="B574" s="2" t="str">
        <f>IFERROR(VLOOKUP($A$1&amp;":"&amp;A574,'Finish order'!C:K,6,FALSE),"")</f>
        <v/>
      </c>
      <c r="C574" s="2" t="str">
        <f>IFERROR(VLOOKUP(A$1&amp;":"&amp;A574,'Finish order'!$C:$K,9,FALSE),"")</f>
        <v/>
      </c>
      <c r="D574" s="2" t="str">
        <f>IFERROR(VLOOKUP(A$1&amp;":"&amp;A574,'Finish order'!$C:$K,7,FALSE),"")</f>
        <v/>
      </c>
      <c r="E574" s="11" t="str">
        <f>IFERROR(VLOOKUP($A$1&amp;":"&amp;A574,'Finish order'!C:K,5,FALSE),"")</f>
        <v/>
      </c>
      <c r="F574" s="2" t="str">
        <f>IFERROR(VLOOKUP($A$1&amp;":"&amp;A574,'Finish order'!C:K,4,FALSE),"")</f>
        <v/>
      </c>
      <c r="G574" s="2" t="str" cm="1">
        <f t="array" ref="G574">IFERROR(SMALL(IF($D$2:$D1483=D574,$A$2:$A$911*1.001),1),"")</f>
        <v/>
      </c>
      <c r="H574" s="2" t="str" cm="1">
        <f t="array" ref="H574">IFERROR(SMALL(IF($D$2:$D1483=D574,$A$2:$A$911*1.0001),2),"")</f>
        <v/>
      </c>
      <c r="I574" s="2" t="str" cm="1">
        <f t="array" ref="I574">IFERROR(SMALL(IF($D$2:$D1483=D574,$A$2:$A$911*1.00001),3),"")</f>
        <v/>
      </c>
      <c r="J574" s="2" t="str" cm="1">
        <f t="array" ref="J574">IFERROR(SMALL(IF($D$2:$D1483=D574,$A$2:$A$911*1.000001),4),"")</f>
        <v/>
      </c>
      <c r="K574" s="13" t="str">
        <f t="shared" si="54"/>
        <v>No</v>
      </c>
      <c r="L574" s="13" t="str">
        <f t="shared" si="55"/>
        <v>No</v>
      </c>
      <c r="M574" s="13" t="str">
        <f t="shared" si="56"/>
        <v>No</v>
      </c>
      <c r="N574" s="13" t="str">
        <f>Table1[[#This Row],[Club]]&amp;":"&amp;Table1[[#Headers],[Male]]</f>
        <v>:Male</v>
      </c>
      <c r="Z574" s="14" t="str">
        <f t="shared" si="60"/>
        <v/>
      </c>
      <c r="AA574" s="14" t="str">
        <f t="shared" si="61"/>
        <v/>
      </c>
      <c r="AB574" s="14" t="str">
        <f t="shared" si="62"/>
        <v/>
      </c>
    </row>
    <row r="575" spans="1:28" x14ac:dyDescent="0.2">
      <c r="A575" s="2">
        <v>574</v>
      </c>
      <c r="B575" s="2" t="str">
        <f>IFERROR(VLOOKUP($A$1&amp;":"&amp;A575,'Finish order'!C:K,6,FALSE),"")</f>
        <v/>
      </c>
      <c r="C575" s="2" t="str">
        <f>IFERROR(VLOOKUP(A$1&amp;":"&amp;A575,'Finish order'!$C:$K,9,FALSE),"")</f>
        <v/>
      </c>
      <c r="D575" s="2" t="str">
        <f>IFERROR(VLOOKUP(A$1&amp;":"&amp;A575,'Finish order'!$C:$K,7,FALSE),"")</f>
        <v/>
      </c>
      <c r="E575" s="11" t="str">
        <f>IFERROR(VLOOKUP($A$1&amp;":"&amp;A575,'Finish order'!C:K,5,FALSE),"")</f>
        <v/>
      </c>
      <c r="F575" s="2" t="str">
        <f>IFERROR(VLOOKUP($A$1&amp;":"&amp;A575,'Finish order'!C:K,4,FALSE),"")</f>
        <v/>
      </c>
      <c r="G575" s="2" t="str" cm="1">
        <f t="array" ref="G575">IFERROR(SMALL(IF($D$2:$D1484=D575,$A$2:$A$911*1.001),1),"")</f>
        <v/>
      </c>
      <c r="H575" s="2" t="str" cm="1">
        <f t="array" ref="H575">IFERROR(SMALL(IF($D$2:$D1484=D575,$A$2:$A$911*1.0001),2),"")</f>
        <v/>
      </c>
      <c r="I575" s="2" t="str" cm="1">
        <f t="array" ref="I575">IFERROR(SMALL(IF($D$2:$D1484=D575,$A$2:$A$911*1.00001),3),"")</f>
        <v/>
      </c>
      <c r="J575" s="2" t="str" cm="1">
        <f t="array" ref="J575">IFERROR(SMALL(IF($D$2:$D1484=D575,$A$2:$A$911*1.000001),4),"")</f>
        <v/>
      </c>
      <c r="K575" s="13" t="str">
        <f t="shared" si="54"/>
        <v>No</v>
      </c>
      <c r="L575" s="13" t="str">
        <f t="shared" si="55"/>
        <v>No</v>
      </c>
      <c r="M575" s="13" t="str">
        <f t="shared" si="56"/>
        <v>No</v>
      </c>
      <c r="N575" s="13" t="str">
        <f>Table1[[#This Row],[Club]]&amp;":"&amp;Table1[[#Headers],[Male]]</f>
        <v>:Male</v>
      </c>
      <c r="Z575" s="14" t="str">
        <f t="shared" si="60"/>
        <v/>
      </c>
      <c r="AA575" s="14" t="str">
        <f t="shared" si="61"/>
        <v/>
      </c>
      <c r="AB575" s="14" t="str">
        <f t="shared" si="62"/>
        <v/>
      </c>
    </row>
    <row r="576" spans="1:28" x14ac:dyDescent="0.2">
      <c r="A576" s="2">
        <v>575</v>
      </c>
      <c r="B576" s="2" t="str">
        <f>IFERROR(VLOOKUP($A$1&amp;":"&amp;A576,'Finish order'!C:K,6,FALSE),"")</f>
        <v/>
      </c>
      <c r="C576" s="2" t="str">
        <f>IFERROR(VLOOKUP(A$1&amp;":"&amp;A576,'Finish order'!$C:$K,9,FALSE),"")</f>
        <v/>
      </c>
      <c r="D576" s="2" t="str">
        <f>IFERROR(VLOOKUP(A$1&amp;":"&amp;A576,'Finish order'!$C:$K,7,FALSE),"")</f>
        <v/>
      </c>
      <c r="E576" s="11" t="str">
        <f>IFERROR(VLOOKUP($A$1&amp;":"&amp;A576,'Finish order'!C:K,5,FALSE),"")</f>
        <v/>
      </c>
      <c r="F576" s="2" t="str">
        <f>IFERROR(VLOOKUP($A$1&amp;":"&amp;A576,'Finish order'!C:K,4,FALSE),"")</f>
        <v/>
      </c>
      <c r="G576" s="2" t="str" cm="1">
        <f t="array" ref="G576">IFERROR(SMALL(IF($D$2:$D1485=D576,$A$2:$A$911*1.001),1),"")</f>
        <v/>
      </c>
      <c r="H576" s="2" t="str" cm="1">
        <f t="array" ref="H576">IFERROR(SMALL(IF($D$2:$D1485=D576,$A$2:$A$911*1.0001),2),"")</f>
        <v/>
      </c>
      <c r="I576" s="2" t="str" cm="1">
        <f t="array" ref="I576">IFERROR(SMALL(IF($D$2:$D1485=D576,$A$2:$A$911*1.00001),3),"")</f>
        <v/>
      </c>
      <c r="J576" s="2" t="str" cm="1">
        <f t="array" ref="J576">IFERROR(SMALL(IF($D$2:$D1485=D576,$A$2:$A$911*1.000001),4),"")</f>
        <v/>
      </c>
      <c r="K576" s="13" t="str">
        <f t="shared" si="54"/>
        <v>No</v>
      </c>
      <c r="L576" s="13" t="str">
        <f t="shared" si="55"/>
        <v>No</v>
      </c>
      <c r="M576" s="13" t="str">
        <f t="shared" si="56"/>
        <v>No</v>
      </c>
      <c r="N576" s="13" t="str">
        <f>Table1[[#This Row],[Club]]&amp;":"&amp;Table1[[#Headers],[Male]]</f>
        <v>:Male</v>
      </c>
      <c r="Z576" s="14" t="str">
        <f t="shared" si="60"/>
        <v/>
      </c>
      <c r="AA576" s="14" t="str">
        <f t="shared" si="61"/>
        <v/>
      </c>
      <c r="AB576" s="14" t="str">
        <f t="shared" si="62"/>
        <v/>
      </c>
    </row>
    <row r="577" spans="1:28" x14ac:dyDescent="0.2">
      <c r="A577" s="2">
        <v>576</v>
      </c>
      <c r="B577" s="2" t="str">
        <f>IFERROR(VLOOKUP($A$1&amp;":"&amp;A577,'Finish order'!C:K,6,FALSE),"")</f>
        <v/>
      </c>
      <c r="C577" s="2" t="str">
        <f>IFERROR(VLOOKUP(A$1&amp;":"&amp;A577,'Finish order'!$C:$K,9,FALSE),"")</f>
        <v/>
      </c>
      <c r="D577" s="2" t="str">
        <f>IFERROR(VLOOKUP(A$1&amp;":"&amp;A577,'Finish order'!$C:$K,7,FALSE),"")</f>
        <v/>
      </c>
      <c r="E577" s="11" t="str">
        <f>IFERROR(VLOOKUP($A$1&amp;":"&amp;A577,'Finish order'!C:K,5,FALSE),"")</f>
        <v/>
      </c>
      <c r="F577" s="2" t="str">
        <f>IFERROR(VLOOKUP($A$1&amp;":"&amp;A577,'Finish order'!C:K,4,FALSE),"")</f>
        <v/>
      </c>
      <c r="G577" s="2" t="str" cm="1">
        <f t="array" ref="G577">IFERROR(SMALL(IF($D$2:$D1486=D577,$A$2:$A$911*1.001),1),"")</f>
        <v/>
      </c>
      <c r="H577" s="2" t="str" cm="1">
        <f t="array" ref="H577">IFERROR(SMALL(IF($D$2:$D1486=D577,$A$2:$A$911*1.0001),2),"")</f>
        <v/>
      </c>
      <c r="I577" s="2" t="str" cm="1">
        <f t="array" ref="I577">IFERROR(SMALL(IF($D$2:$D1486=D577,$A$2:$A$911*1.00001),3),"")</f>
        <v/>
      </c>
      <c r="J577" s="2" t="str" cm="1">
        <f t="array" ref="J577">IFERROR(SMALL(IF($D$2:$D1486=D577,$A$2:$A$911*1.000001),4),"")</f>
        <v/>
      </c>
      <c r="K577" s="13" t="str">
        <f t="shared" si="54"/>
        <v>No</v>
      </c>
      <c r="L577" s="13" t="str">
        <f t="shared" si="55"/>
        <v>No</v>
      </c>
      <c r="M577" s="13" t="str">
        <f t="shared" si="56"/>
        <v>No</v>
      </c>
      <c r="N577" s="13" t="str">
        <f>Table1[[#This Row],[Club]]&amp;":"&amp;Table1[[#Headers],[Male]]</f>
        <v>:Male</v>
      </c>
      <c r="Z577" s="14" t="str">
        <f t="shared" si="60"/>
        <v/>
      </c>
      <c r="AA577" s="14" t="str">
        <f t="shared" si="61"/>
        <v/>
      </c>
      <c r="AB577" s="14" t="str">
        <f t="shared" si="62"/>
        <v/>
      </c>
    </row>
    <row r="578" spans="1:28" x14ac:dyDescent="0.2">
      <c r="A578" s="2">
        <v>577</v>
      </c>
      <c r="B578" s="2" t="str">
        <f>IFERROR(VLOOKUP($A$1&amp;":"&amp;A578,'Finish order'!C:K,6,FALSE),"")</f>
        <v/>
      </c>
      <c r="C578" s="2" t="str">
        <f>IFERROR(VLOOKUP(A$1&amp;":"&amp;A578,'Finish order'!$C:$K,9,FALSE),"")</f>
        <v/>
      </c>
      <c r="D578" s="2" t="str">
        <f>IFERROR(VLOOKUP(A$1&amp;":"&amp;A578,'Finish order'!$C:$K,7,FALSE),"")</f>
        <v/>
      </c>
      <c r="E578" s="11" t="str">
        <f>IFERROR(VLOOKUP($A$1&amp;":"&amp;A578,'Finish order'!C:K,5,FALSE),"")</f>
        <v/>
      </c>
      <c r="F578" s="2" t="str">
        <f>IFERROR(VLOOKUP($A$1&amp;":"&amp;A578,'Finish order'!C:K,4,FALSE),"")</f>
        <v/>
      </c>
      <c r="G578" s="2" t="str" cm="1">
        <f t="array" ref="G578">IFERROR(SMALL(IF($D$2:$D1487=D578,$A$2:$A$911*1.001),1),"")</f>
        <v/>
      </c>
      <c r="H578" s="2" t="str" cm="1">
        <f t="array" ref="H578">IFERROR(SMALL(IF($D$2:$D1487=D578,$A$2:$A$911*1.0001),2),"")</f>
        <v/>
      </c>
      <c r="I578" s="2" t="str" cm="1">
        <f t="array" ref="I578">IFERROR(SMALL(IF($D$2:$D1487=D578,$A$2:$A$911*1.00001),3),"")</f>
        <v/>
      </c>
      <c r="J578" s="2" t="str" cm="1">
        <f t="array" ref="J578">IFERROR(SMALL(IF($D$2:$D1487=D578,$A$2:$A$911*1.000001),4),"")</f>
        <v/>
      </c>
      <c r="K578" s="13" t="str">
        <f t="shared" ref="K578:K641" si="63">IF(A578&lt;&gt;"", IF(COUNT(G578:J578)=4, SUM(G578:J578), "No"), "")</f>
        <v>No</v>
      </c>
      <c r="L578" s="13" t="str">
        <f t="shared" ref="L578:L641" si="64">IF(A578&lt;&gt;"", IF(COUNT(G578:I578)=3, SUM(G578:I578), "No"), "")</f>
        <v>No</v>
      </c>
      <c r="M578" s="13" t="str">
        <f t="shared" ref="M578:M641" si="65">IF(A578&lt;&gt;"", IF(COUNT(G578:H578)=2, SUM(G578:H578), "No"), "")</f>
        <v>No</v>
      </c>
      <c r="N578" s="13" t="str">
        <f>Table1[[#This Row],[Club]]&amp;":"&amp;Table1[[#Headers],[Male]]</f>
        <v>:Male</v>
      </c>
      <c r="Z578" s="14" t="str">
        <f t="shared" si="60"/>
        <v/>
      </c>
      <c r="AA578" s="14" t="str">
        <f t="shared" si="61"/>
        <v/>
      </c>
      <c r="AB578" s="14" t="str">
        <f t="shared" si="62"/>
        <v/>
      </c>
    </row>
    <row r="579" spans="1:28" x14ac:dyDescent="0.2">
      <c r="A579" s="2">
        <v>578</v>
      </c>
      <c r="B579" s="2" t="str">
        <f>IFERROR(VLOOKUP($A$1&amp;":"&amp;A579,'Finish order'!C:K,6,FALSE),"")</f>
        <v/>
      </c>
      <c r="C579" s="2" t="str">
        <f>IFERROR(VLOOKUP(A$1&amp;":"&amp;A579,'Finish order'!$C:$K,9,FALSE),"")</f>
        <v/>
      </c>
      <c r="D579" s="2" t="str">
        <f>IFERROR(VLOOKUP(A$1&amp;":"&amp;A579,'Finish order'!$C:$K,7,FALSE),"")</f>
        <v/>
      </c>
      <c r="E579" s="11" t="str">
        <f>IFERROR(VLOOKUP($A$1&amp;":"&amp;A579,'Finish order'!C:K,5,FALSE),"")</f>
        <v/>
      </c>
      <c r="F579" s="2" t="str">
        <f>IFERROR(VLOOKUP($A$1&amp;":"&amp;A579,'Finish order'!C:K,4,FALSE),"")</f>
        <v/>
      </c>
      <c r="G579" s="2" t="str" cm="1">
        <f t="array" ref="G579">IFERROR(SMALL(IF($D$2:$D1488=D579,$A$2:$A$911*1.001),1),"")</f>
        <v/>
      </c>
      <c r="H579" s="2" t="str" cm="1">
        <f t="array" ref="H579">IFERROR(SMALL(IF($D$2:$D1488=D579,$A$2:$A$911*1.0001),2),"")</f>
        <v/>
      </c>
      <c r="I579" s="2" t="str" cm="1">
        <f t="array" ref="I579">IFERROR(SMALL(IF($D$2:$D1488=D579,$A$2:$A$911*1.00001),3),"")</f>
        <v/>
      </c>
      <c r="J579" s="2" t="str" cm="1">
        <f t="array" ref="J579">IFERROR(SMALL(IF($D$2:$D1488=D579,$A$2:$A$911*1.000001),4),"")</f>
        <v/>
      </c>
      <c r="K579" s="13" t="str">
        <f t="shared" si="63"/>
        <v>No</v>
      </c>
      <c r="L579" s="13" t="str">
        <f t="shared" si="64"/>
        <v>No</v>
      </c>
      <c r="M579" s="13" t="str">
        <f t="shared" si="65"/>
        <v>No</v>
      </c>
      <c r="N579" s="13" t="str">
        <f>Table1[[#This Row],[Club]]&amp;":"&amp;Table1[[#Headers],[Male]]</f>
        <v>:Male</v>
      </c>
      <c r="Z579" s="14" t="str">
        <f t="shared" si="60"/>
        <v/>
      </c>
      <c r="AA579" s="14" t="str">
        <f t="shared" si="61"/>
        <v/>
      </c>
      <c r="AB579" s="14" t="str">
        <f t="shared" si="62"/>
        <v/>
      </c>
    </row>
    <row r="580" spans="1:28" x14ac:dyDescent="0.2">
      <c r="A580" s="2">
        <v>579</v>
      </c>
      <c r="B580" s="2" t="str">
        <f>IFERROR(VLOOKUP($A$1&amp;":"&amp;A580,'Finish order'!C:K,6,FALSE),"")</f>
        <v/>
      </c>
      <c r="C580" s="2" t="str">
        <f>IFERROR(VLOOKUP(A$1&amp;":"&amp;A580,'Finish order'!$C:$K,9,FALSE),"")</f>
        <v/>
      </c>
      <c r="D580" s="2" t="str">
        <f>IFERROR(VLOOKUP(A$1&amp;":"&amp;A580,'Finish order'!$C:$K,7,FALSE),"")</f>
        <v/>
      </c>
      <c r="E580" s="11" t="str">
        <f>IFERROR(VLOOKUP($A$1&amp;":"&amp;A580,'Finish order'!C:K,5,FALSE),"")</f>
        <v/>
      </c>
      <c r="F580" s="2" t="str">
        <f>IFERROR(VLOOKUP($A$1&amp;":"&amp;A580,'Finish order'!C:K,4,FALSE),"")</f>
        <v/>
      </c>
      <c r="G580" s="2" t="str" cm="1">
        <f t="array" ref="G580">IFERROR(SMALL(IF($D$2:$D1489=D580,$A$2:$A$911*1.001),1),"")</f>
        <v/>
      </c>
      <c r="H580" s="2" t="str" cm="1">
        <f t="array" ref="H580">IFERROR(SMALL(IF($D$2:$D1489=D580,$A$2:$A$911*1.0001),2),"")</f>
        <v/>
      </c>
      <c r="I580" s="2" t="str" cm="1">
        <f t="array" ref="I580">IFERROR(SMALL(IF($D$2:$D1489=D580,$A$2:$A$911*1.00001),3),"")</f>
        <v/>
      </c>
      <c r="J580" s="2" t="str" cm="1">
        <f t="array" ref="J580">IFERROR(SMALL(IF($D$2:$D1489=D580,$A$2:$A$911*1.000001),4),"")</f>
        <v/>
      </c>
      <c r="K580" s="13" t="str">
        <f t="shared" si="63"/>
        <v>No</v>
      </c>
      <c r="L580" s="13" t="str">
        <f t="shared" si="64"/>
        <v>No</v>
      </c>
      <c r="M580" s="13" t="str">
        <f t="shared" si="65"/>
        <v>No</v>
      </c>
      <c r="N580" s="13" t="str">
        <f>Table1[[#This Row],[Club]]&amp;":"&amp;Table1[[#Headers],[Male]]</f>
        <v>:Male</v>
      </c>
      <c r="Z580" s="14" t="str">
        <f t="shared" si="60"/>
        <v/>
      </c>
      <c r="AA580" s="14" t="str">
        <f t="shared" si="61"/>
        <v/>
      </c>
      <c r="AB580" s="14" t="str">
        <f t="shared" si="62"/>
        <v/>
      </c>
    </row>
    <row r="581" spans="1:28" x14ac:dyDescent="0.2">
      <c r="A581" s="2">
        <v>580</v>
      </c>
      <c r="B581" s="2" t="str">
        <f>IFERROR(VLOOKUP($A$1&amp;":"&amp;A581,'Finish order'!C:K,6,FALSE),"")</f>
        <v/>
      </c>
      <c r="C581" s="2" t="str">
        <f>IFERROR(VLOOKUP(A$1&amp;":"&amp;A581,'Finish order'!$C:$K,9,FALSE),"")</f>
        <v/>
      </c>
      <c r="D581" s="2" t="str">
        <f>IFERROR(VLOOKUP(A$1&amp;":"&amp;A581,'Finish order'!$C:$K,7,FALSE),"")</f>
        <v/>
      </c>
      <c r="E581" s="11" t="str">
        <f>IFERROR(VLOOKUP($A$1&amp;":"&amp;A581,'Finish order'!C:K,5,FALSE),"")</f>
        <v/>
      </c>
      <c r="F581" s="2" t="str">
        <f>IFERROR(VLOOKUP($A$1&amp;":"&amp;A581,'Finish order'!C:K,4,FALSE),"")</f>
        <v/>
      </c>
      <c r="G581" s="2" t="str" cm="1">
        <f t="array" ref="G581">IFERROR(SMALL(IF($D$2:$D1490=D581,$A$2:$A$911*1.001),1),"")</f>
        <v/>
      </c>
      <c r="H581" s="2" t="str" cm="1">
        <f t="array" ref="H581">IFERROR(SMALL(IF($D$2:$D1490=D581,$A$2:$A$911*1.0001),2),"")</f>
        <v/>
      </c>
      <c r="I581" s="2" t="str" cm="1">
        <f t="array" ref="I581">IFERROR(SMALL(IF($D$2:$D1490=D581,$A$2:$A$911*1.00001),3),"")</f>
        <v/>
      </c>
      <c r="J581" s="2" t="str" cm="1">
        <f t="array" ref="J581">IFERROR(SMALL(IF($D$2:$D1490=D581,$A$2:$A$911*1.000001),4),"")</f>
        <v/>
      </c>
      <c r="K581" s="13" t="str">
        <f t="shared" si="63"/>
        <v>No</v>
      </c>
      <c r="L581" s="13" t="str">
        <f t="shared" si="64"/>
        <v>No</v>
      </c>
      <c r="M581" s="13" t="str">
        <f t="shared" si="65"/>
        <v>No</v>
      </c>
      <c r="N581" s="13" t="str">
        <f>Table1[[#This Row],[Club]]&amp;":"&amp;Table1[[#Headers],[Male]]</f>
        <v>:Male</v>
      </c>
      <c r="Z581" s="14" t="str">
        <f t="shared" si="60"/>
        <v/>
      </c>
      <c r="AA581" s="14" t="str">
        <f t="shared" si="61"/>
        <v/>
      </c>
      <c r="AB581" s="14" t="str">
        <f t="shared" si="62"/>
        <v/>
      </c>
    </row>
    <row r="582" spans="1:28" x14ac:dyDescent="0.2">
      <c r="A582" s="2">
        <v>581</v>
      </c>
      <c r="B582" s="2" t="str">
        <f>IFERROR(VLOOKUP($A$1&amp;":"&amp;A582,'Finish order'!C:K,6,FALSE),"")</f>
        <v/>
      </c>
      <c r="C582" s="2" t="str">
        <f>IFERROR(VLOOKUP(A$1&amp;":"&amp;A582,'Finish order'!$C:$K,9,FALSE),"")</f>
        <v/>
      </c>
      <c r="D582" s="2" t="str">
        <f>IFERROR(VLOOKUP(A$1&amp;":"&amp;A582,'Finish order'!$C:$K,7,FALSE),"")</f>
        <v/>
      </c>
      <c r="E582" s="11" t="str">
        <f>IFERROR(VLOOKUP($A$1&amp;":"&amp;A582,'Finish order'!C:K,5,FALSE),"")</f>
        <v/>
      </c>
      <c r="F582" s="2" t="str">
        <f>IFERROR(VLOOKUP($A$1&amp;":"&amp;A582,'Finish order'!C:K,4,FALSE),"")</f>
        <v/>
      </c>
      <c r="G582" s="2" t="str" cm="1">
        <f t="array" ref="G582">IFERROR(SMALL(IF($D$2:$D1491=D582,$A$2:$A$911*1.001),1),"")</f>
        <v/>
      </c>
      <c r="H582" s="2" t="str" cm="1">
        <f t="array" ref="H582">IFERROR(SMALL(IF($D$2:$D1491=D582,$A$2:$A$911*1.0001),2),"")</f>
        <v/>
      </c>
      <c r="I582" s="2" t="str" cm="1">
        <f t="array" ref="I582">IFERROR(SMALL(IF($D$2:$D1491=D582,$A$2:$A$911*1.00001),3),"")</f>
        <v/>
      </c>
      <c r="J582" s="2" t="str" cm="1">
        <f t="array" ref="J582">IFERROR(SMALL(IF($D$2:$D1491=D582,$A$2:$A$911*1.000001),4),"")</f>
        <v/>
      </c>
      <c r="K582" s="13" t="str">
        <f t="shared" si="63"/>
        <v>No</v>
      </c>
      <c r="L582" s="13" t="str">
        <f t="shared" si="64"/>
        <v>No</v>
      </c>
      <c r="M582" s="13" t="str">
        <f t="shared" si="65"/>
        <v>No</v>
      </c>
      <c r="N582" s="13" t="str">
        <f>Table1[[#This Row],[Club]]&amp;":"&amp;Table1[[#Headers],[Male]]</f>
        <v>:Male</v>
      </c>
      <c r="Z582" s="14" t="str">
        <f t="shared" si="60"/>
        <v/>
      </c>
      <c r="AA582" s="14" t="str">
        <f t="shared" si="61"/>
        <v/>
      </c>
      <c r="AB582" s="14" t="str">
        <f t="shared" si="62"/>
        <v/>
      </c>
    </row>
    <row r="583" spans="1:28" x14ac:dyDescent="0.2">
      <c r="A583" s="2">
        <v>582</v>
      </c>
      <c r="B583" s="2" t="str">
        <f>IFERROR(VLOOKUP($A$1&amp;":"&amp;A583,'Finish order'!C:K,6,FALSE),"")</f>
        <v/>
      </c>
      <c r="C583" s="2" t="str">
        <f>IFERROR(VLOOKUP(A$1&amp;":"&amp;A583,'Finish order'!$C:$K,9,FALSE),"")</f>
        <v/>
      </c>
      <c r="D583" s="2" t="str">
        <f>IFERROR(VLOOKUP(A$1&amp;":"&amp;A583,'Finish order'!$C:$K,7,FALSE),"")</f>
        <v/>
      </c>
      <c r="E583" s="11" t="str">
        <f>IFERROR(VLOOKUP($A$1&amp;":"&amp;A583,'Finish order'!C:K,5,FALSE),"")</f>
        <v/>
      </c>
      <c r="F583" s="2" t="str">
        <f>IFERROR(VLOOKUP($A$1&amp;":"&amp;A583,'Finish order'!C:K,4,FALSE),"")</f>
        <v/>
      </c>
      <c r="G583" s="2" t="str" cm="1">
        <f t="array" ref="G583">IFERROR(SMALL(IF($D$2:$D1492=D583,$A$2:$A$911*1.001),1),"")</f>
        <v/>
      </c>
      <c r="H583" s="2" t="str" cm="1">
        <f t="array" ref="H583">IFERROR(SMALL(IF($D$2:$D1492=D583,$A$2:$A$911*1.0001),2),"")</f>
        <v/>
      </c>
      <c r="I583" s="2" t="str" cm="1">
        <f t="array" ref="I583">IFERROR(SMALL(IF($D$2:$D1492=D583,$A$2:$A$911*1.00001),3),"")</f>
        <v/>
      </c>
      <c r="J583" s="2" t="str" cm="1">
        <f t="array" ref="J583">IFERROR(SMALL(IF($D$2:$D1492=D583,$A$2:$A$911*1.000001),4),"")</f>
        <v/>
      </c>
      <c r="K583" s="13" t="str">
        <f t="shared" si="63"/>
        <v>No</v>
      </c>
      <c r="L583" s="13" t="str">
        <f t="shared" si="64"/>
        <v>No</v>
      </c>
      <c r="M583" s="13" t="str">
        <f t="shared" si="65"/>
        <v>No</v>
      </c>
      <c r="N583" s="13" t="str">
        <f>Table1[[#This Row],[Club]]&amp;":"&amp;Table1[[#Headers],[Male]]</f>
        <v>:Male</v>
      </c>
      <c r="Z583" s="14" t="str">
        <f t="shared" si="60"/>
        <v/>
      </c>
      <c r="AA583" s="14" t="str">
        <f t="shared" si="61"/>
        <v/>
      </c>
      <c r="AB583" s="14" t="str">
        <f t="shared" si="62"/>
        <v/>
      </c>
    </row>
    <row r="584" spans="1:28" x14ac:dyDescent="0.2">
      <c r="A584" s="2">
        <v>583</v>
      </c>
      <c r="B584" s="2" t="str">
        <f>IFERROR(VLOOKUP($A$1&amp;":"&amp;A584,'Finish order'!C:K,6,FALSE),"")</f>
        <v/>
      </c>
      <c r="C584" s="2" t="str">
        <f>IFERROR(VLOOKUP(A$1&amp;":"&amp;A584,'Finish order'!$C:$K,9,FALSE),"")</f>
        <v/>
      </c>
      <c r="D584" s="2" t="str">
        <f>IFERROR(VLOOKUP(A$1&amp;":"&amp;A584,'Finish order'!$C:$K,7,FALSE),"")</f>
        <v/>
      </c>
      <c r="E584" s="11" t="str">
        <f>IFERROR(VLOOKUP($A$1&amp;":"&amp;A584,'Finish order'!C:K,5,FALSE),"")</f>
        <v/>
      </c>
      <c r="F584" s="2" t="str">
        <f>IFERROR(VLOOKUP($A$1&amp;":"&amp;A584,'Finish order'!C:K,4,FALSE),"")</f>
        <v/>
      </c>
      <c r="G584" s="2" t="str" cm="1">
        <f t="array" ref="G584">IFERROR(SMALL(IF($D$2:$D1493=D584,$A$2:$A$911*1.001),1),"")</f>
        <v/>
      </c>
      <c r="H584" s="2" t="str" cm="1">
        <f t="array" ref="H584">IFERROR(SMALL(IF($D$2:$D1493=D584,$A$2:$A$911*1.0001),2),"")</f>
        <v/>
      </c>
      <c r="I584" s="2" t="str" cm="1">
        <f t="array" ref="I584">IFERROR(SMALL(IF($D$2:$D1493=D584,$A$2:$A$911*1.00001),3),"")</f>
        <v/>
      </c>
      <c r="J584" s="2" t="str" cm="1">
        <f t="array" ref="J584">IFERROR(SMALL(IF($D$2:$D1493=D584,$A$2:$A$911*1.000001),4),"")</f>
        <v/>
      </c>
      <c r="K584" s="13" t="str">
        <f t="shared" si="63"/>
        <v>No</v>
      </c>
      <c r="L584" s="13" t="str">
        <f t="shared" si="64"/>
        <v>No</v>
      </c>
      <c r="M584" s="13" t="str">
        <f t="shared" si="65"/>
        <v>No</v>
      </c>
      <c r="N584" s="13" t="str">
        <f>Table1[[#This Row],[Club]]&amp;":"&amp;Table1[[#Headers],[Male]]</f>
        <v>:Male</v>
      </c>
      <c r="Z584" s="14" t="str">
        <f t="shared" si="60"/>
        <v/>
      </c>
      <c r="AA584" s="14" t="str">
        <f t="shared" si="61"/>
        <v/>
      </c>
      <c r="AB584" s="14" t="str">
        <f t="shared" si="62"/>
        <v/>
      </c>
    </row>
    <row r="585" spans="1:28" x14ac:dyDescent="0.2">
      <c r="A585" s="2">
        <v>584</v>
      </c>
      <c r="B585" s="2" t="str">
        <f>IFERROR(VLOOKUP($A$1&amp;":"&amp;A585,'Finish order'!C:K,6,FALSE),"")</f>
        <v/>
      </c>
      <c r="C585" s="2" t="str">
        <f>IFERROR(VLOOKUP(A$1&amp;":"&amp;A585,'Finish order'!$C:$K,9,FALSE),"")</f>
        <v/>
      </c>
      <c r="D585" s="2" t="str">
        <f>IFERROR(VLOOKUP(A$1&amp;":"&amp;A585,'Finish order'!$C:$K,7,FALSE),"")</f>
        <v/>
      </c>
      <c r="E585" s="11" t="str">
        <f>IFERROR(VLOOKUP($A$1&amp;":"&amp;A585,'Finish order'!C:K,5,FALSE),"")</f>
        <v/>
      </c>
      <c r="F585" s="2" t="str">
        <f>IFERROR(VLOOKUP($A$1&amp;":"&amp;A585,'Finish order'!C:K,4,FALSE),"")</f>
        <v/>
      </c>
      <c r="G585" s="2" t="str" cm="1">
        <f t="array" ref="G585">IFERROR(SMALL(IF($D$2:$D1494=D585,$A$2:$A$911*1.001),1),"")</f>
        <v/>
      </c>
      <c r="H585" s="2" t="str" cm="1">
        <f t="array" ref="H585">IFERROR(SMALL(IF($D$2:$D1494=D585,$A$2:$A$911*1.0001),2),"")</f>
        <v/>
      </c>
      <c r="I585" s="2" t="str" cm="1">
        <f t="array" ref="I585">IFERROR(SMALL(IF($D$2:$D1494=D585,$A$2:$A$911*1.00001),3),"")</f>
        <v/>
      </c>
      <c r="J585" s="2" t="str" cm="1">
        <f t="array" ref="J585">IFERROR(SMALL(IF($D$2:$D1494=D585,$A$2:$A$911*1.000001),4),"")</f>
        <v/>
      </c>
      <c r="K585" s="13" t="str">
        <f t="shared" si="63"/>
        <v>No</v>
      </c>
      <c r="L585" s="13" t="str">
        <f t="shared" si="64"/>
        <v>No</v>
      </c>
      <c r="M585" s="13" t="str">
        <f t="shared" si="65"/>
        <v>No</v>
      </c>
      <c r="N585" s="13" t="str">
        <f>Table1[[#This Row],[Club]]&amp;":"&amp;Table1[[#Headers],[Male]]</f>
        <v>:Male</v>
      </c>
      <c r="Z585" s="14" t="str">
        <f t="shared" si="60"/>
        <v/>
      </c>
      <c r="AA585" s="14" t="str">
        <f t="shared" si="61"/>
        <v/>
      </c>
      <c r="AB585" s="14" t="str">
        <f t="shared" si="62"/>
        <v/>
      </c>
    </row>
    <row r="586" spans="1:28" x14ac:dyDescent="0.2">
      <c r="A586" s="2">
        <v>585</v>
      </c>
      <c r="B586" s="2" t="str">
        <f>IFERROR(VLOOKUP($A$1&amp;":"&amp;A586,'Finish order'!C:K,6,FALSE),"")</f>
        <v/>
      </c>
      <c r="C586" s="2" t="str">
        <f>IFERROR(VLOOKUP(A$1&amp;":"&amp;A586,'Finish order'!$C:$K,9,FALSE),"")</f>
        <v/>
      </c>
      <c r="D586" s="2" t="str">
        <f>IFERROR(VLOOKUP(A$1&amp;":"&amp;A586,'Finish order'!$C:$K,7,FALSE),"")</f>
        <v/>
      </c>
      <c r="E586" s="11" t="str">
        <f>IFERROR(VLOOKUP($A$1&amp;":"&amp;A586,'Finish order'!C:K,5,FALSE),"")</f>
        <v/>
      </c>
      <c r="F586" s="2" t="str">
        <f>IFERROR(VLOOKUP($A$1&amp;":"&amp;A586,'Finish order'!C:K,4,FALSE),"")</f>
        <v/>
      </c>
      <c r="G586" s="2" t="str" cm="1">
        <f t="array" ref="G586">IFERROR(SMALL(IF($D$2:$D1495=D586,$A$2:$A$911*1.001),1),"")</f>
        <v/>
      </c>
      <c r="H586" s="2" t="str" cm="1">
        <f t="array" ref="H586">IFERROR(SMALL(IF($D$2:$D1495=D586,$A$2:$A$911*1.0001),2),"")</f>
        <v/>
      </c>
      <c r="I586" s="2" t="str" cm="1">
        <f t="array" ref="I586">IFERROR(SMALL(IF($D$2:$D1495=D586,$A$2:$A$911*1.00001),3),"")</f>
        <v/>
      </c>
      <c r="J586" s="2" t="str" cm="1">
        <f t="array" ref="J586">IFERROR(SMALL(IF($D$2:$D1495=D586,$A$2:$A$911*1.000001),4),"")</f>
        <v/>
      </c>
      <c r="K586" s="13" t="str">
        <f t="shared" si="63"/>
        <v>No</v>
      </c>
      <c r="L586" s="13" t="str">
        <f t="shared" si="64"/>
        <v>No</v>
      </c>
      <c r="M586" s="13" t="str">
        <f t="shared" si="65"/>
        <v>No</v>
      </c>
      <c r="N586" s="13" t="str">
        <f>Table1[[#This Row],[Club]]&amp;":"&amp;Table1[[#Headers],[Male]]</f>
        <v>:Male</v>
      </c>
      <c r="Z586" s="14" t="str">
        <f t="shared" si="60"/>
        <v/>
      </c>
      <c r="AA586" s="14" t="str">
        <f t="shared" si="61"/>
        <v/>
      </c>
      <c r="AB586" s="14" t="str">
        <f t="shared" si="62"/>
        <v/>
      </c>
    </row>
    <row r="587" spans="1:28" x14ac:dyDescent="0.2">
      <c r="A587" s="2">
        <v>586</v>
      </c>
      <c r="B587" s="2" t="str">
        <f>IFERROR(VLOOKUP($A$1&amp;":"&amp;A587,'Finish order'!C:K,6,FALSE),"")</f>
        <v/>
      </c>
      <c r="C587" s="2" t="str">
        <f>IFERROR(VLOOKUP(A$1&amp;":"&amp;A587,'Finish order'!$C:$K,9,FALSE),"")</f>
        <v/>
      </c>
      <c r="D587" s="2" t="str">
        <f>IFERROR(VLOOKUP(A$1&amp;":"&amp;A587,'Finish order'!$C:$K,7,FALSE),"")</f>
        <v/>
      </c>
      <c r="E587" s="11" t="str">
        <f>IFERROR(VLOOKUP($A$1&amp;":"&amp;A587,'Finish order'!C:K,5,FALSE),"")</f>
        <v/>
      </c>
      <c r="F587" s="2" t="str">
        <f>IFERROR(VLOOKUP($A$1&amp;":"&amp;A587,'Finish order'!C:K,4,FALSE),"")</f>
        <v/>
      </c>
      <c r="G587" s="2" t="str" cm="1">
        <f t="array" ref="G587">IFERROR(SMALL(IF($D$2:$D1496=D587,$A$2:$A$911*1.001),1),"")</f>
        <v/>
      </c>
      <c r="H587" s="2" t="str" cm="1">
        <f t="array" ref="H587">IFERROR(SMALL(IF($D$2:$D1496=D587,$A$2:$A$911*1.0001),2),"")</f>
        <v/>
      </c>
      <c r="I587" s="2" t="str" cm="1">
        <f t="array" ref="I587">IFERROR(SMALL(IF($D$2:$D1496=D587,$A$2:$A$911*1.00001),3),"")</f>
        <v/>
      </c>
      <c r="J587" s="2" t="str" cm="1">
        <f t="array" ref="J587">IFERROR(SMALL(IF($D$2:$D1496=D587,$A$2:$A$911*1.000001),4),"")</f>
        <v/>
      </c>
      <c r="K587" s="13" t="str">
        <f t="shared" si="63"/>
        <v>No</v>
      </c>
      <c r="L587" s="13" t="str">
        <f t="shared" si="64"/>
        <v>No</v>
      </c>
      <c r="M587" s="13" t="str">
        <f t="shared" si="65"/>
        <v>No</v>
      </c>
      <c r="N587" s="13" t="str">
        <f>Table1[[#This Row],[Club]]&amp;":"&amp;Table1[[#Headers],[Male]]</f>
        <v>:Male</v>
      </c>
      <c r="Z587" s="14" t="str">
        <f t="shared" si="60"/>
        <v/>
      </c>
      <c r="AA587" s="14" t="str">
        <f t="shared" si="61"/>
        <v/>
      </c>
      <c r="AB587" s="14" t="str">
        <f t="shared" si="62"/>
        <v/>
      </c>
    </row>
    <row r="588" spans="1:28" x14ac:dyDescent="0.2">
      <c r="A588" s="2">
        <v>587</v>
      </c>
      <c r="B588" s="2" t="str">
        <f>IFERROR(VLOOKUP($A$1&amp;":"&amp;A588,'Finish order'!C:K,6,FALSE),"")</f>
        <v/>
      </c>
      <c r="C588" s="2" t="str">
        <f>IFERROR(VLOOKUP(A$1&amp;":"&amp;A588,'Finish order'!$C:$K,9,FALSE),"")</f>
        <v/>
      </c>
      <c r="D588" s="2" t="str">
        <f>IFERROR(VLOOKUP(A$1&amp;":"&amp;A588,'Finish order'!$C:$K,7,FALSE),"")</f>
        <v/>
      </c>
      <c r="E588" s="11" t="str">
        <f>IFERROR(VLOOKUP($A$1&amp;":"&amp;A588,'Finish order'!C:K,5,FALSE),"")</f>
        <v/>
      </c>
      <c r="F588" s="2" t="str">
        <f>IFERROR(VLOOKUP($A$1&amp;":"&amp;A588,'Finish order'!C:K,4,FALSE),"")</f>
        <v/>
      </c>
      <c r="G588" s="2" t="str" cm="1">
        <f t="array" ref="G588">IFERROR(SMALL(IF($D$2:$D1497=D588,$A$2:$A$911*1.001),1),"")</f>
        <v/>
      </c>
      <c r="H588" s="2" t="str" cm="1">
        <f t="array" ref="H588">IFERROR(SMALL(IF($D$2:$D1497=D588,$A$2:$A$911*1.0001),2),"")</f>
        <v/>
      </c>
      <c r="I588" s="2" t="str" cm="1">
        <f t="array" ref="I588">IFERROR(SMALL(IF($D$2:$D1497=D588,$A$2:$A$911*1.00001),3),"")</f>
        <v/>
      </c>
      <c r="J588" s="2" t="str" cm="1">
        <f t="array" ref="J588">IFERROR(SMALL(IF($D$2:$D1497=D588,$A$2:$A$911*1.000001),4),"")</f>
        <v/>
      </c>
      <c r="K588" s="13" t="str">
        <f t="shared" si="63"/>
        <v>No</v>
      </c>
      <c r="L588" s="13" t="str">
        <f t="shared" si="64"/>
        <v>No</v>
      </c>
      <c r="M588" s="13" t="str">
        <f t="shared" si="65"/>
        <v>No</v>
      </c>
      <c r="N588" s="13" t="str">
        <f>Table1[[#This Row],[Club]]&amp;":"&amp;Table1[[#Headers],[Male]]</f>
        <v>:Male</v>
      </c>
      <c r="Z588" s="14" t="str">
        <f t="shared" si="60"/>
        <v/>
      </c>
      <c r="AA588" s="14" t="str">
        <f t="shared" si="61"/>
        <v/>
      </c>
      <c r="AB588" s="14" t="str">
        <f t="shared" si="62"/>
        <v/>
      </c>
    </row>
    <row r="589" spans="1:28" x14ac:dyDescent="0.2">
      <c r="A589" s="2">
        <v>588</v>
      </c>
      <c r="B589" s="2" t="str">
        <f>IFERROR(VLOOKUP($A$1&amp;":"&amp;A589,'Finish order'!C:K,6,FALSE),"")</f>
        <v/>
      </c>
      <c r="C589" s="2" t="str">
        <f>IFERROR(VLOOKUP(A$1&amp;":"&amp;A589,'Finish order'!$C:$K,9,FALSE),"")</f>
        <v/>
      </c>
      <c r="D589" s="2" t="str">
        <f>IFERROR(VLOOKUP(A$1&amp;":"&amp;A589,'Finish order'!$C:$K,7,FALSE),"")</f>
        <v/>
      </c>
      <c r="E589" s="11" t="str">
        <f>IFERROR(VLOOKUP($A$1&amp;":"&amp;A589,'Finish order'!C:K,5,FALSE),"")</f>
        <v/>
      </c>
      <c r="F589" s="2" t="str">
        <f>IFERROR(VLOOKUP($A$1&amp;":"&amp;A589,'Finish order'!C:K,4,FALSE),"")</f>
        <v/>
      </c>
      <c r="G589" s="2" t="str" cm="1">
        <f t="array" ref="G589">IFERROR(SMALL(IF($D$2:$D1498=D589,$A$2:$A$911*1.001),1),"")</f>
        <v/>
      </c>
      <c r="H589" s="2" t="str" cm="1">
        <f t="array" ref="H589">IFERROR(SMALL(IF($D$2:$D1498=D589,$A$2:$A$911*1.0001),2),"")</f>
        <v/>
      </c>
      <c r="I589" s="2" t="str" cm="1">
        <f t="array" ref="I589">IFERROR(SMALL(IF($D$2:$D1498=D589,$A$2:$A$911*1.00001),3),"")</f>
        <v/>
      </c>
      <c r="J589" s="2" t="str" cm="1">
        <f t="array" ref="J589">IFERROR(SMALL(IF($D$2:$D1498=D589,$A$2:$A$911*1.000001),4),"")</f>
        <v/>
      </c>
      <c r="K589" s="13" t="str">
        <f t="shared" si="63"/>
        <v>No</v>
      </c>
      <c r="L589" s="13" t="str">
        <f t="shared" si="64"/>
        <v>No</v>
      </c>
      <c r="M589" s="13" t="str">
        <f t="shared" si="65"/>
        <v>No</v>
      </c>
      <c r="N589" s="13" t="str">
        <f>Table1[[#This Row],[Club]]&amp;":"&amp;Table1[[#Headers],[Male]]</f>
        <v>:Male</v>
      </c>
      <c r="Z589" s="14" t="str">
        <f t="shared" si="60"/>
        <v/>
      </c>
      <c r="AA589" s="14" t="str">
        <f t="shared" si="61"/>
        <v/>
      </c>
      <c r="AB589" s="14" t="str">
        <f t="shared" si="62"/>
        <v/>
      </c>
    </row>
    <row r="590" spans="1:28" x14ac:dyDescent="0.2">
      <c r="A590" s="2">
        <v>589</v>
      </c>
      <c r="B590" s="2" t="str">
        <f>IFERROR(VLOOKUP($A$1&amp;":"&amp;A590,'Finish order'!C:K,6,FALSE),"")</f>
        <v/>
      </c>
      <c r="C590" s="2" t="str">
        <f>IFERROR(VLOOKUP(A$1&amp;":"&amp;A590,'Finish order'!$C:$K,9,FALSE),"")</f>
        <v/>
      </c>
      <c r="D590" s="2" t="str">
        <f>IFERROR(VLOOKUP(A$1&amp;":"&amp;A590,'Finish order'!$C:$K,7,FALSE),"")</f>
        <v/>
      </c>
      <c r="E590" s="11" t="str">
        <f>IFERROR(VLOOKUP($A$1&amp;":"&amp;A590,'Finish order'!C:K,5,FALSE),"")</f>
        <v/>
      </c>
      <c r="F590" s="2" t="str">
        <f>IFERROR(VLOOKUP($A$1&amp;":"&amp;A590,'Finish order'!C:K,4,FALSE),"")</f>
        <v/>
      </c>
      <c r="G590" s="2" t="str" cm="1">
        <f t="array" ref="G590">IFERROR(SMALL(IF($D$2:$D1499=D590,$A$2:$A$911*1.001),1),"")</f>
        <v/>
      </c>
      <c r="H590" s="2" t="str" cm="1">
        <f t="array" ref="H590">IFERROR(SMALL(IF($D$2:$D1499=D590,$A$2:$A$911*1.0001),2),"")</f>
        <v/>
      </c>
      <c r="I590" s="2" t="str" cm="1">
        <f t="array" ref="I590">IFERROR(SMALL(IF($D$2:$D1499=D590,$A$2:$A$911*1.00001),3),"")</f>
        <v/>
      </c>
      <c r="J590" s="2" t="str" cm="1">
        <f t="array" ref="J590">IFERROR(SMALL(IF($D$2:$D1499=D590,$A$2:$A$911*1.000001),4),"")</f>
        <v/>
      </c>
      <c r="K590" s="13" t="str">
        <f t="shared" si="63"/>
        <v>No</v>
      </c>
      <c r="L590" s="13" t="str">
        <f t="shared" si="64"/>
        <v>No</v>
      </c>
      <c r="M590" s="13" t="str">
        <f t="shared" si="65"/>
        <v>No</v>
      </c>
      <c r="N590" s="13" t="str">
        <f>Table1[[#This Row],[Club]]&amp;":"&amp;Table1[[#Headers],[Male]]</f>
        <v>:Male</v>
      </c>
      <c r="Z590" s="14" t="str">
        <f t="shared" si="60"/>
        <v/>
      </c>
      <c r="AA590" s="14" t="str">
        <f t="shared" si="61"/>
        <v/>
      </c>
      <c r="AB590" s="14" t="str">
        <f t="shared" si="62"/>
        <v/>
      </c>
    </row>
    <row r="591" spans="1:28" x14ac:dyDescent="0.2">
      <c r="A591" s="2">
        <v>590</v>
      </c>
      <c r="B591" s="2" t="str">
        <f>IFERROR(VLOOKUP($A$1&amp;":"&amp;A591,'Finish order'!C:K,6,FALSE),"")</f>
        <v/>
      </c>
      <c r="C591" s="2" t="str">
        <f>IFERROR(VLOOKUP(A$1&amp;":"&amp;A591,'Finish order'!$C:$K,9,FALSE),"")</f>
        <v/>
      </c>
      <c r="D591" s="2" t="str">
        <f>IFERROR(VLOOKUP(A$1&amp;":"&amp;A591,'Finish order'!$C:$K,7,FALSE),"")</f>
        <v/>
      </c>
      <c r="E591" s="11" t="str">
        <f>IFERROR(VLOOKUP($A$1&amp;":"&amp;A591,'Finish order'!C:K,5,FALSE),"")</f>
        <v/>
      </c>
      <c r="F591" s="2" t="str">
        <f>IFERROR(VLOOKUP($A$1&amp;":"&amp;A591,'Finish order'!C:K,4,FALSE),"")</f>
        <v/>
      </c>
      <c r="G591" s="2" t="str" cm="1">
        <f t="array" ref="G591">IFERROR(SMALL(IF($D$2:$D1500=D591,$A$2:$A$911*1.001),1),"")</f>
        <v/>
      </c>
      <c r="H591" s="2" t="str" cm="1">
        <f t="array" ref="H591">IFERROR(SMALL(IF($D$2:$D1500=D591,$A$2:$A$911*1.0001),2),"")</f>
        <v/>
      </c>
      <c r="I591" s="2" t="str" cm="1">
        <f t="array" ref="I591">IFERROR(SMALL(IF($D$2:$D1500=D591,$A$2:$A$911*1.00001),3),"")</f>
        <v/>
      </c>
      <c r="J591" s="2" t="str" cm="1">
        <f t="array" ref="J591">IFERROR(SMALL(IF($D$2:$D1500=D591,$A$2:$A$911*1.000001),4),"")</f>
        <v/>
      </c>
      <c r="K591" s="13" t="str">
        <f t="shared" si="63"/>
        <v>No</v>
      </c>
      <c r="L591" s="13" t="str">
        <f t="shared" si="64"/>
        <v>No</v>
      </c>
      <c r="M591" s="13" t="str">
        <f t="shared" si="65"/>
        <v>No</v>
      </c>
      <c r="N591" s="13" t="str">
        <f>Table1[[#This Row],[Club]]&amp;":"&amp;Table1[[#Headers],[Male]]</f>
        <v>:Male</v>
      </c>
      <c r="Z591" s="14" t="str">
        <f t="shared" si="60"/>
        <v/>
      </c>
      <c r="AA591" s="14" t="str">
        <f t="shared" si="61"/>
        <v/>
      </c>
      <c r="AB591" s="14" t="str">
        <f t="shared" si="62"/>
        <v/>
      </c>
    </row>
    <row r="592" spans="1:28" x14ac:dyDescent="0.2">
      <c r="A592" s="2">
        <v>591</v>
      </c>
      <c r="B592" s="2" t="str">
        <f>IFERROR(VLOOKUP($A$1&amp;":"&amp;A592,'Finish order'!C:K,6,FALSE),"")</f>
        <v/>
      </c>
      <c r="C592" s="2" t="str">
        <f>IFERROR(VLOOKUP(A$1&amp;":"&amp;A592,'Finish order'!$C:$K,9,FALSE),"")</f>
        <v/>
      </c>
      <c r="D592" s="2" t="str">
        <f>IFERROR(VLOOKUP(A$1&amp;":"&amp;A592,'Finish order'!$C:$K,7,FALSE),"")</f>
        <v/>
      </c>
      <c r="E592" s="11" t="str">
        <f>IFERROR(VLOOKUP($A$1&amp;":"&amp;A592,'Finish order'!C:K,5,FALSE),"")</f>
        <v/>
      </c>
      <c r="F592" s="2" t="str">
        <f>IFERROR(VLOOKUP($A$1&amp;":"&amp;A592,'Finish order'!C:K,4,FALSE),"")</f>
        <v/>
      </c>
      <c r="G592" s="2" t="str" cm="1">
        <f t="array" ref="G592">IFERROR(SMALL(IF($D$2:$D1501=D592,$A$2:$A$911*1.001),1),"")</f>
        <v/>
      </c>
      <c r="H592" s="2" t="str" cm="1">
        <f t="array" ref="H592">IFERROR(SMALL(IF($D$2:$D1501=D592,$A$2:$A$911*1.0001),2),"")</f>
        <v/>
      </c>
      <c r="I592" s="2" t="str" cm="1">
        <f t="array" ref="I592">IFERROR(SMALL(IF($D$2:$D1501=D592,$A$2:$A$911*1.00001),3),"")</f>
        <v/>
      </c>
      <c r="J592" s="2" t="str" cm="1">
        <f t="array" ref="J592">IFERROR(SMALL(IF($D$2:$D1501=D592,$A$2:$A$911*1.000001),4),"")</f>
        <v/>
      </c>
      <c r="K592" s="13" t="str">
        <f t="shared" si="63"/>
        <v>No</v>
      </c>
      <c r="L592" s="13" t="str">
        <f t="shared" si="64"/>
        <v>No</v>
      </c>
      <c r="M592" s="13" t="str">
        <f t="shared" si="65"/>
        <v>No</v>
      </c>
      <c r="N592" s="13" t="str">
        <f>Table1[[#This Row],[Club]]&amp;":"&amp;Table1[[#Headers],[Male]]</f>
        <v>:Male</v>
      </c>
      <c r="Z592" s="14" t="str">
        <f t="shared" si="60"/>
        <v/>
      </c>
      <c r="AA592" s="14" t="str">
        <f t="shared" si="61"/>
        <v/>
      </c>
      <c r="AB592" s="14" t="str">
        <f t="shared" si="62"/>
        <v/>
      </c>
    </row>
    <row r="593" spans="1:28" x14ac:dyDescent="0.2">
      <c r="A593" s="2">
        <v>592</v>
      </c>
      <c r="B593" s="2" t="str">
        <f>IFERROR(VLOOKUP($A$1&amp;":"&amp;A593,'Finish order'!C:K,6,FALSE),"")</f>
        <v/>
      </c>
      <c r="C593" s="2" t="str">
        <f>IFERROR(VLOOKUP(A$1&amp;":"&amp;A593,'Finish order'!$C:$K,9,FALSE),"")</f>
        <v/>
      </c>
      <c r="D593" s="2" t="str">
        <f>IFERROR(VLOOKUP(A$1&amp;":"&amp;A593,'Finish order'!$C:$K,7,FALSE),"")</f>
        <v/>
      </c>
      <c r="E593" s="11" t="str">
        <f>IFERROR(VLOOKUP($A$1&amp;":"&amp;A593,'Finish order'!C:K,5,FALSE),"")</f>
        <v/>
      </c>
      <c r="F593" s="2" t="str">
        <f>IFERROR(VLOOKUP($A$1&amp;":"&amp;A593,'Finish order'!C:K,4,FALSE),"")</f>
        <v/>
      </c>
      <c r="G593" s="2" t="str" cm="1">
        <f t="array" ref="G593">IFERROR(SMALL(IF($D$2:$D1502=D593,$A$2:$A$911*1.001),1),"")</f>
        <v/>
      </c>
      <c r="H593" s="2" t="str" cm="1">
        <f t="array" ref="H593">IFERROR(SMALL(IF($D$2:$D1502=D593,$A$2:$A$911*1.0001),2),"")</f>
        <v/>
      </c>
      <c r="I593" s="2" t="str" cm="1">
        <f t="array" ref="I593">IFERROR(SMALL(IF($D$2:$D1502=D593,$A$2:$A$911*1.00001),3),"")</f>
        <v/>
      </c>
      <c r="J593" s="2" t="str" cm="1">
        <f t="array" ref="J593">IFERROR(SMALL(IF($D$2:$D1502=D593,$A$2:$A$911*1.000001),4),"")</f>
        <v/>
      </c>
      <c r="K593" s="13" t="str">
        <f t="shared" si="63"/>
        <v>No</v>
      </c>
      <c r="L593" s="13" t="str">
        <f t="shared" si="64"/>
        <v>No</v>
      </c>
      <c r="M593" s="13" t="str">
        <f t="shared" si="65"/>
        <v>No</v>
      </c>
      <c r="N593" s="13" t="str">
        <f>Table1[[#This Row],[Club]]&amp;":"&amp;Table1[[#Headers],[Male]]</f>
        <v>:Male</v>
      </c>
      <c r="Z593" s="14" t="str">
        <f t="shared" si="60"/>
        <v/>
      </c>
      <c r="AA593" s="14" t="str">
        <f t="shared" si="61"/>
        <v/>
      </c>
      <c r="AB593" s="14" t="str">
        <f t="shared" si="62"/>
        <v/>
      </c>
    </row>
    <row r="594" spans="1:28" x14ac:dyDescent="0.2">
      <c r="A594" s="2">
        <v>593</v>
      </c>
      <c r="B594" s="2" t="str">
        <f>IFERROR(VLOOKUP($A$1&amp;":"&amp;A594,'Finish order'!C:K,6,FALSE),"")</f>
        <v/>
      </c>
      <c r="C594" s="2" t="str">
        <f>IFERROR(VLOOKUP(A$1&amp;":"&amp;A594,'Finish order'!$C:$K,9,FALSE),"")</f>
        <v/>
      </c>
      <c r="D594" s="2" t="str">
        <f>IFERROR(VLOOKUP(A$1&amp;":"&amp;A594,'Finish order'!$C:$K,7,FALSE),"")</f>
        <v/>
      </c>
      <c r="E594" s="11" t="str">
        <f>IFERROR(VLOOKUP($A$1&amp;":"&amp;A594,'Finish order'!C:K,5,FALSE),"")</f>
        <v/>
      </c>
      <c r="F594" s="2" t="str">
        <f>IFERROR(VLOOKUP($A$1&amp;":"&amp;A594,'Finish order'!C:K,4,FALSE),"")</f>
        <v/>
      </c>
      <c r="G594" s="2" t="str" cm="1">
        <f t="array" ref="G594">IFERROR(SMALL(IF($D$2:$D1503=D594,$A$2:$A$911*1.001),1),"")</f>
        <v/>
      </c>
      <c r="H594" s="2" t="str" cm="1">
        <f t="array" ref="H594">IFERROR(SMALL(IF($D$2:$D1503=D594,$A$2:$A$911*1.0001),2),"")</f>
        <v/>
      </c>
      <c r="I594" s="2" t="str" cm="1">
        <f t="array" ref="I594">IFERROR(SMALL(IF($D$2:$D1503=D594,$A$2:$A$911*1.00001),3),"")</f>
        <v/>
      </c>
      <c r="J594" s="2" t="str" cm="1">
        <f t="array" ref="J594">IFERROR(SMALL(IF($D$2:$D1503=D594,$A$2:$A$911*1.000001),4),"")</f>
        <v/>
      </c>
      <c r="K594" s="13" t="str">
        <f t="shared" si="63"/>
        <v>No</v>
      </c>
      <c r="L594" s="13" t="str">
        <f t="shared" si="64"/>
        <v>No</v>
      </c>
      <c r="M594" s="13" t="str">
        <f t="shared" si="65"/>
        <v>No</v>
      </c>
      <c r="N594" s="13" t="str">
        <f>Table1[[#This Row],[Club]]&amp;":"&amp;Table1[[#Headers],[Male]]</f>
        <v>:Male</v>
      </c>
      <c r="Z594" s="14" t="str">
        <f t="shared" si="60"/>
        <v/>
      </c>
      <c r="AA594" s="14" t="str">
        <f t="shared" si="61"/>
        <v/>
      </c>
      <c r="AB594" s="14" t="str">
        <f t="shared" si="62"/>
        <v/>
      </c>
    </row>
    <row r="595" spans="1:28" x14ac:dyDescent="0.2">
      <c r="A595" s="2">
        <v>594</v>
      </c>
      <c r="B595" s="2" t="str">
        <f>IFERROR(VLOOKUP($A$1&amp;":"&amp;A595,'Finish order'!C:K,6,FALSE),"")</f>
        <v/>
      </c>
      <c r="C595" s="2" t="str">
        <f>IFERROR(VLOOKUP(A$1&amp;":"&amp;A595,'Finish order'!$C:$K,9,FALSE),"")</f>
        <v/>
      </c>
      <c r="D595" s="2" t="str">
        <f>IFERROR(VLOOKUP(A$1&amp;":"&amp;A595,'Finish order'!$C:$K,7,FALSE),"")</f>
        <v/>
      </c>
      <c r="E595" s="11" t="str">
        <f>IFERROR(VLOOKUP($A$1&amp;":"&amp;A595,'Finish order'!C:K,5,FALSE),"")</f>
        <v/>
      </c>
      <c r="F595" s="2" t="str">
        <f>IFERROR(VLOOKUP($A$1&amp;":"&amp;A595,'Finish order'!C:K,4,FALSE),"")</f>
        <v/>
      </c>
      <c r="G595" s="2" t="str" cm="1">
        <f t="array" ref="G595">IFERROR(SMALL(IF($D$2:$D1504=D595,$A$2:$A$911*1.001),1),"")</f>
        <v/>
      </c>
      <c r="H595" s="2" t="str" cm="1">
        <f t="array" ref="H595">IFERROR(SMALL(IF($D$2:$D1504=D595,$A$2:$A$911*1.0001),2),"")</f>
        <v/>
      </c>
      <c r="I595" s="2" t="str" cm="1">
        <f t="array" ref="I595">IFERROR(SMALL(IF($D$2:$D1504=D595,$A$2:$A$911*1.00001),3),"")</f>
        <v/>
      </c>
      <c r="J595" s="2" t="str" cm="1">
        <f t="array" ref="J595">IFERROR(SMALL(IF($D$2:$D1504=D595,$A$2:$A$911*1.000001),4),"")</f>
        <v/>
      </c>
      <c r="K595" s="13" t="str">
        <f t="shared" si="63"/>
        <v>No</v>
      </c>
      <c r="L595" s="13" t="str">
        <f t="shared" si="64"/>
        <v>No</v>
      </c>
      <c r="M595" s="13" t="str">
        <f t="shared" si="65"/>
        <v>No</v>
      </c>
      <c r="N595" s="13" t="str">
        <f>Table1[[#This Row],[Club]]&amp;":"&amp;Table1[[#Headers],[Male]]</f>
        <v>:Male</v>
      </c>
      <c r="Z595" s="14" t="str">
        <f t="shared" si="60"/>
        <v/>
      </c>
      <c r="AA595" s="14" t="str">
        <f t="shared" si="61"/>
        <v/>
      </c>
      <c r="AB595" s="14" t="str">
        <f t="shared" si="62"/>
        <v/>
      </c>
    </row>
    <row r="596" spans="1:28" x14ac:dyDescent="0.2">
      <c r="A596" s="2">
        <v>595</v>
      </c>
      <c r="B596" s="2" t="str">
        <f>IFERROR(VLOOKUP($A$1&amp;":"&amp;A596,'Finish order'!C:K,6,FALSE),"")</f>
        <v/>
      </c>
      <c r="C596" s="2" t="str">
        <f>IFERROR(VLOOKUP(A$1&amp;":"&amp;A596,'Finish order'!$C:$K,9,FALSE),"")</f>
        <v/>
      </c>
      <c r="D596" s="2" t="str">
        <f>IFERROR(VLOOKUP(A$1&amp;":"&amp;A596,'Finish order'!$C:$K,7,FALSE),"")</f>
        <v/>
      </c>
      <c r="E596" s="11" t="str">
        <f>IFERROR(VLOOKUP($A$1&amp;":"&amp;A596,'Finish order'!C:K,5,FALSE),"")</f>
        <v/>
      </c>
      <c r="F596" s="2" t="str">
        <f>IFERROR(VLOOKUP($A$1&amp;":"&amp;A596,'Finish order'!C:K,4,FALSE),"")</f>
        <v/>
      </c>
      <c r="G596" s="2" t="str" cm="1">
        <f t="array" ref="G596">IFERROR(SMALL(IF($D$2:$D1505=D596,$A$2:$A$911*1.001),1),"")</f>
        <v/>
      </c>
      <c r="H596" s="2" t="str" cm="1">
        <f t="array" ref="H596">IFERROR(SMALL(IF($D$2:$D1505=D596,$A$2:$A$911*1.0001),2),"")</f>
        <v/>
      </c>
      <c r="I596" s="2" t="str" cm="1">
        <f t="array" ref="I596">IFERROR(SMALL(IF($D$2:$D1505=D596,$A$2:$A$911*1.00001),3),"")</f>
        <v/>
      </c>
      <c r="J596" s="2" t="str" cm="1">
        <f t="array" ref="J596">IFERROR(SMALL(IF($D$2:$D1505=D596,$A$2:$A$911*1.000001),4),"")</f>
        <v/>
      </c>
      <c r="K596" s="13" t="str">
        <f t="shared" si="63"/>
        <v>No</v>
      </c>
      <c r="L596" s="13" t="str">
        <f t="shared" si="64"/>
        <v>No</v>
      </c>
      <c r="M596" s="13" t="str">
        <f t="shared" si="65"/>
        <v>No</v>
      </c>
      <c r="N596" s="13" t="str">
        <f>Table1[[#This Row],[Club]]&amp;":"&amp;Table1[[#Headers],[Male]]</f>
        <v>:Male</v>
      </c>
      <c r="Z596" s="14" t="str">
        <f t="shared" si="60"/>
        <v/>
      </c>
      <c r="AA596" s="14" t="str">
        <f t="shared" si="61"/>
        <v/>
      </c>
      <c r="AB596" s="14" t="str">
        <f t="shared" si="62"/>
        <v/>
      </c>
    </row>
    <row r="597" spans="1:28" x14ac:dyDescent="0.2">
      <c r="A597" s="2">
        <v>596</v>
      </c>
      <c r="B597" s="2" t="str">
        <f>IFERROR(VLOOKUP($A$1&amp;":"&amp;A597,'Finish order'!C:K,6,FALSE),"")</f>
        <v/>
      </c>
      <c r="C597" s="2" t="str">
        <f>IFERROR(VLOOKUP(A$1&amp;":"&amp;A597,'Finish order'!$C:$K,9,FALSE),"")</f>
        <v/>
      </c>
      <c r="D597" s="2" t="str">
        <f>IFERROR(VLOOKUP(A$1&amp;":"&amp;A597,'Finish order'!$C:$K,7,FALSE),"")</f>
        <v/>
      </c>
      <c r="E597" s="11" t="str">
        <f>IFERROR(VLOOKUP($A$1&amp;":"&amp;A597,'Finish order'!C:K,5,FALSE),"")</f>
        <v/>
      </c>
      <c r="F597" s="2" t="str">
        <f>IFERROR(VLOOKUP($A$1&amp;":"&amp;A597,'Finish order'!C:K,4,FALSE),"")</f>
        <v/>
      </c>
      <c r="G597" s="2" t="str" cm="1">
        <f t="array" ref="G597">IFERROR(SMALL(IF($D$2:$D1506=D597,$A$2:$A$911*1.001),1),"")</f>
        <v/>
      </c>
      <c r="H597" s="2" t="str" cm="1">
        <f t="array" ref="H597">IFERROR(SMALL(IF($D$2:$D1506=D597,$A$2:$A$911*1.0001),2),"")</f>
        <v/>
      </c>
      <c r="I597" s="2" t="str" cm="1">
        <f t="array" ref="I597">IFERROR(SMALL(IF($D$2:$D1506=D597,$A$2:$A$911*1.00001),3),"")</f>
        <v/>
      </c>
      <c r="J597" s="2" t="str" cm="1">
        <f t="array" ref="J597">IFERROR(SMALL(IF($D$2:$D1506=D597,$A$2:$A$911*1.000001),4),"")</f>
        <v/>
      </c>
      <c r="K597" s="13" t="str">
        <f t="shared" si="63"/>
        <v>No</v>
      </c>
      <c r="L597" s="13" t="str">
        <f t="shared" si="64"/>
        <v>No</v>
      </c>
      <c r="M597" s="13" t="str">
        <f t="shared" si="65"/>
        <v>No</v>
      </c>
      <c r="N597" s="13" t="str">
        <f>Table1[[#This Row],[Club]]&amp;":"&amp;Table1[[#Headers],[Male]]</f>
        <v>:Male</v>
      </c>
      <c r="Z597" s="14" t="str">
        <f t="shared" si="60"/>
        <v/>
      </c>
      <c r="AA597" s="14" t="str">
        <f t="shared" si="61"/>
        <v/>
      </c>
      <c r="AB597" s="14" t="str">
        <f t="shared" si="62"/>
        <v/>
      </c>
    </row>
    <row r="598" spans="1:28" x14ac:dyDescent="0.2">
      <c r="A598" s="2">
        <v>597</v>
      </c>
      <c r="B598" s="2" t="str">
        <f>IFERROR(VLOOKUP($A$1&amp;":"&amp;A598,'Finish order'!C:K,6,FALSE),"")</f>
        <v/>
      </c>
      <c r="C598" s="2" t="str">
        <f>IFERROR(VLOOKUP(A$1&amp;":"&amp;A598,'Finish order'!$C:$K,9,FALSE),"")</f>
        <v/>
      </c>
      <c r="D598" s="2" t="str">
        <f>IFERROR(VLOOKUP(A$1&amp;":"&amp;A598,'Finish order'!$C:$K,7,FALSE),"")</f>
        <v/>
      </c>
      <c r="E598" s="11" t="str">
        <f>IFERROR(VLOOKUP($A$1&amp;":"&amp;A598,'Finish order'!C:K,5,FALSE),"")</f>
        <v/>
      </c>
      <c r="F598" s="2" t="str">
        <f>IFERROR(VLOOKUP($A$1&amp;":"&amp;A598,'Finish order'!C:K,4,FALSE),"")</f>
        <v/>
      </c>
      <c r="G598" s="2" t="str" cm="1">
        <f t="array" ref="G598">IFERROR(SMALL(IF($D$2:$D1507=D598,$A$2:$A$911*1.001),1),"")</f>
        <v/>
      </c>
      <c r="H598" s="2" t="str" cm="1">
        <f t="array" ref="H598">IFERROR(SMALL(IF($D$2:$D1507=D598,$A$2:$A$911*1.0001),2),"")</f>
        <v/>
      </c>
      <c r="I598" s="2" t="str" cm="1">
        <f t="array" ref="I598">IFERROR(SMALL(IF($D$2:$D1507=D598,$A$2:$A$911*1.00001),3),"")</f>
        <v/>
      </c>
      <c r="J598" s="2" t="str" cm="1">
        <f t="array" ref="J598">IFERROR(SMALL(IF($D$2:$D1507=D598,$A$2:$A$911*1.000001),4),"")</f>
        <v/>
      </c>
      <c r="K598" s="13" t="str">
        <f t="shared" si="63"/>
        <v>No</v>
      </c>
      <c r="L598" s="13" t="str">
        <f t="shared" si="64"/>
        <v>No</v>
      </c>
      <c r="M598" s="13" t="str">
        <f t="shared" si="65"/>
        <v>No</v>
      </c>
      <c r="N598" s="13" t="str">
        <f>Table1[[#This Row],[Club]]&amp;":"&amp;Table1[[#Headers],[Male]]</f>
        <v>:Male</v>
      </c>
      <c r="Z598" s="14" t="str">
        <f t="shared" ref="Z598:Z661" si="66">IF(P598&lt;&gt;"", IF(COUNT(V598:Y598)=4, SUM(V598:Y598), "No"), "")</f>
        <v/>
      </c>
      <c r="AA598" s="14" t="str">
        <f t="shared" si="61"/>
        <v/>
      </c>
      <c r="AB598" s="14" t="str">
        <f t="shared" si="62"/>
        <v/>
      </c>
    </row>
    <row r="599" spans="1:28" x14ac:dyDescent="0.2">
      <c r="A599" s="2">
        <v>598</v>
      </c>
      <c r="B599" s="2" t="str">
        <f>IFERROR(VLOOKUP($A$1&amp;":"&amp;A599,'Finish order'!C:K,6,FALSE),"")</f>
        <v/>
      </c>
      <c r="C599" s="2" t="str">
        <f>IFERROR(VLOOKUP(A$1&amp;":"&amp;A599,'Finish order'!$C:$K,9,FALSE),"")</f>
        <v/>
      </c>
      <c r="D599" s="2" t="str">
        <f>IFERROR(VLOOKUP(A$1&amp;":"&amp;A599,'Finish order'!$C:$K,7,FALSE),"")</f>
        <v/>
      </c>
      <c r="E599" s="11" t="str">
        <f>IFERROR(VLOOKUP($A$1&amp;":"&amp;A599,'Finish order'!C:K,5,FALSE),"")</f>
        <v/>
      </c>
      <c r="F599" s="2" t="str">
        <f>IFERROR(VLOOKUP($A$1&amp;":"&amp;A599,'Finish order'!C:K,4,FALSE),"")</f>
        <v/>
      </c>
      <c r="G599" s="2" t="str" cm="1">
        <f t="array" ref="G599">IFERROR(SMALL(IF($D$2:$D1508=D599,$A$2:$A$911*1.001),1),"")</f>
        <v/>
      </c>
      <c r="H599" s="2" t="str" cm="1">
        <f t="array" ref="H599">IFERROR(SMALL(IF($D$2:$D1508=D599,$A$2:$A$911*1.0001),2),"")</f>
        <v/>
      </c>
      <c r="I599" s="2" t="str" cm="1">
        <f t="array" ref="I599">IFERROR(SMALL(IF($D$2:$D1508=D599,$A$2:$A$911*1.00001),3),"")</f>
        <v/>
      </c>
      <c r="J599" s="2" t="str" cm="1">
        <f t="array" ref="J599">IFERROR(SMALL(IF($D$2:$D1508=D599,$A$2:$A$911*1.000001),4),"")</f>
        <v/>
      </c>
      <c r="K599" s="13" t="str">
        <f t="shared" si="63"/>
        <v>No</v>
      </c>
      <c r="L599" s="13" t="str">
        <f t="shared" si="64"/>
        <v>No</v>
      </c>
      <c r="M599" s="13" t="str">
        <f t="shared" si="65"/>
        <v>No</v>
      </c>
      <c r="N599" s="13" t="str">
        <f>Table1[[#This Row],[Club]]&amp;":"&amp;Table1[[#Headers],[Male]]</f>
        <v>:Male</v>
      </c>
      <c r="Z599" s="14" t="str">
        <f t="shared" si="66"/>
        <v/>
      </c>
      <c r="AA599" s="14" t="str">
        <f t="shared" si="61"/>
        <v/>
      </c>
      <c r="AB599" s="14" t="str">
        <f t="shared" si="62"/>
        <v/>
      </c>
    </row>
    <row r="600" spans="1:28" x14ac:dyDescent="0.2">
      <c r="A600" s="2">
        <v>599</v>
      </c>
      <c r="B600" s="2" t="str">
        <f>IFERROR(VLOOKUP($A$1&amp;":"&amp;A600,'Finish order'!C:K,6,FALSE),"")</f>
        <v/>
      </c>
      <c r="C600" s="2" t="str">
        <f>IFERROR(VLOOKUP(A$1&amp;":"&amp;A600,'Finish order'!$C:$K,9,FALSE),"")</f>
        <v/>
      </c>
      <c r="D600" s="2" t="str">
        <f>IFERROR(VLOOKUP(A$1&amp;":"&amp;A600,'Finish order'!$C:$K,7,FALSE),"")</f>
        <v/>
      </c>
      <c r="E600" s="11" t="str">
        <f>IFERROR(VLOOKUP($A$1&amp;":"&amp;A600,'Finish order'!C:K,5,FALSE),"")</f>
        <v/>
      </c>
      <c r="F600" s="2" t="str">
        <f>IFERROR(VLOOKUP($A$1&amp;":"&amp;A600,'Finish order'!C:K,4,FALSE),"")</f>
        <v/>
      </c>
      <c r="G600" s="2" t="str" cm="1">
        <f t="array" ref="G600">IFERROR(SMALL(IF($D$2:$D1509=D600,$A$2:$A$911*1.001),1),"")</f>
        <v/>
      </c>
      <c r="H600" s="2" t="str" cm="1">
        <f t="array" ref="H600">IFERROR(SMALL(IF($D$2:$D1509=D600,$A$2:$A$911*1.0001),2),"")</f>
        <v/>
      </c>
      <c r="I600" s="2" t="str" cm="1">
        <f t="array" ref="I600">IFERROR(SMALL(IF($D$2:$D1509=D600,$A$2:$A$911*1.00001),3),"")</f>
        <v/>
      </c>
      <c r="J600" s="2" t="str" cm="1">
        <f t="array" ref="J600">IFERROR(SMALL(IF($D$2:$D1509=D600,$A$2:$A$911*1.000001),4),"")</f>
        <v/>
      </c>
      <c r="K600" s="13" t="str">
        <f t="shared" si="63"/>
        <v>No</v>
      </c>
      <c r="L600" s="13" t="str">
        <f t="shared" si="64"/>
        <v>No</v>
      </c>
      <c r="M600" s="13" t="str">
        <f t="shared" si="65"/>
        <v>No</v>
      </c>
      <c r="N600" s="13" t="str">
        <f>Table1[[#This Row],[Club]]&amp;":"&amp;Table1[[#Headers],[Male]]</f>
        <v>:Male</v>
      </c>
      <c r="Z600" s="14" t="str">
        <f t="shared" si="66"/>
        <v/>
      </c>
      <c r="AA600" s="14" t="str">
        <f t="shared" si="61"/>
        <v/>
      </c>
      <c r="AB600" s="14" t="str">
        <f t="shared" si="62"/>
        <v/>
      </c>
    </row>
    <row r="601" spans="1:28" x14ac:dyDescent="0.2">
      <c r="A601" s="2">
        <v>600</v>
      </c>
      <c r="B601" s="2" t="str">
        <f>IFERROR(VLOOKUP($A$1&amp;":"&amp;A601,'Finish order'!C:K,6,FALSE),"")</f>
        <v/>
      </c>
      <c r="C601" s="2" t="str">
        <f>IFERROR(VLOOKUP(A$1&amp;":"&amp;A601,'Finish order'!$C:$K,9,FALSE),"")</f>
        <v/>
      </c>
      <c r="D601" s="2" t="str">
        <f>IFERROR(VLOOKUP(A$1&amp;":"&amp;A601,'Finish order'!$C:$K,7,FALSE),"")</f>
        <v/>
      </c>
      <c r="E601" s="11" t="str">
        <f>IFERROR(VLOOKUP($A$1&amp;":"&amp;A601,'Finish order'!C:K,5,FALSE),"")</f>
        <v/>
      </c>
      <c r="F601" s="2" t="str">
        <f>IFERROR(VLOOKUP($A$1&amp;":"&amp;A601,'Finish order'!C:K,4,FALSE),"")</f>
        <v/>
      </c>
      <c r="G601" s="2" t="str" cm="1">
        <f t="array" ref="G601">IFERROR(SMALL(IF($D$2:$D1510=D601,$A$2:$A$911*1.001),1),"")</f>
        <v/>
      </c>
      <c r="H601" s="2" t="str" cm="1">
        <f t="array" ref="H601">IFERROR(SMALL(IF($D$2:$D1510=D601,$A$2:$A$911*1.0001),2),"")</f>
        <v/>
      </c>
      <c r="I601" s="2" t="str" cm="1">
        <f t="array" ref="I601">IFERROR(SMALL(IF($D$2:$D1510=D601,$A$2:$A$911*1.00001),3),"")</f>
        <v/>
      </c>
      <c r="J601" s="2" t="str" cm="1">
        <f t="array" ref="J601">IFERROR(SMALL(IF($D$2:$D1510=D601,$A$2:$A$911*1.000001),4),"")</f>
        <v/>
      </c>
      <c r="K601" s="13" t="str">
        <f t="shared" si="63"/>
        <v>No</v>
      </c>
      <c r="L601" s="13" t="str">
        <f t="shared" si="64"/>
        <v>No</v>
      </c>
      <c r="M601" s="13" t="str">
        <f t="shared" si="65"/>
        <v>No</v>
      </c>
      <c r="N601" s="13" t="str">
        <f>Table1[[#This Row],[Club]]&amp;":"&amp;Table1[[#Headers],[Male]]</f>
        <v>:Male</v>
      </c>
      <c r="Z601" s="14" t="str">
        <f t="shared" si="66"/>
        <v/>
      </c>
      <c r="AA601" s="14" t="str">
        <f t="shared" si="61"/>
        <v/>
      </c>
      <c r="AB601" s="14" t="str">
        <f t="shared" si="62"/>
        <v/>
      </c>
    </row>
    <row r="602" spans="1:28" x14ac:dyDescent="0.2">
      <c r="A602" s="2">
        <v>601</v>
      </c>
      <c r="B602" s="2" t="str">
        <f>IFERROR(VLOOKUP($A$1&amp;":"&amp;A602,'Finish order'!C:K,6,FALSE),"")</f>
        <v/>
      </c>
      <c r="C602" s="2" t="str">
        <f>IFERROR(VLOOKUP(A$1&amp;":"&amp;A602,'Finish order'!$C:$K,9,FALSE),"")</f>
        <v/>
      </c>
      <c r="D602" s="2" t="str">
        <f>IFERROR(VLOOKUP(A$1&amp;":"&amp;A602,'Finish order'!$C:$K,7,FALSE),"")</f>
        <v/>
      </c>
      <c r="E602" s="11" t="str">
        <f>IFERROR(VLOOKUP($A$1&amp;":"&amp;A602,'Finish order'!C:K,5,FALSE),"")</f>
        <v/>
      </c>
      <c r="F602" s="2" t="str">
        <f>IFERROR(VLOOKUP($A$1&amp;":"&amp;A602,'Finish order'!C:K,4,FALSE),"")</f>
        <v/>
      </c>
      <c r="G602" s="2" t="str" cm="1">
        <f t="array" ref="G602">IFERROR(SMALL(IF($D$2:$D1511=D602,$A$2:$A$911*1.001),1),"")</f>
        <v/>
      </c>
      <c r="H602" s="2" t="str" cm="1">
        <f t="array" ref="H602">IFERROR(SMALL(IF($D$2:$D1511=D602,$A$2:$A$911*1.0001),2),"")</f>
        <v/>
      </c>
      <c r="I602" s="2" t="str" cm="1">
        <f t="array" ref="I602">IFERROR(SMALL(IF($D$2:$D1511=D602,$A$2:$A$911*1.00001),3),"")</f>
        <v/>
      </c>
      <c r="J602" s="2" t="str" cm="1">
        <f t="array" ref="J602">IFERROR(SMALL(IF($D$2:$D1511=D602,$A$2:$A$911*1.000001),4),"")</f>
        <v/>
      </c>
      <c r="K602" s="13" t="str">
        <f t="shared" si="63"/>
        <v>No</v>
      </c>
      <c r="L602" s="13" t="str">
        <f t="shared" si="64"/>
        <v>No</v>
      </c>
      <c r="M602" s="13" t="str">
        <f t="shared" si="65"/>
        <v>No</v>
      </c>
      <c r="N602" s="13" t="str">
        <f>Table1[[#This Row],[Club]]&amp;":"&amp;Table1[[#Headers],[Male]]</f>
        <v>:Male</v>
      </c>
      <c r="Z602" s="14" t="str">
        <f t="shared" si="66"/>
        <v/>
      </c>
      <c r="AA602" s="14" t="str">
        <f t="shared" si="61"/>
        <v/>
      </c>
      <c r="AB602" s="14" t="str">
        <f t="shared" si="62"/>
        <v/>
      </c>
    </row>
    <row r="603" spans="1:28" x14ac:dyDescent="0.2">
      <c r="A603" s="2">
        <v>602</v>
      </c>
      <c r="B603" s="2" t="str">
        <f>IFERROR(VLOOKUP($A$1&amp;":"&amp;A603,'Finish order'!C:K,6,FALSE),"")</f>
        <v/>
      </c>
      <c r="C603" s="2" t="str">
        <f>IFERROR(VLOOKUP(A$1&amp;":"&amp;A603,'Finish order'!$C:$K,9,FALSE),"")</f>
        <v/>
      </c>
      <c r="D603" s="2" t="str">
        <f>IFERROR(VLOOKUP(A$1&amp;":"&amp;A603,'Finish order'!$C:$K,7,FALSE),"")</f>
        <v/>
      </c>
      <c r="E603" s="11" t="str">
        <f>IFERROR(VLOOKUP($A$1&amp;":"&amp;A603,'Finish order'!C:K,5,FALSE),"")</f>
        <v/>
      </c>
      <c r="F603" s="2" t="str">
        <f>IFERROR(VLOOKUP($A$1&amp;":"&amp;A603,'Finish order'!C:K,4,FALSE),"")</f>
        <v/>
      </c>
      <c r="G603" s="2" t="str" cm="1">
        <f t="array" ref="G603">IFERROR(SMALL(IF($D$2:$D1512=D603,$A$2:$A$911*1.001),1),"")</f>
        <v/>
      </c>
      <c r="H603" s="2" t="str" cm="1">
        <f t="array" ref="H603">IFERROR(SMALL(IF($D$2:$D1512=D603,$A$2:$A$911*1.0001),2),"")</f>
        <v/>
      </c>
      <c r="I603" s="2" t="str" cm="1">
        <f t="array" ref="I603">IFERROR(SMALL(IF($D$2:$D1512=D603,$A$2:$A$911*1.00001),3),"")</f>
        <v/>
      </c>
      <c r="J603" s="2" t="str" cm="1">
        <f t="array" ref="J603">IFERROR(SMALL(IF($D$2:$D1512=D603,$A$2:$A$911*1.000001),4),"")</f>
        <v/>
      </c>
      <c r="K603" s="13" t="str">
        <f t="shared" si="63"/>
        <v>No</v>
      </c>
      <c r="L603" s="13" t="str">
        <f t="shared" si="64"/>
        <v>No</v>
      </c>
      <c r="M603" s="13" t="str">
        <f t="shared" si="65"/>
        <v>No</v>
      </c>
      <c r="N603" s="13" t="str">
        <f>Table1[[#This Row],[Club]]&amp;":"&amp;Table1[[#Headers],[Male]]</f>
        <v>:Male</v>
      </c>
      <c r="Z603" s="14" t="str">
        <f t="shared" si="66"/>
        <v/>
      </c>
      <c r="AA603" s="14" t="str">
        <f t="shared" si="61"/>
        <v/>
      </c>
      <c r="AB603" s="14" t="str">
        <f t="shared" si="62"/>
        <v/>
      </c>
    </row>
    <row r="604" spans="1:28" x14ac:dyDescent="0.2">
      <c r="A604" s="2">
        <v>603</v>
      </c>
      <c r="B604" s="2" t="str">
        <f>IFERROR(VLOOKUP($A$1&amp;":"&amp;A604,'Finish order'!C:K,6,FALSE),"")</f>
        <v/>
      </c>
      <c r="C604" s="2" t="str">
        <f>IFERROR(VLOOKUP(A$1&amp;":"&amp;A604,'Finish order'!$C:$K,9,FALSE),"")</f>
        <v/>
      </c>
      <c r="D604" s="2" t="str">
        <f>IFERROR(VLOOKUP(A$1&amp;":"&amp;A604,'Finish order'!$C:$K,7,FALSE),"")</f>
        <v/>
      </c>
      <c r="E604" s="11" t="str">
        <f>IFERROR(VLOOKUP($A$1&amp;":"&amp;A604,'Finish order'!C:K,5,FALSE),"")</f>
        <v/>
      </c>
      <c r="F604" s="2" t="str">
        <f>IFERROR(VLOOKUP($A$1&amp;":"&amp;A604,'Finish order'!C:K,4,FALSE),"")</f>
        <v/>
      </c>
      <c r="G604" s="2" t="str" cm="1">
        <f t="array" ref="G604">IFERROR(SMALL(IF($D$2:$D1513=D604,$A$2:$A$911*1.001),1),"")</f>
        <v/>
      </c>
      <c r="H604" s="2" t="str" cm="1">
        <f t="array" ref="H604">IFERROR(SMALL(IF($D$2:$D1513=D604,$A$2:$A$911*1.0001),2),"")</f>
        <v/>
      </c>
      <c r="I604" s="2" t="str" cm="1">
        <f t="array" ref="I604">IFERROR(SMALL(IF($D$2:$D1513=D604,$A$2:$A$911*1.00001),3),"")</f>
        <v/>
      </c>
      <c r="J604" s="2" t="str" cm="1">
        <f t="array" ref="J604">IFERROR(SMALL(IF($D$2:$D1513=D604,$A$2:$A$911*1.000001),4),"")</f>
        <v/>
      </c>
      <c r="K604" s="13" t="str">
        <f t="shared" si="63"/>
        <v>No</v>
      </c>
      <c r="L604" s="13" t="str">
        <f t="shared" si="64"/>
        <v>No</v>
      </c>
      <c r="M604" s="13" t="str">
        <f t="shared" si="65"/>
        <v>No</v>
      </c>
      <c r="N604" s="13" t="str">
        <f>Table1[[#This Row],[Club]]&amp;":"&amp;Table1[[#Headers],[Male]]</f>
        <v>:Male</v>
      </c>
      <c r="Z604" s="14" t="str">
        <f t="shared" si="66"/>
        <v/>
      </c>
      <c r="AA604" s="14" t="str">
        <f t="shared" si="61"/>
        <v/>
      </c>
      <c r="AB604" s="14" t="str">
        <f t="shared" si="62"/>
        <v/>
      </c>
    </row>
    <row r="605" spans="1:28" x14ac:dyDescent="0.2">
      <c r="A605" s="2">
        <v>604</v>
      </c>
      <c r="B605" s="2" t="str">
        <f>IFERROR(VLOOKUP($A$1&amp;":"&amp;A605,'Finish order'!C:K,6,FALSE),"")</f>
        <v/>
      </c>
      <c r="C605" s="2" t="str">
        <f>IFERROR(VLOOKUP(A$1&amp;":"&amp;A605,'Finish order'!$C:$K,9,FALSE),"")</f>
        <v/>
      </c>
      <c r="D605" s="2" t="str">
        <f>IFERROR(VLOOKUP(A$1&amp;":"&amp;A605,'Finish order'!$C:$K,7,FALSE),"")</f>
        <v/>
      </c>
      <c r="E605" s="11" t="str">
        <f>IFERROR(VLOOKUP($A$1&amp;":"&amp;A605,'Finish order'!C:K,5,FALSE),"")</f>
        <v/>
      </c>
      <c r="F605" s="2" t="str">
        <f>IFERROR(VLOOKUP($A$1&amp;":"&amp;A605,'Finish order'!C:K,4,FALSE),"")</f>
        <v/>
      </c>
      <c r="G605" s="2" t="str" cm="1">
        <f t="array" ref="G605">IFERROR(SMALL(IF($D$2:$D1514=D605,$A$2:$A$911*1.001),1),"")</f>
        <v/>
      </c>
      <c r="H605" s="2" t="str" cm="1">
        <f t="array" ref="H605">IFERROR(SMALL(IF($D$2:$D1514=D605,$A$2:$A$911*1.0001),2),"")</f>
        <v/>
      </c>
      <c r="I605" s="2" t="str" cm="1">
        <f t="array" ref="I605">IFERROR(SMALL(IF($D$2:$D1514=D605,$A$2:$A$911*1.00001),3),"")</f>
        <v/>
      </c>
      <c r="J605" s="2" t="str" cm="1">
        <f t="array" ref="J605">IFERROR(SMALL(IF($D$2:$D1514=D605,$A$2:$A$911*1.000001),4),"")</f>
        <v/>
      </c>
      <c r="K605" s="13" t="str">
        <f t="shared" si="63"/>
        <v>No</v>
      </c>
      <c r="L605" s="13" t="str">
        <f t="shared" si="64"/>
        <v>No</v>
      </c>
      <c r="M605" s="13" t="str">
        <f t="shared" si="65"/>
        <v>No</v>
      </c>
      <c r="N605" s="13" t="str">
        <f>Table1[[#This Row],[Club]]&amp;":"&amp;Table1[[#Headers],[Male]]</f>
        <v>:Male</v>
      </c>
      <c r="Z605" s="14" t="str">
        <f t="shared" si="66"/>
        <v/>
      </c>
      <c r="AA605" s="14" t="str">
        <f t="shared" si="61"/>
        <v/>
      </c>
      <c r="AB605" s="14" t="str">
        <f t="shared" si="62"/>
        <v/>
      </c>
    </row>
    <row r="606" spans="1:28" x14ac:dyDescent="0.2">
      <c r="A606" s="2">
        <v>605</v>
      </c>
      <c r="B606" s="2" t="str">
        <f>IFERROR(VLOOKUP($A$1&amp;":"&amp;A606,'Finish order'!C:K,6,FALSE),"")</f>
        <v/>
      </c>
      <c r="C606" s="2" t="str">
        <f>IFERROR(VLOOKUP(A$1&amp;":"&amp;A606,'Finish order'!$C:$K,9,FALSE),"")</f>
        <v/>
      </c>
      <c r="D606" s="2" t="str">
        <f>IFERROR(VLOOKUP(A$1&amp;":"&amp;A606,'Finish order'!$C:$K,7,FALSE),"")</f>
        <v/>
      </c>
      <c r="E606" s="11" t="str">
        <f>IFERROR(VLOOKUP($A$1&amp;":"&amp;A606,'Finish order'!C:K,5,FALSE),"")</f>
        <v/>
      </c>
      <c r="F606" s="2" t="str">
        <f>IFERROR(VLOOKUP($A$1&amp;":"&amp;A606,'Finish order'!C:K,4,FALSE),"")</f>
        <v/>
      </c>
      <c r="G606" s="2" t="str" cm="1">
        <f t="array" ref="G606">IFERROR(SMALL(IF($D$2:$D1515=D606,$A$2:$A$911*1.001),1),"")</f>
        <v/>
      </c>
      <c r="H606" s="2" t="str" cm="1">
        <f t="array" ref="H606">IFERROR(SMALL(IF($D$2:$D1515=D606,$A$2:$A$911*1.0001),2),"")</f>
        <v/>
      </c>
      <c r="I606" s="2" t="str" cm="1">
        <f t="array" ref="I606">IFERROR(SMALL(IF($D$2:$D1515=D606,$A$2:$A$911*1.00001),3),"")</f>
        <v/>
      </c>
      <c r="J606" s="2" t="str" cm="1">
        <f t="array" ref="J606">IFERROR(SMALL(IF($D$2:$D1515=D606,$A$2:$A$911*1.000001),4),"")</f>
        <v/>
      </c>
      <c r="K606" s="13" t="str">
        <f t="shared" si="63"/>
        <v>No</v>
      </c>
      <c r="L606" s="13" t="str">
        <f t="shared" si="64"/>
        <v>No</v>
      </c>
      <c r="M606" s="13" t="str">
        <f t="shared" si="65"/>
        <v>No</v>
      </c>
      <c r="N606" s="13" t="str">
        <f>Table1[[#This Row],[Club]]&amp;":"&amp;Table1[[#Headers],[Male]]</f>
        <v>:Male</v>
      </c>
      <c r="Z606" s="14" t="str">
        <f t="shared" si="66"/>
        <v/>
      </c>
      <c r="AA606" s="14" t="str">
        <f t="shared" si="61"/>
        <v/>
      </c>
      <c r="AB606" s="14" t="str">
        <f t="shared" si="62"/>
        <v/>
      </c>
    </row>
    <row r="607" spans="1:28" x14ac:dyDescent="0.2">
      <c r="A607" s="2">
        <v>606</v>
      </c>
      <c r="B607" s="2" t="str">
        <f>IFERROR(VLOOKUP($A$1&amp;":"&amp;A607,'Finish order'!C:K,6,FALSE),"")</f>
        <v/>
      </c>
      <c r="C607" s="2" t="str">
        <f>IFERROR(VLOOKUP(A$1&amp;":"&amp;A607,'Finish order'!$C:$K,9,FALSE),"")</f>
        <v/>
      </c>
      <c r="D607" s="2" t="str">
        <f>IFERROR(VLOOKUP(A$1&amp;":"&amp;A607,'Finish order'!$C:$K,7,FALSE),"")</f>
        <v/>
      </c>
      <c r="E607" s="11" t="str">
        <f>IFERROR(VLOOKUP($A$1&amp;":"&amp;A607,'Finish order'!C:K,5,FALSE),"")</f>
        <v/>
      </c>
      <c r="F607" s="2" t="str">
        <f>IFERROR(VLOOKUP($A$1&amp;":"&amp;A607,'Finish order'!C:K,4,FALSE),"")</f>
        <v/>
      </c>
      <c r="G607" s="2" t="str" cm="1">
        <f t="array" ref="G607">IFERROR(SMALL(IF($D$2:$D1516=D607,$A$2:$A$911*1.001),1),"")</f>
        <v/>
      </c>
      <c r="H607" s="2" t="str" cm="1">
        <f t="array" ref="H607">IFERROR(SMALL(IF($D$2:$D1516=D607,$A$2:$A$911*1.0001),2),"")</f>
        <v/>
      </c>
      <c r="I607" s="2" t="str" cm="1">
        <f t="array" ref="I607">IFERROR(SMALL(IF($D$2:$D1516=D607,$A$2:$A$911*1.00001),3),"")</f>
        <v/>
      </c>
      <c r="J607" s="2" t="str" cm="1">
        <f t="array" ref="J607">IFERROR(SMALL(IF($D$2:$D1516=D607,$A$2:$A$911*1.000001),4),"")</f>
        <v/>
      </c>
      <c r="K607" s="13" t="str">
        <f t="shared" si="63"/>
        <v>No</v>
      </c>
      <c r="L607" s="13" t="str">
        <f t="shared" si="64"/>
        <v>No</v>
      </c>
      <c r="M607" s="13" t="str">
        <f t="shared" si="65"/>
        <v>No</v>
      </c>
      <c r="N607" s="13" t="str">
        <f>Table1[[#This Row],[Club]]&amp;":"&amp;Table1[[#Headers],[Male]]</f>
        <v>:Male</v>
      </c>
      <c r="Z607" s="14" t="str">
        <f t="shared" si="66"/>
        <v/>
      </c>
      <c r="AA607" s="14" t="str">
        <f t="shared" si="61"/>
        <v/>
      </c>
      <c r="AB607" s="14" t="str">
        <f t="shared" si="62"/>
        <v/>
      </c>
    </row>
    <row r="608" spans="1:28" x14ac:dyDescent="0.2">
      <c r="A608" s="2">
        <v>607</v>
      </c>
      <c r="B608" s="2" t="str">
        <f>IFERROR(VLOOKUP($A$1&amp;":"&amp;A608,'Finish order'!C:K,6,FALSE),"")</f>
        <v/>
      </c>
      <c r="C608" s="2" t="str">
        <f>IFERROR(VLOOKUP(A$1&amp;":"&amp;A608,'Finish order'!$C:$K,9,FALSE),"")</f>
        <v/>
      </c>
      <c r="D608" s="2" t="str">
        <f>IFERROR(VLOOKUP(A$1&amp;":"&amp;A608,'Finish order'!$C:$K,7,FALSE),"")</f>
        <v/>
      </c>
      <c r="E608" s="11" t="str">
        <f>IFERROR(VLOOKUP($A$1&amp;":"&amp;A608,'Finish order'!C:K,5,FALSE),"")</f>
        <v/>
      </c>
      <c r="F608" s="2" t="str">
        <f>IFERROR(VLOOKUP($A$1&amp;":"&amp;A608,'Finish order'!C:K,4,FALSE),"")</f>
        <v/>
      </c>
      <c r="G608" s="2" t="str" cm="1">
        <f t="array" ref="G608">IFERROR(SMALL(IF($D$2:$D1517=D608,$A$2:$A$911*1.001),1),"")</f>
        <v/>
      </c>
      <c r="H608" s="2" t="str" cm="1">
        <f t="array" ref="H608">IFERROR(SMALL(IF($D$2:$D1517=D608,$A$2:$A$911*1.0001),2),"")</f>
        <v/>
      </c>
      <c r="I608" s="2" t="str" cm="1">
        <f t="array" ref="I608">IFERROR(SMALL(IF($D$2:$D1517=D608,$A$2:$A$911*1.00001),3),"")</f>
        <v/>
      </c>
      <c r="J608" s="2" t="str" cm="1">
        <f t="array" ref="J608">IFERROR(SMALL(IF($D$2:$D1517=D608,$A$2:$A$911*1.000001),4),"")</f>
        <v/>
      </c>
      <c r="K608" s="13" t="str">
        <f t="shared" si="63"/>
        <v>No</v>
      </c>
      <c r="L608" s="13" t="str">
        <f t="shared" si="64"/>
        <v>No</v>
      </c>
      <c r="M608" s="13" t="str">
        <f t="shared" si="65"/>
        <v>No</v>
      </c>
      <c r="N608" s="13" t="str">
        <f>Table1[[#This Row],[Club]]&amp;":"&amp;Table1[[#Headers],[Male]]</f>
        <v>:Male</v>
      </c>
      <c r="Z608" s="14" t="str">
        <f t="shared" si="66"/>
        <v/>
      </c>
      <c r="AA608" s="14" t="str">
        <f t="shared" si="61"/>
        <v/>
      </c>
      <c r="AB608" s="14" t="str">
        <f t="shared" si="62"/>
        <v/>
      </c>
    </row>
    <row r="609" spans="1:28" x14ac:dyDescent="0.2">
      <c r="A609" s="2">
        <v>608</v>
      </c>
      <c r="B609" s="2" t="str">
        <f>IFERROR(VLOOKUP($A$1&amp;":"&amp;A609,'Finish order'!C:K,6,FALSE),"")</f>
        <v/>
      </c>
      <c r="C609" s="2" t="str">
        <f>IFERROR(VLOOKUP(A$1&amp;":"&amp;A609,'Finish order'!$C:$K,9,FALSE),"")</f>
        <v/>
      </c>
      <c r="D609" s="2" t="str">
        <f>IFERROR(VLOOKUP(A$1&amp;":"&amp;A609,'Finish order'!$C:$K,7,FALSE),"")</f>
        <v/>
      </c>
      <c r="E609" s="11" t="str">
        <f>IFERROR(VLOOKUP($A$1&amp;":"&amp;A609,'Finish order'!C:K,5,FALSE),"")</f>
        <v/>
      </c>
      <c r="F609" s="2" t="str">
        <f>IFERROR(VLOOKUP($A$1&amp;":"&amp;A609,'Finish order'!C:K,4,FALSE),"")</f>
        <v/>
      </c>
      <c r="G609" s="2" t="str" cm="1">
        <f t="array" ref="G609">IFERROR(SMALL(IF($D$2:$D1518=D609,$A$2:$A$911*1.001),1),"")</f>
        <v/>
      </c>
      <c r="H609" s="2" t="str" cm="1">
        <f t="array" ref="H609">IFERROR(SMALL(IF($D$2:$D1518=D609,$A$2:$A$911*1.0001),2),"")</f>
        <v/>
      </c>
      <c r="I609" s="2" t="str" cm="1">
        <f t="array" ref="I609">IFERROR(SMALL(IF($D$2:$D1518=D609,$A$2:$A$911*1.00001),3),"")</f>
        <v/>
      </c>
      <c r="J609" s="2" t="str" cm="1">
        <f t="array" ref="J609">IFERROR(SMALL(IF($D$2:$D1518=D609,$A$2:$A$911*1.000001),4),"")</f>
        <v/>
      </c>
      <c r="K609" s="13" t="str">
        <f t="shared" si="63"/>
        <v>No</v>
      </c>
      <c r="L609" s="13" t="str">
        <f t="shared" si="64"/>
        <v>No</v>
      </c>
      <c r="M609" s="13" t="str">
        <f t="shared" si="65"/>
        <v>No</v>
      </c>
      <c r="N609" s="13" t="str">
        <f>Table1[[#This Row],[Club]]&amp;":"&amp;Table1[[#Headers],[Male]]</f>
        <v>:Male</v>
      </c>
      <c r="Z609" s="14" t="str">
        <f t="shared" si="66"/>
        <v/>
      </c>
      <c r="AA609" s="14" t="str">
        <f t="shared" si="61"/>
        <v/>
      </c>
      <c r="AB609" s="14" t="str">
        <f t="shared" si="62"/>
        <v/>
      </c>
    </row>
    <row r="610" spans="1:28" x14ac:dyDescent="0.2">
      <c r="A610" s="2">
        <v>609</v>
      </c>
      <c r="B610" s="2" t="str">
        <f>IFERROR(VLOOKUP($A$1&amp;":"&amp;A610,'Finish order'!C:K,6,FALSE),"")</f>
        <v/>
      </c>
      <c r="C610" s="2" t="str">
        <f>IFERROR(VLOOKUP(A$1&amp;":"&amp;A610,'Finish order'!$C:$K,9,FALSE),"")</f>
        <v/>
      </c>
      <c r="D610" s="2" t="str">
        <f>IFERROR(VLOOKUP(A$1&amp;":"&amp;A610,'Finish order'!$C:$K,7,FALSE),"")</f>
        <v/>
      </c>
      <c r="E610" s="11" t="str">
        <f>IFERROR(VLOOKUP($A$1&amp;":"&amp;A610,'Finish order'!C:K,5,FALSE),"")</f>
        <v/>
      </c>
      <c r="F610" s="2" t="str">
        <f>IFERROR(VLOOKUP($A$1&amp;":"&amp;A610,'Finish order'!C:K,4,FALSE),"")</f>
        <v/>
      </c>
      <c r="G610" s="2" t="str" cm="1">
        <f t="array" ref="G610">IFERROR(SMALL(IF($D$2:$D1519=D610,$A$2:$A$911*1.001),1),"")</f>
        <v/>
      </c>
      <c r="H610" s="2" t="str" cm="1">
        <f t="array" ref="H610">IFERROR(SMALL(IF($D$2:$D1519=D610,$A$2:$A$911*1.0001),2),"")</f>
        <v/>
      </c>
      <c r="I610" s="2" t="str" cm="1">
        <f t="array" ref="I610">IFERROR(SMALL(IF($D$2:$D1519=D610,$A$2:$A$911*1.00001),3),"")</f>
        <v/>
      </c>
      <c r="J610" s="2" t="str" cm="1">
        <f t="array" ref="J610">IFERROR(SMALL(IF($D$2:$D1519=D610,$A$2:$A$911*1.000001),4),"")</f>
        <v/>
      </c>
      <c r="K610" s="13" t="str">
        <f t="shared" si="63"/>
        <v>No</v>
      </c>
      <c r="L610" s="13" t="str">
        <f t="shared" si="64"/>
        <v>No</v>
      </c>
      <c r="M610" s="13" t="str">
        <f t="shared" si="65"/>
        <v>No</v>
      </c>
      <c r="N610" s="13" t="str">
        <f>Table1[[#This Row],[Club]]&amp;":"&amp;Table1[[#Headers],[Male]]</f>
        <v>:Male</v>
      </c>
      <c r="Z610" s="14" t="str">
        <f t="shared" si="66"/>
        <v/>
      </c>
      <c r="AA610" s="14" t="str">
        <f t="shared" ref="AA610:AA673" si="67">IF(P610&lt;&gt;"", IF(COUNT(V610:X610)=3, SUM(V610:X610), "No"), "")</f>
        <v/>
      </c>
      <c r="AB610" s="14" t="str">
        <f t="shared" si="62"/>
        <v/>
      </c>
    </row>
    <row r="611" spans="1:28" x14ac:dyDescent="0.2">
      <c r="A611" s="2">
        <v>610</v>
      </c>
      <c r="B611" s="2" t="str">
        <f>IFERROR(VLOOKUP($A$1&amp;":"&amp;A611,'Finish order'!C:K,6,FALSE),"")</f>
        <v/>
      </c>
      <c r="C611" s="2" t="str">
        <f>IFERROR(VLOOKUP(A$1&amp;":"&amp;A611,'Finish order'!$C:$K,9,FALSE),"")</f>
        <v/>
      </c>
      <c r="D611" s="2" t="str">
        <f>IFERROR(VLOOKUP(A$1&amp;":"&amp;A611,'Finish order'!$C:$K,7,FALSE),"")</f>
        <v/>
      </c>
      <c r="E611" s="11" t="str">
        <f>IFERROR(VLOOKUP($A$1&amp;":"&amp;A611,'Finish order'!C:K,5,FALSE),"")</f>
        <v/>
      </c>
      <c r="F611" s="2" t="str">
        <f>IFERROR(VLOOKUP($A$1&amp;":"&amp;A611,'Finish order'!C:K,4,FALSE),"")</f>
        <v/>
      </c>
      <c r="G611" s="2" t="str" cm="1">
        <f t="array" ref="G611">IFERROR(SMALL(IF($D$2:$D1520=D611,$A$2:$A$911*1.001),1),"")</f>
        <v/>
      </c>
      <c r="H611" s="2" t="str" cm="1">
        <f t="array" ref="H611">IFERROR(SMALL(IF($D$2:$D1520=D611,$A$2:$A$911*1.0001),2),"")</f>
        <v/>
      </c>
      <c r="I611" s="2" t="str" cm="1">
        <f t="array" ref="I611">IFERROR(SMALL(IF($D$2:$D1520=D611,$A$2:$A$911*1.00001),3),"")</f>
        <v/>
      </c>
      <c r="J611" s="2" t="str" cm="1">
        <f t="array" ref="J611">IFERROR(SMALL(IF($D$2:$D1520=D611,$A$2:$A$911*1.000001),4),"")</f>
        <v/>
      </c>
      <c r="K611" s="13" t="str">
        <f t="shared" si="63"/>
        <v>No</v>
      </c>
      <c r="L611" s="13" t="str">
        <f t="shared" si="64"/>
        <v>No</v>
      </c>
      <c r="M611" s="13" t="str">
        <f t="shared" si="65"/>
        <v>No</v>
      </c>
      <c r="N611" s="13" t="str">
        <f>Table1[[#This Row],[Club]]&amp;":"&amp;Table1[[#Headers],[Male]]</f>
        <v>:Male</v>
      </c>
      <c r="Z611" s="14" t="str">
        <f t="shared" si="66"/>
        <v/>
      </c>
      <c r="AA611" s="14" t="str">
        <f t="shared" si="67"/>
        <v/>
      </c>
      <c r="AB611" s="14" t="str">
        <f t="shared" si="62"/>
        <v/>
      </c>
    </row>
    <row r="612" spans="1:28" x14ac:dyDescent="0.2">
      <c r="A612" s="2">
        <v>611</v>
      </c>
      <c r="B612" s="2" t="str">
        <f>IFERROR(VLOOKUP($A$1&amp;":"&amp;A612,'Finish order'!C:K,6,FALSE),"")</f>
        <v/>
      </c>
      <c r="C612" s="2" t="str">
        <f>IFERROR(VLOOKUP(A$1&amp;":"&amp;A612,'Finish order'!$C:$K,9,FALSE),"")</f>
        <v/>
      </c>
      <c r="D612" s="2" t="str">
        <f>IFERROR(VLOOKUP(A$1&amp;":"&amp;A612,'Finish order'!$C:$K,7,FALSE),"")</f>
        <v/>
      </c>
      <c r="E612" s="11" t="str">
        <f>IFERROR(VLOOKUP($A$1&amp;":"&amp;A612,'Finish order'!C:K,5,FALSE),"")</f>
        <v/>
      </c>
      <c r="F612" s="2" t="str">
        <f>IFERROR(VLOOKUP($A$1&amp;":"&amp;A612,'Finish order'!C:K,4,FALSE),"")</f>
        <v/>
      </c>
      <c r="G612" s="2" t="str" cm="1">
        <f t="array" ref="G612">IFERROR(SMALL(IF($D$2:$D1521=D612,$A$2:$A$911*1.001),1),"")</f>
        <v/>
      </c>
      <c r="H612" s="2" t="str" cm="1">
        <f t="array" ref="H612">IFERROR(SMALL(IF($D$2:$D1521=D612,$A$2:$A$911*1.0001),2),"")</f>
        <v/>
      </c>
      <c r="I612" s="2" t="str" cm="1">
        <f t="array" ref="I612">IFERROR(SMALL(IF($D$2:$D1521=D612,$A$2:$A$911*1.00001),3),"")</f>
        <v/>
      </c>
      <c r="J612" s="2" t="str" cm="1">
        <f t="array" ref="J612">IFERROR(SMALL(IF($D$2:$D1521=D612,$A$2:$A$911*1.000001),4),"")</f>
        <v/>
      </c>
      <c r="K612" s="13" t="str">
        <f t="shared" si="63"/>
        <v>No</v>
      </c>
      <c r="L612" s="13" t="str">
        <f t="shared" si="64"/>
        <v>No</v>
      </c>
      <c r="M612" s="13" t="str">
        <f t="shared" si="65"/>
        <v>No</v>
      </c>
      <c r="N612" s="13" t="str">
        <f>Table1[[#This Row],[Club]]&amp;":"&amp;Table1[[#Headers],[Male]]</f>
        <v>:Male</v>
      </c>
      <c r="Z612" s="14" t="str">
        <f t="shared" si="66"/>
        <v/>
      </c>
      <c r="AA612" s="14" t="str">
        <f t="shared" si="67"/>
        <v/>
      </c>
      <c r="AB612" s="14" t="str">
        <f t="shared" si="62"/>
        <v/>
      </c>
    </row>
    <row r="613" spans="1:28" x14ac:dyDescent="0.2">
      <c r="A613" s="2">
        <v>612</v>
      </c>
      <c r="B613" s="2" t="str">
        <f>IFERROR(VLOOKUP($A$1&amp;":"&amp;A613,'Finish order'!C:K,6,FALSE),"")</f>
        <v/>
      </c>
      <c r="C613" s="2" t="str">
        <f>IFERROR(VLOOKUP(A$1&amp;":"&amp;A613,'Finish order'!$C:$K,9,FALSE),"")</f>
        <v/>
      </c>
      <c r="D613" s="2" t="str">
        <f>IFERROR(VLOOKUP(A$1&amp;":"&amp;A613,'Finish order'!$C:$K,7,FALSE),"")</f>
        <v/>
      </c>
      <c r="E613" s="11" t="str">
        <f>IFERROR(VLOOKUP($A$1&amp;":"&amp;A613,'Finish order'!C:K,5,FALSE),"")</f>
        <v/>
      </c>
      <c r="F613" s="2" t="str">
        <f>IFERROR(VLOOKUP($A$1&amp;":"&amp;A613,'Finish order'!C:K,4,FALSE),"")</f>
        <v/>
      </c>
      <c r="G613" s="2" t="str" cm="1">
        <f t="array" ref="G613">IFERROR(SMALL(IF($D$2:$D1522=D613,$A$2:$A$911*1.001),1),"")</f>
        <v/>
      </c>
      <c r="H613" s="2" t="str" cm="1">
        <f t="array" ref="H613">IFERROR(SMALL(IF($D$2:$D1522=D613,$A$2:$A$911*1.0001),2),"")</f>
        <v/>
      </c>
      <c r="I613" s="2" t="str" cm="1">
        <f t="array" ref="I613">IFERROR(SMALL(IF($D$2:$D1522=D613,$A$2:$A$911*1.00001),3),"")</f>
        <v/>
      </c>
      <c r="J613" s="2" t="str" cm="1">
        <f t="array" ref="J613">IFERROR(SMALL(IF($D$2:$D1522=D613,$A$2:$A$911*1.000001),4),"")</f>
        <v/>
      </c>
      <c r="K613" s="13" t="str">
        <f t="shared" si="63"/>
        <v>No</v>
      </c>
      <c r="L613" s="13" t="str">
        <f t="shared" si="64"/>
        <v>No</v>
      </c>
      <c r="M613" s="13" t="str">
        <f t="shared" si="65"/>
        <v>No</v>
      </c>
      <c r="N613" s="13" t="str">
        <f>Table1[[#This Row],[Club]]&amp;":"&amp;Table1[[#Headers],[Male]]</f>
        <v>:Male</v>
      </c>
      <c r="Z613" s="14" t="str">
        <f t="shared" si="66"/>
        <v/>
      </c>
      <c r="AA613" s="14" t="str">
        <f t="shared" si="67"/>
        <v/>
      </c>
      <c r="AB613" s="14" t="str">
        <f t="shared" si="62"/>
        <v/>
      </c>
    </row>
    <row r="614" spans="1:28" x14ac:dyDescent="0.2">
      <c r="A614" s="2">
        <v>613</v>
      </c>
      <c r="B614" s="2" t="str">
        <f>IFERROR(VLOOKUP($A$1&amp;":"&amp;A614,'Finish order'!C:K,6,FALSE),"")</f>
        <v/>
      </c>
      <c r="C614" s="2" t="str">
        <f>IFERROR(VLOOKUP(A$1&amp;":"&amp;A614,'Finish order'!$C:$K,9,FALSE),"")</f>
        <v/>
      </c>
      <c r="D614" s="2" t="str">
        <f>IFERROR(VLOOKUP(A$1&amp;":"&amp;A614,'Finish order'!$C:$K,7,FALSE),"")</f>
        <v/>
      </c>
      <c r="E614" s="11" t="str">
        <f>IFERROR(VLOOKUP($A$1&amp;":"&amp;A614,'Finish order'!C:K,5,FALSE),"")</f>
        <v/>
      </c>
      <c r="F614" s="2" t="str">
        <f>IFERROR(VLOOKUP($A$1&amp;":"&amp;A614,'Finish order'!C:K,4,FALSE),"")</f>
        <v/>
      </c>
      <c r="G614" s="2" t="str" cm="1">
        <f t="array" ref="G614">IFERROR(SMALL(IF($D$2:$D1523=D614,$A$2:$A$911*1.001),1),"")</f>
        <v/>
      </c>
      <c r="H614" s="2" t="str" cm="1">
        <f t="array" ref="H614">IFERROR(SMALL(IF($D$2:$D1523=D614,$A$2:$A$911*1.0001),2),"")</f>
        <v/>
      </c>
      <c r="I614" s="2" t="str" cm="1">
        <f t="array" ref="I614">IFERROR(SMALL(IF($D$2:$D1523=D614,$A$2:$A$911*1.00001),3),"")</f>
        <v/>
      </c>
      <c r="J614" s="2" t="str" cm="1">
        <f t="array" ref="J614">IFERROR(SMALL(IF($D$2:$D1523=D614,$A$2:$A$911*1.000001),4),"")</f>
        <v/>
      </c>
      <c r="K614" s="13" t="str">
        <f t="shared" si="63"/>
        <v>No</v>
      </c>
      <c r="L614" s="13" t="str">
        <f t="shared" si="64"/>
        <v>No</v>
      </c>
      <c r="M614" s="13" t="str">
        <f t="shared" si="65"/>
        <v>No</v>
      </c>
      <c r="N614" s="13" t="str">
        <f>Table1[[#This Row],[Club]]&amp;":"&amp;Table1[[#Headers],[Male]]</f>
        <v>:Male</v>
      </c>
      <c r="Z614" s="14" t="str">
        <f t="shared" si="66"/>
        <v/>
      </c>
      <c r="AA614" s="14" t="str">
        <f t="shared" si="67"/>
        <v/>
      </c>
      <c r="AB614" s="14" t="str">
        <f t="shared" si="62"/>
        <v/>
      </c>
    </row>
    <row r="615" spans="1:28" x14ac:dyDescent="0.2">
      <c r="A615" s="2">
        <v>614</v>
      </c>
      <c r="B615" s="2" t="str">
        <f>IFERROR(VLOOKUP($A$1&amp;":"&amp;A615,'Finish order'!C:K,6,FALSE),"")</f>
        <v/>
      </c>
      <c r="C615" s="2" t="str">
        <f>IFERROR(VLOOKUP(A$1&amp;":"&amp;A615,'Finish order'!$C:$K,9,FALSE),"")</f>
        <v/>
      </c>
      <c r="D615" s="2" t="str">
        <f>IFERROR(VLOOKUP(A$1&amp;":"&amp;A615,'Finish order'!$C:$K,7,FALSE),"")</f>
        <v/>
      </c>
      <c r="E615" s="11" t="str">
        <f>IFERROR(VLOOKUP($A$1&amp;":"&amp;A615,'Finish order'!C:K,5,FALSE),"")</f>
        <v/>
      </c>
      <c r="F615" s="2" t="str">
        <f>IFERROR(VLOOKUP($A$1&amp;":"&amp;A615,'Finish order'!C:K,4,FALSE),"")</f>
        <v/>
      </c>
      <c r="G615" s="2" t="str" cm="1">
        <f t="array" ref="G615">IFERROR(SMALL(IF($D$2:$D1524=D615,$A$2:$A$911*1.001),1),"")</f>
        <v/>
      </c>
      <c r="H615" s="2" t="str" cm="1">
        <f t="array" ref="H615">IFERROR(SMALL(IF($D$2:$D1524=D615,$A$2:$A$911*1.0001),2),"")</f>
        <v/>
      </c>
      <c r="I615" s="2" t="str" cm="1">
        <f t="array" ref="I615">IFERROR(SMALL(IF($D$2:$D1524=D615,$A$2:$A$911*1.00001),3),"")</f>
        <v/>
      </c>
      <c r="J615" s="2" t="str" cm="1">
        <f t="array" ref="J615">IFERROR(SMALL(IF($D$2:$D1524=D615,$A$2:$A$911*1.000001),4),"")</f>
        <v/>
      </c>
      <c r="K615" s="13" t="str">
        <f t="shared" si="63"/>
        <v>No</v>
      </c>
      <c r="L615" s="13" t="str">
        <f t="shared" si="64"/>
        <v>No</v>
      </c>
      <c r="M615" s="13" t="str">
        <f t="shared" si="65"/>
        <v>No</v>
      </c>
      <c r="N615" s="13" t="str">
        <f>Table1[[#This Row],[Club]]&amp;":"&amp;Table1[[#Headers],[Male]]</f>
        <v>:Male</v>
      </c>
      <c r="Z615" s="14" t="str">
        <f t="shared" si="66"/>
        <v/>
      </c>
      <c r="AA615" s="14" t="str">
        <f t="shared" si="67"/>
        <v/>
      </c>
      <c r="AB615" s="14" t="str">
        <f t="shared" si="62"/>
        <v/>
      </c>
    </row>
    <row r="616" spans="1:28" x14ac:dyDescent="0.2">
      <c r="A616" s="2">
        <v>615</v>
      </c>
      <c r="B616" s="2" t="str">
        <f>IFERROR(VLOOKUP($A$1&amp;":"&amp;A616,'Finish order'!C:K,6,FALSE),"")</f>
        <v/>
      </c>
      <c r="C616" s="2" t="str">
        <f>IFERROR(VLOOKUP(A$1&amp;":"&amp;A616,'Finish order'!$C:$K,9,FALSE),"")</f>
        <v/>
      </c>
      <c r="D616" s="2" t="str">
        <f>IFERROR(VLOOKUP(A$1&amp;":"&amp;A616,'Finish order'!$C:$K,7,FALSE),"")</f>
        <v/>
      </c>
      <c r="E616" s="11" t="str">
        <f>IFERROR(VLOOKUP($A$1&amp;":"&amp;A616,'Finish order'!C:K,5,FALSE),"")</f>
        <v/>
      </c>
      <c r="F616" s="2" t="str">
        <f>IFERROR(VLOOKUP($A$1&amp;":"&amp;A616,'Finish order'!C:K,4,FALSE),"")</f>
        <v/>
      </c>
      <c r="G616" s="2" t="str" cm="1">
        <f t="array" ref="G616">IFERROR(SMALL(IF($D$2:$D1525=D616,$A$2:$A$911*1.001),1),"")</f>
        <v/>
      </c>
      <c r="H616" s="2" t="str" cm="1">
        <f t="array" ref="H616">IFERROR(SMALL(IF($D$2:$D1525=D616,$A$2:$A$911*1.0001),2),"")</f>
        <v/>
      </c>
      <c r="I616" s="2" t="str" cm="1">
        <f t="array" ref="I616">IFERROR(SMALL(IF($D$2:$D1525=D616,$A$2:$A$911*1.00001),3),"")</f>
        <v/>
      </c>
      <c r="J616" s="2" t="str" cm="1">
        <f t="array" ref="J616">IFERROR(SMALL(IF($D$2:$D1525=D616,$A$2:$A$911*1.000001),4),"")</f>
        <v/>
      </c>
      <c r="K616" s="13" t="str">
        <f t="shared" si="63"/>
        <v>No</v>
      </c>
      <c r="L616" s="13" t="str">
        <f t="shared" si="64"/>
        <v>No</v>
      </c>
      <c r="M616" s="13" t="str">
        <f t="shared" si="65"/>
        <v>No</v>
      </c>
      <c r="N616" s="13" t="str">
        <f>Table1[[#This Row],[Club]]&amp;":"&amp;Table1[[#Headers],[Male]]</f>
        <v>:Male</v>
      </c>
      <c r="Z616" s="14" t="str">
        <f t="shared" si="66"/>
        <v/>
      </c>
      <c r="AA616" s="14" t="str">
        <f t="shared" si="67"/>
        <v/>
      </c>
      <c r="AB616" s="14" t="str">
        <f t="shared" si="62"/>
        <v/>
      </c>
    </row>
    <row r="617" spans="1:28" x14ac:dyDescent="0.2">
      <c r="A617" s="2">
        <v>616</v>
      </c>
      <c r="B617" s="2" t="str">
        <f>IFERROR(VLOOKUP($A$1&amp;":"&amp;A617,'Finish order'!C:K,6,FALSE),"")</f>
        <v/>
      </c>
      <c r="C617" s="2" t="str">
        <f>IFERROR(VLOOKUP(A$1&amp;":"&amp;A617,'Finish order'!$C:$K,9,FALSE),"")</f>
        <v/>
      </c>
      <c r="D617" s="2" t="str">
        <f>IFERROR(VLOOKUP(A$1&amp;":"&amp;A617,'Finish order'!$C:$K,7,FALSE),"")</f>
        <v/>
      </c>
      <c r="E617" s="11" t="str">
        <f>IFERROR(VLOOKUP($A$1&amp;":"&amp;A617,'Finish order'!C:K,5,FALSE),"")</f>
        <v/>
      </c>
      <c r="F617" s="2" t="str">
        <f>IFERROR(VLOOKUP($A$1&amp;":"&amp;A617,'Finish order'!C:K,4,FALSE),"")</f>
        <v/>
      </c>
      <c r="G617" s="2" t="str" cm="1">
        <f t="array" ref="G617">IFERROR(SMALL(IF($D$2:$D1526=D617,$A$2:$A$911*1.001),1),"")</f>
        <v/>
      </c>
      <c r="H617" s="2" t="str" cm="1">
        <f t="array" ref="H617">IFERROR(SMALL(IF($D$2:$D1526=D617,$A$2:$A$911*1.0001),2),"")</f>
        <v/>
      </c>
      <c r="I617" s="2" t="str" cm="1">
        <f t="array" ref="I617">IFERROR(SMALL(IF($D$2:$D1526=D617,$A$2:$A$911*1.00001),3),"")</f>
        <v/>
      </c>
      <c r="J617" s="2" t="str" cm="1">
        <f t="array" ref="J617">IFERROR(SMALL(IF($D$2:$D1526=D617,$A$2:$A$911*1.000001),4),"")</f>
        <v/>
      </c>
      <c r="K617" s="13" t="str">
        <f t="shared" si="63"/>
        <v>No</v>
      </c>
      <c r="L617" s="13" t="str">
        <f t="shared" si="64"/>
        <v>No</v>
      </c>
      <c r="M617" s="13" t="str">
        <f t="shared" si="65"/>
        <v>No</v>
      </c>
      <c r="N617" s="13" t="str">
        <f>Table1[[#This Row],[Club]]&amp;":"&amp;Table1[[#Headers],[Male]]</f>
        <v>:Male</v>
      </c>
      <c r="Z617" s="14" t="str">
        <f t="shared" si="66"/>
        <v/>
      </c>
      <c r="AA617" s="14" t="str">
        <f t="shared" si="67"/>
        <v/>
      </c>
      <c r="AB617" s="14" t="str">
        <f t="shared" si="62"/>
        <v/>
      </c>
    </row>
    <row r="618" spans="1:28" x14ac:dyDescent="0.2">
      <c r="A618" s="2">
        <v>617</v>
      </c>
      <c r="B618" s="2" t="str">
        <f>IFERROR(VLOOKUP($A$1&amp;":"&amp;A618,'Finish order'!C:K,6,FALSE),"")</f>
        <v/>
      </c>
      <c r="C618" s="2" t="str">
        <f>IFERROR(VLOOKUP(A$1&amp;":"&amp;A618,'Finish order'!$C:$K,9,FALSE),"")</f>
        <v/>
      </c>
      <c r="D618" s="2" t="str">
        <f>IFERROR(VLOOKUP(A$1&amp;":"&amp;A618,'Finish order'!$C:$K,7,FALSE),"")</f>
        <v/>
      </c>
      <c r="E618" s="11" t="str">
        <f>IFERROR(VLOOKUP($A$1&amp;":"&amp;A618,'Finish order'!C:K,5,FALSE),"")</f>
        <v/>
      </c>
      <c r="F618" s="2" t="str">
        <f>IFERROR(VLOOKUP($A$1&amp;":"&amp;A618,'Finish order'!C:K,4,FALSE),"")</f>
        <v/>
      </c>
      <c r="G618" s="2" t="str" cm="1">
        <f t="array" ref="G618">IFERROR(SMALL(IF($D$2:$D1527=D618,$A$2:$A$911*1.001),1),"")</f>
        <v/>
      </c>
      <c r="H618" s="2" t="str" cm="1">
        <f t="array" ref="H618">IFERROR(SMALL(IF($D$2:$D1527=D618,$A$2:$A$911*1.0001),2),"")</f>
        <v/>
      </c>
      <c r="I618" s="2" t="str" cm="1">
        <f t="array" ref="I618">IFERROR(SMALL(IF($D$2:$D1527=D618,$A$2:$A$911*1.00001),3),"")</f>
        <v/>
      </c>
      <c r="J618" s="2" t="str" cm="1">
        <f t="array" ref="J618">IFERROR(SMALL(IF($D$2:$D1527=D618,$A$2:$A$911*1.000001),4),"")</f>
        <v/>
      </c>
      <c r="K618" s="13" t="str">
        <f t="shared" si="63"/>
        <v>No</v>
      </c>
      <c r="L618" s="13" t="str">
        <f t="shared" si="64"/>
        <v>No</v>
      </c>
      <c r="M618" s="13" t="str">
        <f t="shared" si="65"/>
        <v>No</v>
      </c>
      <c r="N618" s="13" t="str">
        <f>Table1[[#This Row],[Club]]&amp;":"&amp;Table1[[#Headers],[Male]]</f>
        <v>:Male</v>
      </c>
      <c r="Z618" s="14" t="str">
        <f t="shared" si="66"/>
        <v/>
      </c>
      <c r="AA618" s="14" t="str">
        <f t="shared" si="67"/>
        <v/>
      </c>
      <c r="AB618" s="14" t="str">
        <f t="shared" si="62"/>
        <v/>
      </c>
    </row>
    <row r="619" spans="1:28" x14ac:dyDescent="0.2">
      <c r="A619" s="2">
        <v>618</v>
      </c>
      <c r="B619" s="2" t="str">
        <f>IFERROR(VLOOKUP($A$1&amp;":"&amp;A619,'Finish order'!C:K,6,FALSE),"")</f>
        <v/>
      </c>
      <c r="C619" s="2" t="str">
        <f>IFERROR(VLOOKUP(A$1&amp;":"&amp;A619,'Finish order'!$C:$K,9,FALSE),"")</f>
        <v/>
      </c>
      <c r="D619" s="2" t="str">
        <f>IFERROR(VLOOKUP(A$1&amp;":"&amp;A619,'Finish order'!$C:$K,7,FALSE),"")</f>
        <v/>
      </c>
      <c r="E619" s="11" t="str">
        <f>IFERROR(VLOOKUP($A$1&amp;":"&amp;A619,'Finish order'!C:K,5,FALSE),"")</f>
        <v/>
      </c>
      <c r="F619" s="2" t="str">
        <f>IFERROR(VLOOKUP($A$1&amp;":"&amp;A619,'Finish order'!C:K,4,FALSE),"")</f>
        <v/>
      </c>
      <c r="G619" s="2" t="str" cm="1">
        <f t="array" ref="G619">IFERROR(SMALL(IF($D$2:$D1528=D619,$A$2:$A$911*1.001),1),"")</f>
        <v/>
      </c>
      <c r="H619" s="2" t="str" cm="1">
        <f t="array" ref="H619">IFERROR(SMALL(IF($D$2:$D1528=D619,$A$2:$A$911*1.0001),2),"")</f>
        <v/>
      </c>
      <c r="I619" s="2" t="str" cm="1">
        <f t="array" ref="I619">IFERROR(SMALL(IF($D$2:$D1528=D619,$A$2:$A$911*1.00001),3),"")</f>
        <v/>
      </c>
      <c r="J619" s="2" t="str" cm="1">
        <f t="array" ref="J619">IFERROR(SMALL(IF($D$2:$D1528=D619,$A$2:$A$911*1.000001),4),"")</f>
        <v/>
      </c>
      <c r="K619" s="13" t="str">
        <f t="shared" si="63"/>
        <v>No</v>
      </c>
      <c r="L619" s="13" t="str">
        <f t="shared" si="64"/>
        <v>No</v>
      </c>
      <c r="M619" s="13" t="str">
        <f t="shared" si="65"/>
        <v>No</v>
      </c>
      <c r="N619" s="13" t="str">
        <f>Table1[[#This Row],[Club]]&amp;":"&amp;Table1[[#Headers],[Male]]</f>
        <v>:Male</v>
      </c>
      <c r="Z619" s="14" t="str">
        <f t="shared" si="66"/>
        <v/>
      </c>
      <c r="AA619" s="14" t="str">
        <f t="shared" si="67"/>
        <v/>
      </c>
      <c r="AB619" s="14" t="str">
        <f t="shared" si="62"/>
        <v/>
      </c>
    </row>
    <row r="620" spans="1:28" x14ac:dyDescent="0.2">
      <c r="A620" s="2">
        <v>619</v>
      </c>
      <c r="B620" s="2" t="str">
        <f>IFERROR(VLOOKUP($A$1&amp;":"&amp;A620,'Finish order'!C:K,6,FALSE),"")</f>
        <v/>
      </c>
      <c r="C620" s="2" t="str">
        <f>IFERROR(VLOOKUP(A$1&amp;":"&amp;A620,'Finish order'!$C:$K,9,FALSE),"")</f>
        <v/>
      </c>
      <c r="D620" s="2" t="str">
        <f>IFERROR(VLOOKUP(A$1&amp;":"&amp;A620,'Finish order'!$C:$K,7,FALSE),"")</f>
        <v/>
      </c>
      <c r="E620" s="11" t="str">
        <f>IFERROR(VLOOKUP($A$1&amp;":"&amp;A620,'Finish order'!C:K,5,FALSE),"")</f>
        <v/>
      </c>
      <c r="F620" s="2" t="str">
        <f>IFERROR(VLOOKUP($A$1&amp;":"&amp;A620,'Finish order'!C:K,4,FALSE),"")</f>
        <v/>
      </c>
      <c r="G620" s="2" t="str" cm="1">
        <f t="array" ref="G620">IFERROR(SMALL(IF($D$2:$D1529=D620,$A$2:$A$911*1.001),1),"")</f>
        <v/>
      </c>
      <c r="H620" s="2" t="str" cm="1">
        <f t="array" ref="H620">IFERROR(SMALL(IF($D$2:$D1529=D620,$A$2:$A$911*1.0001),2),"")</f>
        <v/>
      </c>
      <c r="I620" s="2" t="str" cm="1">
        <f t="array" ref="I620">IFERROR(SMALL(IF($D$2:$D1529=D620,$A$2:$A$911*1.00001),3),"")</f>
        <v/>
      </c>
      <c r="J620" s="2" t="str" cm="1">
        <f t="array" ref="J620">IFERROR(SMALL(IF($D$2:$D1529=D620,$A$2:$A$911*1.000001),4),"")</f>
        <v/>
      </c>
      <c r="K620" s="13" t="str">
        <f t="shared" si="63"/>
        <v>No</v>
      </c>
      <c r="L620" s="13" t="str">
        <f t="shared" si="64"/>
        <v>No</v>
      </c>
      <c r="M620" s="13" t="str">
        <f t="shared" si="65"/>
        <v>No</v>
      </c>
      <c r="N620" s="13" t="str">
        <f>Table1[[#This Row],[Club]]&amp;":"&amp;Table1[[#Headers],[Male]]</f>
        <v>:Male</v>
      </c>
      <c r="Z620" s="14" t="str">
        <f t="shared" si="66"/>
        <v/>
      </c>
      <c r="AA620" s="14" t="str">
        <f t="shared" si="67"/>
        <v/>
      </c>
      <c r="AB620" s="14" t="str">
        <f t="shared" si="62"/>
        <v/>
      </c>
    </row>
    <row r="621" spans="1:28" x14ac:dyDescent="0.2">
      <c r="A621" s="2">
        <v>620</v>
      </c>
      <c r="B621" s="2" t="str">
        <f>IFERROR(VLOOKUP($A$1&amp;":"&amp;A621,'Finish order'!C:K,6,FALSE),"")</f>
        <v/>
      </c>
      <c r="C621" s="2" t="str">
        <f>IFERROR(VLOOKUP(A$1&amp;":"&amp;A621,'Finish order'!$C:$K,9,FALSE),"")</f>
        <v/>
      </c>
      <c r="D621" s="2" t="str">
        <f>IFERROR(VLOOKUP(A$1&amp;":"&amp;A621,'Finish order'!$C:$K,7,FALSE),"")</f>
        <v/>
      </c>
      <c r="E621" s="11" t="str">
        <f>IFERROR(VLOOKUP($A$1&amp;":"&amp;A621,'Finish order'!C:K,5,FALSE),"")</f>
        <v/>
      </c>
      <c r="F621" s="2" t="str">
        <f>IFERROR(VLOOKUP($A$1&amp;":"&amp;A621,'Finish order'!C:K,4,FALSE),"")</f>
        <v/>
      </c>
      <c r="G621" s="2" t="str" cm="1">
        <f t="array" ref="G621">IFERROR(SMALL(IF($D$2:$D1530=D621,$A$2:$A$911*1.001),1),"")</f>
        <v/>
      </c>
      <c r="H621" s="2" t="str" cm="1">
        <f t="array" ref="H621">IFERROR(SMALL(IF($D$2:$D1530=D621,$A$2:$A$911*1.0001),2),"")</f>
        <v/>
      </c>
      <c r="I621" s="2" t="str" cm="1">
        <f t="array" ref="I621">IFERROR(SMALL(IF($D$2:$D1530=D621,$A$2:$A$911*1.00001),3),"")</f>
        <v/>
      </c>
      <c r="J621" s="2" t="str" cm="1">
        <f t="array" ref="J621">IFERROR(SMALL(IF($D$2:$D1530=D621,$A$2:$A$911*1.000001),4),"")</f>
        <v/>
      </c>
      <c r="K621" s="13" t="str">
        <f t="shared" si="63"/>
        <v>No</v>
      </c>
      <c r="L621" s="13" t="str">
        <f t="shared" si="64"/>
        <v>No</v>
      </c>
      <c r="M621" s="13" t="str">
        <f t="shared" si="65"/>
        <v>No</v>
      </c>
      <c r="N621" s="13" t="str">
        <f>Table1[[#This Row],[Club]]&amp;":"&amp;Table1[[#Headers],[Male]]</f>
        <v>:Male</v>
      </c>
      <c r="Z621" s="14" t="str">
        <f t="shared" si="66"/>
        <v/>
      </c>
      <c r="AA621" s="14" t="str">
        <f t="shared" si="67"/>
        <v/>
      </c>
      <c r="AB621" s="14" t="str">
        <f t="shared" si="62"/>
        <v/>
      </c>
    </row>
    <row r="622" spans="1:28" x14ac:dyDescent="0.2">
      <c r="A622" s="2">
        <v>621</v>
      </c>
      <c r="B622" s="2" t="str">
        <f>IFERROR(VLOOKUP($A$1&amp;":"&amp;A622,'Finish order'!C:K,6,FALSE),"")</f>
        <v/>
      </c>
      <c r="C622" s="2" t="str">
        <f>IFERROR(VLOOKUP(A$1&amp;":"&amp;A622,'Finish order'!$C:$K,9,FALSE),"")</f>
        <v/>
      </c>
      <c r="D622" s="2" t="str">
        <f>IFERROR(VLOOKUP(A$1&amp;":"&amp;A622,'Finish order'!$C:$K,7,FALSE),"")</f>
        <v/>
      </c>
      <c r="E622" s="11" t="str">
        <f>IFERROR(VLOOKUP($A$1&amp;":"&amp;A622,'Finish order'!C:K,5,FALSE),"")</f>
        <v/>
      </c>
      <c r="F622" s="2" t="str">
        <f>IFERROR(VLOOKUP($A$1&amp;":"&amp;A622,'Finish order'!C:K,4,FALSE),"")</f>
        <v/>
      </c>
      <c r="G622" s="2" t="str" cm="1">
        <f t="array" ref="G622">IFERROR(SMALL(IF($D$2:$D1531=D622,$A$2:$A$911*1.001),1),"")</f>
        <v/>
      </c>
      <c r="H622" s="2" t="str" cm="1">
        <f t="array" ref="H622">IFERROR(SMALL(IF($D$2:$D1531=D622,$A$2:$A$911*1.0001),2),"")</f>
        <v/>
      </c>
      <c r="I622" s="2" t="str" cm="1">
        <f t="array" ref="I622">IFERROR(SMALL(IF($D$2:$D1531=D622,$A$2:$A$911*1.00001),3),"")</f>
        <v/>
      </c>
      <c r="J622" s="2" t="str" cm="1">
        <f t="array" ref="J622">IFERROR(SMALL(IF($D$2:$D1531=D622,$A$2:$A$911*1.000001),4),"")</f>
        <v/>
      </c>
      <c r="K622" s="13" t="str">
        <f t="shared" si="63"/>
        <v>No</v>
      </c>
      <c r="L622" s="13" t="str">
        <f t="shared" si="64"/>
        <v>No</v>
      </c>
      <c r="M622" s="13" t="str">
        <f t="shared" si="65"/>
        <v>No</v>
      </c>
      <c r="N622" s="13" t="str">
        <f>Table1[[#This Row],[Club]]&amp;":"&amp;Table1[[#Headers],[Male]]</f>
        <v>:Male</v>
      </c>
      <c r="Z622" s="14" t="str">
        <f t="shared" si="66"/>
        <v/>
      </c>
      <c r="AA622" s="14" t="str">
        <f t="shared" si="67"/>
        <v/>
      </c>
      <c r="AB622" s="14" t="str">
        <f t="shared" si="62"/>
        <v/>
      </c>
    </row>
    <row r="623" spans="1:28" x14ac:dyDescent="0.2">
      <c r="A623" s="2">
        <v>622</v>
      </c>
      <c r="B623" s="2" t="str">
        <f>IFERROR(VLOOKUP($A$1&amp;":"&amp;A623,'Finish order'!C:K,6,FALSE),"")</f>
        <v/>
      </c>
      <c r="C623" s="2" t="str">
        <f>IFERROR(VLOOKUP(A$1&amp;":"&amp;A623,'Finish order'!$C:$K,9,FALSE),"")</f>
        <v/>
      </c>
      <c r="D623" s="2" t="str">
        <f>IFERROR(VLOOKUP(A$1&amp;":"&amp;A623,'Finish order'!$C:$K,7,FALSE),"")</f>
        <v/>
      </c>
      <c r="E623" s="11" t="str">
        <f>IFERROR(VLOOKUP($A$1&amp;":"&amp;A623,'Finish order'!C:K,5,FALSE),"")</f>
        <v/>
      </c>
      <c r="F623" s="2" t="str">
        <f>IFERROR(VLOOKUP($A$1&amp;":"&amp;A623,'Finish order'!C:K,4,FALSE),"")</f>
        <v/>
      </c>
      <c r="G623" s="2" t="str" cm="1">
        <f t="array" ref="G623">IFERROR(SMALL(IF($D$2:$D1532=D623,$A$2:$A$911*1.001),1),"")</f>
        <v/>
      </c>
      <c r="H623" s="2" t="str" cm="1">
        <f t="array" ref="H623">IFERROR(SMALL(IF($D$2:$D1532=D623,$A$2:$A$911*1.0001),2),"")</f>
        <v/>
      </c>
      <c r="I623" s="2" t="str" cm="1">
        <f t="array" ref="I623">IFERROR(SMALL(IF($D$2:$D1532=D623,$A$2:$A$911*1.00001),3),"")</f>
        <v/>
      </c>
      <c r="J623" s="2" t="str" cm="1">
        <f t="array" ref="J623">IFERROR(SMALL(IF($D$2:$D1532=D623,$A$2:$A$911*1.000001),4),"")</f>
        <v/>
      </c>
      <c r="K623" s="13" t="str">
        <f t="shared" si="63"/>
        <v>No</v>
      </c>
      <c r="L623" s="13" t="str">
        <f t="shared" si="64"/>
        <v>No</v>
      </c>
      <c r="M623" s="13" t="str">
        <f t="shared" si="65"/>
        <v>No</v>
      </c>
      <c r="N623" s="13" t="str">
        <f>Table1[[#This Row],[Club]]&amp;":"&amp;Table1[[#Headers],[Male]]</f>
        <v>:Male</v>
      </c>
      <c r="Z623" s="14" t="str">
        <f t="shared" si="66"/>
        <v/>
      </c>
      <c r="AA623" s="14" t="str">
        <f t="shared" si="67"/>
        <v/>
      </c>
      <c r="AB623" s="14" t="str">
        <f t="shared" si="62"/>
        <v/>
      </c>
    </row>
    <row r="624" spans="1:28" x14ac:dyDescent="0.2">
      <c r="A624" s="2">
        <v>623</v>
      </c>
      <c r="B624" s="2" t="str">
        <f>IFERROR(VLOOKUP($A$1&amp;":"&amp;A624,'Finish order'!C:K,6,FALSE),"")</f>
        <v/>
      </c>
      <c r="C624" s="2" t="str">
        <f>IFERROR(VLOOKUP(A$1&amp;":"&amp;A624,'Finish order'!$C:$K,9,FALSE),"")</f>
        <v/>
      </c>
      <c r="D624" s="2" t="str">
        <f>IFERROR(VLOOKUP(A$1&amp;":"&amp;A624,'Finish order'!$C:$K,7,FALSE),"")</f>
        <v/>
      </c>
      <c r="E624" s="11" t="str">
        <f>IFERROR(VLOOKUP($A$1&amp;":"&amp;A624,'Finish order'!C:K,5,FALSE),"")</f>
        <v/>
      </c>
      <c r="F624" s="2" t="str">
        <f>IFERROR(VLOOKUP($A$1&amp;":"&amp;A624,'Finish order'!C:K,4,FALSE),"")</f>
        <v/>
      </c>
      <c r="G624" s="2" t="str" cm="1">
        <f t="array" ref="G624">IFERROR(SMALL(IF($D$2:$D1533=D624,$A$2:$A$911*1.001),1),"")</f>
        <v/>
      </c>
      <c r="H624" s="2" t="str" cm="1">
        <f t="array" ref="H624">IFERROR(SMALL(IF($D$2:$D1533=D624,$A$2:$A$911*1.0001),2),"")</f>
        <v/>
      </c>
      <c r="I624" s="2" t="str" cm="1">
        <f t="array" ref="I624">IFERROR(SMALL(IF($D$2:$D1533=D624,$A$2:$A$911*1.00001),3),"")</f>
        <v/>
      </c>
      <c r="J624" s="2" t="str" cm="1">
        <f t="array" ref="J624">IFERROR(SMALL(IF($D$2:$D1533=D624,$A$2:$A$911*1.000001),4),"")</f>
        <v/>
      </c>
      <c r="K624" s="13" t="str">
        <f t="shared" si="63"/>
        <v>No</v>
      </c>
      <c r="L624" s="13" t="str">
        <f t="shared" si="64"/>
        <v>No</v>
      </c>
      <c r="M624" s="13" t="str">
        <f t="shared" si="65"/>
        <v>No</v>
      </c>
      <c r="N624" s="13" t="str">
        <f>Table1[[#This Row],[Club]]&amp;":"&amp;Table1[[#Headers],[Male]]</f>
        <v>:Male</v>
      </c>
      <c r="Z624" s="14" t="str">
        <f t="shared" si="66"/>
        <v/>
      </c>
      <c r="AA624" s="14" t="str">
        <f t="shared" si="67"/>
        <v/>
      </c>
      <c r="AB624" s="14" t="str">
        <f t="shared" si="62"/>
        <v/>
      </c>
    </row>
    <row r="625" spans="1:28" x14ac:dyDescent="0.2">
      <c r="A625" s="2">
        <v>624</v>
      </c>
      <c r="B625" s="2" t="str">
        <f>IFERROR(VLOOKUP($A$1&amp;":"&amp;A625,'Finish order'!C:K,6,FALSE),"")</f>
        <v/>
      </c>
      <c r="C625" s="2" t="str">
        <f>IFERROR(VLOOKUP(A$1&amp;":"&amp;A625,'Finish order'!$C:$K,9,FALSE),"")</f>
        <v/>
      </c>
      <c r="D625" s="2" t="str">
        <f>IFERROR(VLOOKUP(A$1&amp;":"&amp;A625,'Finish order'!$C:$K,7,FALSE),"")</f>
        <v/>
      </c>
      <c r="E625" s="11" t="str">
        <f>IFERROR(VLOOKUP($A$1&amp;":"&amp;A625,'Finish order'!C:K,5,FALSE),"")</f>
        <v/>
      </c>
      <c r="F625" s="2" t="str">
        <f>IFERROR(VLOOKUP($A$1&amp;":"&amp;A625,'Finish order'!C:K,4,FALSE),"")</f>
        <v/>
      </c>
      <c r="G625" s="2" t="str" cm="1">
        <f t="array" ref="G625">IFERROR(SMALL(IF($D$2:$D1534=D625,$A$2:$A$911*1.001),1),"")</f>
        <v/>
      </c>
      <c r="H625" s="2" t="str" cm="1">
        <f t="array" ref="H625">IFERROR(SMALL(IF($D$2:$D1534=D625,$A$2:$A$911*1.0001),2),"")</f>
        <v/>
      </c>
      <c r="I625" s="2" t="str" cm="1">
        <f t="array" ref="I625">IFERROR(SMALL(IF($D$2:$D1534=D625,$A$2:$A$911*1.00001),3),"")</f>
        <v/>
      </c>
      <c r="J625" s="2" t="str" cm="1">
        <f t="array" ref="J625">IFERROR(SMALL(IF($D$2:$D1534=D625,$A$2:$A$911*1.000001),4),"")</f>
        <v/>
      </c>
      <c r="K625" s="13" t="str">
        <f t="shared" si="63"/>
        <v>No</v>
      </c>
      <c r="L625" s="13" t="str">
        <f t="shared" si="64"/>
        <v>No</v>
      </c>
      <c r="M625" s="13" t="str">
        <f t="shared" si="65"/>
        <v>No</v>
      </c>
      <c r="N625" s="13" t="str">
        <f>Table1[[#This Row],[Club]]&amp;":"&amp;Table1[[#Headers],[Male]]</f>
        <v>:Male</v>
      </c>
      <c r="Z625" s="14" t="str">
        <f t="shared" si="66"/>
        <v/>
      </c>
      <c r="AA625" s="14" t="str">
        <f t="shared" si="67"/>
        <v/>
      </c>
      <c r="AB625" s="14" t="str">
        <f t="shared" si="62"/>
        <v/>
      </c>
    </row>
    <row r="626" spans="1:28" x14ac:dyDescent="0.2">
      <c r="A626" s="2">
        <v>625</v>
      </c>
      <c r="B626" s="2" t="str">
        <f>IFERROR(VLOOKUP($A$1&amp;":"&amp;A626,'Finish order'!C:K,6,FALSE),"")</f>
        <v/>
      </c>
      <c r="C626" s="2" t="str">
        <f>IFERROR(VLOOKUP(A$1&amp;":"&amp;A626,'Finish order'!$C:$K,9,FALSE),"")</f>
        <v/>
      </c>
      <c r="D626" s="2" t="str">
        <f>IFERROR(VLOOKUP(A$1&amp;":"&amp;A626,'Finish order'!$C:$K,7,FALSE),"")</f>
        <v/>
      </c>
      <c r="E626" s="11" t="str">
        <f>IFERROR(VLOOKUP($A$1&amp;":"&amp;A626,'Finish order'!C:K,5,FALSE),"")</f>
        <v/>
      </c>
      <c r="F626" s="2" t="str">
        <f>IFERROR(VLOOKUP($A$1&amp;":"&amp;A626,'Finish order'!C:K,4,FALSE),"")</f>
        <v/>
      </c>
      <c r="G626" s="2" t="str" cm="1">
        <f t="array" ref="G626">IFERROR(SMALL(IF($D$2:$D1535=D626,$A$2:$A$911*1.001),1),"")</f>
        <v/>
      </c>
      <c r="H626" s="2" t="str" cm="1">
        <f t="array" ref="H626">IFERROR(SMALL(IF($D$2:$D1535=D626,$A$2:$A$911*1.0001),2),"")</f>
        <v/>
      </c>
      <c r="I626" s="2" t="str" cm="1">
        <f t="array" ref="I626">IFERROR(SMALL(IF($D$2:$D1535=D626,$A$2:$A$911*1.00001),3),"")</f>
        <v/>
      </c>
      <c r="J626" s="2" t="str" cm="1">
        <f t="array" ref="J626">IFERROR(SMALL(IF($D$2:$D1535=D626,$A$2:$A$911*1.000001),4),"")</f>
        <v/>
      </c>
      <c r="K626" s="13" t="str">
        <f t="shared" si="63"/>
        <v>No</v>
      </c>
      <c r="L626" s="13" t="str">
        <f t="shared" si="64"/>
        <v>No</v>
      </c>
      <c r="M626" s="13" t="str">
        <f t="shared" si="65"/>
        <v>No</v>
      </c>
      <c r="N626" s="13" t="str">
        <f>Table1[[#This Row],[Club]]&amp;":"&amp;Table1[[#Headers],[Male]]</f>
        <v>:Male</v>
      </c>
      <c r="Z626" s="14" t="str">
        <f t="shared" si="66"/>
        <v/>
      </c>
      <c r="AA626" s="14" t="str">
        <f t="shared" si="67"/>
        <v/>
      </c>
      <c r="AB626" s="14" t="str">
        <f t="shared" si="62"/>
        <v/>
      </c>
    </row>
    <row r="627" spans="1:28" x14ac:dyDescent="0.2">
      <c r="A627" s="2">
        <v>626</v>
      </c>
      <c r="B627" s="2" t="str">
        <f>IFERROR(VLOOKUP($A$1&amp;":"&amp;A627,'Finish order'!C:K,6,FALSE),"")</f>
        <v/>
      </c>
      <c r="C627" s="2" t="str">
        <f>IFERROR(VLOOKUP(A$1&amp;":"&amp;A627,'Finish order'!$C:$K,9,FALSE),"")</f>
        <v/>
      </c>
      <c r="D627" s="2" t="str">
        <f>IFERROR(VLOOKUP(A$1&amp;":"&amp;A627,'Finish order'!$C:$K,7,FALSE),"")</f>
        <v/>
      </c>
      <c r="E627" s="11" t="str">
        <f>IFERROR(VLOOKUP($A$1&amp;":"&amp;A627,'Finish order'!C:K,5,FALSE),"")</f>
        <v/>
      </c>
      <c r="F627" s="2" t="str">
        <f>IFERROR(VLOOKUP($A$1&amp;":"&amp;A627,'Finish order'!C:K,4,FALSE),"")</f>
        <v/>
      </c>
      <c r="G627" s="2" t="str" cm="1">
        <f t="array" ref="G627">IFERROR(SMALL(IF($D$2:$D1536=D627,$A$2:$A$911*1.001),1),"")</f>
        <v/>
      </c>
      <c r="H627" s="2" t="str" cm="1">
        <f t="array" ref="H627">IFERROR(SMALL(IF($D$2:$D1536=D627,$A$2:$A$911*1.0001),2),"")</f>
        <v/>
      </c>
      <c r="I627" s="2" t="str" cm="1">
        <f t="array" ref="I627">IFERROR(SMALL(IF($D$2:$D1536=D627,$A$2:$A$911*1.00001),3),"")</f>
        <v/>
      </c>
      <c r="J627" s="2" t="str" cm="1">
        <f t="array" ref="J627">IFERROR(SMALL(IF($D$2:$D1536=D627,$A$2:$A$911*1.000001),4),"")</f>
        <v/>
      </c>
      <c r="K627" s="13" t="str">
        <f t="shared" si="63"/>
        <v>No</v>
      </c>
      <c r="L627" s="13" t="str">
        <f t="shared" si="64"/>
        <v>No</v>
      </c>
      <c r="M627" s="13" t="str">
        <f t="shared" si="65"/>
        <v>No</v>
      </c>
      <c r="N627" s="13" t="str">
        <f>Table1[[#This Row],[Club]]&amp;":"&amp;Table1[[#Headers],[Male]]</f>
        <v>:Male</v>
      </c>
      <c r="Z627" s="14" t="str">
        <f t="shared" si="66"/>
        <v/>
      </c>
      <c r="AA627" s="14" t="str">
        <f t="shared" si="67"/>
        <v/>
      </c>
      <c r="AB627" s="14" t="str">
        <f t="shared" si="62"/>
        <v/>
      </c>
    </row>
    <row r="628" spans="1:28" x14ac:dyDescent="0.2">
      <c r="A628" s="2">
        <v>627</v>
      </c>
      <c r="B628" s="2" t="str">
        <f>IFERROR(VLOOKUP($A$1&amp;":"&amp;A628,'Finish order'!C:K,6,FALSE),"")</f>
        <v/>
      </c>
      <c r="C628" s="2" t="str">
        <f>IFERROR(VLOOKUP(A$1&amp;":"&amp;A628,'Finish order'!$C:$K,9,FALSE),"")</f>
        <v/>
      </c>
      <c r="D628" s="2" t="str">
        <f>IFERROR(VLOOKUP(A$1&amp;":"&amp;A628,'Finish order'!$C:$K,7,FALSE),"")</f>
        <v/>
      </c>
      <c r="E628" s="11" t="str">
        <f>IFERROR(VLOOKUP($A$1&amp;":"&amp;A628,'Finish order'!C:K,5,FALSE),"")</f>
        <v/>
      </c>
      <c r="F628" s="2" t="str">
        <f>IFERROR(VLOOKUP($A$1&amp;":"&amp;A628,'Finish order'!C:K,4,FALSE),"")</f>
        <v/>
      </c>
      <c r="G628" s="2" t="str" cm="1">
        <f t="array" ref="G628">IFERROR(SMALL(IF($D$2:$D1537=D628,$A$2:$A$911*1.001),1),"")</f>
        <v/>
      </c>
      <c r="H628" s="2" t="str" cm="1">
        <f t="array" ref="H628">IFERROR(SMALL(IF($D$2:$D1537=D628,$A$2:$A$911*1.0001),2),"")</f>
        <v/>
      </c>
      <c r="I628" s="2" t="str" cm="1">
        <f t="array" ref="I628">IFERROR(SMALL(IF($D$2:$D1537=D628,$A$2:$A$911*1.00001),3),"")</f>
        <v/>
      </c>
      <c r="J628" s="2" t="str" cm="1">
        <f t="array" ref="J628">IFERROR(SMALL(IF($D$2:$D1537=D628,$A$2:$A$911*1.000001),4),"")</f>
        <v/>
      </c>
      <c r="K628" s="13" t="str">
        <f t="shared" si="63"/>
        <v>No</v>
      </c>
      <c r="L628" s="13" t="str">
        <f t="shared" si="64"/>
        <v>No</v>
      </c>
      <c r="M628" s="13" t="str">
        <f t="shared" si="65"/>
        <v>No</v>
      </c>
      <c r="N628" s="13" t="str">
        <f>Table1[[#This Row],[Club]]&amp;":"&amp;Table1[[#Headers],[Male]]</f>
        <v>:Male</v>
      </c>
      <c r="Z628" s="14" t="str">
        <f t="shared" si="66"/>
        <v/>
      </c>
      <c r="AA628" s="14" t="str">
        <f t="shared" si="67"/>
        <v/>
      </c>
      <c r="AB628" s="14" t="str">
        <f t="shared" si="62"/>
        <v/>
      </c>
    </row>
    <row r="629" spans="1:28" x14ac:dyDescent="0.2">
      <c r="A629" s="2">
        <v>628</v>
      </c>
      <c r="B629" s="2" t="str">
        <f>IFERROR(VLOOKUP($A$1&amp;":"&amp;A629,'Finish order'!C:K,6,FALSE),"")</f>
        <v/>
      </c>
      <c r="C629" s="2" t="str">
        <f>IFERROR(VLOOKUP(A$1&amp;":"&amp;A629,'Finish order'!$C:$K,9,FALSE),"")</f>
        <v/>
      </c>
      <c r="D629" s="2" t="str">
        <f>IFERROR(VLOOKUP(A$1&amp;":"&amp;A629,'Finish order'!$C:$K,7,FALSE),"")</f>
        <v/>
      </c>
      <c r="E629" s="11" t="str">
        <f>IFERROR(VLOOKUP($A$1&amp;":"&amp;A629,'Finish order'!C:K,5,FALSE),"")</f>
        <v/>
      </c>
      <c r="F629" s="2" t="str">
        <f>IFERROR(VLOOKUP($A$1&amp;":"&amp;A629,'Finish order'!C:K,4,FALSE),"")</f>
        <v/>
      </c>
      <c r="G629" s="2" t="str" cm="1">
        <f t="array" ref="G629">IFERROR(SMALL(IF($D$2:$D1538=D629,$A$2:$A$911*1.001),1),"")</f>
        <v/>
      </c>
      <c r="H629" s="2" t="str" cm="1">
        <f t="array" ref="H629">IFERROR(SMALL(IF($D$2:$D1538=D629,$A$2:$A$911*1.0001),2),"")</f>
        <v/>
      </c>
      <c r="I629" s="2" t="str" cm="1">
        <f t="array" ref="I629">IFERROR(SMALL(IF($D$2:$D1538=D629,$A$2:$A$911*1.00001),3),"")</f>
        <v/>
      </c>
      <c r="J629" s="2" t="str" cm="1">
        <f t="array" ref="J629">IFERROR(SMALL(IF($D$2:$D1538=D629,$A$2:$A$911*1.000001),4),"")</f>
        <v/>
      </c>
      <c r="K629" s="13" t="str">
        <f t="shared" si="63"/>
        <v>No</v>
      </c>
      <c r="L629" s="13" t="str">
        <f t="shared" si="64"/>
        <v>No</v>
      </c>
      <c r="M629" s="13" t="str">
        <f t="shared" si="65"/>
        <v>No</v>
      </c>
      <c r="N629" s="13" t="str">
        <f>Table1[[#This Row],[Club]]&amp;":"&amp;Table1[[#Headers],[Male]]</f>
        <v>:Male</v>
      </c>
      <c r="Z629" s="14" t="str">
        <f t="shared" si="66"/>
        <v/>
      </c>
      <c r="AA629" s="14" t="str">
        <f t="shared" si="67"/>
        <v/>
      </c>
      <c r="AB629" s="14" t="str">
        <f t="shared" si="62"/>
        <v/>
      </c>
    </row>
    <row r="630" spans="1:28" x14ac:dyDescent="0.2">
      <c r="A630" s="2">
        <v>629</v>
      </c>
      <c r="B630" s="2" t="str">
        <f>IFERROR(VLOOKUP($A$1&amp;":"&amp;A630,'Finish order'!C:K,6,FALSE),"")</f>
        <v/>
      </c>
      <c r="C630" s="2" t="str">
        <f>IFERROR(VLOOKUP(A$1&amp;":"&amp;A630,'Finish order'!$C:$K,9,FALSE),"")</f>
        <v/>
      </c>
      <c r="D630" s="2" t="str">
        <f>IFERROR(VLOOKUP(A$1&amp;":"&amp;A630,'Finish order'!$C:$K,7,FALSE),"")</f>
        <v/>
      </c>
      <c r="E630" s="11" t="str">
        <f>IFERROR(VLOOKUP($A$1&amp;":"&amp;A630,'Finish order'!C:K,5,FALSE),"")</f>
        <v/>
      </c>
      <c r="F630" s="2" t="str">
        <f>IFERROR(VLOOKUP($A$1&amp;":"&amp;A630,'Finish order'!C:K,4,FALSE),"")</f>
        <v/>
      </c>
      <c r="G630" s="2" t="str" cm="1">
        <f t="array" ref="G630">IFERROR(SMALL(IF($D$2:$D1539=D630,$A$2:$A$911*1.001),1),"")</f>
        <v/>
      </c>
      <c r="H630" s="2" t="str" cm="1">
        <f t="array" ref="H630">IFERROR(SMALL(IF($D$2:$D1539=D630,$A$2:$A$911*1.0001),2),"")</f>
        <v/>
      </c>
      <c r="I630" s="2" t="str" cm="1">
        <f t="array" ref="I630">IFERROR(SMALL(IF($D$2:$D1539=D630,$A$2:$A$911*1.00001),3),"")</f>
        <v/>
      </c>
      <c r="J630" s="2" t="str" cm="1">
        <f t="array" ref="J630">IFERROR(SMALL(IF($D$2:$D1539=D630,$A$2:$A$911*1.000001),4),"")</f>
        <v/>
      </c>
      <c r="K630" s="13" t="str">
        <f t="shared" si="63"/>
        <v>No</v>
      </c>
      <c r="L630" s="13" t="str">
        <f t="shared" si="64"/>
        <v>No</v>
      </c>
      <c r="M630" s="13" t="str">
        <f t="shared" si="65"/>
        <v>No</v>
      </c>
      <c r="N630" s="13" t="str">
        <f>Table1[[#This Row],[Club]]&amp;":"&amp;Table1[[#Headers],[Male]]</f>
        <v>:Male</v>
      </c>
      <c r="Z630" s="14" t="str">
        <f t="shared" si="66"/>
        <v/>
      </c>
      <c r="AA630" s="14" t="str">
        <f t="shared" si="67"/>
        <v/>
      </c>
      <c r="AB630" s="14" t="str">
        <f t="shared" si="62"/>
        <v/>
      </c>
    </row>
    <row r="631" spans="1:28" x14ac:dyDescent="0.2">
      <c r="A631" s="2">
        <v>630</v>
      </c>
      <c r="B631" s="2" t="str">
        <f>IFERROR(VLOOKUP($A$1&amp;":"&amp;A631,'Finish order'!C:K,6,FALSE),"")</f>
        <v/>
      </c>
      <c r="C631" s="2" t="str">
        <f>IFERROR(VLOOKUP(A$1&amp;":"&amp;A631,'Finish order'!$C:$K,9,FALSE),"")</f>
        <v/>
      </c>
      <c r="D631" s="2" t="str">
        <f>IFERROR(VLOOKUP(A$1&amp;":"&amp;A631,'Finish order'!$C:$K,7,FALSE),"")</f>
        <v/>
      </c>
      <c r="E631" s="11" t="str">
        <f>IFERROR(VLOOKUP($A$1&amp;":"&amp;A631,'Finish order'!C:K,5,FALSE),"")</f>
        <v/>
      </c>
      <c r="F631" s="2" t="str">
        <f>IFERROR(VLOOKUP($A$1&amp;":"&amp;A631,'Finish order'!C:K,4,FALSE),"")</f>
        <v/>
      </c>
      <c r="G631" s="2" t="str" cm="1">
        <f t="array" ref="G631">IFERROR(SMALL(IF($D$2:$D1540=D631,$A$2:$A$911*1.001),1),"")</f>
        <v/>
      </c>
      <c r="H631" s="2" t="str" cm="1">
        <f t="array" ref="H631">IFERROR(SMALL(IF($D$2:$D1540=D631,$A$2:$A$911*1.0001),2),"")</f>
        <v/>
      </c>
      <c r="I631" s="2" t="str" cm="1">
        <f t="array" ref="I631">IFERROR(SMALL(IF($D$2:$D1540=D631,$A$2:$A$911*1.00001),3),"")</f>
        <v/>
      </c>
      <c r="J631" s="2" t="str" cm="1">
        <f t="array" ref="J631">IFERROR(SMALL(IF($D$2:$D1540=D631,$A$2:$A$911*1.000001),4),"")</f>
        <v/>
      </c>
      <c r="K631" s="13" t="str">
        <f t="shared" si="63"/>
        <v>No</v>
      </c>
      <c r="L631" s="13" t="str">
        <f t="shared" si="64"/>
        <v>No</v>
      </c>
      <c r="M631" s="13" t="str">
        <f t="shared" si="65"/>
        <v>No</v>
      </c>
      <c r="N631" s="13" t="str">
        <f>Table1[[#This Row],[Club]]&amp;":"&amp;Table1[[#Headers],[Male]]</f>
        <v>:Male</v>
      </c>
      <c r="Z631" s="14" t="str">
        <f t="shared" si="66"/>
        <v/>
      </c>
      <c r="AA631" s="14" t="str">
        <f t="shared" si="67"/>
        <v/>
      </c>
      <c r="AB631" s="14" t="str">
        <f t="shared" si="62"/>
        <v/>
      </c>
    </row>
    <row r="632" spans="1:28" x14ac:dyDescent="0.2">
      <c r="A632" s="2">
        <v>631</v>
      </c>
      <c r="B632" s="2" t="str">
        <f>IFERROR(VLOOKUP($A$1&amp;":"&amp;A632,'Finish order'!C:K,6,FALSE),"")</f>
        <v/>
      </c>
      <c r="C632" s="2" t="str">
        <f>IFERROR(VLOOKUP(A$1&amp;":"&amp;A632,'Finish order'!$C:$K,9,FALSE),"")</f>
        <v/>
      </c>
      <c r="D632" s="2" t="str">
        <f>IFERROR(VLOOKUP(A$1&amp;":"&amp;A632,'Finish order'!$C:$K,7,FALSE),"")</f>
        <v/>
      </c>
      <c r="E632" s="11" t="str">
        <f>IFERROR(VLOOKUP($A$1&amp;":"&amp;A632,'Finish order'!C:K,5,FALSE),"")</f>
        <v/>
      </c>
      <c r="F632" s="2" t="str">
        <f>IFERROR(VLOOKUP($A$1&amp;":"&amp;A632,'Finish order'!C:K,4,FALSE),"")</f>
        <v/>
      </c>
      <c r="G632" s="2" t="str" cm="1">
        <f t="array" ref="G632">IFERROR(SMALL(IF($D$2:$D1541=D632,$A$2:$A$911*1.001),1),"")</f>
        <v/>
      </c>
      <c r="H632" s="2" t="str" cm="1">
        <f t="array" ref="H632">IFERROR(SMALL(IF($D$2:$D1541=D632,$A$2:$A$911*1.0001),2),"")</f>
        <v/>
      </c>
      <c r="I632" s="2" t="str" cm="1">
        <f t="array" ref="I632">IFERROR(SMALL(IF($D$2:$D1541=D632,$A$2:$A$911*1.00001),3),"")</f>
        <v/>
      </c>
      <c r="J632" s="2" t="str" cm="1">
        <f t="array" ref="J632">IFERROR(SMALL(IF($D$2:$D1541=D632,$A$2:$A$911*1.000001),4),"")</f>
        <v/>
      </c>
      <c r="K632" s="13" t="str">
        <f t="shared" si="63"/>
        <v>No</v>
      </c>
      <c r="L632" s="13" t="str">
        <f t="shared" si="64"/>
        <v>No</v>
      </c>
      <c r="M632" s="13" t="str">
        <f t="shared" si="65"/>
        <v>No</v>
      </c>
      <c r="N632" s="13" t="str">
        <f>Table1[[#This Row],[Club]]&amp;":"&amp;Table1[[#Headers],[Male]]</f>
        <v>:Male</v>
      </c>
      <c r="Z632" s="14" t="str">
        <f t="shared" si="66"/>
        <v/>
      </c>
      <c r="AA632" s="14" t="str">
        <f t="shared" si="67"/>
        <v/>
      </c>
      <c r="AB632" s="14" t="str">
        <f t="shared" si="62"/>
        <v/>
      </c>
    </row>
    <row r="633" spans="1:28" x14ac:dyDescent="0.2">
      <c r="A633" s="2">
        <v>632</v>
      </c>
      <c r="B633" s="2" t="str">
        <f>IFERROR(VLOOKUP($A$1&amp;":"&amp;A633,'Finish order'!C:K,6,FALSE),"")</f>
        <v/>
      </c>
      <c r="C633" s="2" t="str">
        <f>IFERROR(VLOOKUP(A$1&amp;":"&amp;A633,'Finish order'!$C:$K,9,FALSE),"")</f>
        <v/>
      </c>
      <c r="D633" s="2" t="str">
        <f>IFERROR(VLOOKUP(A$1&amp;":"&amp;A633,'Finish order'!$C:$K,7,FALSE),"")</f>
        <v/>
      </c>
      <c r="E633" s="11" t="str">
        <f>IFERROR(VLOOKUP($A$1&amp;":"&amp;A633,'Finish order'!C:K,5,FALSE),"")</f>
        <v/>
      </c>
      <c r="F633" s="2" t="str">
        <f>IFERROR(VLOOKUP($A$1&amp;":"&amp;A633,'Finish order'!C:K,4,FALSE),"")</f>
        <v/>
      </c>
      <c r="G633" s="2" t="str" cm="1">
        <f t="array" ref="G633">IFERROR(SMALL(IF($D$2:$D1542=D633,$A$2:$A$911*1.001),1),"")</f>
        <v/>
      </c>
      <c r="H633" s="2" t="str" cm="1">
        <f t="array" ref="H633">IFERROR(SMALL(IF($D$2:$D1542=D633,$A$2:$A$911*1.0001),2),"")</f>
        <v/>
      </c>
      <c r="I633" s="2" t="str" cm="1">
        <f t="array" ref="I633">IFERROR(SMALL(IF($D$2:$D1542=D633,$A$2:$A$911*1.00001),3),"")</f>
        <v/>
      </c>
      <c r="J633" s="2" t="str" cm="1">
        <f t="array" ref="J633">IFERROR(SMALL(IF($D$2:$D1542=D633,$A$2:$A$911*1.000001),4),"")</f>
        <v/>
      </c>
      <c r="K633" s="13" t="str">
        <f t="shared" si="63"/>
        <v>No</v>
      </c>
      <c r="L633" s="13" t="str">
        <f t="shared" si="64"/>
        <v>No</v>
      </c>
      <c r="M633" s="13" t="str">
        <f t="shared" si="65"/>
        <v>No</v>
      </c>
      <c r="N633" s="13" t="str">
        <f>Table1[[#This Row],[Club]]&amp;":"&amp;Table1[[#Headers],[Male]]</f>
        <v>:Male</v>
      </c>
      <c r="Z633" s="14" t="str">
        <f t="shared" si="66"/>
        <v/>
      </c>
      <c r="AA633" s="14" t="str">
        <f t="shared" si="67"/>
        <v/>
      </c>
      <c r="AB633" s="14" t="str">
        <f t="shared" si="62"/>
        <v/>
      </c>
    </row>
    <row r="634" spans="1:28" x14ac:dyDescent="0.2">
      <c r="A634" s="2">
        <v>633</v>
      </c>
      <c r="B634" s="2" t="str">
        <f>IFERROR(VLOOKUP($A$1&amp;":"&amp;A634,'Finish order'!C:K,6,FALSE),"")</f>
        <v/>
      </c>
      <c r="C634" s="2" t="str">
        <f>IFERROR(VLOOKUP(A$1&amp;":"&amp;A634,'Finish order'!$C:$K,9,FALSE),"")</f>
        <v/>
      </c>
      <c r="D634" s="2" t="str">
        <f>IFERROR(VLOOKUP(A$1&amp;":"&amp;A634,'Finish order'!$C:$K,7,FALSE),"")</f>
        <v/>
      </c>
      <c r="E634" s="11" t="str">
        <f>IFERROR(VLOOKUP($A$1&amp;":"&amp;A634,'Finish order'!C:K,5,FALSE),"")</f>
        <v/>
      </c>
      <c r="F634" s="2" t="str">
        <f>IFERROR(VLOOKUP($A$1&amp;":"&amp;A634,'Finish order'!C:K,4,FALSE),"")</f>
        <v/>
      </c>
      <c r="G634" s="2" t="str" cm="1">
        <f t="array" ref="G634">IFERROR(SMALL(IF($D$2:$D1543=D634,$A$2:$A$911*1.001),1),"")</f>
        <v/>
      </c>
      <c r="H634" s="2" t="str" cm="1">
        <f t="array" ref="H634">IFERROR(SMALL(IF($D$2:$D1543=D634,$A$2:$A$911*1.0001),2),"")</f>
        <v/>
      </c>
      <c r="I634" s="2" t="str" cm="1">
        <f t="array" ref="I634">IFERROR(SMALL(IF($D$2:$D1543=D634,$A$2:$A$911*1.00001),3),"")</f>
        <v/>
      </c>
      <c r="J634" s="2" t="str" cm="1">
        <f t="array" ref="J634">IFERROR(SMALL(IF($D$2:$D1543=D634,$A$2:$A$911*1.000001),4),"")</f>
        <v/>
      </c>
      <c r="K634" s="13" t="str">
        <f t="shared" si="63"/>
        <v>No</v>
      </c>
      <c r="L634" s="13" t="str">
        <f t="shared" si="64"/>
        <v>No</v>
      </c>
      <c r="M634" s="13" t="str">
        <f t="shared" si="65"/>
        <v>No</v>
      </c>
      <c r="N634" s="13" t="str">
        <f>Table1[[#This Row],[Club]]&amp;":"&amp;Table1[[#Headers],[Male]]</f>
        <v>:Male</v>
      </c>
      <c r="Z634" s="14" t="str">
        <f t="shared" si="66"/>
        <v/>
      </c>
      <c r="AA634" s="14" t="str">
        <f t="shared" si="67"/>
        <v/>
      </c>
      <c r="AB634" s="14" t="str">
        <f t="shared" ref="AB634:AB684" si="68">IF(P634&lt;&gt;"", IF(COUNT(V634:W634)=2, SUM(V634:W634), "No"), "")</f>
        <v/>
      </c>
    </row>
    <row r="635" spans="1:28" x14ac:dyDescent="0.2">
      <c r="A635" s="2">
        <v>634</v>
      </c>
      <c r="B635" s="2" t="str">
        <f>IFERROR(VLOOKUP($A$1&amp;":"&amp;A635,'Finish order'!C:K,6,FALSE),"")</f>
        <v/>
      </c>
      <c r="C635" s="2" t="str">
        <f>IFERROR(VLOOKUP(A$1&amp;":"&amp;A635,'Finish order'!$C:$K,9,FALSE),"")</f>
        <v/>
      </c>
      <c r="D635" s="2" t="str">
        <f>IFERROR(VLOOKUP(A$1&amp;":"&amp;A635,'Finish order'!$C:$K,7,FALSE),"")</f>
        <v/>
      </c>
      <c r="E635" s="11" t="str">
        <f>IFERROR(VLOOKUP($A$1&amp;":"&amp;A635,'Finish order'!C:K,5,FALSE),"")</f>
        <v/>
      </c>
      <c r="F635" s="2" t="str">
        <f>IFERROR(VLOOKUP($A$1&amp;":"&amp;A635,'Finish order'!C:K,4,FALSE),"")</f>
        <v/>
      </c>
      <c r="G635" s="2" t="str" cm="1">
        <f t="array" ref="G635">IFERROR(SMALL(IF($D$2:$D1544=D635,$A$2:$A$911*1.001),1),"")</f>
        <v/>
      </c>
      <c r="H635" s="2" t="str" cm="1">
        <f t="array" ref="H635">IFERROR(SMALL(IF($D$2:$D1544=D635,$A$2:$A$911*1.0001),2),"")</f>
        <v/>
      </c>
      <c r="I635" s="2" t="str" cm="1">
        <f t="array" ref="I635">IFERROR(SMALL(IF($D$2:$D1544=D635,$A$2:$A$911*1.00001),3),"")</f>
        <v/>
      </c>
      <c r="J635" s="2" t="str" cm="1">
        <f t="array" ref="J635">IFERROR(SMALL(IF($D$2:$D1544=D635,$A$2:$A$911*1.000001),4),"")</f>
        <v/>
      </c>
      <c r="K635" s="13" t="str">
        <f t="shared" si="63"/>
        <v>No</v>
      </c>
      <c r="L635" s="13" t="str">
        <f t="shared" si="64"/>
        <v>No</v>
      </c>
      <c r="M635" s="13" t="str">
        <f t="shared" si="65"/>
        <v>No</v>
      </c>
      <c r="N635" s="13" t="str">
        <f>Table1[[#This Row],[Club]]&amp;":"&amp;Table1[[#Headers],[Male]]</f>
        <v>:Male</v>
      </c>
      <c r="Z635" s="14" t="str">
        <f t="shared" si="66"/>
        <v/>
      </c>
      <c r="AA635" s="14" t="str">
        <f t="shared" si="67"/>
        <v/>
      </c>
      <c r="AB635" s="14" t="str">
        <f t="shared" si="68"/>
        <v/>
      </c>
    </row>
    <row r="636" spans="1:28" x14ac:dyDescent="0.2">
      <c r="A636" s="2">
        <v>635</v>
      </c>
      <c r="B636" s="2" t="str">
        <f>IFERROR(VLOOKUP($A$1&amp;":"&amp;A636,'Finish order'!C:K,6,FALSE),"")</f>
        <v/>
      </c>
      <c r="C636" s="2" t="str">
        <f>IFERROR(VLOOKUP(A$1&amp;":"&amp;A636,'Finish order'!$C:$K,9,FALSE),"")</f>
        <v/>
      </c>
      <c r="D636" s="2" t="str">
        <f>IFERROR(VLOOKUP(A$1&amp;":"&amp;A636,'Finish order'!$C:$K,7,FALSE),"")</f>
        <v/>
      </c>
      <c r="E636" s="11" t="str">
        <f>IFERROR(VLOOKUP($A$1&amp;":"&amp;A636,'Finish order'!C:K,5,FALSE),"")</f>
        <v/>
      </c>
      <c r="F636" s="2" t="str">
        <f>IFERROR(VLOOKUP($A$1&amp;":"&amp;A636,'Finish order'!C:K,4,FALSE),"")</f>
        <v/>
      </c>
      <c r="G636" s="2" t="str" cm="1">
        <f t="array" ref="G636">IFERROR(SMALL(IF($D$2:$D1545=D636,$A$2:$A$911*1.001),1),"")</f>
        <v/>
      </c>
      <c r="H636" s="2" t="str" cm="1">
        <f t="array" ref="H636">IFERROR(SMALL(IF($D$2:$D1545=D636,$A$2:$A$911*1.0001),2),"")</f>
        <v/>
      </c>
      <c r="I636" s="2" t="str" cm="1">
        <f t="array" ref="I636">IFERROR(SMALL(IF($D$2:$D1545=D636,$A$2:$A$911*1.00001),3),"")</f>
        <v/>
      </c>
      <c r="J636" s="2" t="str" cm="1">
        <f t="array" ref="J636">IFERROR(SMALL(IF($D$2:$D1545=D636,$A$2:$A$911*1.000001),4),"")</f>
        <v/>
      </c>
      <c r="K636" s="13" t="str">
        <f t="shared" si="63"/>
        <v>No</v>
      </c>
      <c r="L636" s="13" t="str">
        <f t="shared" si="64"/>
        <v>No</v>
      </c>
      <c r="M636" s="13" t="str">
        <f t="shared" si="65"/>
        <v>No</v>
      </c>
      <c r="N636" s="13" t="str">
        <f>Table1[[#This Row],[Club]]&amp;":"&amp;Table1[[#Headers],[Male]]</f>
        <v>:Male</v>
      </c>
      <c r="Z636" s="14" t="str">
        <f t="shared" si="66"/>
        <v/>
      </c>
      <c r="AA636" s="14" t="str">
        <f t="shared" si="67"/>
        <v/>
      </c>
      <c r="AB636" s="14" t="str">
        <f t="shared" si="68"/>
        <v/>
      </c>
    </row>
    <row r="637" spans="1:28" x14ac:dyDescent="0.2">
      <c r="A637" s="2">
        <v>636</v>
      </c>
      <c r="B637" s="2" t="str">
        <f>IFERROR(VLOOKUP($A$1&amp;":"&amp;A637,'Finish order'!C:K,6,FALSE),"")</f>
        <v/>
      </c>
      <c r="C637" s="2" t="str">
        <f>IFERROR(VLOOKUP(A$1&amp;":"&amp;A637,'Finish order'!$C:$K,9,FALSE),"")</f>
        <v/>
      </c>
      <c r="D637" s="2" t="str">
        <f>IFERROR(VLOOKUP(A$1&amp;":"&amp;A637,'Finish order'!$C:$K,7,FALSE),"")</f>
        <v/>
      </c>
      <c r="E637" s="11" t="str">
        <f>IFERROR(VLOOKUP($A$1&amp;":"&amp;A637,'Finish order'!C:K,5,FALSE),"")</f>
        <v/>
      </c>
      <c r="F637" s="2" t="str">
        <f>IFERROR(VLOOKUP($A$1&amp;":"&amp;A637,'Finish order'!C:K,4,FALSE),"")</f>
        <v/>
      </c>
      <c r="G637" s="2" t="str" cm="1">
        <f t="array" ref="G637">IFERROR(SMALL(IF($D$2:$D1546=D637,$A$2:$A$911*1.001),1),"")</f>
        <v/>
      </c>
      <c r="H637" s="2" t="str" cm="1">
        <f t="array" ref="H637">IFERROR(SMALL(IF($D$2:$D1546=D637,$A$2:$A$911*1.0001),2),"")</f>
        <v/>
      </c>
      <c r="I637" s="2" t="str" cm="1">
        <f t="array" ref="I637">IFERROR(SMALL(IF($D$2:$D1546=D637,$A$2:$A$911*1.00001),3),"")</f>
        <v/>
      </c>
      <c r="J637" s="2" t="str" cm="1">
        <f t="array" ref="J637">IFERROR(SMALL(IF($D$2:$D1546=D637,$A$2:$A$911*1.000001),4),"")</f>
        <v/>
      </c>
      <c r="K637" s="13" t="str">
        <f t="shared" si="63"/>
        <v>No</v>
      </c>
      <c r="L637" s="13" t="str">
        <f t="shared" si="64"/>
        <v>No</v>
      </c>
      <c r="M637" s="13" t="str">
        <f t="shared" si="65"/>
        <v>No</v>
      </c>
      <c r="N637" s="13" t="str">
        <f>Table1[[#This Row],[Club]]&amp;":"&amp;Table1[[#Headers],[Male]]</f>
        <v>:Male</v>
      </c>
      <c r="Z637" s="14" t="str">
        <f t="shared" si="66"/>
        <v/>
      </c>
      <c r="AA637" s="14" t="str">
        <f t="shared" si="67"/>
        <v/>
      </c>
      <c r="AB637" s="14" t="str">
        <f t="shared" si="68"/>
        <v/>
      </c>
    </row>
    <row r="638" spans="1:28" x14ac:dyDescent="0.2">
      <c r="A638" s="2">
        <v>637</v>
      </c>
      <c r="B638" s="2" t="str">
        <f>IFERROR(VLOOKUP($A$1&amp;":"&amp;A638,'Finish order'!C:K,6,FALSE),"")</f>
        <v/>
      </c>
      <c r="C638" s="2" t="str">
        <f>IFERROR(VLOOKUP(A$1&amp;":"&amp;A638,'Finish order'!$C:$K,9,FALSE),"")</f>
        <v/>
      </c>
      <c r="D638" s="2" t="str">
        <f>IFERROR(VLOOKUP(A$1&amp;":"&amp;A638,'Finish order'!$C:$K,7,FALSE),"")</f>
        <v/>
      </c>
      <c r="E638" s="11" t="str">
        <f>IFERROR(VLOOKUP($A$1&amp;":"&amp;A638,'Finish order'!C:K,5,FALSE),"")</f>
        <v/>
      </c>
      <c r="F638" s="2" t="str">
        <f>IFERROR(VLOOKUP($A$1&amp;":"&amp;A638,'Finish order'!C:K,4,FALSE),"")</f>
        <v/>
      </c>
      <c r="G638" s="2" t="str" cm="1">
        <f t="array" ref="G638">IFERROR(SMALL(IF($D$2:$D1547=D638,$A$2:$A$911*1.001),1),"")</f>
        <v/>
      </c>
      <c r="H638" s="2" t="str" cm="1">
        <f t="array" ref="H638">IFERROR(SMALL(IF($D$2:$D1547=D638,$A$2:$A$911*1.0001),2),"")</f>
        <v/>
      </c>
      <c r="I638" s="2" t="str" cm="1">
        <f t="array" ref="I638">IFERROR(SMALL(IF($D$2:$D1547=D638,$A$2:$A$911*1.00001),3),"")</f>
        <v/>
      </c>
      <c r="J638" s="2" t="str" cm="1">
        <f t="array" ref="J638">IFERROR(SMALL(IF($D$2:$D1547=D638,$A$2:$A$911*1.000001),4),"")</f>
        <v/>
      </c>
      <c r="K638" s="13" t="str">
        <f t="shared" si="63"/>
        <v>No</v>
      </c>
      <c r="L638" s="13" t="str">
        <f t="shared" si="64"/>
        <v>No</v>
      </c>
      <c r="M638" s="13" t="str">
        <f t="shared" si="65"/>
        <v>No</v>
      </c>
      <c r="N638" s="13" t="str">
        <f>Table1[[#This Row],[Club]]&amp;":"&amp;Table1[[#Headers],[Male]]</f>
        <v>:Male</v>
      </c>
      <c r="Z638" s="14" t="str">
        <f t="shared" si="66"/>
        <v/>
      </c>
      <c r="AA638" s="14" t="str">
        <f t="shared" si="67"/>
        <v/>
      </c>
      <c r="AB638" s="14" t="str">
        <f t="shared" si="68"/>
        <v/>
      </c>
    </row>
    <row r="639" spans="1:28" x14ac:dyDescent="0.2">
      <c r="A639" s="2">
        <v>638</v>
      </c>
      <c r="B639" s="2" t="str">
        <f>IFERROR(VLOOKUP($A$1&amp;":"&amp;A639,'Finish order'!C:K,6,FALSE),"")</f>
        <v/>
      </c>
      <c r="C639" s="2" t="str">
        <f>IFERROR(VLOOKUP(A$1&amp;":"&amp;A639,'Finish order'!$C:$K,9,FALSE),"")</f>
        <v/>
      </c>
      <c r="D639" s="2" t="str">
        <f>IFERROR(VLOOKUP(A$1&amp;":"&amp;A639,'Finish order'!$C:$K,7,FALSE),"")</f>
        <v/>
      </c>
      <c r="E639" s="11" t="str">
        <f>IFERROR(VLOOKUP($A$1&amp;":"&amp;A639,'Finish order'!C:K,5,FALSE),"")</f>
        <v/>
      </c>
      <c r="F639" s="2" t="str">
        <f>IFERROR(VLOOKUP($A$1&amp;":"&amp;A639,'Finish order'!C:K,4,FALSE),"")</f>
        <v/>
      </c>
      <c r="G639" s="2" t="str" cm="1">
        <f t="array" ref="G639">IFERROR(SMALL(IF($D$2:$D1548=D639,$A$2:$A$911*1.001),1),"")</f>
        <v/>
      </c>
      <c r="H639" s="2" t="str" cm="1">
        <f t="array" ref="H639">IFERROR(SMALL(IF($D$2:$D1548=D639,$A$2:$A$911*1.0001),2),"")</f>
        <v/>
      </c>
      <c r="I639" s="2" t="str" cm="1">
        <f t="array" ref="I639">IFERROR(SMALL(IF($D$2:$D1548=D639,$A$2:$A$911*1.00001),3),"")</f>
        <v/>
      </c>
      <c r="J639" s="2" t="str" cm="1">
        <f t="array" ref="J639">IFERROR(SMALL(IF($D$2:$D1548=D639,$A$2:$A$911*1.000001),4),"")</f>
        <v/>
      </c>
      <c r="K639" s="13" t="str">
        <f t="shared" si="63"/>
        <v>No</v>
      </c>
      <c r="L639" s="13" t="str">
        <f t="shared" si="64"/>
        <v>No</v>
      </c>
      <c r="M639" s="13" t="str">
        <f t="shared" si="65"/>
        <v>No</v>
      </c>
      <c r="N639" s="13" t="str">
        <f>Table1[[#This Row],[Club]]&amp;":"&amp;Table1[[#Headers],[Male]]</f>
        <v>:Male</v>
      </c>
      <c r="Z639" s="14" t="str">
        <f t="shared" si="66"/>
        <v/>
      </c>
      <c r="AA639" s="14" t="str">
        <f t="shared" si="67"/>
        <v/>
      </c>
      <c r="AB639" s="14" t="str">
        <f t="shared" si="68"/>
        <v/>
      </c>
    </row>
    <row r="640" spans="1:28" x14ac:dyDescent="0.2">
      <c r="A640" s="2">
        <v>639</v>
      </c>
      <c r="B640" s="2" t="str">
        <f>IFERROR(VLOOKUP($A$1&amp;":"&amp;A640,'Finish order'!C:K,6,FALSE),"")</f>
        <v/>
      </c>
      <c r="C640" s="2" t="str">
        <f>IFERROR(VLOOKUP(A$1&amp;":"&amp;A640,'Finish order'!$C:$K,9,FALSE),"")</f>
        <v/>
      </c>
      <c r="D640" s="2" t="str">
        <f>IFERROR(VLOOKUP(A$1&amp;":"&amp;A640,'Finish order'!$C:$K,7,FALSE),"")</f>
        <v/>
      </c>
      <c r="E640" s="11" t="str">
        <f>IFERROR(VLOOKUP($A$1&amp;":"&amp;A640,'Finish order'!C:K,5,FALSE),"")</f>
        <v/>
      </c>
      <c r="F640" s="2" t="str">
        <f>IFERROR(VLOOKUP($A$1&amp;":"&amp;A640,'Finish order'!C:K,4,FALSE),"")</f>
        <v/>
      </c>
      <c r="G640" s="2" t="str" cm="1">
        <f t="array" ref="G640">IFERROR(SMALL(IF($D$2:$D1549=D640,$A$2:$A$911*1.001),1),"")</f>
        <v/>
      </c>
      <c r="H640" s="2" t="str" cm="1">
        <f t="array" ref="H640">IFERROR(SMALL(IF($D$2:$D1549=D640,$A$2:$A$911*1.0001),2),"")</f>
        <v/>
      </c>
      <c r="I640" s="2" t="str" cm="1">
        <f t="array" ref="I640">IFERROR(SMALL(IF($D$2:$D1549=D640,$A$2:$A$911*1.00001),3),"")</f>
        <v/>
      </c>
      <c r="J640" s="2" t="str" cm="1">
        <f t="array" ref="J640">IFERROR(SMALL(IF($D$2:$D1549=D640,$A$2:$A$911*1.000001),4),"")</f>
        <v/>
      </c>
      <c r="K640" s="13" t="str">
        <f t="shared" si="63"/>
        <v>No</v>
      </c>
      <c r="L640" s="13" t="str">
        <f t="shared" si="64"/>
        <v>No</v>
      </c>
      <c r="M640" s="13" t="str">
        <f t="shared" si="65"/>
        <v>No</v>
      </c>
      <c r="N640" s="13" t="str">
        <f>Table1[[#This Row],[Club]]&amp;":"&amp;Table1[[#Headers],[Male]]</f>
        <v>:Male</v>
      </c>
      <c r="Z640" s="14" t="str">
        <f t="shared" si="66"/>
        <v/>
      </c>
      <c r="AA640" s="14" t="str">
        <f t="shared" si="67"/>
        <v/>
      </c>
      <c r="AB640" s="14" t="str">
        <f t="shared" si="68"/>
        <v/>
      </c>
    </row>
    <row r="641" spans="1:28" x14ac:dyDescent="0.2">
      <c r="A641" s="2">
        <v>640</v>
      </c>
      <c r="B641" s="2" t="str">
        <f>IFERROR(VLOOKUP($A$1&amp;":"&amp;A641,'Finish order'!C:K,6,FALSE),"")</f>
        <v/>
      </c>
      <c r="C641" s="2" t="str">
        <f>IFERROR(VLOOKUP(A$1&amp;":"&amp;A641,'Finish order'!$C:$K,9,FALSE),"")</f>
        <v/>
      </c>
      <c r="D641" s="2" t="str">
        <f>IFERROR(VLOOKUP(A$1&amp;":"&amp;A641,'Finish order'!$C:$K,7,FALSE),"")</f>
        <v/>
      </c>
      <c r="E641" s="11" t="str">
        <f>IFERROR(VLOOKUP($A$1&amp;":"&amp;A641,'Finish order'!C:K,5,FALSE),"")</f>
        <v/>
      </c>
      <c r="F641" s="2" t="str">
        <f>IFERROR(VLOOKUP($A$1&amp;":"&amp;A641,'Finish order'!C:K,4,FALSE),"")</f>
        <v/>
      </c>
      <c r="G641" s="2" t="str" cm="1">
        <f t="array" ref="G641">IFERROR(SMALL(IF($D$2:$D1550=D641,$A$2:$A$911*1.001),1),"")</f>
        <v/>
      </c>
      <c r="H641" s="2" t="str" cm="1">
        <f t="array" ref="H641">IFERROR(SMALL(IF($D$2:$D1550=D641,$A$2:$A$911*1.0001),2),"")</f>
        <v/>
      </c>
      <c r="I641" s="2" t="str" cm="1">
        <f t="array" ref="I641">IFERROR(SMALL(IF($D$2:$D1550=D641,$A$2:$A$911*1.00001),3),"")</f>
        <v/>
      </c>
      <c r="J641" s="2" t="str" cm="1">
        <f t="array" ref="J641">IFERROR(SMALL(IF($D$2:$D1550=D641,$A$2:$A$911*1.000001),4),"")</f>
        <v/>
      </c>
      <c r="K641" s="13" t="str">
        <f t="shared" si="63"/>
        <v>No</v>
      </c>
      <c r="L641" s="13" t="str">
        <f t="shared" si="64"/>
        <v>No</v>
      </c>
      <c r="M641" s="13" t="str">
        <f t="shared" si="65"/>
        <v>No</v>
      </c>
      <c r="N641" s="13" t="str">
        <f>Table1[[#This Row],[Club]]&amp;":"&amp;Table1[[#Headers],[Male]]</f>
        <v>:Male</v>
      </c>
      <c r="Z641" s="14" t="str">
        <f t="shared" si="66"/>
        <v/>
      </c>
      <c r="AA641" s="14" t="str">
        <f t="shared" si="67"/>
        <v/>
      </c>
      <c r="AB641" s="14" t="str">
        <f t="shared" si="68"/>
        <v/>
      </c>
    </row>
    <row r="642" spans="1:28" x14ac:dyDescent="0.2">
      <c r="A642" s="2">
        <v>641</v>
      </c>
      <c r="B642" s="2" t="str">
        <f>IFERROR(VLOOKUP($A$1&amp;":"&amp;A642,'Finish order'!C:K,6,FALSE),"")</f>
        <v/>
      </c>
      <c r="C642" s="2" t="str">
        <f>IFERROR(VLOOKUP(A$1&amp;":"&amp;A642,'Finish order'!$C:$K,9,FALSE),"")</f>
        <v/>
      </c>
      <c r="D642" s="2" t="str">
        <f>IFERROR(VLOOKUP(A$1&amp;":"&amp;A642,'Finish order'!$C:$K,7,FALSE),"")</f>
        <v/>
      </c>
      <c r="E642" s="11" t="str">
        <f>IFERROR(VLOOKUP($A$1&amp;":"&amp;A642,'Finish order'!C:K,5,FALSE),"")</f>
        <v/>
      </c>
      <c r="F642" s="2" t="str">
        <f>IFERROR(VLOOKUP($A$1&amp;":"&amp;A642,'Finish order'!C:K,4,FALSE),"")</f>
        <v/>
      </c>
      <c r="G642" s="2" t="str" cm="1">
        <f t="array" ref="G642">IFERROR(SMALL(IF($D$2:$D1551=D642,$A$2:$A$911*1.001),1),"")</f>
        <v/>
      </c>
      <c r="H642" s="2" t="str" cm="1">
        <f t="array" ref="H642">IFERROR(SMALL(IF($D$2:$D1551=D642,$A$2:$A$911*1.0001),2),"")</f>
        <v/>
      </c>
      <c r="I642" s="2" t="str" cm="1">
        <f t="array" ref="I642">IFERROR(SMALL(IF($D$2:$D1551=D642,$A$2:$A$911*1.00001),3),"")</f>
        <v/>
      </c>
      <c r="J642" s="2" t="str" cm="1">
        <f t="array" ref="J642">IFERROR(SMALL(IF($D$2:$D1551=D642,$A$2:$A$911*1.000001),4),"")</f>
        <v/>
      </c>
      <c r="K642" s="13" t="str">
        <f t="shared" ref="K642:K705" si="69">IF(A642&lt;&gt;"", IF(COUNT(G642:J642)=4, SUM(G642:J642), "No"), "")</f>
        <v>No</v>
      </c>
      <c r="L642" s="13" t="str">
        <f t="shared" ref="L642:L705" si="70">IF(A642&lt;&gt;"", IF(COUNT(G642:I642)=3, SUM(G642:I642), "No"), "")</f>
        <v>No</v>
      </c>
      <c r="M642" s="13" t="str">
        <f t="shared" ref="M642:M705" si="71">IF(A642&lt;&gt;"", IF(COUNT(G642:H642)=2, SUM(G642:H642), "No"), "")</f>
        <v>No</v>
      </c>
      <c r="N642" s="13" t="str">
        <f>Table1[[#This Row],[Club]]&amp;":"&amp;Table1[[#Headers],[Male]]</f>
        <v>:Male</v>
      </c>
      <c r="Z642" s="14" t="str">
        <f t="shared" si="66"/>
        <v/>
      </c>
      <c r="AA642" s="14" t="str">
        <f t="shared" si="67"/>
        <v/>
      </c>
      <c r="AB642" s="14" t="str">
        <f t="shared" si="68"/>
        <v/>
      </c>
    </row>
    <row r="643" spans="1:28" x14ac:dyDescent="0.2">
      <c r="A643" s="2">
        <v>642</v>
      </c>
      <c r="B643" s="2" t="str">
        <f>IFERROR(VLOOKUP($A$1&amp;":"&amp;A643,'Finish order'!C:K,6,FALSE),"")</f>
        <v/>
      </c>
      <c r="C643" s="2" t="str">
        <f>IFERROR(VLOOKUP(A$1&amp;":"&amp;A643,'Finish order'!$C:$K,9,FALSE),"")</f>
        <v/>
      </c>
      <c r="D643" s="2" t="str">
        <f>IFERROR(VLOOKUP(A$1&amp;":"&amp;A643,'Finish order'!$C:$K,7,FALSE),"")</f>
        <v/>
      </c>
      <c r="E643" s="11" t="str">
        <f>IFERROR(VLOOKUP($A$1&amp;":"&amp;A643,'Finish order'!C:K,5,FALSE),"")</f>
        <v/>
      </c>
      <c r="F643" s="2" t="str">
        <f>IFERROR(VLOOKUP($A$1&amp;":"&amp;A643,'Finish order'!C:K,4,FALSE),"")</f>
        <v/>
      </c>
      <c r="G643" s="2" t="str" cm="1">
        <f t="array" ref="G643">IFERROR(SMALL(IF($D$2:$D1552=D643,$A$2:$A$911*1.001),1),"")</f>
        <v/>
      </c>
      <c r="H643" s="2" t="str" cm="1">
        <f t="array" ref="H643">IFERROR(SMALL(IF($D$2:$D1552=D643,$A$2:$A$911*1.0001),2),"")</f>
        <v/>
      </c>
      <c r="I643" s="2" t="str" cm="1">
        <f t="array" ref="I643">IFERROR(SMALL(IF($D$2:$D1552=D643,$A$2:$A$911*1.00001),3),"")</f>
        <v/>
      </c>
      <c r="J643" s="2" t="str" cm="1">
        <f t="array" ref="J643">IFERROR(SMALL(IF($D$2:$D1552=D643,$A$2:$A$911*1.000001),4),"")</f>
        <v/>
      </c>
      <c r="K643" s="13" t="str">
        <f t="shared" si="69"/>
        <v>No</v>
      </c>
      <c r="L643" s="13" t="str">
        <f t="shared" si="70"/>
        <v>No</v>
      </c>
      <c r="M643" s="13" t="str">
        <f t="shared" si="71"/>
        <v>No</v>
      </c>
      <c r="N643" s="13" t="str">
        <f>Table1[[#This Row],[Club]]&amp;":"&amp;Table1[[#Headers],[Male]]</f>
        <v>:Male</v>
      </c>
      <c r="Z643" s="14" t="str">
        <f t="shared" si="66"/>
        <v/>
      </c>
      <c r="AA643" s="14" t="str">
        <f t="shared" si="67"/>
        <v/>
      </c>
      <c r="AB643" s="14" t="str">
        <f t="shared" si="68"/>
        <v/>
      </c>
    </row>
    <row r="644" spans="1:28" x14ac:dyDescent="0.2">
      <c r="A644" s="2">
        <v>643</v>
      </c>
      <c r="B644" s="2" t="str">
        <f>IFERROR(VLOOKUP($A$1&amp;":"&amp;A644,'Finish order'!C:K,6,FALSE),"")</f>
        <v/>
      </c>
      <c r="C644" s="2" t="str">
        <f>IFERROR(VLOOKUP(A$1&amp;":"&amp;A644,'Finish order'!$C:$K,9,FALSE),"")</f>
        <v/>
      </c>
      <c r="D644" s="2" t="str">
        <f>IFERROR(VLOOKUP(A$1&amp;":"&amp;A644,'Finish order'!$C:$K,7,FALSE),"")</f>
        <v/>
      </c>
      <c r="E644" s="11" t="str">
        <f>IFERROR(VLOOKUP($A$1&amp;":"&amp;A644,'Finish order'!C:K,5,FALSE),"")</f>
        <v/>
      </c>
      <c r="F644" s="2" t="str">
        <f>IFERROR(VLOOKUP($A$1&amp;":"&amp;A644,'Finish order'!C:K,4,FALSE),"")</f>
        <v/>
      </c>
      <c r="G644" s="2" t="str" cm="1">
        <f t="array" ref="G644">IFERROR(SMALL(IF($D$2:$D1553=D644,$A$2:$A$911*1.001),1),"")</f>
        <v/>
      </c>
      <c r="H644" s="2" t="str" cm="1">
        <f t="array" ref="H644">IFERROR(SMALL(IF($D$2:$D1553=D644,$A$2:$A$911*1.0001),2),"")</f>
        <v/>
      </c>
      <c r="I644" s="2" t="str" cm="1">
        <f t="array" ref="I644">IFERROR(SMALL(IF($D$2:$D1553=D644,$A$2:$A$911*1.00001),3),"")</f>
        <v/>
      </c>
      <c r="J644" s="2" t="str" cm="1">
        <f t="array" ref="J644">IFERROR(SMALL(IF($D$2:$D1553=D644,$A$2:$A$911*1.000001),4),"")</f>
        <v/>
      </c>
      <c r="K644" s="13" t="str">
        <f t="shared" si="69"/>
        <v>No</v>
      </c>
      <c r="L644" s="13" t="str">
        <f t="shared" si="70"/>
        <v>No</v>
      </c>
      <c r="M644" s="13" t="str">
        <f t="shared" si="71"/>
        <v>No</v>
      </c>
      <c r="N644" s="13" t="str">
        <f>Table1[[#This Row],[Club]]&amp;":"&amp;Table1[[#Headers],[Male]]</f>
        <v>:Male</v>
      </c>
      <c r="Z644" s="14" t="str">
        <f t="shared" si="66"/>
        <v/>
      </c>
      <c r="AA644" s="14" t="str">
        <f t="shared" si="67"/>
        <v/>
      </c>
      <c r="AB644" s="14" t="str">
        <f t="shared" si="68"/>
        <v/>
      </c>
    </row>
    <row r="645" spans="1:28" x14ac:dyDescent="0.2">
      <c r="A645" s="2">
        <v>644</v>
      </c>
      <c r="B645" s="2" t="str">
        <f>IFERROR(VLOOKUP($A$1&amp;":"&amp;A645,'Finish order'!C:K,6,FALSE),"")</f>
        <v/>
      </c>
      <c r="C645" s="2" t="str">
        <f>IFERROR(VLOOKUP(A$1&amp;":"&amp;A645,'Finish order'!$C:$K,9,FALSE),"")</f>
        <v/>
      </c>
      <c r="D645" s="2" t="str">
        <f>IFERROR(VLOOKUP(A$1&amp;":"&amp;A645,'Finish order'!$C:$K,7,FALSE),"")</f>
        <v/>
      </c>
      <c r="E645" s="11" t="str">
        <f>IFERROR(VLOOKUP($A$1&amp;":"&amp;A645,'Finish order'!C:K,5,FALSE),"")</f>
        <v/>
      </c>
      <c r="F645" s="2" t="str">
        <f>IFERROR(VLOOKUP($A$1&amp;":"&amp;A645,'Finish order'!C:K,4,FALSE),"")</f>
        <v/>
      </c>
      <c r="G645" s="2" t="str" cm="1">
        <f t="array" ref="G645">IFERROR(SMALL(IF($D$2:$D1554=D645,$A$2:$A$911*1.001),1),"")</f>
        <v/>
      </c>
      <c r="H645" s="2" t="str" cm="1">
        <f t="array" ref="H645">IFERROR(SMALL(IF($D$2:$D1554=D645,$A$2:$A$911*1.0001),2),"")</f>
        <v/>
      </c>
      <c r="I645" s="2" t="str" cm="1">
        <f t="array" ref="I645">IFERROR(SMALL(IF($D$2:$D1554=D645,$A$2:$A$911*1.00001),3),"")</f>
        <v/>
      </c>
      <c r="J645" s="2" t="str" cm="1">
        <f t="array" ref="J645">IFERROR(SMALL(IF($D$2:$D1554=D645,$A$2:$A$911*1.000001),4),"")</f>
        <v/>
      </c>
      <c r="K645" s="13" t="str">
        <f t="shared" si="69"/>
        <v>No</v>
      </c>
      <c r="L645" s="13" t="str">
        <f t="shared" si="70"/>
        <v>No</v>
      </c>
      <c r="M645" s="13" t="str">
        <f t="shared" si="71"/>
        <v>No</v>
      </c>
      <c r="N645" s="13" t="str">
        <f>Table1[[#This Row],[Club]]&amp;":"&amp;Table1[[#Headers],[Male]]</f>
        <v>:Male</v>
      </c>
      <c r="Z645" s="14" t="str">
        <f t="shared" si="66"/>
        <v/>
      </c>
      <c r="AA645" s="14" t="str">
        <f t="shared" si="67"/>
        <v/>
      </c>
      <c r="AB645" s="14" t="str">
        <f t="shared" si="68"/>
        <v/>
      </c>
    </row>
    <row r="646" spans="1:28" x14ac:dyDescent="0.2">
      <c r="A646" s="2">
        <v>645</v>
      </c>
      <c r="B646" s="2" t="str">
        <f>IFERROR(VLOOKUP($A$1&amp;":"&amp;A646,'Finish order'!C:K,6,FALSE),"")</f>
        <v/>
      </c>
      <c r="C646" s="2" t="str">
        <f>IFERROR(VLOOKUP(A$1&amp;":"&amp;A646,'Finish order'!$C:$K,9,FALSE),"")</f>
        <v/>
      </c>
      <c r="D646" s="2" t="str">
        <f>IFERROR(VLOOKUP(A$1&amp;":"&amp;A646,'Finish order'!$C:$K,7,FALSE),"")</f>
        <v/>
      </c>
      <c r="E646" s="11" t="str">
        <f>IFERROR(VLOOKUP($A$1&amp;":"&amp;A646,'Finish order'!C:K,5,FALSE),"")</f>
        <v/>
      </c>
      <c r="F646" s="2" t="str">
        <f>IFERROR(VLOOKUP($A$1&amp;":"&amp;A646,'Finish order'!C:K,4,FALSE),"")</f>
        <v/>
      </c>
      <c r="G646" s="2" t="str" cm="1">
        <f t="array" ref="G646">IFERROR(SMALL(IF($D$2:$D1555=D646,$A$2:$A$911*1.001),1),"")</f>
        <v/>
      </c>
      <c r="H646" s="2" t="str" cm="1">
        <f t="array" ref="H646">IFERROR(SMALL(IF($D$2:$D1555=D646,$A$2:$A$911*1.0001),2),"")</f>
        <v/>
      </c>
      <c r="I646" s="2" t="str" cm="1">
        <f t="array" ref="I646">IFERROR(SMALL(IF($D$2:$D1555=D646,$A$2:$A$911*1.00001),3),"")</f>
        <v/>
      </c>
      <c r="J646" s="2" t="str" cm="1">
        <f t="array" ref="J646">IFERROR(SMALL(IF($D$2:$D1555=D646,$A$2:$A$911*1.000001),4),"")</f>
        <v/>
      </c>
      <c r="K646" s="13" t="str">
        <f t="shared" si="69"/>
        <v>No</v>
      </c>
      <c r="L646" s="13" t="str">
        <f t="shared" si="70"/>
        <v>No</v>
      </c>
      <c r="M646" s="13" t="str">
        <f t="shared" si="71"/>
        <v>No</v>
      </c>
      <c r="N646" s="13" t="str">
        <f>Table1[[#This Row],[Club]]&amp;":"&amp;Table1[[#Headers],[Male]]</f>
        <v>:Male</v>
      </c>
      <c r="Z646" s="14" t="str">
        <f t="shared" si="66"/>
        <v/>
      </c>
      <c r="AA646" s="14" t="str">
        <f t="shared" si="67"/>
        <v/>
      </c>
      <c r="AB646" s="14" t="str">
        <f t="shared" si="68"/>
        <v/>
      </c>
    </row>
    <row r="647" spans="1:28" x14ac:dyDescent="0.2">
      <c r="A647" s="2">
        <v>646</v>
      </c>
      <c r="B647" s="2" t="str">
        <f>IFERROR(VLOOKUP($A$1&amp;":"&amp;A647,'Finish order'!C:K,6,FALSE),"")</f>
        <v/>
      </c>
      <c r="C647" s="2" t="str">
        <f>IFERROR(VLOOKUP(A$1&amp;":"&amp;A647,'Finish order'!$C:$K,9,FALSE),"")</f>
        <v/>
      </c>
      <c r="D647" s="2" t="str">
        <f>IFERROR(VLOOKUP(A$1&amp;":"&amp;A647,'Finish order'!$C:$K,7,FALSE),"")</f>
        <v/>
      </c>
      <c r="E647" s="11" t="str">
        <f>IFERROR(VLOOKUP($A$1&amp;":"&amp;A647,'Finish order'!C:K,5,FALSE),"")</f>
        <v/>
      </c>
      <c r="F647" s="2" t="str">
        <f>IFERROR(VLOOKUP($A$1&amp;":"&amp;A647,'Finish order'!C:K,4,FALSE),"")</f>
        <v/>
      </c>
      <c r="G647" s="2" t="str" cm="1">
        <f t="array" ref="G647">IFERROR(SMALL(IF($D$2:$D1556=D647,$A$2:$A$911*1.001),1),"")</f>
        <v/>
      </c>
      <c r="H647" s="2" t="str" cm="1">
        <f t="array" ref="H647">IFERROR(SMALL(IF($D$2:$D1556=D647,$A$2:$A$911*1.0001),2),"")</f>
        <v/>
      </c>
      <c r="I647" s="2" t="str" cm="1">
        <f t="array" ref="I647">IFERROR(SMALL(IF($D$2:$D1556=D647,$A$2:$A$911*1.00001),3),"")</f>
        <v/>
      </c>
      <c r="J647" s="2" t="str" cm="1">
        <f t="array" ref="J647">IFERROR(SMALL(IF($D$2:$D1556=D647,$A$2:$A$911*1.000001),4),"")</f>
        <v/>
      </c>
      <c r="K647" s="13" t="str">
        <f t="shared" si="69"/>
        <v>No</v>
      </c>
      <c r="L647" s="13" t="str">
        <f t="shared" si="70"/>
        <v>No</v>
      </c>
      <c r="M647" s="13" t="str">
        <f t="shared" si="71"/>
        <v>No</v>
      </c>
      <c r="N647" s="13" t="str">
        <f>Table1[[#This Row],[Club]]&amp;":"&amp;Table1[[#Headers],[Male]]</f>
        <v>:Male</v>
      </c>
      <c r="Z647" s="14" t="str">
        <f t="shared" si="66"/>
        <v/>
      </c>
      <c r="AA647" s="14" t="str">
        <f t="shared" si="67"/>
        <v/>
      </c>
      <c r="AB647" s="14" t="str">
        <f t="shared" si="68"/>
        <v/>
      </c>
    </row>
    <row r="648" spans="1:28" x14ac:dyDescent="0.2">
      <c r="A648" s="2">
        <v>647</v>
      </c>
      <c r="B648" s="2" t="str">
        <f>IFERROR(VLOOKUP($A$1&amp;":"&amp;A648,'Finish order'!C:K,6,FALSE),"")</f>
        <v/>
      </c>
      <c r="C648" s="2" t="str">
        <f>IFERROR(VLOOKUP(A$1&amp;":"&amp;A648,'Finish order'!$C:$K,9,FALSE),"")</f>
        <v/>
      </c>
      <c r="D648" s="2" t="str">
        <f>IFERROR(VLOOKUP(A$1&amp;":"&amp;A648,'Finish order'!$C:$K,7,FALSE),"")</f>
        <v/>
      </c>
      <c r="E648" s="11" t="str">
        <f>IFERROR(VLOOKUP($A$1&amp;":"&amp;A648,'Finish order'!C:K,5,FALSE),"")</f>
        <v/>
      </c>
      <c r="F648" s="2" t="str">
        <f>IFERROR(VLOOKUP($A$1&amp;":"&amp;A648,'Finish order'!C:K,4,FALSE),"")</f>
        <v/>
      </c>
      <c r="G648" s="2" t="str" cm="1">
        <f t="array" ref="G648">IFERROR(SMALL(IF($D$2:$D1557=D648,$A$2:$A$911*1.001),1),"")</f>
        <v/>
      </c>
      <c r="H648" s="2" t="str" cm="1">
        <f t="array" ref="H648">IFERROR(SMALL(IF($D$2:$D1557=D648,$A$2:$A$911*1.0001),2),"")</f>
        <v/>
      </c>
      <c r="I648" s="2" t="str" cm="1">
        <f t="array" ref="I648">IFERROR(SMALL(IF($D$2:$D1557=D648,$A$2:$A$911*1.00001),3),"")</f>
        <v/>
      </c>
      <c r="J648" s="2" t="str" cm="1">
        <f t="array" ref="J648">IFERROR(SMALL(IF($D$2:$D1557=D648,$A$2:$A$911*1.000001),4),"")</f>
        <v/>
      </c>
      <c r="K648" s="13" t="str">
        <f t="shared" si="69"/>
        <v>No</v>
      </c>
      <c r="L648" s="13" t="str">
        <f t="shared" si="70"/>
        <v>No</v>
      </c>
      <c r="M648" s="13" t="str">
        <f t="shared" si="71"/>
        <v>No</v>
      </c>
      <c r="N648" s="13" t="str">
        <f>Table1[[#This Row],[Club]]&amp;":"&amp;Table1[[#Headers],[Male]]</f>
        <v>:Male</v>
      </c>
      <c r="Z648" s="14" t="str">
        <f t="shared" si="66"/>
        <v/>
      </c>
      <c r="AA648" s="14" t="str">
        <f t="shared" si="67"/>
        <v/>
      </c>
      <c r="AB648" s="14" t="str">
        <f t="shared" si="68"/>
        <v/>
      </c>
    </row>
    <row r="649" spans="1:28" x14ac:dyDescent="0.2">
      <c r="A649" s="2">
        <v>648</v>
      </c>
      <c r="B649" s="2" t="str">
        <f>IFERROR(VLOOKUP($A$1&amp;":"&amp;A649,'Finish order'!C:K,6,FALSE),"")</f>
        <v/>
      </c>
      <c r="C649" s="2" t="str">
        <f>IFERROR(VLOOKUP(A$1&amp;":"&amp;A649,'Finish order'!$C:$K,9,FALSE),"")</f>
        <v/>
      </c>
      <c r="D649" s="2" t="str">
        <f>IFERROR(VLOOKUP(A$1&amp;":"&amp;A649,'Finish order'!$C:$K,7,FALSE),"")</f>
        <v/>
      </c>
      <c r="E649" s="11" t="str">
        <f>IFERROR(VLOOKUP($A$1&amp;":"&amp;A649,'Finish order'!C:K,5,FALSE),"")</f>
        <v/>
      </c>
      <c r="F649" s="2" t="str">
        <f>IFERROR(VLOOKUP($A$1&amp;":"&amp;A649,'Finish order'!C:K,4,FALSE),"")</f>
        <v/>
      </c>
      <c r="G649" s="2" t="str" cm="1">
        <f t="array" ref="G649">IFERROR(SMALL(IF($D$2:$D1558=D649,$A$2:$A$911*1.001),1),"")</f>
        <v/>
      </c>
      <c r="H649" s="2" t="str" cm="1">
        <f t="array" ref="H649">IFERROR(SMALL(IF($D$2:$D1558=D649,$A$2:$A$911*1.0001),2),"")</f>
        <v/>
      </c>
      <c r="I649" s="2" t="str" cm="1">
        <f t="array" ref="I649">IFERROR(SMALL(IF($D$2:$D1558=D649,$A$2:$A$911*1.00001),3),"")</f>
        <v/>
      </c>
      <c r="J649" s="2" t="str" cm="1">
        <f t="array" ref="J649">IFERROR(SMALL(IF($D$2:$D1558=D649,$A$2:$A$911*1.000001),4),"")</f>
        <v/>
      </c>
      <c r="K649" s="13" t="str">
        <f t="shared" si="69"/>
        <v>No</v>
      </c>
      <c r="L649" s="13" t="str">
        <f t="shared" si="70"/>
        <v>No</v>
      </c>
      <c r="M649" s="13" t="str">
        <f t="shared" si="71"/>
        <v>No</v>
      </c>
      <c r="N649" s="13" t="str">
        <f>Table1[[#This Row],[Club]]&amp;":"&amp;Table1[[#Headers],[Male]]</f>
        <v>:Male</v>
      </c>
      <c r="Z649" s="14" t="str">
        <f t="shared" si="66"/>
        <v/>
      </c>
      <c r="AA649" s="14" t="str">
        <f t="shared" si="67"/>
        <v/>
      </c>
      <c r="AB649" s="14" t="str">
        <f t="shared" si="68"/>
        <v/>
      </c>
    </row>
    <row r="650" spans="1:28" x14ac:dyDescent="0.2">
      <c r="A650" s="2">
        <v>649</v>
      </c>
      <c r="B650" s="2" t="str">
        <f>IFERROR(VLOOKUP($A$1&amp;":"&amp;A650,'Finish order'!C:K,6,FALSE),"")</f>
        <v/>
      </c>
      <c r="C650" s="2" t="str">
        <f>IFERROR(VLOOKUP(A$1&amp;":"&amp;A650,'Finish order'!$C:$K,9,FALSE),"")</f>
        <v/>
      </c>
      <c r="D650" s="2" t="str">
        <f>IFERROR(VLOOKUP(A$1&amp;":"&amp;A650,'Finish order'!$C:$K,7,FALSE),"")</f>
        <v/>
      </c>
      <c r="E650" s="11" t="str">
        <f>IFERROR(VLOOKUP($A$1&amp;":"&amp;A650,'Finish order'!C:K,5,FALSE),"")</f>
        <v/>
      </c>
      <c r="F650" s="2" t="str">
        <f>IFERROR(VLOOKUP($A$1&amp;":"&amp;A650,'Finish order'!C:K,4,FALSE),"")</f>
        <v/>
      </c>
      <c r="G650" s="2" t="str" cm="1">
        <f t="array" ref="G650">IFERROR(SMALL(IF($D$2:$D1559=D650,$A$2:$A$911*1.001),1),"")</f>
        <v/>
      </c>
      <c r="H650" s="2" t="str" cm="1">
        <f t="array" ref="H650">IFERROR(SMALL(IF($D$2:$D1559=D650,$A$2:$A$911*1.0001),2),"")</f>
        <v/>
      </c>
      <c r="I650" s="2" t="str" cm="1">
        <f t="array" ref="I650">IFERROR(SMALL(IF($D$2:$D1559=D650,$A$2:$A$911*1.00001),3),"")</f>
        <v/>
      </c>
      <c r="J650" s="2" t="str" cm="1">
        <f t="array" ref="J650">IFERROR(SMALL(IF($D$2:$D1559=D650,$A$2:$A$911*1.000001),4),"")</f>
        <v/>
      </c>
      <c r="K650" s="13" t="str">
        <f t="shared" si="69"/>
        <v>No</v>
      </c>
      <c r="L650" s="13" t="str">
        <f t="shared" si="70"/>
        <v>No</v>
      </c>
      <c r="M650" s="13" t="str">
        <f t="shared" si="71"/>
        <v>No</v>
      </c>
      <c r="N650" s="13" t="str">
        <f>Table1[[#This Row],[Club]]&amp;":"&amp;Table1[[#Headers],[Male]]</f>
        <v>:Male</v>
      </c>
      <c r="Z650" s="14" t="str">
        <f t="shared" si="66"/>
        <v/>
      </c>
      <c r="AA650" s="14" t="str">
        <f t="shared" si="67"/>
        <v/>
      </c>
      <c r="AB650" s="14" t="str">
        <f t="shared" si="68"/>
        <v/>
      </c>
    </row>
    <row r="651" spans="1:28" x14ac:dyDescent="0.2">
      <c r="A651" s="2">
        <v>650</v>
      </c>
      <c r="B651" s="2" t="str">
        <f>IFERROR(VLOOKUP($A$1&amp;":"&amp;A651,'Finish order'!C:K,6,FALSE),"")</f>
        <v/>
      </c>
      <c r="C651" s="2" t="str">
        <f>IFERROR(VLOOKUP(A$1&amp;":"&amp;A651,'Finish order'!$C:$K,9,FALSE),"")</f>
        <v/>
      </c>
      <c r="D651" s="2" t="str">
        <f>IFERROR(VLOOKUP(A$1&amp;":"&amp;A651,'Finish order'!$C:$K,7,FALSE),"")</f>
        <v/>
      </c>
      <c r="E651" s="11" t="str">
        <f>IFERROR(VLOOKUP($A$1&amp;":"&amp;A651,'Finish order'!C:K,5,FALSE),"")</f>
        <v/>
      </c>
      <c r="F651" s="2" t="str">
        <f>IFERROR(VLOOKUP($A$1&amp;":"&amp;A651,'Finish order'!C:K,4,FALSE),"")</f>
        <v/>
      </c>
      <c r="G651" s="2" t="str" cm="1">
        <f t="array" ref="G651">IFERROR(SMALL(IF($D$2:$D1560=D651,$A$2:$A$911*1.001),1),"")</f>
        <v/>
      </c>
      <c r="H651" s="2" t="str" cm="1">
        <f t="array" ref="H651">IFERROR(SMALL(IF($D$2:$D1560=D651,$A$2:$A$911*1.0001),2),"")</f>
        <v/>
      </c>
      <c r="I651" s="2" t="str" cm="1">
        <f t="array" ref="I651">IFERROR(SMALL(IF($D$2:$D1560=D651,$A$2:$A$911*1.00001),3),"")</f>
        <v/>
      </c>
      <c r="J651" s="2" t="str" cm="1">
        <f t="array" ref="J651">IFERROR(SMALL(IF($D$2:$D1560=D651,$A$2:$A$911*1.000001),4),"")</f>
        <v/>
      </c>
      <c r="K651" s="13" t="str">
        <f t="shared" si="69"/>
        <v>No</v>
      </c>
      <c r="L651" s="13" t="str">
        <f t="shared" si="70"/>
        <v>No</v>
      </c>
      <c r="M651" s="13" t="str">
        <f t="shared" si="71"/>
        <v>No</v>
      </c>
      <c r="N651" s="13" t="str">
        <f>Table1[[#This Row],[Club]]&amp;":"&amp;Table1[[#Headers],[Male]]</f>
        <v>:Male</v>
      </c>
      <c r="Z651" s="14" t="str">
        <f t="shared" si="66"/>
        <v/>
      </c>
      <c r="AA651" s="14" t="str">
        <f t="shared" si="67"/>
        <v/>
      </c>
      <c r="AB651" s="14" t="str">
        <f t="shared" si="68"/>
        <v/>
      </c>
    </row>
    <row r="652" spans="1:28" x14ac:dyDescent="0.2">
      <c r="A652" s="2">
        <v>651</v>
      </c>
      <c r="B652" s="2" t="str">
        <f>IFERROR(VLOOKUP($A$1&amp;":"&amp;A652,'Finish order'!C:K,6,FALSE),"")</f>
        <v/>
      </c>
      <c r="C652" s="2" t="str">
        <f>IFERROR(VLOOKUP(A$1&amp;":"&amp;A652,'Finish order'!$C:$K,9,FALSE),"")</f>
        <v/>
      </c>
      <c r="D652" s="2" t="str">
        <f>IFERROR(VLOOKUP(A$1&amp;":"&amp;A652,'Finish order'!$C:$K,7,FALSE),"")</f>
        <v/>
      </c>
      <c r="E652" s="11" t="str">
        <f>IFERROR(VLOOKUP($A$1&amp;":"&amp;A652,'Finish order'!C:K,5,FALSE),"")</f>
        <v/>
      </c>
      <c r="F652" s="2" t="str">
        <f>IFERROR(VLOOKUP($A$1&amp;":"&amp;A652,'Finish order'!C:K,4,FALSE),"")</f>
        <v/>
      </c>
      <c r="G652" s="2" t="str" cm="1">
        <f t="array" ref="G652">IFERROR(SMALL(IF($D$2:$D1561=D652,$A$2:$A$911*1.001),1),"")</f>
        <v/>
      </c>
      <c r="H652" s="2" t="str" cm="1">
        <f t="array" ref="H652">IFERROR(SMALL(IF($D$2:$D1561=D652,$A$2:$A$911*1.0001),2),"")</f>
        <v/>
      </c>
      <c r="I652" s="2" t="str" cm="1">
        <f t="array" ref="I652">IFERROR(SMALL(IF($D$2:$D1561=D652,$A$2:$A$911*1.00001),3),"")</f>
        <v/>
      </c>
      <c r="J652" s="2" t="str" cm="1">
        <f t="array" ref="J652">IFERROR(SMALL(IF($D$2:$D1561=D652,$A$2:$A$911*1.000001),4),"")</f>
        <v/>
      </c>
      <c r="K652" s="13" t="str">
        <f t="shared" si="69"/>
        <v>No</v>
      </c>
      <c r="L652" s="13" t="str">
        <f t="shared" si="70"/>
        <v>No</v>
      </c>
      <c r="M652" s="13" t="str">
        <f t="shared" si="71"/>
        <v>No</v>
      </c>
      <c r="N652" s="13" t="str">
        <f>Table1[[#This Row],[Club]]&amp;":"&amp;Table1[[#Headers],[Male]]</f>
        <v>:Male</v>
      </c>
      <c r="Z652" s="14" t="str">
        <f t="shared" si="66"/>
        <v/>
      </c>
      <c r="AA652" s="14" t="str">
        <f t="shared" si="67"/>
        <v/>
      </c>
      <c r="AB652" s="14" t="str">
        <f t="shared" si="68"/>
        <v/>
      </c>
    </row>
    <row r="653" spans="1:28" x14ac:dyDescent="0.2">
      <c r="A653" s="2">
        <v>652</v>
      </c>
      <c r="B653" s="2" t="str">
        <f>IFERROR(VLOOKUP($A$1&amp;":"&amp;A653,'Finish order'!C:K,6,FALSE),"")</f>
        <v/>
      </c>
      <c r="C653" s="2" t="str">
        <f>IFERROR(VLOOKUP(A$1&amp;":"&amp;A653,'Finish order'!$C:$K,9,FALSE),"")</f>
        <v/>
      </c>
      <c r="D653" s="2" t="str">
        <f>IFERROR(VLOOKUP(A$1&amp;":"&amp;A653,'Finish order'!$C:$K,7,FALSE),"")</f>
        <v/>
      </c>
      <c r="E653" s="11" t="str">
        <f>IFERROR(VLOOKUP($A$1&amp;":"&amp;A653,'Finish order'!C:K,5,FALSE),"")</f>
        <v/>
      </c>
      <c r="F653" s="2" t="str">
        <f>IFERROR(VLOOKUP($A$1&amp;":"&amp;A653,'Finish order'!C:K,4,FALSE),"")</f>
        <v/>
      </c>
      <c r="G653" s="2" t="str" cm="1">
        <f t="array" ref="G653">IFERROR(SMALL(IF($D$2:$D1562=D653,$A$2:$A$911*1.001),1),"")</f>
        <v/>
      </c>
      <c r="H653" s="2" t="str" cm="1">
        <f t="array" ref="H653">IFERROR(SMALL(IF($D$2:$D1562=D653,$A$2:$A$911*1.0001),2),"")</f>
        <v/>
      </c>
      <c r="I653" s="2" t="str" cm="1">
        <f t="array" ref="I653">IFERROR(SMALL(IF($D$2:$D1562=D653,$A$2:$A$911*1.00001),3),"")</f>
        <v/>
      </c>
      <c r="J653" s="2" t="str" cm="1">
        <f t="array" ref="J653">IFERROR(SMALL(IF($D$2:$D1562=D653,$A$2:$A$911*1.000001),4),"")</f>
        <v/>
      </c>
      <c r="K653" s="13" t="str">
        <f t="shared" si="69"/>
        <v>No</v>
      </c>
      <c r="L653" s="13" t="str">
        <f t="shared" si="70"/>
        <v>No</v>
      </c>
      <c r="M653" s="13" t="str">
        <f t="shared" si="71"/>
        <v>No</v>
      </c>
      <c r="N653" s="13" t="str">
        <f>Table1[[#This Row],[Club]]&amp;":"&amp;Table1[[#Headers],[Male]]</f>
        <v>:Male</v>
      </c>
      <c r="Z653" s="14" t="str">
        <f t="shared" si="66"/>
        <v/>
      </c>
      <c r="AA653" s="14" t="str">
        <f t="shared" si="67"/>
        <v/>
      </c>
      <c r="AB653" s="14" t="str">
        <f t="shared" si="68"/>
        <v/>
      </c>
    </row>
    <row r="654" spans="1:28" x14ac:dyDescent="0.2">
      <c r="A654" s="2">
        <v>653</v>
      </c>
      <c r="B654" s="2" t="str">
        <f>IFERROR(VLOOKUP($A$1&amp;":"&amp;A654,'Finish order'!C:K,6,FALSE),"")</f>
        <v/>
      </c>
      <c r="C654" s="2" t="str">
        <f>IFERROR(VLOOKUP(A$1&amp;":"&amp;A654,'Finish order'!$C:$K,9,FALSE),"")</f>
        <v/>
      </c>
      <c r="D654" s="2" t="str">
        <f>IFERROR(VLOOKUP(A$1&amp;":"&amp;A654,'Finish order'!$C:$K,7,FALSE),"")</f>
        <v/>
      </c>
      <c r="E654" s="11" t="str">
        <f>IFERROR(VLOOKUP($A$1&amp;":"&amp;A654,'Finish order'!C:K,5,FALSE),"")</f>
        <v/>
      </c>
      <c r="F654" s="2" t="str">
        <f>IFERROR(VLOOKUP($A$1&amp;":"&amp;A654,'Finish order'!C:K,4,FALSE),"")</f>
        <v/>
      </c>
      <c r="G654" s="2" t="str" cm="1">
        <f t="array" ref="G654">IFERROR(SMALL(IF($D$2:$D1563=D654,$A$2:$A$911*1.001),1),"")</f>
        <v/>
      </c>
      <c r="H654" s="2" t="str" cm="1">
        <f t="array" ref="H654">IFERROR(SMALL(IF($D$2:$D1563=D654,$A$2:$A$911*1.0001),2),"")</f>
        <v/>
      </c>
      <c r="I654" s="2" t="str" cm="1">
        <f t="array" ref="I654">IFERROR(SMALL(IF($D$2:$D1563=D654,$A$2:$A$911*1.00001),3),"")</f>
        <v/>
      </c>
      <c r="J654" s="2" t="str" cm="1">
        <f t="array" ref="J654">IFERROR(SMALL(IF($D$2:$D1563=D654,$A$2:$A$911*1.000001),4),"")</f>
        <v/>
      </c>
      <c r="K654" s="13" t="str">
        <f t="shared" si="69"/>
        <v>No</v>
      </c>
      <c r="L654" s="13" t="str">
        <f t="shared" si="70"/>
        <v>No</v>
      </c>
      <c r="M654" s="13" t="str">
        <f t="shared" si="71"/>
        <v>No</v>
      </c>
      <c r="N654" s="13" t="str">
        <f>Table1[[#This Row],[Club]]&amp;":"&amp;Table1[[#Headers],[Male]]</f>
        <v>:Male</v>
      </c>
      <c r="Z654" s="14" t="str">
        <f t="shared" si="66"/>
        <v/>
      </c>
      <c r="AA654" s="14" t="str">
        <f t="shared" si="67"/>
        <v/>
      </c>
      <c r="AB654" s="14" t="str">
        <f t="shared" si="68"/>
        <v/>
      </c>
    </row>
    <row r="655" spans="1:28" x14ac:dyDescent="0.2">
      <c r="A655" s="2">
        <v>654</v>
      </c>
      <c r="B655" s="2" t="str">
        <f>IFERROR(VLOOKUP($A$1&amp;":"&amp;A655,'Finish order'!C:K,6,FALSE),"")</f>
        <v/>
      </c>
      <c r="C655" s="2" t="str">
        <f>IFERROR(VLOOKUP(A$1&amp;":"&amp;A655,'Finish order'!$C:$K,9,FALSE),"")</f>
        <v/>
      </c>
      <c r="D655" s="2" t="str">
        <f>IFERROR(VLOOKUP(A$1&amp;":"&amp;A655,'Finish order'!$C:$K,7,FALSE),"")</f>
        <v/>
      </c>
      <c r="E655" s="11" t="str">
        <f>IFERROR(VLOOKUP($A$1&amp;":"&amp;A655,'Finish order'!C:K,5,FALSE),"")</f>
        <v/>
      </c>
      <c r="F655" s="2" t="str">
        <f>IFERROR(VLOOKUP($A$1&amp;":"&amp;A655,'Finish order'!C:K,4,FALSE),"")</f>
        <v/>
      </c>
      <c r="G655" s="2" t="str" cm="1">
        <f t="array" ref="G655">IFERROR(SMALL(IF($D$2:$D1564=D655,$A$2:$A$911*1.001),1),"")</f>
        <v/>
      </c>
      <c r="H655" s="2" t="str" cm="1">
        <f t="array" ref="H655">IFERROR(SMALL(IF($D$2:$D1564=D655,$A$2:$A$911*1.0001),2),"")</f>
        <v/>
      </c>
      <c r="I655" s="2" t="str" cm="1">
        <f t="array" ref="I655">IFERROR(SMALL(IF($D$2:$D1564=D655,$A$2:$A$911*1.00001),3),"")</f>
        <v/>
      </c>
      <c r="J655" s="2" t="str" cm="1">
        <f t="array" ref="J655">IFERROR(SMALL(IF($D$2:$D1564=D655,$A$2:$A$911*1.000001),4),"")</f>
        <v/>
      </c>
      <c r="K655" s="13" t="str">
        <f t="shared" si="69"/>
        <v>No</v>
      </c>
      <c r="L655" s="13" t="str">
        <f t="shared" si="70"/>
        <v>No</v>
      </c>
      <c r="M655" s="13" t="str">
        <f t="shared" si="71"/>
        <v>No</v>
      </c>
      <c r="N655" s="13" t="str">
        <f>Table1[[#This Row],[Club]]&amp;":"&amp;Table1[[#Headers],[Male]]</f>
        <v>:Male</v>
      </c>
      <c r="Z655" s="14" t="str">
        <f t="shared" si="66"/>
        <v/>
      </c>
      <c r="AA655" s="14" t="str">
        <f t="shared" si="67"/>
        <v/>
      </c>
      <c r="AB655" s="14" t="str">
        <f t="shared" si="68"/>
        <v/>
      </c>
    </row>
    <row r="656" spans="1:28" x14ac:dyDescent="0.2">
      <c r="A656" s="2">
        <v>655</v>
      </c>
      <c r="B656" s="2" t="str">
        <f>IFERROR(VLOOKUP($A$1&amp;":"&amp;A656,'Finish order'!C:K,6,FALSE),"")</f>
        <v/>
      </c>
      <c r="C656" s="2" t="str">
        <f>IFERROR(VLOOKUP(A$1&amp;":"&amp;A656,'Finish order'!$C:$K,9,FALSE),"")</f>
        <v/>
      </c>
      <c r="D656" s="2" t="str">
        <f>IFERROR(VLOOKUP(A$1&amp;":"&amp;A656,'Finish order'!$C:$K,7,FALSE),"")</f>
        <v/>
      </c>
      <c r="E656" s="11" t="str">
        <f>IFERROR(VLOOKUP($A$1&amp;":"&amp;A656,'Finish order'!C:K,5,FALSE),"")</f>
        <v/>
      </c>
      <c r="F656" s="2" t="str">
        <f>IFERROR(VLOOKUP($A$1&amp;":"&amp;A656,'Finish order'!C:K,4,FALSE),"")</f>
        <v/>
      </c>
      <c r="G656" s="2" t="str" cm="1">
        <f t="array" ref="G656">IFERROR(SMALL(IF($D$2:$D1565=D656,$A$2:$A$911*1.001),1),"")</f>
        <v/>
      </c>
      <c r="H656" s="2" t="str" cm="1">
        <f t="array" ref="H656">IFERROR(SMALL(IF($D$2:$D1565=D656,$A$2:$A$911*1.0001),2),"")</f>
        <v/>
      </c>
      <c r="I656" s="2" t="str" cm="1">
        <f t="array" ref="I656">IFERROR(SMALL(IF($D$2:$D1565=D656,$A$2:$A$911*1.00001),3),"")</f>
        <v/>
      </c>
      <c r="J656" s="2" t="str" cm="1">
        <f t="array" ref="J656">IFERROR(SMALL(IF($D$2:$D1565=D656,$A$2:$A$911*1.000001),4),"")</f>
        <v/>
      </c>
      <c r="K656" s="13" t="str">
        <f t="shared" si="69"/>
        <v>No</v>
      </c>
      <c r="L656" s="13" t="str">
        <f t="shared" si="70"/>
        <v>No</v>
      </c>
      <c r="M656" s="13" t="str">
        <f t="shared" si="71"/>
        <v>No</v>
      </c>
      <c r="N656" s="13" t="str">
        <f>Table1[[#This Row],[Club]]&amp;":"&amp;Table1[[#Headers],[Male]]</f>
        <v>:Male</v>
      </c>
      <c r="Z656" s="14" t="str">
        <f t="shared" si="66"/>
        <v/>
      </c>
      <c r="AA656" s="14" t="str">
        <f t="shared" si="67"/>
        <v/>
      </c>
      <c r="AB656" s="14" t="str">
        <f t="shared" si="68"/>
        <v/>
      </c>
    </row>
    <row r="657" spans="1:28" x14ac:dyDescent="0.2">
      <c r="A657" s="2">
        <v>656</v>
      </c>
      <c r="B657" s="2" t="str">
        <f>IFERROR(VLOOKUP($A$1&amp;":"&amp;A657,'Finish order'!C:K,6,FALSE),"")</f>
        <v/>
      </c>
      <c r="C657" s="2" t="str">
        <f>IFERROR(VLOOKUP(A$1&amp;":"&amp;A657,'Finish order'!$C:$K,9,FALSE),"")</f>
        <v/>
      </c>
      <c r="D657" s="2" t="str">
        <f>IFERROR(VLOOKUP(A$1&amp;":"&amp;A657,'Finish order'!$C:$K,7,FALSE),"")</f>
        <v/>
      </c>
      <c r="E657" s="11" t="str">
        <f>IFERROR(VLOOKUP($A$1&amp;":"&amp;A657,'Finish order'!C:K,5,FALSE),"")</f>
        <v/>
      </c>
      <c r="F657" s="2" t="str">
        <f>IFERROR(VLOOKUP($A$1&amp;":"&amp;A657,'Finish order'!C:K,4,FALSE),"")</f>
        <v/>
      </c>
      <c r="G657" s="2" t="str" cm="1">
        <f t="array" ref="G657">IFERROR(SMALL(IF($D$2:$D1566=D657,$A$2:$A$911*1.001),1),"")</f>
        <v/>
      </c>
      <c r="H657" s="2" t="str" cm="1">
        <f t="array" ref="H657">IFERROR(SMALL(IF($D$2:$D1566=D657,$A$2:$A$911*1.0001),2),"")</f>
        <v/>
      </c>
      <c r="I657" s="2" t="str" cm="1">
        <f t="array" ref="I657">IFERROR(SMALL(IF($D$2:$D1566=D657,$A$2:$A$911*1.00001),3),"")</f>
        <v/>
      </c>
      <c r="J657" s="2" t="str" cm="1">
        <f t="array" ref="J657">IFERROR(SMALL(IF($D$2:$D1566=D657,$A$2:$A$911*1.000001),4),"")</f>
        <v/>
      </c>
      <c r="K657" s="13" t="str">
        <f t="shared" si="69"/>
        <v>No</v>
      </c>
      <c r="L657" s="13" t="str">
        <f t="shared" si="70"/>
        <v>No</v>
      </c>
      <c r="M657" s="13" t="str">
        <f t="shared" si="71"/>
        <v>No</v>
      </c>
      <c r="N657" s="13" t="str">
        <f>Table1[[#This Row],[Club]]&amp;":"&amp;Table1[[#Headers],[Male]]</f>
        <v>:Male</v>
      </c>
      <c r="Z657" s="14" t="str">
        <f t="shared" si="66"/>
        <v/>
      </c>
      <c r="AA657" s="14" t="str">
        <f t="shared" si="67"/>
        <v/>
      </c>
      <c r="AB657" s="14" t="str">
        <f t="shared" si="68"/>
        <v/>
      </c>
    </row>
    <row r="658" spans="1:28" x14ac:dyDescent="0.2">
      <c r="A658" s="2">
        <v>657</v>
      </c>
      <c r="B658" s="2" t="str">
        <f>IFERROR(VLOOKUP($A$1&amp;":"&amp;A658,'Finish order'!C:K,6,FALSE),"")</f>
        <v/>
      </c>
      <c r="C658" s="2" t="str">
        <f>IFERROR(VLOOKUP(A$1&amp;":"&amp;A658,'Finish order'!$C:$K,9,FALSE),"")</f>
        <v/>
      </c>
      <c r="D658" s="2" t="str">
        <f>IFERROR(VLOOKUP(A$1&amp;":"&amp;A658,'Finish order'!$C:$K,7,FALSE),"")</f>
        <v/>
      </c>
      <c r="E658" s="11" t="str">
        <f>IFERROR(VLOOKUP($A$1&amp;":"&amp;A658,'Finish order'!C:K,5,FALSE),"")</f>
        <v/>
      </c>
      <c r="F658" s="2" t="str">
        <f>IFERROR(VLOOKUP($A$1&amp;":"&amp;A658,'Finish order'!C:K,4,FALSE),"")</f>
        <v/>
      </c>
      <c r="G658" s="2" t="str" cm="1">
        <f t="array" ref="G658">IFERROR(SMALL(IF($D$2:$D1567=D658,$A$2:$A$911*1.001),1),"")</f>
        <v/>
      </c>
      <c r="H658" s="2" t="str" cm="1">
        <f t="array" ref="H658">IFERROR(SMALL(IF($D$2:$D1567=D658,$A$2:$A$911*1.0001),2),"")</f>
        <v/>
      </c>
      <c r="I658" s="2" t="str" cm="1">
        <f t="array" ref="I658">IFERROR(SMALL(IF($D$2:$D1567=D658,$A$2:$A$911*1.00001),3),"")</f>
        <v/>
      </c>
      <c r="J658" s="2" t="str" cm="1">
        <f t="array" ref="J658">IFERROR(SMALL(IF($D$2:$D1567=D658,$A$2:$A$911*1.000001),4),"")</f>
        <v/>
      </c>
      <c r="K658" s="13" t="str">
        <f t="shared" si="69"/>
        <v>No</v>
      </c>
      <c r="L658" s="13" t="str">
        <f t="shared" si="70"/>
        <v>No</v>
      </c>
      <c r="M658" s="13" t="str">
        <f t="shared" si="71"/>
        <v>No</v>
      </c>
      <c r="N658" s="13" t="str">
        <f>Table1[[#This Row],[Club]]&amp;":"&amp;Table1[[#Headers],[Male]]</f>
        <v>:Male</v>
      </c>
      <c r="Z658" s="14" t="str">
        <f t="shared" si="66"/>
        <v/>
      </c>
      <c r="AA658" s="14" t="str">
        <f t="shared" si="67"/>
        <v/>
      </c>
      <c r="AB658" s="14" t="str">
        <f t="shared" si="68"/>
        <v/>
      </c>
    </row>
    <row r="659" spans="1:28" x14ac:dyDescent="0.2">
      <c r="A659" s="2">
        <v>658</v>
      </c>
      <c r="B659" s="2" t="str">
        <f>IFERROR(VLOOKUP($A$1&amp;":"&amp;A659,'Finish order'!C:K,6,FALSE),"")</f>
        <v/>
      </c>
      <c r="C659" s="2" t="str">
        <f>IFERROR(VLOOKUP(A$1&amp;":"&amp;A659,'Finish order'!$C:$K,9,FALSE),"")</f>
        <v/>
      </c>
      <c r="D659" s="2" t="str">
        <f>IFERROR(VLOOKUP(A$1&amp;":"&amp;A659,'Finish order'!$C:$K,7,FALSE),"")</f>
        <v/>
      </c>
      <c r="E659" s="11" t="str">
        <f>IFERROR(VLOOKUP($A$1&amp;":"&amp;A659,'Finish order'!C:K,5,FALSE),"")</f>
        <v/>
      </c>
      <c r="F659" s="2" t="str">
        <f>IFERROR(VLOOKUP($A$1&amp;":"&amp;A659,'Finish order'!C:K,4,FALSE),"")</f>
        <v/>
      </c>
      <c r="G659" s="2" t="str" cm="1">
        <f t="array" ref="G659">IFERROR(SMALL(IF($D$2:$D1568=D659,$A$2:$A$911*1.001),1),"")</f>
        <v/>
      </c>
      <c r="H659" s="2" t="str" cm="1">
        <f t="array" ref="H659">IFERROR(SMALL(IF($D$2:$D1568=D659,$A$2:$A$911*1.0001),2),"")</f>
        <v/>
      </c>
      <c r="I659" s="2" t="str" cm="1">
        <f t="array" ref="I659">IFERROR(SMALL(IF($D$2:$D1568=D659,$A$2:$A$911*1.00001),3),"")</f>
        <v/>
      </c>
      <c r="J659" s="2" t="str" cm="1">
        <f t="array" ref="J659">IFERROR(SMALL(IF($D$2:$D1568=D659,$A$2:$A$911*1.000001),4),"")</f>
        <v/>
      </c>
      <c r="K659" s="13" t="str">
        <f t="shared" si="69"/>
        <v>No</v>
      </c>
      <c r="L659" s="13" t="str">
        <f t="shared" si="70"/>
        <v>No</v>
      </c>
      <c r="M659" s="13" t="str">
        <f t="shared" si="71"/>
        <v>No</v>
      </c>
      <c r="N659" s="13" t="str">
        <f>Table1[[#This Row],[Club]]&amp;":"&amp;Table1[[#Headers],[Male]]</f>
        <v>:Male</v>
      </c>
      <c r="Z659" s="14" t="str">
        <f t="shared" si="66"/>
        <v/>
      </c>
      <c r="AA659" s="14" t="str">
        <f t="shared" si="67"/>
        <v/>
      </c>
      <c r="AB659" s="14" t="str">
        <f t="shared" si="68"/>
        <v/>
      </c>
    </row>
    <row r="660" spans="1:28" x14ac:dyDescent="0.2">
      <c r="A660" s="2">
        <v>659</v>
      </c>
      <c r="B660" s="2" t="str">
        <f>IFERROR(VLOOKUP($A$1&amp;":"&amp;A660,'Finish order'!C:K,6,FALSE),"")</f>
        <v/>
      </c>
      <c r="C660" s="2" t="str">
        <f>IFERROR(VLOOKUP(A$1&amp;":"&amp;A660,'Finish order'!$C:$K,9,FALSE),"")</f>
        <v/>
      </c>
      <c r="D660" s="2" t="str">
        <f>IFERROR(VLOOKUP(A$1&amp;":"&amp;A660,'Finish order'!$C:$K,7,FALSE),"")</f>
        <v/>
      </c>
      <c r="E660" s="11" t="str">
        <f>IFERROR(VLOOKUP($A$1&amp;":"&amp;A660,'Finish order'!C:K,5,FALSE),"")</f>
        <v/>
      </c>
      <c r="F660" s="2" t="str">
        <f>IFERROR(VLOOKUP($A$1&amp;":"&amp;A660,'Finish order'!C:K,4,FALSE),"")</f>
        <v/>
      </c>
      <c r="G660" s="2" t="str" cm="1">
        <f t="array" ref="G660">IFERROR(SMALL(IF($D$2:$D1569=D660,$A$2:$A$911*1.001),1),"")</f>
        <v/>
      </c>
      <c r="H660" s="2" t="str" cm="1">
        <f t="array" ref="H660">IFERROR(SMALL(IF($D$2:$D1569=D660,$A$2:$A$911*1.0001),2),"")</f>
        <v/>
      </c>
      <c r="I660" s="2" t="str" cm="1">
        <f t="array" ref="I660">IFERROR(SMALL(IF($D$2:$D1569=D660,$A$2:$A$911*1.00001),3),"")</f>
        <v/>
      </c>
      <c r="J660" s="2" t="str" cm="1">
        <f t="array" ref="J660">IFERROR(SMALL(IF($D$2:$D1569=D660,$A$2:$A$911*1.000001),4),"")</f>
        <v/>
      </c>
      <c r="K660" s="13" t="str">
        <f t="shared" si="69"/>
        <v>No</v>
      </c>
      <c r="L660" s="13" t="str">
        <f t="shared" si="70"/>
        <v>No</v>
      </c>
      <c r="M660" s="13" t="str">
        <f t="shared" si="71"/>
        <v>No</v>
      </c>
      <c r="N660" s="13" t="str">
        <f>Table1[[#This Row],[Club]]&amp;":"&amp;Table1[[#Headers],[Male]]</f>
        <v>:Male</v>
      </c>
      <c r="Z660" s="14" t="str">
        <f t="shared" si="66"/>
        <v/>
      </c>
      <c r="AA660" s="14" t="str">
        <f t="shared" si="67"/>
        <v/>
      </c>
      <c r="AB660" s="14" t="str">
        <f t="shared" si="68"/>
        <v/>
      </c>
    </row>
    <row r="661" spans="1:28" x14ac:dyDescent="0.2">
      <c r="A661" s="2">
        <v>660</v>
      </c>
      <c r="B661" s="2" t="str">
        <f>IFERROR(VLOOKUP($A$1&amp;":"&amp;A661,'Finish order'!C:K,6,FALSE),"")</f>
        <v/>
      </c>
      <c r="C661" s="2" t="str">
        <f>IFERROR(VLOOKUP(A$1&amp;":"&amp;A661,'Finish order'!$C:$K,9,FALSE),"")</f>
        <v/>
      </c>
      <c r="D661" s="2" t="str">
        <f>IFERROR(VLOOKUP(A$1&amp;":"&amp;A661,'Finish order'!$C:$K,7,FALSE),"")</f>
        <v/>
      </c>
      <c r="E661" s="11" t="str">
        <f>IFERROR(VLOOKUP($A$1&amp;":"&amp;A661,'Finish order'!C:K,5,FALSE),"")</f>
        <v/>
      </c>
      <c r="F661" s="2" t="str">
        <f>IFERROR(VLOOKUP($A$1&amp;":"&amp;A661,'Finish order'!C:K,4,FALSE),"")</f>
        <v/>
      </c>
      <c r="G661" s="2" t="str" cm="1">
        <f t="array" ref="G661">IFERROR(SMALL(IF($D$2:$D1570=D661,$A$2:$A$911*1.001),1),"")</f>
        <v/>
      </c>
      <c r="H661" s="2" t="str" cm="1">
        <f t="array" ref="H661">IFERROR(SMALL(IF($D$2:$D1570=D661,$A$2:$A$911*1.0001),2),"")</f>
        <v/>
      </c>
      <c r="I661" s="2" t="str" cm="1">
        <f t="array" ref="I661">IFERROR(SMALL(IF($D$2:$D1570=D661,$A$2:$A$911*1.00001),3),"")</f>
        <v/>
      </c>
      <c r="J661" s="2" t="str" cm="1">
        <f t="array" ref="J661">IFERROR(SMALL(IF($D$2:$D1570=D661,$A$2:$A$911*1.000001),4),"")</f>
        <v/>
      </c>
      <c r="K661" s="13" t="str">
        <f t="shared" si="69"/>
        <v>No</v>
      </c>
      <c r="L661" s="13" t="str">
        <f t="shared" si="70"/>
        <v>No</v>
      </c>
      <c r="M661" s="13" t="str">
        <f t="shared" si="71"/>
        <v>No</v>
      </c>
      <c r="N661" s="13" t="str">
        <f>Table1[[#This Row],[Club]]&amp;":"&amp;Table1[[#Headers],[Male]]</f>
        <v>:Male</v>
      </c>
      <c r="Z661" s="14" t="str">
        <f t="shared" si="66"/>
        <v/>
      </c>
      <c r="AA661" s="14" t="str">
        <f t="shared" si="67"/>
        <v/>
      </c>
      <c r="AB661" s="14" t="str">
        <f t="shared" si="68"/>
        <v/>
      </c>
    </row>
    <row r="662" spans="1:28" x14ac:dyDescent="0.2">
      <c r="A662" s="2">
        <v>661</v>
      </c>
      <c r="B662" s="2" t="str">
        <f>IFERROR(VLOOKUP($A$1&amp;":"&amp;A662,'Finish order'!C:K,6,FALSE),"")</f>
        <v/>
      </c>
      <c r="C662" s="2" t="str">
        <f>IFERROR(VLOOKUP(A$1&amp;":"&amp;A662,'Finish order'!$C:$K,9,FALSE),"")</f>
        <v/>
      </c>
      <c r="D662" s="2" t="str">
        <f>IFERROR(VLOOKUP(A$1&amp;":"&amp;A662,'Finish order'!$C:$K,7,FALSE),"")</f>
        <v/>
      </c>
      <c r="E662" s="11" t="str">
        <f>IFERROR(VLOOKUP($A$1&amp;":"&amp;A662,'Finish order'!C:K,5,FALSE),"")</f>
        <v/>
      </c>
      <c r="F662" s="2" t="str">
        <f>IFERROR(VLOOKUP($A$1&amp;":"&amp;A662,'Finish order'!C:K,4,FALSE),"")</f>
        <v/>
      </c>
      <c r="G662" s="2" t="str" cm="1">
        <f t="array" ref="G662">IFERROR(SMALL(IF($D$2:$D1571=D662,$A$2:$A$911*1.001),1),"")</f>
        <v/>
      </c>
      <c r="H662" s="2" t="str" cm="1">
        <f t="array" ref="H662">IFERROR(SMALL(IF($D$2:$D1571=D662,$A$2:$A$911*1.0001),2),"")</f>
        <v/>
      </c>
      <c r="I662" s="2" t="str" cm="1">
        <f t="array" ref="I662">IFERROR(SMALL(IF($D$2:$D1571=D662,$A$2:$A$911*1.00001),3),"")</f>
        <v/>
      </c>
      <c r="J662" s="2" t="str" cm="1">
        <f t="array" ref="J662">IFERROR(SMALL(IF($D$2:$D1571=D662,$A$2:$A$911*1.000001),4),"")</f>
        <v/>
      </c>
      <c r="K662" s="13" t="str">
        <f t="shared" si="69"/>
        <v>No</v>
      </c>
      <c r="L662" s="13" t="str">
        <f t="shared" si="70"/>
        <v>No</v>
      </c>
      <c r="M662" s="13" t="str">
        <f t="shared" si="71"/>
        <v>No</v>
      </c>
      <c r="N662" s="13" t="str">
        <f>Table1[[#This Row],[Club]]&amp;":"&amp;Table1[[#Headers],[Male]]</f>
        <v>:Male</v>
      </c>
      <c r="Z662" s="14" t="str">
        <f t="shared" ref="Z662:Z684" si="72">IF(P662&lt;&gt;"", IF(COUNT(V662:Y662)=4, SUM(V662:Y662), "No"), "")</f>
        <v/>
      </c>
      <c r="AA662" s="14" t="str">
        <f t="shared" si="67"/>
        <v/>
      </c>
      <c r="AB662" s="14" t="str">
        <f t="shared" si="68"/>
        <v/>
      </c>
    </row>
    <row r="663" spans="1:28" x14ac:dyDescent="0.2">
      <c r="A663" s="2">
        <v>662</v>
      </c>
      <c r="B663" s="2" t="str">
        <f>IFERROR(VLOOKUP($A$1&amp;":"&amp;A663,'Finish order'!C:K,6,FALSE),"")</f>
        <v/>
      </c>
      <c r="C663" s="2" t="str">
        <f>IFERROR(VLOOKUP(A$1&amp;":"&amp;A663,'Finish order'!$C:$K,9,FALSE),"")</f>
        <v/>
      </c>
      <c r="D663" s="2" t="str">
        <f>IFERROR(VLOOKUP(A$1&amp;":"&amp;A663,'Finish order'!$C:$K,7,FALSE),"")</f>
        <v/>
      </c>
      <c r="E663" s="11" t="str">
        <f>IFERROR(VLOOKUP($A$1&amp;":"&amp;A663,'Finish order'!C:K,5,FALSE),"")</f>
        <v/>
      </c>
      <c r="F663" s="2" t="str">
        <f>IFERROR(VLOOKUP($A$1&amp;":"&amp;A663,'Finish order'!C:K,4,FALSE),"")</f>
        <v/>
      </c>
      <c r="G663" s="2" t="str" cm="1">
        <f t="array" ref="G663">IFERROR(SMALL(IF($D$2:$D1572=D663,$A$2:$A$911*1.001),1),"")</f>
        <v/>
      </c>
      <c r="H663" s="2" t="str" cm="1">
        <f t="array" ref="H663">IFERROR(SMALL(IF($D$2:$D1572=D663,$A$2:$A$911*1.0001),2),"")</f>
        <v/>
      </c>
      <c r="I663" s="2" t="str" cm="1">
        <f t="array" ref="I663">IFERROR(SMALL(IF($D$2:$D1572=D663,$A$2:$A$911*1.00001),3),"")</f>
        <v/>
      </c>
      <c r="J663" s="2" t="str" cm="1">
        <f t="array" ref="J663">IFERROR(SMALL(IF($D$2:$D1572=D663,$A$2:$A$911*1.000001),4),"")</f>
        <v/>
      </c>
      <c r="K663" s="13" t="str">
        <f t="shared" si="69"/>
        <v>No</v>
      </c>
      <c r="L663" s="13" t="str">
        <f t="shared" si="70"/>
        <v>No</v>
      </c>
      <c r="M663" s="13" t="str">
        <f t="shared" si="71"/>
        <v>No</v>
      </c>
      <c r="N663" s="13" t="str">
        <f>Table1[[#This Row],[Club]]&amp;":"&amp;Table1[[#Headers],[Male]]</f>
        <v>:Male</v>
      </c>
      <c r="Z663" s="14" t="str">
        <f t="shared" si="72"/>
        <v/>
      </c>
      <c r="AA663" s="14" t="str">
        <f t="shared" si="67"/>
        <v/>
      </c>
      <c r="AB663" s="14" t="str">
        <f t="shared" si="68"/>
        <v/>
      </c>
    </row>
    <row r="664" spans="1:28" x14ac:dyDescent="0.2">
      <c r="A664" s="2">
        <v>663</v>
      </c>
      <c r="B664" s="2" t="str">
        <f>IFERROR(VLOOKUP($A$1&amp;":"&amp;A664,'Finish order'!C:K,6,FALSE),"")</f>
        <v/>
      </c>
      <c r="C664" s="2" t="str">
        <f>IFERROR(VLOOKUP(A$1&amp;":"&amp;A664,'Finish order'!$C:$K,9,FALSE),"")</f>
        <v/>
      </c>
      <c r="D664" s="2" t="str">
        <f>IFERROR(VLOOKUP(A$1&amp;":"&amp;A664,'Finish order'!$C:$K,7,FALSE),"")</f>
        <v/>
      </c>
      <c r="E664" s="11" t="str">
        <f>IFERROR(VLOOKUP($A$1&amp;":"&amp;A664,'Finish order'!C:K,5,FALSE),"")</f>
        <v/>
      </c>
      <c r="F664" s="2" t="str">
        <f>IFERROR(VLOOKUP($A$1&amp;":"&amp;A664,'Finish order'!C:K,4,FALSE),"")</f>
        <v/>
      </c>
      <c r="G664" s="2" t="str" cm="1">
        <f t="array" ref="G664">IFERROR(SMALL(IF($D$2:$D1573=D664,$A$2:$A$911*1.001),1),"")</f>
        <v/>
      </c>
      <c r="H664" s="2" t="str" cm="1">
        <f t="array" ref="H664">IFERROR(SMALL(IF($D$2:$D1573=D664,$A$2:$A$911*1.0001),2),"")</f>
        <v/>
      </c>
      <c r="I664" s="2" t="str" cm="1">
        <f t="array" ref="I664">IFERROR(SMALL(IF($D$2:$D1573=D664,$A$2:$A$911*1.00001),3),"")</f>
        <v/>
      </c>
      <c r="J664" s="2" t="str" cm="1">
        <f t="array" ref="J664">IFERROR(SMALL(IF($D$2:$D1573=D664,$A$2:$A$911*1.000001),4),"")</f>
        <v/>
      </c>
      <c r="K664" s="13" t="str">
        <f t="shared" si="69"/>
        <v>No</v>
      </c>
      <c r="L664" s="13" t="str">
        <f t="shared" si="70"/>
        <v>No</v>
      </c>
      <c r="M664" s="13" t="str">
        <f t="shared" si="71"/>
        <v>No</v>
      </c>
      <c r="N664" s="13" t="str">
        <f>Table1[[#This Row],[Club]]&amp;":"&amp;Table1[[#Headers],[Male]]</f>
        <v>:Male</v>
      </c>
      <c r="Z664" s="14" t="str">
        <f t="shared" si="72"/>
        <v/>
      </c>
      <c r="AA664" s="14" t="str">
        <f t="shared" si="67"/>
        <v/>
      </c>
      <c r="AB664" s="14" t="str">
        <f t="shared" si="68"/>
        <v/>
      </c>
    </row>
    <row r="665" spans="1:28" x14ac:dyDescent="0.2">
      <c r="A665" s="2">
        <v>664</v>
      </c>
      <c r="B665" s="2" t="str">
        <f>IFERROR(VLOOKUP($A$1&amp;":"&amp;A665,'Finish order'!C:K,6,FALSE),"")</f>
        <v/>
      </c>
      <c r="C665" s="2" t="str">
        <f>IFERROR(VLOOKUP(A$1&amp;":"&amp;A665,'Finish order'!$C:$K,9,FALSE),"")</f>
        <v/>
      </c>
      <c r="D665" s="2" t="str">
        <f>IFERROR(VLOOKUP(A$1&amp;":"&amp;A665,'Finish order'!$C:$K,7,FALSE),"")</f>
        <v/>
      </c>
      <c r="E665" s="11" t="str">
        <f>IFERROR(VLOOKUP($A$1&amp;":"&amp;A665,'Finish order'!C:K,5,FALSE),"")</f>
        <v/>
      </c>
      <c r="F665" s="2" t="str">
        <f>IFERROR(VLOOKUP($A$1&amp;":"&amp;A665,'Finish order'!C:K,4,FALSE),"")</f>
        <v/>
      </c>
      <c r="G665" s="2" t="str" cm="1">
        <f t="array" ref="G665">IFERROR(SMALL(IF($D$2:$D1574=D665,$A$2:$A$911*1.001),1),"")</f>
        <v/>
      </c>
      <c r="H665" s="2" t="str" cm="1">
        <f t="array" ref="H665">IFERROR(SMALL(IF($D$2:$D1574=D665,$A$2:$A$911*1.0001),2),"")</f>
        <v/>
      </c>
      <c r="I665" s="2" t="str" cm="1">
        <f t="array" ref="I665">IFERROR(SMALL(IF($D$2:$D1574=D665,$A$2:$A$911*1.00001),3),"")</f>
        <v/>
      </c>
      <c r="J665" s="2" t="str" cm="1">
        <f t="array" ref="J665">IFERROR(SMALL(IF($D$2:$D1574=D665,$A$2:$A$911*1.000001),4),"")</f>
        <v/>
      </c>
      <c r="K665" s="13" t="str">
        <f t="shared" si="69"/>
        <v>No</v>
      </c>
      <c r="L665" s="13" t="str">
        <f t="shared" si="70"/>
        <v>No</v>
      </c>
      <c r="M665" s="13" t="str">
        <f t="shared" si="71"/>
        <v>No</v>
      </c>
      <c r="N665" s="13" t="str">
        <f>Table1[[#This Row],[Club]]&amp;":"&amp;Table1[[#Headers],[Male]]</f>
        <v>:Male</v>
      </c>
      <c r="Z665" s="14" t="str">
        <f t="shared" si="72"/>
        <v/>
      </c>
      <c r="AA665" s="14" t="str">
        <f t="shared" si="67"/>
        <v/>
      </c>
      <c r="AB665" s="14" t="str">
        <f t="shared" si="68"/>
        <v/>
      </c>
    </row>
    <row r="666" spans="1:28" x14ac:dyDescent="0.2">
      <c r="A666" s="2">
        <v>665</v>
      </c>
      <c r="B666" s="2" t="str">
        <f>IFERROR(VLOOKUP($A$1&amp;":"&amp;A666,'Finish order'!C:K,6,FALSE),"")</f>
        <v/>
      </c>
      <c r="C666" s="2" t="str">
        <f>IFERROR(VLOOKUP(A$1&amp;":"&amp;A666,'Finish order'!$C:$K,9,FALSE),"")</f>
        <v/>
      </c>
      <c r="D666" s="2" t="str">
        <f>IFERROR(VLOOKUP(A$1&amp;":"&amp;A666,'Finish order'!$C:$K,7,FALSE),"")</f>
        <v/>
      </c>
      <c r="E666" s="11" t="str">
        <f>IFERROR(VLOOKUP($A$1&amp;":"&amp;A666,'Finish order'!C:K,5,FALSE),"")</f>
        <v/>
      </c>
      <c r="F666" s="2" t="str">
        <f>IFERROR(VLOOKUP($A$1&amp;":"&amp;A666,'Finish order'!C:K,4,FALSE),"")</f>
        <v/>
      </c>
      <c r="G666" s="2" t="str" cm="1">
        <f t="array" ref="G666">IFERROR(SMALL(IF($D$2:$D1575=D666,$A$2:$A$911*1.001),1),"")</f>
        <v/>
      </c>
      <c r="H666" s="2" t="str" cm="1">
        <f t="array" ref="H666">IFERROR(SMALL(IF($D$2:$D1575=D666,$A$2:$A$911*1.0001),2),"")</f>
        <v/>
      </c>
      <c r="I666" s="2" t="str" cm="1">
        <f t="array" ref="I666">IFERROR(SMALL(IF($D$2:$D1575=D666,$A$2:$A$911*1.00001),3),"")</f>
        <v/>
      </c>
      <c r="J666" s="2" t="str" cm="1">
        <f t="array" ref="J666">IFERROR(SMALL(IF($D$2:$D1575=D666,$A$2:$A$911*1.000001),4),"")</f>
        <v/>
      </c>
      <c r="K666" s="13" t="str">
        <f t="shared" si="69"/>
        <v>No</v>
      </c>
      <c r="L666" s="13" t="str">
        <f t="shared" si="70"/>
        <v>No</v>
      </c>
      <c r="M666" s="13" t="str">
        <f t="shared" si="71"/>
        <v>No</v>
      </c>
      <c r="N666" s="13" t="str">
        <f>Table1[[#This Row],[Club]]&amp;":"&amp;Table1[[#Headers],[Male]]</f>
        <v>:Male</v>
      </c>
      <c r="Z666" s="14" t="str">
        <f t="shared" si="72"/>
        <v/>
      </c>
      <c r="AA666" s="14" t="str">
        <f t="shared" si="67"/>
        <v/>
      </c>
      <c r="AB666" s="14" t="str">
        <f t="shared" si="68"/>
        <v/>
      </c>
    </row>
    <row r="667" spans="1:28" x14ac:dyDescent="0.2">
      <c r="A667" s="2">
        <v>666</v>
      </c>
      <c r="B667" s="2" t="str">
        <f>IFERROR(VLOOKUP($A$1&amp;":"&amp;A667,'Finish order'!C:K,6,FALSE),"")</f>
        <v/>
      </c>
      <c r="C667" s="2" t="str">
        <f>IFERROR(VLOOKUP(A$1&amp;":"&amp;A667,'Finish order'!$C:$K,9,FALSE),"")</f>
        <v/>
      </c>
      <c r="D667" s="2" t="str">
        <f>IFERROR(VLOOKUP(A$1&amp;":"&amp;A667,'Finish order'!$C:$K,7,FALSE),"")</f>
        <v/>
      </c>
      <c r="E667" s="11" t="str">
        <f>IFERROR(VLOOKUP($A$1&amp;":"&amp;A667,'Finish order'!C:K,5,FALSE),"")</f>
        <v/>
      </c>
      <c r="F667" s="2" t="str">
        <f>IFERROR(VLOOKUP($A$1&amp;":"&amp;A667,'Finish order'!C:K,4,FALSE),"")</f>
        <v/>
      </c>
      <c r="G667" s="2" t="str" cm="1">
        <f t="array" ref="G667">IFERROR(SMALL(IF($D$2:$D1576=D667,$A$2:$A$911*1.001),1),"")</f>
        <v/>
      </c>
      <c r="H667" s="2" t="str" cm="1">
        <f t="array" ref="H667">IFERROR(SMALL(IF($D$2:$D1576=D667,$A$2:$A$911*1.0001),2),"")</f>
        <v/>
      </c>
      <c r="I667" s="2" t="str" cm="1">
        <f t="array" ref="I667">IFERROR(SMALL(IF($D$2:$D1576=D667,$A$2:$A$911*1.00001),3),"")</f>
        <v/>
      </c>
      <c r="J667" s="2" t="str" cm="1">
        <f t="array" ref="J667">IFERROR(SMALL(IF($D$2:$D1576=D667,$A$2:$A$911*1.000001),4),"")</f>
        <v/>
      </c>
      <c r="K667" s="13" t="str">
        <f t="shared" si="69"/>
        <v>No</v>
      </c>
      <c r="L667" s="13" t="str">
        <f t="shared" si="70"/>
        <v>No</v>
      </c>
      <c r="M667" s="13" t="str">
        <f t="shared" si="71"/>
        <v>No</v>
      </c>
      <c r="N667" s="13" t="str">
        <f>Table1[[#This Row],[Club]]&amp;":"&amp;Table1[[#Headers],[Male]]</f>
        <v>:Male</v>
      </c>
      <c r="Z667" s="14" t="str">
        <f t="shared" si="72"/>
        <v/>
      </c>
      <c r="AA667" s="14" t="str">
        <f t="shared" si="67"/>
        <v/>
      </c>
      <c r="AB667" s="14" t="str">
        <f t="shared" si="68"/>
        <v/>
      </c>
    </row>
    <row r="668" spans="1:28" x14ac:dyDescent="0.2">
      <c r="A668" s="2">
        <v>667</v>
      </c>
      <c r="B668" s="2" t="str">
        <f>IFERROR(VLOOKUP($A$1&amp;":"&amp;A668,'Finish order'!C:K,6,FALSE),"")</f>
        <v/>
      </c>
      <c r="C668" s="2" t="str">
        <f>IFERROR(VLOOKUP(A$1&amp;":"&amp;A668,'Finish order'!$C:$K,9,FALSE),"")</f>
        <v/>
      </c>
      <c r="D668" s="2" t="str">
        <f>IFERROR(VLOOKUP(A$1&amp;":"&amp;A668,'Finish order'!$C:$K,7,FALSE),"")</f>
        <v/>
      </c>
      <c r="E668" s="11" t="str">
        <f>IFERROR(VLOOKUP($A$1&amp;":"&amp;A668,'Finish order'!C:K,5,FALSE),"")</f>
        <v/>
      </c>
      <c r="F668" s="2" t="str">
        <f>IFERROR(VLOOKUP($A$1&amp;":"&amp;A668,'Finish order'!C:K,4,FALSE),"")</f>
        <v/>
      </c>
      <c r="G668" s="2" t="str" cm="1">
        <f t="array" ref="G668">IFERROR(SMALL(IF($D$2:$D1577=D668,$A$2:$A$911*1.001),1),"")</f>
        <v/>
      </c>
      <c r="H668" s="2" t="str" cm="1">
        <f t="array" ref="H668">IFERROR(SMALL(IF($D$2:$D1577=D668,$A$2:$A$911*1.0001),2),"")</f>
        <v/>
      </c>
      <c r="I668" s="2" t="str" cm="1">
        <f t="array" ref="I668">IFERROR(SMALL(IF($D$2:$D1577=D668,$A$2:$A$911*1.00001),3),"")</f>
        <v/>
      </c>
      <c r="J668" s="2" t="str" cm="1">
        <f t="array" ref="J668">IFERROR(SMALL(IF($D$2:$D1577=D668,$A$2:$A$911*1.000001),4),"")</f>
        <v/>
      </c>
      <c r="K668" s="13" t="str">
        <f t="shared" si="69"/>
        <v>No</v>
      </c>
      <c r="L668" s="13" t="str">
        <f t="shared" si="70"/>
        <v>No</v>
      </c>
      <c r="M668" s="13" t="str">
        <f t="shared" si="71"/>
        <v>No</v>
      </c>
      <c r="N668" s="13" t="str">
        <f>Table1[[#This Row],[Club]]&amp;":"&amp;Table1[[#Headers],[Male]]</f>
        <v>:Male</v>
      </c>
      <c r="Z668" s="14" t="str">
        <f t="shared" si="72"/>
        <v/>
      </c>
      <c r="AA668" s="14" t="str">
        <f t="shared" si="67"/>
        <v/>
      </c>
      <c r="AB668" s="14" t="str">
        <f t="shared" si="68"/>
        <v/>
      </c>
    </row>
    <row r="669" spans="1:28" x14ac:dyDescent="0.2">
      <c r="A669" s="2">
        <v>668</v>
      </c>
      <c r="B669" s="2" t="str">
        <f>IFERROR(VLOOKUP($A$1&amp;":"&amp;A669,'Finish order'!C:K,6,FALSE),"")</f>
        <v/>
      </c>
      <c r="C669" s="2" t="str">
        <f>IFERROR(VLOOKUP(A$1&amp;":"&amp;A669,'Finish order'!$C:$K,9,FALSE),"")</f>
        <v/>
      </c>
      <c r="D669" s="2" t="str">
        <f>IFERROR(VLOOKUP(A$1&amp;":"&amp;A669,'Finish order'!$C:$K,7,FALSE),"")</f>
        <v/>
      </c>
      <c r="E669" s="11" t="str">
        <f>IFERROR(VLOOKUP($A$1&amp;":"&amp;A669,'Finish order'!C:K,5,FALSE),"")</f>
        <v/>
      </c>
      <c r="F669" s="2" t="str">
        <f>IFERROR(VLOOKUP($A$1&amp;":"&amp;A669,'Finish order'!C:K,4,FALSE),"")</f>
        <v/>
      </c>
      <c r="G669" s="2" t="str" cm="1">
        <f t="array" ref="G669">IFERROR(SMALL(IF($D$2:$D1578=D669,$A$2:$A$911*1.001),1),"")</f>
        <v/>
      </c>
      <c r="H669" s="2" t="str" cm="1">
        <f t="array" ref="H669">IFERROR(SMALL(IF($D$2:$D1578=D669,$A$2:$A$911*1.0001),2),"")</f>
        <v/>
      </c>
      <c r="I669" s="2" t="str" cm="1">
        <f t="array" ref="I669">IFERROR(SMALL(IF($D$2:$D1578=D669,$A$2:$A$911*1.00001),3),"")</f>
        <v/>
      </c>
      <c r="J669" s="2" t="str" cm="1">
        <f t="array" ref="J669">IFERROR(SMALL(IF($D$2:$D1578=D669,$A$2:$A$911*1.000001),4),"")</f>
        <v/>
      </c>
      <c r="K669" s="13" t="str">
        <f t="shared" si="69"/>
        <v>No</v>
      </c>
      <c r="L669" s="13" t="str">
        <f t="shared" si="70"/>
        <v>No</v>
      </c>
      <c r="M669" s="13" t="str">
        <f t="shared" si="71"/>
        <v>No</v>
      </c>
      <c r="N669" s="13" t="str">
        <f>Table1[[#This Row],[Club]]&amp;":"&amp;Table1[[#Headers],[Male]]</f>
        <v>:Male</v>
      </c>
      <c r="Z669" s="14" t="str">
        <f t="shared" si="72"/>
        <v/>
      </c>
      <c r="AA669" s="14" t="str">
        <f t="shared" si="67"/>
        <v/>
      </c>
      <c r="AB669" s="14" t="str">
        <f t="shared" si="68"/>
        <v/>
      </c>
    </row>
    <row r="670" spans="1:28" x14ac:dyDescent="0.2">
      <c r="A670" s="2">
        <v>669</v>
      </c>
      <c r="B670" s="2" t="str">
        <f>IFERROR(VLOOKUP($A$1&amp;":"&amp;A670,'Finish order'!C:K,6,FALSE),"")</f>
        <v/>
      </c>
      <c r="C670" s="2" t="str">
        <f>IFERROR(VLOOKUP(A$1&amp;":"&amp;A670,'Finish order'!$C:$K,9,FALSE),"")</f>
        <v/>
      </c>
      <c r="D670" s="2" t="str">
        <f>IFERROR(VLOOKUP(A$1&amp;":"&amp;A670,'Finish order'!$C:$K,7,FALSE),"")</f>
        <v/>
      </c>
      <c r="E670" s="11" t="str">
        <f>IFERROR(VLOOKUP($A$1&amp;":"&amp;A670,'Finish order'!C:K,5,FALSE),"")</f>
        <v/>
      </c>
      <c r="F670" s="2" t="str">
        <f>IFERROR(VLOOKUP($A$1&amp;":"&amp;A670,'Finish order'!C:K,4,FALSE),"")</f>
        <v/>
      </c>
      <c r="G670" s="2" t="str" cm="1">
        <f t="array" ref="G670">IFERROR(SMALL(IF($D$2:$D1579=D670,$A$2:$A$911*1.001),1),"")</f>
        <v/>
      </c>
      <c r="H670" s="2" t="str" cm="1">
        <f t="array" ref="H670">IFERROR(SMALL(IF($D$2:$D1579=D670,$A$2:$A$911*1.0001),2),"")</f>
        <v/>
      </c>
      <c r="I670" s="2" t="str" cm="1">
        <f t="array" ref="I670">IFERROR(SMALL(IF($D$2:$D1579=D670,$A$2:$A$911*1.00001),3),"")</f>
        <v/>
      </c>
      <c r="J670" s="2" t="str" cm="1">
        <f t="array" ref="J670">IFERROR(SMALL(IF($D$2:$D1579=D670,$A$2:$A$911*1.000001),4),"")</f>
        <v/>
      </c>
      <c r="K670" s="13" t="str">
        <f t="shared" si="69"/>
        <v>No</v>
      </c>
      <c r="L670" s="13" t="str">
        <f t="shared" si="70"/>
        <v>No</v>
      </c>
      <c r="M670" s="13" t="str">
        <f t="shared" si="71"/>
        <v>No</v>
      </c>
      <c r="N670" s="13" t="str">
        <f>Table1[[#This Row],[Club]]&amp;":"&amp;Table1[[#Headers],[Male]]</f>
        <v>:Male</v>
      </c>
      <c r="Z670" s="14" t="str">
        <f t="shared" si="72"/>
        <v/>
      </c>
      <c r="AA670" s="14" t="str">
        <f t="shared" si="67"/>
        <v/>
      </c>
      <c r="AB670" s="14" t="str">
        <f t="shared" si="68"/>
        <v/>
      </c>
    </row>
    <row r="671" spans="1:28" x14ac:dyDescent="0.2">
      <c r="A671" s="2">
        <v>670</v>
      </c>
      <c r="B671" s="2" t="str">
        <f>IFERROR(VLOOKUP($A$1&amp;":"&amp;A671,'Finish order'!C:K,6,FALSE),"")</f>
        <v/>
      </c>
      <c r="C671" s="2" t="str">
        <f>IFERROR(VLOOKUP(A$1&amp;":"&amp;A671,'Finish order'!$C:$K,9,FALSE),"")</f>
        <v/>
      </c>
      <c r="D671" s="2" t="str">
        <f>IFERROR(VLOOKUP(A$1&amp;":"&amp;A671,'Finish order'!$C:$K,7,FALSE),"")</f>
        <v/>
      </c>
      <c r="E671" s="11" t="str">
        <f>IFERROR(VLOOKUP($A$1&amp;":"&amp;A671,'Finish order'!C:K,5,FALSE),"")</f>
        <v/>
      </c>
      <c r="F671" s="2" t="str">
        <f>IFERROR(VLOOKUP($A$1&amp;":"&amp;A671,'Finish order'!C:K,4,FALSE),"")</f>
        <v/>
      </c>
      <c r="G671" s="2" t="str" cm="1">
        <f t="array" ref="G671">IFERROR(SMALL(IF($D$2:$D1580=D671,$A$2:$A$911*1.001),1),"")</f>
        <v/>
      </c>
      <c r="H671" s="2" t="str" cm="1">
        <f t="array" ref="H671">IFERROR(SMALL(IF($D$2:$D1580=D671,$A$2:$A$911*1.0001),2),"")</f>
        <v/>
      </c>
      <c r="I671" s="2" t="str" cm="1">
        <f t="array" ref="I671">IFERROR(SMALL(IF($D$2:$D1580=D671,$A$2:$A$911*1.00001),3),"")</f>
        <v/>
      </c>
      <c r="J671" s="2" t="str" cm="1">
        <f t="array" ref="J671">IFERROR(SMALL(IF($D$2:$D1580=D671,$A$2:$A$911*1.000001),4),"")</f>
        <v/>
      </c>
      <c r="K671" s="13" t="str">
        <f t="shared" si="69"/>
        <v>No</v>
      </c>
      <c r="L671" s="13" t="str">
        <f t="shared" si="70"/>
        <v>No</v>
      </c>
      <c r="M671" s="13" t="str">
        <f t="shared" si="71"/>
        <v>No</v>
      </c>
      <c r="N671" s="13" t="str">
        <f>Table1[[#This Row],[Club]]&amp;":"&amp;Table1[[#Headers],[Male]]</f>
        <v>:Male</v>
      </c>
      <c r="Z671" s="14" t="str">
        <f t="shared" si="72"/>
        <v/>
      </c>
      <c r="AA671" s="14" t="str">
        <f t="shared" si="67"/>
        <v/>
      </c>
      <c r="AB671" s="14" t="str">
        <f t="shared" si="68"/>
        <v/>
      </c>
    </row>
    <row r="672" spans="1:28" x14ac:dyDescent="0.2">
      <c r="A672" s="2">
        <v>671</v>
      </c>
      <c r="B672" s="2" t="str">
        <f>IFERROR(VLOOKUP($A$1&amp;":"&amp;A672,'Finish order'!C:K,6,FALSE),"")</f>
        <v/>
      </c>
      <c r="C672" s="2" t="str">
        <f>IFERROR(VLOOKUP(A$1&amp;":"&amp;A672,'Finish order'!$C:$K,9,FALSE),"")</f>
        <v/>
      </c>
      <c r="D672" s="2" t="str">
        <f>IFERROR(VLOOKUP(A$1&amp;":"&amp;A672,'Finish order'!$C:$K,7,FALSE),"")</f>
        <v/>
      </c>
      <c r="E672" s="11" t="str">
        <f>IFERROR(VLOOKUP($A$1&amp;":"&amp;A672,'Finish order'!C:K,5,FALSE),"")</f>
        <v/>
      </c>
      <c r="F672" s="2" t="str">
        <f>IFERROR(VLOOKUP($A$1&amp;":"&amp;A672,'Finish order'!C:K,4,FALSE),"")</f>
        <v/>
      </c>
      <c r="G672" s="2" t="str" cm="1">
        <f t="array" ref="G672">IFERROR(SMALL(IF($D$2:$D1581=D672,$A$2:$A$911*1.001),1),"")</f>
        <v/>
      </c>
      <c r="H672" s="2" t="str" cm="1">
        <f t="array" ref="H672">IFERROR(SMALL(IF($D$2:$D1581=D672,$A$2:$A$911*1.0001),2),"")</f>
        <v/>
      </c>
      <c r="I672" s="2" t="str" cm="1">
        <f t="array" ref="I672">IFERROR(SMALL(IF($D$2:$D1581=D672,$A$2:$A$911*1.00001),3),"")</f>
        <v/>
      </c>
      <c r="J672" s="2" t="str" cm="1">
        <f t="array" ref="J672">IFERROR(SMALL(IF($D$2:$D1581=D672,$A$2:$A$911*1.000001),4),"")</f>
        <v/>
      </c>
      <c r="K672" s="13" t="str">
        <f t="shared" si="69"/>
        <v>No</v>
      </c>
      <c r="L672" s="13" t="str">
        <f t="shared" si="70"/>
        <v>No</v>
      </c>
      <c r="M672" s="13" t="str">
        <f t="shared" si="71"/>
        <v>No</v>
      </c>
      <c r="N672" s="13" t="str">
        <f>Table1[[#This Row],[Club]]&amp;":"&amp;Table1[[#Headers],[Male]]</f>
        <v>:Male</v>
      </c>
      <c r="Z672" s="14" t="str">
        <f t="shared" si="72"/>
        <v/>
      </c>
      <c r="AA672" s="14" t="str">
        <f t="shared" si="67"/>
        <v/>
      </c>
      <c r="AB672" s="14" t="str">
        <f t="shared" si="68"/>
        <v/>
      </c>
    </row>
    <row r="673" spans="1:28" x14ac:dyDescent="0.2">
      <c r="A673" s="2">
        <v>672</v>
      </c>
      <c r="B673" s="2" t="str">
        <f>IFERROR(VLOOKUP($A$1&amp;":"&amp;A673,'Finish order'!C:K,6,FALSE),"")</f>
        <v/>
      </c>
      <c r="C673" s="2" t="str">
        <f>IFERROR(VLOOKUP(A$1&amp;":"&amp;A673,'Finish order'!$C:$K,9,FALSE),"")</f>
        <v/>
      </c>
      <c r="D673" s="2" t="str">
        <f>IFERROR(VLOOKUP(A$1&amp;":"&amp;A673,'Finish order'!$C:$K,7,FALSE),"")</f>
        <v/>
      </c>
      <c r="E673" s="11" t="str">
        <f>IFERROR(VLOOKUP($A$1&amp;":"&amp;A673,'Finish order'!C:K,5,FALSE),"")</f>
        <v/>
      </c>
      <c r="F673" s="2" t="str">
        <f>IFERROR(VLOOKUP($A$1&amp;":"&amp;A673,'Finish order'!C:K,4,FALSE),"")</f>
        <v/>
      </c>
      <c r="G673" s="2" t="str" cm="1">
        <f t="array" ref="G673">IFERROR(SMALL(IF($D$2:$D1582=D673,$A$2:$A$911*1.001),1),"")</f>
        <v/>
      </c>
      <c r="H673" s="2" t="str" cm="1">
        <f t="array" ref="H673">IFERROR(SMALL(IF($D$2:$D1582=D673,$A$2:$A$911*1.0001),2),"")</f>
        <v/>
      </c>
      <c r="I673" s="2" t="str" cm="1">
        <f t="array" ref="I673">IFERROR(SMALL(IF($D$2:$D1582=D673,$A$2:$A$911*1.00001),3),"")</f>
        <v/>
      </c>
      <c r="J673" s="2" t="str" cm="1">
        <f t="array" ref="J673">IFERROR(SMALL(IF($D$2:$D1582=D673,$A$2:$A$911*1.000001),4),"")</f>
        <v/>
      </c>
      <c r="K673" s="13" t="str">
        <f t="shared" si="69"/>
        <v>No</v>
      </c>
      <c r="L673" s="13" t="str">
        <f t="shared" si="70"/>
        <v>No</v>
      </c>
      <c r="M673" s="13" t="str">
        <f t="shared" si="71"/>
        <v>No</v>
      </c>
      <c r="N673" s="13" t="str">
        <f>Table1[[#This Row],[Club]]&amp;":"&amp;Table1[[#Headers],[Male]]</f>
        <v>:Male</v>
      </c>
      <c r="Z673" s="14" t="str">
        <f t="shared" si="72"/>
        <v/>
      </c>
      <c r="AA673" s="14" t="str">
        <f t="shared" si="67"/>
        <v/>
      </c>
      <c r="AB673" s="14" t="str">
        <f t="shared" si="68"/>
        <v/>
      </c>
    </row>
    <row r="674" spans="1:28" x14ac:dyDescent="0.2">
      <c r="A674" s="2">
        <v>673</v>
      </c>
      <c r="B674" s="2" t="str">
        <f>IFERROR(VLOOKUP($A$1&amp;":"&amp;A674,'Finish order'!C:K,6,FALSE),"")</f>
        <v/>
      </c>
      <c r="C674" s="2" t="str">
        <f>IFERROR(VLOOKUP(A$1&amp;":"&amp;A674,'Finish order'!$C:$K,9,FALSE),"")</f>
        <v/>
      </c>
      <c r="D674" s="2" t="str">
        <f>IFERROR(VLOOKUP(A$1&amp;":"&amp;A674,'Finish order'!$C:$K,7,FALSE),"")</f>
        <v/>
      </c>
      <c r="E674" s="11" t="str">
        <f>IFERROR(VLOOKUP($A$1&amp;":"&amp;A674,'Finish order'!C:K,5,FALSE),"")</f>
        <v/>
      </c>
      <c r="F674" s="2" t="str">
        <f>IFERROR(VLOOKUP($A$1&amp;":"&amp;A674,'Finish order'!C:K,4,FALSE),"")</f>
        <v/>
      </c>
      <c r="G674" s="2" t="str" cm="1">
        <f t="array" ref="G674">IFERROR(SMALL(IF($D$2:$D1583=D674,$A$2:$A$911*1.001),1),"")</f>
        <v/>
      </c>
      <c r="H674" s="2" t="str" cm="1">
        <f t="array" ref="H674">IFERROR(SMALL(IF($D$2:$D1583=D674,$A$2:$A$911*1.0001),2),"")</f>
        <v/>
      </c>
      <c r="I674" s="2" t="str" cm="1">
        <f t="array" ref="I674">IFERROR(SMALL(IF($D$2:$D1583=D674,$A$2:$A$911*1.00001),3),"")</f>
        <v/>
      </c>
      <c r="J674" s="2" t="str" cm="1">
        <f t="array" ref="J674">IFERROR(SMALL(IF($D$2:$D1583=D674,$A$2:$A$911*1.000001),4),"")</f>
        <v/>
      </c>
      <c r="K674" s="13" t="str">
        <f t="shared" si="69"/>
        <v>No</v>
      </c>
      <c r="L674" s="13" t="str">
        <f t="shared" si="70"/>
        <v>No</v>
      </c>
      <c r="M674" s="13" t="str">
        <f t="shared" si="71"/>
        <v>No</v>
      </c>
      <c r="N674" s="13" t="str">
        <f>Table1[[#This Row],[Club]]&amp;":"&amp;Table1[[#Headers],[Male]]</f>
        <v>:Male</v>
      </c>
      <c r="Z674" s="14" t="str">
        <f t="shared" si="72"/>
        <v/>
      </c>
      <c r="AA674" s="14" t="str">
        <f t="shared" ref="AA674:AA684" si="73">IF(P674&lt;&gt;"", IF(COUNT(V674:X674)=3, SUM(V674:X674), "No"), "")</f>
        <v/>
      </c>
      <c r="AB674" s="14" t="str">
        <f t="shared" si="68"/>
        <v/>
      </c>
    </row>
    <row r="675" spans="1:28" x14ac:dyDescent="0.2">
      <c r="A675" s="2">
        <v>674</v>
      </c>
      <c r="B675" s="2" t="str">
        <f>IFERROR(VLOOKUP($A$1&amp;":"&amp;A675,'Finish order'!C:K,6,FALSE),"")</f>
        <v/>
      </c>
      <c r="C675" s="2" t="str">
        <f>IFERROR(VLOOKUP(A$1&amp;":"&amp;A675,'Finish order'!$C:$K,9,FALSE),"")</f>
        <v/>
      </c>
      <c r="D675" s="2" t="str">
        <f>IFERROR(VLOOKUP(A$1&amp;":"&amp;A675,'Finish order'!$C:$K,7,FALSE),"")</f>
        <v/>
      </c>
      <c r="E675" s="11" t="str">
        <f>IFERROR(VLOOKUP($A$1&amp;":"&amp;A675,'Finish order'!C:K,5,FALSE),"")</f>
        <v/>
      </c>
      <c r="F675" s="2" t="str">
        <f>IFERROR(VLOOKUP($A$1&amp;":"&amp;A675,'Finish order'!C:K,4,FALSE),"")</f>
        <v/>
      </c>
      <c r="G675" s="2" t="str" cm="1">
        <f t="array" ref="G675">IFERROR(SMALL(IF($D$2:$D1584=D675,$A$2:$A$911*1.001),1),"")</f>
        <v/>
      </c>
      <c r="H675" s="2" t="str" cm="1">
        <f t="array" ref="H675">IFERROR(SMALL(IF($D$2:$D1584=D675,$A$2:$A$911*1.0001),2),"")</f>
        <v/>
      </c>
      <c r="I675" s="2" t="str" cm="1">
        <f t="array" ref="I675">IFERROR(SMALL(IF($D$2:$D1584=D675,$A$2:$A$911*1.00001),3),"")</f>
        <v/>
      </c>
      <c r="J675" s="2" t="str" cm="1">
        <f t="array" ref="J675">IFERROR(SMALL(IF($D$2:$D1584=D675,$A$2:$A$911*1.000001),4),"")</f>
        <v/>
      </c>
      <c r="K675" s="13" t="str">
        <f t="shared" si="69"/>
        <v>No</v>
      </c>
      <c r="L675" s="13" t="str">
        <f t="shared" si="70"/>
        <v>No</v>
      </c>
      <c r="M675" s="13" t="str">
        <f t="shared" si="71"/>
        <v>No</v>
      </c>
      <c r="N675" s="13" t="str">
        <f>Table1[[#This Row],[Club]]&amp;":"&amp;Table1[[#Headers],[Male]]</f>
        <v>:Male</v>
      </c>
      <c r="Z675" s="14" t="str">
        <f t="shared" si="72"/>
        <v/>
      </c>
      <c r="AA675" s="14" t="str">
        <f t="shared" si="73"/>
        <v/>
      </c>
      <c r="AB675" s="14" t="str">
        <f t="shared" si="68"/>
        <v/>
      </c>
    </row>
    <row r="676" spans="1:28" x14ac:dyDescent="0.2">
      <c r="A676" s="2">
        <v>675</v>
      </c>
      <c r="B676" s="2" t="str">
        <f>IFERROR(VLOOKUP($A$1&amp;":"&amp;A676,'Finish order'!C:K,6,FALSE),"")</f>
        <v/>
      </c>
      <c r="C676" s="2" t="str">
        <f>IFERROR(VLOOKUP(A$1&amp;":"&amp;A676,'Finish order'!$C:$K,9,FALSE),"")</f>
        <v/>
      </c>
      <c r="D676" s="2" t="str">
        <f>IFERROR(VLOOKUP(A$1&amp;":"&amp;A676,'Finish order'!$C:$K,7,FALSE),"")</f>
        <v/>
      </c>
      <c r="E676" s="11" t="str">
        <f>IFERROR(VLOOKUP($A$1&amp;":"&amp;A676,'Finish order'!C:K,5,FALSE),"")</f>
        <v/>
      </c>
      <c r="F676" s="2" t="str">
        <f>IFERROR(VLOOKUP($A$1&amp;":"&amp;A676,'Finish order'!C:K,4,FALSE),"")</f>
        <v/>
      </c>
      <c r="G676" s="2" t="str" cm="1">
        <f t="array" ref="G676">IFERROR(SMALL(IF($D$2:$D1585=D676,$A$2:$A$911*1.001),1),"")</f>
        <v/>
      </c>
      <c r="H676" s="2" t="str" cm="1">
        <f t="array" ref="H676">IFERROR(SMALL(IF($D$2:$D1585=D676,$A$2:$A$911*1.0001),2),"")</f>
        <v/>
      </c>
      <c r="I676" s="2" t="str" cm="1">
        <f t="array" ref="I676">IFERROR(SMALL(IF($D$2:$D1585=D676,$A$2:$A$911*1.00001),3),"")</f>
        <v/>
      </c>
      <c r="J676" s="2" t="str" cm="1">
        <f t="array" ref="J676">IFERROR(SMALL(IF($D$2:$D1585=D676,$A$2:$A$911*1.000001),4),"")</f>
        <v/>
      </c>
      <c r="K676" s="13" t="str">
        <f t="shared" si="69"/>
        <v>No</v>
      </c>
      <c r="L676" s="13" t="str">
        <f t="shared" si="70"/>
        <v>No</v>
      </c>
      <c r="M676" s="13" t="str">
        <f t="shared" si="71"/>
        <v>No</v>
      </c>
      <c r="N676" s="13" t="str">
        <f>Table1[[#This Row],[Club]]&amp;":"&amp;Table1[[#Headers],[Male]]</f>
        <v>:Male</v>
      </c>
      <c r="Z676" s="14" t="str">
        <f t="shared" si="72"/>
        <v/>
      </c>
      <c r="AA676" s="14" t="str">
        <f t="shared" si="73"/>
        <v/>
      </c>
      <c r="AB676" s="14" t="str">
        <f t="shared" si="68"/>
        <v/>
      </c>
    </row>
    <row r="677" spans="1:28" x14ac:dyDescent="0.2">
      <c r="A677" s="2">
        <v>676</v>
      </c>
      <c r="B677" s="2" t="str">
        <f>IFERROR(VLOOKUP($A$1&amp;":"&amp;A677,'Finish order'!C:K,6,FALSE),"")</f>
        <v/>
      </c>
      <c r="C677" s="2" t="str">
        <f>IFERROR(VLOOKUP(A$1&amp;":"&amp;A677,'Finish order'!$C:$K,9,FALSE),"")</f>
        <v/>
      </c>
      <c r="D677" s="2" t="str">
        <f>IFERROR(VLOOKUP(A$1&amp;":"&amp;A677,'Finish order'!$C:$K,7,FALSE),"")</f>
        <v/>
      </c>
      <c r="E677" s="11" t="str">
        <f>IFERROR(VLOOKUP($A$1&amp;":"&amp;A677,'Finish order'!C:K,5,FALSE),"")</f>
        <v/>
      </c>
      <c r="F677" s="2" t="str">
        <f>IFERROR(VLOOKUP($A$1&amp;":"&amp;A677,'Finish order'!C:K,4,FALSE),"")</f>
        <v/>
      </c>
      <c r="G677" s="2" t="str" cm="1">
        <f t="array" ref="G677">IFERROR(SMALL(IF($D$2:$D1586=D677,$A$2:$A$911*1.001),1),"")</f>
        <v/>
      </c>
      <c r="H677" s="2" t="str" cm="1">
        <f t="array" ref="H677">IFERROR(SMALL(IF($D$2:$D1586=D677,$A$2:$A$911*1.0001),2),"")</f>
        <v/>
      </c>
      <c r="I677" s="2" t="str" cm="1">
        <f t="array" ref="I677">IFERROR(SMALL(IF($D$2:$D1586=D677,$A$2:$A$911*1.00001),3),"")</f>
        <v/>
      </c>
      <c r="J677" s="2" t="str" cm="1">
        <f t="array" ref="J677">IFERROR(SMALL(IF($D$2:$D1586=D677,$A$2:$A$911*1.000001),4),"")</f>
        <v/>
      </c>
      <c r="K677" s="13" t="str">
        <f t="shared" si="69"/>
        <v>No</v>
      </c>
      <c r="L677" s="13" t="str">
        <f t="shared" si="70"/>
        <v>No</v>
      </c>
      <c r="M677" s="13" t="str">
        <f t="shared" si="71"/>
        <v>No</v>
      </c>
      <c r="N677" s="13" t="str">
        <f>Table1[[#This Row],[Club]]&amp;":"&amp;Table1[[#Headers],[Male]]</f>
        <v>:Male</v>
      </c>
      <c r="Z677" s="14" t="str">
        <f t="shared" si="72"/>
        <v/>
      </c>
      <c r="AA677" s="14" t="str">
        <f t="shared" si="73"/>
        <v/>
      </c>
      <c r="AB677" s="14" t="str">
        <f t="shared" si="68"/>
        <v/>
      </c>
    </row>
    <row r="678" spans="1:28" x14ac:dyDescent="0.2">
      <c r="A678" s="2">
        <v>677</v>
      </c>
      <c r="B678" s="2" t="str">
        <f>IFERROR(VLOOKUP($A$1&amp;":"&amp;A678,'Finish order'!C:K,6,FALSE),"")</f>
        <v/>
      </c>
      <c r="C678" s="2" t="str">
        <f>IFERROR(VLOOKUP(A$1&amp;":"&amp;A678,'Finish order'!$C:$K,9,FALSE),"")</f>
        <v/>
      </c>
      <c r="D678" s="2" t="str">
        <f>IFERROR(VLOOKUP(A$1&amp;":"&amp;A678,'Finish order'!$C:$K,7,FALSE),"")</f>
        <v/>
      </c>
      <c r="E678" s="11" t="str">
        <f>IFERROR(VLOOKUP($A$1&amp;":"&amp;A678,'Finish order'!C:K,5,FALSE),"")</f>
        <v/>
      </c>
      <c r="F678" s="2" t="str">
        <f>IFERROR(VLOOKUP($A$1&amp;":"&amp;A678,'Finish order'!C:K,4,FALSE),"")</f>
        <v/>
      </c>
      <c r="G678" s="2" t="str" cm="1">
        <f t="array" ref="G678">IFERROR(SMALL(IF($D$2:$D1587=D678,$A$2:$A$911*1.001),1),"")</f>
        <v/>
      </c>
      <c r="H678" s="2" t="str" cm="1">
        <f t="array" ref="H678">IFERROR(SMALL(IF($D$2:$D1587=D678,$A$2:$A$911*1.0001),2),"")</f>
        <v/>
      </c>
      <c r="I678" s="2" t="str" cm="1">
        <f t="array" ref="I678">IFERROR(SMALL(IF($D$2:$D1587=D678,$A$2:$A$911*1.00001),3),"")</f>
        <v/>
      </c>
      <c r="J678" s="2" t="str" cm="1">
        <f t="array" ref="J678">IFERROR(SMALL(IF($D$2:$D1587=D678,$A$2:$A$911*1.000001),4),"")</f>
        <v/>
      </c>
      <c r="K678" s="13" t="str">
        <f t="shared" si="69"/>
        <v>No</v>
      </c>
      <c r="L678" s="13" t="str">
        <f t="shared" si="70"/>
        <v>No</v>
      </c>
      <c r="M678" s="13" t="str">
        <f t="shared" si="71"/>
        <v>No</v>
      </c>
      <c r="N678" s="13" t="str">
        <f>Table1[[#This Row],[Club]]&amp;":"&amp;Table1[[#Headers],[Male]]</f>
        <v>:Male</v>
      </c>
      <c r="Z678" s="14" t="str">
        <f t="shared" si="72"/>
        <v/>
      </c>
      <c r="AA678" s="14" t="str">
        <f t="shared" si="73"/>
        <v/>
      </c>
      <c r="AB678" s="14" t="str">
        <f t="shared" si="68"/>
        <v/>
      </c>
    </row>
    <row r="679" spans="1:28" x14ac:dyDescent="0.2">
      <c r="A679" s="2">
        <v>678</v>
      </c>
      <c r="B679" s="2" t="str">
        <f>IFERROR(VLOOKUP($A$1&amp;":"&amp;A679,'Finish order'!C:K,6,FALSE),"")</f>
        <v/>
      </c>
      <c r="C679" s="2" t="str">
        <f>IFERROR(VLOOKUP(A$1&amp;":"&amp;A679,'Finish order'!$C:$K,9,FALSE),"")</f>
        <v/>
      </c>
      <c r="D679" s="2" t="str">
        <f>IFERROR(VLOOKUP(A$1&amp;":"&amp;A679,'Finish order'!$C:$K,7,FALSE),"")</f>
        <v/>
      </c>
      <c r="E679" s="11" t="str">
        <f>IFERROR(VLOOKUP($A$1&amp;":"&amp;A679,'Finish order'!C:K,5,FALSE),"")</f>
        <v/>
      </c>
      <c r="F679" s="2" t="str">
        <f>IFERROR(VLOOKUP($A$1&amp;":"&amp;A679,'Finish order'!C:K,4,FALSE),"")</f>
        <v/>
      </c>
      <c r="G679" s="2" t="str" cm="1">
        <f t="array" ref="G679">IFERROR(SMALL(IF($D$2:$D1588=D679,$A$2:$A$911*1.001),1),"")</f>
        <v/>
      </c>
      <c r="H679" s="2" t="str" cm="1">
        <f t="array" ref="H679">IFERROR(SMALL(IF($D$2:$D1588=D679,$A$2:$A$911*1.0001),2),"")</f>
        <v/>
      </c>
      <c r="I679" s="2" t="str" cm="1">
        <f t="array" ref="I679">IFERROR(SMALL(IF($D$2:$D1588=D679,$A$2:$A$911*1.00001),3),"")</f>
        <v/>
      </c>
      <c r="J679" s="2" t="str" cm="1">
        <f t="array" ref="J679">IFERROR(SMALL(IF($D$2:$D1588=D679,$A$2:$A$911*1.000001),4),"")</f>
        <v/>
      </c>
      <c r="K679" s="13" t="str">
        <f t="shared" si="69"/>
        <v>No</v>
      </c>
      <c r="L679" s="13" t="str">
        <f t="shared" si="70"/>
        <v>No</v>
      </c>
      <c r="M679" s="13" t="str">
        <f t="shared" si="71"/>
        <v>No</v>
      </c>
      <c r="N679" s="13" t="str">
        <f>Table1[[#This Row],[Club]]&amp;":"&amp;Table1[[#Headers],[Male]]</f>
        <v>:Male</v>
      </c>
      <c r="Z679" s="14" t="str">
        <f t="shared" si="72"/>
        <v/>
      </c>
      <c r="AA679" s="14" t="str">
        <f t="shared" si="73"/>
        <v/>
      </c>
      <c r="AB679" s="14" t="str">
        <f t="shared" si="68"/>
        <v/>
      </c>
    </row>
    <row r="680" spans="1:28" x14ac:dyDescent="0.2">
      <c r="A680" s="2">
        <v>679</v>
      </c>
      <c r="B680" s="2" t="str">
        <f>IFERROR(VLOOKUP($A$1&amp;":"&amp;A680,'Finish order'!C:K,6,FALSE),"")</f>
        <v/>
      </c>
      <c r="C680" s="2" t="str">
        <f>IFERROR(VLOOKUP(A$1&amp;":"&amp;A680,'Finish order'!$C:$K,9,FALSE),"")</f>
        <v/>
      </c>
      <c r="D680" s="2" t="str">
        <f>IFERROR(VLOOKUP(A$1&amp;":"&amp;A680,'Finish order'!$C:$K,7,FALSE),"")</f>
        <v/>
      </c>
      <c r="E680" s="11" t="str">
        <f>IFERROR(VLOOKUP($A$1&amp;":"&amp;A680,'Finish order'!C:K,5,FALSE),"")</f>
        <v/>
      </c>
      <c r="F680" s="2" t="str">
        <f>IFERROR(VLOOKUP($A$1&amp;":"&amp;A680,'Finish order'!C:K,4,FALSE),"")</f>
        <v/>
      </c>
      <c r="G680" s="2" t="str" cm="1">
        <f t="array" ref="G680">IFERROR(SMALL(IF($D$2:$D1589=D680,$A$2:$A$911*1.001),1),"")</f>
        <v/>
      </c>
      <c r="H680" s="2" t="str" cm="1">
        <f t="array" ref="H680">IFERROR(SMALL(IF($D$2:$D1589=D680,$A$2:$A$911*1.0001),2),"")</f>
        <v/>
      </c>
      <c r="I680" s="2" t="str" cm="1">
        <f t="array" ref="I680">IFERROR(SMALL(IF($D$2:$D1589=D680,$A$2:$A$911*1.00001),3),"")</f>
        <v/>
      </c>
      <c r="J680" s="2" t="str" cm="1">
        <f t="array" ref="J680">IFERROR(SMALL(IF($D$2:$D1589=D680,$A$2:$A$911*1.000001),4),"")</f>
        <v/>
      </c>
      <c r="K680" s="13" t="str">
        <f t="shared" si="69"/>
        <v>No</v>
      </c>
      <c r="L680" s="13" t="str">
        <f t="shared" si="70"/>
        <v>No</v>
      </c>
      <c r="M680" s="13" t="str">
        <f t="shared" si="71"/>
        <v>No</v>
      </c>
      <c r="N680" s="13" t="str">
        <f>Table1[[#This Row],[Club]]&amp;":"&amp;Table1[[#Headers],[Male]]</f>
        <v>:Male</v>
      </c>
      <c r="Z680" s="14" t="str">
        <f t="shared" si="72"/>
        <v/>
      </c>
      <c r="AA680" s="14" t="str">
        <f t="shared" si="73"/>
        <v/>
      </c>
      <c r="AB680" s="14" t="str">
        <f t="shared" si="68"/>
        <v/>
      </c>
    </row>
    <row r="681" spans="1:28" x14ac:dyDescent="0.2">
      <c r="A681" s="2">
        <v>680</v>
      </c>
      <c r="B681" s="2" t="str">
        <f>IFERROR(VLOOKUP($A$1&amp;":"&amp;A681,'Finish order'!C:K,6,FALSE),"")</f>
        <v/>
      </c>
      <c r="C681" s="2" t="str">
        <f>IFERROR(VLOOKUP(A$1&amp;":"&amp;A681,'Finish order'!$C:$K,9,FALSE),"")</f>
        <v/>
      </c>
      <c r="D681" s="2" t="str">
        <f>IFERROR(VLOOKUP(A$1&amp;":"&amp;A681,'Finish order'!$C:$K,7,FALSE),"")</f>
        <v/>
      </c>
      <c r="E681" s="11" t="str">
        <f>IFERROR(VLOOKUP($A$1&amp;":"&amp;A681,'Finish order'!C:K,5,FALSE),"")</f>
        <v/>
      </c>
      <c r="F681" s="2" t="str">
        <f>IFERROR(VLOOKUP($A$1&amp;":"&amp;A681,'Finish order'!C:K,4,FALSE),"")</f>
        <v/>
      </c>
      <c r="G681" s="2" t="str" cm="1">
        <f t="array" ref="G681">IFERROR(SMALL(IF($D$2:$D1590=D681,$A$2:$A$911*1.001),1),"")</f>
        <v/>
      </c>
      <c r="H681" s="2" t="str" cm="1">
        <f t="array" ref="H681">IFERROR(SMALL(IF($D$2:$D1590=D681,$A$2:$A$911*1.0001),2),"")</f>
        <v/>
      </c>
      <c r="I681" s="2" t="str" cm="1">
        <f t="array" ref="I681">IFERROR(SMALL(IF($D$2:$D1590=D681,$A$2:$A$911*1.00001),3),"")</f>
        <v/>
      </c>
      <c r="J681" s="2" t="str" cm="1">
        <f t="array" ref="J681">IFERROR(SMALL(IF($D$2:$D1590=D681,$A$2:$A$911*1.000001),4),"")</f>
        <v/>
      </c>
      <c r="K681" s="13" t="str">
        <f t="shared" si="69"/>
        <v>No</v>
      </c>
      <c r="L681" s="13" t="str">
        <f t="shared" si="70"/>
        <v>No</v>
      </c>
      <c r="M681" s="13" t="str">
        <f t="shared" si="71"/>
        <v>No</v>
      </c>
      <c r="N681" s="13" t="str">
        <f>Table1[[#This Row],[Club]]&amp;":"&amp;Table1[[#Headers],[Male]]</f>
        <v>:Male</v>
      </c>
      <c r="Z681" s="14" t="str">
        <f t="shared" si="72"/>
        <v/>
      </c>
      <c r="AA681" s="14" t="str">
        <f t="shared" si="73"/>
        <v/>
      </c>
      <c r="AB681" s="14" t="str">
        <f t="shared" si="68"/>
        <v/>
      </c>
    </row>
    <row r="682" spans="1:28" x14ac:dyDescent="0.2">
      <c r="A682" s="2">
        <v>681</v>
      </c>
      <c r="B682" s="2" t="str">
        <f>IFERROR(VLOOKUP($A$1&amp;":"&amp;A682,'Finish order'!C:K,6,FALSE),"")</f>
        <v/>
      </c>
      <c r="C682" s="2" t="str">
        <f>IFERROR(VLOOKUP(A$1&amp;":"&amp;A682,'Finish order'!$C:$K,9,FALSE),"")</f>
        <v/>
      </c>
      <c r="D682" s="2" t="str">
        <f>IFERROR(VLOOKUP(A$1&amp;":"&amp;A682,'Finish order'!$C:$K,7,FALSE),"")</f>
        <v/>
      </c>
      <c r="E682" s="11" t="str">
        <f>IFERROR(VLOOKUP($A$1&amp;":"&amp;A682,'Finish order'!C:K,5,FALSE),"")</f>
        <v/>
      </c>
      <c r="F682" s="2" t="str">
        <f>IFERROR(VLOOKUP($A$1&amp;":"&amp;A682,'Finish order'!C:K,4,FALSE),"")</f>
        <v/>
      </c>
      <c r="G682" s="2" t="str" cm="1">
        <f t="array" ref="G682">IFERROR(SMALL(IF($D$2:$D1591=D682,$A$2:$A$911*1.001),1),"")</f>
        <v/>
      </c>
      <c r="H682" s="2" t="str" cm="1">
        <f t="array" ref="H682">IFERROR(SMALL(IF($D$2:$D1591=D682,$A$2:$A$911*1.0001),2),"")</f>
        <v/>
      </c>
      <c r="I682" s="2" t="str" cm="1">
        <f t="array" ref="I682">IFERROR(SMALL(IF($D$2:$D1591=D682,$A$2:$A$911*1.00001),3),"")</f>
        <v/>
      </c>
      <c r="J682" s="2" t="str" cm="1">
        <f t="array" ref="J682">IFERROR(SMALL(IF($D$2:$D1591=D682,$A$2:$A$911*1.000001),4),"")</f>
        <v/>
      </c>
      <c r="K682" s="13" t="str">
        <f t="shared" si="69"/>
        <v>No</v>
      </c>
      <c r="L682" s="13" t="str">
        <f t="shared" si="70"/>
        <v>No</v>
      </c>
      <c r="M682" s="13" t="str">
        <f t="shared" si="71"/>
        <v>No</v>
      </c>
      <c r="N682" s="13" t="str">
        <f>Table1[[#This Row],[Club]]&amp;":"&amp;Table1[[#Headers],[Male]]</f>
        <v>:Male</v>
      </c>
      <c r="Z682" s="14" t="str">
        <f t="shared" si="72"/>
        <v/>
      </c>
      <c r="AA682" s="14" t="str">
        <f t="shared" si="73"/>
        <v/>
      </c>
      <c r="AB682" s="14" t="str">
        <f t="shared" si="68"/>
        <v/>
      </c>
    </row>
    <row r="683" spans="1:28" x14ac:dyDescent="0.2">
      <c r="A683" s="2">
        <v>682</v>
      </c>
      <c r="B683" s="2" t="str">
        <f>IFERROR(VLOOKUP($A$1&amp;":"&amp;A683,'Finish order'!C:K,6,FALSE),"")</f>
        <v/>
      </c>
      <c r="C683" s="2" t="str">
        <f>IFERROR(VLOOKUP(A$1&amp;":"&amp;A683,'Finish order'!$C:$K,9,FALSE),"")</f>
        <v/>
      </c>
      <c r="D683" s="2" t="str">
        <f>IFERROR(VLOOKUP(A$1&amp;":"&amp;A683,'Finish order'!$C:$K,7,FALSE),"")</f>
        <v/>
      </c>
      <c r="E683" s="11" t="str">
        <f>IFERROR(VLOOKUP($A$1&amp;":"&amp;A683,'Finish order'!C:K,5,FALSE),"")</f>
        <v/>
      </c>
      <c r="F683" s="2" t="str">
        <f>IFERROR(VLOOKUP($A$1&amp;":"&amp;A683,'Finish order'!C:K,4,FALSE),"")</f>
        <v/>
      </c>
      <c r="G683" s="2" t="str" cm="1">
        <f t="array" ref="G683">IFERROR(SMALL(IF($D$2:$D1592=D683,$A$2:$A$911*1.001),1),"")</f>
        <v/>
      </c>
      <c r="H683" s="2" t="str" cm="1">
        <f t="array" ref="H683">IFERROR(SMALL(IF($D$2:$D1592=D683,$A$2:$A$911*1.0001),2),"")</f>
        <v/>
      </c>
      <c r="I683" s="2" t="str" cm="1">
        <f t="array" ref="I683">IFERROR(SMALL(IF($D$2:$D1592=D683,$A$2:$A$911*1.00001),3),"")</f>
        <v/>
      </c>
      <c r="J683" s="2" t="str" cm="1">
        <f t="array" ref="J683">IFERROR(SMALL(IF($D$2:$D1592=D683,$A$2:$A$911*1.000001),4),"")</f>
        <v/>
      </c>
      <c r="K683" s="13" t="str">
        <f t="shared" si="69"/>
        <v>No</v>
      </c>
      <c r="L683" s="13" t="str">
        <f t="shared" si="70"/>
        <v>No</v>
      </c>
      <c r="M683" s="13" t="str">
        <f t="shared" si="71"/>
        <v>No</v>
      </c>
      <c r="N683" s="13" t="str">
        <f>Table1[[#This Row],[Club]]&amp;":"&amp;Table1[[#Headers],[Male]]</f>
        <v>:Male</v>
      </c>
      <c r="Z683" s="14" t="str">
        <f t="shared" si="72"/>
        <v/>
      </c>
      <c r="AA683" s="14" t="str">
        <f t="shared" si="73"/>
        <v/>
      </c>
      <c r="AB683" s="14" t="str">
        <f t="shared" si="68"/>
        <v/>
      </c>
    </row>
    <row r="684" spans="1:28" x14ac:dyDescent="0.2">
      <c r="A684" s="2">
        <v>683</v>
      </c>
      <c r="B684" s="2" t="str">
        <f>IFERROR(VLOOKUP($A$1&amp;":"&amp;A684,'Finish order'!C:K,6,FALSE),"")</f>
        <v/>
      </c>
      <c r="C684" s="2" t="str">
        <f>IFERROR(VLOOKUP(A$1&amp;":"&amp;A684,'Finish order'!$C:$K,9,FALSE),"")</f>
        <v/>
      </c>
      <c r="D684" s="2" t="str">
        <f>IFERROR(VLOOKUP(A$1&amp;":"&amp;A684,'Finish order'!$C:$K,7,FALSE),"")</f>
        <v/>
      </c>
      <c r="E684" s="11" t="str">
        <f>IFERROR(VLOOKUP($A$1&amp;":"&amp;A684,'Finish order'!C:K,5,FALSE),"")</f>
        <v/>
      </c>
      <c r="F684" s="2" t="str">
        <f>IFERROR(VLOOKUP($A$1&amp;":"&amp;A684,'Finish order'!C:K,4,FALSE),"")</f>
        <v/>
      </c>
      <c r="G684" s="2" t="str" cm="1">
        <f t="array" ref="G684">IFERROR(SMALL(IF($D$2:$D1593=D684,$A$2:$A$911*1.001),1),"")</f>
        <v/>
      </c>
      <c r="H684" s="2" t="str" cm="1">
        <f t="array" ref="H684">IFERROR(SMALL(IF($D$2:$D1593=D684,$A$2:$A$911*1.0001),2),"")</f>
        <v/>
      </c>
      <c r="I684" s="2" t="str" cm="1">
        <f t="array" ref="I684">IFERROR(SMALL(IF($D$2:$D1593=D684,$A$2:$A$911*1.00001),3),"")</f>
        <v/>
      </c>
      <c r="J684" s="2" t="str" cm="1">
        <f t="array" ref="J684">IFERROR(SMALL(IF($D$2:$D1593=D684,$A$2:$A$911*1.000001),4),"")</f>
        <v/>
      </c>
      <c r="K684" s="13" t="str">
        <f t="shared" si="69"/>
        <v>No</v>
      </c>
      <c r="L684" s="13" t="str">
        <f t="shared" si="70"/>
        <v>No</v>
      </c>
      <c r="M684" s="13" t="str">
        <f t="shared" si="71"/>
        <v>No</v>
      </c>
      <c r="N684" s="13" t="str">
        <f>Table1[[#This Row],[Club]]&amp;":"&amp;Table1[[#Headers],[Male]]</f>
        <v>:Male</v>
      </c>
      <c r="Z684" s="14" t="str">
        <f t="shared" si="72"/>
        <v/>
      </c>
      <c r="AA684" s="14" t="str">
        <f t="shared" si="73"/>
        <v/>
      </c>
      <c r="AB684" s="14" t="str">
        <f t="shared" si="68"/>
        <v/>
      </c>
    </row>
    <row r="685" spans="1:28" x14ac:dyDescent="0.2">
      <c r="A685" s="2">
        <v>684</v>
      </c>
      <c r="B685" s="2" t="str">
        <f>IFERROR(VLOOKUP($A$1&amp;":"&amp;A685,'Finish order'!C:K,6,FALSE),"")</f>
        <v/>
      </c>
      <c r="C685" s="2" t="str">
        <f>IFERROR(VLOOKUP(A$1&amp;":"&amp;A685,'Finish order'!$C:$K,9,FALSE),"")</f>
        <v/>
      </c>
      <c r="D685" s="2" t="str">
        <f>IFERROR(VLOOKUP(A$1&amp;":"&amp;A685,'Finish order'!$C:$K,7,FALSE),"")</f>
        <v/>
      </c>
      <c r="E685" s="11" t="str">
        <f>IFERROR(VLOOKUP($A$1&amp;":"&amp;A685,'Finish order'!C:K,5,FALSE),"")</f>
        <v/>
      </c>
      <c r="F685" s="2" t="str">
        <f>IFERROR(VLOOKUP($A$1&amp;":"&amp;A685,'Finish order'!C:K,4,FALSE),"")</f>
        <v/>
      </c>
      <c r="G685" s="2" t="str" cm="1">
        <f t="array" ref="G685">IFERROR(SMALL(IF($D$2:$D1594=D685,$A$2:$A$911*1.001),1),"")</f>
        <v/>
      </c>
      <c r="H685" s="2" t="str" cm="1">
        <f t="array" ref="H685">IFERROR(SMALL(IF($D$2:$D1594=D685,$A$2:$A$911*1.0001),2),"")</f>
        <v/>
      </c>
      <c r="I685" s="2" t="str" cm="1">
        <f t="array" ref="I685">IFERROR(SMALL(IF($D$2:$D1594=D685,$A$2:$A$911*1.00001),3),"")</f>
        <v/>
      </c>
      <c r="J685" s="2" t="str" cm="1">
        <f t="array" ref="J685">IFERROR(SMALL(IF($D$2:$D1594=D685,$A$2:$A$911*1.000001),4),"")</f>
        <v/>
      </c>
      <c r="K685" s="13" t="str">
        <f t="shared" si="69"/>
        <v>No</v>
      </c>
      <c r="L685" s="13" t="str">
        <f t="shared" si="70"/>
        <v>No</v>
      </c>
      <c r="M685" s="13" t="str">
        <f t="shared" si="71"/>
        <v>No</v>
      </c>
      <c r="N685" s="13" t="str">
        <f>Table1[[#This Row],[Club]]&amp;":"&amp;Table1[[#Headers],[Male]]</f>
        <v>:Male</v>
      </c>
    </row>
    <row r="686" spans="1:28" x14ac:dyDescent="0.2">
      <c r="A686" s="2">
        <v>685</v>
      </c>
      <c r="B686" s="2" t="str">
        <f>IFERROR(VLOOKUP($A$1&amp;":"&amp;A686,'Finish order'!C:K,6,FALSE),"")</f>
        <v/>
      </c>
      <c r="C686" s="2" t="str">
        <f>IFERROR(VLOOKUP(A$1&amp;":"&amp;A686,'Finish order'!$C:$K,9,FALSE),"")</f>
        <v/>
      </c>
      <c r="D686" s="2" t="str">
        <f>IFERROR(VLOOKUP(A$1&amp;":"&amp;A686,'Finish order'!$C:$K,7,FALSE),"")</f>
        <v/>
      </c>
      <c r="E686" s="11" t="str">
        <f>IFERROR(VLOOKUP($A$1&amp;":"&amp;A686,'Finish order'!C:K,5,FALSE),"")</f>
        <v/>
      </c>
      <c r="F686" s="2" t="str">
        <f>IFERROR(VLOOKUP($A$1&amp;":"&amp;A686,'Finish order'!C:K,4,FALSE),"")</f>
        <v/>
      </c>
      <c r="G686" s="2" t="str" cm="1">
        <f t="array" ref="G686">IFERROR(SMALL(IF($D$2:$D1595=D686,$A$2:$A$911*1.001),1),"")</f>
        <v/>
      </c>
      <c r="H686" s="2" t="str" cm="1">
        <f t="array" ref="H686">IFERROR(SMALL(IF($D$2:$D1595=D686,$A$2:$A$911*1.0001),2),"")</f>
        <v/>
      </c>
      <c r="I686" s="2" t="str" cm="1">
        <f t="array" ref="I686">IFERROR(SMALL(IF($D$2:$D1595=D686,$A$2:$A$911*1.00001),3),"")</f>
        <v/>
      </c>
      <c r="J686" s="2" t="str" cm="1">
        <f t="array" ref="J686">IFERROR(SMALL(IF($D$2:$D1595=D686,$A$2:$A$911*1.000001),4),"")</f>
        <v/>
      </c>
      <c r="K686" s="13" t="str">
        <f t="shared" si="69"/>
        <v>No</v>
      </c>
      <c r="L686" s="13" t="str">
        <f t="shared" si="70"/>
        <v>No</v>
      </c>
      <c r="M686" s="13" t="str">
        <f t="shared" si="71"/>
        <v>No</v>
      </c>
      <c r="N686" s="13" t="str">
        <f>Table1[[#This Row],[Club]]&amp;":"&amp;Table1[[#Headers],[Male]]</f>
        <v>:Male</v>
      </c>
    </row>
    <row r="687" spans="1:28" x14ac:dyDescent="0.2">
      <c r="A687" s="2">
        <v>686</v>
      </c>
      <c r="B687" s="2" t="str">
        <f>IFERROR(VLOOKUP($A$1&amp;":"&amp;A687,'Finish order'!C:K,6,FALSE),"")</f>
        <v/>
      </c>
      <c r="C687" s="2" t="str">
        <f>IFERROR(VLOOKUP(A$1&amp;":"&amp;A687,'Finish order'!$C:$K,9,FALSE),"")</f>
        <v/>
      </c>
      <c r="D687" s="2" t="str">
        <f>IFERROR(VLOOKUP(A$1&amp;":"&amp;A687,'Finish order'!$C:$K,7,FALSE),"")</f>
        <v/>
      </c>
      <c r="E687" s="11" t="str">
        <f>IFERROR(VLOOKUP($A$1&amp;":"&amp;A687,'Finish order'!C:K,5,FALSE),"")</f>
        <v/>
      </c>
      <c r="F687" s="2" t="str">
        <f>IFERROR(VLOOKUP($A$1&amp;":"&amp;A687,'Finish order'!C:K,4,FALSE),"")</f>
        <v/>
      </c>
      <c r="G687" s="2" t="str" cm="1">
        <f t="array" ref="G687">IFERROR(SMALL(IF($D$2:$D1596=D687,$A$2:$A$911*1.001),1),"")</f>
        <v/>
      </c>
      <c r="H687" s="2" t="str" cm="1">
        <f t="array" ref="H687">IFERROR(SMALL(IF($D$2:$D1596=D687,$A$2:$A$911*1.0001),2),"")</f>
        <v/>
      </c>
      <c r="I687" s="2" t="str" cm="1">
        <f t="array" ref="I687">IFERROR(SMALL(IF($D$2:$D1596=D687,$A$2:$A$911*1.00001),3),"")</f>
        <v/>
      </c>
      <c r="J687" s="2" t="str" cm="1">
        <f t="array" ref="J687">IFERROR(SMALL(IF($D$2:$D1596=D687,$A$2:$A$911*1.000001),4),"")</f>
        <v/>
      </c>
      <c r="K687" s="13" t="str">
        <f t="shared" si="69"/>
        <v>No</v>
      </c>
      <c r="L687" s="13" t="str">
        <f t="shared" si="70"/>
        <v>No</v>
      </c>
      <c r="M687" s="13" t="str">
        <f t="shared" si="71"/>
        <v>No</v>
      </c>
      <c r="N687" s="13" t="str">
        <f>Table1[[#This Row],[Club]]&amp;":"&amp;Table1[[#Headers],[Male]]</f>
        <v>:Male</v>
      </c>
    </row>
    <row r="688" spans="1:28" x14ac:dyDescent="0.2">
      <c r="A688" s="2">
        <v>687</v>
      </c>
      <c r="B688" s="2" t="str">
        <f>IFERROR(VLOOKUP($A$1&amp;":"&amp;A688,'Finish order'!C:K,6,FALSE),"")</f>
        <v/>
      </c>
      <c r="C688" s="2" t="str">
        <f>IFERROR(VLOOKUP(A$1&amp;":"&amp;A688,'Finish order'!$C:$K,9,FALSE),"")</f>
        <v/>
      </c>
      <c r="D688" s="2" t="str">
        <f>IFERROR(VLOOKUP(A$1&amp;":"&amp;A688,'Finish order'!$C:$K,7,FALSE),"")</f>
        <v/>
      </c>
      <c r="E688" s="11" t="str">
        <f>IFERROR(VLOOKUP($A$1&amp;":"&amp;A688,'Finish order'!C:K,5,FALSE),"")</f>
        <v/>
      </c>
      <c r="F688" s="2" t="str">
        <f>IFERROR(VLOOKUP($A$1&amp;":"&amp;A688,'Finish order'!C:K,4,FALSE),"")</f>
        <v/>
      </c>
      <c r="G688" s="2" t="str" cm="1">
        <f t="array" ref="G688">IFERROR(SMALL(IF($D$2:$D1597=D688,$A$2:$A$911*1.001),1),"")</f>
        <v/>
      </c>
      <c r="H688" s="2" t="str" cm="1">
        <f t="array" ref="H688">IFERROR(SMALL(IF($D$2:$D1597=D688,$A$2:$A$911*1.0001),2),"")</f>
        <v/>
      </c>
      <c r="I688" s="2" t="str" cm="1">
        <f t="array" ref="I688">IFERROR(SMALL(IF($D$2:$D1597=D688,$A$2:$A$911*1.00001),3),"")</f>
        <v/>
      </c>
      <c r="J688" s="2" t="str" cm="1">
        <f t="array" ref="J688">IFERROR(SMALL(IF($D$2:$D1597=D688,$A$2:$A$911*1.000001),4),"")</f>
        <v/>
      </c>
      <c r="K688" s="13" t="str">
        <f t="shared" si="69"/>
        <v>No</v>
      </c>
      <c r="L688" s="13" t="str">
        <f t="shared" si="70"/>
        <v>No</v>
      </c>
      <c r="M688" s="13" t="str">
        <f t="shared" si="71"/>
        <v>No</v>
      </c>
      <c r="N688" s="13" t="str">
        <f>Table1[[#This Row],[Club]]&amp;":"&amp;Table1[[#Headers],[Male]]</f>
        <v>:Male</v>
      </c>
    </row>
    <row r="689" spans="1:14" x14ac:dyDescent="0.2">
      <c r="A689" s="2">
        <v>688</v>
      </c>
      <c r="B689" s="2" t="str">
        <f>IFERROR(VLOOKUP($A$1&amp;":"&amp;A689,'Finish order'!C:K,6,FALSE),"")</f>
        <v/>
      </c>
      <c r="C689" s="2" t="str">
        <f>IFERROR(VLOOKUP(A$1&amp;":"&amp;A689,'Finish order'!$C:$K,9,FALSE),"")</f>
        <v/>
      </c>
      <c r="D689" s="2" t="str">
        <f>IFERROR(VLOOKUP(A$1&amp;":"&amp;A689,'Finish order'!$C:$K,7,FALSE),"")</f>
        <v/>
      </c>
      <c r="E689" s="11" t="str">
        <f>IFERROR(VLOOKUP($A$1&amp;":"&amp;A689,'Finish order'!C:K,5,FALSE),"")</f>
        <v/>
      </c>
      <c r="F689" s="2" t="str">
        <f>IFERROR(VLOOKUP($A$1&amp;":"&amp;A689,'Finish order'!C:K,4,FALSE),"")</f>
        <v/>
      </c>
      <c r="G689" s="2" t="str" cm="1">
        <f t="array" ref="G689">IFERROR(SMALL(IF($D$2:$D1598=D689,$A$2:$A$911*1.001),1),"")</f>
        <v/>
      </c>
      <c r="H689" s="2" t="str" cm="1">
        <f t="array" ref="H689">IFERROR(SMALL(IF($D$2:$D1598=D689,$A$2:$A$911*1.0001),2),"")</f>
        <v/>
      </c>
      <c r="I689" s="2" t="str" cm="1">
        <f t="array" ref="I689">IFERROR(SMALL(IF($D$2:$D1598=D689,$A$2:$A$911*1.00001),3),"")</f>
        <v/>
      </c>
      <c r="J689" s="2" t="str" cm="1">
        <f t="array" ref="J689">IFERROR(SMALL(IF($D$2:$D1598=D689,$A$2:$A$911*1.000001),4),"")</f>
        <v/>
      </c>
      <c r="K689" s="13" t="str">
        <f t="shared" si="69"/>
        <v>No</v>
      </c>
      <c r="L689" s="13" t="str">
        <f t="shared" si="70"/>
        <v>No</v>
      </c>
      <c r="M689" s="13" t="str">
        <f t="shared" si="71"/>
        <v>No</v>
      </c>
      <c r="N689" s="13" t="str">
        <f>Table1[[#This Row],[Club]]&amp;":"&amp;Table1[[#Headers],[Male]]</f>
        <v>:Male</v>
      </c>
    </row>
    <row r="690" spans="1:14" x14ac:dyDescent="0.2">
      <c r="A690" s="2">
        <v>689</v>
      </c>
      <c r="B690" s="2" t="str">
        <f>IFERROR(VLOOKUP($A$1&amp;":"&amp;A690,'Finish order'!C:K,6,FALSE),"")</f>
        <v/>
      </c>
      <c r="C690" s="2" t="str">
        <f>IFERROR(VLOOKUP(A$1&amp;":"&amp;A690,'Finish order'!$C:$K,9,FALSE),"")</f>
        <v/>
      </c>
      <c r="D690" s="2" t="str">
        <f>IFERROR(VLOOKUP(A$1&amp;":"&amp;A690,'Finish order'!$C:$K,7,FALSE),"")</f>
        <v/>
      </c>
      <c r="E690" s="11" t="str">
        <f>IFERROR(VLOOKUP($A$1&amp;":"&amp;A690,'Finish order'!C:K,5,FALSE),"")</f>
        <v/>
      </c>
      <c r="F690" s="2" t="str">
        <f>IFERROR(VLOOKUP($A$1&amp;":"&amp;A690,'Finish order'!C:K,4,FALSE),"")</f>
        <v/>
      </c>
      <c r="G690" s="2" t="str" cm="1">
        <f t="array" ref="G690">IFERROR(SMALL(IF($D$2:$D1599=D690,$A$2:$A$911*1.001),1),"")</f>
        <v/>
      </c>
      <c r="H690" s="2" t="str" cm="1">
        <f t="array" ref="H690">IFERROR(SMALL(IF($D$2:$D1599=D690,$A$2:$A$911*1.0001),2),"")</f>
        <v/>
      </c>
      <c r="I690" s="2" t="str" cm="1">
        <f t="array" ref="I690">IFERROR(SMALL(IF($D$2:$D1599=D690,$A$2:$A$911*1.00001),3),"")</f>
        <v/>
      </c>
      <c r="J690" s="2" t="str" cm="1">
        <f t="array" ref="J690">IFERROR(SMALL(IF($D$2:$D1599=D690,$A$2:$A$911*1.000001),4),"")</f>
        <v/>
      </c>
      <c r="K690" s="13" t="str">
        <f t="shared" si="69"/>
        <v>No</v>
      </c>
      <c r="L690" s="13" t="str">
        <f t="shared" si="70"/>
        <v>No</v>
      </c>
      <c r="M690" s="13" t="str">
        <f t="shared" si="71"/>
        <v>No</v>
      </c>
      <c r="N690" s="13" t="str">
        <f>Table1[[#This Row],[Club]]&amp;":"&amp;Table1[[#Headers],[Male]]</f>
        <v>:Male</v>
      </c>
    </row>
    <row r="691" spans="1:14" x14ac:dyDescent="0.2">
      <c r="A691" s="2">
        <v>690</v>
      </c>
      <c r="B691" s="2" t="str">
        <f>IFERROR(VLOOKUP($A$1&amp;":"&amp;A691,'Finish order'!C:K,6,FALSE),"")</f>
        <v/>
      </c>
      <c r="C691" s="2" t="str">
        <f>IFERROR(VLOOKUP(A$1&amp;":"&amp;A691,'Finish order'!$C:$K,9,FALSE),"")</f>
        <v/>
      </c>
      <c r="D691" s="2" t="str">
        <f>IFERROR(VLOOKUP(A$1&amp;":"&amp;A691,'Finish order'!$C:$K,7,FALSE),"")</f>
        <v/>
      </c>
      <c r="E691" s="11" t="str">
        <f>IFERROR(VLOOKUP($A$1&amp;":"&amp;A691,'Finish order'!C:K,5,FALSE),"")</f>
        <v/>
      </c>
      <c r="F691" s="2" t="str">
        <f>IFERROR(VLOOKUP($A$1&amp;":"&amp;A691,'Finish order'!C:K,4,FALSE),"")</f>
        <v/>
      </c>
      <c r="G691" s="2" t="str" cm="1">
        <f t="array" ref="G691">IFERROR(SMALL(IF($D$2:$D1600=D691,$A$2:$A$911*1.001),1),"")</f>
        <v/>
      </c>
      <c r="H691" s="2" t="str" cm="1">
        <f t="array" ref="H691">IFERROR(SMALL(IF($D$2:$D1600=D691,$A$2:$A$911*1.0001),2),"")</f>
        <v/>
      </c>
      <c r="I691" s="2" t="str" cm="1">
        <f t="array" ref="I691">IFERROR(SMALL(IF($D$2:$D1600=D691,$A$2:$A$911*1.00001),3),"")</f>
        <v/>
      </c>
      <c r="J691" s="2" t="str" cm="1">
        <f t="array" ref="J691">IFERROR(SMALL(IF($D$2:$D1600=D691,$A$2:$A$911*1.000001),4),"")</f>
        <v/>
      </c>
      <c r="K691" s="13" t="str">
        <f t="shared" si="69"/>
        <v>No</v>
      </c>
      <c r="L691" s="13" t="str">
        <f t="shared" si="70"/>
        <v>No</v>
      </c>
      <c r="M691" s="13" t="str">
        <f t="shared" si="71"/>
        <v>No</v>
      </c>
      <c r="N691" s="13" t="str">
        <f>Table1[[#This Row],[Club]]&amp;":"&amp;Table1[[#Headers],[Male]]</f>
        <v>:Male</v>
      </c>
    </row>
    <row r="692" spans="1:14" x14ac:dyDescent="0.2">
      <c r="A692" s="2">
        <v>691</v>
      </c>
      <c r="B692" s="2" t="str">
        <f>IFERROR(VLOOKUP($A$1&amp;":"&amp;A692,'Finish order'!C:K,6,FALSE),"")</f>
        <v/>
      </c>
      <c r="C692" s="2" t="str">
        <f>IFERROR(VLOOKUP(A$1&amp;":"&amp;A692,'Finish order'!$C:$K,9,FALSE),"")</f>
        <v/>
      </c>
      <c r="D692" s="2" t="str">
        <f>IFERROR(VLOOKUP(A$1&amp;":"&amp;A692,'Finish order'!$C:$K,7,FALSE),"")</f>
        <v/>
      </c>
      <c r="E692" s="11" t="str">
        <f>IFERROR(VLOOKUP($A$1&amp;":"&amp;A692,'Finish order'!C:K,5,FALSE),"")</f>
        <v/>
      </c>
      <c r="F692" s="2" t="str">
        <f>IFERROR(VLOOKUP($A$1&amp;":"&amp;A692,'Finish order'!C:K,4,FALSE),"")</f>
        <v/>
      </c>
      <c r="G692" s="2" t="str" cm="1">
        <f t="array" ref="G692">IFERROR(SMALL(IF($D$2:$D1601=D692,$A$2:$A$911*1.001),1),"")</f>
        <v/>
      </c>
      <c r="H692" s="2" t="str" cm="1">
        <f t="array" ref="H692">IFERROR(SMALL(IF($D$2:$D1601=D692,$A$2:$A$911*1.0001),2),"")</f>
        <v/>
      </c>
      <c r="I692" s="2" t="str" cm="1">
        <f t="array" ref="I692">IFERROR(SMALL(IF($D$2:$D1601=D692,$A$2:$A$911*1.00001),3),"")</f>
        <v/>
      </c>
      <c r="J692" s="2" t="str" cm="1">
        <f t="array" ref="J692">IFERROR(SMALL(IF($D$2:$D1601=D692,$A$2:$A$911*1.000001),4),"")</f>
        <v/>
      </c>
      <c r="K692" s="13" t="str">
        <f t="shared" si="69"/>
        <v>No</v>
      </c>
      <c r="L692" s="13" t="str">
        <f t="shared" si="70"/>
        <v>No</v>
      </c>
      <c r="M692" s="13" t="str">
        <f t="shared" si="71"/>
        <v>No</v>
      </c>
      <c r="N692" s="13" t="str">
        <f>Table1[[#This Row],[Club]]&amp;":"&amp;Table1[[#Headers],[Male]]</f>
        <v>:Male</v>
      </c>
    </row>
    <row r="693" spans="1:14" x14ac:dyDescent="0.2">
      <c r="A693" s="2">
        <v>692</v>
      </c>
      <c r="B693" s="2" t="str">
        <f>IFERROR(VLOOKUP($A$1&amp;":"&amp;A693,'Finish order'!C:K,6,FALSE),"")</f>
        <v/>
      </c>
      <c r="C693" s="2" t="str">
        <f>IFERROR(VLOOKUP(A$1&amp;":"&amp;A693,'Finish order'!$C:$K,9,FALSE),"")</f>
        <v/>
      </c>
      <c r="D693" s="2" t="str">
        <f>IFERROR(VLOOKUP(A$1&amp;":"&amp;A693,'Finish order'!$C:$K,7,FALSE),"")</f>
        <v/>
      </c>
      <c r="E693" s="11" t="str">
        <f>IFERROR(VLOOKUP($A$1&amp;":"&amp;A693,'Finish order'!C:K,5,FALSE),"")</f>
        <v/>
      </c>
      <c r="F693" s="2" t="str">
        <f>IFERROR(VLOOKUP($A$1&amp;":"&amp;A693,'Finish order'!C:K,4,FALSE),"")</f>
        <v/>
      </c>
      <c r="G693" s="2" t="str" cm="1">
        <f t="array" ref="G693">IFERROR(SMALL(IF($D$2:$D1602=D693,$A$2:$A$911*1.001),1),"")</f>
        <v/>
      </c>
      <c r="H693" s="2" t="str" cm="1">
        <f t="array" ref="H693">IFERROR(SMALL(IF($D$2:$D1602=D693,$A$2:$A$911*1.0001),2),"")</f>
        <v/>
      </c>
      <c r="I693" s="2" t="str" cm="1">
        <f t="array" ref="I693">IFERROR(SMALL(IF($D$2:$D1602=D693,$A$2:$A$911*1.00001),3),"")</f>
        <v/>
      </c>
      <c r="J693" s="2" t="str" cm="1">
        <f t="array" ref="J693">IFERROR(SMALL(IF($D$2:$D1602=D693,$A$2:$A$911*1.000001),4),"")</f>
        <v/>
      </c>
      <c r="K693" s="13" t="str">
        <f t="shared" si="69"/>
        <v>No</v>
      </c>
      <c r="L693" s="13" t="str">
        <f t="shared" si="70"/>
        <v>No</v>
      </c>
      <c r="M693" s="13" t="str">
        <f t="shared" si="71"/>
        <v>No</v>
      </c>
      <c r="N693" s="13" t="str">
        <f>Table1[[#This Row],[Club]]&amp;":"&amp;Table1[[#Headers],[Male]]</f>
        <v>:Male</v>
      </c>
    </row>
    <row r="694" spans="1:14" x14ac:dyDescent="0.2">
      <c r="A694" s="2">
        <v>693</v>
      </c>
      <c r="B694" s="2" t="str">
        <f>IFERROR(VLOOKUP($A$1&amp;":"&amp;A694,'Finish order'!C:K,6,FALSE),"")</f>
        <v/>
      </c>
      <c r="C694" s="2" t="str">
        <f>IFERROR(VLOOKUP(A$1&amp;":"&amp;A694,'Finish order'!$C:$K,9,FALSE),"")</f>
        <v/>
      </c>
      <c r="D694" s="2" t="str">
        <f>IFERROR(VLOOKUP(A$1&amp;":"&amp;A694,'Finish order'!$C:$K,7,FALSE),"")</f>
        <v/>
      </c>
      <c r="E694" s="11" t="str">
        <f>IFERROR(VLOOKUP($A$1&amp;":"&amp;A694,'Finish order'!C:K,5,FALSE),"")</f>
        <v/>
      </c>
      <c r="F694" s="2" t="str">
        <f>IFERROR(VLOOKUP($A$1&amp;":"&amp;A694,'Finish order'!C:K,4,FALSE),"")</f>
        <v/>
      </c>
      <c r="G694" s="2" t="str" cm="1">
        <f t="array" ref="G694">IFERROR(SMALL(IF($D$2:$D1603=D694,$A$2:$A$911*1.001),1),"")</f>
        <v/>
      </c>
      <c r="H694" s="2" t="str" cm="1">
        <f t="array" ref="H694">IFERROR(SMALL(IF($D$2:$D1603=D694,$A$2:$A$911*1.0001),2),"")</f>
        <v/>
      </c>
      <c r="I694" s="2" t="str" cm="1">
        <f t="array" ref="I694">IFERROR(SMALL(IF($D$2:$D1603=D694,$A$2:$A$911*1.00001),3),"")</f>
        <v/>
      </c>
      <c r="J694" s="2" t="str" cm="1">
        <f t="array" ref="J694">IFERROR(SMALL(IF($D$2:$D1603=D694,$A$2:$A$911*1.000001),4),"")</f>
        <v/>
      </c>
      <c r="K694" s="13" t="str">
        <f t="shared" si="69"/>
        <v>No</v>
      </c>
      <c r="L694" s="13" t="str">
        <f t="shared" si="70"/>
        <v>No</v>
      </c>
      <c r="M694" s="13" t="str">
        <f t="shared" si="71"/>
        <v>No</v>
      </c>
      <c r="N694" s="13" t="str">
        <f>Table1[[#This Row],[Club]]&amp;":"&amp;Table1[[#Headers],[Male]]</f>
        <v>:Male</v>
      </c>
    </row>
    <row r="695" spans="1:14" x14ac:dyDescent="0.2">
      <c r="A695" s="2">
        <v>694</v>
      </c>
      <c r="B695" s="2" t="str">
        <f>IFERROR(VLOOKUP($A$1&amp;":"&amp;A695,'Finish order'!C:K,6,FALSE),"")</f>
        <v/>
      </c>
      <c r="C695" s="2" t="str">
        <f>IFERROR(VLOOKUP(A$1&amp;":"&amp;A695,'Finish order'!$C:$K,9,FALSE),"")</f>
        <v/>
      </c>
      <c r="D695" s="2" t="str">
        <f>IFERROR(VLOOKUP(A$1&amp;":"&amp;A695,'Finish order'!$C:$K,7,FALSE),"")</f>
        <v/>
      </c>
      <c r="E695" s="11" t="str">
        <f>IFERROR(VLOOKUP($A$1&amp;":"&amp;A695,'Finish order'!C:K,5,FALSE),"")</f>
        <v/>
      </c>
      <c r="F695" s="2" t="str">
        <f>IFERROR(VLOOKUP($A$1&amp;":"&amp;A695,'Finish order'!C:K,4,FALSE),"")</f>
        <v/>
      </c>
      <c r="G695" s="2" t="str" cm="1">
        <f t="array" ref="G695">IFERROR(SMALL(IF($D$2:$D1604=D695,$A$2:$A$911*1.001),1),"")</f>
        <v/>
      </c>
      <c r="H695" s="2" t="str" cm="1">
        <f t="array" ref="H695">IFERROR(SMALL(IF($D$2:$D1604=D695,$A$2:$A$911*1.0001),2),"")</f>
        <v/>
      </c>
      <c r="I695" s="2" t="str" cm="1">
        <f t="array" ref="I695">IFERROR(SMALL(IF($D$2:$D1604=D695,$A$2:$A$911*1.00001),3),"")</f>
        <v/>
      </c>
      <c r="J695" s="2" t="str" cm="1">
        <f t="array" ref="J695">IFERROR(SMALL(IF($D$2:$D1604=D695,$A$2:$A$911*1.000001),4),"")</f>
        <v/>
      </c>
      <c r="K695" s="13" t="str">
        <f t="shared" si="69"/>
        <v>No</v>
      </c>
      <c r="L695" s="13" t="str">
        <f t="shared" si="70"/>
        <v>No</v>
      </c>
      <c r="M695" s="13" t="str">
        <f t="shared" si="71"/>
        <v>No</v>
      </c>
      <c r="N695" s="13" t="str">
        <f>Table1[[#This Row],[Club]]&amp;":"&amp;Table1[[#Headers],[Male]]</f>
        <v>:Male</v>
      </c>
    </row>
    <row r="696" spans="1:14" x14ac:dyDescent="0.2">
      <c r="A696" s="2">
        <v>695</v>
      </c>
      <c r="B696" s="2" t="str">
        <f>IFERROR(VLOOKUP($A$1&amp;":"&amp;A696,'Finish order'!C:K,6,FALSE),"")</f>
        <v/>
      </c>
      <c r="C696" s="2" t="str">
        <f>IFERROR(VLOOKUP(A$1&amp;":"&amp;A696,'Finish order'!$C:$K,9,FALSE),"")</f>
        <v/>
      </c>
      <c r="D696" s="2" t="str">
        <f>IFERROR(VLOOKUP(A$1&amp;":"&amp;A696,'Finish order'!$C:$K,7,FALSE),"")</f>
        <v/>
      </c>
      <c r="E696" s="11" t="str">
        <f>IFERROR(VLOOKUP($A$1&amp;":"&amp;A696,'Finish order'!C:K,5,FALSE),"")</f>
        <v/>
      </c>
      <c r="F696" s="2" t="str">
        <f>IFERROR(VLOOKUP($A$1&amp;":"&amp;A696,'Finish order'!C:K,4,FALSE),"")</f>
        <v/>
      </c>
      <c r="G696" s="2" t="str" cm="1">
        <f t="array" ref="G696">IFERROR(SMALL(IF($D$2:$D1605=D696,$A$2:$A$911*1.001),1),"")</f>
        <v/>
      </c>
      <c r="H696" s="2" t="str" cm="1">
        <f t="array" ref="H696">IFERROR(SMALL(IF($D$2:$D1605=D696,$A$2:$A$911*1.0001),2),"")</f>
        <v/>
      </c>
      <c r="I696" s="2" t="str" cm="1">
        <f t="array" ref="I696">IFERROR(SMALL(IF($D$2:$D1605=D696,$A$2:$A$911*1.00001),3),"")</f>
        <v/>
      </c>
      <c r="J696" s="2" t="str" cm="1">
        <f t="array" ref="J696">IFERROR(SMALL(IF($D$2:$D1605=D696,$A$2:$A$911*1.000001),4),"")</f>
        <v/>
      </c>
      <c r="K696" s="13" t="str">
        <f t="shared" si="69"/>
        <v>No</v>
      </c>
      <c r="L696" s="13" t="str">
        <f t="shared" si="70"/>
        <v>No</v>
      </c>
      <c r="M696" s="13" t="str">
        <f t="shared" si="71"/>
        <v>No</v>
      </c>
      <c r="N696" s="13" t="str">
        <f>Table1[[#This Row],[Club]]&amp;":"&amp;Table1[[#Headers],[Male]]</f>
        <v>:Male</v>
      </c>
    </row>
    <row r="697" spans="1:14" x14ac:dyDescent="0.2">
      <c r="A697" s="2">
        <v>696</v>
      </c>
      <c r="B697" s="2" t="str">
        <f>IFERROR(VLOOKUP($A$1&amp;":"&amp;A697,'Finish order'!C:K,6,FALSE),"")</f>
        <v/>
      </c>
      <c r="C697" s="2" t="str">
        <f>IFERROR(VLOOKUP(A$1&amp;":"&amp;A697,'Finish order'!$C:$K,9,FALSE),"")</f>
        <v/>
      </c>
      <c r="D697" s="2" t="str">
        <f>IFERROR(VLOOKUP(A$1&amp;":"&amp;A697,'Finish order'!$C:$K,7,FALSE),"")</f>
        <v/>
      </c>
      <c r="E697" s="11" t="str">
        <f>IFERROR(VLOOKUP($A$1&amp;":"&amp;A697,'Finish order'!C:K,5,FALSE),"")</f>
        <v/>
      </c>
      <c r="F697" s="2" t="str">
        <f>IFERROR(VLOOKUP($A$1&amp;":"&amp;A697,'Finish order'!C:K,4,FALSE),"")</f>
        <v/>
      </c>
      <c r="G697" s="2" t="str" cm="1">
        <f t="array" ref="G697">IFERROR(SMALL(IF($D$2:$D1606=D697,$A$2:$A$911*1.001),1),"")</f>
        <v/>
      </c>
      <c r="H697" s="2" t="str" cm="1">
        <f t="array" ref="H697">IFERROR(SMALL(IF($D$2:$D1606=D697,$A$2:$A$911*1.0001),2),"")</f>
        <v/>
      </c>
      <c r="I697" s="2" t="str" cm="1">
        <f t="array" ref="I697">IFERROR(SMALL(IF($D$2:$D1606=D697,$A$2:$A$911*1.00001),3),"")</f>
        <v/>
      </c>
      <c r="J697" s="2" t="str" cm="1">
        <f t="array" ref="J697">IFERROR(SMALL(IF($D$2:$D1606=D697,$A$2:$A$911*1.000001),4),"")</f>
        <v/>
      </c>
      <c r="K697" s="13" t="str">
        <f t="shared" si="69"/>
        <v>No</v>
      </c>
      <c r="L697" s="13" t="str">
        <f t="shared" si="70"/>
        <v>No</v>
      </c>
      <c r="M697" s="13" t="str">
        <f t="shared" si="71"/>
        <v>No</v>
      </c>
      <c r="N697" s="13" t="str">
        <f>Table1[[#This Row],[Club]]&amp;":"&amp;Table1[[#Headers],[Male]]</f>
        <v>:Male</v>
      </c>
    </row>
    <row r="698" spans="1:14" x14ac:dyDescent="0.2">
      <c r="A698" s="2">
        <v>697</v>
      </c>
      <c r="B698" s="2" t="str">
        <f>IFERROR(VLOOKUP($A$1&amp;":"&amp;A698,'Finish order'!C:K,6,FALSE),"")</f>
        <v/>
      </c>
      <c r="C698" s="2" t="str">
        <f>IFERROR(VLOOKUP(A$1&amp;":"&amp;A698,'Finish order'!$C:$K,9,FALSE),"")</f>
        <v/>
      </c>
      <c r="D698" s="2" t="str">
        <f>IFERROR(VLOOKUP(A$1&amp;":"&amp;A698,'Finish order'!$C:$K,7,FALSE),"")</f>
        <v/>
      </c>
      <c r="E698" s="11" t="str">
        <f>IFERROR(VLOOKUP($A$1&amp;":"&amp;A698,'Finish order'!C:K,5,FALSE),"")</f>
        <v/>
      </c>
      <c r="F698" s="2" t="str">
        <f>IFERROR(VLOOKUP($A$1&amp;":"&amp;A698,'Finish order'!C:K,4,FALSE),"")</f>
        <v/>
      </c>
      <c r="G698" s="2" t="str" cm="1">
        <f t="array" ref="G698">IFERROR(SMALL(IF($D$2:$D1607=D698,$A$2:$A$911*1.001),1),"")</f>
        <v/>
      </c>
      <c r="H698" s="2" t="str" cm="1">
        <f t="array" ref="H698">IFERROR(SMALL(IF($D$2:$D1607=D698,$A$2:$A$911*1.0001),2),"")</f>
        <v/>
      </c>
      <c r="I698" s="2" t="str" cm="1">
        <f t="array" ref="I698">IFERROR(SMALL(IF($D$2:$D1607=D698,$A$2:$A$911*1.00001),3),"")</f>
        <v/>
      </c>
      <c r="J698" s="2" t="str" cm="1">
        <f t="array" ref="J698">IFERROR(SMALL(IF($D$2:$D1607=D698,$A$2:$A$911*1.000001),4),"")</f>
        <v/>
      </c>
      <c r="K698" s="13" t="str">
        <f t="shared" si="69"/>
        <v>No</v>
      </c>
      <c r="L698" s="13" t="str">
        <f t="shared" si="70"/>
        <v>No</v>
      </c>
      <c r="M698" s="13" t="str">
        <f t="shared" si="71"/>
        <v>No</v>
      </c>
      <c r="N698" s="13" t="str">
        <f>Table1[[#This Row],[Club]]&amp;":"&amp;Table1[[#Headers],[Male]]</f>
        <v>:Male</v>
      </c>
    </row>
    <row r="699" spans="1:14" x14ac:dyDescent="0.2">
      <c r="A699" s="2">
        <v>698</v>
      </c>
      <c r="B699" s="2" t="str">
        <f>IFERROR(VLOOKUP($A$1&amp;":"&amp;A699,'Finish order'!C:K,6,FALSE),"")</f>
        <v/>
      </c>
      <c r="C699" s="2" t="str">
        <f>IFERROR(VLOOKUP(A$1&amp;":"&amp;A699,'Finish order'!$C:$K,9,FALSE),"")</f>
        <v/>
      </c>
      <c r="D699" s="2" t="str">
        <f>IFERROR(VLOOKUP(A$1&amp;":"&amp;A699,'Finish order'!$C:$K,7,FALSE),"")</f>
        <v/>
      </c>
      <c r="E699" s="11" t="str">
        <f>IFERROR(VLOOKUP($A$1&amp;":"&amp;A699,'Finish order'!C:K,5,FALSE),"")</f>
        <v/>
      </c>
      <c r="F699" s="2" t="str">
        <f>IFERROR(VLOOKUP($A$1&amp;":"&amp;A699,'Finish order'!C:K,4,FALSE),"")</f>
        <v/>
      </c>
      <c r="G699" s="2" t="str" cm="1">
        <f t="array" ref="G699">IFERROR(SMALL(IF($D$2:$D1608=D699,$A$2:$A$911*1.001),1),"")</f>
        <v/>
      </c>
      <c r="H699" s="2" t="str" cm="1">
        <f t="array" ref="H699">IFERROR(SMALL(IF($D$2:$D1608=D699,$A$2:$A$911*1.0001),2),"")</f>
        <v/>
      </c>
      <c r="I699" s="2" t="str" cm="1">
        <f t="array" ref="I699">IFERROR(SMALL(IF($D$2:$D1608=D699,$A$2:$A$911*1.00001),3),"")</f>
        <v/>
      </c>
      <c r="J699" s="2" t="str" cm="1">
        <f t="array" ref="J699">IFERROR(SMALL(IF($D$2:$D1608=D699,$A$2:$A$911*1.000001),4),"")</f>
        <v/>
      </c>
      <c r="K699" s="13" t="str">
        <f t="shared" si="69"/>
        <v>No</v>
      </c>
      <c r="L699" s="13" t="str">
        <f t="shared" si="70"/>
        <v>No</v>
      </c>
      <c r="M699" s="13" t="str">
        <f t="shared" si="71"/>
        <v>No</v>
      </c>
      <c r="N699" s="13" t="str">
        <f>Table1[[#This Row],[Club]]&amp;":"&amp;Table1[[#Headers],[Male]]</f>
        <v>:Male</v>
      </c>
    </row>
    <row r="700" spans="1:14" x14ac:dyDescent="0.2">
      <c r="A700" s="2">
        <v>699</v>
      </c>
      <c r="B700" s="2" t="str">
        <f>IFERROR(VLOOKUP($A$1&amp;":"&amp;A700,'Finish order'!C:K,6,FALSE),"")</f>
        <v/>
      </c>
      <c r="C700" s="2" t="str">
        <f>IFERROR(VLOOKUP(A$1&amp;":"&amp;A700,'Finish order'!$C:$K,9,FALSE),"")</f>
        <v/>
      </c>
      <c r="D700" s="2" t="str">
        <f>IFERROR(VLOOKUP(A$1&amp;":"&amp;A700,'Finish order'!$C:$K,7,FALSE),"")</f>
        <v/>
      </c>
      <c r="E700" s="11" t="str">
        <f>IFERROR(VLOOKUP($A$1&amp;":"&amp;A700,'Finish order'!C:K,5,FALSE),"")</f>
        <v/>
      </c>
      <c r="F700" s="2" t="str">
        <f>IFERROR(VLOOKUP($A$1&amp;":"&amp;A700,'Finish order'!C:K,4,FALSE),"")</f>
        <v/>
      </c>
      <c r="G700" s="2" t="str" cm="1">
        <f t="array" ref="G700">IFERROR(SMALL(IF($D$2:$D1609=D700,$A$2:$A$911*1.001),1),"")</f>
        <v/>
      </c>
      <c r="H700" s="2" t="str" cm="1">
        <f t="array" ref="H700">IFERROR(SMALL(IF($D$2:$D1609=D700,$A$2:$A$911*1.0001),2),"")</f>
        <v/>
      </c>
      <c r="I700" s="2" t="str" cm="1">
        <f t="array" ref="I700">IFERROR(SMALL(IF($D$2:$D1609=D700,$A$2:$A$911*1.00001),3),"")</f>
        <v/>
      </c>
      <c r="J700" s="2" t="str" cm="1">
        <f t="array" ref="J700">IFERROR(SMALL(IF($D$2:$D1609=D700,$A$2:$A$911*1.000001),4),"")</f>
        <v/>
      </c>
      <c r="K700" s="13" t="str">
        <f t="shared" si="69"/>
        <v>No</v>
      </c>
      <c r="L700" s="13" t="str">
        <f t="shared" si="70"/>
        <v>No</v>
      </c>
      <c r="M700" s="13" t="str">
        <f t="shared" si="71"/>
        <v>No</v>
      </c>
      <c r="N700" s="13" t="str">
        <f>Table1[[#This Row],[Club]]&amp;":"&amp;Table1[[#Headers],[Male]]</f>
        <v>:Male</v>
      </c>
    </row>
    <row r="701" spans="1:14" x14ac:dyDescent="0.2">
      <c r="A701" s="2">
        <v>700</v>
      </c>
      <c r="B701" s="2" t="str">
        <f>IFERROR(VLOOKUP($A$1&amp;":"&amp;A701,'Finish order'!C:K,6,FALSE),"")</f>
        <v/>
      </c>
      <c r="C701" s="2" t="str">
        <f>IFERROR(VLOOKUP(A$1&amp;":"&amp;A701,'Finish order'!$C:$K,9,FALSE),"")</f>
        <v/>
      </c>
      <c r="D701" s="2" t="str">
        <f>IFERROR(VLOOKUP(A$1&amp;":"&amp;A701,'Finish order'!$C:$K,7,FALSE),"")</f>
        <v/>
      </c>
      <c r="E701" s="11" t="str">
        <f>IFERROR(VLOOKUP($A$1&amp;":"&amp;A701,'Finish order'!C:K,5,FALSE),"")</f>
        <v/>
      </c>
      <c r="F701" s="2" t="str">
        <f>IFERROR(VLOOKUP($A$1&amp;":"&amp;A701,'Finish order'!C:K,4,FALSE),"")</f>
        <v/>
      </c>
      <c r="G701" s="2" t="str" cm="1">
        <f t="array" ref="G701">IFERROR(SMALL(IF($D$2:$D1610=D701,$A$2:$A$911*1.001),1),"")</f>
        <v/>
      </c>
      <c r="H701" s="2" t="str" cm="1">
        <f t="array" ref="H701">IFERROR(SMALL(IF($D$2:$D1610=D701,$A$2:$A$911*1.0001),2),"")</f>
        <v/>
      </c>
      <c r="I701" s="2" t="str" cm="1">
        <f t="array" ref="I701">IFERROR(SMALL(IF($D$2:$D1610=D701,$A$2:$A$911*1.00001),3),"")</f>
        <v/>
      </c>
      <c r="J701" s="2" t="str" cm="1">
        <f t="array" ref="J701">IFERROR(SMALL(IF($D$2:$D1610=D701,$A$2:$A$911*1.000001),4),"")</f>
        <v/>
      </c>
      <c r="K701" s="13" t="str">
        <f t="shared" si="69"/>
        <v>No</v>
      </c>
      <c r="L701" s="13" t="str">
        <f t="shared" si="70"/>
        <v>No</v>
      </c>
      <c r="M701" s="13" t="str">
        <f t="shared" si="71"/>
        <v>No</v>
      </c>
      <c r="N701" s="13" t="str">
        <f>Table1[[#This Row],[Club]]&amp;":"&amp;Table1[[#Headers],[Male]]</f>
        <v>:Male</v>
      </c>
    </row>
    <row r="702" spans="1:14" x14ac:dyDescent="0.2">
      <c r="A702" s="2">
        <v>701</v>
      </c>
      <c r="B702" s="2" t="str">
        <f>IFERROR(VLOOKUP($A$1&amp;":"&amp;A702,'Finish order'!C:K,6,FALSE),"")</f>
        <v/>
      </c>
      <c r="C702" s="2" t="str">
        <f>IFERROR(VLOOKUP(A$1&amp;":"&amp;A702,'Finish order'!$C:$K,9,FALSE),"")</f>
        <v/>
      </c>
      <c r="D702" s="2" t="str">
        <f>IFERROR(VLOOKUP(A$1&amp;":"&amp;A702,'Finish order'!$C:$K,7,FALSE),"")</f>
        <v/>
      </c>
      <c r="E702" s="11" t="str">
        <f>IFERROR(VLOOKUP($A$1&amp;":"&amp;A702,'Finish order'!C:K,5,FALSE),"")</f>
        <v/>
      </c>
      <c r="F702" s="2" t="str">
        <f>IFERROR(VLOOKUP($A$1&amp;":"&amp;A702,'Finish order'!C:K,4,FALSE),"")</f>
        <v/>
      </c>
      <c r="G702" s="2" t="str" cm="1">
        <f t="array" ref="G702">IFERROR(SMALL(IF($D$2:$D1611=D702,$A$2:$A$911*1.001),1),"")</f>
        <v/>
      </c>
      <c r="H702" s="2" t="str" cm="1">
        <f t="array" ref="H702">IFERROR(SMALL(IF($D$2:$D1611=D702,$A$2:$A$911*1.0001),2),"")</f>
        <v/>
      </c>
      <c r="I702" s="2" t="str" cm="1">
        <f t="array" ref="I702">IFERROR(SMALL(IF($D$2:$D1611=D702,$A$2:$A$911*1.00001),3),"")</f>
        <v/>
      </c>
      <c r="J702" s="2" t="str" cm="1">
        <f t="array" ref="J702">IFERROR(SMALL(IF($D$2:$D1611=D702,$A$2:$A$911*1.000001),4),"")</f>
        <v/>
      </c>
      <c r="K702" s="13" t="str">
        <f t="shared" si="69"/>
        <v>No</v>
      </c>
      <c r="L702" s="13" t="str">
        <f t="shared" si="70"/>
        <v>No</v>
      </c>
      <c r="M702" s="13" t="str">
        <f t="shared" si="71"/>
        <v>No</v>
      </c>
      <c r="N702" s="13" t="str">
        <f>Table1[[#This Row],[Club]]&amp;":"&amp;Table1[[#Headers],[Male]]</f>
        <v>:Male</v>
      </c>
    </row>
    <row r="703" spans="1:14" x14ac:dyDescent="0.2">
      <c r="A703" s="2">
        <v>702</v>
      </c>
      <c r="B703" s="2" t="str">
        <f>IFERROR(VLOOKUP($A$1&amp;":"&amp;A703,'Finish order'!C:K,6,FALSE),"")</f>
        <v/>
      </c>
      <c r="C703" s="2" t="str">
        <f>IFERROR(VLOOKUP(A$1&amp;":"&amp;A703,'Finish order'!$C:$K,9,FALSE),"")</f>
        <v/>
      </c>
      <c r="D703" s="2" t="str">
        <f>IFERROR(VLOOKUP(A$1&amp;":"&amp;A703,'Finish order'!$C:$K,7,FALSE),"")</f>
        <v/>
      </c>
      <c r="E703" s="11" t="str">
        <f>IFERROR(VLOOKUP($A$1&amp;":"&amp;A703,'Finish order'!C:K,5,FALSE),"")</f>
        <v/>
      </c>
      <c r="F703" s="2" t="str">
        <f>IFERROR(VLOOKUP($A$1&amp;":"&amp;A703,'Finish order'!C:K,4,FALSE),"")</f>
        <v/>
      </c>
      <c r="G703" s="2" t="str" cm="1">
        <f t="array" ref="G703">IFERROR(SMALL(IF($D$2:$D1612=D703,$A$2:$A$911*1.001),1),"")</f>
        <v/>
      </c>
      <c r="H703" s="2" t="str" cm="1">
        <f t="array" ref="H703">IFERROR(SMALL(IF($D$2:$D1612=D703,$A$2:$A$911*1.0001),2),"")</f>
        <v/>
      </c>
      <c r="I703" s="2" t="str" cm="1">
        <f t="array" ref="I703">IFERROR(SMALL(IF($D$2:$D1612=D703,$A$2:$A$911*1.00001),3),"")</f>
        <v/>
      </c>
      <c r="J703" s="2" t="str" cm="1">
        <f t="array" ref="J703">IFERROR(SMALL(IF($D$2:$D1612=D703,$A$2:$A$911*1.000001),4),"")</f>
        <v/>
      </c>
      <c r="K703" s="13" t="str">
        <f t="shared" si="69"/>
        <v>No</v>
      </c>
      <c r="L703" s="13" t="str">
        <f t="shared" si="70"/>
        <v>No</v>
      </c>
      <c r="M703" s="13" t="str">
        <f t="shared" si="71"/>
        <v>No</v>
      </c>
      <c r="N703" s="13" t="str">
        <f>Table1[[#This Row],[Club]]&amp;":"&amp;Table1[[#Headers],[Male]]</f>
        <v>:Male</v>
      </c>
    </row>
    <row r="704" spans="1:14" x14ac:dyDescent="0.2">
      <c r="A704" s="2">
        <v>703</v>
      </c>
      <c r="B704" s="2" t="str">
        <f>IFERROR(VLOOKUP($A$1&amp;":"&amp;A704,'Finish order'!C:K,6,FALSE),"")</f>
        <v/>
      </c>
      <c r="C704" s="2" t="str">
        <f>IFERROR(VLOOKUP(A$1&amp;":"&amp;A704,'Finish order'!$C:$K,9,FALSE),"")</f>
        <v/>
      </c>
      <c r="D704" s="2" t="str">
        <f>IFERROR(VLOOKUP(A$1&amp;":"&amp;A704,'Finish order'!$C:$K,7,FALSE),"")</f>
        <v/>
      </c>
      <c r="E704" s="11" t="str">
        <f>IFERROR(VLOOKUP($A$1&amp;":"&amp;A704,'Finish order'!C:K,5,FALSE),"")</f>
        <v/>
      </c>
      <c r="F704" s="2" t="str">
        <f>IFERROR(VLOOKUP($A$1&amp;":"&amp;A704,'Finish order'!C:K,4,FALSE),"")</f>
        <v/>
      </c>
      <c r="G704" s="2" t="str" cm="1">
        <f t="array" ref="G704">IFERROR(SMALL(IF($D$2:$D1613=D704,$A$2:$A$911*1.001),1),"")</f>
        <v/>
      </c>
      <c r="H704" s="2" t="str" cm="1">
        <f t="array" ref="H704">IFERROR(SMALL(IF($D$2:$D1613=D704,$A$2:$A$911*1.0001),2),"")</f>
        <v/>
      </c>
      <c r="I704" s="2" t="str" cm="1">
        <f t="array" ref="I704">IFERROR(SMALL(IF($D$2:$D1613=D704,$A$2:$A$911*1.00001),3),"")</f>
        <v/>
      </c>
      <c r="J704" s="2" t="str" cm="1">
        <f t="array" ref="J704">IFERROR(SMALL(IF($D$2:$D1613=D704,$A$2:$A$911*1.000001),4),"")</f>
        <v/>
      </c>
      <c r="K704" s="13" t="str">
        <f t="shared" si="69"/>
        <v>No</v>
      </c>
      <c r="L704" s="13" t="str">
        <f t="shared" si="70"/>
        <v>No</v>
      </c>
      <c r="M704" s="13" t="str">
        <f t="shared" si="71"/>
        <v>No</v>
      </c>
      <c r="N704" s="13" t="str">
        <f>Table1[[#This Row],[Club]]&amp;":"&amp;Table1[[#Headers],[Male]]</f>
        <v>:Male</v>
      </c>
    </row>
    <row r="705" spans="1:14" x14ac:dyDescent="0.2">
      <c r="A705" s="2">
        <v>704</v>
      </c>
      <c r="B705" s="2" t="str">
        <f>IFERROR(VLOOKUP($A$1&amp;":"&amp;A705,'Finish order'!C:K,6,FALSE),"")</f>
        <v/>
      </c>
      <c r="C705" s="2" t="str">
        <f>IFERROR(VLOOKUP(A$1&amp;":"&amp;A705,'Finish order'!$C:$K,9,FALSE),"")</f>
        <v/>
      </c>
      <c r="D705" s="2" t="str">
        <f>IFERROR(VLOOKUP(A$1&amp;":"&amp;A705,'Finish order'!$C:$K,7,FALSE),"")</f>
        <v/>
      </c>
      <c r="E705" s="11" t="str">
        <f>IFERROR(VLOOKUP($A$1&amp;":"&amp;A705,'Finish order'!C:K,5,FALSE),"")</f>
        <v/>
      </c>
      <c r="F705" s="2" t="str">
        <f>IFERROR(VLOOKUP($A$1&amp;":"&amp;A705,'Finish order'!C:K,4,FALSE),"")</f>
        <v/>
      </c>
      <c r="G705" s="2" t="str" cm="1">
        <f t="array" ref="G705">IFERROR(SMALL(IF($D$2:$D1614=D705,$A$2:$A$911*1.001),1),"")</f>
        <v/>
      </c>
      <c r="H705" s="2" t="str" cm="1">
        <f t="array" ref="H705">IFERROR(SMALL(IF($D$2:$D1614=D705,$A$2:$A$911*1.0001),2),"")</f>
        <v/>
      </c>
      <c r="I705" s="2" t="str" cm="1">
        <f t="array" ref="I705">IFERROR(SMALL(IF($D$2:$D1614=D705,$A$2:$A$911*1.00001),3),"")</f>
        <v/>
      </c>
      <c r="J705" s="2" t="str" cm="1">
        <f t="array" ref="J705">IFERROR(SMALL(IF($D$2:$D1614=D705,$A$2:$A$911*1.000001),4),"")</f>
        <v/>
      </c>
      <c r="K705" s="13" t="str">
        <f t="shared" si="69"/>
        <v>No</v>
      </c>
      <c r="L705" s="13" t="str">
        <f t="shared" si="70"/>
        <v>No</v>
      </c>
      <c r="M705" s="13" t="str">
        <f t="shared" si="71"/>
        <v>No</v>
      </c>
      <c r="N705" s="13" t="str">
        <f>Table1[[#This Row],[Club]]&amp;":"&amp;Table1[[#Headers],[Male]]</f>
        <v>:Male</v>
      </c>
    </row>
    <row r="706" spans="1:14" x14ac:dyDescent="0.2">
      <c r="A706" s="2">
        <v>705</v>
      </c>
      <c r="B706" s="2" t="str">
        <f>IFERROR(VLOOKUP($A$1&amp;":"&amp;A706,'Finish order'!C:K,6,FALSE),"")</f>
        <v/>
      </c>
      <c r="C706" s="2" t="str">
        <f>IFERROR(VLOOKUP(A$1&amp;":"&amp;A706,'Finish order'!$C:$K,9,FALSE),"")</f>
        <v/>
      </c>
      <c r="D706" s="2" t="str">
        <f>IFERROR(VLOOKUP(A$1&amp;":"&amp;A706,'Finish order'!$C:$K,7,FALSE),"")</f>
        <v/>
      </c>
      <c r="E706" s="11" t="str">
        <f>IFERROR(VLOOKUP($A$1&amp;":"&amp;A706,'Finish order'!C:K,5,FALSE),"")</f>
        <v/>
      </c>
      <c r="F706" s="2" t="str">
        <f>IFERROR(VLOOKUP($A$1&amp;":"&amp;A706,'Finish order'!C:K,4,FALSE),"")</f>
        <v/>
      </c>
      <c r="G706" s="2" t="str" cm="1">
        <f t="array" ref="G706">IFERROR(SMALL(IF($D$2:$D1615=D706,$A$2:$A$911*1.001),1),"")</f>
        <v/>
      </c>
      <c r="H706" s="2" t="str" cm="1">
        <f t="array" ref="H706">IFERROR(SMALL(IF($D$2:$D1615=D706,$A$2:$A$911*1.0001),2),"")</f>
        <v/>
      </c>
      <c r="I706" s="2" t="str" cm="1">
        <f t="array" ref="I706">IFERROR(SMALL(IF($D$2:$D1615=D706,$A$2:$A$911*1.00001),3),"")</f>
        <v/>
      </c>
      <c r="J706" s="2" t="str" cm="1">
        <f t="array" ref="J706">IFERROR(SMALL(IF($D$2:$D1615=D706,$A$2:$A$911*1.000001),4),"")</f>
        <v/>
      </c>
      <c r="K706" s="13" t="str">
        <f t="shared" ref="K706:K769" si="74">IF(A706&lt;&gt;"", IF(COUNT(G706:J706)=4, SUM(G706:J706), "No"), "")</f>
        <v>No</v>
      </c>
      <c r="L706" s="13" t="str">
        <f t="shared" ref="L706:L769" si="75">IF(A706&lt;&gt;"", IF(COUNT(G706:I706)=3, SUM(G706:I706), "No"), "")</f>
        <v>No</v>
      </c>
      <c r="M706" s="13" t="str">
        <f t="shared" ref="M706:M769" si="76">IF(A706&lt;&gt;"", IF(COUNT(G706:H706)=2, SUM(G706:H706), "No"), "")</f>
        <v>No</v>
      </c>
      <c r="N706" s="13" t="str">
        <f>Table1[[#This Row],[Club]]&amp;":"&amp;Table1[[#Headers],[Male]]</f>
        <v>:Male</v>
      </c>
    </row>
    <row r="707" spans="1:14" x14ac:dyDescent="0.2">
      <c r="A707" s="2">
        <v>706</v>
      </c>
      <c r="B707" s="2" t="str">
        <f>IFERROR(VLOOKUP($A$1&amp;":"&amp;A707,'Finish order'!C:K,6,FALSE),"")</f>
        <v/>
      </c>
      <c r="C707" s="2" t="str">
        <f>IFERROR(VLOOKUP(A$1&amp;":"&amp;A707,'Finish order'!$C:$K,9,FALSE),"")</f>
        <v/>
      </c>
      <c r="D707" s="2" t="str">
        <f>IFERROR(VLOOKUP(A$1&amp;":"&amp;A707,'Finish order'!$C:$K,7,FALSE),"")</f>
        <v/>
      </c>
      <c r="E707" s="11" t="str">
        <f>IFERROR(VLOOKUP($A$1&amp;":"&amp;A707,'Finish order'!C:K,5,FALSE),"")</f>
        <v/>
      </c>
      <c r="F707" s="2" t="str">
        <f>IFERROR(VLOOKUP($A$1&amp;":"&amp;A707,'Finish order'!C:K,4,FALSE),"")</f>
        <v/>
      </c>
      <c r="G707" s="2" t="str" cm="1">
        <f t="array" ref="G707">IFERROR(SMALL(IF($D$2:$D1616=D707,$A$2:$A$911*1.001),1),"")</f>
        <v/>
      </c>
      <c r="H707" s="2" t="str" cm="1">
        <f t="array" ref="H707">IFERROR(SMALL(IF($D$2:$D1616=D707,$A$2:$A$911*1.0001),2),"")</f>
        <v/>
      </c>
      <c r="I707" s="2" t="str" cm="1">
        <f t="array" ref="I707">IFERROR(SMALL(IF($D$2:$D1616=D707,$A$2:$A$911*1.00001),3),"")</f>
        <v/>
      </c>
      <c r="J707" s="2" t="str" cm="1">
        <f t="array" ref="J707">IFERROR(SMALL(IF($D$2:$D1616=D707,$A$2:$A$911*1.000001),4),"")</f>
        <v/>
      </c>
      <c r="K707" s="13" t="str">
        <f t="shared" si="74"/>
        <v>No</v>
      </c>
      <c r="L707" s="13" t="str">
        <f t="shared" si="75"/>
        <v>No</v>
      </c>
      <c r="M707" s="13" t="str">
        <f t="shared" si="76"/>
        <v>No</v>
      </c>
      <c r="N707" s="13" t="str">
        <f>Table1[[#This Row],[Club]]&amp;":"&amp;Table1[[#Headers],[Male]]</f>
        <v>:Male</v>
      </c>
    </row>
    <row r="708" spans="1:14" x14ac:dyDescent="0.2">
      <c r="A708" s="2">
        <v>707</v>
      </c>
      <c r="B708" s="2" t="str">
        <f>IFERROR(VLOOKUP($A$1&amp;":"&amp;A708,'Finish order'!C:K,6,FALSE),"")</f>
        <v/>
      </c>
      <c r="C708" s="2" t="str">
        <f>IFERROR(VLOOKUP(A$1&amp;":"&amp;A708,'Finish order'!$C:$K,9,FALSE),"")</f>
        <v/>
      </c>
      <c r="D708" s="2" t="str">
        <f>IFERROR(VLOOKUP(A$1&amp;":"&amp;A708,'Finish order'!$C:$K,7,FALSE),"")</f>
        <v/>
      </c>
      <c r="E708" s="11" t="str">
        <f>IFERROR(VLOOKUP($A$1&amp;":"&amp;A708,'Finish order'!C:K,5,FALSE),"")</f>
        <v/>
      </c>
      <c r="F708" s="2" t="str">
        <f>IFERROR(VLOOKUP($A$1&amp;":"&amp;A708,'Finish order'!C:K,4,FALSE),"")</f>
        <v/>
      </c>
      <c r="G708" s="2" t="str" cm="1">
        <f t="array" ref="G708">IFERROR(SMALL(IF($D$2:$D1617=D708,$A$2:$A$911*1.001),1),"")</f>
        <v/>
      </c>
      <c r="H708" s="2" t="str" cm="1">
        <f t="array" ref="H708">IFERROR(SMALL(IF($D$2:$D1617=D708,$A$2:$A$911*1.0001),2),"")</f>
        <v/>
      </c>
      <c r="I708" s="2" t="str" cm="1">
        <f t="array" ref="I708">IFERROR(SMALL(IF($D$2:$D1617=D708,$A$2:$A$911*1.00001),3),"")</f>
        <v/>
      </c>
      <c r="J708" s="2" t="str" cm="1">
        <f t="array" ref="J708">IFERROR(SMALL(IF($D$2:$D1617=D708,$A$2:$A$911*1.000001),4),"")</f>
        <v/>
      </c>
      <c r="K708" s="13" t="str">
        <f t="shared" si="74"/>
        <v>No</v>
      </c>
      <c r="L708" s="13" t="str">
        <f t="shared" si="75"/>
        <v>No</v>
      </c>
      <c r="M708" s="13" t="str">
        <f t="shared" si="76"/>
        <v>No</v>
      </c>
      <c r="N708" s="13" t="str">
        <f>Table1[[#This Row],[Club]]&amp;":"&amp;Table1[[#Headers],[Male]]</f>
        <v>:Male</v>
      </c>
    </row>
    <row r="709" spans="1:14" x14ac:dyDescent="0.2">
      <c r="A709" s="2">
        <v>708</v>
      </c>
      <c r="B709" s="2" t="str">
        <f>IFERROR(VLOOKUP($A$1&amp;":"&amp;A709,'Finish order'!C:K,6,FALSE),"")</f>
        <v/>
      </c>
      <c r="C709" s="2" t="str">
        <f>IFERROR(VLOOKUP(A$1&amp;":"&amp;A709,'Finish order'!$C:$K,9,FALSE),"")</f>
        <v/>
      </c>
      <c r="D709" s="2" t="str">
        <f>IFERROR(VLOOKUP(A$1&amp;":"&amp;A709,'Finish order'!$C:$K,7,FALSE),"")</f>
        <v/>
      </c>
      <c r="E709" s="11" t="str">
        <f>IFERROR(VLOOKUP($A$1&amp;":"&amp;A709,'Finish order'!C:K,5,FALSE),"")</f>
        <v/>
      </c>
      <c r="F709" s="2" t="str">
        <f>IFERROR(VLOOKUP($A$1&amp;":"&amp;A709,'Finish order'!C:K,4,FALSE),"")</f>
        <v/>
      </c>
      <c r="G709" s="2" t="str" cm="1">
        <f t="array" ref="G709">IFERROR(SMALL(IF($D$2:$D1618=D709,$A$2:$A$911*1.001),1),"")</f>
        <v/>
      </c>
      <c r="H709" s="2" t="str" cm="1">
        <f t="array" ref="H709">IFERROR(SMALL(IF($D$2:$D1618=D709,$A$2:$A$911*1.0001),2),"")</f>
        <v/>
      </c>
      <c r="I709" s="2" t="str" cm="1">
        <f t="array" ref="I709">IFERROR(SMALL(IF($D$2:$D1618=D709,$A$2:$A$911*1.00001),3),"")</f>
        <v/>
      </c>
      <c r="J709" s="2" t="str" cm="1">
        <f t="array" ref="J709">IFERROR(SMALL(IF($D$2:$D1618=D709,$A$2:$A$911*1.000001),4),"")</f>
        <v/>
      </c>
      <c r="K709" s="13" t="str">
        <f t="shared" si="74"/>
        <v>No</v>
      </c>
      <c r="L709" s="13" t="str">
        <f t="shared" si="75"/>
        <v>No</v>
      </c>
      <c r="M709" s="13" t="str">
        <f t="shared" si="76"/>
        <v>No</v>
      </c>
      <c r="N709" s="13" t="str">
        <f>Table1[[#This Row],[Club]]&amp;":"&amp;Table1[[#Headers],[Male]]</f>
        <v>:Male</v>
      </c>
    </row>
    <row r="710" spans="1:14" x14ac:dyDescent="0.2">
      <c r="A710" s="2">
        <v>709</v>
      </c>
      <c r="B710" s="2" t="str">
        <f>IFERROR(VLOOKUP($A$1&amp;":"&amp;A710,'Finish order'!C:K,6,FALSE),"")</f>
        <v/>
      </c>
      <c r="C710" s="2" t="str">
        <f>IFERROR(VLOOKUP(A$1&amp;":"&amp;A710,'Finish order'!$C:$K,9,FALSE),"")</f>
        <v/>
      </c>
      <c r="D710" s="2" t="str">
        <f>IFERROR(VLOOKUP(A$1&amp;":"&amp;A710,'Finish order'!$C:$K,7,FALSE),"")</f>
        <v/>
      </c>
      <c r="E710" s="11" t="str">
        <f>IFERROR(VLOOKUP($A$1&amp;":"&amp;A710,'Finish order'!C:K,5,FALSE),"")</f>
        <v/>
      </c>
      <c r="F710" s="2" t="str">
        <f>IFERROR(VLOOKUP($A$1&amp;":"&amp;A710,'Finish order'!C:K,4,FALSE),"")</f>
        <v/>
      </c>
      <c r="G710" s="2" t="str" cm="1">
        <f t="array" ref="G710">IFERROR(SMALL(IF($D$2:$D1619=D710,$A$2:$A$911*1.001),1),"")</f>
        <v/>
      </c>
      <c r="H710" s="2" t="str" cm="1">
        <f t="array" ref="H710">IFERROR(SMALL(IF($D$2:$D1619=D710,$A$2:$A$911*1.0001),2),"")</f>
        <v/>
      </c>
      <c r="I710" s="2" t="str" cm="1">
        <f t="array" ref="I710">IFERROR(SMALL(IF($D$2:$D1619=D710,$A$2:$A$911*1.00001),3),"")</f>
        <v/>
      </c>
      <c r="J710" s="2" t="str" cm="1">
        <f t="array" ref="J710">IFERROR(SMALL(IF($D$2:$D1619=D710,$A$2:$A$911*1.000001),4),"")</f>
        <v/>
      </c>
      <c r="K710" s="13" t="str">
        <f t="shared" si="74"/>
        <v>No</v>
      </c>
      <c r="L710" s="13" t="str">
        <f t="shared" si="75"/>
        <v>No</v>
      </c>
      <c r="M710" s="13" t="str">
        <f t="shared" si="76"/>
        <v>No</v>
      </c>
      <c r="N710" s="13" t="str">
        <f>Table1[[#This Row],[Club]]&amp;":"&amp;Table1[[#Headers],[Male]]</f>
        <v>:Male</v>
      </c>
    </row>
    <row r="711" spans="1:14" x14ac:dyDescent="0.2">
      <c r="A711" s="2">
        <v>710</v>
      </c>
      <c r="B711" s="2" t="str">
        <f>IFERROR(VLOOKUP($A$1&amp;":"&amp;A711,'Finish order'!C:K,6,FALSE),"")</f>
        <v/>
      </c>
      <c r="C711" s="2" t="str">
        <f>IFERROR(VLOOKUP(A$1&amp;":"&amp;A711,'Finish order'!$C:$K,9,FALSE),"")</f>
        <v/>
      </c>
      <c r="D711" s="2" t="str">
        <f>IFERROR(VLOOKUP(A$1&amp;":"&amp;A711,'Finish order'!$C:$K,7,FALSE),"")</f>
        <v/>
      </c>
      <c r="E711" s="11" t="str">
        <f>IFERROR(VLOOKUP($A$1&amp;":"&amp;A711,'Finish order'!C:K,5,FALSE),"")</f>
        <v/>
      </c>
      <c r="F711" s="2" t="str">
        <f>IFERROR(VLOOKUP($A$1&amp;":"&amp;A711,'Finish order'!C:K,4,FALSE),"")</f>
        <v/>
      </c>
      <c r="G711" s="2" t="str" cm="1">
        <f t="array" ref="G711">IFERROR(SMALL(IF($D$2:$D1620=D711,$A$2:$A$911*1.001),1),"")</f>
        <v/>
      </c>
      <c r="H711" s="2" t="str" cm="1">
        <f t="array" ref="H711">IFERROR(SMALL(IF($D$2:$D1620=D711,$A$2:$A$911*1.0001),2),"")</f>
        <v/>
      </c>
      <c r="I711" s="2" t="str" cm="1">
        <f t="array" ref="I711">IFERROR(SMALL(IF($D$2:$D1620=D711,$A$2:$A$911*1.00001),3),"")</f>
        <v/>
      </c>
      <c r="J711" s="2" t="str" cm="1">
        <f t="array" ref="J711">IFERROR(SMALL(IF($D$2:$D1620=D711,$A$2:$A$911*1.000001),4),"")</f>
        <v/>
      </c>
      <c r="K711" s="13" t="str">
        <f t="shared" si="74"/>
        <v>No</v>
      </c>
      <c r="L711" s="13" t="str">
        <f t="shared" si="75"/>
        <v>No</v>
      </c>
      <c r="M711" s="13" t="str">
        <f t="shared" si="76"/>
        <v>No</v>
      </c>
      <c r="N711" s="13" t="str">
        <f>Table1[[#This Row],[Club]]&amp;":"&amp;Table1[[#Headers],[Male]]</f>
        <v>:Male</v>
      </c>
    </row>
    <row r="712" spans="1:14" x14ac:dyDescent="0.2">
      <c r="A712" s="2">
        <v>711</v>
      </c>
      <c r="B712" s="2" t="str">
        <f>IFERROR(VLOOKUP($A$1&amp;":"&amp;A712,'Finish order'!C:K,6,FALSE),"")</f>
        <v/>
      </c>
      <c r="C712" s="2" t="str">
        <f>IFERROR(VLOOKUP(A$1&amp;":"&amp;A712,'Finish order'!$C:$K,9,FALSE),"")</f>
        <v/>
      </c>
      <c r="D712" s="2" t="str">
        <f>IFERROR(VLOOKUP(A$1&amp;":"&amp;A712,'Finish order'!$C:$K,7,FALSE),"")</f>
        <v/>
      </c>
      <c r="E712" s="11" t="str">
        <f>IFERROR(VLOOKUP($A$1&amp;":"&amp;A712,'Finish order'!C:K,5,FALSE),"")</f>
        <v/>
      </c>
      <c r="F712" s="2" t="str">
        <f>IFERROR(VLOOKUP($A$1&amp;":"&amp;A712,'Finish order'!C:K,4,FALSE),"")</f>
        <v/>
      </c>
      <c r="G712" s="2" t="str" cm="1">
        <f t="array" ref="G712">IFERROR(SMALL(IF($D$2:$D1621=D712,$A$2:$A$911*1.001),1),"")</f>
        <v/>
      </c>
      <c r="H712" s="2" t="str" cm="1">
        <f t="array" ref="H712">IFERROR(SMALL(IF($D$2:$D1621=D712,$A$2:$A$911*1.0001),2),"")</f>
        <v/>
      </c>
      <c r="I712" s="2" t="str" cm="1">
        <f t="array" ref="I712">IFERROR(SMALL(IF($D$2:$D1621=D712,$A$2:$A$911*1.00001),3),"")</f>
        <v/>
      </c>
      <c r="J712" s="2" t="str" cm="1">
        <f t="array" ref="J712">IFERROR(SMALL(IF($D$2:$D1621=D712,$A$2:$A$911*1.000001),4),"")</f>
        <v/>
      </c>
      <c r="K712" s="13" t="str">
        <f t="shared" si="74"/>
        <v>No</v>
      </c>
      <c r="L712" s="13" t="str">
        <f t="shared" si="75"/>
        <v>No</v>
      </c>
      <c r="M712" s="13" t="str">
        <f t="shared" si="76"/>
        <v>No</v>
      </c>
      <c r="N712" s="13" t="str">
        <f>Table1[[#This Row],[Club]]&amp;":"&amp;Table1[[#Headers],[Male]]</f>
        <v>:Male</v>
      </c>
    </row>
    <row r="713" spans="1:14" x14ac:dyDescent="0.2">
      <c r="A713" s="2">
        <v>712</v>
      </c>
      <c r="B713" s="2" t="str">
        <f>IFERROR(VLOOKUP($A$1&amp;":"&amp;A713,'Finish order'!C:K,6,FALSE),"")</f>
        <v/>
      </c>
      <c r="C713" s="2" t="str">
        <f>IFERROR(VLOOKUP(A$1&amp;":"&amp;A713,'Finish order'!$C:$K,9,FALSE),"")</f>
        <v/>
      </c>
      <c r="D713" s="2" t="str">
        <f>IFERROR(VLOOKUP(A$1&amp;":"&amp;A713,'Finish order'!$C:$K,7,FALSE),"")</f>
        <v/>
      </c>
      <c r="E713" s="11" t="str">
        <f>IFERROR(VLOOKUP($A$1&amp;":"&amp;A713,'Finish order'!C:K,5,FALSE),"")</f>
        <v/>
      </c>
      <c r="F713" s="2" t="str">
        <f>IFERROR(VLOOKUP($A$1&amp;":"&amp;A713,'Finish order'!C:K,4,FALSE),"")</f>
        <v/>
      </c>
      <c r="G713" s="2" t="str" cm="1">
        <f t="array" ref="G713">IFERROR(SMALL(IF($D$2:$D1622=D713,$A$2:$A$911*1.001),1),"")</f>
        <v/>
      </c>
      <c r="H713" s="2" t="str" cm="1">
        <f t="array" ref="H713">IFERROR(SMALL(IF($D$2:$D1622=D713,$A$2:$A$911*1.0001),2),"")</f>
        <v/>
      </c>
      <c r="I713" s="2" t="str" cm="1">
        <f t="array" ref="I713">IFERROR(SMALL(IF($D$2:$D1622=D713,$A$2:$A$911*1.00001),3),"")</f>
        <v/>
      </c>
      <c r="J713" s="2" t="str" cm="1">
        <f t="array" ref="J713">IFERROR(SMALL(IF($D$2:$D1622=D713,$A$2:$A$911*1.000001),4),"")</f>
        <v/>
      </c>
      <c r="K713" s="13" t="str">
        <f t="shared" si="74"/>
        <v>No</v>
      </c>
      <c r="L713" s="13" t="str">
        <f t="shared" si="75"/>
        <v>No</v>
      </c>
      <c r="M713" s="13" t="str">
        <f t="shared" si="76"/>
        <v>No</v>
      </c>
      <c r="N713" s="13" t="str">
        <f>Table1[[#This Row],[Club]]&amp;":"&amp;Table1[[#Headers],[Male]]</f>
        <v>:Male</v>
      </c>
    </row>
    <row r="714" spans="1:14" x14ac:dyDescent="0.2">
      <c r="A714" s="2">
        <v>713</v>
      </c>
      <c r="B714" s="2" t="str">
        <f>IFERROR(VLOOKUP($A$1&amp;":"&amp;A714,'Finish order'!C:K,6,FALSE),"")</f>
        <v/>
      </c>
      <c r="C714" s="2" t="str">
        <f>IFERROR(VLOOKUP(A$1&amp;":"&amp;A714,'Finish order'!$C:$K,9,FALSE),"")</f>
        <v/>
      </c>
      <c r="D714" s="2" t="str">
        <f>IFERROR(VLOOKUP(A$1&amp;":"&amp;A714,'Finish order'!$C:$K,7,FALSE),"")</f>
        <v/>
      </c>
      <c r="E714" s="11" t="str">
        <f>IFERROR(VLOOKUP($A$1&amp;":"&amp;A714,'Finish order'!C:K,5,FALSE),"")</f>
        <v/>
      </c>
      <c r="F714" s="2" t="str">
        <f>IFERROR(VLOOKUP($A$1&amp;":"&amp;A714,'Finish order'!C:K,4,FALSE),"")</f>
        <v/>
      </c>
      <c r="G714" s="2" t="str" cm="1">
        <f t="array" ref="G714">IFERROR(SMALL(IF($D$2:$D1623=D714,$A$2:$A$911*1.001),1),"")</f>
        <v/>
      </c>
      <c r="H714" s="2" t="str" cm="1">
        <f t="array" ref="H714">IFERROR(SMALL(IF($D$2:$D1623=D714,$A$2:$A$911*1.0001),2),"")</f>
        <v/>
      </c>
      <c r="I714" s="2" t="str" cm="1">
        <f t="array" ref="I714">IFERROR(SMALL(IF($D$2:$D1623=D714,$A$2:$A$911*1.00001),3),"")</f>
        <v/>
      </c>
      <c r="J714" s="2" t="str" cm="1">
        <f t="array" ref="J714">IFERROR(SMALL(IF($D$2:$D1623=D714,$A$2:$A$911*1.000001),4),"")</f>
        <v/>
      </c>
      <c r="K714" s="13" t="str">
        <f t="shared" si="74"/>
        <v>No</v>
      </c>
      <c r="L714" s="13" t="str">
        <f t="shared" si="75"/>
        <v>No</v>
      </c>
      <c r="M714" s="13" t="str">
        <f t="shared" si="76"/>
        <v>No</v>
      </c>
      <c r="N714" s="13" t="str">
        <f>Table1[[#This Row],[Club]]&amp;":"&amp;Table1[[#Headers],[Male]]</f>
        <v>:Male</v>
      </c>
    </row>
    <row r="715" spans="1:14" x14ac:dyDescent="0.2">
      <c r="A715" s="2">
        <v>714</v>
      </c>
      <c r="B715" s="2" t="str">
        <f>IFERROR(VLOOKUP($A$1&amp;":"&amp;A715,'Finish order'!C:K,6,FALSE),"")</f>
        <v/>
      </c>
      <c r="C715" s="2" t="str">
        <f>IFERROR(VLOOKUP(A$1&amp;":"&amp;A715,'Finish order'!$C:$K,9,FALSE),"")</f>
        <v/>
      </c>
      <c r="D715" s="2" t="str">
        <f>IFERROR(VLOOKUP(A$1&amp;":"&amp;A715,'Finish order'!$C:$K,7,FALSE),"")</f>
        <v/>
      </c>
      <c r="E715" s="11" t="str">
        <f>IFERROR(VLOOKUP($A$1&amp;":"&amp;A715,'Finish order'!C:K,5,FALSE),"")</f>
        <v/>
      </c>
      <c r="F715" s="2" t="str">
        <f>IFERROR(VLOOKUP($A$1&amp;":"&amp;A715,'Finish order'!C:K,4,FALSE),"")</f>
        <v/>
      </c>
      <c r="G715" s="2" t="str" cm="1">
        <f t="array" ref="G715">IFERROR(SMALL(IF($D$2:$D1624=D715,$A$2:$A$911*1.001),1),"")</f>
        <v/>
      </c>
      <c r="H715" s="2" t="str" cm="1">
        <f t="array" ref="H715">IFERROR(SMALL(IF($D$2:$D1624=D715,$A$2:$A$911*1.0001),2),"")</f>
        <v/>
      </c>
      <c r="I715" s="2" t="str" cm="1">
        <f t="array" ref="I715">IFERROR(SMALL(IF($D$2:$D1624=D715,$A$2:$A$911*1.00001),3),"")</f>
        <v/>
      </c>
      <c r="J715" s="2" t="str" cm="1">
        <f t="array" ref="J715">IFERROR(SMALL(IF($D$2:$D1624=D715,$A$2:$A$911*1.000001),4),"")</f>
        <v/>
      </c>
      <c r="K715" s="13" t="str">
        <f t="shared" si="74"/>
        <v>No</v>
      </c>
      <c r="L715" s="13" t="str">
        <f t="shared" si="75"/>
        <v>No</v>
      </c>
      <c r="M715" s="13" t="str">
        <f t="shared" si="76"/>
        <v>No</v>
      </c>
      <c r="N715" s="13" t="str">
        <f>Table1[[#This Row],[Club]]&amp;":"&amp;Table1[[#Headers],[Male]]</f>
        <v>:Male</v>
      </c>
    </row>
    <row r="716" spans="1:14" x14ac:dyDescent="0.2">
      <c r="A716" s="2">
        <v>715</v>
      </c>
      <c r="B716" s="2" t="str">
        <f>IFERROR(VLOOKUP($A$1&amp;":"&amp;A716,'Finish order'!C:K,6,FALSE),"")</f>
        <v/>
      </c>
      <c r="C716" s="2" t="str">
        <f>IFERROR(VLOOKUP(A$1&amp;":"&amp;A716,'Finish order'!$C:$K,9,FALSE),"")</f>
        <v/>
      </c>
      <c r="D716" s="2" t="str">
        <f>IFERROR(VLOOKUP(A$1&amp;":"&amp;A716,'Finish order'!$C:$K,7,FALSE),"")</f>
        <v/>
      </c>
      <c r="E716" s="11" t="str">
        <f>IFERROR(VLOOKUP($A$1&amp;":"&amp;A716,'Finish order'!C:K,5,FALSE),"")</f>
        <v/>
      </c>
      <c r="F716" s="2" t="str">
        <f>IFERROR(VLOOKUP($A$1&amp;":"&amp;A716,'Finish order'!C:K,4,FALSE),"")</f>
        <v/>
      </c>
      <c r="G716" s="2" t="str" cm="1">
        <f t="array" ref="G716">IFERROR(SMALL(IF($D$2:$D1625=D716,$A$2:$A$911*1.001),1),"")</f>
        <v/>
      </c>
      <c r="H716" s="2" t="str" cm="1">
        <f t="array" ref="H716">IFERROR(SMALL(IF($D$2:$D1625=D716,$A$2:$A$911*1.0001),2),"")</f>
        <v/>
      </c>
      <c r="I716" s="2" t="str" cm="1">
        <f t="array" ref="I716">IFERROR(SMALL(IF($D$2:$D1625=D716,$A$2:$A$911*1.00001),3),"")</f>
        <v/>
      </c>
      <c r="J716" s="2" t="str" cm="1">
        <f t="array" ref="J716">IFERROR(SMALL(IF($D$2:$D1625=D716,$A$2:$A$911*1.000001),4),"")</f>
        <v/>
      </c>
      <c r="K716" s="13" t="str">
        <f t="shared" si="74"/>
        <v>No</v>
      </c>
      <c r="L716" s="13" t="str">
        <f t="shared" si="75"/>
        <v>No</v>
      </c>
      <c r="M716" s="13" t="str">
        <f t="shared" si="76"/>
        <v>No</v>
      </c>
      <c r="N716" s="13" t="str">
        <f>Table1[[#This Row],[Club]]&amp;":"&amp;Table1[[#Headers],[Male]]</f>
        <v>:Male</v>
      </c>
    </row>
    <row r="717" spans="1:14" x14ac:dyDescent="0.2">
      <c r="A717" s="2">
        <v>716</v>
      </c>
      <c r="B717" s="2" t="str">
        <f>IFERROR(VLOOKUP($A$1&amp;":"&amp;A717,'Finish order'!C:K,6,FALSE),"")</f>
        <v/>
      </c>
      <c r="C717" s="2" t="str">
        <f>IFERROR(VLOOKUP(A$1&amp;":"&amp;A717,'Finish order'!$C:$K,9,FALSE),"")</f>
        <v/>
      </c>
      <c r="D717" s="2" t="str">
        <f>IFERROR(VLOOKUP(A$1&amp;":"&amp;A717,'Finish order'!$C:$K,7,FALSE),"")</f>
        <v/>
      </c>
      <c r="E717" s="11" t="str">
        <f>IFERROR(VLOOKUP($A$1&amp;":"&amp;A717,'Finish order'!C:K,5,FALSE),"")</f>
        <v/>
      </c>
      <c r="F717" s="2" t="str">
        <f>IFERROR(VLOOKUP($A$1&amp;":"&amp;A717,'Finish order'!C:K,4,FALSE),"")</f>
        <v/>
      </c>
      <c r="G717" s="2" t="str" cm="1">
        <f t="array" ref="G717">IFERROR(SMALL(IF($D$2:$D1626=D717,$A$2:$A$911*1.001),1),"")</f>
        <v/>
      </c>
      <c r="H717" s="2" t="str" cm="1">
        <f t="array" ref="H717">IFERROR(SMALL(IF($D$2:$D1626=D717,$A$2:$A$911*1.0001),2),"")</f>
        <v/>
      </c>
      <c r="I717" s="2" t="str" cm="1">
        <f t="array" ref="I717">IFERROR(SMALL(IF($D$2:$D1626=D717,$A$2:$A$911*1.00001),3),"")</f>
        <v/>
      </c>
      <c r="J717" s="2" t="str" cm="1">
        <f t="array" ref="J717">IFERROR(SMALL(IF($D$2:$D1626=D717,$A$2:$A$911*1.000001),4),"")</f>
        <v/>
      </c>
      <c r="K717" s="13" t="str">
        <f t="shared" si="74"/>
        <v>No</v>
      </c>
      <c r="L717" s="13" t="str">
        <f t="shared" si="75"/>
        <v>No</v>
      </c>
      <c r="M717" s="13" t="str">
        <f t="shared" si="76"/>
        <v>No</v>
      </c>
      <c r="N717" s="13" t="str">
        <f>Table1[[#This Row],[Club]]&amp;":"&amp;Table1[[#Headers],[Male]]</f>
        <v>:Male</v>
      </c>
    </row>
    <row r="718" spans="1:14" x14ac:dyDescent="0.2">
      <c r="A718" s="2">
        <v>717</v>
      </c>
      <c r="B718" s="2" t="str">
        <f>IFERROR(VLOOKUP($A$1&amp;":"&amp;A718,'Finish order'!C:K,6,FALSE),"")</f>
        <v/>
      </c>
      <c r="C718" s="2" t="str">
        <f>IFERROR(VLOOKUP(A$1&amp;":"&amp;A718,'Finish order'!$C:$K,9,FALSE),"")</f>
        <v/>
      </c>
      <c r="D718" s="2" t="str">
        <f>IFERROR(VLOOKUP(A$1&amp;":"&amp;A718,'Finish order'!$C:$K,7,FALSE),"")</f>
        <v/>
      </c>
      <c r="E718" s="11" t="str">
        <f>IFERROR(VLOOKUP($A$1&amp;":"&amp;A718,'Finish order'!C:K,5,FALSE),"")</f>
        <v/>
      </c>
      <c r="F718" s="2" t="str">
        <f>IFERROR(VLOOKUP($A$1&amp;":"&amp;A718,'Finish order'!C:K,4,FALSE),"")</f>
        <v/>
      </c>
      <c r="G718" s="2" t="str" cm="1">
        <f t="array" ref="G718">IFERROR(SMALL(IF($D$2:$D1627=D718,$A$2:$A$911*1.001),1),"")</f>
        <v/>
      </c>
      <c r="H718" s="2" t="str" cm="1">
        <f t="array" ref="H718">IFERROR(SMALL(IF($D$2:$D1627=D718,$A$2:$A$911*1.0001),2),"")</f>
        <v/>
      </c>
      <c r="I718" s="2" t="str" cm="1">
        <f t="array" ref="I718">IFERROR(SMALL(IF($D$2:$D1627=D718,$A$2:$A$911*1.00001),3),"")</f>
        <v/>
      </c>
      <c r="J718" s="2" t="str" cm="1">
        <f t="array" ref="J718">IFERROR(SMALL(IF($D$2:$D1627=D718,$A$2:$A$911*1.000001),4),"")</f>
        <v/>
      </c>
      <c r="K718" s="13" t="str">
        <f t="shared" si="74"/>
        <v>No</v>
      </c>
      <c r="L718" s="13" t="str">
        <f t="shared" si="75"/>
        <v>No</v>
      </c>
      <c r="M718" s="13" t="str">
        <f t="shared" si="76"/>
        <v>No</v>
      </c>
      <c r="N718" s="13" t="str">
        <f>Table1[[#This Row],[Club]]&amp;":"&amp;Table1[[#Headers],[Male]]</f>
        <v>:Male</v>
      </c>
    </row>
    <row r="719" spans="1:14" x14ac:dyDescent="0.2">
      <c r="A719" s="2">
        <v>718</v>
      </c>
      <c r="B719" s="2" t="str">
        <f>IFERROR(VLOOKUP($A$1&amp;":"&amp;A719,'Finish order'!C:K,6,FALSE),"")</f>
        <v/>
      </c>
      <c r="C719" s="2" t="str">
        <f>IFERROR(VLOOKUP(A$1&amp;":"&amp;A719,'Finish order'!$C:$K,9,FALSE),"")</f>
        <v/>
      </c>
      <c r="D719" s="2" t="str">
        <f>IFERROR(VLOOKUP(A$1&amp;":"&amp;A719,'Finish order'!$C:$K,7,FALSE),"")</f>
        <v/>
      </c>
      <c r="E719" s="11" t="str">
        <f>IFERROR(VLOOKUP($A$1&amp;":"&amp;A719,'Finish order'!C:K,5,FALSE),"")</f>
        <v/>
      </c>
      <c r="F719" s="2" t="str">
        <f>IFERROR(VLOOKUP($A$1&amp;":"&amp;A719,'Finish order'!C:K,4,FALSE),"")</f>
        <v/>
      </c>
      <c r="G719" s="2" t="str" cm="1">
        <f t="array" ref="G719">IFERROR(SMALL(IF($D$2:$D1628=D719,$A$2:$A$911*1.001),1),"")</f>
        <v/>
      </c>
      <c r="H719" s="2" t="str" cm="1">
        <f t="array" ref="H719">IFERROR(SMALL(IF($D$2:$D1628=D719,$A$2:$A$911*1.0001),2),"")</f>
        <v/>
      </c>
      <c r="I719" s="2" t="str" cm="1">
        <f t="array" ref="I719">IFERROR(SMALL(IF($D$2:$D1628=D719,$A$2:$A$911*1.00001),3),"")</f>
        <v/>
      </c>
      <c r="J719" s="2" t="str" cm="1">
        <f t="array" ref="J719">IFERROR(SMALL(IF($D$2:$D1628=D719,$A$2:$A$911*1.000001),4),"")</f>
        <v/>
      </c>
      <c r="K719" s="13" t="str">
        <f t="shared" si="74"/>
        <v>No</v>
      </c>
      <c r="L719" s="13" t="str">
        <f t="shared" si="75"/>
        <v>No</v>
      </c>
      <c r="M719" s="13" t="str">
        <f t="shared" si="76"/>
        <v>No</v>
      </c>
      <c r="N719" s="13" t="str">
        <f>Table1[[#This Row],[Club]]&amp;":"&amp;Table1[[#Headers],[Male]]</f>
        <v>:Male</v>
      </c>
    </row>
    <row r="720" spans="1:14" x14ac:dyDescent="0.2">
      <c r="A720" s="2">
        <v>719</v>
      </c>
      <c r="B720" s="2" t="str">
        <f>IFERROR(VLOOKUP($A$1&amp;":"&amp;A720,'Finish order'!C:K,6,FALSE),"")</f>
        <v/>
      </c>
      <c r="C720" s="2" t="str">
        <f>IFERROR(VLOOKUP(A$1&amp;":"&amp;A720,'Finish order'!$C:$K,9,FALSE),"")</f>
        <v/>
      </c>
      <c r="D720" s="2" t="str">
        <f>IFERROR(VLOOKUP(A$1&amp;":"&amp;A720,'Finish order'!$C:$K,7,FALSE),"")</f>
        <v/>
      </c>
      <c r="E720" s="11" t="str">
        <f>IFERROR(VLOOKUP($A$1&amp;":"&amp;A720,'Finish order'!C:K,5,FALSE),"")</f>
        <v/>
      </c>
      <c r="F720" s="2" t="str">
        <f>IFERROR(VLOOKUP($A$1&amp;":"&amp;A720,'Finish order'!C:K,4,FALSE),"")</f>
        <v/>
      </c>
      <c r="G720" s="2" t="str" cm="1">
        <f t="array" ref="G720">IFERROR(SMALL(IF($D$2:$D1629=D720,$A$2:$A$911*1.001),1),"")</f>
        <v/>
      </c>
      <c r="H720" s="2" t="str" cm="1">
        <f t="array" ref="H720">IFERROR(SMALL(IF($D$2:$D1629=D720,$A$2:$A$911*1.0001),2),"")</f>
        <v/>
      </c>
      <c r="I720" s="2" t="str" cm="1">
        <f t="array" ref="I720">IFERROR(SMALL(IF($D$2:$D1629=D720,$A$2:$A$911*1.00001),3),"")</f>
        <v/>
      </c>
      <c r="J720" s="2" t="str" cm="1">
        <f t="array" ref="J720">IFERROR(SMALL(IF($D$2:$D1629=D720,$A$2:$A$911*1.000001),4),"")</f>
        <v/>
      </c>
      <c r="K720" s="13" t="str">
        <f t="shared" si="74"/>
        <v>No</v>
      </c>
      <c r="L720" s="13" t="str">
        <f t="shared" si="75"/>
        <v>No</v>
      </c>
      <c r="M720" s="13" t="str">
        <f t="shared" si="76"/>
        <v>No</v>
      </c>
      <c r="N720" s="13" t="str">
        <f>Table1[[#This Row],[Club]]&amp;":"&amp;Table1[[#Headers],[Male]]</f>
        <v>:Male</v>
      </c>
    </row>
    <row r="721" spans="1:14" x14ac:dyDescent="0.2">
      <c r="A721" s="2">
        <v>720</v>
      </c>
      <c r="B721" s="2" t="str">
        <f>IFERROR(VLOOKUP($A$1&amp;":"&amp;A721,'Finish order'!C:K,6,FALSE),"")</f>
        <v/>
      </c>
      <c r="C721" s="2" t="str">
        <f>IFERROR(VLOOKUP(A$1&amp;":"&amp;A721,'Finish order'!$C:$K,9,FALSE),"")</f>
        <v/>
      </c>
      <c r="D721" s="2" t="str">
        <f>IFERROR(VLOOKUP(A$1&amp;":"&amp;A721,'Finish order'!$C:$K,7,FALSE),"")</f>
        <v/>
      </c>
      <c r="E721" s="11" t="str">
        <f>IFERROR(VLOOKUP($A$1&amp;":"&amp;A721,'Finish order'!C:K,5,FALSE),"")</f>
        <v/>
      </c>
      <c r="F721" s="2" t="str">
        <f>IFERROR(VLOOKUP($A$1&amp;":"&amp;A721,'Finish order'!C:K,4,FALSE),"")</f>
        <v/>
      </c>
      <c r="G721" s="2" t="str" cm="1">
        <f t="array" ref="G721">IFERROR(SMALL(IF($D$2:$D1630=D721,$A$2:$A$911*1.001),1),"")</f>
        <v/>
      </c>
      <c r="H721" s="2" t="str" cm="1">
        <f t="array" ref="H721">IFERROR(SMALL(IF($D$2:$D1630=D721,$A$2:$A$911*1.0001),2),"")</f>
        <v/>
      </c>
      <c r="I721" s="2" t="str" cm="1">
        <f t="array" ref="I721">IFERROR(SMALL(IF($D$2:$D1630=D721,$A$2:$A$911*1.00001),3),"")</f>
        <v/>
      </c>
      <c r="J721" s="2" t="str" cm="1">
        <f t="array" ref="J721">IFERROR(SMALL(IF($D$2:$D1630=D721,$A$2:$A$911*1.000001),4),"")</f>
        <v/>
      </c>
      <c r="K721" s="13" t="str">
        <f t="shared" si="74"/>
        <v>No</v>
      </c>
      <c r="L721" s="13" t="str">
        <f t="shared" si="75"/>
        <v>No</v>
      </c>
      <c r="M721" s="13" t="str">
        <f t="shared" si="76"/>
        <v>No</v>
      </c>
      <c r="N721" s="13" t="str">
        <f>Table1[[#This Row],[Club]]&amp;":"&amp;Table1[[#Headers],[Male]]</f>
        <v>:Male</v>
      </c>
    </row>
    <row r="722" spans="1:14" x14ac:dyDescent="0.2">
      <c r="A722" s="2">
        <v>721</v>
      </c>
      <c r="B722" s="2" t="str">
        <f>IFERROR(VLOOKUP($A$1&amp;":"&amp;A722,'Finish order'!C:K,6,FALSE),"")</f>
        <v/>
      </c>
      <c r="C722" s="2" t="str">
        <f>IFERROR(VLOOKUP(A$1&amp;":"&amp;A722,'Finish order'!$C:$K,9,FALSE),"")</f>
        <v/>
      </c>
      <c r="D722" s="2" t="str">
        <f>IFERROR(VLOOKUP(A$1&amp;":"&amp;A722,'Finish order'!$C:$K,7,FALSE),"")</f>
        <v/>
      </c>
      <c r="E722" s="11" t="str">
        <f>IFERROR(VLOOKUP($A$1&amp;":"&amp;A722,'Finish order'!C:K,5,FALSE),"")</f>
        <v/>
      </c>
      <c r="F722" s="2" t="str">
        <f>IFERROR(VLOOKUP($A$1&amp;":"&amp;A722,'Finish order'!C:K,4,FALSE),"")</f>
        <v/>
      </c>
      <c r="G722" s="2" t="str" cm="1">
        <f t="array" ref="G722">IFERROR(SMALL(IF($D$2:$D1631=D722,$A$2:$A$911*1.001),1),"")</f>
        <v/>
      </c>
      <c r="H722" s="2" t="str" cm="1">
        <f t="array" ref="H722">IFERROR(SMALL(IF($D$2:$D1631=D722,$A$2:$A$911*1.0001),2),"")</f>
        <v/>
      </c>
      <c r="I722" s="2" t="str" cm="1">
        <f t="array" ref="I722">IFERROR(SMALL(IF($D$2:$D1631=D722,$A$2:$A$911*1.00001),3),"")</f>
        <v/>
      </c>
      <c r="J722" s="2" t="str" cm="1">
        <f t="array" ref="J722">IFERROR(SMALL(IF($D$2:$D1631=D722,$A$2:$A$911*1.000001),4),"")</f>
        <v/>
      </c>
      <c r="K722" s="13" t="str">
        <f t="shared" si="74"/>
        <v>No</v>
      </c>
      <c r="L722" s="13" t="str">
        <f t="shared" si="75"/>
        <v>No</v>
      </c>
      <c r="M722" s="13" t="str">
        <f t="shared" si="76"/>
        <v>No</v>
      </c>
      <c r="N722" s="13" t="str">
        <f>Table1[[#This Row],[Club]]&amp;":"&amp;Table1[[#Headers],[Male]]</f>
        <v>:Male</v>
      </c>
    </row>
    <row r="723" spans="1:14" x14ac:dyDescent="0.2">
      <c r="A723" s="2">
        <v>722</v>
      </c>
      <c r="B723" s="2" t="str">
        <f>IFERROR(VLOOKUP($A$1&amp;":"&amp;A723,'Finish order'!C:K,6,FALSE),"")</f>
        <v/>
      </c>
      <c r="C723" s="2" t="str">
        <f>IFERROR(VLOOKUP(A$1&amp;":"&amp;A723,'Finish order'!$C:$K,9,FALSE),"")</f>
        <v/>
      </c>
      <c r="D723" s="2" t="str">
        <f>IFERROR(VLOOKUP(A$1&amp;":"&amp;A723,'Finish order'!$C:$K,7,FALSE),"")</f>
        <v/>
      </c>
      <c r="E723" s="11" t="str">
        <f>IFERROR(VLOOKUP($A$1&amp;":"&amp;A723,'Finish order'!C:K,5,FALSE),"")</f>
        <v/>
      </c>
      <c r="F723" s="2" t="str">
        <f>IFERROR(VLOOKUP($A$1&amp;":"&amp;A723,'Finish order'!C:K,4,FALSE),"")</f>
        <v/>
      </c>
      <c r="G723" s="2" t="str" cm="1">
        <f t="array" ref="G723">IFERROR(SMALL(IF($D$2:$D1632=D723,$A$2:$A$911*1.001),1),"")</f>
        <v/>
      </c>
      <c r="H723" s="2" t="str" cm="1">
        <f t="array" ref="H723">IFERROR(SMALL(IF($D$2:$D1632=D723,$A$2:$A$911*1.0001),2),"")</f>
        <v/>
      </c>
      <c r="I723" s="2" t="str" cm="1">
        <f t="array" ref="I723">IFERROR(SMALL(IF($D$2:$D1632=D723,$A$2:$A$911*1.00001),3),"")</f>
        <v/>
      </c>
      <c r="J723" s="2" t="str" cm="1">
        <f t="array" ref="J723">IFERROR(SMALL(IF($D$2:$D1632=D723,$A$2:$A$911*1.000001),4),"")</f>
        <v/>
      </c>
      <c r="K723" s="13" t="str">
        <f t="shared" si="74"/>
        <v>No</v>
      </c>
      <c r="L723" s="13" t="str">
        <f t="shared" si="75"/>
        <v>No</v>
      </c>
      <c r="M723" s="13" t="str">
        <f t="shared" si="76"/>
        <v>No</v>
      </c>
      <c r="N723" s="13" t="str">
        <f>Table1[[#This Row],[Club]]&amp;":"&amp;Table1[[#Headers],[Male]]</f>
        <v>:Male</v>
      </c>
    </row>
    <row r="724" spans="1:14" x14ac:dyDescent="0.2">
      <c r="A724" s="2">
        <v>723</v>
      </c>
      <c r="B724" s="2" t="str">
        <f>IFERROR(VLOOKUP($A$1&amp;":"&amp;A724,'Finish order'!C:K,6,FALSE),"")</f>
        <v/>
      </c>
      <c r="C724" s="2" t="str">
        <f>IFERROR(VLOOKUP(A$1&amp;":"&amp;A724,'Finish order'!$C:$K,9,FALSE),"")</f>
        <v/>
      </c>
      <c r="D724" s="2" t="str">
        <f>IFERROR(VLOOKUP(A$1&amp;":"&amp;A724,'Finish order'!$C:$K,7,FALSE),"")</f>
        <v/>
      </c>
      <c r="E724" s="11" t="str">
        <f>IFERROR(VLOOKUP($A$1&amp;":"&amp;A724,'Finish order'!C:K,5,FALSE),"")</f>
        <v/>
      </c>
      <c r="F724" s="2" t="str">
        <f>IFERROR(VLOOKUP($A$1&amp;":"&amp;A724,'Finish order'!C:K,4,FALSE),"")</f>
        <v/>
      </c>
      <c r="G724" s="2" t="str" cm="1">
        <f t="array" ref="G724">IFERROR(SMALL(IF($D$2:$D1633=D724,$A$2:$A$911*1.001),1),"")</f>
        <v/>
      </c>
      <c r="H724" s="2" t="str" cm="1">
        <f t="array" ref="H724">IFERROR(SMALL(IF($D$2:$D1633=D724,$A$2:$A$911*1.0001),2),"")</f>
        <v/>
      </c>
      <c r="I724" s="2" t="str" cm="1">
        <f t="array" ref="I724">IFERROR(SMALL(IF($D$2:$D1633=D724,$A$2:$A$911*1.00001),3),"")</f>
        <v/>
      </c>
      <c r="J724" s="2" t="str" cm="1">
        <f t="array" ref="J724">IFERROR(SMALL(IF($D$2:$D1633=D724,$A$2:$A$911*1.000001),4),"")</f>
        <v/>
      </c>
      <c r="K724" s="13" t="str">
        <f t="shared" si="74"/>
        <v>No</v>
      </c>
      <c r="L724" s="13" t="str">
        <f t="shared" si="75"/>
        <v>No</v>
      </c>
      <c r="M724" s="13" t="str">
        <f t="shared" si="76"/>
        <v>No</v>
      </c>
      <c r="N724" s="13" t="str">
        <f>Table1[[#This Row],[Club]]&amp;":"&amp;Table1[[#Headers],[Male]]</f>
        <v>:Male</v>
      </c>
    </row>
    <row r="725" spans="1:14" x14ac:dyDescent="0.2">
      <c r="A725" s="2">
        <v>724</v>
      </c>
      <c r="B725" s="2" t="str">
        <f>IFERROR(VLOOKUP($A$1&amp;":"&amp;A725,'Finish order'!C:K,6,FALSE),"")</f>
        <v/>
      </c>
      <c r="C725" s="2" t="str">
        <f>IFERROR(VLOOKUP(A$1&amp;":"&amp;A725,'Finish order'!$C:$K,9,FALSE),"")</f>
        <v/>
      </c>
      <c r="D725" s="2" t="str">
        <f>IFERROR(VLOOKUP(A$1&amp;":"&amp;A725,'Finish order'!$C:$K,7,FALSE),"")</f>
        <v/>
      </c>
      <c r="E725" s="11" t="str">
        <f>IFERROR(VLOOKUP($A$1&amp;":"&amp;A725,'Finish order'!C:K,5,FALSE),"")</f>
        <v/>
      </c>
      <c r="F725" s="2" t="str">
        <f>IFERROR(VLOOKUP($A$1&amp;":"&amp;A725,'Finish order'!C:K,4,FALSE),"")</f>
        <v/>
      </c>
      <c r="G725" s="2" t="str" cm="1">
        <f t="array" ref="G725">IFERROR(SMALL(IF($D$2:$D1634=D725,$A$2:$A$911*1.001),1),"")</f>
        <v/>
      </c>
      <c r="H725" s="2" t="str" cm="1">
        <f t="array" ref="H725">IFERROR(SMALL(IF($D$2:$D1634=D725,$A$2:$A$911*1.0001),2),"")</f>
        <v/>
      </c>
      <c r="I725" s="2" t="str" cm="1">
        <f t="array" ref="I725">IFERROR(SMALL(IF($D$2:$D1634=D725,$A$2:$A$911*1.00001),3),"")</f>
        <v/>
      </c>
      <c r="J725" s="2" t="str" cm="1">
        <f t="array" ref="J725">IFERROR(SMALL(IF($D$2:$D1634=D725,$A$2:$A$911*1.000001),4),"")</f>
        <v/>
      </c>
      <c r="K725" s="13" t="str">
        <f t="shared" si="74"/>
        <v>No</v>
      </c>
      <c r="L725" s="13" t="str">
        <f t="shared" si="75"/>
        <v>No</v>
      </c>
      <c r="M725" s="13" t="str">
        <f t="shared" si="76"/>
        <v>No</v>
      </c>
      <c r="N725" s="13" t="str">
        <f>Table1[[#This Row],[Club]]&amp;":"&amp;Table1[[#Headers],[Male]]</f>
        <v>:Male</v>
      </c>
    </row>
    <row r="726" spans="1:14" x14ac:dyDescent="0.2">
      <c r="A726" s="2">
        <v>725</v>
      </c>
      <c r="B726" s="2" t="str">
        <f>IFERROR(VLOOKUP($A$1&amp;":"&amp;A726,'Finish order'!C:K,6,FALSE),"")</f>
        <v/>
      </c>
      <c r="C726" s="2" t="str">
        <f>IFERROR(VLOOKUP(A$1&amp;":"&amp;A726,'Finish order'!$C:$K,9,FALSE),"")</f>
        <v/>
      </c>
      <c r="D726" s="2" t="str">
        <f>IFERROR(VLOOKUP(A$1&amp;":"&amp;A726,'Finish order'!$C:$K,7,FALSE),"")</f>
        <v/>
      </c>
      <c r="E726" s="11" t="str">
        <f>IFERROR(VLOOKUP($A$1&amp;":"&amp;A726,'Finish order'!C:K,5,FALSE),"")</f>
        <v/>
      </c>
      <c r="F726" s="2" t="str">
        <f>IFERROR(VLOOKUP($A$1&amp;":"&amp;A726,'Finish order'!C:K,4,FALSE),"")</f>
        <v/>
      </c>
      <c r="G726" s="2" t="str" cm="1">
        <f t="array" ref="G726">IFERROR(SMALL(IF($D$2:$D1635=D726,$A$2:$A$911*1.001),1),"")</f>
        <v/>
      </c>
      <c r="H726" s="2" t="str" cm="1">
        <f t="array" ref="H726">IFERROR(SMALL(IF($D$2:$D1635=D726,$A$2:$A$911*1.0001),2),"")</f>
        <v/>
      </c>
      <c r="I726" s="2" t="str" cm="1">
        <f t="array" ref="I726">IFERROR(SMALL(IF($D$2:$D1635=D726,$A$2:$A$911*1.00001),3),"")</f>
        <v/>
      </c>
      <c r="J726" s="2" t="str" cm="1">
        <f t="array" ref="J726">IFERROR(SMALL(IF($D$2:$D1635=D726,$A$2:$A$911*1.000001),4),"")</f>
        <v/>
      </c>
      <c r="K726" s="13" t="str">
        <f t="shared" si="74"/>
        <v>No</v>
      </c>
      <c r="L726" s="13" t="str">
        <f t="shared" si="75"/>
        <v>No</v>
      </c>
      <c r="M726" s="13" t="str">
        <f t="shared" si="76"/>
        <v>No</v>
      </c>
      <c r="N726" s="13" t="str">
        <f>Table1[[#This Row],[Club]]&amp;":"&amp;Table1[[#Headers],[Male]]</f>
        <v>:Male</v>
      </c>
    </row>
    <row r="727" spans="1:14" x14ac:dyDescent="0.2">
      <c r="A727" s="2">
        <v>726</v>
      </c>
      <c r="B727" s="2" t="str">
        <f>IFERROR(VLOOKUP($A$1&amp;":"&amp;A727,'Finish order'!C:K,6,FALSE),"")</f>
        <v/>
      </c>
      <c r="C727" s="2" t="str">
        <f>IFERROR(VLOOKUP(A$1&amp;":"&amp;A727,'Finish order'!$C:$K,9,FALSE),"")</f>
        <v/>
      </c>
      <c r="D727" s="2" t="str">
        <f>IFERROR(VLOOKUP(A$1&amp;":"&amp;A727,'Finish order'!$C:$K,7,FALSE),"")</f>
        <v/>
      </c>
      <c r="E727" s="11" t="str">
        <f>IFERROR(VLOOKUP($A$1&amp;":"&amp;A727,'Finish order'!C:K,5,FALSE),"")</f>
        <v/>
      </c>
      <c r="F727" s="2" t="str">
        <f>IFERROR(VLOOKUP($A$1&amp;":"&amp;A727,'Finish order'!C:K,4,FALSE),"")</f>
        <v/>
      </c>
      <c r="G727" s="2" t="str" cm="1">
        <f t="array" ref="G727">IFERROR(SMALL(IF($D$2:$D1636=D727,$A$2:$A$911*1.001),1),"")</f>
        <v/>
      </c>
      <c r="H727" s="2" t="str" cm="1">
        <f t="array" ref="H727">IFERROR(SMALL(IF($D$2:$D1636=D727,$A$2:$A$911*1.0001),2),"")</f>
        <v/>
      </c>
      <c r="I727" s="2" t="str" cm="1">
        <f t="array" ref="I727">IFERROR(SMALL(IF($D$2:$D1636=D727,$A$2:$A$911*1.00001),3),"")</f>
        <v/>
      </c>
      <c r="J727" s="2" t="str" cm="1">
        <f t="array" ref="J727">IFERROR(SMALL(IF($D$2:$D1636=D727,$A$2:$A$911*1.000001),4),"")</f>
        <v/>
      </c>
      <c r="K727" s="13" t="str">
        <f t="shared" si="74"/>
        <v>No</v>
      </c>
      <c r="L727" s="13" t="str">
        <f t="shared" si="75"/>
        <v>No</v>
      </c>
      <c r="M727" s="13" t="str">
        <f t="shared" si="76"/>
        <v>No</v>
      </c>
      <c r="N727" s="13" t="str">
        <f>Table1[[#This Row],[Club]]&amp;":"&amp;Table1[[#Headers],[Male]]</f>
        <v>:Male</v>
      </c>
    </row>
    <row r="728" spans="1:14" x14ac:dyDescent="0.2">
      <c r="A728" s="2">
        <v>727</v>
      </c>
      <c r="B728" s="2" t="str">
        <f>IFERROR(VLOOKUP($A$1&amp;":"&amp;A728,'Finish order'!C:K,6,FALSE),"")</f>
        <v/>
      </c>
      <c r="C728" s="2" t="str">
        <f>IFERROR(VLOOKUP(A$1&amp;":"&amp;A728,'Finish order'!$C:$K,9,FALSE),"")</f>
        <v/>
      </c>
      <c r="D728" s="2" t="str">
        <f>IFERROR(VLOOKUP(A$1&amp;":"&amp;A728,'Finish order'!$C:$K,7,FALSE),"")</f>
        <v/>
      </c>
      <c r="E728" s="11" t="str">
        <f>IFERROR(VLOOKUP($A$1&amp;":"&amp;A728,'Finish order'!C:K,5,FALSE),"")</f>
        <v/>
      </c>
      <c r="F728" s="2" t="str">
        <f>IFERROR(VLOOKUP($A$1&amp;":"&amp;A728,'Finish order'!C:K,4,FALSE),"")</f>
        <v/>
      </c>
      <c r="G728" s="2" t="str" cm="1">
        <f t="array" ref="G728">IFERROR(SMALL(IF($D$2:$D1637=D728,$A$2:$A$911*1.001),1),"")</f>
        <v/>
      </c>
      <c r="H728" s="2" t="str" cm="1">
        <f t="array" ref="H728">IFERROR(SMALL(IF($D$2:$D1637=D728,$A$2:$A$911*1.0001),2),"")</f>
        <v/>
      </c>
      <c r="I728" s="2" t="str" cm="1">
        <f t="array" ref="I728">IFERROR(SMALL(IF($D$2:$D1637=D728,$A$2:$A$911*1.00001),3),"")</f>
        <v/>
      </c>
      <c r="J728" s="2" t="str" cm="1">
        <f t="array" ref="J728">IFERROR(SMALL(IF($D$2:$D1637=D728,$A$2:$A$911*1.000001),4),"")</f>
        <v/>
      </c>
      <c r="K728" s="13" t="str">
        <f t="shared" si="74"/>
        <v>No</v>
      </c>
      <c r="L728" s="13" t="str">
        <f t="shared" si="75"/>
        <v>No</v>
      </c>
      <c r="M728" s="13" t="str">
        <f t="shared" si="76"/>
        <v>No</v>
      </c>
      <c r="N728" s="13" t="str">
        <f>Table1[[#This Row],[Club]]&amp;":"&amp;Table1[[#Headers],[Male]]</f>
        <v>:Male</v>
      </c>
    </row>
    <row r="729" spans="1:14" x14ac:dyDescent="0.2">
      <c r="A729" s="2">
        <v>728</v>
      </c>
      <c r="B729" s="2" t="str">
        <f>IFERROR(VLOOKUP($A$1&amp;":"&amp;A729,'Finish order'!C:K,6,FALSE),"")</f>
        <v/>
      </c>
      <c r="C729" s="2" t="str">
        <f>IFERROR(VLOOKUP(A$1&amp;":"&amp;A729,'Finish order'!$C:$K,9,FALSE),"")</f>
        <v/>
      </c>
      <c r="D729" s="2" t="str">
        <f>IFERROR(VLOOKUP(A$1&amp;":"&amp;A729,'Finish order'!$C:$K,7,FALSE),"")</f>
        <v/>
      </c>
      <c r="E729" s="11" t="str">
        <f>IFERROR(VLOOKUP($A$1&amp;":"&amp;A729,'Finish order'!C:K,5,FALSE),"")</f>
        <v/>
      </c>
      <c r="F729" s="2" t="str">
        <f>IFERROR(VLOOKUP($A$1&amp;":"&amp;A729,'Finish order'!C:K,4,FALSE),"")</f>
        <v/>
      </c>
      <c r="G729" s="2" t="str" cm="1">
        <f t="array" ref="G729">IFERROR(SMALL(IF($D$2:$D1638=D729,$A$2:$A$911*1.001),1),"")</f>
        <v/>
      </c>
      <c r="H729" s="2" t="str" cm="1">
        <f t="array" ref="H729">IFERROR(SMALL(IF($D$2:$D1638=D729,$A$2:$A$911*1.0001),2),"")</f>
        <v/>
      </c>
      <c r="I729" s="2" t="str" cm="1">
        <f t="array" ref="I729">IFERROR(SMALL(IF($D$2:$D1638=D729,$A$2:$A$911*1.00001),3),"")</f>
        <v/>
      </c>
      <c r="J729" s="2" t="str" cm="1">
        <f t="array" ref="J729">IFERROR(SMALL(IF($D$2:$D1638=D729,$A$2:$A$911*1.000001),4),"")</f>
        <v/>
      </c>
      <c r="K729" s="13" t="str">
        <f t="shared" si="74"/>
        <v>No</v>
      </c>
      <c r="L729" s="13" t="str">
        <f t="shared" si="75"/>
        <v>No</v>
      </c>
      <c r="M729" s="13" t="str">
        <f t="shared" si="76"/>
        <v>No</v>
      </c>
      <c r="N729" s="13" t="str">
        <f>Table1[[#This Row],[Club]]&amp;":"&amp;Table1[[#Headers],[Male]]</f>
        <v>:Male</v>
      </c>
    </row>
    <row r="730" spans="1:14" x14ac:dyDescent="0.2">
      <c r="A730" s="2">
        <v>729</v>
      </c>
      <c r="B730" s="2" t="str">
        <f>IFERROR(VLOOKUP($A$1&amp;":"&amp;A730,'Finish order'!C:K,6,FALSE),"")</f>
        <v/>
      </c>
      <c r="C730" s="2" t="str">
        <f>IFERROR(VLOOKUP(A$1&amp;":"&amp;A730,'Finish order'!$C:$K,9,FALSE),"")</f>
        <v/>
      </c>
      <c r="D730" s="2" t="str">
        <f>IFERROR(VLOOKUP(A$1&amp;":"&amp;A730,'Finish order'!$C:$K,7,FALSE),"")</f>
        <v/>
      </c>
      <c r="E730" s="11" t="str">
        <f>IFERROR(VLOOKUP($A$1&amp;":"&amp;A730,'Finish order'!C:K,5,FALSE),"")</f>
        <v/>
      </c>
      <c r="F730" s="2" t="str">
        <f>IFERROR(VLOOKUP($A$1&amp;":"&amp;A730,'Finish order'!C:K,4,FALSE),"")</f>
        <v/>
      </c>
      <c r="G730" s="2" t="str" cm="1">
        <f t="array" ref="G730">IFERROR(SMALL(IF($D$2:$D1639=D730,$A$2:$A$911*1.001),1),"")</f>
        <v/>
      </c>
      <c r="H730" s="2" t="str" cm="1">
        <f t="array" ref="H730">IFERROR(SMALL(IF($D$2:$D1639=D730,$A$2:$A$911*1.0001),2),"")</f>
        <v/>
      </c>
      <c r="I730" s="2" t="str" cm="1">
        <f t="array" ref="I730">IFERROR(SMALL(IF($D$2:$D1639=D730,$A$2:$A$911*1.00001),3),"")</f>
        <v/>
      </c>
      <c r="J730" s="2" t="str" cm="1">
        <f t="array" ref="J730">IFERROR(SMALL(IF($D$2:$D1639=D730,$A$2:$A$911*1.000001),4),"")</f>
        <v/>
      </c>
      <c r="K730" s="13" t="str">
        <f t="shared" si="74"/>
        <v>No</v>
      </c>
      <c r="L730" s="13" t="str">
        <f t="shared" si="75"/>
        <v>No</v>
      </c>
      <c r="M730" s="13" t="str">
        <f t="shared" si="76"/>
        <v>No</v>
      </c>
      <c r="N730" s="13" t="str">
        <f>Table1[[#This Row],[Club]]&amp;":"&amp;Table1[[#Headers],[Male]]</f>
        <v>:Male</v>
      </c>
    </row>
    <row r="731" spans="1:14" x14ac:dyDescent="0.2">
      <c r="A731" s="2">
        <v>730</v>
      </c>
      <c r="B731" s="2" t="str">
        <f>IFERROR(VLOOKUP($A$1&amp;":"&amp;A731,'Finish order'!C:K,6,FALSE),"")</f>
        <v/>
      </c>
      <c r="C731" s="2" t="str">
        <f>IFERROR(VLOOKUP(A$1&amp;":"&amp;A731,'Finish order'!$C:$K,9,FALSE),"")</f>
        <v/>
      </c>
      <c r="D731" s="2" t="str">
        <f>IFERROR(VLOOKUP(A$1&amp;":"&amp;A731,'Finish order'!$C:$K,7,FALSE),"")</f>
        <v/>
      </c>
      <c r="E731" s="11" t="str">
        <f>IFERROR(VLOOKUP($A$1&amp;":"&amp;A731,'Finish order'!C:K,5,FALSE),"")</f>
        <v/>
      </c>
      <c r="F731" s="2" t="str">
        <f>IFERROR(VLOOKUP($A$1&amp;":"&amp;A731,'Finish order'!C:K,4,FALSE),"")</f>
        <v/>
      </c>
      <c r="G731" s="2" t="str" cm="1">
        <f t="array" ref="G731">IFERROR(SMALL(IF($D$2:$D1640=D731,$A$2:$A$911*1.001),1),"")</f>
        <v/>
      </c>
      <c r="H731" s="2" t="str" cm="1">
        <f t="array" ref="H731">IFERROR(SMALL(IF($D$2:$D1640=D731,$A$2:$A$911*1.0001),2),"")</f>
        <v/>
      </c>
      <c r="I731" s="2" t="str" cm="1">
        <f t="array" ref="I731">IFERROR(SMALL(IF($D$2:$D1640=D731,$A$2:$A$911*1.00001),3),"")</f>
        <v/>
      </c>
      <c r="J731" s="2" t="str" cm="1">
        <f t="array" ref="J731">IFERROR(SMALL(IF($D$2:$D1640=D731,$A$2:$A$911*1.000001),4),"")</f>
        <v/>
      </c>
      <c r="K731" s="13" t="str">
        <f t="shared" si="74"/>
        <v>No</v>
      </c>
      <c r="L731" s="13" t="str">
        <f t="shared" si="75"/>
        <v>No</v>
      </c>
      <c r="M731" s="13" t="str">
        <f t="shared" si="76"/>
        <v>No</v>
      </c>
      <c r="N731" s="13" t="str">
        <f>Table1[[#This Row],[Club]]&amp;":"&amp;Table1[[#Headers],[Male]]</f>
        <v>:Male</v>
      </c>
    </row>
    <row r="732" spans="1:14" x14ac:dyDescent="0.2">
      <c r="A732" s="2">
        <v>731</v>
      </c>
      <c r="B732" s="2" t="str">
        <f>IFERROR(VLOOKUP($A$1&amp;":"&amp;A732,'Finish order'!C:K,6,FALSE),"")</f>
        <v/>
      </c>
      <c r="C732" s="2" t="str">
        <f>IFERROR(VLOOKUP(A$1&amp;":"&amp;A732,'Finish order'!$C:$K,9,FALSE),"")</f>
        <v/>
      </c>
      <c r="D732" s="2" t="str">
        <f>IFERROR(VLOOKUP(A$1&amp;":"&amp;A732,'Finish order'!$C:$K,7,FALSE),"")</f>
        <v/>
      </c>
      <c r="E732" s="11" t="str">
        <f>IFERROR(VLOOKUP($A$1&amp;":"&amp;A732,'Finish order'!C:K,5,FALSE),"")</f>
        <v/>
      </c>
      <c r="F732" s="2" t="str">
        <f>IFERROR(VLOOKUP($A$1&amp;":"&amp;A732,'Finish order'!C:K,4,FALSE),"")</f>
        <v/>
      </c>
      <c r="G732" s="2" t="str" cm="1">
        <f t="array" ref="G732">IFERROR(SMALL(IF($D$2:$D1641=D732,$A$2:$A$911*1.001),1),"")</f>
        <v/>
      </c>
      <c r="H732" s="2" t="str" cm="1">
        <f t="array" ref="H732">IFERROR(SMALL(IF($D$2:$D1641=D732,$A$2:$A$911*1.0001),2),"")</f>
        <v/>
      </c>
      <c r="I732" s="2" t="str" cm="1">
        <f t="array" ref="I732">IFERROR(SMALL(IF($D$2:$D1641=D732,$A$2:$A$911*1.00001),3),"")</f>
        <v/>
      </c>
      <c r="J732" s="2" t="str" cm="1">
        <f t="array" ref="J732">IFERROR(SMALL(IF($D$2:$D1641=D732,$A$2:$A$911*1.000001),4),"")</f>
        <v/>
      </c>
      <c r="K732" s="13" t="str">
        <f t="shared" si="74"/>
        <v>No</v>
      </c>
      <c r="L732" s="13" t="str">
        <f t="shared" si="75"/>
        <v>No</v>
      </c>
      <c r="M732" s="13" t="str">
        <f t="shared" si="76"/>
        <v>No</v>
      </c>
      <c r="N732" s="13" t="str">
        <f>Table1[[#This Row],[Club]]&amp;":"&amp;Table1[[#Headers],[Male]]</f>
        <v>:Male</v>
      </c>
    </row>
    <row r="733" spans="1:14" x14ac:dyDescent="0.2">
      <c r="A733" s="2">
        <v>732</v>
      </c>
      <c r="B733" s="2" t="str">
        <f>IFERROR(VLOOKUP($A$1&amp;":"&amp;A733,'Finish order'!C:K,6,FALSE),"")</f>
        <v/>
      </c>
      <c r="C733" s="2" t="str">
        <f>IFERROR(VLOOKUP(A$1&amp;":"&amp;A733,'Finish order'!$C:$K,9,FALSE),"")</f>
        <v/>
      </c>
      <c r="D733" s="2" t="str">
        <f>IFERROR(VLOOKUP(A$1&amp;":"&amp;A733,'Finish order'!$C:$K,7,FALSE),"")</f>
        <v/>
      </c>
      <c r="E733" s="11" t="str">
        <f>IFERROR(VLOOKUP($A$1&amp;":"&amp;A733,'Finish order'!C:K,5,FALSE),"")</f>
        <v/>
      </c>
      <c r="F733" s="2" t="str">
        <f>IFERROR(VLOOKUP($A$1&amp;":"&amp;A733,'Finish order'!C:K,4,FALSE),"")</f>
        <v/>
      </c>
      <c r="G733" s="2" t="str" cm="1">
        <f t="array" ref="G733">IFERROR(SMALL(IF($D$2:$D1642=D733,$A$2:$A$911*1.001),1),"")</f>
        <v/>
      </c>
      <c r="H733" s="2" t="str" cm="1">
        <f t="array" ref="H733">IFERROR(SMALL(IF($D$2:$D1642=D733,$A$2:$A$911*1.0001),2),"")</f>
        <v/>
      </c>
      <c r="I733" s="2" t="str" cm="1">
        <f t="array" ref="I733">IFERROR(SMALL(IF($D$2:$D1642=D733,$A$2:$A$911*1.00001),3),"")</f>
        <v/>
      </c>
      <c r="J733" s="2" t="str" cm="1">
        <f t="array" ref="J733">IFERROR(SMALL(IF($D$2:$D1642=D733,$A$2:$A$911*1.000001),4),"")</f>
        <v/>
      </c>
      <c r="K733" s="13" t="str">
        <f t="shared" si="74"/>
        <v>No</v>
      </c>
      <c r="L733" s="13" t="str">
        <f t="shared" si="75"/>
        <v>No</v>
      </c>
      <c r="M733" s="13" t="str">
        <f t="shared" si="76"/>
        <v>No</v>
      </c>
      <c r="N733" s="13" t="str">
        <f>Table1[[#This Row],[Club]]&amp;":"&amp;Table1[[#Headers],[Male]]</f>
        <v>:Male</v>
      </c>
    </row>
    <row r="734" spans="1:14" x14ac:dyDescent="0.2">
      <c r="A734" s="2">
        <v>733</v>
      </c>
      <c r="B734" s="2" t="str">
        <f>IFERROR(VLOOKUP($A$1&amp;":"&amp;A734,'Finish order'!C:K,6,FALSE),"")</f>
        <v/>
      </c>
      <c r="C734" s="2" t="str">
        <f>IFERROR(VLOOKUP(A$1&amp;":"&amp;A734,'Finish order'!$C:$K,9,FALSE),"")</f>
        <v/>
      </c>
      <c r="D734" s="2" t="str">
        <f>IFERROR(VLOOKUP(A$1&amp;":"&amp;A734,'Finish order'!$C:$K,7,FALSE),"")</f>
        <v/>
      </c>
      <c r="E734" s="11" t="str">
        <f>IFERROR(VLOOKUP($A$1&amp;":"&amp;A734,'Finish order'!C:K,5,FALSE),"")</f>
        <v/>
      </c>
      <c r="F734" s="2" t="str">
        <f>IFERROR(VLOOKUP($A$1&amp;":"&amp;A734,'Finish order'!C:K,4,FALSE),"")</f>
        <v/>
      </c>
      <c r="G734" s="2" t="str" cm="1">
        <f t="array" ref="G734">IFERROR(SMALL(IF($D$2:$D1643=D734,$A$2:$A$911*1.001),1),"")</f>
        <v/>
      </c>
      <c r="H734" s="2" t="str" cm="1">
        <f t="array" ref="H734">IFERROR(SMALL(IF($D$2:$D1643=D734,$A$2:$A$911*1.0001),2),"")</f>
        <v/>
      </c>
      <c r="I734" s="2" t="str" cm="1">
        <f t="array" ref="I734">IFERROR(SMALL(IF($D$2:$D1643=D734,$A$2:$A$911*1.00001),3),"")</f>
        <v/>
      </c>
      <c r="J734" s="2" t="str" cm="1">
        <f t="array" ref="J734">IFERROR(SMALL(IF($D$2:$D1643=D734,$A$2:$A$911*1.000001),4),"")</f>
        <v/>
      </c>
      <c r="K734" s="13" t="str">
        <f t="shared" si="74"/>
        <v>No</v>
      </c>
      <c r="L734" s="13" t="str">
        <f t="shared" si="75"/>
        <v>No</v>
      </c>
      <c r="M734" s="13" t="str">
        <f t="shared" si="76"/>
        <v>No</v>
      </c>
      <c r="N734" s="13" t="str">
        <f>Table1[[#This Row],[Club]]&amp;":"&amp;Table1[[#Headers],[Male]]</f>
        <v>:Male</v>
      </c>
    </row>
    <row r="735" spans="1:14" x14ac:dyDescent="0.2">
      <c r="A735" s="2">
        <v>734</v>
      </c>
      <c r="B735" s="2" t="str">
        <f>IFERROR(VLOOKUP($A$1&amp;":"&amp;A735,'Finish order'!C:K,6,FALSE),"")</f>
        <v/>
      </c>
      <c r="C735" s="2" t="str">
        <f>IFERROR(VLOOKUP(A$1&amp;":"&amp;A735,'Finish order'!$C:$K,9,FALSE),"")</f>
        <v/>
      </c>
      <c r="D735" s="2" t="str">
        <f>IFERROR(VLOOKUP(A$1&amp;":"&amp;A735,'Finish order'!$C:$K,7,FALSE),"")</f>
        <v/>
      </c>
      <c r="E735" s="11" t="str">
        <f>IFERROR(VLOOKUP($A$1&amp;":"&amp;A735,'Finish order'!C:K,5,FALSE),"")</f>
        <v/>
      </c>
      <c r="F735" s="2" t="str">
        <f>IFERROR(VLOOKUP($A$1&amp;":"&amp;A735,'Finish order'!C:K,4,FALSE),"")</f>
        <v/>
      </c>
      <c r="G735" s="2" t="str" cm="1">
        <f t="array" ref="G735">IFERROR(SMALL(IF($D$2:$D1644=D735,$A$2:$A$911*1.001),1),"")</f>
        <v/>
      </c>
      <c r="H735" s="2" t="str" cm="1">
        <f t="array" ref="H735">IFERROR(SMALL(IF($D$2:$D1644=D735,$A$2:$A$911*1.0001),2),"")</f>
        <v/>
      </c>
      <c r="I735" s="2" t="str" cm="1">
        <f t="array" ref="I735">IFERROR(SMALL(IF($D$2:$D1644=D735,$A$2:$A$911*1.00001),3),"")</f>
        <v/>
      </c>
      <c r="J735" s="2" t="str" cm="1">
        <f t="array" ref="J735">IFERROR(SMALL(IF($D$2:$D1644=D735,$A$2:$A$911*1.000001),4),"")</f>
        <v/>
      </c>
      <c r="K735" s="13" t="str">
        <f t="shared" si="74"/>
        <v>No</v>
      </c>
      <c r="L735" s="13" t="str">
        <f t="shared" si="75"/>
        <v>No</v>
      </c>
      <c r="M735" s="13" t="str">
        <f t="shared" si="76"/>
        <v>No</v>
      </c>
      <c r="N735" s="13" t="str">
        <f>Table1[[#This Row],[Club]]&amp;":"&amp;Table1[[#Headers],[Male]]</f>
        <v>:Male</v>
      </c>
    </row>
    <row r="736" spans="1:14" x14ac:dyDescent="0.2">
      <c r="A736" s="2">
        <v>735</v>
      </c>
      <c r="B736" s="2" t="str">
        <f>IFERROR(VLOOKUP($A$1&amp;":"&amp;A736,'Finish order'!C:K,6,FALSE),"")</f>
        <v/>
      </c>
      <c r="C736" s="2" t="str">
        <f>IFERROR(VLOOKUP(A$1&amp;":"&amp;A736,'Finish order'!$C:$K,9,FALSE),"")</f>
        <v/>
      </c>
      <c r="D736" s="2" t="str">
        <f>IFERROR(VLOOKUP(A$1&amp;":"&amp;A736,'Finish order'!$C:$K,7,FALSE),"")</f>
        <v/>
      </c>
      <c r="E736" s="11" t="str">
        <f>IFERROR(VLOOKUP($A$1&amp;":"&amp;A736,'Finish order'!C:K,5,FALSE),"")</f>
        <v/>
      </c>
      <c r="F736" s="2" t="str">
        <f>IFERROR(VLOOKUP($A$1&amp;":"&amp;A736,'Finish order'!C:K,4,FALSE),"")</f>
        <v/>
      </c>
      <c r="G736" s="2" t="str" cm="1">
        <f t="array" ref="G736">IFERROR(SMALL(IF($D$2:$D1645=D736,$A$2:$A$911*1.001),1),"")</f>
        <v/>
      </c>
      <c r="H736" s="2" t="str" cm="1">
        <f t="array" ref="H736">IFERROR(SMALL(IF($D$2:$D1645=D736,$A$2:$A$911*1.0001),2),"")</f>
        <v/>
      </c>
      <c r="I736" s="2" t="str" cm="1">
        <f t="array" ref="I736">IFERROR(SMALL(IF($D$2:$D1645=D736,$A$2:$A$911*1.00001),3),"")</f>
        <v/>
      </c>
      <c r="J736" s="2" t="str" cm="1">
        <f t="array" ref="J736">IFERROR(SMALL(IF($D$2:$D1645=D736,$A$2:$A$911*1.000001),4),"")</f>
        <v/>
      </c>
      <c r="K736" s="13" t="str">
        <f t="shared" si="74"/>
        <v>No</v>
      </c>
      <c r="L736" s="13" t="str">
        <f t="shared" si="75"/>
        <v>No</v>
      </c>
      <c r="M736" s="13" t="str">
        <f t="shared" si="76"/>
        <v>No</v>
      </c>
      <c r="N736" s="13" t="str">
        <f>Table1[[#This Row],[Club]]&amp;":"&amp;Table1[[#Headers],[Male]]</f>
        <v>:Male</v>
      </c>
    </row>
    <row r="737" spans="1:14" x14ac:dyDescent="0.2">
      <c r="A737" s="2">
        <v>736</v>
      </c>
      <c r="B737" s="2" t="str">
        <f>IFERROR(VLOOKUP($A$1&amp;":"&amp;A737,'Finish order'!C:K,6,FALSE),"")</f>
        <v/>
      </c>
      <c r="C737" s="2" t="str">
        <f>IFERROR(VLOOKUP(A$1&amp;":"&amp;A737,'Finish order'!$C:$K,9,FALSE),"")</f>
        <v/>
      </c>
      <c r="D737" s="2" t="str">
        <f>IFERROR(VLOOKUP(A$1&amp;":"&amp;A737,'Finish order'!$C:$K,7,FALSE),"")</f>
        <v/>
      </c>
      <c r="E737" s="11" t="str">
        <f>IFERROR(VLOOKUP($A$1&amp;":"&amp;A737,'Finish order'!C:K,5,FALSE),"")</f>
        <v/>
      </c>
      <c r="F737" s="2" t="str">
        <f>IFERROR(VLOOKUP($A$1&amp;":"&amp;A737,'Finish order'!C:K,4,FALSE),"")</f>
        <v/>
      </c>
      <c r="G737" s="2" t="str" cm="1">
        <f t="array" ref="G737">IFERROR(SMALL(IF($D$2:$D1646=D737,$A$2:$A$911*1.001),1),"")</f>
        <v/>
      </c>
      <c r="H737" s="2" t="str" cm="1">
        <f t="array" ref="H737">IFERROR(SMALL(IF($D$2:$D1646=D737,$A$2:$A$911*1.0001),2),"")</f>
        <v/>
      </c>
      <c r="I737" s="2" t="str" cm="1">
        <f t="array" ref="I737">IFERROR(SMALL(IF($D$2:$D1646=D737,$A$2:$A$911*1.00001),3),"")</f>
        <v/>
      </c>
      <c r="J737" s="2" t="str" cm="1">
        <f t="array" ref="J737">IFERROR(SMALL(IF($D$2:$D1646=D737,$A$2:$A$911*1.000001),4),"")</f>
        <v/>
      </c>
      <c r="K737" s="13" t="str">
        <f t="shared" si="74"/>
        <v>No</v>
      </c>
      <c r="L737" s="13" t="str">
        <f t="shared" si="75"/>
        <v>No</v>
      </c>
      <c r="M737" s="13" t="str">
        <f t="shared" si="76"/>
        <v>No</v>
      </c>
      <c r="N737" s="13" t="str">
        <f>Table1[[#This Row],[Club]]&amp;":"&amp;Table1[[#Headers],[Male]]</f>
        <v>:Male</v>
      </c>
    </row>
    <row r="738" spans="1:14" x14ac:dyDescent="0.2">
      <c r="A738" s="2">
        <v>737</v>
      </c>
      <c r="B738" s="2" t="str">
        <f>IFERROR(VLOOKUP($A$1&amp;":"&amp;A738,'Finish order'!C:K,6,FALSE),"")</f>
        <v/>
      </c>
      <c r="C738" s="2" t="str">
        <f>IFERROR(VLOOKUP(A$1&amp;":"&amp;A738,'Finish order'!$C:$K,9,FALSE),"")</f>
        <v/>
      </c>
      <c r="D738" s="2" t="str">
        <f>IFERROR(VLOOKUP(A$1&amp;":"&amp;A738,'Finish order'!$C:$K,7,FALSE),"")</f>
        <v/>
      </c>
      <c r="E738" s="11" t="str">
        <f>IFERROR(VLOOKUP($A$1&amp;":"&amp;A738,'Finish order'!C:K,5,FALSE),"")</f>
        <v/>
      </c>
      <c r="F738" s="2" t="str">
        <f>IFERROR(VLOOKUP($A$1&amp;":"&amp;A738,'Finish order'!C:K,4,FALSE),"")</f>
        <v/>
      </c>
      <c r="G738" s="2" t="str" cm="1">
        <f t="array" ref="G738">IFERROR(SMALL(IF($D$2:$D1647=D738,$A$2:$A$911*1.001),1),"")</f>
        <v/>
      </c>
      <c r="H738" s="2" t="str" cm="1">
        <f t="array" ref="H738">IFERROR(SMALL(IF($D$2:$D1647=D738,$A$2:$A$911*1.0001),2),"")</f>
        <v/>
      </c>
      <c r="I738" s="2" t="str" cm="1">
        <f t="array" ref="I738">IFERROR(SMALL(IF($D$2:$D1647=D738,$A$2:$A$911*1.00001),3),"")</f>
        <v/>
      </c>
      <c r="J738" s="2" t="str" cm="1">
        <f t="array" ref="J738">IFERROR(SMALL(IF($D$2:$D1647=D738,$A$2:$A$911*1.000001),4),"")</f>
        <v/>
      </c>
      <c r="K738" s="13" t="str">
        <f t="shared" si="74"/>
        <v>No</v>
      </c>
      <c r="L738" s="13" t="str">
        <f t="shared" si="75"/>
        <v>No</v>
      </c>
      <c r="M738" s="13" t="str">
        <f t="shared" si="76"/>
        <v>No</v>
      </c>
      <c r="N738" s="13" t="str">
        <f>Table1[[#This Row],[Club]]&amp;":"&amp;Table1[[#Headers],[Male]]</f>
        <v>:Male</v>
      </c>
    </row>
    <row r="739" spans="1:14" x14ac:dyDescent="0.2">
      <c r="A739" s="2">
        <v>738</v>
      </c>
      <c r="B739" s="2" t="str">
        <f>IFERROR(VLOOKUP($A$1&amp;":"&amp;A739,'Finish order'!C:K,6,FALSE),"")</f>
        <v/>
      </c>
      <c r="C739" s="2" t="str">
        <f>IFERROR(VLOOKUP(A$1&amp;":"&amp;A739,'Finish order'!$C:$K,9,FALSE),"")</f>
        <v/>
      </c>
      <c r="D739" s="2" t="str">
        <f>IFERROR(VLOOKUP(A$1&amp;":"&amp;A739,'Finish order'!$C:$K,7,FALSE),"")</f>
        <v/>
      </c>
      <c r="E739" s="11" t="str">
        <f>IFERROR(VLOOKUP($A$1&amp;":"&amp;A739,'Finish order'!C:K,5,FALSE),"")</f>
        <v/>
      </c>
      <c r="F739" s="2" t="str">
        <f>IFERROR(VLOOKUP($A$1&amp;":"&amp;A739,'Finish order'!C:K,4,FALSE),"")</f>
        <v/>
      </c>
      <c r="G739" s="2" t="str" cm="1">
        <f t="array" ref="G739">IFERROR(SMALL(IF($D$2:$D1648=D739,$A$2:$A$911*1.001),1),"")</f>
        <v/>
      </c>
      <c r="H739" s="2" t="str" cm="1">
        <f t="array" ref="H739">IFERROR(SMALL(IF($D$2:$D1648=D739,$A$2:$A$911*1.0001),2),"")</f>
        <v/>
      </c>
      <c r="I739" s="2" t="str" cm="1">
        <f t="array" ref="I739">IFERROR(SMALL(IF($D$2:$D1648=D739,$A$2:$A$911*1.00001),3),"")</f>
        <v/>
      </c>
      <c r="J739" s="2" t="str" cm="1">
        <f t="array" ref="J739">IFERROR(SMALL(IF($D$2:$D1648=D739,$A$2:$A$911*1.000001),4),"")</f>
        <v/>
      </c>
      <c r="K739" s="13" t="str">
        <f t="shared" si="74"/>
        <v>No</v>
      </c>
      <c r="L739" s="13" t="str">
        <f t="shared" si="75"/>
        <v>No</v>
      </c>
      <c r="M739" s="13" t="str">
        <f t="shared" si="76"/>
        <v>No</v>
      </c>
      <c r="N739" s="13" t="str">
        <f>Table1[[#This Row],[Club]]&amp;":"&amp;Table1[[#Headers],[Male]]</f>
        <v>:Male</v>
      </c>
    </row>
    <row r="740" spans="1:14" x14ac:dyDescent="0.2">
      <c r="A740" s="2">
        <v>739</v>
      </c>
      <c r="B740" s="2" t="str">
        <f>IFERROR(VLOOKUP($A$1&amp;":"&amp;A740,'Finish order'!C:K,6,FALSE),"")</f>
        <v/>
      </c>
      <c r="C740" s="2" t="str">
        <f>IFERROR(VLOOKUP(A$1&amp;":"&amp;A740,'Finish order'!$C:$K,9,FALSE),"")</f>
        <v/>
      </c>
      <c r="D740" s="2" t="str">
        <f>IFERROR(VLOOKUP(A$1&amp;":"&amp;A740,'Finish order'!$C:$K,7,FALSE),"")</f>
        <v/>
      </c>
      <c r="E740" s="11" t="str">
        <f>IFERROR(VLOOKUP($A$1&amp;":"&amp;A740,'Finish order'!C:K,5,FALSE),"")</f>
        <v/>
      </c>
      <c r="F740" s="2" t="str">
        <f>IFERROR(VLOOKUP($A$1&amp;":"&amp;A740,'Finish order'!C:K,4,FALSE),"")</f>
        <v/>
      </c>
      <c r="G740" s="2" t="str" cm="1">
        <f t="array" ref="G740">IFERROR(SMALL(IF($D$2:$D1649=D740,$A$2:$A$911*1.001),1),"")</f>
        <v/>
      </c>
      <c r="H740" s="2" t="str" cm="1">
        <f t="array" ref="H740">IFERROR(SMALL(IF($D$2:$D1649=D740,$A$2:$A$911*1.0001),2),"")</f>
        <v/>
      </c>
      <c r="I740" s="2" t="str" cm="1">
        <f t="array" ref="I740">IFERROR(SMALL(IF($D$2:$D1649=D740,$A$2:$A$911*1.00001),3),"")</f>
        <v/>
      </c>
      <c r="J740" s="2" t="str" cm="1">
        <f t="array" ref="J740">IFERROR(SMALL(IF($D$2:$D1649=D740,$A$2:$A$911*1.000001),4),"")</f>
        <v/>
      </c>
      <c r="K740" s="13" t="str">
        <f t="shared" si="74"/>
        <v>No</v>
      </c>
      <c r="L740" s="13" t="str">
        <f t="shared" si="75"/>
        <v>No</v>
      </c>
      <c r="M740" s="13" t="str">
        <f t="shared" si="76"/>
        <v>No</v>
      </c>
      <c r="N740" s="13" t="str">
        <f>Table1[[#This Row],[Club]]&amp;":"&amp;Table1[[#Headers],[Male]]</f>
        <v>:Male</v>
      </c>
    </row>
    <row r="741" spans="1:14" x14ac:dyDescent="0.2">
      <c r="A741" s="2">
        <v>740</v>
      </c>
      <c r="B741" s="2" t="str">
        <f>IFERROR(VLOOKUP($A$1&amp;":"&amp;A741,'Finish order'!C:K,6,FALSE),"")</f>
        <v/>
      </c>
      <c r="C741" s="2" t="str">
        <f>IFERROR(VLOOKUP(A$1&amp;":"&amp;A741,'Finish order'!$C:$K,9,FALSE),"")</f>
        <v/>
      </c>
      <c r="D741" s="2" t="str">
        <f>IFERROR(VLOOKUP(A$1&amp;":"&amp;A741,'Finish order'!$C:$K,7,FALSE),"")</f>
        <v/>
      </c>
      <c r="E741" s="11" t="str">
        <f>IFERROR(VLOOKUP($A$1&amp;":"&amp;A741,'Finish order'!C:K,5,FALSE),"")</f>
        <v/>
      </c>
      <c r="F741" s="2" t="str">
        <f>IFERROR(VLOOKUP($A$1&amp;":"&amp;A741,'Finish order'!C:K,4,FALSE),"")</f>
        <v/>
      </c>
      <c r="G741" s="2" t="str" cm="1">
        <f t="array" ref="G741">IFERROR(SMALL(IF($D$2:$D1650=D741,$A$2:$A$911*1.001),1),"")</f>
        <v/>
      </c>
      <c r="H741" s="2" t="str" cm="1">
        <f t="array" ref="H741">IFERROR(SMALL(IF($D$2:$D1650=D741,$A$2:$A$911*1.0001),2),"")</f>
        <v/>
      </c>
      <c r="I741" s="2" t="str" cm="1">
        <f t="array" ref="I741">IFERROR(SMALL(IF($D$2:$D1650=D741,$A$2:$A$911*1.00001),3),"")</f>
        <v/>
      </c>
      <c r="J741" s="2" t="str" cm="1">
        <f t="array" ref="J741">IFERROR(SMALL(IF($D$2:$D1650=D741,$A$2:$A$911*1.000001),4),"")</f>
        <v/>
      </c>
      <c r="K741" s="13" t="str">
        <f t="shared" si="74"/>
        <v>No</v>
      </c>
      <c r="L741" s="13" t="str">
        <f t="shared" si="75"/>
        <v>No</v>
      </c>
      <c r="M741" s="13" t="str">
        <f t="shared" si="76"/>
        <v>No</v>
      </c>
      <c r="N741" s="13" t="str">
        <f>Table1[[#This Row],[Club]]&amp;":"&amp;Table1[[#Headers],[Male]]</f>
        <v>:Male</v>
      </c>
    </row>
    <row r="742" spans="1:14" x14ac:dyDescent="0.2">
      <c r="A742" s="2">
        <v>741</v>
      </c>
      <c r="B742" s="2" t="str">
        <f>IFERROR(VLOOKUP($A$1&amp;":"&amp;A742,'Finish order'!C:K,6,FALSE),"")</f>
        <v/>
      </c>
      <c r="C742" s="2" t="str">
        <f>IFERROR(VLOOKUP(A$1&amp;":"&amp;A742,'Finish order'!$C:$K,9,FALSE),"")</f>
        <v/>
      </c>
      <c r="D742" s="2" t="str">
        <f>IFERROR(VLOOKUP(A$1&amp;":"&amp;A742,'Finish order'!$C:$K,7,FALSE),"")</f>
        <v/>
      </c>
      <c r="E742" s="11" t="str">
        <f>IFERROR(VLOOKUP($A$1&amp;":"&amp;A742,'Finish order'!C:K,5,FALSE),"")</f>
        <v/>
      </c>
      <c r="F742" s="2" t="str">
        <f>IFERROR(VLOOKUP($A$1&amp;":"&amp;A742,'Finish order'!C:K,4,FALSE),"")</f>
        <v/>
      </c>
      <c r="G742" s="2" t="str" cm="1">
        <f t="array" ref="G742">IFERROR(SMALL(IF($D$2:$D1651=D742,$A$2:$A$911*1.001),1),"")</f>
        <v/>
      </c>
      <c r="H742" s="2" t="str" cm="1">
        <f t="array" ref="H742">IFERROR(SMALL(IF($D$2:$D1651=D742,$A$2:$A$911*1.0001),2),"")</f>
        <v/>
      </c>
      <c r="I742" s="2" t="str" cm="1">
        <f t="array" ref="I742">IFERROR(SMALL(IF($D$2:$D1651=D742,$A$2:$A$911*1.00001),3),"")</f>
        <v/>
      </c>
      <c r="J742" s="2" t="str" cm="1">
        <f t="array" ref="J742">IFERROR(SMALL(IF($D$2:$D1651=D742,$A$2:$A$911*1.000001),4),"")</f>
        <v/>
      </c>
      <c r="K742" s="13" t="str">
        <f t="shared" si="74"/>
        <v>No</v>
      </c>
      <c r="L742" s="13" t="str">
        <f t="shared" si="75"/>
        <v>No</v>
      </c>
      <c r="M742" s="13" t="str">
        <f t="shared" si="76"/>
        <v>No</v>
      </c>
      <c r="N742" s="13" t="str">
        <f>Table1[[#This Row],[Club]]&amp;":"&amp;Table1[[#Headers],[Male]]</f>
        <v>:Male</v>
      </c>
    </row>
    <row r="743" spans="1:14" x14ac:dyDescent="0.2">
      <c r="A743" s="2">
        <v>742</v>
      </c>
      <c r="B743" s="2" t="str">
        <f>IFERROR(VLOOKUP($A$1&amp;":"&amp;A743,'Finish order'!C:K,6,FALSE),"")</f>
        <v/>
      </c>
      <c r="C743" s="2" t="str">
        <f>IFERROR(VLOOKUP(A$1&amp;":"&amp;A743,'Finish order'!$C:$K,9,FALSE),"")</f>
        <v/>
      </c>
      <c r="D743" s="2" t="str">
        <f>IFERROR(VLOOKUP(A$1&amp;":"&amp;A743,'Finish order'!$C:$K,7,FALSE),"")</f>
        <v/>
      </c>
      <c r="E743" s="11" t="str">
        <f>IFERROR(VLOOKUP($A$1&amp;":"&amp;A743,'Finish order'!C:K,5,FALSE),"")</f>
        <v/>
      </c>
      <c r="F743" s="2" t="str">
        <f>IFERROR(VLOOKUP($A$1&amp;":"&amp;A743,'Finish order'!C:K,4,FALSE),"")</f>
        <v/>
      </c>
      <c r="G743" s="2" t="str" cm="1">
        <f t="array" ref="G743">IFERROR(SMALL(IF($D$2:$D1652=D743,$A$2:$A$911*1.001),1),"")</f>
        <v/>
      </c>
      <c r="H743" s="2" t="str" cm="1">
        <f t="array" ref="H743">IFERROR(SMALL(IF($D$2:$D1652=D743,$A$2:$A$911*1.0001),2),"")</f>
        <v/>
      </c>
      <c r="I743" s="2" t="str" cm="1">
        <f t="array" ref="I743">IFERROR(SMALL(IF($D$2:$D1652=D743,$A$2:$A$911*1.00001),3),"")</f>
        <v/>
      </c>
      <c r="J743" s="2" t="str" cm="1">
        <f t="array" ref="J743">IFERROR(SMALL(IF($D$2:$D1652=D743,$A$2:$A$911*1.000001),4),"")</f>
        <v/>
      </c>
      <c r="K743" s="13" t="str">
        <f t="shared" si="74"/>
        <v>No</v>
      </c>
      <c r="L743" s="13" t="str">
        <f t="shared" si="75"/>
        <v>No</v>
      </c>
      <c r="M743" s="13" t="str">
        <f t="shared" si="76"/>
        <v>No</v>
      </c>
      <c r="N743" s="13" t="str">
        <f>Table1[[#This Row],[Club]]&amp;":"&amp;Table1[[#Headers],[Male]]</f>
        <v>:Male</v>
      </c>
    </row>
    <row r="744" spans="1:14" x14ac:dyDescent="0.2">
      <c r="A744" s="2">
        <v>743</v>
      </c>
      <c r="B744" s="2" t="str">
        <f>IFERROR(VLOOKUP($A$1&amp;":"&amp;A744,'Finish order'!C:K,6,FALSE),"")</f>
        <v/>
      </c>
      <c r="C744" s="2" t="str">
        <f>IFERROR(VLOOKUP(A$1&amp;":"&amp;A744,'Finish order'!$C:$K,9,FALSE),"")</f>
        <v/>
      </c>
      <c r="D744" s="2" t="str">
        <f>IFERROR(VLOOKUP(A$1&amp;":"&amp;A744,'Finish order'!$C:$K,7,FALSE),"")</f>
        <v/>
      </c>
      <c r="E744" s="11" t="str">
        <f>IFERROR(VLOOKUP($A$1&amp;":"&amp;A744,'Finish order'!C:K,5,FALSE),"")</f>
        <v/>
      </c>
      <c r="F744" s="2" t="str">
        <f>IFERROR(VLOOKUP($A$1&amp;":"&amp;A744,'Finish order'!C:K,4,FALSE),"")</f>
        <v/>
      </c>
      <c r="G744" s="2" t="str" cm="1">
        <f t="array" ref="G744">IFERROR(SMALL(IF($D$2:$D1653=D744,$A$2:$A$911*1.001),1),"")</f>
        <v/>
      </c>
      <c r="H744" s="2" t="str" cm="1">
        <f t="array" ref="H744">IFERROR(SMALL(IF($D$2:$D1653=D744,$A$2:$A$911*1.0001),2),"")</f>
        <v/>
      </c>
      <c r="I744" s="2" t="str" cm="1">
        <f t="array" ref="I744">IFERROR(SMALL(IF($D$2:$D1653=D744,$A$2:$A$911*1.00001),3),"")</f>
        <v/>
      </c>
      <c r="J744" s="2" t="str" cm="1">
        <f t="array" ref="J744">IFERROR(SMALL(IF($D$2:$D1653=D744,$A$2:$A$911*1.000001),4),"")</f>
        <v/>
      </c>
      <c r="K744" s="13" t="str">
        <f t="shared" si="74"/>
        <v>No</v>
      </c>
      <c r="L744" s="13" t="str">
        <f t="shared" si="75"/>
        <v>No</v>
      </c>
      <c r="M744" s="13" t="str">
        <f t="shared" si="76"/>
        <v>No</v>
      </c>
      <c r="N744" s="13" t="str">
        <f>Table1[[#This Row],[Club]]&amp;":"&amp;Table1[[#Headers],[Male]]</f>
        <v>:Male</v>
      </c>
    </row>
    <row r="745" spans="1:14" x14ac:dyDescent="0.2">
      <c r="A745" s="2">
        <v>744</v>
      </c>
      <c r="B745" s="2" t="str">
        <f>IFERROR(VLOOKUP($A$1&amp;":"&amp;A745,'Finish order'!C:K,6,FALSE),"")</f>
        <v/>
      </c>
      <c r="C745" s="2" t="str">
        <f>IFERROR(VLOOKUP(A$1&amp;":"&amp;A745,'Finish order'!$C:$K,9,FALSE),"")</f>
        <v/>
      </c>
      <c r="D745" s="2" t="str">
        <f>IFERROR(VLOOKUP(A$1&amp;":"&amp;A745,'Finish order'!$C:$K,7,FALSE),"")</f>
        <v/>
      </c>
      <c r="E745" s="11" t="str">
        <f>IFERROR(VLOOKUP($A$1&amp;":"&amp;A745,'Finish order'!C:K,5,FALSE),"")</f>
        <v/>
      </c>
      <c r="F745" s="2" t="str">
        <f>IFERROR(VLOOKUP($A$1&amp;":"&amp;A745,'Finish order'!C:K,4,FALSE),"")</f>
        <v/>
      </c>
      <c r="G745" s="2" t="str" cm="1">
        <f t="array" ref="G745">IFERROR(SMALL(IF($D$2:$D1654=D745,$A$2:$A$911*1.001),1),"")</f>
        <v/>
      </c>
      <c r="H745" s="2" t="str" cm="1">
        <f t="array" ref="H745">IFERROR(SMALL(IF($D$2:$D1654=D745,$A$2:$A$911*1.0001),2),"")</f>
        <v/>
      </c>
      <c r="I745" s="2" t="str" cm="1">
        <f t="array" ref="I745">IFERROR(SMALL(IF($D$2:$D1654=D745,$A$2:$A$911*1.00001),3),"")</f>
        <v/>
      </c>
      <c r="J745" s="2" t="str" cm="1">
        <f t="array" ref="J745">IFERROR(SMALL(IF($D$2:$D1654=D745,$A$2:$A$911*1.000001),4),"")</f>
        <v/>
      </c>
      <c r="K745" s="13" t="str">
        <f t="shared" si="74"/>
        <v>No</v>
      </c>
      <c r="L745" s="13" t="str">
        <f t="shared" si="75"/>
        <v>No</v>
      </c>
      <c r="M745" s="13" t="str">
        <f t="shared" si="76"/>
        <v>No</v>
      </c>
      <c r="N745" s="13" t="str">
        <f>Table1[[#This Row],[Club]]&amp;":"&amp;Table1[[#Headers],[Male]]</f>
        <v>:Male</v>
      </c>
    </row>
    <row r="746" spans="1:14" x14ac:dyDescent="0.2">
      <c r="A746" s="2">
        <v>745</v>
      </c>
      <c r="B746" s="2" t="str">
        <f>IFERROR(VLOOKUP($A$1&amp;":"&amp;A746,'Finish order'!C:K,6,FALSE),"")</f>
        <v/>
      </c>
      <c r="C746" s="2" t="str">
        <f>IFERROR(VLOOKUP(A$1&amp;":"&amp;A746,'Finish order'!$C:$K,9,FALSE),"")</f>
        <v/>
      </c>
      <c r="D746" s="2" t="str">
        <f>IFERROR(VLOOKUP(A$1&amp;":"&amp;A746,'Finish order'!$C:$K,7,FALSE),"")</f>
        <v/>
      </c>
      <c r="E746" s="11" t="str">
        <f>IFERROR(VLOOKUP($A$1&amp;":"&amp;A746,'Finish order'!C:K,5,FALSE),"")</f>
        <v/>
      </c>
      <c r="F746" s="2" t="str">
        <f>IFERROR(VLOOKUP($A$1&amp;":"&amp;A746,'Finish order'!C:K,4,FALSE),"")</f>
        <v/>
      </c>
      <c r="G746" s="2" t="str" cm="1">
        <f t="array" ref="G746">IFERROR(SMALL(IF($D$2:$D1655=D746,$A$2:$A$911*1.001),1),"")</f>
        <v/>
      </c>
      <c r="H746" s="2" t="str" cm="1">
        <f t="array" ref="H746">IFERROR(SMALL(IF($D$2:$D1655=D746,$A$2:$A$911*1.0001),2),"")</f>
        <v/>
      </c>
      <c r="I746" s="2" t="str" cm="1">
        <f t="array" ref="I746">IFERROR(SMALL(IF($D$2:$D1655=D746,$A$2:$A$911*1.00001),3),"")</f>
        <v/>
      </c>
      <c r="J746" s="2" t="str" cm="1">
        <f t="array" ref="J746">IFERROR(SMALL(IF($D$2:$D1655=D746,$A$2:$A$911*1.000001),4),"")</f>
        <v/>
      </c>
      <c r="K746" s="13" t="str">
        <f t="shared" si="74"/>
        <v>No</v>
      </c>
      <c r="L746" s="13" t="str">
        <f t="shared" si="75"/>
        <v>No</v>
      </c>
      <c r="M746" s="13" t="str">
        <f t="shared" si="76"/>
        <v>No</v>
      </c>
      <c r="N746" s="13" t="str">
        <f>Table1[[#This Row],[Club]]&amp;":"&amp;Table1[[#Headers],[Male]]</f>
        <v>:Male</v>
      </c>
    </row>
    <row r="747" spans="1:14" x14ac:dyDescent="0.2">
      <c r="A747" s="2">
        <v>746</v>
      </c>
      <c r="B747" s="2" t="str">
        <f>IFERROR(VLOOKUP($A$1&amp;":"&amp;A747,'Finish order'!C:K,6,FALSE),"")</f>
        <v/>
      </c>
      <c r="C747" s="2" t="str">
        <f>IFERROR(VLOOKUP(A$1&amp;":"&amp;A747,'Finish order'!$C:$K,9,FALSE),"")</f>
        <v/>
      </c>
      <c r="D747" s="2" t="str">
        <f>IFERROR(VLOOKUP(A$1&amp;":"&amp;A747,'Finish order'!$C:$K,7,FALSE),"")</f>
        <v/>
      </c>
      <c r="E747" s="11" t="str">
        <f>IFERROR(VLOOKUP($A$1&amp;":"&amp;A747,'Finish order'!C:K,5,FALSE),"")</f>
        <v/>
      </c>
      <c r="F747" s="2" t="str">
        <f>IFERROR(VLOOKUP($A$1&amp;":"&amp;A747,'Finish order'!C:K,4,FALSE),"")</f>
        <v/>
      </c>
      <c r="G747" s="2" t="str" cm="1">
        <f t="array" ref="G747">IFERROR(SMALL(IF($D$2:$D1656=D747,$A$2:$A$911*1.001),1),"")</f>
        <v/>
      </c>
      <c r="H747" s="2" t="str" cm="1">
        <f t="array" ref="H747">IFERROR(SMALL(IF($D$2:$D1656=D747,$A$2:$A$911*1.0001),2),"")</f>
        <v/>
      </c>
      <c r="I747" s="2" t="str" cm="1">
        <f t="array" ref="I747">IFERROR(SMALL(IF($D$2:$D1656=D747,$A$2:$A$911*1.00001),3),"")</f>
        <v/>
      </c>
      <c r="J747" s="2" t="str" cm="1">
        <f t="array" ref="J747">IFERROR(SMALL(IF($D$2:$D1656=D747,$A$2:$A$911*1.000001),4),"")</f>
        <v/>
      </c>
      <c r="K747" s="13" t="str">
        <f t="shared" si="74"/>
        <v>No</v>
      </c>
      <c r="L747" s="13" t="str">
        <f t="shared" si="75"/>
        <v>No</v>
      </c>
      <c r="M747" s="13" t="str">
        <f t="shared" si="76"/>
        <v>No</v>
      </c>
      <c r="N747" s="13" t="str">
        <f>Table1[[#This Row],[Club]]&amp;":"&amp;Table1[[#Headers],[Male]]</f>
        <v>:Male</v>
      </c>
    </row>
    <row r="748" spans="1:14" x14ac:dyDescent="0.2">
      <c r="A748" s="2">
        <v>747</v>
      </c>
      <c r="B748" s="2" t="str">
        <f>IFERROR(VLOOKUP($A$1&amp;":"&amp;A748,'Finish order'!C:K,6,FALSE),"")</f>
        <v/>
      </c>
      <c r="C748" s="2" t="str">
        <f>IFERROR(VLOOKUP(A$1&amp;":"&amp;A748,'Finish order'!$C:$K,9,FALSE),"")</f>
        <v/>
      </c>
      <c r="D748" s="2" t="str">
        <f>IFERROR(VLOOKUP(A$1&amp;":"&amp;A748,'Finish order'!$C:$K,7,FALSE),"")</f>
        <v/>
      </c>
      <c r="E748" s="11" t="str">
        <f>IFERROR(VLOOKUP($A$1&amp;":"&amp;A748,'Finish order'!C:K,5,FALSE),"")</f>
        <v/>
      </c>
      <c r="F748" s="2" t="str">
        <f>IFERROR(VLOOKUP($A$1&amp;":"&amp;A748,'Finish order'!C:K,4,FALSE),"")</f>
        <v/>
      </c>
      <c r="G748" s="2" t="str" cm="1">
        <f t="array" ref="G748">IFERROR(SMALL(IF($D$2:$D1657=D748,$A$2:$A$911*1.001),1),"")</f>
        <v/>
      </c>
      <c r="H748" s="2" t="str" cm="1">
        <f t="array" ref="H748">IFERROR(SMALL(IF($D$2:$D1657=D748,$A$2:$A$911*1.0001),2),"")</f>
        <v/>
      </c>
      <c r="I748" s="2" t="str" cm="1">
        <f t="array" ref="I748">IFERROR(SMALL(IF($D$2:$D1657=D748,$A$2:$A$911*1.00001),3),"")</f>
        <v/>
      </c>
      <c r="J748" s="2" t="str" cm="1">
        <f t="array" ref="J748">IFERROR(SMALL(IF($D$2:$D1657=D748,$A$2:$A$911*1.000001),4),"")</f>
        <v/>
      </c>
      <c r="K748" s="13" t="str">
        <f t="shared" si="74"/>
        <v>No</v>
      </c>
      <c r="L748" s="13" t="str">
        <f t="shared" si="75"/>
        <v>No</v>
      </c>
      <c r="M748" s="13" t="str">
        <f t="shared" si="76"/>
        <v>No</v>
      </c>
      <c r="N748" s="13" t="str">
        <f>Table1[[#This Row],[Club]]&amp;":"&amp;Table1[[#Headers],[Male]]</f>
        <v>:Male</v>
      </c>
    </row>
    <row r="749" spans="1:14" x14ac:dyDescent="0.2">
      <c r="A749" s="2">
        <v>748</v>
      </c>
      <c r="B749" s="2" t="str">
        <f>IFERROR(VLOOKUP($A$1&amp;":"&amp;A749,'Finish order'!C:K,6,FALSE),"")</f>
        <v/>
      </c>
      <c r="C749" s="2" t="str">
        <f>IFERROR(VLOOKUP(A$1&amp;":"&amp;A749,'Finish order'!$C:$K,9,FALSE),"")</f>
        <v/>
      </c>
      <c r="D749" s="2" t="str">
        <f>IFERROR(VLOOKUP(A$1&amp;":"&amp;A749,'Finish order'!$C:$K,7,FALSE),"")</f>
        <v/>
      </c>
      <c r="E749" s="11" t="str">
        <f>IFERROR(VLOOKUP($A$1&amp;":"&amp;A749,'Finish order'!C:K,5,FALSE),"")</f>
        <v/>
      </c>
      <c r="F749" s="2" t="str">
        <f>IFERROR(VLOOKUP($A$1&amp;":"&amp;A749,'Finish order'!C:K,4,FALSE),"")</f>
        <v/>
      </c>
      <c r="G749" s="2" t="str" cm="1">
        <f t="array" ref="G749">IFERROR(SMALL(IF($D$2:$D1658=D749,$A$2:$A$911*1.001),1),"")</f>
        <v/>
      </c>
      <c r="H749" s="2" t="str" cm="1">
        <f t="array" ref="H749">IFERROR(SMALL(IF($D$2:$D1658=D749,$A$2:$A$911*1.0001),2),"")</f>
        <v/>
      </c>
      <c r="I749" s="2" t="str" cm="1">
        <f t="array" ref="I749">IFERROR(SMALL(IF($D$2:$D1658=D749,$A$2:$A$911*1.00001),3),"")</f>
        <v/>
      </c>
      <c r="J749" s="2" t="str" cm="1">
        <f t="array" ref="J749">IFERROR(SMALL(IF($D$2:$D1658=D749,$A$2:$A$911*1.000001),4),"")</f>
        <v/>
      </c>
      <c r="K749" s="13" t="str">
        <f t="shared" si="74"/>
        <v>No</v>
      </c>
      <c r="L749" s="13" t="str">
        <f t="shared" si="75"/>
        <v>No</v>
      </c>
      <c r="M749" s="13" t="str">
        <f t="shared" si="76"/>
        <v>No</v>
      </c>
      <c r="N749" s="13" t="str">
        <f>Table1[[#This Row],[Club]]&amp;":"&amp;Table1[[#Headers],[Male]]</f>
        <v>:Male</v>
      </c>
    </row>
    <row r="750" spans="1:14" x14ac:dyDescent="0.2">
      <c r="A750" s="2">
        <v>749</v>
      </c>
      <c r="B750" s="2" t="str">
        <f>IFERROR(VLOOKUP($A$1&amp;":"&amp;A750,'Finish order'!C:K,6,FALSE),"")</f>
        <v/>
      </c>
      <c r="C750" s="2" t="str">
        <f>IFERROR(VLOOKUP(A$1&amp;":"&amp;A750,'Finish order'!$C:$K,9,FALSE),"")</f>
        <v/>
      </c>
      <c r="D750" s="2" t="str">
        <f>IFERROR(VLOOKUP(A$1&amp;":"&amp;A750,'Finish order'!$C:$K,7,FALSE),"")</f>
        <v/>
      </c>
      <c r="E750" s="11" t="str">
        <f>IFERROR(VLOOKUP($A$1&amp;":"&amp;A750,'Finish order'!C:K,5,FALSE),"")</f>
        <v/>
      </c>
      <c r="F750" s="2" t="str">
        <f>IFERROR(VLOOKUP($A$1&amp;":"&amp;A750,'Finish order'!C:K,4,FALSE),"")</f>
        <v/>
      </c>
      <c r="G750" s="2" t="str" cm="1">
        <f t="array" ref="G750">IFERROR(SMALL(IF($D$2:$D1659=D750,$A$2:$A$911*1.001),1),"")</f>
        <v/>
      </c>
      <c r="H750" s="2" t="str" cm="1">
        <f t="array" ref="H750">IFERROR(SMALL(IF($D$2:$D1659=D750,$A$2:$A$911*1.0001),2),"")</f>
        <v/>
      </c>
      <c r="I750" s="2" t="str" cm="1">
        <f t="array" ref="I750">IFERROR(SMALL(IF($D$2:$D1659=D750,$A$2:$A$911*1.00001),3),"")</f>
        <v/>
      </c>
      <c r="J750" s="2" t="str" cm="1">
        <f t="array" ref="J750">IFERROR(SMALL(IF($D$2:$D1659=D750,$A$2:$A$911*1.000001),4),"")</f>
        <v/>
      </c>
      <c r="K750" s="13" t="str">
        <f t="shared" si="74"/>
        <v>No</v>
      </c>
      <c r="L750" s="13" t="str">
        <f t="shared" si="75"/>
        <v>No</v>
      </c>
      <c r="M750" s="13" t="str">
        <f t="shared" si="76"/>
        <v>No</v>
      </c>
      <c r="N750" s="13" t="str">
        <f>Table1[[#This Row],[Club]]&amp;":"&amp;Table1[[#Headers],[Male]]</f>
        <v>:Male</v>
      </c>
    </row>
    <row r="751" spans="1:14" x14ac:dyDescent="0.2">
      <c r="A751" s="2">
        <v>750</v>
      </c>
      <c r="B751" s="2" t="str">
        <f>IFERROR(VLOOKUP($A$1&amp;":"&amp;A751,'Finish order'!C:K,6,FALSE),"")</f>
        <v/>
      </c>
      <c r="C751" s="2" t="str">
        <f>IFERROR(VLOOKUP(A$1&amp;":"&amp;A751,'Finish order'!$C:$K,9,FALSE),"")</f>
        <v/>
      </c>
      <c r="D751" s="2" t="str">
        <f>IFERROR(VLOOKUP(A$1&amp;":"&amp;A751,'Finish order'!$C:$K,7,FALSE),"")</f>
        <v/>
      </c>
      <c r="E751" s="11" t="str">
        <f>IFERROR(VLOOKUP($A$1&amp;":"&amp;A751,'Finish order'!C:K,5,FALSE),"")</f>
        <v/>
      </c>
      <c r="F751" s="2" t="str">
        <f>IFERROR(VLOOKUP($A$1&amp;":"&amp;A751,'Finish order'!C:K,4,FALSE),"")</f>
        <v/>
      </c>
      <c r="G751" s="2" t="str" cm="1">
        <f t="array" ref="G751">IFERROR(SMALL(IF($D$2:$D1660=D751,$A$2:$A$911*1.001),1),"")</f>
        <v/>
      </c>
      <c r="H751" s="2" t="str" cm="1">
        <f t="array" ref="H751">IFERROR(SMALL(IF($D$2:$D1660=D751,$A$2:$A$911*1.0001),2),"")</f>
        <v/>
      </c>
      <c r="I751" s="2" t="str" cm="1">
        <f t="array" ref="I751">IFERROR(SMALL(IF($D$2:$D1660=D751,$A$2:$A$911*1.00001),3),"")</f>
        <v/>
      </c>
      <c r="J751" s="2" t="str" cm="1">
        <f t="array" ref="J751">IFERROR(SMALL(IF($D$2:$D1660=D751,$A$2:$A$911*1.000001),4),"")</f>
        <v/>
      </c>
      <c r="K751" s="13" t="str">
        <f t="shared" si="74"/>
        <v>No</v>
      </c>
      <c r="L751" s="13" t="str">
        <f t="shared" si="75"/>
        <v>No</v>
      </c>
      <c r="M751" s="13" t="str">
        <f t="shared" si="76"/>
        <v>No</v>
      </c>
      <c r="N751" s="13" t="str">
        <f>Table1[[#This Row],[Club]]&amp;":"&amp;Table1[[#Headers],[Male]]</f>
        <v>:Male</v>
      </c>
    </row>
    <row r="752" spans="1:14" x14ac:dyDescent="0.2">
      <c r="A752" s="2">
        <v>751</v>
      </c>
      <c r="B752" s="2" t="str">
        <f>IFERROR(VLOOKUP($A$1&amp;":"&amp;A752,'Finish order'!C:K,6,FALSE),"")</f>
        <v/>
      </c>
      <c r="C752" s="2" t="str">
        <f>IFERROR(VLOOKUP(A$1&amp;":"&amp;A752,'Finish order'!$C:$K,9,FALSE),"")</f>
        <v/>
      </c>
      <c r="D752" s="2" t="str">
        <f>IFERROR(VLOOKUP(A$1&amp;":"&amp;A752,'Finish order'!$C:$K,7,FALSE),"")</f>
        <v/>
      </c>
      <c r="E752" s="11" t="str">
        <f>IFERROR(VLOOKUP($A$1&amp;":"&amp;A752,'Finish order'!C:K,5,FALSE),"")</f>
        <v/>
      </c>
      <c r="F752" s="2" t="str">
        <f>IFERROR(VLOOKUP($A$1&amp;":"&amp;A752,'Finish order'!C:K,4,FALSE),"")</f>
        <v/>
      </c>
      <c r="G752" s="2" t="str" cm="1">
        <f t="array" ref="G752">IFERROR(SMALL(IF($D$2:$D1661=D752,$A$2:$A$911*1.001),1),"")</f>
        <v/>
      </c>
      <c r="H752" s="2" t="str" cm="1">
        <f t="array" ref="H752">IFERROR(SMALL(IF($D$2:$D1661=D752,$A$2:$A$911*1.0001),2),"")</f>
        <v/>
      </c>
      <c r="I752" s="2" t="str" cm="1">
        <f t="array" ref="I752">IFERROR(SMALL(IF($D$2:$D1661=D752,$A$2:$A$911*1.00001),3),"")</f>
        <v/>
      </c>
      <c r="J752" s="2" t="str" cm="1">
        <f t="array" ref="J752">IFERROR(SMALL(IF($D$2:$D1661=D752,$A$2:$A$911*1.000001),4),"")</f>
        <v/>
      </c>
      <c r="K752" s="13" t="str">
        <f t="shared" si="74"/>
        <v>No</v>
      </c>
      <c r="L752" s="13" t="str">
        <f t="shared" si="75"/>
        <v>No</v>
      </c>
      <c r="M752" s="13" t="str">
        <f t="shared" si="76"/>
        <v>No</v>
      </c>
      <c r="N752" s="13" t="str">
        <f>Table1[[#This Row],[Club]]&amp;":"&amp;Table1[[#Headers],[Male]]</f>
        <v>:Male</v>
      </c>
    </row>
    <row r="753" spans="1:14" x14ac:dyDescent="0.2">
      <c r="A753" s="2">
        <v>752</v>
      </c>
      <c r="B753" s="2" t="str">
        <f>IFERROR(VLOOKUP($A$1&amp;":"&amp;A753,'Finish order'!C:K,6,FALSE),"")</f>
        <v/>
      </c>
      <c r="C753" s="2" t="str">
        <f>IFERROR(VLOOKUP(A$1&amp;":"&amp;A753,'Finish order'!$C:$K,9,FALSE),"")</f>
        <v/>
      </c>
      <c r="D753" s="2" t="str">
        <f>IFERROR(VLOOKUP(A$1&amp;":"&amp;A753,'Finish order'!$C:$K,7,FALSE),"")</f>
        <v/>
      </c>
      <c r="E753" s="11" t="str">
        <f>IFERROR(VLOOKUP($A$1&amp;":"&amp;A753,'Finish order'!C:K,5,FALSE),"")</f>
        <v/>
      </c>
      <c r="F753" s="2" t="str">
        <f>IFERROR(VLOOKUP($A$1&amp;":"&amp;A753,'Finish order'!C:K,4,FALSE),"")</f>
        <v/>
      </c>
      <c r="G753" s="2" t="str" cm="1">
        <f t="array" ref="G753">IFERROR(SMALL(IF($D$2:$D1662=D753,$A$2:$A$911*1.001),1),"")</f>
        <v/>
      </c>
      <c r="H753" s="2" t="str" cm="1">
        <f t="array" ref="H753">IFERROR(SMALL(IF($D$2:$D1662=D753,$A$2:$A$911*1.0001),2),"")</f>
        <v/>
      </c>
      <c r="I753" s="2" t="str" cm="1">
        <f t="array" ref="I753">IFERROR(SMALL(IF($D$2:$D1662=D753,$A$2:$A$911*1.00001),3),"")</f>
        <v/>
      </c>
      <c r="J753" s="2" t="str" cm="1">
        <f t="array" ref="J753">IFERROR(SMALL(IF($D$2:$D1662=D753,$A$2:$A$911*1.000001),4),"")</f>
        <v/>
      </c>
      <c r="K753" s="13" t="str">
        <f t="shared" si="74"/>
        <v>No</v>
      </c>
      <c r="L753" s="13" t="str">
        <f t="shared" si="75"/>
        <v>No</v>
      </c>
      <c r="M753" s="13" t="str">
        <f t="shared" si="76"/>
        <v>No</v>
      </c>
      <c r="N753" s="13" t="str">
        <f>Table1[[#This Row],[Club]]&amp;":"&amp;Table1[[#Headers],[Male]]</f>
        <v>:Male</v>
      </c>
    </row>
    <row r="754" spans="1:14" x14ac:dyDescent="0.2">
      <c r="A754" s="2">
        <v>753</v>
      </c>
      <c r="B754" s="2" t="str">
        <f>IFERROR(VLOOKUP($A$1&amp;":"&amp;A754,'Finish order'!C:K,6,FALSE),"")</f>
        <v/>
      </c>
      <c r="C754" s="2" t="str">
        <f>IFERROR(VLOOKUP(A$1&amp;":"&amp;A754,'Finish order'!$C:$K,9,FALSE),"")</f>
        <v/>
      </c>
      <c r="D754" s="2" t="str">
        <f>IFERROR(VLOOKUP(A$1&amp;":"&amp;A754,'Finish order'!$C:$K,7,FALSE),"")</f>
        <v/>
      </c>
      <c r="E754" s="11" t="str">
        <f>IFERROR(VLOOKUP($A$1&amp;":"&amp;A754,'Finish order'!C:K,5,FALSE),"")</f>
        <v/>
      </c>
      <c r="F754" s="2" t="str">
        <f>IFERROR(VLOOKUP($A$1&amp;":"&amp;A754,'Finish order'!C:K,4,FALSE),"")</f>
        <v/>
      </c>
      <c r="G754" s="2" t="str" cm="1">
        <f t="array" ref="G754">IFERROR(SMALL(IF($D$2:$D1663=D754,$A$2:$A$911*1.001),1),"")</f>
        <v/>
      </c>
      <c r="H754" s="2" t="str" cm="1">
        <f t="array" ref="H754">IFERROR(SMALL(IF($D$2:$D1663=D754,$A$2:$A$911*1.0001),2),"")</f>
        <v/>
      </c>
      <c r="I754" s="2" t="str" cm="1">
        <f t="array" ref="I754">IFERROR(SMALL(IF($D$2:$D1663=D754,$A$2:$A$911*1.00001),3),"")</f>
        <v/>
      </c>
      <c r="J754" s="2" t="str" cm="1">
        <f t="array" ref="J754">IFERROR(SMALL(IF($D$2:$D1663=D754,$A$2:$A$911*1.000001),4),"")</f>
        <v/>
      </c>
      <c r="K754" s="13" t="str">
        <f t="shared" si="74"/>
        <v>No</v>
      </c>
      <c r="L754" s="13" t="str">
        <f t="shared" si="75"/>
        <v>No</v>
      </c>
      <c r="M754" s="13" t="str">
        <f t="shared" si="76"/>
        <v>No</v>
      </c>
      <c r="N754" s="13" t="str">
        <f>Table1[[#This Row],[Club]]&amp;":"&amp;Table1[[#Headers],[Male]]</f>
        <v>:Male</v>
      </c>
    </row>
    <row r="755" spans="1:14" x14ac:dyDescent="0.2">
      <c r="A755" s="2">
        <v>754</v>
      </c>
      <c r="B755" s="2" t="str">
        <f>IFERROR(VLOOKUP($A$1&amp;":"&amp;A755,'Finish order'!C:K,6,FALSE),"")</f>
        <v/>
      </c>
      <c r="C755" s="2" t="str">
        <f>IFERROR(VLOOKUP(A$1&amp;":"&amp;A755,'Finish order'!$C:$K,9,FALSE),"")</f>
        <v/>
      </c>
      <c r="D755" s="2" t="str">
        <f>IFERROR(VLOOKUP(A$1&amp;":"&amp;A755,'Finish order'!$C:$K,7,FALSE),"")</f>
        <v/>
      </c>
      <c r="E755" s="11" t="str">
        <f>IFERROR(VLOOKUP($A$1&amp;":"&amp;A755,'Finish order'!C:K,5,FALSE),"")</f>
        <v/>
      </c>
      <c r="F755" s="2" t="str">
        <f>IFERROR(VLOOKUP($A$1&amp;":"&amp;A755,'Finish order'!C:K,4,FALSE),"")</f>
        <v/>
      </c>
      <c r="G755" s="2" t="str" cm="1">
        <f t="array" ref="G755">IFERROR(SMALL(IF($D$2:$D1664=D755,$A$2:$A$911*1.001),1),"")</f>
        <v/>
      </c>
      <c r="H755" s="2" t="str" cm="1">
        <f t="array" ref="H755">IFERROR(SMALL(IF($D$2:$D1664=D755,$A$2:$A$911*1.0001),2),"")</f>
        <v/>
      </c>
      <c r="I755" s="2" t="str" cm="1">
        <f t="array" ref="I755">IFERROR(SMALL(IF($D$2:$D1664=D755,$A$2:$A$911*1.00001),3),"")</f>
        <v/>
      </c>
      <c r="J755" s="2" t="str" cm="1">
        <f t="array" ref="J755">IFERROR(SMALL(IF($D$2:$D1664=D755,$A$2:$A$911*1.000001),4),"")</f>
        <v/>
      </c>
      <c r="K755" s="13" t="str">
        <f t="shared" si="74"/>
        <v>No</v>
      </c>
      <c r="L755" s="13" t="str">
        <f t="shared" si="75"/>
        <v>No</v>
      </c>
      <c r="M755" s="13" t="str">
        <f t="shared" si="76"/>
        <v>No</v>
      </c>
      <c r="N755" s="13" t="str">
        <f>Table1[[#This Row],[Club]]&amp;":"&amp;Table1[[#Headers],[Male]]</f>
        <v>:Male</v>
      </c>
    </row>
    <row r="756" spans="1:14" x14ac:dyDescent="0.2">
      <c r="A756" s="2">
        <v>755</v>
      </c>
      <c r="B756" s="2" t="str">
        <f>IFERROR(VLOOKUP($A$1&amp;":"&amp;A756,'Finish order'!C:K,6,FALSE),"")</f>
        <v/>
      </c>
      <c r="C756" s="2" t="str">
        <f>IFERROR(VLOOKUP(A$1&amp;":"&amp;A756,'Finish order'!$C:$K,9,FALSE),"")</f>
        <v/>
      </c>
      <c r="D756" s="2" t="str">
        <f>IFERROR(VLOOKUP(A$1&amp;":"&amp;A756,'Finish order'!$C:$K,7,FALSE),"")</f>
        <v/>
      </c>
      <c r="E756" s="11" t="str">
        <f>IFERROR(VLOOKUP($A$1&amp;":"&amp;A756,'Finish order'!C:K,5,FALSE),"")</f>
        <v/>
      </c>
      <c r="F756" s="2" t="str">
        <f>IFERROR(VLOOKUP($A$1&amp;":"&amp;A756,'Finish order'!C:K,4,FALSE),"")</f>
        <v/>
      </c>
      <c r="G756" s="2" t="str" cm="1">
        <f t="array" ref="G756">IFERROR(SMALL(IF($D$2:$D1665=D756,$A$2:$A$911*1.001),1),"")</f>
        <v/>
      </c>
      <c r="H756" s="2" t="str" cm="1">
        <f t="array" ref="H756">IFERROR(SMALL(IF($D$2:$D1665=D756,$A$2:$A$911*1.0001),2),"")</f>
        <v/>
      </c>
      <c r="I756" s="2" t="str" cm="1">
        <f t="array" ref="I756">IFERROR(SMALL(IF($D$2:$D1665=D756,$A$2:$A$911*1.00001),3),"")</f>
        <v/>
      </c>
      <c r="J756" s="2" t="str" cm="1">
        <f t="array" ref="J756">IFERROR(SMALL(IF($D$2:$D1665=D756,$A$2:$A$911*1.000001),4),"")</f>
        <v/>
      </c>
      <c r="K756" s="13" t="str">
        <f t="shared" si="74"/>
        <v>No</v>
      </c>
      <c r="L756" s="13" t="str">
        <f t="shared" si="75"/>
        <v>No</v>
      </c>
      <c r="M756" s="13" t="str">
        <f t="shared" si="76"/>
        <v>No</v>
      </c>
      <c r="N756" s="13" t="str">
        <f>Table1[[#This Row],[Club]]&amp;":"&amp;Table1[[#Headers],[Male]]</f>
        <v>:Male</v>
      </c>
    </row>
    <row r="757" spans="1:14" x14ac:dyDescent="0.2">
      <c r="A757" s="2">
        <v>756</v>
      </c>
      <c r="B757" s="2" t="str">
        <f>IFERROR(VLOOKUP($A$1&amp;":"&amp;A757,'Finish order'!C:K,6,FALSE),"")</f>
        <v/>
      </c>
      <c r="C757" s="2" t="str">
        <f>IFERROR(VLOOKUP(A$1&amp;":"&amp;A757,'Finish order'!$C:$K,9,FALSE),"")</f>
        <v/>
      </c>
      <c r="D757" s="2" t="str">
        <f>IFERROR(VLOOKUP(A$1&amp;":"&amp;A757,'Finish order'!$C:$K,7,FALSE),"")</f>
        <v/>
      </c>
      <c r="E757" s="11" t="str">
        <f>IFERROR(VLOOKUP($A$1&amp;":"&amp;A757,'Finish order'!C:K,5,FALSE),"")</f>
        <v/>
      </c>
      <c r="F757" s="2" t="str">
        <f>IFERROR(VLOOKUP($A$1&amp;":"&amp;A757,'Finish order'!C:K,4,FALSE),"")</f>
        <v/>
      </c>
      <c r="G757" s="2" t="str" cm="1">
        <f t="array" ref="G757">IFERROR(SMALL(IF($D$2:$D1666=D757,$A$2:$A$911*1.001),1),"")</f>
        <v/>
      </c>
      <c r="H757" s="2" t="str" cm="1">
        <f t="array" ref="H757">IFERROR(SMALL(IF($D$2:$D1666=D757,$A$2:$A$911*1.0001),2),"")</f>
        <v/>
      </c>
      <c r="I757" s="2" t="str" cm="1">
        <f t="array" ref="I757">IFERROR(SMALL(IF($D$2:$D1666=D757,$A$2:$A$911*1.00001),3),"")</f>
        <v/>
      </c>
      <c r="J757" s="2" t="str" cm="1">
        <f t="array" ref="J757">IFERROR(SMALL(IF($D$2:$D1666=D757,$A$2:$A$911*1.000001),4),"")</f>
        <v/>
      </c>
      <c r="K757" s="13" t="str">
        <f t="shared" si="74"/>
        <v>No</v>
      </c>
      <c r="L757" s="13" t="str">
        <f t="shared" si="75"/>
        <v>No</v>
      </c>
      <c r="M757" s="13" t="str">
        <f t="shared" si="76"/>
        <v>No</v>
      </c>
      <c r="N757" s="13" t="str">
        <f>Table1[[#This Row],[Club]]&amp;":"&amp;Table1[[#Headers],[Male]]</f>
        <v>:Male</v>
      </c>
    </row>
    <row r="758" spans="1:14" x14ac:dyDescent="0.2">
      <c r="A758" s="2">
        <v>757</v>
      </c>
      <c r="B758" s="2" t="str">
        <f>IFERROR(VLOOKUP($A$1&amp;":"&amp;A758,'Finish order'!C:K,6,FALSE),"")</f>
        <v/>
      </c>
      <c r="C758" s="2" t="str">
        <f>IFERROR(VLOOKUP(A$1&amp;":"&amp;A758,'Finish order'!$C:$K,9,FALSE),"")</f>
        <v/>
      </c>
      <c r="D758" s="2" t="str">
        <f>IFERROR(VLOOKUP(A$1&amp;":"&amp;A758,'Finish order'!$C:$K,7,FALSE),"")</f>
        <v/>
      </c>
      <c r="E758" s="11" t="str">
        <f>IFERROR(VLOOKUP($A$1&amp;":"&amp;A758,'Finish order'!C:K,5,FALSE),"")</f>
        <v/>
      </c>
      <c r="F758" s="2" t="str">
        <f>IFERROR(VLOOKUP($A$1&amp;":"&amp;A758,'Finish order'!C:K,4,FALSE),"")</f>
        <v/>
      </c>
      <c r="G758" s="2" t="str" cm="1">
        <f t="array" ref="G758">IFERROR(SMALL(IF($D$2:$D1667=D758,$A$2:$A$911*1.001),1),"")</f>
        <v/>
      </c>
      <c r="H758" s="2" t="str" cm="1">
        <f t="array" ref="H758">IFERROR(SMALL(IF($D$2:$D1667=D758,$A$2:$A$911*1.0001),2),"")</f>
        <v/>
      </c>
      <c r="I758" s="2" t="str" cm="1">
        <f t="array" ref="I758">IFERROR(SMALL(IF($D$2:$D1667=D758,$A$2:$A$911*1.00001),3),"")</f>
        <v/>
      </c>
      <c r="J758" s="2" t="str" cm="1">
        <f t="array" ref="J758">IFERROR(SMALL(IF($D$2:$D1667=D758,$A$2:$A$911*1.000001),4),"")</f>
        <v/>
      </c>
      <c r="K758" s="13" t="str">
        <f t="shared" si="74"/>
        <v>No</v>
      </c>
      <c r="L758" s="13" t="str">
        <f t="shared" si="75"/>
        <v>No</v>
      </c>
      <c r="M758" s="13" t="str">
        <f t="shared" si="76"/>
        <v>No</v>
      </c>
      <c r="N758" s="13" t="str">
        <f>Table1[[#This Row],[Club]]&amp;":"&amp;Table1[[#Headers],[Male]]</f>
        <v>:Male</v>
      </c>
    </row>
    <row r="759" spans="1:14" x14ac:dyDescent="0.2">
      <c r="A759" s="2">
        <v>758</v>
      </c>
      <c r="B759" s="2" t="str">
        <f>IFERROR(VLOOKUP($A$1&amp;":"&amp;A759,'Finish order'!C:K,6,FALSE),"")</f>
        <v/>
      </c>
      <c r="C759" s="2" t="str">
        <f>IFERROR(VLOOKUP(A$1&amp;":"&amp;A759,'Finish order'!$C:$K,9,FALSE),"")</f>
        <v/>
      </c>
      <c r="D759" s="2" t="str">
        <f>IFERROR(VLOOKUP(A$1&amp;":"&amp;A759,'Finish order'!$C:$K,7,FALSE),"")</f>
        <v/>
      </c>
      <c r="E759" s="11" t="str">
        <f>IFERROR(VLOOKUP($A$1&amp;":"&amp;A759,'Finish order'!C:K,5,FALSE),"")</f>
        <v/>
      </c>
      <c r="F759" s="2" t="str">
        <f>IFERROR(VLOOKUP($A$1&amp;":"&amp;A759,'Finish order'!C:K,4,FALSE),"")</f>
        <v/>
      </c>
      <c r="G759" s="2" t="str" cm="1">
        <f t="array" ref="G759">IFERROR(SMALL(IF($D$2:$D1668=D759,$A$2:$A$911*1.001),1),"")</f>
        <v/>
      </c>
      <c r="H759" s="2" t="str" cm="1">
        <f t="array" ref="H759">IFERROR(SMALL(IF($D$2:$D1668=D759,$A$2:$A$911*1.0001),2),"")</f>
        <v/>
      </c>
      <c r="I759" s="2" t="str" cm="1">
        <f t="array" ref="I759">IFERROR(SMALL(IF($D$2:$D1668=D759,$A$2:$A$911*1.00001),3),"")</f>
        <v/>
      </c>
      <c r="J759" s="2" t="str" cm="1">
        <f t="array" ref="J759">IFERROR(SMALL(IF($D$2:$D1668=D759,$A$2:$A$911*1.000001),4),"")</f>
        <v/>
      </c>
      <c r="K759" s="13" t="str">
        <f t="shared" si="74"/>
        <v>No</v>
      </c>
      <c r="L759" s="13" t="str">
        <f t="shared" si="75"/>
        <v>No</v>
      </c>
      <c r="M759" s="13" t="str">
        <f t="shared" si="76"/>
        <v>No</v>
      </c>
      <c r="N759" s="13" t="str">
        <f>Table1[[#This Row],[Club]]&amp;":"&amp;Table1[[#Headers],[Male]]</f>
        <v>:Male</v>
      </c>
    </row>
    <row r="760" spans="1:14" x14ac:dyDescent="0.2">
      <c r="A760" s="2">
        <v>759</v>
      </c>
      <c r="B760" s="2" t="str">
        <f>IFERROR(VLOOKUP($A$1&amp;":"&amp;A760,'Finish order'!C:K,6,FALSE),"")</f>
        <v/>
      </c>
      <c r="C760" s="2" t="str">
        <f>IFERROR(VLOOKUP(A$1&amp;":"&amp;A760,'Finish order'!$C:$K,9,FALSE),"")</f>
        <v/>
      </c>
      <c r="D760" s="2" t="str">
        <f>IFERROR(VLOOKUP(A$1&amp;":"&amp;A760,'Finish order'!$C:$K,7,FALSE),"")</f>
        <v/>
      </c>
      <c r="E760" s="11" t="str">
        <f>IFERROR(VLOOKUP($A$1&amp;":"&amp;A760,'Finish order'!C:K,5,FALSE),"")</f>
        <v/>
      </c>
      <c r="F760" s="2" t="str">
        <f>IFERROR(VLOOKUP($A$1&amp;":"&amp;A760,'Finish order'!C:K,4,FALSE),"")</f>
        <v/>
      </c>
      <c r="G760" s="2" t="str" cm="1">
        <f t="array" ref="G760">IFERROR(SMALL(IF($D$2:$D1669=D760,$A$2:$A$911*1.001),1),"")</f>
        <v/>
      </c>
      <c r="H760" s="2" t="str" cm="1">
        <f t="array" ref="H760">IFERROR(SMALL(IF($D$2:$D1669=D760,$A$2:$A$911*1.0001),2),"")</f>
        <v/>
      </c>
      <c r="I760" s="2" t="str" cm="1">
        <f t="array" ref="I760">IFERROR(SMALL(IF($D$2:$D1669=D760,$A$2:$A$911*1.00001),3),"")</f>
        <v/>
      </c>
      <c r="J760" s="2" t="str" cm="1">
        <f t="array" ref="J760">IFERROR(SMALL(IF($D$2:$D1669=D760,$A$2:$A$911*1.000001),4),"")</f>
        <v/>
      </c>
      <c r="K760" s="13" t="str">
        <f t="shared" si="74"/>
        <v>No</v>
      </c>
      <c r="L760" s="13" t="str">
        <f t="shared" si="75"/>
        <v>No</v>
      </c>
      <c r="M760" s="13" t="str">
        <f t="shared" si="76"/>
        <v>No</v>
      </c>
      <c r="N760" s="13" t="str">
        <f>Table1[[#This Row],[Club]]&amp;":"&amp;Table1[[#Headers],[Male]]</f>
        <v>:Male</v>
      </c>
    </row>
    <row r="761" spans="1:14" x14ac:dyDescent="0.2">
      <c r="A761" s="2">
        <v>760</v>
      </c>
      <c r="B761" s="2" t="str">
        <f>IFERROR(VLOOKUP($A$1&amp;":"&amp;A761,'Finish order'!C:K,6,FALSE),"")</f>
        <v/>
      </c>
      <c r="C761" s="2" t="str">
        <f>IFERROR(VLOOKUP(A$1&amp;":"&amp;A761,'Finish order'!$C:$K,9,FALSE),"")</f>
        <v/>
      </c>
      <c r="D761" s="2" t="str">
        <f>IFERROR(VLOOKUP(A$1&amp;":"&amp;A761,'Finish order'!$C:$K,7,FALSE),"")</f>
        <v/>
      </c>
      <c r="E761" s="11" t="str">
        <f>IFERROR(VLOOKUP($A$1&amp;":"&amp;A761,'Finish order'!C:K,5,FALSE),"")</f>
        <v/>
      </c>
      <c r="F761" s="2" t="str">
        <f>IFERROR(VLOOKUP($A$1&amp;":"&amp;A761,'Finish order'!C:K,4,FALSE),"")</f>
        <v/>
      </c>
      <c r="G761" s="2" t="str" cm="1">
        <f t="array" ref="G761">IFERROR(SMALL(IF($D$2:$D1670=D761,$A$2:$A$911*1.001),1),"")</f>
        <v/>
      </c>
      <c r="H761" s="2" t="str" cm="1">
        <f t="array" ref="H761">IFERROR(SMALL(IF($D$2:$D1670=D761,$A$2:$A$911*1.0001),2),"")</f>
        <v/>
      </c>
      <c r="I761" s="2" t="str" cm="1">
        <f t="array" ref="I761">IFERROR(SMALL(IF($D$2:$D1670=D761,$A$2:$A$911*1.00001),3),"")</f>
        <v/>
      </c>
      <c r="J761" s="2" t="str" cm="1">
        <f t="array" ref="J761">IFERROR(SMALL(IF($D$2:$D1670=D761,$A$2:$A$911*1.000001),4),"")</f>
        <v/>
      </c>
      <c r="K761" s="13" t="str">
        <f t="shared" si="74"/>
        <v>No</v>
      </c>
      <c r="L761" s="13" t="str">
        <f t="shared" si="75"/>
        <v>No</v>
      </c>
      <c r="M761" s="13" t="str">
        <f t="shared" si="76"/>
        <v>No</v>
      </c>
      <c r="N761" s="13" t="str">
        <f>Table1[[#This Row],[Club]]&amp;":"&amp;Table1[[#Headers],[Male]]</f>
        <v>:Male</v>
      </c>
    </row>
    <row r="762" spans="1:14" x14ac:dyDescent="0.2">
      <c r="A762" s="2">
        <v>761</v>
      </c>
      <c r="B762" s="2" t="str">
        <f>IFERROR(VLOOKUP($A$1&amp;":"&amp;A762,'Finish order'!C:K,6,FALSE),"")</f>
        <v/>
      </c>
      <c r="C762" s="2" t="str">
        <f>IFERROR(VLOOKUP(A$1&amp;":"&amp;A762,'Finish order'!$C:$K,9,FALSE),"")</f>
        <v/>
      </c>
      <c r="D762" s="2" t="str">
        <f>IFERROR(VLOOKUP(A$1&amp;":"&amp;A762,'Finish order'!$C:$K,7,FALSE),"")</f>
        <v/>
      </c>
      <c r="E762" s="11" t="str">
        <f>IFERROR(VLOOKUP($A$1&amp;":"&amp;A762,'Finish order'!C:K,5,FALSE),"")</f>
        <v/>
      </c>
      <c r="F762" s="2" t="str">
        <f>IFERROR(VLOOKUP($A$1&amp;":"&amp;A762,'Finish order'!C:K,4,FALSE),"")</f>
        <v/>
      </c>
      <c r="G762" s="2" t="str" cm="1">
        <f t="array" ref="G762">IFERROR(SMALL(IF($D$2:$D1671=D762,$A$2:$A$911*1.001),1),"")</f>
        <v/>
      </c>
      <c r="H762" s="2" t="str" cm="1">
        <f t="array" ref="H762">IFERROR(SMALL(IF($D$2:$D1671=D762,$A$2:$A$911*1.0001),2),"")</f>
        <v/>
      </c>
      <c r="I762" s="2" t="str" cm="1">
        <f t="array" ref="I762">IFERROR(SMALL(IF($D$2:$D1671=D762,$A$2:$A$911*1.00001),3),"")</f>
        <v/>
      </c>
      <c r="J762" s="2" t="str" cm="1">
        <f t="array" ref="J762">IFERROR(SMALL(IF($D$2:$D1671=D762,$A$2:$A$911*1.000001),4),"")</f>
        <v/>
      </c>
      <c r="K762" s="13" t="str">
        <f t="shared" si="74"/>
        <v>No</v>
      </c>
      <c r="L762" s="13" t="str">
        <f t="shared" si="75"/>
        <v>No</v>
      </c>
      <c r="M762" s="13" t="str">
        <f t="shared" si="76"/>
        <v>No</v>
      </c>
      <c r="N762" s="13" t="str">
        <f>Table1[[#This Row],[Club]]&amp;":"&amp;Table1[[#Headers],[Male]]</f>
        <v>:Male</v>
      </c>
    </row>
    <row r="763" spans="1:14" x14ac:dyDescent="0.2">
      <c r="A763" s="2">
        <v>762</v>
      </c>
      <c r="B763" s="2" t="str">
        <f>IFERROR(VLOOKUP($A$1&amp;":"&amp;A763,'Finish order'!C:K,6,FALSE),"")</f>
        <v/>
      </c>
      <c r="C763" s="2" t="str">
        <f>IFERROR(VLOOKUP(A$1&amp;":"&amp;A763,'Finish order'!$C:$K,9,FALSE),"")</f>
        <v/>
      </c>
      <c r="D763" s="2" t="str">
        <f>IFERROR(VLOOKUP(A$1&amp;":"&amp;A763,'Finish order'!$C:$K,7,FALSE),"")</f>
        <v/>
      </c>
      <c r="E763" s="11" t="str">
        <f>IFERROR(VLOOKUP($A$1&amp;":"&amp;A763,'Finish order'!C:K,5,FALSE),"")</f>
        <v/>
      </c>
      <c r="F763" s="2" t="str">
        <f>IFERROR(VLOOKUP($A$1&amp;":"&amp;A763,'Finish order'!C:K,4,FALSE),"")</f>
        <v/>
      </c>
      <c r="G763" s="2" t="str" cm="1">
        <f t="array" ref="G763">IFERROR(SMALL(IF($D$2:$D1672=D763,$A$2:$A$911*1.001),1),"")</f>
        <v/>
      </c>
      <c r="H763" s="2" t="str" cm="1">
        <f t="array" ref="H763">IFERROR(SMALL(IF($D$2:$D1672=D763,$A$2:$A$911*1.0001),2),"")</f>
        <v/>
      </c>
      <c r="I763" s="2" t="str" cm="1">
        <f t="array" ref="I763">IFERROR(SMALL(IF($D$2:$D1672=D763,$A$2:$A$911*1.00001),3),"")</f>
        <v/>
      </c>
      <c r="J763" s="2" t="str" cm="1">
        <f t="array" ref="J763">IFERROR(SMALL(IF($D$2:$D1672=D763,$A$2:$A$911*1.000001),4),"")</f>
        <v/>
      </c>
      <c r="K763" s="13" t="str">
        <f t="shared" si="74"/>
        <v>No</v>
      </c>
      <c r="L763" s="13" t="str">
        <f t="shared" si="75"/>
        <v>No</v>
      </c>
      <c r="M763" s="13" t="str">
        <f t="shared" si="76"/>
        <v>No</v>
      </c>
      <c r="N763" s="13" t="str">
        <f>Table1[[#This Row],[Club]]&amp;":"&amp;Table1[[#Headers],[Male]]</f>
        <v>:Male</v>
      </c>
    </row>
    <row r="764" spans="1:14" x14ac:dyDescent="0.2">
      <c r="A764" s="2">
        <v>763</v>
      </c>
      <c r="B764" s="2" t="str">
        <f>IFERROR(VLOOKUP($A$1&amp;":"&amp;A764,'Finish order'!C:K,6,FALSE),"")</f>
        <v/>
      </c>
      <c r="C764" s="2" t="str">
        <f>IFERROR(VLOOKUP(A$1&amp;":"&amp;A764,'Finish order'!$C:$K,9,FALSE),"")</f>
        <v/>
      </c>
      <c r="D764" s="2" t="str">
        <f>IFERROR(VLOOKUP(A$1&amp;":"&amp;A764,'Finish order'!$C:$K,7,FALSE),"")</f>
        <v/>
      </c>
      <c r="E764" s="11" t="str">
        <f>IFERROR(VLOOKUP($A$1&amp;":"&amp;A764,'Finish order'!C:K,5,FALSE),"")</f>
        <v/>
      </c>
      <c r="F764" s="2" t="str">
        <f>IFERROR(VLOOKUP($A$1&amp;":"&amp;A764,'Finish order'!C:K,4,FALSE),"")</f>
        <v/>
      </c>
      <c r="G764" s="2" t="str" cm="1">
        <f t="array" ref="G764">IFERROR(SMALL(IF($D$2:$D1673=D764,$A$2:$A$911*1.001),1),"")</f>
        <v/>
      </c>
      <c r="H764" s="2" t="str" cm="1">
        <f t="array" ref="H764">IFERROR(SMALL(IF($D$2:$D1673=D764,$A$2:$A$911*1.0001),2),"")</f>
        <v/>
      </c>
      <c r="I764" s="2" t="str" cm="1">
        <f t="array" ref="I764">IFERROR(SMALL(IF($D$2:$D1673=D764,$A$2:$A$911*1.00001),3),"")</f>
        <v/>
      </c>
      <c r="J764" s="2" t="str" cm="1">
        <f t="array" ref="J764">IFERROR(SMALL(IF($D$2:$D1673=D764,$A$2:$A$911*1.000001),4),"")</f>
        <v/>
      </c>
      <c r="K764" s="13" t="str">
        <f t="shared" si="74"/>
        <v>No</v>
      </c>
      <c r="L764" s="13" t="str">
        <f t="shared" si="75"/>
        <v>No</v>
      </c>
      <c r="M764" s="13" t="str">
        <f t="shared" si="76"/>
        <v>No</v>
      </c>
      <c r="N764" s="13" t="str">
        <f>Table1[[#This Row],[Club]]&amp;":"&amp;Table1[[#Headers],[Male]]</f>
        <v>:Male</v>
      </c>
    </row>
    <row r="765" spans="1:14" x14ac:dyDescent="0.2">
      <c r="A765" s="2">
        <v>764</v>
      </c>
      <c r="B765" s="2" t="str">
        <f>IFERROR(VLOOKUP($A$1&amp;":"&amp;A765,'Finish order'!C:K,6,FALSE),"")</f>
        <v/>
      </c>
      <c r="C765" s="2" t="str">
        <f>IFERROR(VLOOKUP(A$1&amp;":"&amp;A765,'Finish order'!$C:$K,9,FALSE),"")</f>
        <v/>
      </c>
      <c r="D765" s="2" t="str">
        <f>IFERROR(VLOOKUP(A$1&amp;":"&amp;A765,'Finish order'!$C:$K,7,FALSE),"")</f>
        <v/>
      </c>
      <c r="E765" s="11" t="str">
        <f>IFERROR(VLOOKUP($A$1&amp;":"&amp;A765,'Finish order'!C:K,5,FALSE),"")</f>
        <v/>
      </c>
      <c r="F765" s="2" t="str">
        <f>IFERROR(VLOOKUP($A$1&amp;":"&amp;A765,'Finish order'!C:K,4,FALSE),"")</f>
        <v/>
      </c>
      <c r="G765" s="2" t="str" cm="1">
        <f t="array" ref="G765">IFERROR(SMALL(IF($D$2:$D1674=D765,$A$2:$A$911*1.001),1),"")</f>
        <v/>
      </c>
      <c r="H765" s="2" t="str" cm="1">
        <f t="array" ref="H765">IFERROR(SMALL(IF($D$2:$D1674=D765,$A$2:$A$911*1.0001),2),"")</f>
        <v/>
      </c>
      <c r="I765" s="2" t="str" cm="1">
        <f t="array" ref="I765">IFERROR(SMALL(IF($D$2:$D1674=D765,$A$2:$A$911*1.00001),3),"")</f>
        <v/>
      </c>
      <c r="J765" s="2" t="str" cm="1">
        <f t="array" ref="J765">IFERROR(SMALL(IF($D$2:$D1674=D765,$A$2:$A$911*1.000001),4),"")</f>
        <v/>
      </c>
      <c r="K765" s="13" t="str">
        <f t="shared" si="74"/>
        <v>No</v>
      </c>
      <c r="L765" s="13" t="str">
        <f t="shared" si="75"/>
        <v>No</v>
      </c>
      <c r="M765" s="13" t="str">
        <f t="shared" si="76"/>
        <v>No</v>
      </c>
      <c r="N765" s="13" t="str">
        <f>Table1[[#This Row],[Club]]&amp;":"&amp;Table1[[#Headers],[Male]]</f>
        <v>:Male</v>
      </c>
    </row>
    <row r="766" spans="1:14" x14ac:dyDescent="0.2">
      <c r="A766" s="2">
        <v>765</v>
      </c>
      <c r="B766" s="2" t="str">
        <f>IFERROR(VLOOKUP($A$1&amp;":"&amp;A766,'Finish order'!C:K,6,FALSE),"")</f>
        <v/>
      </c>
      <c r="C766" s="2" t="str">
        <f>IFERROR(VLOOKUP(A$1&amp;":"&amp;A766,'Finish order'!$C:$K,9,FALSE),"")</f>
        <v/>
      </c>
      <c r="D766" s="2" t="str">
        <f>IFERROR(VLOOKUP(A$1&amp;":"&amp;A766,'Finish order'!$C:$K,7,FALSE),"")</f>
        <v/>
      </c>
      <c r="E766" s="11" t="str">
        <f>IFERROR(VLOOKUP($A$1&amp;":"&amp;A766,'Finish order'!C:K,5,FALSE),"")</f>
        <v/>
      </c>
      <c r="F766" s="2" t="str">
        <f>IFERROR(VLOOKUP($A$1&amp;":"&amp;A766,'Finish order'!C:K,4,FALSE),"")</f>
        <v/>
      </c>
      <c r="G766" s="2" t="str" cm="1">
        <f t="array" ref="G766">IFERROR(SMALL(IF($D$2:$D1675=D766,$A$2:$A$911*1.001),1),"")</f>
        <v/>
      </c>
      <c r="H766" s="2" t="str" cm="1">
        <f t="array" ref="H766">IFERROR(SMALL(IF($D$2:$D1675=D766,$A$2:$A$911*1.0001),2),"")</f>
        <v/>
      </c>
      <c r="I766" s="2" t="str" cm="1">
        <f t="array" ref="I766">IFERROR(SMALL(IF($D$2:$D1675=D766,$A$2:$A$911*1.00001),3),"")</f>
        <v/>
      </c>
      <c r="J766" s="2" t="str" cm="1">
        <f t="array" ref="J766">IFERROR(SMALL(IF($D$2:$D1675=D766,$A$2:$A$911*1.000001),4),"")</f>
        <v/>
      </c>
      <c r="K766" s="13" t="str">
        <f t="shared" si="74"/>
        <v>No</v>
      </c>
      <c r="L766" s="13" t="str">
        <f t="shared" si="75"/>
        <v>No</v>
      </c>
      <c r="M766" s="13" t="str">
        <f t="shared" si="76"/>
        <v>No</v>
      </c>
      <c r="N766" s="13" t="str">
        <f>Table1[[#This Row],[Club]]&amp;":"&amp;Table1[[#Headers],[Male]]</f>
        <v>:Male</v>
      </c>
    </row>
    <row r="767" spans="1:14" x14ac:dyDescent="0.2">
      <c r="A767" s="2">
        <v>766</v>
      </c>
      <c r="B767" s="2" t="str">
        <f>IFERROR(VLOOKUP($A$1&amp;":"&amp;A767,'Finish order'!C:K,6,FALSE),"")</f>
        <v/>
      </c>
      <c r="C767" s="2" t="str">
        <f>IFERROR(VLOOKUP(A$1&amp;":"&amp;A767,'Finish order'!$C:$K,9,FALSE),"")</f>
        <v/>
      </c>
      <c r="D767" s="2" t="str">
        <f>IFERROR(VLOOKUP(A$1&amp;":"&amp;A767,'Finish order'!$C:$K,7,FALSE),"")</f>
        <v/>
      </c>
      <c r="E767" s="11" t="str">
        <f>IFERROR(VLOOKUP($A$1&amp;":"&amp;A767,'Finish order'!C:K,5,FALSE),"")</f>
        <v/>
      </c>
      <c r="F767" s="2" t="str">
        <f>IFERROR(VLOOKUP($A$1&amp;":"&amp;A767,'Finish order'!C:K,4,FALSE),"")</f>
        <v/>
      </c>
      <c r="G767" s="2" t="str" cm="1">
        <f t="array" ref="G767">IFERROR(SMALL(IF($D$2:$D1676=D767,$A$2:$A$911*1.001),1),"")</f>
        <v/>
      </c>
      <c r="H767" s="2" t="str" cm="1">
        <f t="array" ref="H767">IFERROR(SMALL(IF($D$2:$D1676=D767,$A$2:$A$911*1.0001),2),"")</f>
        <v/>
      </c>
      <c r="I767" s="2" t="str" cm="1">
        <f t="array" ref="I767">IFERROR(SMALL(IF($D$2:$D1676=D767,$A$2:$A$911*1.00001),3),"")</f>
        <v/>
      </c>
      <c r="J767" s="2" t="str" cm="1">
        <f t="array" ref="J767">IFERROR(SMALL(IF($D$2:$D1676=D767,$A$2:$A$911*1.000001),4),"")</f>
        <v/>
      </c>
      <c r="K767" s="13" t="str">
        <f t="shared" si="74"/>
        <v>No</v>
      </c>
      <c r="L767" s="13" t="str">
        <f t="shared" si="75"/>
        <v>No</v>
      </c>
      <c r="M767" s="13" t="str">
        <f t="shared" si="76"/>
        <v>No</v>
      </c>
      <c r="N767" s="13" t="str">
        <f>Table1[[#This Row],[Club]]&amp;":"&amp;Table1[[#Headers],[Male]]</f>
        <v>:Male</v>
      </c>
    </row>
    <row r="768" spans="1:14" x14ac:dyDescent="0.2">
      <c r="A768" s="2">
        <v>767</v>
      </c>
      <c r="B768" s="2" t="str">
        <f>IFERROR(VLOOKUP($A$1&amp;":"&amp;A768,'Finish order'!C:K,6,FALSE),"")</f>
        <v/>
      </c>
      <c r="C768" s="2" t="str">
        <f>IFERROR(VLOOKUP(A$1&amp;":"&amp;A768,'Finish order'!$C:$K,9,FALSE),"")</f>
        <v/>
      </c>
      <c r="D768" s="2" t="str">
        <f>IFERROR(VLOOKUP(A$1&amp;":"&amp;A768,'Finish order'!$C:$K,7,FALSE),"")</f>
        <v/>
      </c>
      <c r="E768" s="11" t="str">
        <f>IFERROR(VLOOKUP($A$1&amp;":"&amp;A768,'Finish order'!C:K,5,FALSE),"")</f>
        <v/>
      </c>
      <c r="F768" s="2" t="str">
        <f>IFERROR(VLOOKUP($A$1&amp;":"&amp;A768,'Finish order'!C:K,4,FALSE),"")</f>
        <v/>
      </c>
      <c r="G768" s="2" t="str" cm="1">
        <f t="array" ref="G768">IFERROR(SMALL(IF($D$2:$D1677=D768,$A$2:$A$911*1.001),1),"")</f>
        <v/>
      </c>
      <c r="H768" s="2" t="str" cm="1">
        <f t="array" ref="H768">IFERROR(SMALL(IF($D$2:$D1677=D768,$A$2:$A$911*1.0001),2),"")</f>
        <v/>
      </c>
      <c r="I768" s="2" t="str" cm="1">
        <f t="array" ref="I768">IFERROR(SMALL(IF($D$2:$D1677=D768,$A$2:$A$911*1.00001),3),"")</f>
        <v/>
      </c>
      <c r="J768" s="2" t="str" cm="1">
        <f t="array" ref="J768">IFERROR(SMALL(IF($D$2:$D1677=D768,$A$2:$A$911*1.000001),4),"")</f>
        <v/>
      </c>
      <c r="K768" s="13" t="str">
        <f t="shared" si="74"/>
        <v>No</v>
      </c>
      <c r="L768" s="13" t="str">
        <f t="shared" si="75"/>
        <v>No</v>
      </c>
      <c r="M768" s="13" t="str">
        <f t="shared" si="76"/>
        <v>No</v>
      </c>
      <c r="N768" s="13" t="str">
        <f>Table1[[#This Row],[Club]]&amp;":"&amp;Table1[[#Headers],[Male]]</f>
        <v>:Male</v>
      </c>
    </row>
    <row r="769" spans="1:14" x14ac:dyDescent="0.2">
      <c r="A769" s="2">
        <v>768</v>
      </c>
      <c r="B769" s="2" t="str">
        <f>IFERROR(VLOOKUP($A$1&amp;":"&amp;A769,'Finish order'!C:K,6,FALSE),"")</f>
        <v/>
      </c>
      <c r="C769" s="2" t="str">
        <f>IFERROR(VLOOKUP(A$1&amp;":"&amp;A769,'Finish order'!$C:$K,9,FALSE),"")</f>
        <v/>
      </c>
      <c r="D769" s="2" t="str">
        <f>IFERROR(VLOOKUP(A$1&amp;":"&amp;A769,'Finish order'!$C:$K,7,FALSE),"")</f>
        <v/>
      </c>
      <c r="E769" s="11" t="str">
        <f>IFERROR(VLOOKUP($A$1&amp;":"&amp;A769,'Finish order'!C:K,5,FALSE),"")</f>
        <v/>
      </c>
      <c r="F769" s="2" t="str">
        <f>IFERROR(VLOOKUP($A$1&amp;":"&amp;A769,'Finish order'!C:K,4,FALSE),"")</f>
        <v/>
      </c>
      <c r="G769" s="2" t="str" cm="1">
        <f t="array" ref="G769">IFERROR(SMALL(IF($D$2:$D1678=D769,$A$2:$A$911*1.001),1),"")</f>
        <v/>
      </c>
      <c r="H769" s="2" t="str" cm="1">
        <f t="array" ref="H769">IFERROR(SMALL(IF($D$2:$D1678=D769,$A$2:$A$911*1.0001),2),"")</f>
        <v/>
      </c>
      <c r="I769" s="2" t="str" cm="1">
        <f t="array" ref="I769">IFERROR(SMALL(IF($D$2:$D1678=D769,$A$2:$A$911*1.00001),3),"")</f>
        <v/>
      </c>
      <c r="J769" s="2" t="str" cm="1">
        <f t="array" ref="J769">IFERROR(SMALL(IF($D$2:$D1678=D769,$A$2:$A$911*1.000001),4),"")</f>
        <v/>
      </c>
      <c r="K769" s="13" t="str">
        <f t="shared" si="74"/>
        <v>No</v>
      </c>
      <c r="L769" s="13" t="str">
        <f t="shared" si="75"/>
        <v>No</v>
      </c>
      <c r="M769" s="13" t="str">
        <f t="shared" si="76"/>
        <v>No</v>
      </c>
      <c r="N769" s="13" t="str">
        <f>Table1[[#This Row],[Club]]&amp;":"&amp;Table1[[#Headers],[Male]]</f>
        <v>:Male</v>
      </c>
    </row>
    <row r="770" spans="1:14" x14ac:dyDescent="0.2">
      <c r="A770" s="2">
        <v>769</v>
      </c>
      <c r="B770" s="2" t="str">
        <f>IFERROR(VLOOKUP($A$1&amp;":"&amp;A770,'Finish order'!C:K,6,FALSE),"")</f>
        <v/>
      </c>
      <c r="C770" s="2" t="str">
        <f>IFERROR(VLOOKUP(A$1&amp;":"&amp;A770,'Finish order'!$C:$K,9,FALSE),"")</f>
        <v/>
      </c>
      <c r="D770" s="2" t="str">
        <f>IFERROR(VLOOKUP(A$1&amp;":"&amp;A770,'Finish order'!$C:$K,7,FALSE),"")</f>
        <v/>
      </c>
      <c r="E770" s="11" t="str">
        <f>IFERROR(VLOOKUP($A$1&amp;":"&amp;A770,'Finish order'!C:K,5,FALSE),"")</f>
        <v/>
      </c>
      <c r="F770" s="2" t="str">
        <f>IFERROR(VLOOKUP($A$1&amp;":"&amp;A770,'Finish order'!C:K,4,FALSE),"")</f>
        <v/>
      </c>
      <c r="G770" s="2" t="str" cm="1">
        <f t="array" ref="G770">IFERROR(SMALL(IF($D$2:$D1679=D770,$A$2:$A$911*1.001),1),"")</f>
        <v/>
      </c>
      <c r="H770" s="2" t="str" cm="1">
        <f t="array" ref="H770">IFERROR(SMALL(IF($D$2:$D1679=D770,$A$2:$A$911*1.0001),2),"")</f>
        <v/>
      </c>
      <c r="I770" s="2" t="str" cm="1">
        <f t="array" ref="I770">IFERROR(SMALL(IF($D$2:$D1679=D770,$A$2:$A$911*1.00001),3),"")</f>
        <v/>
      </c>
      <c r="J770" s="2" t="str" cm="1">
        <f t="array" ref="J770">IFERROR(SMALL(IF($D$2:$D1679=D770,$A$2:$A$911*1.000001),4),"")</f>
        <v/>
      </c>
      <c r="K770" s="13" t="str">
        <f t="shared" ref="K770:K833" si="77">IF(A770&lt;&gt;"", IF(COUNT(G770:J770)=4, SUM(G770:J770), "No"), "")</f>
        <v>No</v>
      </c>
      <c r="L770" s="13" t="str">
        <f t="shared" ref="L770:L833" si="78">IF(A770&lt;&gt;"", IF(COUNT(G770:I770)=3, SUM(G770:I770), "No"), "")</f>
        <v>No</v>
      </c>
      <c r="M770" s="13" t="str">
        <f t="shared" ref="M770:M833" si="79">IF(A770&lt;&gt;"", IF(COUNT(G770:H770)=2, SUM(G770:H770), "No"), "")</f>
        <v>No</v>
      </c>
      <c r="N770" s="13" t="str">
        <f>Table1[[#This Row],[Club]]&amp;":"&amp;Table1[[#Headers],[Male]]</f>
        <v>:Male</v>
      </c>
    </row>
    <row r="771" spans="1:14" x14ac:dyDescent="0.2">
      <c r="A771" s="2">
        <v>770</v>
      </c>
      <c r="B771" s="2" t="str">
        <f>IFERROR(VLOOKUP($A$1&amp;":"&amp;A771,'Finish order'!C:K,6,FALSE),"")</f>
        <v/>
      </c>
      <c r="C771" s="2" t="str">
        <f>IFERROR(VLOOKUP(A$1&amp;":"&amp;A771,'Finish order'!$C:$K,9,FALSE),"")</f>
        <v/>
      </c>
      <c r="D771" s="2" t="str">
        <f>IFERROR(VLOOKUP(A$1&amp;":"&amp;A771,'Finish order'!$C:$K,7,FALSE),"")</f>
        <v/>
      </c>
      <c r="E771" s="11" t="str">
        <f>IFERROR(VLOOKUP($A$1&amp;":"&amp;A771,'Finish order'!C:K,5,FALSE),"")</f>
        <v/>
      </c>
      <c r="F771" s="2" t="str">
        <f>IFERROR(VLOOKUP($A$1&amp;":"&amp;A771,'Finish order'!C:K,4,FALSE),"")</f>
        <v/>
      </c>
      <c r="G771" s="2" t="str" cm="1">
        <f t="array" ref="G771">IFERROR(SMALL(IF($D$2:$D1680=D771,$A$2:$A$911*1.001),1),"")</f>
        <v/>
      </c>
      <c r="H771" s="2" t="str" cm="1">
        <f t="array" ref="H771">IFERROR(SMALL(IF($D$2:$D1680=D771,$A$2:$A$911*1.0001),2),"")</f>
        <v/>
      </c>
      <c r="I771" s="2" t="str" cm="1">
        <f t="array" ref="I771">IFERROR(SMALL(IF($D$2:$D1680=D771,$A$2:$A$911*1.00001),3),"")</f>
        <v/>
      </c>
      <c r="J771" s="2" t="str" cm="1">
        <f t="array" ref="J771">IFERROR(SMALL(IF($D$2:$D1680=D771,$A$2:$A$911*1.000001),4),"")</f>
        <v/>
      </c>
      <c r="K771" s="13" t="str">
        <f t="shared" si="77"/>
        <v>No</v>
      </c>
      <c r="L771" s="13" t="str">
        <f t="shared" si="78"/>
        <v>No</v>
      </c>
      <c r="M771" s="13" t="str">
        <f t="shared" si="79"/>
        <v>No</v>
      </c>
      <c r="N771" s="13" t="str">
        <f>Table1[[#This Row],[Club]]&amp;":"&amp;Table1[[#Headers],[Male]]</f>
        <v>:Male</v>
      </c>
    </row>
    <row r="772" spans="1:14" x14ac:dyDescent="0.2">
      <c r="A772" s="2">
        <v>771</v>
      </c>
      <c r="B772" s="2" t="str">
        <f>IFERROR(VLOOKUP($A$1&amp;":"&amp;A772,'Finish order'!C:K,6,FALSE),"")</f>
        <v/>
      </c>
      <c r="C772" s="2" t="str">
        <f>IFERROR(VLOOKUP(A$1&amp;":"&amp;A772,'Finish order'!$C:$K,9,FALSE),"")</f>
        <v/>
      </c>
      <c r="D772" s="2" t="str">
        <f>IFERROR(VLOOKUP(A$1&amp;":"&amp;A772,'Finish order'!$C:$K,7,FALSE),"")</f>
        <v/>
      </c>
      <c r="E772" s="11" t="str">
        <f>IFERROR(VLOOKUP($A$1&amp;":"&amp;A772,'Finish order'!C:K,5,FALSE),"")</f>
        <v/>
      </c>
      <c r="F772" s="2" t="str">
        <f>IFERROR(VLOOKUP($A$1&amp;":"&amp;A772,'Finish order'!C:K,4,FALSE),"")</f>
        <v/>
      </c>
      <c r="G772" s="2" t="str" cm="1">
        <f t="array" ref="G772">IFERROR(SMALL(IF($D$2:$D1681=D772,$A$2:$A$911*1.001),1),"")</f>
        <v/>
      </c>
      <c r="H772" s="2" t="str" cm="1">
        <f t="array" ref="H772">IFERROR(SMALL(IF($D$2:$D1681=D772,$A$2:$A$911*1.0001),2),"")</f>
        <v/>
      </c>
      <c r="I772" s="2" t="str" cm="1">
        <f t="array" ref="I772">IFERROR(SMALL(IF($D$2:$D1681=D772,$A$2:$A$911*1.00001),3),"")</f>
        <v/>
      </c>
      <c r="J772" s="2" t="str" cm="1">
        <f t="array" ref="J772">IFERROR(SMALL(IF($D$2:$D1681=D772,$A$2:$A$911*1.000001),4),"")</f>
        <v/>
      </c>
      <c r="K772" s="13" t="str">
        <f t="shared" si="77"/>
        <v>No</v>
      </c>
      <c r="L772" s="13" t="str">
        <f t="shared" si="78"/>
        <v>No</v>
      </c>
      <c r="M772" s="13" t="str">
        <f t="shared" si="79"/>
        <v>No</v>
      </c>
      <c r="N772" s="13" t="str">
        <f>Table1[[#This Row],[Club]]&amp;":"&amp;Table1[[#Headers],[Male]]</f>
        <v>:Male</v>
      </c>
    </row>
    <row r="773" spans="1:14" x14ac:dyDescent="0.2">
      <c r="A773" s="2">
        <v>772</v>
      </c>
      <c r="B773" s="2" t="str">
        <f>IFERROR(VLOOKUP($A$1&amp;":"&amp;A773,'Finish order'!C:K,6,FALSE),"")</f>
        <v/>
      </c>
      <c r="C773" s="2" t="str">
        <f>IFERROR(VLOOKUP(A$1&amp;":"&amp;A773,'Finish order'!$C:$K,9,FALSE),"")</f>
        <v/>
      </c>
      <c r="D773" s="2" t="str">
        <f>IFERROR(VLOOKUP(A$1&amp;":"&amp;A773,'Finish order'!$C:$K,7,FALSE),"")</f>
        <v/>
      </c>
      <c r="E773" s="11" t="str">
        <f>IFERROR(VLOOKUP($A$1&amp;":"&amp;A773,'Finish order'!C:K,5,FALSE),"")</f>
        <v/>
      </c>
      <c r="F773" s="2" t="str">
        <f>IFERROR(VLOOKUP($A$1&amp;":"&amp;A773,'Finish order'!C:K,4,FALSE),"")</f>
        <v/>
      </c>
      <c r="G773" s="2" t="str" cm="1">
        <f t="array" ref="G773">IFERROR(SMALL(IF($D$2:$D1682=D773,$A$2:$A$911*1.001),1),"")</f>
        <v/>
      </c>
      <c r="H773" s="2" t="str" cm="1">
        <f t="array" ref="H773">IFERROR(SMALL(IF($D$2:$D1682=D773,$A$2:$A$911*1.0001),2),"")</f>
        <v/>
      </c>
      <c r="I773" s="2" t="str" cm="1">
        <f t="array" ref="I773">IFERROR(SMALL(IF($D$2:$D1682=D773,$A$2:$A$911*1.00001),3),"")</f>
        <v/>
      </c>
      <c r="J773" s="2" t="str" cm="1">
        <f t="array" ref="J773">IFERROR(SMALL(IF($D$2:$D1682=D773,$A$2:$A$911*1.000001),4),"")</f>
        <v/>
      </c>
      <c r="K773" s="13" t="str">
        <f t="shared" si="77"/>
        <v>No</v>
      </c>
      <c r="L773" s="13" t="str">
        <f t="shared" si="78"/>
        <v>No</v>
      </c>
      <c r="M773" s="13" t="str">
        <f t="shared" si="79"/>
        <v>No</v>
      </c>
      <c r="N773" s="13" t="str">
        <f>Table1[[#This Row],[Club]]&amp;":"&amp;Table1[[#Headers],[Male]]</f>
        <v>:Male</v>
      </c>
    </row>
    <row r="774" spans="1:14" x14ac:dyDescent="0.2">
      <c r="A774" s="2">
        <v>773</v>
      </c>
      <c r="B774" s="2" t="str">
        <f>IFERROR(VLOOKUP($A$1&amp;":"&amp;A774,'Finish order'!C:K,6,FALSE),"")</f>
        <v/>
      </c>
      <c r="C774" s="2" t="str">
        <f>IFERROR(VLOOKUP(A$1&amp;":"&amp;A774,'Finish order'!$C:$K,9,FALSE),"")</f>
        <v/>
      </c>
      <c r="D774" s="2" t="str">
        <f>IFERROR(VLOOKUP(A$1&amp;":"&amp;A774,'Finish order'!$C:$K,7,FALSE),"")</f>
        <v/>
      </c>
      <c r="E774" s="11" t="str">
        <f>IFERROR(VLOOKUP($A$1&amp;":"&amp;A774,'Finish order'!C:K,5,FALSE),"")</f>
        <v/>
      </c>
      <c r="F774" s="2" t="str">
        <f>IFERROR(VLOOKUP($A$1&amp;":"&amp;A774,'Finish order'!C:K,4,FALSE),"")</f>
        <v/>
      </c>
      <c r="G774" s="2" t="str" cm="1">
        <f t="array" ref="G774">IFERROR(SMALL(IF($D$2:$D1683=D774,$A$2:$A$911*1.001),1),"")</f>
        <v/>
      </c>
      <c r="H774" s="2" t="str" cm="1">
        <f t="array" ref="H774">IFERROR(SMALL(IF($D$2:$D1683=D774,$A$2:$A$911*1.0001),2),"")</f>
        <v/>
      </c>
      <c r="I774" s="2" t="str" cm="1">
        <f t="array" ref="I774">IFERROR(SMALL(IF($D$2:$D1683=D774,$A$2:$A$911*1.00001),3),"")</f>
        <v/>
      </c>
      <c r="J774" s="2" t="str" cm="1">
        <f t="array" ref="J774">IFERROR(SMALL(IF($D$2:$D1683=D774,$A$2:$A$911*1.000001),4),"")</f>
        <v/>
      </c>
      <c r="K774" s="13" t="str">
        <f t="shared" si="77"/>
        <v>No</v>
      </c>
      <c r="L774" s="13" t="str">
        <f t="shared" si="78"/>
        <v>No</v>
      </c>
      <c r="M774" s="13" t="str">
        <f t="shared" si="79"/>
        <v>No</v>
      </c>
      <c r="N774" s="13" t="str">
        <f>Table1[[#This Row],[Club]]&amp;":"&amp;Table1[[#Headers],[Male]]</f>
        <v>:Male</v>
      </c>
    </row>
    <row r="775" spans="1:14" x14ac:dyDescent="0.2">
      <c r="A775" s="2">
        <v>774</v>
      </c>
      <c r="B775" s="2" t="str">
        <f>IFERROR(VLOOKUP($A$1&amp;":"&amp;A775,'Finish order'!C:K,6,FALSE),"")</f>
        <v/>
      </c>
      <c r="C775" s="2" t="str">
        <f>IFERROR(VLOOKUP(A$1&amp;":"&amp;A775,'Finish order'!$C:$K,9,FALSE),"")</f>
        <v/>
      </c>
      <c r="D775" s="2" t="str">
        <f>IFERROR(VLOOKUP(A$1&amp;":"&amp;A775,'Finish order'!$C:$K,7,FALSE),"")</f>
        <v/>
      </c>
      <c r="E775" s="11" t="str">
        <f>IFERROR(VLOOKUP($A$1&amp;":"&amp;A775,'Finish order'!C:K,5,FALSE),"")</f>
        <v/>
      </c>
      <c r="F775" s="2" t="str">
        <f>IFERROR(VLOOKUP($A$1&amp;":"&amp;A775,'Finish order'!C:K,4,FALSE),"")</f>
        <v/>
      </c>
      <c r="G775" s="2" t="str" cm="1">
        <f t="array" ref="G775">IFERROR(SMALL(IF($D$2:$D1684=D775,$A$2:$A$911*1.001),1),"")</f>
        <v/>
      </c>
      <c r="H775" s="2" t="str" cm="1">
        <f t="array" ref="H775">IFERROR(SMALL(IF($D$2:$D1684=D775,$A$2:$A$911*1.0001),2),"")</f>
        <v/>
      </c>
      <c r="I775" s="2" t="str" cm="1">
        <f t="array" ref="I775">IFERROR(SMALL(IF($D$2:$D1684=D775,$A$2:$A$911*1.00001),3),"")</f>
        <v/>
      </c>
      <c r="J775" s="2" t="str" cm="1">
        <f t="array" ref="J775">IFERROR(SMALL(IF($D$2:$D1684=D775,$A$2:$A$911*1.000001),4),"")</f>
        <v/>
      </c>
      <c r="K775" s="13" t="str">
        <f t="shared" si="77"/>
        <v>No</v>
      </c>
      <c r="L775" s="13" t="str">
        <f t="shared" si="78"/>
        <v>No</v>
      </c>
      <c r="M775" s="13" t="str">
        <f t="shared" si="79"/>
        <v>No</v>
      </c>
      <c r="N775" s="13" t="str">
        <f>Table1[[#This Row],[Club]]&amp;":"&amp;Table1[[#Headers],[Male]]</f>
        <v>:Male</v>
      </c>
    </row>
    <row r="776" spans="1:14" x14ac:dyDescent="0.2">
      <c r="A776" s="2">
        <v>775</v>
      </c>
      <c r="B776" s="2" t="str">
        <f>IFERROR(VLOOKUP($A$1&amp;":"&amp;A776,'Finish order'!C:K,6,FALSE),"")</f>
        <v/>
      </c>
      <c r="C776" s="2" t="str">
        <f>IFERROR(VLOOKUP(A$1&amp;":"&amp;A776,'Finish order'!$C:$K,9,FALSE),"")</f>
        <v/>
      </c>
      <c r="D776" s="2" t="str">
        <f>IFERROR(VLOOKUP(A$1&amp;":"&amp;A776,'Finish order'!$C:$K,7,FALSE),"")</f>
        <v/>
      </c>
      <c r="E776" s="11" t="str">
        <f>IFERROR(VLOOKUP($A$1&amp;":"&amp;A776,'Finish order'!C:K,5,FALSE),"")</f>
        <v/>
      </c>
      <c r="F776" s="2" t="str">
        <f>IFERROR(VLOOKUP($A$1&amp;":"&amp;A776,'Finish order'!C:K,4,FALSE),"")</f>
        <v/>
      </c>
      <c r="G776" s="2" t="str" cm="1">
        <f t="array" ref="G776">IFERROR(SMALL(IF($D$2:$D1685=D776,$A$2:$A$911*1.001),1),"")</f>
        <v/>
      </c>
      <c r="H776" s="2" t="str" cm="1">
        <f t="array" ref="H776">IFERROR(SMALL(IF($D$2:$D1685=D776,$A$2:$A$911*1.0001),2),"")</f>
        <v/>
      </c>
      <c r="I776" s="2" t="str" cm="1">
        <f t="array" ref="I776">IFERROR(SMALL(IF($D$2:$D1685=D776,$A$2:$A$911*1.00001),3),"")</f>
        <v/>
      </c>
      <c r="J776" s="2" t="str" cm="1">
        <f t="array" ref="J776">IFERROR(SMALL(IF($D$2:$D1685=D776,$A$2:$A$911*1.000001),4),"")</f>
        <v/>
      </c>
      <c r="K776" s="13" t="str">
        <f t="shared" si="77"/>
        <v>No</v>
      </c>
      <c r="L776" s="13" t="str">
        <f t="shared" si="78"/>
        <v>No</v>
      </c>
      <c r="M776" s="13" t="str">
        <f t="shared" si="79"/>
        <v>No</v>
      </c>
      <c r="N776" s="13" t="str">
        <f>Table1[[#This Row],[Club]]&amp;":"&amp;Table1[[#Headers],[Male]]</f>
        <v>:Male</v>
      </c>
    </row>
    <row r="777" spans="1:14" x14ac:dyDescent="0.2">
      <c r="A777" s="2">
        <v>776</v>
      </c>
      <c r="B777" s="2" t="str">
        <f>IFERROR(VLOOKUP($A$1&amp;":"&amp;A777,'Finish order'!C:K,6,FALSE),"")</f>
        <v/>
      </c>
      <c r="C777" s="2" t="str">
        <f>IFERROR(VLOOKUP(A$1&amp;":"&amp;A777,'Finish order'!$C:$K,9,FALSE),"")</f>
        <v/>
      </c>
      <c r="D777" s="2" t="str">
        <f>IFERROR(VLOOKUP(A$1&amp;":"&amp;A777,'Finish order'!$C:$K,7,FALSE),"")</f>
        <v/>
      </c>
      <c r="E777" s="11" t="str">
        <f>IFERROR(VLOOKUP($A$1&amp;":"&amp;A777,'Finish order'!C:K,5,FALSE),"")</f>
        <v/>
      </c>
      <c r="F777" s="2" t="str">
        <f>IFERROR(VLOOKUP($A$1&amp;":"&amp;A777,'Finish order'!C:K,4,FALSE),"")</f>
        <v/>
      </c>
      <c r="G777" s="2" t="str" cm="1">
        <f t="array" ref="G777">IFERROR(SMALL(IF($D$2:$D1686=D777,$A$2:$A$911*1.001),1),"")</f>
        <v/>
      </c>
      <c r="H777" s="2" t="str" cm="1">
        <f t="array" ref="H777">IFERROR(SMALL(IF($D$2:$D1686=D777,$A$2:$A$911*1.0001),2),"")</f>
        <v/>
      </c>
      <c r="I777" s="2" t="str" cm="1">
        <f t="array" ref="I777">IFERROR(SMALL(IF($D$2:$D1686=D777,$A$2:$A$911*1.00001),3),"")</f>
        <v/>
      </c>
      <c r="J777" s="2" t="str" cm="1">
        <f t="array" ref="J777">IFERROR(SMALL(IF($D$2:$D1686=D777,$A$2:$A$911*1.000001),4),"")</f>
        <v/>
      </c>
      <c r="K777" s="13" t="str">
        <f t="shared" si="77"/>
        <v>No</v>
      </c>
      <c r="L777" s="13" t="str">
        <f t="shared" si="78"/>
        <v>No</v>
      </c>
      <c r="M777" s="13" t="str">
        <f t="shared" si="79"/>
        <v>No</v>
      </c>
      <c r="N777" s="13" t="str">
        <f>Table1[[#This Row],[Club]]&amp;":"&amp;Table1[[#Headers],[Male]]</f>
        <v>:Male</v>
      </c>
    </row>
    <row r="778" spans="1:14" x14ac:dyDescent="0.2">
      <c r="A778" s="2">
        <v>777</v>
      </c>
      <c r="B778" s="2" t="str">
        <f>IFERROR(VLOOKUP($A$1&amp;":"&amp;A778,'Finish order'!C:K,6,FALSE),"")</f>
        <v/>
      </c>
      <c r="C778" s="2" t="str">
        <f>IFERROR(VLOOKUP(A$1&amp;":"&amp;A778,'Finish order'!$C:$K,9,FALSE),"")</f>
        <v/>
      </c>
      <c r="D778" s="2" t="str">
        <f>IFERROR(VLOOKUP(A$1&amp;":"&amp;A778,'Finish order'!$C:$K,7,FALSE),"")</f>
        <v/>
      </c>
      <c r="E778" s="11" t="str">
        <f>IFERROR(VLOOKUP($A$1&amp;":"&amp;A778,'Finish order'!C:K,5,FALSE),"")</f>
        <v/>
      </c>
      <c r="F778" s="2" t="str">
        <f>IFERROR(VLOOKUP($A$1&amp;":"&amp;A778,'Finish order'!C:K,4,FALSE),"")</f>
        <v/>
      </c>
      <c r="G778" s="2" t="str" cm="1">
        <f t="array" ref="G778">IFERROR(SMALL(IF($D$2:$D1687=D778,$A$2:$A$911*1.001),1),"")</f>
        <v/>
      </c>
      <c r="H778" s="2" t="str" cm="1">
        <f t="array" ref="H778">IFERROR(SMALL(IF($D$2:$D1687=D778,$A$2:$A$911*1.0001),2),"")</f>
        <v/>
      </c>
      <c r="I778" s="2" t="str" cm="1">
        <f t="array" ref="I778">IFERROR(SMALL(IF($D$2:$D1687=D778,$A$2:$A$911*1.00001),3),"")</f>
        <v/>
      </c>
      <c r="J778" s="2" t="str" cm="1">
        <f t="array" ref="J778">IFERROR(SMALL(IF($D$2:$D1687=D778,$A$2:$A$911*1.000001),4),"")</f>
        <v/>
      </c>
      <c r="K778" s="13" t="str">
        <f t="shared" si="77"/>
        <v>No</v>
      </c>
      <c r="L778" s="13" t="str">
        <f t="shared" si="78"/>
        <v>No</v>
      </c>
      <c r="M778" s="13" t="str">
        <f t="shared" si="79"/>
        <v>No</v>
      </c>
      <c r="N778" s="13" t="str">
        <f>Table1[[#This Row],[Club]]&amp;":"&amp;Table1[[#Headers],[Male]]</f>
        <v>:Male</v>
      </c>
    </row>
    <row r="779" spans="1:14" x14ac:dyDescent="0.2">
      <c r="A779" s="2">
        <v>778</v>
      </c>
      <c r="B779" s="2" t="str">
        <f>IFERROR(VLOOKUP($A$1&amp;":"&amp;A779,'Finish order'!C:K,6,FALSE),"")</f>
        <v/>
      </c>
      <c r="C779" s="2" t="str">
        <f>IFERROR(VLOOKUP(A$1&amp;":"&amp;A779,'Finish order'!$C:$K,9,FALSE),"")</f>
        <v/>
      </c>
      <c r="D779" s="2" t="str">
        <f>IFERROR(VLOOKUP(A$1&amp;":"&amp;A779,'Finish order'!$C:$K,7,FALSE),"")</f>
        <v/>
      </c>
      <c r="E779" s="11" t="str">
        <f>IFERROR(VLOOKUP($A$1&amp;":"&amp;A779,'Finish order'!C:K,5,FALSE),"")</f>
        <v/>
      </c>
      <c r="F779" s="2" t="str">
        <f>IFERROR(VLOOKUP($A$1&amp;":"&amp;A779,'Finish order'!C:K,4,FALSE),"")</f>
        <v/>
      </c>
      <c r="G779" s="2" t="str" cm="1">
        <f t="array" ref="G779">IFERROR(SMALL(IF($D$2:$D1688=D779,$A$2:$A$911*1.001),1),"")</f>
        <v/>
      </c>
      <c r="H779" s="2" t="str" cm="1">
        <f t="array" ref="H779">IFERROR(SMALL(IF($D$2:$D1688=D779,$A$2:$A$911*1.0001),2),"")</f>
        <v/>
      </c>
      <c r="I779" s="2" t="str" cm="1">
        <f t="array" ref="I779">IFERROR(SMALL(IF($D$2:$D1688=D779,$A$2:$A$911*1.00001),3),"")</f>
        <v/>
      </c>
      <c r="J779" s="2" t="str" cm="1">
        <f t="array" ref="J779">IFERROR(SMALL(IF($D$2:$D1688=D779,$A$2:$A$911*1.000001),4),"")</f>
        <v/>
      </c>
      <c r="K779" s="13" t="str">
        <f t="shared" si="77"/>
        <v>No</v>
      </c>
      <c r="L779" s="13" t="str">
        <f t="shared" si="78"/>
        <v>No</v>
      </c>
      <c r="M779" s="13" t="str">
        <f t="shared" si="79"/>
        <v>No</v>
      </c>
      <c r="N779" s="13" t="str">
        <f>Table1[[#This Row],[Club]]&amp;":"&amp;Table1[[#Headers],[Male]]</f>
        <v>:Male</v>
      </c>
    </row>
    <row r="780" spans="1:14" x14ac:dyDescent="0.2">
      <c r="A780" s="2">
        <v>779</v>
      </c>
      <c r="B780" s="2" t="str">
        <f>IFERROR(VLOOKUP($A$1&amp;":"&amp;A780,'Finish order'!C:K,6,FALSE),"")</f>
        <v/>
      </c>
      <c r="C780" s="2" t="str">
        <f>IFERROR(VLOOKUP(A$1&amp;":"&amp;A780,'Finish order'!$C:$K,9,FALSE),"")</f>
        <v/>
      </c>
      <c r="D780" s="2" t="str">
        <f>IFERROR(VLOOKUP(A$1&amp;":"&amp;A780,'Finish order'!$C:$K,7,FALSE),"")</f>
        <v/>
      </c>
      <c r="E780" s="11" t="str">
        <f>IFERROR(VLOOKUP($A$1&amp;":"&amp;A780,'Finish order'!C:K,5,FALSE),"")</f>
        <v/>
      </c>
      <c r="F780" s="2" t="str">
        <f>IFERROR(VLOOKUP($A$1&amp;":"&amp;A780,'Finish order'!C:K,4,FALSE),"")</f>
        <v/>
      </c>
      <c r="G780" s="2" t="str" cm="1">
        <f t="array" ref="G780">IFERROR(SMALL(IF($D$2:$D1689=D780,$A$2:$A$911*1.001),1),"")</f>
        <v/>
      </c>
      <c r="H780" s="2" t="str" cm="1">
        <f t="array" ref="H780">IFERROR(SMALL(IF($D$2:$D1689=D780,$A$2:$A$911*1.0001),2),"")</f>
        <v/>
      </c>
      <c r="I780" s="2" t="str" cm="1">
        <f t="array" ref="I780">IFERROR(SMALL(IF($D$2:$D1689=D780,$A$2:$A$911*1.00001),3),"")</f>
        <v/>
      </c>
      <c r="J780" s="2" t="str" cm="1">
        <f t="array" ref="J780">IFERROR(SMALL(IF($D$2:$D1689=D780,$A$2:$A$911*1.000001),4),"")</f>
        <v/>
      </c>
      <c r="K780" s="13" t="str">
        <f t="shared" si="77"/>
        <v>No</v>
      </c>
      <c r="L780" s="13" t="str">
        <f t="shared" si="78"/>
        <v>No</v>
      </c>
      <c r="M780" s="13" t="str">
        <f t="shared" si="79"/>
        <v>No</v>
      </c>
      <c r="N780" s="13" t="str">
        <f>Table1[[#This Row],[Club]]&amp;":"&amp;Table1[[#Headers],[Male]]</f>
        <v>:Male</v>
      </c>
    </row>
    <row r="781" spans="1:14" x14ac:dyDescent="0.2">
      <c r="A781" s="2">
        <v>780</v>
      </c>
      <c r="B781" s="2" t="str">
        <f>IFERROR(VLOOKUP($A$1&amp;":"&amp;A781,'Finish order'!C:K,6,FALSE),"")</f>
        <v/>
      </c>
      <c r="C781" s="2" t="str">
        <f>IFERROR(VLOOKUP(A$1&amp;":"&amp;A781,'Finish order'!$C:$K,9,FALSE),"")</f>
        <v/>
      </c>
      <c r="D781" s="2" t="str">
        <f>IFERROR(VLOOKUP(A$1&amp;":"&amp;A781,'Finish order'!$C:$K,7,FALSE),"")</f>
        <v/>
      </c>
      <c r="E781" s="11" t="str">
        <f>IFERROR(VLOOKUP($A$1&amp;":"&amp;A781,'Finish order'!C:K,5,FALSE),"")</f>
        <v/>
      </c>
      <c r="F781" s="2" t="str">
        <f>IFERROR(VLOOKUP($A$1&amp;":"&amp;A781,'Finish order'!C:K,4,FALSE),"")</f>
        <v/>
      </c>
      <c r="G781" s="2" t="str" cm="1">
        <f t="array" ref="G781">IFERROR(SMALL(IF($D$2:$D1690=D781,$A$2:$A$911*1.001),1),"")</f>
        <v/>
      </c>
      <c r="H781" s="2" t="str" cm="1">
        <f t="array" ref="H781">IFERROR(SMALL(IF($D$2:$D1690=D781,$A$2:$A$911*1.0001),2),"")</f>
        <v/>
      </c>
      <c r="I781" s="2" t="str" cm="1">
        <f t="array" ref="I781">IFERROR(SMALL(IF($D$2:$D1690=D781,$A$2:$A$911*1.00001),3),"")</f>
        <v/>
      </c>
      <c r="J781" s="2" t="str" cm="1">
        <f t="array" ref="J781">IFERROR(SMALL(IF($D$2:$D1690=D781,$A$2:$A$911*1.000001),4),"")</f>
        <v/>
      </c>
      <c r="K781" s="13" t="str">
        <f t="shared" si="77"/>
        <v>No</v>
      </c>
      <c r="L781" s="13" t="str">
        <f t="shared" si="78"/>
        <v>No</v>
      </c>
      <c r="M781" s="13" t="str">
        <f t="shared" si="79"/>
        <v>No</v>
      </c>
      <c r="N781" s="13" t="str">
        <f>Table1[[#This Row],[Club]]&amp;":"&amp;Table1[[#Headers],[Male]]</f>
        <v>:Male</v>
      </c>
    </row>
    <row r="782" spans="1:14" x14ac:dyDescent="0.2">
      <c r="A782" s="2">
        <v>781</v>
      </c>
      <c r="B782" s="2" t="str">
        <f>IFERROR(VLOOKUP($A$1&amp;":"&amp;A782,'Finish order'!C:K,6,FALSE),"")</f>
        <v/>
      </c>
      <c r="C782" s="2" t="str">
        <f>IFERROR(VLOOKUP(A$1&amp;":"&amp;A782,'Finish order'!$C:$K,9,FALSE),"")</f>
        <v/>
      </c>
      <c r="D782" s="2" t="str">
        <f>IFERROR(VLOOKUP(A$1&amp;":"&amp;A782,'Finish order'!$C:$K,7,FALSE),"")</f>
        <v/>
      </c>
      <c r="E782" s="11" t="str">
        <f>IFERROR(VLOOKUP($A$1&amp;":"&amp;A782,'Finish order'!C:K,5,FALSE),"")</f>
        <v/>
      </c>
      <c r="F782" s="2" t="str">
        <f>IFERROR(VLOOKUP($A$1&amp;":"&amp;A782,'Finish order'!C:K,4,FALSE),"")</f>
        <v/>
      </c>
      <c r="G782" s="2" t="str" cm="1">
        <f t="array" ref="G782">IFERROR(SMALL(IF($D$2:$D1691=D782,$A$2:$A$911*1.001),1),"")</f>
        <v/>
      </c>
      <c r="H782" s="2" t="str" cm="1">
        <f t="array" ref="H782">IFERROR(SMALL(IF($D$2:$D1691=D782,$A$2:$A$911*1.0001),2),"")</f>
        <v/>
      </c>
      <c r="I782" s="2" t="str" cm="1">
        <f t="array" ref="I782">IFERROR(SMALL(IF($D$2:$D1691=D782,$A$2:$A$911*1.00001),3),"")</f>
        <v/>
      </c>
      <c r="J782" s="2" t="str" cm="1">
        <f t="array" ref="J782">IFERROR(SMALL(IF($D$2:$D1691=D782,$A$2:$A$911*1.000001),4),"")</f>
        <v/>
      </c>
      <c r="K782" s="13" t="str">
        <f t="shared" si="77"/>
        <v>No</v>
      </c>
      <c r="L782" s="13" t="str">
        <f t="shared" si="78"/>
        <v>No</v>
      </c>
      <c r="M782" s="13" t="str">
        <f t="shared" si="79"/>
        <v>No</v>
      </c>
      <c r="N782" s="13" t="str">
        <f>Table1[[#This Row],[Club]]&amp;":"&amp;Table1[[#Headers],[Male]]</f>
        <v>:Male</v>
      </c>
    </row>
    <row r="783" spans="1:14" x14ac:dyDescent="0.2">
      <c r="A783" s="2">
        <v>782</v>
      </c>
      <c r="B783" s="2" t="str">
        <f>IFERROR(VLOOKUP($A$1&amp;":"&amp;A783,'Finish order'!C:K,6,FALSE),"")</f>
        <v/>
      </c>
      <c r="C783" s="2" t="str">
        <f>IFERROR(VLOOKUP(A$1&amp;":"&amp;A783,'Finish order'!$C:$K,9,FALSE),"")</f>
        <v/>
      </c>
      <c r="D783" s="2" t="str">
        <f>IFERROR(VLOOKUP(A$1&amp;":"&amp;A783,'Finish order'!$C:$K,7,FALSE),"")</f>
        <v/>
      </c>
      <c r="E783" s="11" t="str">
        <f>IFERROR(VLOOKUP($A$1&amp;":"&amp;A783,'Finish order'!C:K,5,FALSE),"")</f>
        <v/>
      </c>
      <c r="F783" s="2" t="str">
        <f>IFERROR(VLOOKUP($A$1&amp;":"&amp;A783,'Finish order'!C:K,4,FALSE),"")</f>
        <v/>
      </c>
      <c r="G783" s="2" t="str" cm="1">
        <f t="array" ref="G783">IFERROR(SMALL(IF($D$2:$D1692=D783,$A$2:$A$911*1.001),1),"")</f>
        <v/>
      </c>
      <c r="H783" s="2" t="str" cm="1">
        <f t="array" ref="H783">IFERROR(SMALL(IF($D$2:$D1692=D783,$A$2:$A$911*1.0001),2),"")</f>
        <v/>
      </c>
      <c r="I783" s="2" t="str" cm="1">
        <f t="array" ref="I783">IFERROR(SMALL(IF($D$2:$D1692=D783,$A$2:$A$911*1.00001),3),"")</f>
        <v/>
      </c>
      <c r="J783" s="2" t="str" cm="1">
        <f t="array" ref="J783">IFERROR(SMALL(IF($D$2:$D1692=D783,$A$2:$A$911*1.000001),4),"")</f>
        <v/>
      </c>
      <c r="K783" s="13" t="str">
        <f t="shared" si="77"/>
        <v>No</v>
      </c>
      <c r="L783" s="13" t="str">
        <f t="shared" si="78"/>
        <v>No</v>
      </c>
      <c r="M783" s="13" t="str">
        <f t="shared" si="79"/>
        <v>No</v>
      </c>
      <c r="N783" s="13" t="str">
        <f>Table1[[#This Row],[Club]]&amp;":"&amp;Table1[[#Headers],[Male]]</f>
        <v>:Male</v>
      </c>
    </row>
    <row r="784" spans="1:14" x14ac:dyDescent="0.2">
      <c r="A784" s="2">
        <v>783</v>
      </c>
      <c r="B784" s="2" t="str">
        <f>IFERROR(VLOOKUP($A$1&amp;":"&amp;A784,'Finish order'!C:K,6,FALSE),"")</f>
        <v/>
      </c>
      <c r="C784" s="2" t="str">
        <f>IFERROR(VLOOKUP(A$1&amp;":"&amp;A784,'Finish order'!$C:$K,9,FALSE),"")</f>
        <v/>
      </c>
      <c r="D784" s="2" t="str">
        <f>IFERROR(VLOOKUP(A$1&amp;":"&amp;A784,'Finish order'!$C:$K,7,FALSE),"")</f>
        <v/>
      </c>
      <c r="E784" s="11" t="str">
        <f>IFERROR(VLOOKUP($A$1&amp;":"&amp;A784,'Finish order'!C:K,5,FALSE),"")</f>
        <v/>
      </c>
      <c r="F784" s="2" t="str">
        <f>IFERROR(VLOOKUP($A$1&amp;":"&amp;A784,'Finish order'!C:K,4,FALSE),"")</f>
        <v/>
      </c>
      <c r="G784" s="2" t="str" cm="1">
        <f t="array" ref="G784">IFERROR(SMALL(IF($D$2:$D1693=D784,$A$2:$A$911*1.001),1),"")</f>
        <v/>
      </c>
      <c r="H784" s="2" t="str" cm="1">
        <f t="array" ref="H784">IFERROR(SMALL(IF($D$2:$D1693=D784,$A$2:$A$911*1.0001),2),"")</f>
        <v/>
      </c>
      <c r="I784" s="2" t="str" cm="1">
        <f t="array" ref="I784">IFERROR(SMALL(IF($D$2:$D1693=D784,$A$2:$A$911*1.00001),3),"")</f>
        <v/>
      </c>
      <c r="J784" s="2" t="str" cm="1">
        <f t="array" ref="J784">IFERROR(SMALL(IF($D$2:$D1693=D784,$A$2:$A$911*1.000001),4),"")</f>
        <v/>
      </c>
      <c r="K784" s="13" t="str">
        <f t="shared" si="77"/>
        <v>No</v>
      </c>
      <c r="L784" s="13" t="str">
        <f t="shared" si="78"/>
        <v>No</v>
      </c>
      <c r="M784" s="13" t="str">
        <f t="shared" si="79"/>
        <v>No</v>
      </c>
      <c r="N784" s="13" t="str">
        <f>Table1[[#This Row],[Club]]&amp;":"&amp;Table1[[#Headers],[Male]]</f>
        <v>:Male</v>
      </c>
    </row>
    <row r="785" spans="1:14" x14ac:dyDescent="0.2">
      <c r="A785" s="2">
        <v>784</v>
      </c>
      <c r="B785" s="2" t="str">
        <f>IFERROR(VLOOKUP($A$1&amp;":"&amp;A785,'Finish order'!C:K,6,FALSE),"")</f>
        <v/>
      </c>
      <c r="C785" s="2" t="str">
        <f>IFERROR(VLOOKUP(A$1&amp;":"&amp;A785,'Finish order'!$C:$K,9,FALSE),"")</f>
        <v/>
      </c>
      <c r="D785" s="2" t="str">
        <f>IFERROR(VLOOKUP(A$1&amp;":"&amp;A785,'Finish order'!$C:$K,7,FALSE),"")</f>
        <v/>
      </c>
      <c r="E785" s="11" t="str">
        <f>IFERROR(VLOOKUP($A$1&amp;":"&amp;A785,'Finish order'!C:K,5,FALSE),"")</f>
        <v/>
      </c>
      <c r="F785" s="2" t="str">
        <f>IFERROR(VLOOKUP($A$1&amp;":"&amp;A785,'Finish order'!C:K,4,FALSE),"")</f>
        <v/>
      </c>
      <c r="G785" s="2" t="str" cm="1">
        <f t="array" ref="G785">IFERROR(SMALL(IF($D$2:$D1694=D785,$A$2:$A$911*1.001),1),"")</f>
        <v/>
      </c>
      <c r="H785" s="2" t="str" cm="1">
        <f t="array" ref="H785">IFERROR(SMALL(IF($D$2:$D1694=D785,$A$2:$A$911*1.0001),2),"")</f>
        <v/>
      </c>
      <c r="I785" s="2" t="str" cm="1">
        <f t="array" ref="I785">IFERROR(SMALL(IF($D$2:$D1694=D785,$A$2:$A$911*1.00001),3),"")</f>
        <v/>
      </c>
      <c r="J785" s="2" t="str" cm="1">
        <f t="array" ref="J785">IFERROR(SMALL(IF($D$2:$D1694=D785,$A$2:$A$911*1.000001),4),"")</f>
        <v/>
      </c>
      <c r="K785" s="13" t="str">
        <f t="shared" si="77"/>
        <v>No</v>
      </c>
      <c r="L785" s="13" t="str">
        <f t="shared" si="78"/>
        <v>No</v>
      </c>
      <c r="M785" s="13" t="str">
        <f t="shared" si="79"/>
        <v>No</v>
      </c>
      <c r="N785" s="13" t="str">
        <f>Table1[[#This Row],[Club]]&amp;":"&amp;Table1[[#Headers],[Male]]</f>
        <v>:Male</v>
      </c>
    </row>
    <row r="786" spans="1:14" x14ac:dyDescent="0.2">
      <c r="A786" s="2">
        <v>785</v>
      </c>
      <c r="B786" s="2" t="str">
        <f>IFERROR(VLOOKUP($A$1&amp;":"&amp;A786,'Finish order'!C:K,6,FALSE),"")</f>
        <v/>
      </c>
      <c r="C786" s="2" t="str">
        <f>IFERROR(VLOOKUP(A$1&amp;":"&amp;A786,'Finish order'!$C:$K,9,FALSE),"")</f>
        <v/>
      </c>
      <c r="D786" s="2" t="str">
        <f>IFERROR(VLOOKUP(A$1&amp;":"&amp;A786,'Finish order'!$C:$K,7,FALSE),"")</f>
        <v/>
      </c>
      <c r="E786" s="11" t="str">
        <f>IFERROR(VLOOKUP($A$1&amp;":"&amp;A786,'Finish order'!C:K,5,FALSE),"")</f>
        <v/>
      </c>
      <c r="F786" s="2" t="str">
        <f>IFERROR(VLOOKUP($A$1&amp;":"&amp;A786,'Finish order'!C:K,4,FALSE),"")</f>
        <v/>
      </c>
      <c r="G786" s="2" t="str" cm="1">
        <f t="array" ref="G786">IFERROR(SMALL(IF($D$2:$D1695=D786,$A$2:$A$911*1.001),1),"")</f>
        <v/>
      </c>
      <c r="H786" s="2" t="str" cm="1">
        <f t="array" ref="H786">IFERROR(SMALL(IF($D$2:$D1695=D786,$A$2:$A$911*1.0001),2),"")</f>
        <v/>
      </c>
      <c r="I786" s="2" t="str" cm="1">
        <f t="array" ref="I786">IFERROR(SMALL(IF($D$2:$D1695=D786,$A$2:$A$911*1.00001),3),"")</f>
        <v/>
      </c>
      <c r="J786" s="2" t="str" cm="1">
        <f t="array" ref="J786">IFERROR(SMALL(IF($D$2:$D1695=D786,$A$2:$A$911*1.000001),4),"")</f>
        <v/>
      </c>
      <c r="K786" s="13" t="str">
        <f t="shared" si="77"/>
        <v>No</v>
      </c>
      <c r="L786" s="13" t="str">
        <f t="shared" si="78"/>
        <v>No</v>
      </c>
      <c r="M786" s="13" t="str">
        <f t="shared" si="79"/>
        <v>No</v>
      </c>
      <c r="N786" s="13" t="str">
        <f>Table1[[#This Row],[Club]]&amp;":"&amp;Table1[[#Headers],[Male]]</f>
        <v>:Male</v>
      </c>
    </row>
    <row r="787" spans="1:14" x14ac:dyDescent="0.2">
      <c r="A787" s="2">
        <v>786</v>
      </c>
      <c r="B787" s="2" t="str">
        <f>IFERROR(VLOOKUP($A$1&amp;":"&amp;A787,'Finish order'!C:K,6,FALSE),"")</f>
        <v/>
      </c>
      <c r="C787" s="2" t="str">
        <f>IFERROR(VLOOKUP(A$1&amp;":"&amp;A787,'Finish order'!$C:$K,9,FALSE),"")</f>
        <v/>
      </c>
      <c r="D787" s="2" t="str">
        <f>IFERROR(VLOOKUP(A$1&amp;":"&amp;A787,'Finish order'!$C:$K,7,FALSE),"")</f>
        <v/>
      </c>
      <c r="E787" s="11" t="str">
        <f>IFERROR(VLOOKUP($A$1&amp;":"&amp;A787,'Finish order'!C:K,5,FALSE),"")</f>
        <v/>
      </c>
      <c r="F787" s="2" t="str">
        <f>IFERROR(VLOOKUP($A$1&amp;":"&amp;A787,'Finish order'!C:K,4,FALSE),"")</f>
        <v/>
      </c>
      <c r="G787" s="2" t="str" cm="1">
        <f t="array" ref="G787">IFERROR(SMALL(IF($D$2:$D1696=D787,$A$2:$A$911*1.001),1),"")</f>
        <v/>
      </c>
      <c r="H787" s="2" t="str" cm="1">
        <f t="array" ref="H787">IFERROR(SMALL(IF($D$2:$D1696=D787,$A$2:$A$911*1.0001),2),"")</f>
        <v/>
      </c>
      <c r="I787" s="2" t="str" cm="1">
        <f t="array" ref="I787">IFERROR(SMALL(IF($D$2:$D1696=D787,$A$2:$A$911*1.00001),3),"")</f>
        <v/>
      </c>
      <c r="J787" s="2" t="str" cm="1">
        <f t="array" ref="J787">IFERROR(SMALL(IF($D$2:$D1696=D787,$A$2:$A$911*1.000001),4),"")</f>
        <v/>
      </c>
      <c r="K787" s="13" t="str">
        <f t="shared" si="77"/>
        <v>No</v>
      </c>
      <c r="L787" s="13" t="str">
        <f t="shared" si="78"/>
        <v>No</v>
      </c>
      <c r="M787" s="13" t="str">
        <f t="shared" si="79"/>
        <v>No</v>
      </c>
      <c r="N787" s="13" t="str">
        <f>Table1[[#This Row],[Club]]&amp;":"&amp;Table1[[#Headers],[Male]]</f>
        <v>:Male</v>
      </c>
    </row>
    <row r="788" spans="1:14" x14ac:dyDescent="0.2">
      <c r="A788" s="2">
        <v>787</v>
      </c>
      <c r="B788" s="2" t="str">
        <f>IFERROR(VLOOKUP($A$1&amp;":"&amp;A788,'Finish order'!C:K,6,FALSE),"")</f>
        <v/>
      </c>
      <c r="C788" s="2" t="str">
        <f>IFERROR(VLOOKUP(A$1&amp;":"&amp;A788,'Finish order'!$C:$K,9,FALSE),"")</f>
        <v/>
      </c>
      <c r="D788" s="2" t="str">
        <f>IFERROR(VLOOKUP(A$1&amp;":"&amp;A788,'Finish order'!$C:$K,7,FALSE),"")</f>
        <v/>
      </c>
      <c r="E788" s="11" t="str">
        <f>IFERROR(VLOOKUP($A$1&amp;":"&amp;A788,'Finish order'!C:K,5,FALSE),"")</f>
        <v/>
      </c>
      <c r="F788" s="2" t="str">
        <f>IFERROR(VLOOKUP($A$1&amp;":"&amp;A788,'Finish order'!C:K,4,FALSE),"")</f>
        <v/>
      </c>
      <c r="G788" s="2" t="str" cm="1">
        <f t="array" ref="G788">IFERROR(SMALL(IF($D$2:$D1697=D788,$A$2:$A$911*1.001),1),"")</f>
        <v/>
      </c>
      <c r="H788" s="2" t="str" cm="1">
        <f t="array" ref="H788">IFERROR(SMALL(IF($D$2:$D1697=D788,$A$2:$A$911*1.0001),2),"")</f>
        <v/>
      </c>
      <c r="I788" s="2" t="str" cm="1">
        <f t="array" ref="I788">IFERROR(SMALL(IF($D$2:$D1697=D788,$A$2:$A$911*1.00001),3),"")</f>
        <v/>
      </c>
      <c r="J788" s="2" t="str" cm="1">
        <f t="array" ref="J788">IFERROR(SMALL(IF($D$2:$D1697=D788,$A$2:$A$911*1.000001),4),"")</f>
        <v/>
      </c>
      <c r="K788" s="13" t="str">
        <f t="shared" si="77"/>
        <v>No</v>
      </c>
      <c r="L788" s="13" t="str">
        <f t="shared" si="78"/>
        <v>No</v>
      </c>
      <c r="M788" s="13" t="str">
        <f t="shared" si="79"/>
        <v>No</v>
      </c>
      <c r="N788" s="13" t="str">
        <f>Table1[[#This Row],[Club]]&amp;":"&amp;Table1[[#Headers],[Male]]</f>
        <v>:Male</v>
      </c>
    </row>
    <row r="789" spans="1:14" x14ac:dyDescent="0.2">
      <c r="A789" s="2">
        <v>788</v>
      </c>
      <c r="B789" s="2" t="str">
        <f>IFERROR(VLOOKUP($A$1&amp;":"&amp;A789,'Finish order'!C:K,6,FALSE),"")</f>
        <v/>
      </c>
      <c r="C789" s="2" t="str">
        <f>IFERROR(VLOOKUP(A$1&amp;":"&amp;A789,'Finish order'!$C:$K,9,FALSE),"")</f>
        <v/>
      </c>
      <c r="D789" s="2" t="str">
        <f>IFERROR(VLOOKUP(A$1&amp;":"&amp;A789,'Finish order'!$C:$K,7,FALSE),"")</f>
        <v/>
      </c>
      <c r="E789" s="11" t="str">
        <f>IFERROR(VLOOKUP($A$1&amp;":"&amp;A789,'Finish order'!C:K,5,FALSE),"")</f>
        <v/>
      </c>
      <c r="F789" s="2" t="str">
        <f>IFERROR(VLOOKUP($A$1&amp;":"&amp;A789,'Finish order'!C:K,4,FALSE),"")</f>
        <v/>
      </c>
      <c r="G789" s="2" t="str" cm="1">
        <f t="array" ref="G789">IFERROR(SMALL(IF($D$2:$D1698=D789,$A$2:$A$911*1.001),1),"")</f>
        <v/>
      </c>
      <c r="H789" s="2" t="str" cm="1">
        <f t="array" ref="H789">IFERROR(SMALL(IF($D$2:$D1698=D789,$A$2:$A$911*1.0001),2),"")</f>
        <v/>
      </c>
      <c r="I789" s="2" t="str" cm="1">
        <f t="array" ref="I789">IFERROR(SMALL(IF($D$2:$D1698=D789,$A$2:$A$911*1.00001),3),"")</f>
        <v/>
      </c>
      <c r="J789" s="2" t="str" cm="1">
        <f t="array" ref="J789">IFERROR(SMALL(IF($D$2:$D1698=D789,$A$2:$A$911*1.000001),4),"")</f>
        <v/>
      </c>
      <c r="K789" s="13" t="str">
        <f t="shared" si="77"/>
        <v>No</v>
      </c>
      <c r="L789" s="13" t="str">
        <f t="shared" si="78"/>
        <v>No</v>
      </c>
      <c r="M789" s="13" t="str">
        <f t="shared" si="79"/>
        <v>No</v>
      </c>
      <c r="N789" s="13" t="str">
        <f>Table1[[#This Row],[Club]]&amp;":"&amp;Table1[[#Headers],[Male]]</f>
        <v>:Male</v>
      </c>
    </row>
    <row r="790" spans="1:14" x14ac:dyDescent="0.2">
      <c r="A790" s="2">
        <v>789</v>
      </c>
      <c r="B790" s="2" t="str">
        <f>IFERROR(VLOOKUP($A$1&amp;":"&amp;A790,'Finish order'!C:K,6,FALSE),"")</f>
        <v/>
      </c>
      <c r="C790" s="2" t="str">
        <f>IFERROR(VLOOKUP(A$1&amp;":"&amp;A790,'Finish order'!$C:$K,9,FALSE),"")</f>
        <v/>
      </c>
      <c r="D790" s="2" t="str">
        <f>IFERROR(VLOOKUP(A$1&amp;":"&amp;A790,'Finish order'!$C:$K,7,FALSE),"")</f>
        <v/>
      </c>
      <c r="E790" s="11" t="str">
        <f>IFERROR(VLOOKUP($A$1&amp;":"&amp;A790,'Finish order'!C:K,5,FALSE),"")</f>
        <v/>
      </c>
      <c r="F790" s="2" t="str">
        <f>IFERROR(VLOOKUP($A$1&amp;":"&amp;A790,'Finish order'!C:K,4,FALSE),"")</f>
        <v/>
      </c>
      <c r="G790" s="2" t="str" cm="1">
        <f t="array" ref="G790">IFERROR(SMALL(IF($D$2:$D1699=D790,$A$2:$A$911*1.001),1),"")</f>
        <v/>
      </c>
      <c r="H790" s="2" t="str" cm="1">
        <f t="array" ref="H790">IFERROR(SMALL(IF($D$2:$D1699=D790,$A$2:$A$911*1.0001),2),"")</f>
        <v/>
      </c>
      <c r="I790" s="2" t="str" cm="1">
        <f t="array" ref="I790">IFERROR(SMALL(IF($D$2:$D1699=D790,$A$2:$A$911*1.00001),3),"")</f>
        <v/>
      </c>
      <c r="J790" s="2" t="str" cm="1">
        <f t="array" ref="J790">IFERROR(SMALL(IF($D$2:$D1699=D790,$A$2:$A$911*1.000001),4),"")</f>
        <v/>
      </c>
      <c r="K790" s="13" t="str">
        <f t="shared" si="77"/>
        <v>No</v>
      </c>
      <c r="L790" s="13" t="str">
        <f t="shared" si="78"/>
        <v>No</v>
      </c>
      <c r="M790" s="13" t="str">
        <f t="shared" si="79"/>
        <v>No</v>
      </c>
      <c r="N790" s="13" t="str">
        <f>Table1[[#This Row],[Club]]&amp;":"&amp;Table1[[#Headers],[Male]]</f>
        <v>:Male</v>
      </c>
    </row>
    <row r="791" spans="1:14" x14ac:dyDescent="0.2">
      <c r="A791" s="2">
        <v>790</v>
      </c>
      <c r="B791" s="2" t="str">
        <f>IFERROR(VLOOKUP($A$1&amp;":"&amp;A791,'Finish order'!C:K,6,FALSE),"")</f>
        <v/>
      </c>
      <c r="C791" s="2" t="str">
        <f>IFERROR(VLOOKUP(A$1&amp;":"&amp;A791,'Finish order'!$C:$K,9,FALSE),"")</f>
        <v/>
      </c>
      <c r="D791" s="2" t="str">
        <f>IFERROR(VLOOKUP(A$1&amp;":"&amp;A791,'Finish order'!$C:$K,7,FALSE),"")</f>
        <v/>
      </c>
      <c r="E791" s="11" t="str">
        <f>IFERROR(VLOOKUP($A$1&amp;":"&amp;A791,'Finish order'!C:K,5,FALSE),"")</f>
        <v/>
      </c>
      <c r="F791" s="2" t="str">
        <f>IFERROR(VLOOKUP($A$1&amp;":"&amp;A791,'Finish order'!C:K,4,FALSE),"")</f>
        <v/>
      </c>
      <c r="G791" s="2" t="str" cm="1">
        <f t="array" ref="G791">IFERROR(SMALL(IF($D$2:$D1700=D791,$A$2:$A$911*1.001),1),"")</f>
        <v/>
      </c>
      <c r="H791" s="2" t="str" cm="1">
        <f t="array" ref="H791">IFERROR(SMALL(IF($D$2:$D1700=D791,$A$2:$A$911*1.0001),2),"")</f>
        <v/>
      </c>
      <c r="I791" s="2" t="str" cm="1">
        <f t="array" ref="I791">IFERROR(SMALL(IF($D$2:$D1700=D791,$A$2:$A$911*1.00001),3),"")</f>
        <v/>
      </c>
      <c r="J791" s="2" t="str" cm="1">
        <f t="array" ref="J791">IFERROR(SMALL(IF($D$2:$D1700=D791,$A$2:$A$911*1.000001),4),"")</f>
        <v/>
      </c>
      <c r="K791" s="13" t="str">
        <f t="shared" si="77"/>
        <v>No</v>
      </c>
      <c r="L791" s="13" t="str">
        <f t="shared" si="78"/>
        <v>No</v>
      </c>
      <c r="M791" s="13" t="str">
        <f t="shared" si="79"/>
        <v>No</v>
      </c>
      <c r="N791" s="13" t="str">
        <f>Table1[[#This Row],[Club]]&amp;":"&amp;Table1[[#Headers],[Male]]</f>
        <v>:Male</v>
      </c>
    </row>
    <row r="792" spans="1:14" x14ac:dyDescent="0.2">
      <c r="A792" s="2">
        <v>791</v>
      </c>
      <c r="B792" s="2" t="str">
        <f>IFERROR(VLOOKUP($A$1&amp;":"&amp;A792,'Finish order'!C:K,6,FALSE),"")</f>
        <v/>
      </c>
      <c r="C792" s="2" t="str">
        <f>IFERROR(VLOOKUP(A$1&amp;":"&amp;A792,'Finish order'!$C:$K,9,FALSE),"")</f>
        <v/>
      </c>
      <c r="D792" s="2" t="str">
        <f>IFERROR(VLOOKUP(A$1&amp;":"&amp;A792,'Finish order'!$C:$K,7,FALSE),"")</f>
        <v/>
      </c>
      <c r="E792" s="11" t="str">
        <f>IFERROR(VLOOKUP($A$1&amp;":"&amp;A792,'Finish order'!C:K,5,FALSE),"")</f>
        <v/>
      </c>
      <c r="F792" s="2" t="str">
        <f>IFERROR(VLOOKUP($A$1&amp;":"&amp;A792,'Finish order'!C:K,4,FALSE),"")</f>
        <v/>
      </c>
      <c r="G792" s="2" t="str" cm="1">
        <f t="array" ref="G792">IFERROR(SMALL(IF($D$2:$D1701=D792,$A$2:$A$911*1.001),1),"")</f>
        <v/>
      </c>
      <c r="H792" s="2" t="str" cm="1">
        <f t="array" ref="H792">IFERROR(SMALL(IF($D$2:$D1701=D792,$A$2:$A$911*1.0001),2),"")</f>
        <v/>
      </c>
      <c r="I792" s="2" t="str" cm="1">
        <f t="array" ref="I792">IFERROR(SMALL(IF($D$2:$D1701=D792,$A$2:$A$911*1.00001),3),"")</f>
        <v/>
      </c>
      <c r="J792" s="2" t="str" cm="1">
        <f t="array" ref="J792">IFERROR(SMALL(IF($D$2:$D1701=D792,$A$2:$A$911*1.000001),4),"")</f>
        <v/>
      </c>
      <c r="K792" s="13" t="str">
        <f t="shared" si="77"/>
        <v>No</v>
      </c>
      <c r="L792" s="13" t="str">
        <f t="shared" si="78"/>
        <v>No</v>
      </c>
      <c r="M792" s="13" t="str">
        <f t="shared" si="79"/>
        <v>No</v>
      </c>
      <c r="N792" s="13" t="str">
        <f>Table1[[#This Row],[Club]]&amp;":"&amp;Table1[[#Headers],[Male]]</f>
        <v>:Male</v>
      </c>
    </row>
    <row r="793" spans="1:14" x14ac:dyDescent="0.2">
      <c r="A793" s="2">
        <v>792</v>
      </c>
      <c r="B793" s="2" t="str">
        <f>IFERROR(VLOOKUP($A$1&amp;":"&amp;A793,'Finish order'!C:K,6,FALSE),"")</f>
        <v/>
      </c>
      <c r="C793" s="2" t="str">
        <f>IFERROR(VLOOKUP(A$1&amp;":"&amp;A793,'Finish order'!$C:$K,9,FALSE),"")</f>
        <v/>
      </c>
      <c r="D793" s="2" t="str">
        <f>IFERROR(VLOOKUP(A$1&amp;":"&amp;A793,'Finish order'!$C:$K,7,FALSE),"")</f>
        <v/>
      </c>
      <c r="E793" s="11" t="str">
        <f>IFERROR(VLOOKUP($A$1&amp;":"&amp;A793,'Finish order'!C:K,5,FALSE),"")</f>
        <v/>
      </c>
      <c r="F793" s="2" t="str">
        <f>IFERROR(VLOOKUP($A$1&amp;":"&amp;A793,'Finish order'!C:K,4,FALSE),"")</f>
        <v/>
      </c>
      <c r="G793" s="2" t="str" cm="1">
        <f t="array" ref="G793">IFERROR(SMALL(IF($D$2:$D1702=D793,$A$2:$A$911*1.001),1),"")</f>
        <v/>
      </c>
      <c r="H793" s="2" t="str" cm="1">
        <f t="array" ref="H793">IFERROR(SMALL(IF($D$2:$D1702=D793,$A$2:$A$911*1.0001),2),"")</f>
        <v/>
      </c>
      <c r="I793" s="2" t="str" cm="1">
        <f t="array" ref="I793">IFERROR(SMALL(IF($D$2:$D1702=D793,$A$2:$A$911*1.00001),3),"")</f>
        <v/>
      </c>
      <c r="J793" s="2" t="str" cm="1">
        <f t="array" ref="J793">IFERROR(SMALL(IF($D$2:$D1702=D793,$A$2:$A$911*1.000001),4),"")</f>
        <v/>
      </c>
      <c r="K793" s="13" t="str">
        <f t="shared" si="77"/>
        <v>No</v>
      </c>
      <c r="L793" s="13" t="str">
        <f t="shared" si="78"/>
        <v>No</v>
      </c>
      <c r="M793" s="13" t="str">
        <f t="shared" si="79"/>
        <v>No</v>
      </c>
      <c r="N793" s="13" t="str">
        <f>Table1[[#This Row],[Club]]&amp;":"&amp;Table1[[#Headers],[Male]]</f>
        <v>:Male</v>
      </c>
    </row>
    <row r="794" spans="1:14" x14ac:dyDescent="0.2">
      <c r="A794" s="2">
        <v>793</v>
      </c>
      <c r="B794" s="2" t="str">
        <f>IFERROR(VLOOKUP($A$1&amp;":"&amp;A794,'Finish order'!C:K,6,FALSE),"")</f>
        <v/>
      </c>
      <c r="C794" s="2" t="str">
        <f>IFERROR(VLOOKUP(A$1&amp;":"&amp;A794,'Finish order'!$C:$K,9,FALSE),"")</f>
        <v/>
      </c>
      <c r="D794" s="2" t="str">
        <f>IFERROR(VLOOKUP(A$1&amp;":"&amp;A794,'Finish order'!$C:$K,7,FALSE),"")</f>
        <v/>
      </c>
      <c r="E794" s="11" t="str">
        <f>IFERROR(VLOOKUP($A$1&amp;":"&amp;A794,'Finish order'!C:K,5,FALSE),"")</f>
        <v/>
      </c>
      <c r="F794" s="2" t="str">
        <f>IFERROR(VLOOKUP($A$1&amp;":"&amp;A794,'Finish order'!C:K,4,FALSE),"")</f>
        <v/>
      </c>
      <c r="G794" s="2" t="str" cm="1">
        <f t="array" ref="G794">IFERROR(SMALL(IF($D$2:$D1703=D794,$A$2:$A$911*1.001),1),"")</f>
        <v/>
      </c>
      <c r="H794" s="2" t="str" cm="1">
        <f t="array" ref="H794">IFERROR(SMALL(IF($D$2:$D1703=D794,$A$2:$A$911*1.0001),2),"")</f>
        <v/>
      </c>
      <c r="I794" s="2" t="str" cm="1">
        <f t="array" ref="I794">IFERROR(SMALL(IF($D$2:$D1703=D794,$A$2:$A$911*1.00001),3),"")</f>
        <v/>
      </c>
      <c r="J794" s="2" t="str" cm="1">
        <f t="array" ref="J794">IFERROR(SMALL(IF($D$2:$D1703=D794,$A$2:$A$911*1.000001),4),"")</f>
        <v/>
      </c>
      <c r="K794" s="13" t="str">
        <f t="shared" si="77"/>
        <v>No</v>
      </c>
      <c r="L794" s="13" t="str">
        <f t="shared" si="78"/>
        <v>No</v>
      </c>
      <c r="M794" s="13" t="str">
        <f t="shared" si="79"/>
        <v>No</v>
      </c>
      <c r="N794" s="13" t="str">
        <f>Table1[[#This Row],[Club]]&amp;":"&amp;Table1[[#Headers],[Male]]</f>
        <v>:Male</v>
      </c>
    </row>
    <row r="795" spans="1:14" x14ac:dyDescent="0.2">
      <c r="A795" s="2">
        <v>794</v>
      </c>
      <c r="B795" s="2" t="str">
        <f>IFERROR(VLOOKUP($A$1&amp;":"&amp;A795,'Finish order'!C:K,6,FALSE),"")</f>
        <v/>
      </c>
      <c r="C795" s="2" t="str">
        <f>IFERROR(VLOOKUP(A$1&amp;":"&amp;A795,'Finish order'!$C:$K,9,FALSE),"")</f>
        <v/>
      </c>
      <c r="D795" s="2" t="str">
        <f>IFERROR(VLOOKUP(A$1&amp;":"&amp;A795,'Finish order'!$C:$K,7,FALSE),"")</f>
        <v/>
      </c>
      <c r="E795" s="11" t="str">
        <f>IFERROR(VLOOKUP($A$1&amp;":"&amp;A795,'Finish order'!C:K,5,FALSE),"")</f>
        <v/>
      </c>
      <c r="F795" s="2" t="str">
        <f>IFERROR(VLOOKUP($A$1&amp;":"&amp;A795,'Finish order'!C:K,4,FALSE),"")</f>
        <v/>
      </c>
      <c r="G795" s="2" t="str" cm="1">
        <f t="array" ref="G795">IFERROR(SMALL(IF($D$2:$D1704=D795,$A$2:$A$911*1.001),1),"")</f>
        <v/>
      </c>
      <c r="H795" s="2" t="str" cm="1">
        <f t="array" ref="H795">IFERROR(SMALL(IF($D$2:$D1704=D795,$A$2:$A$911*1.0001),2),"")</f>
        <v/>
      </c>
      <c r="I795" s="2" t="str" cm="1">
        <f t="array" ref="I795">IFERROR(SMALL(IF($D$2:$D1704=D795,$A$2:$A$911*1.00001),3),"")</f>
        <v/>
      </c>
      <c r="J795" s="2" t="str" cm="1">
        <f t="array" ref="J795">IFERROR(SMALL(IF($D$2:$D1704=D795,$A$2:$A$911*1.000001),4),"")</f>
        <v/>
      </c>
      <c r="K795" s="13" t="str">
        <f t="shared" si="77"/>
        <v>No</v>
      </c>
      <c r="L795" s="13" t="str">
        <f t="shared" si="78"/>
        <v>No</v>
      </c>
      <c r="M795" s="13" t="str">
        <f t="shared" si="79"/>
        <v>No</v>
      </c>
      <c r="N795" s="13" t="str">
        <f>Table1[[#This Row],[Club]]&amp;":"&amp;Table1[[#Headers],[Male]]</f>
        <v>:Male</v>
      </c>
    </row>
    <row r="796" spans="1:14" x14ac:dyDescent="0.2">
      <c r="A796" s="2">
        <v>795</v>
      </c>
      <c r="B796" s="2" t="str">
        <f>IFERROR(VLOOKUP($A$1&amp;":"&amp;A796,'Finish order'!C:K,6,FALSE),"")</f>
        <v/>
      </c>
      <c r="C796" s="2" t="str">
        <f>IFERROR(VLOOKUP(A$1&amp;":"&amp;A796,'Finish order'!$C:$K,9,FALSE),"")</f>
        <v/>
      </c>
      <c r="D796" s="2" t="str">
        <f>IFERROR(VLOOKUP(A$1&amp;":"&amp;A796,'Finish order'!$C:$K,7,FALSE),"")</f>
        <v/>
      </c>
      <c r="E796" s="11" t="str">
        <f>IFERROR(VLOOKUP($A$1&amp;":"&amp;A796,'Finish order'!C:K,5,FALSE),"")</f>
        <v/>
      </c>
      <c r="F796" s="2" t="str">
        <f>IFERROR(VLOOKUP($A$1&amp;":"&amp;A796,'Finish order'!C:K,4,FALSE),"")</f>
        <v/>
      </c>
      <c r="G796" s="2" t="str" cm="1">
        <f t="array" ref="G796">IFERROR(SMALL(IF($D$2:$D1705=D796,$A$2:$A$911*1.001),1),"")</f>
        <v/>
      </c>
      <c r="H796" s="2" t="str" cm="1">
        <f t="array" ref="H796">IFERROR(SMALL(IF($D$2:$D1705=D796,$A$2:$A$911*1.0001),2),"")</f>
        <v/>
      </c>
      <c r="I796" s="2" t="str" cm="1">
        <f t="array" ref="I796">IFERROR(SMALL(IF($D$2:$D1705=D796,$A$2:$A$911*1.00001),3),"")</f>
        <v/>
      </c>
      <c r="J796" s="2" t="str" cm="1">
        <f t="array" ref="J796">IFERROR(SMALL(IF($D$2:$D1705=D796,$A$2:$A$911*1.000001),4),"")</f>
        <v/>
      </c>
      <c r="K796" s="13" t="str">
        <f t="shared" si="77"/>
        <v>No</v>
      </c>
      <c r="L796" s="13" t="str">
        <f t="shared" si="78"/>
        <v>No</v>
      </c>
      <c r="M796" s="13" t="str">
        <f t="shared" si="79"/>
        <v>No</v>
      </c>
      <c r="N796" s="13" t="str">
        <f>Table1[[#This Row],[Club]]&amp;":"&amp;Table1[[#Headers],[Male]]</f>
        <v>:Male</v>
      </c>
    </row>
    <row r="797" spans="1:14" x14ac:dyDescent="0.2">
      <c r="A797" s="2">
        <v>796</v>
      </c>
      <c r="B797" s="2" t="str">
        <f>IFERROR(VLOOKUP($A$1&amp;":"&amp;A797,'Finish order'!C:K,6,FALSE),"")</f>
        <v/>
      </c>
      <c r="C797" s="2" t="str">
        <f>IFERROR(VLOOKUP(A$1&amp;":"&amp;A797,'Finish order'!$C:$K,9,FALSE),"")</f>
        <v/>
      </c>
      <c r="D797" s="2" t="str">
        <f>IFERROR(VLOOKUP(A$1&amp;":"&amp;A797,'Finish order'!$C:$K,7,FALSE),"")</f>
        <v/>
      </c>
      <c r="E797" s="11" t="str">
        <f>IFERROR(VLOOKUP($A$1&amp;":"&amp;A797,'Finish order'!C:K,5,FALSE),"")</f>
        <v/>
      </c>
      <c r="F797" s="2" t="str">
        <f>IFERROR(VLOOKUP($A$1&amp;":"&amp;A797,'Finish order'!C:K,4,FALSE),"")</f>
        <v/>
      </c>
      <c r="G797" s="2" t="str" cm="1">
        <f t="array" ref="G797">IFERROR(SMALL(IF($D$2:$D1706=D797,$A$2:$A$911*1.001),1),"")</f>
        <v/>
      </c>
      <c r="H797" s="2" t="str" cm="1">
        <f t="array" ref="H797">IFERROR(SMALL(IF($D$2:$D1706=D797,$A$2:$A$911*1.0001),2),"")</f>
        <v/>
      </c>
      <c r="I797" s="2" t="str" cm="1">
        <f t="array" ref="I797">IFERROR(SMALL(IF($D$2:$D1706=D797,$A$2:$A$911*1.00001),3),"")</f>
        <v/>
      </c>
      <c r="J797" s="2" t="str" cm="1">
        <f t="array" ref="J797">IFERROR(SMALL(IF($D$2:$D1706=D797,$A$2:$A$911*1.000001),4),"")</f>
        <v/>
      </c>
      <c r="K797" s="13" t="str">
        <f t="shared" si="77"/>
        <v>No</v>
      </c>
      <c r="L797" s="13" t="str">
        <f t="shared" si="78"/>
        <v>No</v>
      </c>
      <c r="M797" s="13" t="str">
        <f t="shared" si="79"/>
        <v>No</v>
      </c>
      <c r="N797" s="13" t="str">
        <f>Table1[[#This Row],[Club]]&amp;":"&amp;Table1[[#Headers],[Male]]</f>
        <v>:Male</v>
      </c>
    </row>
    <row r="798" spans="1:14" x14ac:dyDescent="0.2">
      <c r="A798" s="2">
        <v>797</v>
      </c>
      <c r="B798" s="2" t="str">
        <f>IFERROR(VLOOKUP($A$1&amp;":"&amp;A798,'Finish order'!C:K,6,FALSE),"")</f>
        <v/>
      </c>
      <c r="C798" s="2" t="str">
        <f>IFERROR(VLOOKUP(A$1&amp;":"&amp;A798,'Finish order'!$C:$K,9,FALSE),"")</f>
        <v/>
      </c>
      <c r="D798" s="2" t="str">
        <f>IFERROR(VLOOKUP(A$1&amp;":"&amp;A798,'Finish order'!$C:$K,7,FALSE),"")</f>
        <v/>
      </c>
      <c r="E798" s="11" t="str">
        <f>IFERROR(VLOOKUP($A$1&amp;":"&amp;A798,'Finish order'!C:K,5,FALSE),"")</f>
        <v/>
      </c>
      <c r="F798" s="2" t="str">
        <f>IFERROR(VLOOKUP($A$1&amp;":"&amp;A798,'Finish order'!C:K,4,FALSE),"")</f>
        <v/>
      </c>
      <c r="G798" s="2" t="str" cm="1">
        <f t="array" ref="G798">IFERROR(SMALL(IF($D$2:$D1707=D798,$A$2:$A$911*1.001),1),"")</f>
        <v/>
      </c>
      <c r="H798" s="2" t="str" cm="1">
        <f t="array" ref="H798">IFERROR(SMALL(IF($D$2:$D1707=D798,$A$2:$A$911*1.0001),2),"")</f>
        <v/>
      </c>
      <c r="I798" s="2" t="str" cm="1">
        <f t="array" ref="I798">IFERROR(SMALL(IF($D$2:$D1707=D798,$A$2:$A$911*1.00001),3),"")</f>
        <v/>
      </c>
      <c r="J798" s="2" t="str" cm="1">
        <f t="array" ref="J798">IFERROR(SMALL(IF($D$2:$D1707=D798,$A$2:$A$911*1.000001),4),"")</f>
        <v/>
      </c>
      <c r="K798" s="13" t="str">
        <f t="shared" si="77"/>
        <v>No</v>
      </c>
      <c r="L798" s="13" t="str">
        <f t="shared" si="78"/>
        <v>No</v>
      </c>
      <c r="M798" s="13" t="str">
        <f t="shared" si="79"/>
        <v>No</v>
      </c>
      <c r="N798" s="13" t="str">
        <f>Table1[[#This Row],[Club]]&amp;":"&amp;Table1[[#Headers],[Male]]</f>
        <v>:Male</v>
      </c>
    </row>
    <row r="799" spans="1:14" x14ac:dyDescent="0.2">
      <c r="A799" s="2">
        <v>798</v>
      </c>
      <c r="B799" s="2" t="str">
        <f>IFERROR(VLOOKUP($A$1&amp;":"&amp;A799,'Finish order'!C:K,6,FALSE),"")</f>
        <v/>
      </c>
      <c r="C799" s="2" t="str">
        <f>IFERROR(VLOOKUP(A$1&amp;":"&amp;A799,'Finish order'!$C:$K,9,FALSE),"")</f>
        <v/>
      </c>
      <c r="D799" s="2" t="str">
        <f>IFERROR(VLOOKUP(A$1&amp;":"&amp;A799,'Finish order'!$C:$K,7,FALSE),"")</f>
        <v/>
      </c>
      <c r="E799" s="11" t="str">
        <f>IFERROR(VLOOKUP($A$1&amp;":"&amp;A799,'Finish order'!C:K,5,FALSE),"")</f>
        <v/>
      </c>
      <c r="F799" s="2" t="str">
        <f>IFERROR(VLOOKUP($A$1&amp;":"&amp;A799,'Finish order'!C:K,4,FALSE),"")</f>
        <v/>
      </c>
      <c r="G799" s="2" t="str" cm="1">
        <f t="array" ref="G799">IFERROR(SMALL(IF($D$2:$D1708=D799,$A$2:$A$911*1.001),1),"")</f>
        <v/>
      </c>
      <c r="H799" s="2" t="str" cm="1">
        <f t="array" ref="H799">IFERROR(SMALL(IF($D$2:$D1708=D799,$A$2:$A$911*1.0001),2),"")</f>
        <v/>
      </c>
      <c r="I799" s="2" t="str" cm="1">
        <f t="array" ref="I799">IFERROR(SMALL(IF($D$2:$D1708=D799,$A$2:$A$911*1.00001),3),"")</f>
        <v/>
      </c>
      <c r="J799" s="2" t="str" cm="1">
        <f t="array" ref="J799">IFERROR(SMALL(IF($D$2:$D1708=D799,$A$2:$A$911*1.000001),4),"")</f>
        <v/>
      </c>
      <c r="K799" s="13" t="str">
        <f t="shared" si="77"/>
        <v>No</v>
      </c>
      <c r="L799" s="13" t="str">
        <f t="shared" si="78"/>
        <v>No</v>
      </c>
      <c r="M799" s="13" t="str">
        <f t="shared" si="79"/>
        <v>No</v>
      </c>
      <c r="N799" s="13" t="str">
        <f>Table1[[#This Row],[Club]]&amp;":"&amp;Table1[[#Headers],[Male]]</f>
        <v>:Male</v>
      </c>
    </row>
    <row r="800" spans="1:14" x14ac:dyDescent="0.2">
      <c r="A800" s="2">
        <v>799</v>
      </c>
      <c r="B800" s="2" t="str">
        <f>IFERROR(VLOOKUP($A$1&amp;":"&amp;A800,'Finish order'!C:K,6,FALSE),"")</f>
        <v/>
      </c>
      <c r="C800" s="2" t="str">
        <f>IFERROR(VLOOKUP(A$1&amp;":"&amp;A800,'Finish order'!$C:$K,9,FALSE),"")</f>
        <v/>
      </c>
      <c r="D800" s="2" t="str">
        <f>IFERROR(VLOOKUP(A$1&amp;":"&amp;A800,'Finish order'!$C:$K,7,FALSE),"")</f>
        <v/>
      </c>
      <c r="E800" s="11" t="str">
        <f>IFERROR(VLOOKUP($A$1&amp;":"&amp;A800,'Finish order'!C:K,5,FALSE),"")</f>
        <v/>
      </c>
      <c r="F800" s="2" t="str">
        <f>IFERROR(VLOOKUP($A$1&amp;":"&amp;A800,'Finish order'!C:K,4,FALSE),"")</f>
        <v/>
      </c>
      <c r="G800" s="2" t="str" cm="1">
        <f t="array" ref="G800">IFERROR(SMALL(IF($D$2:$D1709=D800,$A$2:$A$911*1.001),1),"")</f>
        <v/>
      </c>
      <c r="H800" s="2" t="str" cm="1">
        <f t="array" ref="H800">IFERROR(SMALL(IF($D$2:$D1709=D800,$A$2:$A$911*1.0001),2),"")</f>
        <v/>
      </c>
      <c r="I800" s="2" t="str" cm="1">
        <f t="array" ref="I800">IFERROR(SMALL(IF($D$2:$D1709=D800,$A$2:$A$911*1.00001),3),"")</f>
        <v/>
      </c>
      <c r="J800" s="2" t="str" cm="1">
        <f t="array" ref="J800">IFERROR(SMALL(IF($D$2:$D1709=D800,$A$2:$A$911*1.000001),4),"")</f>
        <v/>
      </c>
      <c r="K800" s="13" t="str">
        <f t="shared" si="77"/>
        <v>No</v>
      </c>
      <c r="L800" s="13" t="str">
        <f t="shared" si="78"/>
        <v>No</v>
      </c>
      <c r="M800" s="13" t="str">
        <f t="shared" si="79"/>
        <v>No</v>
      </c>
      <c r="N800" s="13" t="str">
        <f>Table1[[#This Row],[Club]]&amp;":"&amp;Table1[[#Headers],[Male]]</f>
        <v>:Male</v>
      </c>
    </row>
    <row r="801" spans="1:14" x14ac:dyDescent="0.2">
      <c r="A801" s="2">
        <v>800</v>
      </c>
      <c r="B801" s="2" t="str">
        <f>IFERROR(VLOOKUP($A$1&amp;":"&amp;A801,'Finish order'!C:K,6,FALSE),"")</f>
        <v/>
      </c>
      <c r="C801" s="2" t="str">
        <f>IFERROR(VLOOKUP(A$1&amp;":"&amp;A801,'Finish order'!$C:$K,9,FALSE),"")</f>
        <v/>
      </c>
      <c r="D801" s="2" t="str">
        <f>IFERROR(VLOOKUP(A$1&amp;":"&amp;A801,'Finish order'!$C:$K,7,FALSE),"")</f>
        <v/>
      </c>
      <c r="E801" s="11" t="str">
        <f>IFERROR(VLOOKUP($A$1&amp;":"&amp;A801,'Finish order'!C:K,5,FALSE),"")</f>
        <v/>
      </c>
      <c r="F801" s="2" t="str">
        <f>IFERROR(VLOOKUP($A$1&amp;":"&amp;A801,'Finish order'!C:K,4,FALSE),"")</f>
        <v/>
      </c>
      <c r="G801" s="2" t="str" cm="1">
        <f t="array" ref="G801">IFERROR(SMALL(IF($D$2:$D1710=D801,$A$2:$A$911*1.001),1),"")</f>
        <v/>
      </c>
      <c r="H801" s="2" t="str" cm="1">
        <f t="array" ref="H801">IFERROR(SMALL(IF($D$2:$D1710=D801,$A$2:$A$911*1.0001),2),"")</f>
        <v/>
      </c>
      <c r="I801" s="2" t="str" cm="1">
        <f t="array" ref="I801">IFERROR(SMALL(IF($D$2:$D1710=D801,$A$2:$A$911*1.00001),3),"")</f>
        <v/>
      </c>
      <c r="J801" s="2" t="str" cm="1">
        <f t="array" ref="J801">IFERROR(SMALL(IF($D$2:$D1710=D801,$A$2:$A$911*1.000001),4),"")</f>
        <v/>
      </c>
      <c r="K801" s="13" t="str">
        <f t="shared" si="77"/>
        <v>No</v>
      </c>
      <c r="L801" s="13" t="str">
        <f t="shared" si="78"/>
        <v>No</v>
      </c>
      <c r="M801" s="13" t="str">
        <f t="shared" si="79"/>
        <v>No</v>
      </c>
      <c r="N801" s="13" t="str">
        <f>Table1[[#This Row],[Club]]&amp;":"&amp;Table1[[#Headers],[Male]]</f>
        <v>:Male</v>
      </c>
    </row>
    <row r="802" spans="1:14" x14ac:dyDescent="0.2">
      <c r="A802" s="2">
        <v>801</v>
      </c>
      <c r="B802" s="2" t="str">
        <f>IFERROR(VLOOKUP($A$1&amp;":"&amp;A802,'Finish order'!C:K,6,FALSE),"")</f>
        <v/>
      </c>
      <c r="C802" s="2" t="str">
        <f>IFERROR(VLOOKUP(A$1&amp;":"&amp;A802,'Finish order'!$C:$K,9,FALSE),"")</f>
        <v/>
      </c>
      <c r="D802" s="2" t="str">
        <f>IFERROR(VLOOKUP(A$1&amp;":"&amp;A802,'Finish order'!$C:$K,7,FALSE),"")</f>
        <v/>
      </c>
      <c r="E802" s="11" t="str">
        <f>IFERROR(VLOOKUP($A$1&amp;":"&amp;A802,'Finish order'!C:K,5,FALSE),"")</f>
        <v/>
      </c>
      <c r="F802" s="2" t="str">
        <f>IFERROR(VLOOKUP($A$1&amp;":"&amp;A802,'Finish order'!C:K,4,FALSE),"")</f>
        <v/>
      </c>
      <c r="G802" s="2" t="str" cm="1">
        <f t="array" ref="G802">IFERROR(SMALL(IF($D$2:$D1711=D802,$A$2:$A$911*1.001),1),"")</f>
        <v/>
      </c>
      <c r="H802" s="2" t="str" cm="1">
        <f t="array" ref="H802">IFERROR(SMALL(IF($D$2:$D1711=D802,$A$2:$A$911*1.0001),2),"")</f>
        <v/>
      </c>
      <c r="I802" s="2" t="str" cm="1">
        <f t="array" ref="I802">IFERROR(SMALL(IF($D$2:$D1711=D802,$A$2:$A$911*1.00001),3),"")</f>
        <v/>
      </c>
      <c r="J802" s="2" t="str" cm="1">
        <f t="array" ref="J802">IFERROR(SMALL(IF($D$2:$D1711=D802,$A$2:$A$911*1.000001),4),"")</f>
        <v/>
      </c>
      <c r="K802" s="13" t="str">
        <f t="shared" si="77"/>
        <v>No</v>
      </c>
      <c r="L802" s="13" t="str">
        <f t="shared" si="78"/>
        <v>No</v>
      </c>
      <c r="M802" s="13" t="str">
        <f t="shared" si="79"/>
        <v>No</v>
      </c>
      <c r="N802" s="13" t="str">
        <f>Table1[[#This Row],[Club]]&amp;":"&amp;Table1[[#Headers],[Male]]</f>
        <v>:Male</v>
      </c>
    </row>
    <row r="803" spans="1:14" x14ac:dyDescent="0.2">
      <c r="A803" s="2">
        <v>802</v>
      </c>
      <c r="B803" s="2" t="str">
        <f>IFERROR(VLOOKUP($A$1&amp;":"&amp;A803,'Finish order'!C:K,6,FALSE),"")</f>
        <v/>
      </c>
      <c r="C803" s="2" t="str">
        <f>IFERROR(VLOOKUP(A$1&amp;":"&amp;A803,'Finish order'!$C:$K,9,FALSE),"")</f>
        <v/>
      </c>
      <c r="D803" s="2" t="str">
        <f>IFERROR(VLOOKUP(A$1&amp;":"&amp;A803,'Finish order'!$C:$K,7,FALSE),"")</f>
        <v/>
      </c>
      <c r="E803" s="11" t="str">
        <f>IFERROR(VLOOKUP($A$1&amp;":"&amp;A803,'Finish order'!C:K,5,FALSE),"")</f>
        <v/>
      </c>
      <c r="F803" s="2" t="str">
        <f>IFERROR(VLOOKUP($A$1&amp;":"&amp;A803,'Finish order'!C:K,4,FALSE),"")</f>
        <v/>
      </c>
      <c r="G803" s="2" t="str" cm="1">
        <f t="array" ref="G803">IFERROR(SMALL(IF($D$2:$D1712=D803,$A$2:$A$911*1.001),1),"")</f>
        <v/>
      </c>
      <c r="H803" s="2" t="str" cm="1">
        <f t="array" ref="H803">IFERROR(SMALL(IF($D$2:$D1712=D803,$A$2:$A$911*1.0001),2),"")</f>
        <v/>
      </c>
      <c r="I803" s="2" t="str" cm="1">
        <f t="array" ref="I803">IFERROR(SMALL(IF($D$2:$D1712=D803,$A$2:$A$911*1.00001),3),"")</f>
        <v/>
      </c>
      <c r="J803" s="2" t="str" cm="1">
        <f t="array" ref="J803">IFERROR(SMALL(IF($D$2:$D1712=D803,$A$2:$A$911*1.000001),4),"")</f>
        <v/>
      </c>
      <c r="K803" s="13" t="str">
        <f t="shared" si="77"/>
        <v>No</v>
      </c>
      <c r="L803" s="13" t="str">
        <f t="shared" si="78"/>
        <v>No</v>
      </c>
      <c r="M803" s="13" t="str">
        <f t="shared" si="79"/>
        <v>No</v>
      </c>
      <c r="N803" s="13" t="str">
        <f>Table1[[#This Row],[Club]]&amp;":"&amp;Table1[[#Headers],[Male]]</f>
        <v>:Male</v>
      </c>
    </row>
    <row r="804" spans="1:14" x14ac:dyDescent="0.2">
      <c r="A804" s="2">
        <v>803</v>
      </c>
      <c r="B804" s="2" t="str">
        <f>IFERROR(VLOOKUP($A$1&amp;":"&amp;A804,'Finish order'!C:K,6,FALSE),"")</f>
        <v/>
      </c>
      <c r="C804" s="2" t="str">
        <f>IFERROR(VLOOKUP(A$1&amp;":"&amp;A804,'Finish order'!$C:$K,9,FALSE),"")</f>
        <v/>
      </c>
      <c r="D804" s="2" t="str">
        <f>IFERROR(VLOOKUP(A$1&amp;":"&amp;A804,'Finish order'!$C:$K,7,FALSE),"")</f>
        <v/>
      </c>
      <c r="E804" s="11" t="str">
        <f>IFERROR(VLOOKUP($A$1&amp;":"&amp;A804,'Finish order'!C:K,5,FALSE),"")</f>
        <v/>
      </c>
      <c r="F804" s="2" t="str">
        <f>IFERROR(VLOOKUP($A$1&amp;":"&amp;A804,'Finish order'!C:K,4,FALSE),"")</f>
        <v/>
      </c>
      <c r="G804" s="2" t="str" cm="1">
        <f t="array" ref="G804">IFERROR(SMALL(IF($D$2:$D1713=D804,$A$2:$A$911*1.001),1),"")</f>
        <v/>
      </c>
      <c r="H804" s="2" t="str" cm="1">
        <f t="array" ref="H804">IFERROR(SMALL(IF($D$2:$D1713=D804,$A$2:$A$911*1.0001),2),"")</f>
        <v/>
      </c>
      <c r="I804" s="2" t="str" cm="1">
        <f t="array" ref="I804">IFERROR(SMALL(IF($D$2:$D1713=D804,$A$2:$A$911*1.00001),3),"")</f>
        <v/>
      </c>
      <c r="J804" s="2" t="str" cm="1">
        <f t="array" ref="J804">IFERROR(SMALL(IF($D$2:$D1713=D804,$A$2:$A$911*1.000001),4),"")</f>
        <v/>
      </c>
      <c r="K804" s="13" t="str">
        <f t="shared" si="77"/>
        <v>No</v>
      </c>
      <c r="L804" s="13" t="str">
        <f t="shared" si="78"/>
        <v>No</v>
      </c>
      <c r="M804" s="13" t="str">
        <f t="shared" si="79"/>
        <v>No</v>
      </c>
      <c r="N804" s="13" t="str">
        <f>Table1[[#This Row],[Club]]&amp;":"&amp;Table1[[#Headers],[Male]]</f>
        <v>:Male</v>
      </c>
    </row>
    <row r="805" spans="1:14" x14ac:dyDescent="0.2">
      <c r="A805" s="2">
        <v>804</v>
      </c>
      <c r="B805" s="2" t="str">
        <f>IFERROR(VLOOKUP($A$1&amp;":"&amp;A805,'Finish order'!C:K,6,FALSE),"")</f>
        <v/>
      </c>
      <c r="C805" s="2" t="str">
        <f>IFERROR(VLOOKUP(A$1&amp;":"&amp;A805,'Finish order'!$C:$K,9,FALSE),"")</f>
        <v/>
      </c>
      <c r="D805" s="2" t="str">
        <f>IFERROR(VLOOKUP(A$1&amp;":"&amp;A805,'Finish order'!$C:$K,7,FALSE),"")</f>
        <v/>
      </c>
      <c r="E805" s="11" t="str">
        <f>IFERROR(VLOOKUP($A$1&amp;":"&amp;A805,'Finish order'!C:K,5,FALSE),"")</f>
        <v/>
      </c>
      <c r="F805" s="2" t="str">
        <f>IFERROR(VLOOKUP($A$1&amp;":"&amp;A805,'Finish order'!C:K,4,FALSE),"")</f>
        <v/>
      </c>
      <c r="G805" s="2" t="str" cm="1">
        <f t="array" ref="G805">IFERROR(SMALL(IF($D$2:$D1714=D805,$A$2:$A$911*1.001),1),"")</f>
        <v/>
      </c>
      <c r="H805" s="2" t="str" cm="1">
        <f t="array" ref="H805">IFERROR(SMALL(IF($D$2:$D1714=D805,$A$2:$A$911*1.0001),2),"")</f>
        <v/>
      </c>
      <c r="I805" s="2" t="str" cm="1">
        <f t="array" ref="I805">IFERROR(SMALL(IF($D$2:$D1714=D805,$A$2:$A$911*1.00001),3),"")</f>
        <v/>
      </c>
      <c r="J805" s="2" t="str" cm="1">
        <f t="array" ref="J805">IFERROR(SMALL(IF($D$2:$D1714=D805,$A$2:$A$911*1.000001),4),"")</f>
        <v/>
      </c>
      <c r="K805" s="13" t="str">
        <f t="shared" si="77"/>
        <v>No</v>
      </c>
      <c r="L805" s="13" t="str">
        <f t="shared" si="78"/>
        <v>No</v>
      </c>
      <c r="M805" s="13" t="str">
        <f t="shared" si="79"/>
        <v>No</v>
      </c>
      <c r="N805" s="13" t="str">
        <f>Table1[[#This Row],[Club]]&amp;":"&amp;Table1[[#Headers],[Male]]</f>
        <v>:Male</v>
      </c>
    </row>
    <row r="806" spans="1:14" x14ac:dyDescent="0.2">
      <c r="A806" s="2">
        <v>805</v>
      </c>
      <c r="B806" s="2" t="str">
        <f>IFERROR(VLOOKUP($A$1&amp;":"&amp;A806,'Finish order'!C:K,6,FALSE),"")</f>
        <v/>
      </c>
      <c r="C806" s="2" t="str">
        <f>IFERROR(VLOOKUP(A$1&amp;":"&amp;A806,'Finish order'!$C:$K,9,FALSE),"")</f>
        <v/>
      </c>
      <c r="D806" s="2" t="str">
        <f>IFERROR(VLOOKUP(A$1&amp;":"&amp;A806,'Finish order'!$C:$K,7,FALSE),"")</f>
        <v/>
      </c>
      <c r="E806" s="11" t="str">
        <f>IFERROR(VLOOKUP($A$1&amp;":"&amp;A806,'Finish order'!C:K,5,FALSE),"")</f>
        <v/>
      </c>
      <c r="F806" s="2" t="str">
        <f>IFERROR(VLOOKUP($A$1&amp;":"&amp;A806,'Finish order'!C:K,4,FALSE),"")</f>
        <v/>
      </c>
      <c r="G806" s="2" t="str" cm="1">
        <f t="array" ref="G806">IFERROR(SMALL(IF($D$2:$D1715=D806,$A$2:$A$911*1.001),1),"")</f>
        <v/>
      </c>
      <c r="H806" s="2" t="str" cm="1">
        <f t="array" ref="H806">IFERROR(SMALL(IF($D$2:$D1715=D806,$A$2:$A$911*1.0001),2),"")</f>
        <v/>
      </c>
      <c r="I806" s="2" t="str" cm="1">
        <f t="array" ref="I806">IFERROR(SMALL(IF($D$2:$D1715=D806,$A$2:$A$911*1.00001),3),"")</f>
        <v/>
      </c>
      <c r="J806" s="2" t="str" cm="1">
        <f t="array" ref="J806">IFERROR(SMALL(IF($D$2:$D1715=D806,$A$2:$A$911*1.000001),4),"")</f>
        <v/>
      </c>
      <c r="K806" s="13" t="str">
        <f t="shared" si="77"/>
        <v>No</v>
      </c>
      <c r="L806" s="13" t="str">
        <f t="shared" si="78"/>
        <v>No</v>
      </c>
      <c r="M806" s="13" t="str">
        <f t="shared" si="79"/>
        <v>No</v>
      </c>
      <c r="N806" s="13" t="str">
        <f>Table1[[#This Row],[Club]]&amp;":"&amp;Table1[[#Headers],[Male]]</f>
        <v>:Male</v>
      </c>
    </row>
    <row r="807" spans="1:14" x14ac:dyDescent="0.2">
      <c r="A807" s="2">
        <v>806</v>
      </c>
      <c r="B807" s="2" t="str">
        <f>IFERROR(VLOOKUP($A$1&amp;":"&amp;A807,'Finish order'!C:K,6,FALSE),"")</f>
        <v/>
      </c>
      <c r="C807" s="2" t="str">
        <f>IFERROR(VLOOKUP(A$1&amp;":"&amp;A807,'Finish order'!$C:$K,9,FALSE),"")</f>
        <v/>
      </c>
      <c r="D807" s="2" t="str">
        <f>IFERROR(VLOOKUP(A$1&amp;":"&amp;A807,'Finish order'!$C:$K,7,FALSE),"")</f>
        <v/>
      </c>
      <c r="E807" s="11" t="str">
        <f>IFERROR(VLOOKUP($A$1&amp;":"&amp;A807,'Finish order'!C:K,5,FALSE),"")</f>
        <v/>
      </c>
      <c r="F807" s="2" t="str">
        <f>IFERROR(VLOOKUP($A$1&amp;":"&amp;A807,'Finish order'!C:K,4,FALSE),"")</f>
        <v/>
      </c>
      <c r="G807" s="2" t="str" cm="1">
        <f t="array" ref="G807">IFERROR(SMALL(IF($D$2:$D1716=D807,$A$2:$A$911*1.001),1),"")</f>
        <v/>
      </c>
      <c r="H807" s="2" t="str" cm="1">
        <f t="array" ref="H807">IFERROR(SMALL(IF($D$2:$D1716=D807,$A$2:$A$911*1.0001),2),"")</f>
        <v/>
      </c>
      <c r="I807" s="2" t="str" cm="1">
        <f t="array" ref="I807">IFERROR(SMALL(IF($D$2:$D1716=D807,$A$2:$A$911*1.00001),3),"")</f>
        <v/>
      </c>
      <c r="J807" s="2" t="str" cm="1">
        <f t="array" ref="J807">IFERROR(SMALL(IF($D$2:$D1716=D807,$A$2:$A$911*1.000001),4),"")</f>
        <v/>
      </c>
      <c r="K807" s="13" t="str">
        <f t="shared" si="77"/>
        <v>No</v>
      </c>
      <c r="L807" s="13" t="str">
        <f t="shared" si="78"/>
        <v>No</v>
      </c>
      <c r="M807" s="13" t="str">
        <f t="shared" si="79"/>
        <v>No</v>
      </c>
      <c r="N807" s="13" t="str">
        <f>Table1[[#This Row],[Club]]&amp;":"&amp;Table1[[#Headers],[Male]]</f>
        <v>:Male</v>
      </c>
    </row>
    <row r="808" spans="1:14" x14ac:dyDescent="0.2">
      <c r="A808" s="2">
        <v>807</v>
      </c>
      <c r="B808" s="2" t="str">
        <f>IFERROR(VLOOKUP($A$1&amp;":"&amp;A808,'Finish order'!C:K,6,FALSE),"")</f>
        <v/>
      </c>
      <c r="C808" s="2" t="str">
        <f>IFERROR(VLOOKUP(A$1&amp;":"&amp;A808,'Finish order'!$C:$K,9,FALSE),"")</f>
        <v/>
      </c>
      <c r="D808" s="2" t="str">
        <f>IFERROR(VLOOKUP(A$1&amp;":"&amp;A808,'Finish order'!$C:$K,7,FALSE),"")</f>
        <v/>
      </c>
      <c r="E808" s="11" t="str">
        <f>IFERROR(VLOOKUP($A$1&amp;":"&amp;A808,'Finish order'!C:K,5,FALSE),"")</f>
        <v/>
      </c>
      <c r="F808" s="2" t="str">
        <f>IFERROR(VLOOKUP($A$1&amp;":"&amp;A808,'Finish order'!C:K,4,FALSE),"")</f>
        <v/>
      </c>
      <c r="G808" s="2" t="str" cm="1">
        <f t="array" ref="G808">IFERROR(SMALL(IF($D$2:$D1717=D808,$A$2:$A$911*1.001),1),"")</f>
        <v/>
      </c>
      <c r="H808" s="2" t="str" cm="1">
        <f t="array" ref="H808">IFERROR(SMALL(IF($D$2:$D1717=D808,$A$2:$A$911*1.0001),2),"")</f>
        <v/>
      </c>
      <c r="I808" s="2" t="str" cm="1">
        <f t="array" ref="I808">IFERROR(SMALL(IF($D$2:$D1717=D808,$A$2:$A$911*1.00001),3),"")</f>
        <v/>
      </c>
      <c r="J808" s="2" t="str" cm="1">
        <f t="array" ref="J808">IFERROR(SMALL(IF($D$2:$D1717=D808,$A$2:$A$911*1.000001),4),"")</f>
        <v/>
      </c>
      <c r="K808" s="13" t="str">
        <f t="shared" si="77"/>
        <v>No</v>
      </c>
      <c r="L808" s="13" t="str">
        <f t="shared" si="78"/>
        <v>No</v>
      </c>
      <c r="M808" s="13" t="str">
        <f t="shared" si="79"/>
        <v>No</v>
      </c>
      <c r="N808" s="13" t="str">
        <f>Table1[[#This Row],[Club]]&amp;":"&amp;Table1[[#Headers],[Male]]</f>
        <v>:Male</v>
      </c>
    </row>
    <row r="809" spans="1:14" x14ac:dyDescent="0.2">
      <c r="A809" s="2">
        <v>808</v>
      </c>
      <c r="B809" s="2" t="str">
        <f>IFERROR(VLOOKUP($A$1&amp;":"&amp;A809,'Finish order'!C:K,6,FALSE),"")</f>
        <v/>
      </c>
      <c r="C809" s="2" t="str">
        <f>IFERROR(VLOOKUP(A$1&amp;":"&amp;A809,'Finish order'!$C:$K,9,FALSE),"")</f>
        <v/>
      </c>
      <c r="D809" s="2" t="str">
        <f>IFERROR(VLOOKUP(A$1&amp;":"&amp;A809,'Finish order'!$C:$K,7,FALSE),"")</f>
        <v/>
      </c>
      <c r="E809" s="11" t="str">
        <f>IFERROR(VLOOKUP($A$1&amp;":"&amp;A809,'Finish order'!C:K,5,FALSE),"")</f>
        <v/>
      </c>
      <c r="F809" s="2" t="str">
        <f>IFERROR(VLOOKUP($A$1&amp;":"&amp;A809,'Finish order'!C:K,4,FALSE),"")</f>
        <v/>
      </c>
      <c r="G809" s="2" t="str" cm="1">
        <f t="array" ref="G809">IFERROR(SMALL(IF($D$2:$D1718=D809,$A$2:$A$911*1.001),1),"")</f>
        <v/>
      </c>
      <c r="H809" s="2" t="str" cm="1">
        <f t="array" ref="H809">IFERROR(SMALL(IF($D$2:$D1718=D809,$A$2:$A$911*1.0001),2),"")</f>
        <v/>
      </c>
      <c r="I809" s="2" t="str" cm="1">
        <f t="array" ref="I809">IFERROR(SMALL(IF($D$2:$D1718=D809,$A$2:$A$911*1.00001),3),"")</f>
        <v/>
      </c>
      <c r="J809" s="2" t="str" cm="1">
        <f t="array" ref="J809">IFERROR(SMALL(IF($D$2:$D1718=D809,$A$2:$A$911*1.000001),4),"")</f>
        <v/>
      </c>
      <c r="K809" s="13" t="str">
        <f t="shared" si="77"/>
        <v>No</v>
      </c>
      <c r="L809" s="13" t="str">
        <f t="shared" si="78"/>
        <v>No</v>
      </c>
      <c r="M809" s="13" t="str">
        <f t="shared" si="79"/>
        <v>No</v>
      </c>
      <c r="N809" s="13" t="str">
        <f>Table1[[#This Row],[Club]]&amp;":"&amp;Table1[[#Headers],[Male]]</f>
        <v>:Male</v>
      </c>
    </row>
    <row r="810" spans="1:14" x14ac:dyDescent="0.2">
      <c r="A810" s="2">
        <v>809</v>
      </c>
      <c r="B810" s="2" t="str">
        <f>IFERROR(VLOOKUP($A$1&amp;":"&amp;A810,'Finish order'!C:K,6,FALSE),"")</f>
        <v/>
      </c>
      <c r="C810" s="2" t="str">
        <f>IFERROR(VLOOKUP(A$1&amp;":"&amp;A810,'Finish order'!$C:$K,9,FALSE),"")</f>
        <v/>
      </c>
      <c r="D810" s="2" t="str">
        <f>IFERROR(VLOOKUP(A$1&amp;":"&amp;A810,'Finish order'!$C:$K,7,FALSE),"")</f>
        <v/>
      </c>
      <c r="E810" s="11" t="str">
        <f>IFERROR(VLOOKUP($A$1&amp;":"&amp;A810,'Finish order'!C:K,5,FALSE),"")</f>
        <v/>
      </c>
      <c r="F810" s="2" t="str">
        <f>IFERROR(VLOOKUP($A$1&amp;":"&amp;A810,'Finish order'!C:K,4,FALSE),"")</f>
        <v/>
      </c>
      <c r="G810" s="2" t="str" cm="1">
        <f t="array" ref="G810">IFERROR(SMALL(IF($D$2:$D1719=D810,$A$2:$A$911*1.001),1),"")</f>
        <v/>
      </c>
      <c r="H810" s="2" t="str" cm="1">
        <f t="array" ref="H810">IFERROR(SMALL(IF($D$2:$D1719=D810,$A$2:$A$911*1.0001),2),"")</f>
        <v/>
      </c>
      <c r="I810" s="2" t="str" cm="1">
        <f t="array" ref="I810">IFERROR(SMALL(IF($D$2:$D1719=D810,$A$2:$A$911*1.00001),3),"")</f>
        <v/>
      </c>
      <c r="J810" s="2" t="str" cm="1">
        <f t="array" ref="J810">IFERROR(SMALL(IF($D$2:$D1719=D810,$A$2:$A$911*1.000001),4),"")</f>
        <v/>
      </c>
      <c r="K810" s="13" t="str">
        <f t="shared" si="77"/>
        <v>No</v>
      </c>
      <c r="L810" s="13" t="str">
        <f t="shared" si="78"/>
        <v>No</v>
      </c>
      <c r="M810" s="13" t="str">
        <f t="shared" si="79"/>
        <v>No</v>
      </c>
      <c r="N810" s="13" t="str">
        <f>Table1[[#This Row],[Club]]&amp;":"&amp;Table1[[#Headers],[Male]]</f>
        <v>:Male</v>
      </c>
    </row>
    <row r="811" spans="1:14" x14ac:dyDescent="0.2">
      <c r="A811" s="2">
        <v>810</v>
      </c>
      <c r="B811" s="2" t="str">
        <f>IFERROR(VLOOKUP($A$1&amp;":"&amp;A811,'Finish order'!C:K,6,FALSE),"")</f>
        <v/>
      </c>
      <c r="C811" s="2" t="str">
        <f>IFERROR(VLOOKUP(A$1&amp;":"&amp;A811,'Finish order'!$C:$K,9,FALSE),"")</f>
        <v/>
      </c>
      <c r="D811" s="2" t="str">
        <f>IFERROR(VLOOKUP(A$1&amp;":"&amp;A811,'Finish order'!$C:$K,7,FALSE),"")</f>
        <v/>
      </c>
      <c r="E811" s="11" t="str">
        <f>IFERROR(VLOOKUP($A$1&amp;":"&amp;A811,'Finish order'!C:K,5,FALSE),"")</f>
        <v/>
      </c>
      <c r="F811" s="2" t="str">
        <f>IFERROR(VLOOKUP($A$1&amp;":"&amp;A811,'Finish order'!C:K,4,FALSE),"")</f>
        <v/>
      </c>
      <c r="G811" s="2" t="str" cm="1">
        <f t="array" ref="G811">IFERROR(SMALL(IF($D$2:$D1720=D811,$A$2:$A$911*1.001),1),"")</f>
        <v/>
      </c>
      <c r="H811" s="2" t="str" cm="1">
        <f t="array" ref="H811">IFERROR(SMALL(IF($D$2:$D1720=D811,$A$2:$A$911*1.0001),2),"")</f>
        <v/>
      </c>
      <c r="I811" s="2" t="str" cm="1">
        <f t="array" ref="I811">IFERROR(SMALL(IF($D$2:$D1720=D811,$A$2:$A$911*1.00001),3),"")</f>
        <v/>
      </c>
      <c r="J811" s="2" t="str" cm="1">
        <f t="array" ref="J811">IFERROR(SMALL(IF($D$2:$D1720=D811,$A$2:$A$911*1.000001),4),"")</f>
        <v/>
      </c>
      <c r="K811" s="13" t="str">
        <f t="shared" si="77"/>
        <v>No</v>
      </c>
      <c r="L811" s="13" t="str">
        <f t="shared" si="78"/>
        <v>No</v>
      </c>
      <c r="M811" s="13" t="str">
        <f t="shared" si="79"/>
        <v>No</v>
      </c>
      <c r="N811" s="13" t="str">
        <f>Table1[[#This Row],[Club]]&amp;":"&amp;Table1[[#Headers],[Male]]</f>
        <v>:Male</v>
      </c>
    </row>
    <row r="812" spans="1:14" x14ac:dyDescent="0.2">
      <c r="A812" s="2">
        <v>811</v>
      </c>
      <c r="B812" s="2" t="str">
        <f>IFERROR(VLOOKUP($A$1&amp;":"&amp;A812,'Finish order'!C:K,6,FALSE),"")</f>
        <v/>
      </c>
      <c r="C812" s="2" t="str">
        <f>IFERROR(VLOOKUP(A$1&amp;":"&amp;A812,'Finish order'!$C:$K,9,FALSE),"")</f>
        <v/>
      </c>
      <c r="D812" s="2" t="str">
        <f>IFERROR(VLOOKUP(A$1&amp;":"&amp;A812,'Finish order'!$C:$K,7,FALSE),"")</f>
        <v/>
      </c>
      <c r="E812" s="11" t="str">
        <f>IFERROR(VLOOKUP($A$1&amp;":"&amp;A812,'Finish order'!C:K,5,FALSE),"")</f>
        <v/>
      </c>
      <c r="F812" s="2" t="str">
        <f>IFERROR(VLOOKUP($A$1&amp;":"&amp;A812,'Finish order'!C:K,4,FALSE),"")</f>
        <v/>
      </c>
      <c r="G812" s="2" t="str" cm="1">
        <f t="array" ref="G812">IFERROR(SMALL(IF($D$2:$D1721=D812,$A$2:$A$911*1.001),1),"")</f>
        <v/>
      </c>
      <c r="H812" s="2" t="str" cm="1">
        <f t="array" ref="H812">IFERROR(SMALL(IF($D$2:$D1721=D812,$A$2:$A$911*1.0001),2),"")</f>
        <v/>
      </c>
      <c r="I812" s="2" t="str" cm="1">
        <f t="array" ref="I812">IFERROR(SMALL(IF($D$2:$D1721=D812,$A$2:$A$911*1.00001),3),"")</f>
        <v/>
      </c>
      <c r="J812" s="2" t="str" cm="1">
        <f t="array" ref="J812">IFERROR(SMALL(IF($D$2:$D1721=D812,$A$2:$A$911*1.000001),4),"")</f>
        <v/>
      </c>
      <c r="K812" s="13" t="str">
        <f t="shared" si="77"/>
        <v>No</v>
      </c>
      <c r="L812" s="13" t="str">
        <f t="shared" si="78"/>
        <v>No</v>
      </c>
      <c r="M812" s="13" t="str">
        <f t="shared" si="79"/>
        <v>No</v>
      </c>
      <c r="N812" s="13" t="str">
        <f>Table1[[#This Row],[Club]]&amp;":"&amp;Table1[[#Headers],[Male]]</f>
        <v>:Male</v>
      </c>
    </row>
    <row r="813" spans="1:14" x14ac:dyDescent="0.2">
      <c r="A813" s="2">
        <v>812</v>
      </c>
      <c r="B813" s="2" t="str">
        <f>IFERROR(VLOOKUP($A$1&amp;":"&amp;A813,'Finish order'!C:K,6,FALSE),"")</f>
        <v/>
      </c>
      <c r="C813" s="2" t="str">
        <f>IFERROR(VLOOKUP(A$1&amp;":"&amp;A813,'Finish order'!$C:$K,9,FALSE),"")</f>
        <v/>
      </c>
      <c r="D813" s="2" t="str">
        <f>IFERROR(VLOOKUP(A$1&amp;":"&amp;A813,'Finish order'!$C:$K,7,FALSE),"")</f>
        <v/>
      </c>
      <c r="E813" s="11" t="str">
        <f>IFERROR(VLOOKUP($A$1&amp;":"&amp;A813,'Finish order'!C:K,5,FALSE),"")</f>
        <v/>
      </c>
      <c r="F813" s="2" t="str">
        <f>IFERROR(VLOOKUP($A$1&amp;":"&amp;A813,'Finish order'!C:K,4,FALSE),"")</f>
        <v/>
      </c>
      <c r="G813" s="2" t="str" cm="1">
        <f t="array" ref="G813">IFERROR(SMALL(IF($D$2:$D1722=D813,$A$2:$A$911*1.001),1),"")</f>
        <v/>
      </c>
      <c r="H813" s="2" t="str" cm="1">
        <f t="array" ref="H813">IFERROR(SMALL(IF($D$2:$D1722=D813,$A$2:$A$911*1.0001),2),"")</f>
        <v/>
      </c>
      <c r="I813" s="2" t="str" cm="1">
        <f t="array" ref="I813">IFERROR(SMALL(IF($D$2:$D1722=D813,$A$2:$A$911*1.00001),3),"")</f>
        <v/>
      </c>
      <c r="J813" s="2" t="str" cm="1">
        <f t="array" ref="J813">IFERROR(SMALL(IF($D$2:$D1722=D813,$A$2:$A$911*1.000001),4),"")</f>
        <v/>
      </c>
      <c r="K813" s="13" t="str">
        <f t="shared" si="77"/>
        <v>No</v>
      </c>
      <c r="L813" s="13" t="str">
        <f t="shared" si="78"/>
        <v>No</v>
      </c>
      <c r="M813" s="13" t="str">
        <f t="shared" si="79"/>
        <v>No</v>
      </c>
      <c r="N813" s="13" t="str">
        <f>Table1[[#This Row],[Club]]&amp;":"&amp;Table1[[#Headers],[Male]]</f>
        <v>:Male</v>
      </c>
    </row>
    <row r="814" spans="1:14" x14ac:dyDescent="0.2">
      <c r="A814" s="2">
        <v>813</v>
      </c>
      <c r="B814" s="2" t="str">
        <f>IFERROR(VLOOKUP($A$1&amp;":"&amp;A814,'Finish order'!C:K,6,FALSE),"")</f>
        <v/>
      </c>
      <c r="C814" s="2" t="str">
        <f>IFERROR(VLOOKUP(A$1&amp;":"&amp;A814,'Finish order'!$C:$K,9,FALSE),"")</f>
        <v/>
      </c>
      <c r="D814" s="2" t="str">
        <f>IFERROR(VLOOKUP(A$1&amp;":"&amp;A814,'Finish order'!$C:$K,7,FALSE),"")</f>
        <v/>
      </c>
      <c r="E814" s="11" t="str">
        <f>IFERROR(VLOOKUP($A$1&amp;":"&amp;A814,'Finish order'!C:K,5,FALSE),"")</f>
        <v/>
      </c>
      <c r="F814" s="2" t="str">
        <f>IFERROR(VLOOKUP($A$1&amp;":"&amp;A814,'Finish order'!C:K,4,FALSE),"")</f>
        <v/>
      </c>
      <c r="G814" s="2" t="str" cm="1">
        <f t="array" ref="G814">IFERROR(SMALL(IF($D$2:$D1723=D814,$A$2:$A$911*1.001),1),"")</f>
        <v/>
      </c>
      <c r="H814" s="2" t="str" cm="1">
        <f t="array" ref="H814">IFERROR(SMALL(IF($D$2:$D1723=D814,$A$2:$A$911*1.0001),2),"")</f>
        <v/>
      </c>
      <c r="I814" s="2" t="str" cm="1">
        <f t="array" ref="I814">IFERROR(SMALL(IF($D$2:$D1723=D814,$A$2:$A$911*1.00001),3),"")</f>
        <v/>
      </c>
      <c r="J814" s="2" t="str" cm="1">
        <f t="array" ref="J814">IFERROR(SMALL(IF($D$2:$D1723=D814,$A$2:$A$911*1.000001),4),"")</f>
        <v/>
      </c>
      <c r="K814" s="13" t="str">
        <f t="shared" si="77"/>
        <v>No</v>
      </c>
      <c r="L814" s="13" t="str">
        <f t="shared" si="78"/>
        <v>No</v>
      </c>
      <c r="M814" s="13" t="str">
        <f t="shared" si="79"/>
        <v>No</v>
      </c>
      <c r="N814" s="13" t="str">
        <f>Table1[[#This Row],[Club]]&amp;":"&amp;Table1[[#Headers],[Male]]</f>
        <v>:Male</v>
      </c>
    </row>
    <row r="815" spans="1:14" x14ac:dyDescent="0.2">
      <c r="A815" s="2">
        <v>814</v>
      </c>
      <c r="B815" s="2" t="str">
        <f>IFERROR(VLOOKUP($A$1&amp;":"&amp;A815,'Finish order'!C:K,6,FALSE),"")</f>
        <v/>
      </c>
      <c r="C815" s="2" t="str">
        <f>IFERROR(VLOOKUP(A$1&amp;":"&amp;A815,'Finish order'!$C:$K,9,FALSE),"")</f>
        <v/>
      </c>
      <c r="D815" s="2" t="str">
        <f>IFERROR(VLOOKUP(A$1&amp;":"&amp;A815,'Finish order'!$C:$K,7,FALSE),"")</f>
        <v/>
      </c>
      <c r="E815" s="11" t="str">
        <f>IFERROR(VLOOKUP($A$1&amp;":"&amp;A815,'Finish order'!C:K,5,FALSE),"")</f>
        <v/>
      </c>
      <c r="F815" s="2" t="str">
        <f>IFERROR(VLOOKUP($A$1&amp;":"&amp;A815,'Finish order'!C:K,4,FALSE),"")</f>
        <v/>
      </c>
      <c r="G815" s="2" t="str" cm="1">
        <f t="array" ref="G815">IFERROR(SMALL(IF($D$2:$D1724=D815,$A$2:$A$911*1.001),1),"")</f>
        <v/>
      </c>
      <c r="H815" s="2" t="str" cm="1">
        <f t="array" ref="H815">IFERROR(SMALL(IF($D$2:$D1724=D815,$A$2:$A$911*1.0001),2),"")</f>
        <v/>
      </c>
      <c r="I815" s="2" t="str" cm="1">
        <f t="array" ref="I815">IFERROR(SMALL(IF($D$2:$D1724=D815,$A$2:$A$911*1.00001),3),"")</f>
        <v/>
      </c>
      <c r="J815" s="2" t="str" cm="1">
        <f t="array" ref="J815">IFERROR(SMALL(IF($D$2:$D1724=D815,$A$2:$A$911*1.000001),4),"")</f>
        <v/>
      </c>
      <c r="K815" s="13" t="str">
        <f t="shared" si="77"/>
        <v>No</v>
      </c>
      <c r="L815" s="13" t="str">
        <f t="shared" si="78"/>
        <v>No</v>
      </c>
      <c r="M815" s="13" t="str">
        <f t="shared" si="79"/>
        <v>No</v>
      </c>
      <c r="N815" s="13" t="str">
        <f>Table1[[#This Row],[Club]]&amp;":"&amp;Table1[[#Headers],[Male]]</f>
        <v>:Male</v>
      </c>
    </row>
    <row r="816" spans="1:14" x14ac:dyDescent="0.2">
      <c r="A816" s="2">
        <v>815</v>
      </c>
      <c r="B816" s="2" t="str">
        <f>IFERROR(VLOOKUP($A$1&amp;":"&amp;A816,'Finish order'!C:K,6,FALSE),"")</f>
        <v/>
      </c>
      <c r="C816" s="2" t="str">
        <f>IFERROR(VLOOKUP(A$1&amp;":"&amp;A816,'Finish order'!$C:$K,9,FALSE),"")</f>
        <v/>
      </c>
      <c r="D816" s="2" t="str">
        <f>IFERROR(VLOOKUP(A$1&amp;":"&amp;A816,'Finish order'!$C:$K,7,FALSE),"")</f>
        <v/>
      </c>
      <c r="E816" s="11" t="str">
        <f>IFERROR(VLOOKUP($A$1&amp;":"&amp;A816,'Finish order'!C:K,5,FALSE),"")</f>
        <v/>
      </c>
      <c r="F816" s="2" t="str">
        <f>IFERROR(VLOOKUP($A$1&amp;":"&amp;A816,'Finish order'!C:K,4,FALSE),"")</f>
        <v/>
      </c>
      <c r="G816" s="2" t="str" cm="1">
        <f t="array" ref="G816">IFERROR(SMALL(IF($D$2:$D1725=D816,$A$2:$A$911*1.001),1),"")</f>
        <v/>
      </c>
      <c r="H816" s="2" t="str" cm="1">
        <f t="array" ref="H816">IFERROR(SMALL(IF($D$2:$D1725=D816,$A$2:$A$911*1.0001),2),"")</f>
        <v/>
      </c>
      <c r="I816" s="2" t="str" cm="1">
        <f t="array" ref="I816">IFERROR(SMALL(IF($D$2:$D1725=D816,$A$2:$A$911*1.00001),3),"")</f>
        <v/>
      </c>
      <c r="J816" s="2" t="str" cm="1">
        <f t="array" ref="J816">IFERROR(SMALL(IF($D$2:$D1725=D816,$A$2:$A$911*1.000001),4),"")</f>
        <v/>
      </c>
      <c r="K816" s="13" t="str">
        <f t="shared" si="77"/>
        <v>No</v>
      </c>
      <c r="L816" s="13" t="str">
        <f t="shared" si="78"/>
        <v>No</v>
      </c>
      <c r="M816" s="13" t="str">
        <f t="shared" si="79"/>
        <v>No</v>
      </c>
      <c r="N816" s="13" t="str">
        <f>Table1[[#This Row],[Club]]&amp;":"&amp;Table1[[#Headers],[Male]]</f>
        <v>:Male</v>
      </c>
    </row>
    <row r="817" spans="1:14" x14ac:dyDescent="0.2">
      <c r="A817" s="2">
        <v>816</v>
      </c>
      <c r="B817" s="2" t="str">
        <f>IFERROR(VLOOKUP($A$1&amp;":"&amp;A817,'Finish order'!C:K,6,FALSE),"")</f>
        <v/>
      </c>
      <c r="C817" s="2" t="str">
        <f>IFERROR(VLOOKUP(A$1&amp;":"&amp;A817,'Finish order'!$C:$K,9,FALSE),"")</f>
        <v/>
      </c>
      <c r="D817" s="2" t="str">
        <f>IFERROR(VLOOKUP(A$1&amp;":"&amp;A817,'Finish order'!$C:$K,7,FALSE),"")</f>
        <v/>
      </c>
      <c r="E817" s="11" t="str">
        <f>IFERROR(VLOOKUP($A$1&amp;":"&amp;A817,'Finish order'!C:K,5,FALSE),"")</f>
        <v/>
      </c>
      <c r="F817" s="2" t="str">
        <f>IFERROR(VLOOKUP($A$1&amp;":"&amp;A817,'Finish order'!C:K,4,FALSE),"")</f>
        <v/>
      </c>
      <c r="G817" s="2" t="str" cm="1">
        <f t="array" ref="G817">IFERROR(SMALL(IF($D$2:$D1726=D817,$A$2:$A$911*1.001),1),"")</f>
        <v/>
      </c>
      <c r="H817" s="2" t="str" cm="1">
        <f t="array" ref="H817">IFERROR(SMALL(IF($D$2:$D1726=D817,$A$2:$A$911*1.0001),2),"")</f>
        <v/>
      </c>
      <c r="I817" s="2" t="str" cm="1">
        <f t="array" ref="I817">IFERROR(SMALL(IF($D$2:$D1726=D817,$A$2:$A$911*1.00001),3),"")</f>
        <v/>
      </c>
      <c r="J817" s="2" t="str" cm="1">
        <f t="array" ref="J817">IFERROR(SMALL(IF($D$2:$D1726=D817,$A$2:$A$911*1.000001),4),"")</f>
        <v/>
      </c>
      <c r="K817" s="13" t="str">
        <f t="shared" si="77"/>
        <v>No</v>
      </c>
      <c r="L817" s="13" t="str">
        <f t="shared" si="78"/>
        <v>No</v>
      </c>
      <c r="M817" s="13" t="str">
        <f t="shared" si="79"/>
        <v>No</v>
      </c>
      <c r="N817" s="13" t="str">
        <f>Table1[[#This Row],[Club]]&amp;":"&amp;Table1[[#Headers],[Male]]</f>
        <v>:Male</v>
      </c>
    </row>
    <row r="818" spans="1:14" x14ac:dyDescent="0.2">
      <c r="A818" s="2">
        <v>817</v>
      </c>
      <c r="B818" s="2" t="str">
        <f>IFERROR(VLOOKUP($A$1&amp;":"&amp;A818,'Finish order'!C:K,6,FALSE),"")</f>
        <v/>
      </c>
      <c r="C818" s="2" t="str">
        <f>IFERROR(VLOOKUP(A$1&amp;":"&amp;A818,'Finish order'!$C:$K,9,FALSE),"")</f>
        <v/>
      </c>
      <c r="D818" s="2" t="str">
        <f>IFERROR(VLOOKUP(A$1&amp;":"&amp;A818,'Finish order'!$C:$K,7,FALSE),"")</f>
        <v/>
      </c>
      <c r="E818" s="11" t="str">
        <f>IFERROR(VLOOKUP($A$1&amp;":"&amp;A818,'Finish order'!C:K,5,FALSE),"")</f>
        <v/>
      </c>
      <c r="F818" s="2" t="str">
        <f>IFERROR(VLOOKUP($A$1&amp;":"&amp;A818,'Finish order'!C:K,4,FALSE),"")</f>
        <v/>
      </c>
      <c r="G818" s="2" t="str" cm="1">
        <f t="array" ref="G818">IFERROR(SMALL(IF($D$2:$D1727=D818,$A$2:$A$911*1.001),1),"")</f>
        <v/>
      </c>
      <c r="H818" s="2" t="str" cm="1">
        <f t="array" ref="H818">IFERROR(SMALL(IF($D$2:$D1727=D818,$A$2:$A$911*1.0001),2),"")</f>
        <v/>
      </c>
      <c r="I818" s="2" t="str" cm="1">
        <f t="array" ref="I818">IFERROR(SMALL(IF($D$2:$D1727=D818,$A$2:$A$911*1.00001),3),"")</f>
        <v/>
      </c>
      <c r="J818" s="2" t="str" cm="1">
        <f t="array" ref="J818">IFERROR(SMALL(IF($D$2:$D1727=D818,$A$2:$A$911*1.000001),4),"")</f>
        <v/>
      </c>
      <c r="K818" s="13" t="str">
        <f t="shared" si="77"/>
        <v>No</v>
      </c>
      <c r="L818" s="13" t="str">
        <f t="shared" si="78"/>
        <v>No</v>
      </c>
      <c r="M818" s="13" t="str">
        <f t="shared" si="79"/>
        <v>No</v>
      </c>
      <c r="N818" s="13" t="str">
        <f>Table1[[#This Row],[Club]]&amp;":"&amp;Table1[[#Headers],[Male]]</f>
        <v>:Male</v>
      </c>
    </row>
    <row r="819" spans="1:14" x14ac:dyDescent="0.2">
      <c r="A819" s="2">
        <v>818</v>
      </c>
      <c r="B819" s="2" t="str">
        <f>IFERROR(VLOOKUP($A$1&amp;":"&amp;A819,'Finish order'!C:K,6,FALSE),"")</f>
        <v/>
      </c>
      <c r="C819" s="2" t="str">
        <f>IFERROR(VLOOKUP(A$1&amp;":"&amp;A819,'Finish order'!$C:$K,9,FALSE),"")</f>
        <v/>
      </c>
      <c r="D819" s="2" t="str">
        <f>IFERROR(VLOOKUP(A$1&amp;":"&amp;A819,'Finish order'!$C:$K,7,FALSE),"")</f>
        <v/>
      </c>
      <c r="E819" s="11" t="str">
        <f>IFERROR(VLOOKUP($A$1&amp;":"&amp;A819,'Finish order'!C:K,5,FALSE),"")</f>
        <v/>
      </c>
      <c r="F819" s="2" t="str">
        <f>IFERROR(VLOOKUP($A$1&amp;":"&amp;A819,'Finish order'!C:K,4,FALSE),"")</f>
        <v/>
      </c>
      <c r="G819" s="2" t="str" cm="1">
        <f t="array" ref="G819">IFERROR(SMALL(IF($D$2:$D1728=D819,$A$2:$A$911*1.001),1),"")</f>
        <v/>
      </c>
      <c r="H819" s="2" t="str" cm="1">
        <f t="array" ref="H819">IFERROR(SMALL(IF($D$2:$D1728=D819,$A$2:$A$911*1.0001),2),"")</f>
        <v/>
      </c>
      <c r="I819" s="2" t="str" cm="1">
        <f t="array" ref="I819">IFERROR(SMALL(IF($D$2:$D1728=D819,$A$2:$A$911*1.00001),3),"")</f>
        <v/>
      </c>
      <c r="J819" s="2" t="str" cm="1">
        <f t="array" ref="J819">IFERROR(SMALL(IF($D$2:$D1728=D819,$A$2:$A$911*1.000001),4),"")</f>
        <v/>
      </c>
      <c r="K819" s="13" t="str">
        <f t="shared" si="77"/>
        <v>No</v>
      </c>
      <c r="L819" s="13" t="str">
        <f t="shared" si="78"/>
        <v>No</v>
      </c>
      <c r="M819" s="13" t="str">
        <f t="shared" si="79"/>
        <v>No</v>
      </c>
      <c r="N819" s="13" t="str">
        <f>Table1[[#This Row],[Club]]&amp;":"&amp;Table1[[#Headers],[Male]]</f>
        <v>:Male</v>
      </c>
    </row>
    <row r="820" spans="1:14" x14ac:dyDescent="0.2">
      <c r="A820" s="2">
        <v>819</v>
      </c>
      <c r="B820" s="2" t="str">
        <f>IFERROR(VLOOKUP($A$1&amp;":"&amp;A820,'Finish order'!C:K,6,FALSE),"")</f>
        <v/>
      </c>
      <c r="C820" s="2" t="str">
        <f>IFERROR(VLOOKUP(A$1&amp;":"&amp;A820,'Finish order'!$C:$K,9,FALSE),"")</f>
        <v/>
      </c>
      <c r="D820" s="2" t="str">
        <f>IFERROR(VLOOKUP(A$1&amp;":"&amp;A820,'Finish order'!$C:$K,7,FALSE),"")</f>
        <v/>
      </c>
      <c r="E820" s="11" t="str">
        <f>IFERROR(VLOOKUP($A$1&amp;":"&amp;A820,'Finish order'!C:K,5,FALSE),"")</f>
        <v/>
      </c>
      <c r="F820" s="2" t="str">
        <f>IFERROR(VLOOKUP($A$1&amp;":"&amp;A820,'Finish order'!C:K,4,FALSE),"")</f>
        <v/>
      </c>
      <c r="G820" s="2" t="str" cm="1">
        <f t="array" ref="G820">IFERROR(SMALL(IF($D$2:$D1729=D820,$A$2:$A$911*1.001),1),"")</f>
        <v/>
      </c>
      <c r="H820" s="2" t="str" cm="1">
        <f t="array" ref="H820">IFERROR(SMALL(IF($D$2:$D1729=D820,$A$2:$A$911*1.0001),2),"")</f>
        <v/>
      </c>
      <c r="I820" s="2" t="str" cm="1">
        <f t="array" ref="I820">IFERROR(SMALL(IF($D$2:$D1729=D820,$A$2:$A$911*1.00001),3),"")</f>
        <v/>
      </c>
      <c r="J820" s="2" t="str" cm="1">
        <f t="array" ref="J820">IFERROR(SMALL(IF($D$2:$D1729=D820,$A$2:$A$911*1.000001),4),"")</f>
        <v/>
      </c>
      <c r="K820" s="13" t="str">
        <f t="shared" si="77"/>
        <v>No</v>
      </c>
      <c r="L820" s="13" t="str">
        <f t="shared" si="78"/>
        <v>No</v>
      </c>
      <c r="M820" s="13" t="str">
        <f t="shared" si="79"/>
        <v>No</v>
      </c>
      <c r="N820" s="13" t="str">
        <f>Table1[[#This Row],[Club]]&amp;":"&amp;Table1[[#Headers],[Male]]</f>
        <v>:Male</v>
      </c>
    </row>
    <row r="821" spans="1:14" x14ac:dyDescent="0.2">
      <c r="A821" s="2">
        <v>820</v>
      </c>
      <c r="B821" s="2" t="str">
        <f>IFERROR(VLOOKUP($A$1&amp;":"&amp;A821,'Finish order'!C:K,6,FALSE),"")</f>
        <v/>
      </c>
      <c r="C821" s="2" t="str">
        <f>IFERROR(VLOOKUP(A$1&amp;":"&amp;A821,'Finish order'!$C:$K,9,FALSE),"")</f>
        <v/>
      </c>
      <c r="D821" s="2" t="str">
        <f>IFERROR(VLOOKUP(A$1&amp;":"&amp;A821,'Finish order'!$C:$K,7,FALSE),"")</f>
        <v/>
      </c>
      <c r="E821" s="11" t="str">
        <f>IFERROR(VLOOKUP($A$1&amp;":"&amp;A821,'Finish order'!C:K,5,FALSE),"")</f>
        <v/>
      </c>
      <c r="F821" s="2" t="str">
        <f>IFERROR(VLOOKUP($A$1&amp;":"&amp;A821,'Finish order'!C:K,4,FALSE),"")</f>
        <v/>
      </c>
      <c r="G821" s="2" t="str" cm="1">
        <f t="array" ref="G821">IFERROR(SMALL(IF($D$2:$D1730=D821,$A$2:$A$911*1.001),1),"")</f>
        <v/>
      </c>
      <c r="H821" s="2" t="str" cm="1">
        <f t="array" ref="H821">IFERROR(SMALL(IF($D$2:$D1730=D821,$A$2:$A$911*1.0001),2),"")</f>
        <v/>
      </c>
      <c r="I821" s="2" t="str" cm="1">
        <f t="array" ref="I821">IFERROR(SMALL(IF($D$2:$D1730=D821,$A$2:$A$911*1.00001),3),"")</f>
        <v/>
      </c>
      <c r="J821" s="2" t="str" cm="1">
        <f t="array" ref="J821">IFERROR(SMALL(IF($D$2:$D1730=D821,$A$2:$A$911*1.000001),4),"")</f>
        <v/>
      </c>
      <c r="K821" s="13" t="str">
        <f t="shared" si="77"/>
        <v>No</v>
      </c>
      <c r="L821" s="13" t="str">
        <f t="shared" si="78"/>
        <v>No</v>
      </c>
      <c r="M821" s="13" t="str">
        <f t="shared" si="79"/>
        <v>No</v>
      </c>
      <c r="N821" s="13" t="str">
        <f>Table1[[#This Row],[Club]]&amp;":"&amp;Table1[[#Headers],[Male]]</f>
        <v>:Male</v>
      </c>
    </row>
    <row r="822" spans="1:14" x14ac:dyDescent="0.2">
      <c r="A822" s="2">
        <v>821</v>
      </c>
      <c r="B822" s="2" t="str">
        <f>IFERROR(VLOOKUP($A$1&amp;":"&amp;A822,'Finish order'!C:K,6,FALSE),"")</f>
        <v/>
      </c>
      <c r="C822" s="2" t="str">
        <f>IFERROR(VLOOKUP(A$1&amp;":"&amp;A822,'Finish order'!$C:$K,9,FALSE),"")</f>
        <v/>
      </c>
      <c r="D822" s="2" t="str">
        <f>IFERROR(VLOOKUP(A$1&amp;":"&amp;A822,'Finish order'!$C:$K,7,FALSE),"")</f>
        <v/>
      </c>
      <c r="E822" s="11" t="str">
        <f>IFERROR(VLOOKUP($A$1&amp;":"&amp;A822,'Finish order'!C:K,5,FALSE),"")</f>
        <v/>
      </c>
      <c r="F822" s="2" t="str">
        <f>IFERROR(VLOOKUP($A$1&amp;":"&amp;A822,'Finish order'!C:K,4,FALSE),"")</f>
        <v/>
      </c>
      <c r="G822" s="2" t="str" cm="1">
        <f t="array" ref="G822">IFERROR(SMALL(IF($D$2:$D1731=D822,$A$2:$A$911*1.001),1),"")</f>
        <v/>
      </c>
      <c r="H822" s="2" t="str" cm="1">
        <f t="array" ref="H822">IFERROR(SMALL(IF($D$2:$D1731=D822,$A$2:$A$911*1.0001),2),"")</f>
        <v/>
      </c>
      <c r="I822" s="2" t="str" cm="1">
        <f t="array" ref="I822">IFERROR(SMALL(IF($D$2:$D1731=D822,$A$2:$A$911*1.00001),3),"")</f>
        <v/>
      </c>
      <c r="J822" s="2" t="str" cm="1">
        <f t="array" ref="J822">IFERROR(SMALL(IF($D$2:$D1731=D822,$A$2:$A$911*1.000001),4),"")</f>
        <v/>
      </c>
      <c r="K822" s="13" t="str">
        <f t="shared" si="77"/>
        <v>No</v>
      </c>
      <c r="L822" s="13" t="str">
        <f t="shared" si="78"/>
        <v>No</v>
      </c>
      <c r="M822" s="13" t="str">
        <f t="shared" si="79"/>
        <v>No</v>
      </c>
      <c r="N822" s="13" t="str">
        <f>Table1[[#This Row],[Club]]&amp;":"&amp;Table1[[#Headers],[Male]]</f>
        <v>:Male</v>
      </c>
    </row>
    <row r="823" spans="1:14" x14ac:dyDescent="0.2">
      <c r="A823" s="2">
        <v>822</v>
      </c>
      <c r="B823" s="2" t="str">
        <f>IFERROR(VLOOKUP($A$1&amp;":"&amp;A823,'Finish order'!C:K,6,FALSE),"")</f>
        <v/>
      </c>
      <c r="C823" s="2" t="str">
        <f>IFERROR(VLOOKUP(A$1&amp;":"&amp;A823,'Finish order'!$C:$K,9,FALSE),"")</f>
        <v/>
      </c>
      <c r="D823" s="2" t="str">
        <f>IFERROR(VLOOKUP(A$1&amp;":"&amp;A823,'Finish order'!$C:$K,7,FALSE),"")</f>
        <v/>
      </c>
      <c r="E823" s="11" t="str">
        <f>IFERROR(VLOOKUP($A$1&amp;":"&amp;A823,'Finish order'!C:K,5,FALSE),"")</f>
        <v/>
      </c>
      <c r="F823" s="2" t="str">
        <f>IFERROR(VLOOKUP($A$1&amp;":"&amp;A823,'Finish order'!C:K,4,FALSE),"")</f>
        <v/>
      </c>
      <c r="G823" s="2" t="str" cm="1">
        <f t="array" ref="G823">IFERROR(SMALL(IF($D$2:$D1732=D823,$A$2:$A$911*1.001),1),"")</f>
        <v/>
      </c>
      <c r="H823" s="2" t="str" cm="1">
        <f t="array" ref="H823">IFERROR(SMALL(IF($D$2:$D1732=D823,$A$2:$A$911*1.0001),2),"")</f>
        <v/>
      </c>
      <c r="I823" s="2" t="str" cm="1">
        <f t="array" ref="I823">IFERROR(SMALL(IF($D$2:$D1732=D823,$A$2:$A$911*1.00001),3),"")</f>
        <v/>
      </c>
      <c r="J823" s="2" t="str" cm="1">
        <f t="array" ref="J823">IFERROR(SMALL(IF($D$2:$D1732=D823,$A$2:$A$911*1.000001),4),"")</f>
        <v/>
      </c>
      <c r="K823" s="13" t="str">
        <f t="shared" si="77"/>
        <v>No</v>
      </c>
      <c r="L823" s="13" t="str">
        <f t="shared" si="78"/>
        <v>No</v>
      </c>
      <c r="M823" s="13" t="str">
        <f t="shared" si="79"/>
        <v>No</v>
      </c>
      <c r="N823" s="13" t="str">
        <f>Table1[[#This Row],[Club]]&amp;":"&amp;Table1[[#Headers],[Male]]</f>
        <v>:Male</v>
      </c>
    </row>
    <row r="824" spans="1:14" x14ac:dyDescent="0.2">
      <c r="A824" s="2">
        <v>823</v>
      </c>
      <c r="B824" s="2" t="str">
        <f>IFERROR(VLOOKUP($A$1&amp;":"&amp;A824,'Finish order'!C:K,6,FALSE),"")</f>
        <v/>
      </c>
      <c r="C824" s="2" t="str">
        <f>IFERROR(VLOOKUP(A$1&amp;":"&amp;A824,'Finish order'!$C:$K,9,FALSE),"")</f>
        <v/>
      </c>
      <c r="D824" s="2" t="str">
        <f>IFERROR(VLOOKUP(A$1&amp;":"&amp;A824,'Finish order'!$C:$K,7,FALSE),"")</f>
        <v/>
      </c>
      <c r="E824" s="11" t="str">
        <f>IFERROR(VLOOKUP($A$1&amp;":"&amp;A824,'Finish order'!C:K,5,FALSE),"")</f>
        <v/>
      </c>
      <c r="F824" s="2" t="str">
        <f>IFERROR(VLOOKUP($A$1&amp;":"&amp;A824,'Finish order'!C:K,4,FALSE),"")</f>
        <v/>
      </c>
      <c r="G824" s="2" t="str" cm="1">
        <f t="array" ref="G824">IFERROR(SMALL(IF($D$2:$D1733=D824,$A$2:$A$911*1.001),1),"")</f>
        <v/>
      </c>
      <c r="H824" s="2" t="str" cm="1">
        <f t="array" ref="H824">IFERROR(SMALL(IF($D$2:$D1733=D824,$A$2:$A$911*1.0001),2),"")</f>
        <v/>
      </c>
      <c r="I824" s="2" t="str" cm="1">
        <f t="array" ref="I824">IFERROR(SMALL(IF($D$2:$D1733=D824,$A$2:$A$911*1.00001),3),"")</f>
        <v/>
      </c>
      <c r="J824" s="2" t="str" cm="1">
        <f t="array" ref="J824">IFERROR(SMALL(IF($D$2:$D1733=D824,$A$2:$A$911*1.000001),4),"")</f>
        <v/>
      </c>
      <c r="K824" s="13" t="str">
        <f t="shared" si="77"/>
        <v>No</v>
      </c>
      <c r="L824" s="13" t="str">
        <f t="shared" si="78"/>
        <v>No</v>
      </c>
      <c r="M824" s="13" t="str">
        <f t="shared" si="79"/>
        <v>No</v>
      </c>
      <c r="N824" s="13" t="str">
        <f>Table1[[#This Row],[Club]]&amp;":"&amp;Table1[[#Headers],[Male]]</f>
        <v>:Male</v>
      </c>
    </row>
    <row r="825" spans="1:14" x14ac:dyDescent="0.2">
      <c r="A825" s="2">
        <v>824</v>
      </c>
      <c r="B825" s="2" t="str">
        <f>IFERROR(VLOOKUP($A$1&amp;":"&amp;A825,'Finish order'!C:K,6,FALSE),"")</f>
        <v/>
      </c>
      <c r="C825" s="2" t="str">
        <f>IFERROR(VLOOKUP(A$1&amp;":"&amp;A825,'Finish order'!$C:$K,9,FALSE),"")</f>
        <v/>
      </c>
      <c r="D825" s="2" t="str">
        <f>IFERROR(VLOOKUP(A$1&amp;":"&amp;A825,'Finish order'!$C:$K,7,FALSE),"")</f>
        <v/>
      </c>
      <c r="E825" s="11" t="str">
        <f>IFERROR(VLOOKUP($A$1&amp;":"&amp;A825,'Finish order'!C:K,5,FALSE),"")</f>
        <v/>
      </c>
      <c r="F825" s="2" t="str">
        <f>IFERROR(VLOOKUP($A$1&amp;":"&amp;A825,'Finish order'!C:K,4,FALSE),"")</f>
        <v/>
      </c>
      <c r="G825" s="2" t="str" cm="1">
        <f t="array" ref="G825">IFERROR(SMALL(IF($D$2:$D1734=D825,$A$2:$A$911*1.001),1),"")</f>
        <v/>
      </c>
      <c r="H825" s="2" t="str" cm="1">
        <f t="array" ref="H825">IFERROR(SMALL(IF($D$2:$D1734=D825,$A$2:$A$911*1.0001),2),"")</f>
        <v/>
      </c>
      <c r="I825" s="2" t="str" cm="1">
        <f t="array" ref="I825">IFERROR(SMALL(IF($D$2:$D1734=D825,$A$2:$A$911*1.00001),3),"")</f>
        <v/>
      </c>
      <c r="J825" s="2" t="str" cm="1">
        <f t="array" ref="J825">IFERROR(SMALL(IF($D$2:$D1734=D825,$A$2:$A$911*1.000001),4),"")</f>
        <v/>
      </c>
      <c r="K825" s="13" t="str">
        <f t="shared" si="77"/>
        <v>No</v>
      </c>
      <c r="L825" s="13" t="str">
        <f t="shared" si="78"/>
        <v>No</v>
      </c>
      <c r="M825" s="13" t="str">
        <f t="shared" si="79"/>
        <v>No</v>
      </c>
      <c r="N825" s="13" t="str">
        <f>Table1[[#This Row],[Club]]&amp;":"&amp;Table1[[#Headers],[Male]]</f>
        <v>:Male</v>
      </c>
    </row>
    <row r="826" spans="1:14" x14ac:dyDescent="0.2">
      <c r="A826" s="2">
        <v>825</v>
      </c>
      <c r="B826" s="2" t="str">
        <f>IFERROR(VLOOKUP($A$1&amp;":"&amp;A826,'Finish order'!C:K,6,FALSE),"")</f>
        <v/>
      </c>
      <c r="C826" s="2" t="str">
        <f>IFERROR(VLOOKUP(A$1&amp;":"&amp;A826,'Finish order'!$C:$K,9,FALSE),"")</f>
        <v/>
      </c>
      <c r="D826" s="2" t="str">
        <f>IFERROR(VLOOKUP(A$1&amp;":"&amp;A826,'Finish order'!$C:$K,7,FALSE),"")</f>
        <v/>
      </c>
      <c r="E826" s="11" t="str">
        <f>IFERROR(VLOOKUP($A$1&amp;":"&amp;A826,'Finish order'!C:K,5,FALSE),"")</f>
        <v/>
      </c>
      <c r="F826" s="2" t="str">
        <f>IFERROR(VLOOKUP($A$1&amp;":"&amp;A826,'Finish order'!C:K,4,FALSE),"")</f>
        <v/>
      </c>
      <c r="G826" s="2" t="str" cm="1">
        <f t="array" ref="G826">IFERROR(SMALL(IF($D$2:$D1735=D826,$A$2:$A$911*1.001),1),"")</f>
        <v/>
      </c>
      <c r="H826" s="2" t="str" cm="1">
        <f t="array" ref="H826">IFERROR(SMALL(IF($D$2:$D1735=D826,$A$2:$A$911*1.0001),2),"")</f>
        <v/>
      </c>
      <c r="I826" s="2" t="str" cm="1">
        <f t="array" ref="I826">IFERROR(SMALL(IF($D$2:$D1735=D826,$A$2:$A$911*1.00001),3),"")</f>
        <v/>
      </c>
      <c r="J826" s="2" t="str" cm="1">
        <f t="array" ref="J826">IFERROR(SMALL(IF($D$2:$D1735=D826,$A$2:$A$911*1.000001),4),"")</f>
        <v/>
      </c>
      <c r="K826" s="13" t="str">
        <f t="shared" si="77"/>
        <v>No</v>
      </c>
      <c r="L826" s="13" t="str">
        <f t="shared" si="78"/>
        <v>No</v>
      </c>
      <c r="M826" s="13" t="str">
        <f t="shared" si="79"/>
        <v>No</v>
      </c>
      <c r="N826" s="13" t="str">
        <f>Table1[[#This Row],[Club]]&amp;":"&amp;Table1[[#Headers],[Male]]</f>
        <v>:Male</v>
      </c>
    </row>
    <row r="827" spans="1:14" x14ac:dyDescent="0.2">
      <c r="A827" s="2">
        <v>826</v>
      </c>
      <c r="B827" s="2" t="str">
        <f>IFERROR(VLOOKUP($A$1&amp;":"&amp;A827,'Finish order'!C:K,6,FALSE),"")</f>
        <v/>
      </c>
      <c r="C827" s="2" t="str">
        <f>IFERROR(VLOOKUP(A$1&amp;":"&amp;A827,'Finish order'!$C:$K,9,FALSE),"")</f>
        <v/>
      </c>
      <c r="D827" s="2" t="str">
        <f>IFERROR(VLOOKUP(A$1&amp;":"&amp;A827,'Finish order'!$C:$K,7,FALSE),"")</f>
        <v/>
      </c>
      <c r="E827" s="11" t="str">
        <f>IFERROR(VLOOKUP($A$1&amp;":"&amp;A827,'Finish order'!C:K,5,FALSE),"")</f>
        <v/>
      </c>
      <c r="F827" s="2" t="str">
        <f>IFERROR(VLOOKUP($A$1&amp;":"&amp;A827,'Finish order'!C:K,4,FALSE),"")</f>
        <v/>
      </c>
      <c r="G827" s="2" t="str" cm="1">
        <f t="array" ref="G827">IFERROR(SMALL(IF($D$2:$D1736=D827,$A$2:$A$911*1.001),1),"")</f>
        <v/>
      </c>
      <c r="H827" s="2" t="str" cm="1">
        <f t="array" ref="H827">IFERROR(SMALL(IF($D$2:$D1736=D827,$A$2:$A$911*1.0001),2),"")</f>
        <v/>
      </c>
      <c r="I827" s="2" t="str" cm="1">
        <f t="array" ref="I827">IFERROR(SMALL(IF($D$2:$D1736=D827,$A$2:$A$911*1.00001),3),"")</f>
        <v/>
      </c>
      <c r="J827" s="2" t="str" cm="1">
        <f t="array" ref="J827">IFERROR(SMALL(IF($D$2:$D1736=D827,$A$2:$A$911*1.000001),4),"")</f>
        <v/>
      </c>
      <c r="K827" s="13" t="str">
        <f t="shared" si="77"/>
        <v>No</v>
      </c>
      <c r="L827" s="13" t="str">
        <f t="shared" si="78"/>
        <v>No</v>
      </c>
      <c r="M827" s="13" t="str">
        <f t="shared" si="79"/>
        <v>No</v>
      </c>
      <c r="N827" s="13" t="str">
        <f>Table1[[#This Row],[Club]]&amp;":"&amp;Table1[[#Headers],[Male]]</f>
        <v>:Male</v>
      </c>
    </row>
    <row r="828" spans="1:14" x14ac:dyDescent="0.2">
      <c r="A828" s="2">
        <v>827</v>
      </c>
      <c r="B828" s="2" t="str">
        <f>IFERROR(VLOOKUP($A$1&amp;":"&amp;A828,'Finish order'!C:K,6,FALSE),"")</f>
        <v/>
      </c>
      <c r="C828" s="2" t="str">
        <f>IFERROR(VLOOKUP(A$1&amp;":"&amp;A828,'Finish order'!$C:$K,9,FALSE),"")</f>
        <v/>
      </c>
      <c r="D828" s="2" t="str">
        <f>IFERROR(VLOOKUP(A$1&amp;":"&amp;A828,'Finish order'!$C:$K,7,FALSE),"")</f>
        <v/>
      </c>
      <c r="E828" s="11" t="str">
        <f>IFERROR(VLOOKUP($A$1&amp;":"&amp;A828,'Finish order'!C:K,5,FALSE),"")</f>
        <v/>
      </c>
      <c r="F828" s="2" t="str">
        <f>IFERROR(VLOOKUP($A$1&amp;":"&amp;A828,'Finish order'!C:K,4,FALSE),"")</f>
        <v/>
      </c>
      <c r="G828" s="2" t="str" cm="1">
        <f t="array" ref="G828">IFERROR(SMALL(IF($D$2:$D1737=D828,$A$2:$A$911*1.001),1),"")</f>
        <v/>
      </c>
      <c r="H828" s="2" t="str" cm="1">
        <f t="array" ref="H828">IFERROR(SMALL(IF($D$2:$D1737=D828,$A$2:$A$911*1.0001),2),"")</f>
        <v/>
      </c>
      <c r="I828" s="2" t="str" cm="1">
        <f t="array" ref="I828">IFERROR(SMALL(IF($D$2:$D1737=D828,$A$2:$A$911*1.00001),3),"")</f>
        <v/>
      </c>
      <c r="J828" s="2" t="str" cm="1">
        <f t="array" ref="J828">IFERROR(SMALL(IF($D$2:$D1737=D828,$A$2:$A$911*1.000001),4),"")</f>
        <v/>
      </c>
      <c r="K828" s="13" t="str">
        <f t="shared" si="77"/>
        <v>No</v>
      </c>
      <c r="L828" s="13" t="str">
        <f t="shared" si="78"/>
        <v>No</v>
      </c>
      <c r="M828" s="13" t="str">
        <f t="shared" si="79"/>
        <v>No</v>
      </c>
      <c r="N828" s="13" t="str">
        <f>Table1[[#This Row],[Club]]&amp;":"&amp;Table1[[#Headers],[Male]]</f>
        <v>:Male</v>
      </c>
    </row>
    <row r="829" spans="1:14" x14ac:dyDescent="0.2">
      <c r="A829" s="2">
        <v>828</v>
      </c>
      <c r="B829" s="2" t="str">
        <f>IFERROR(VLOOKUP($A$1&amp;":"&amp;A829,'Finish order'!C:K,6,FALSE),"")</f>
        <v/>
      </c>
      <c r="C829" s="2" t="str">
        <f>IFERROR(VLOOKUP(A$1&amp;":"&amp;A829,'Finish order'!$C:$K,9,FALSE),"")</f>
        <v/>
      </c>
      <c r="D829" s="2" t="str">
        <f>IFERROR(VLOOKUP(A$1&amp;":"&amp;A829,'Finish order'!$C:$K,7,FALSE),"")</f>
        <v/>
      </c>
      <c r="E829" s="11" t="str">
        <f>IFERROR(VLOOKUP($A$1&amp;":"&amp;A829,'Finish order'!C:K,5,FALSE),"")</f>
        <v/>
      </c>
      <c r="F829" s="2" t="str">
        <f>IFERROR(VLOOKUP($A$1&amp;":"&amp;A829,'Finish order'!C:K,4,FALSE),"")</f>
        <v/>
      </c>
      <c r="G829" s="2" t="str" cm="1">
        <f t="array" ref="G829">IFERROR(SMALL(IF($D$2:$D1738=D829,$A$2:$A$911*1.001),1),"")</f>
        <v/>
      </c>
      <c r="H829" s="2" t="str" cm="1">
        <f t="array" ref="H829">IFERROR(SMALL(IF($D$2:$D1738=D829,$A$2:$A$911*1.0001),2),"")</f>
        <v/>
      </c>
      <c r="I829" s="2" t="str" cm="1">
        <f t="array" ref="I829">IFERROR(SMALL(IF($D$2:$D1738=D829,$A$2:$A$911*1.00001),3),"")</f>
        <v/>
      </c>
      <c r="J829" s="2" t="str" cm="1">
        <f t="array" ref="J829">IFERROR(SMALL(IF($D$2:$D1738=D829,$A$2:$A$911*1.000001),4),"")</f>
        <v/>
      </c>
      <c r="K829" s="13" t="str">
        <f t="shared" si="77"/>
        <v>No</v>
      </c>
      <c r="L829" s="13" t="str">
        <f t="shared" si="78"/>
        <v>No</v>
      </c>
      <c r="M829" s="13" t="str">
        <f t="shared" si="79"/>
        <v>No</v>
      </c>
      <c r="N829" s="13" t="str">
        <f>Table1[[#This Row],[Club]]&amp;":"&amp;Table1[[#Headers],[Male]]</f>
        <v>:Male</v>
      </c>
    </row>
    <row r="830" spans="1:14" x14ac:dyDescent="0.2">
      <c r="A830" s="2">
        <v>829</v>
      </c>
      <c r="B830" s="2" t="str">
        <f>IFERROR(VLOOKUP($A$1&amp;":"&amp;A830,'Finish order'!C:K,6,FALSE),"")</f>
        <v/>
      </c>
      <c r="C830" s="2" t="str">
        <f>IFERROR(VLOOKUP(A$1&amp;":"&amp;A830,'Finish order'!$C:$K,9,FALSE),"")</f>
        <v/>
      </c>
      <c r="D830" s="2" t="str">
        <f>IFERROR(VLOOKUP(A$1&amp;":"&amp;A830,'Finish order'!$C:$K,7,FALSE),"")</f>
        <v/>
      </c>
      <c r="E830" s="11" t="str">
        <f>IFERROR(VLOOKUP($A$1&amp;":"&amp;A830,'Finish order'!C:K,5,FALSE),"")</f>
        <v/>
      </c>
      <c r="F830" s="2" t="str">
        <f>IFERROR(VLOOKUP($A$1&amp;":"&amp;A830,'Finish order'!C:K,4,FALSE),"")</f>
        <v/>
      </c>
      <c r="G830" s="2" t="str" cm="1">
        <f t="array" ref="G830">IFERROR(SMALL(IF($D$2:$D1739=D830,$A$2:$A$911*1.001),1),"")</f>
        <v/>
      </c>
      <c r="H830" s="2" t="str" cm="1">
        <f t="array" ref="H830">IFERROR(SMALL(IF($D$2:$D1739=D830,$A$2:$A$911*1.0001),2),"")</f>
        <v/>
      </c>
      <c r="I830" s="2" t="str" cm="1">
        <f t="array" ref="I830">IFERROR(SMALL(IF($D$2:$D1739=D830,$A$2:$A$911*1.00001),3),"")</f>
        <v/>
      </c>
      <c r="J830" s="2" t="str" cm="1">
        <f t="array" ref="J830">IFERROR(SMALL(IF($D$2:$D1739=D830,$A$2:$A$911*1.000001),4),"")</f>
        <v/>
      </c>
      <c r="K830" s="13" t="str">
        <f t="shared" si="77"/>
        <v>No</v>
      </c>
      <c r="L830" s="13" t="str">
        <f t="shared" si="78"/>
        <v>No</v>
      </c>
      <c r="M830" s="13" t="str">
        <f t="shared" si="79"/>
        <v>No</v>
      </c>
      <c r="N830" s="13" t="str">
        <f>Table1[[#This Row],[Club]]&amp;":"&amp;Table1[[#Headers],[Male]]</f>
        <v>:Male</v>
      </c>
    </row>
    <row r="831" spans="1:14" x14ac:dyDescent="0.2">
      <c r="A831" s="2">
        <v>830</v>
      </c>
      <c r="B831" s="2" t="str">
        <f>IFERROR(VLOOKUP($A$1&amp;":"&amp;A831,'Finish order'!C:K,6,FALSE),"")</f>
        <v/>
      </c>
      <c r="C831" s="2" t="str">
        <f>IFERROR(VLOOKUP(A$1&amp;":"&amp;A831,'Finish order'!$C:$K,9,FALSE),"")</f>
        <v/>
      </c>
      <c r="D831" s="2" t="str">
        <f>IFERROR(VLOOKUP(A$1&amp;":"&amp;A831,'Finish order'!$C:$K,7,FALSE),"")</f>
        <v/>
      </c>
      <c r="E831" s="11" t="str">
        <f>IFERROR(VLOOKUP($A$1&amp;":"&amp;A831,'Finish order'!C:K,5,FALSE),"")</f>
        <v/>
      </c>
      <c r="F831" s="2" t="str">
        <f>IFERROR(VLOOKUP($A$1&amp;":"&amp;A831,'Finish order'!C:K,4,FALSE),"")</f>
        <v/>
      </c>
      <c r="G831" s="2" t="str" cm="1">
        <f t="array" ref="G831">IFERROR(SMALL(IF($D$2:$D1740=D831,$A$2:$A$911*1.001),1),"")</f>
        <v/>
      </c>
      <c r="H831" s="2" t="str" cm="1">
        <f t="array" ref="H831">IFERROR(SMALL(IF($D$2:$D1740=D831,$A$2:$A$911*1.0001),2),"")</f>
        <v/>
      </c>
      <c r="I831" s="2" t="str" cm="1">
        <f t="array" ref="I831">IFERROR(SMALL(IF($D$2:$D1740=D831,$A$2:$A$911*1.00001),3),"")</f>
        <v/>
      </c>
      <c r="J831" s="2" t="str" cm="1">
        <f t="array" ref="J831">IFERROR(SMALL(IF($D$2:$D1740=D831,$A$2:$A$911*1.000001),4),"")</f>
        <v/>
      </c>
      <c r="K831" s="13" t="str">
        <f t="shared" si="77"/>
        <v>No</v>
      </c>
      <c r="L831" s="13" t="str">
        <f t="shared" si="78"/>
        <v>No</v>
      </c>
      <c r="M831" s="13" t="str">
        <f t="shared" si="79"/>
        <v>No</v>
      </c>
      <c r="N831" s="13" t="str">
        <f>Table1[[#This Row],[Club]]&amp;":"&amp;Table1[[#Headers],[Male]]</f>
        <v>:Male</v>
      </c>
    </row>
    <row r="832" spans="1:14" x14ac:dyDescent="0.2">
      <c r="A832" s="2">
        <v>831</v>
      </c>
      <c r="B832" s="2" t="str">
        <f>IFERROR(VLOOKUP($A$1&amp;":"&amp;A832,'Finish order'!C:K,6,FALSE),"")</f>
        <v/>
      </c>
      <c r="C832" s="2" t="str">
        <f>IFERROR(VLOOKUP(A$1&amp;":"&amp;A832,'Finish order'!$C:$K,9,FALSE),"")</f>
        <v/>
      </c>
      <c r="D832" s="2" t="str">
        <f>IFERROR(VLOOKUP(A$1&amp;":"&amp;A832,'Finish order'!$C:$K,7,FALSE),"")</f>
        <v/>
      </c>
      <c r="E832" s="11" t="str">
        <f>IFERROR(VLOOKUP($A$1&amp;":"&amp;A832,'Finish order'!C:K,5,FALSE),"")</f>
        <v/>
      </c>
      <c r="F832" s="2" t="str">
        <f>IFERROR(VLOOKUP($A$1&amp;":"&amp;A832,'Finish order'!C:K,4,FALSE),"")</f>
        <v/>
      </c>
      <c r="G832" s="2" t="str" cm="1">
        <f t="array" ref="G832">IFERROR(SMALL(IF($D$2:$D1741=D832,$A$2:$A$911*1.001),1),"")</f>
        <v/>
      </c>
      <c r="H832" s="2" t="str" cm="1">
        <f t="array" ref="H832">IFERROR(SMALL(IF($D$2:$D1741=D832,$A$2:$A$911*1.0001),2),"")</f>
        <v/>
      </c>
      <c r="I832" s="2" t="str" cm="1">
        <f t="array" ref="I832">IFERROR(SMALL(IF($D$2:$D1741=D832,$A$2:$A$911*1.00001),3),"")</f>
        <v/>
      </c>
      <c r="J832" s="2" t="str" cm="1">
        <f t="array" ref="J832">IFERROR(SMALL(IF($D$2:$D1741=D832,$A$2:$A$911*1.000001),4),"")</f>
        <v/>
      </c>
      <c r="K832" s="13" t="str">
        <f t="shared" si="77"/>
        <v>No</v>
      </c>
      <c r="L832" s="13" t="str">
        <f t="shared" si="78"/>
        <v>No</v>
      </c>
      <c r="M832" s="13" t="str">
        <f t="shared" si="79"/>
        <v>No</v>
      </c>
      <c r="N832" s="13" t="str">
        <f>Table1[[#This Row],[Club]]&amp;":"&amp;Table1[[#Headers],[Male]]</f>
        <v>:Male</v>
      </c>
    </row>
    <row r="833" spans="1:14" x14ac:dyDescent="0.2">
      <c r="A833" s="2">
        <v>832</v>
      </c>
      <c r="B833" s="2" t="str">
        <f>IFERROR(VLOOKUP($A$1&amp;":"&amp;A833,'Finish order'!C:K,6,FALSE),"")</f>
        <v/>
      </c>
      <c r="C833" s="2" t="str">
        <f>IFERROR(VLOOKUP(A$1&amp;":"&amp;A833,'Finish order'!$C:$K,9,FALSE),"")</f>
        <v/>
      </c>
      <c r="D833" s="2" t="str">
        <f>IFERROR(VLOOKUP(A$1&amp;":"&amp;A833,'Finish order'!$C:$K,7,FALSE),"")</f>
        <v/>
      </c>
      <c r="E833" s="11" t="str">
        <f>IFERROR(VLOOKUP($A$1&amp;":"&amp;A833,'Finish order'!C:K,5,FALSE),"")</f>
        <v/>
      </c>
      <c r="F833" s="2" t="str">
        <f>IFERROR(VLOOKUP($A$1&amp;":"&amp;A833,'Finish order'!C:K,4,FALSE),"")</f>
        <v/>
      </c>
      <c r="G833" s="2" t="str" cm="1">
        <f t="array" ref="G833">IFERROR(SMALL(IF($D$2:$D1742=D833,$A$2:$A$911*1.001),1),"")</f>
        <v/>
      </c>
      <c r="H833" s="2" t="str" cm="1">
        <f t="array" ref="H833">IFERROR(SMALL(IF($D$2:$D1742=D833,$A$2:$A$911*1.0001),2),"")</f>
        <v/>
      </c>
      <c r="I833" s="2" t="str" cm="1">
        <f t="array" ref="I833">IFERROR(SMALL(IF($D$2:$D1742=D833,$A$2:$A$911*1.00001),3),"")</f>
        <v/>
      </c>
      <c r="J833" s="2" t="str" cm="1">
        <f t="array" ref="J833">IFERROR(SMALL(IF($D$2:$D1742=D833,$A$2:$A$911*1.000001),4),"")</f>
        <v/>
      </c>
      <c r="K833" s="13" t="str">
        <f t="shared" si="77"/>
        <v>No</v>
      </c>
      <c r="L833" s="13" t="str">
        <f t="shared" si="78"/>
        <v>No</v>
      </c>
      <c r="M833" s="13" t="str">
        <f t="shared" si="79"/>
        <v>No</v>
      </c>
      <c r="N833" s="13" t="str">
        <f>Table1[[#This Row],[Club]]&amp;":"&amp;Table1[[#Headers],[Male]]</f>
        <v>:Male</v>
      </c>
    </row>
    <row r="834" spans="1:14" x14ac:dyDescent="0.2">
      <c r="A834" s="2">
        <v>833</v>
      </c>
      <c r="B834" s="2" t="str">
        <f>IFERROR(VLOOKUP($A$1&amp;":"&amp;A834,'Finish order'!C:K,6,FALSE),"")</f>
        <v/>
      </c>
      <c r="C834" s="2" t="str">
        <f>IFERROR(VLOOKUP(A$1&amp;":"&amp;A834,'Finish order'!$C:$K,9,FALSE),"")</f>
        <v/>
      </c>
      <c r="D834" s="2" t="str">
        <f>IFERROR(VLOOKUP(A$1&amp;":"&amp;A834,'Finish order'!$C:$K,7,FALSE),"")</f>
        <v/>
      </c>
      <c r="E834" s="11" t="str">
        <f>IFERROR(VLOOKUP($A$1&amp;":"&amp;A834,'Finish order'!C:K,5,FALSE),"")</f>
        <v/>
      </c>
      <c r="F834" s="2" t="str">
        <f>IFERROR(VLOOKUP($A$1&amp;":"&amp;A834,'Finish order'!C:K,4,FALSE),"")</f>
        <v/>
      </c>
      <c r="G834" s="2" t="str" cm="1">
        <f t="array" ref="G834">IFERROR(SMALL(IF($D$2:$D1743=D834,$A$2:$A$911*1.001),1),"")</f>
        <v/>
      </c>
      <c r="H834" s="2" t="str" cm="1">
        <f t="array" ref="H834">IFERROR(SMALL(IF($D$2:$D1743=D834,$A$2:$A$911*1.0001),2),"")</f>
        <v/>
      </c>
      <c r="I834" s="2" t="str" cm="1">
        <f t="array" ref="I834">IFERROR(SMALL(IF($D$2:$D1743=D834,$A$2:$A$911*1.00001),3),"")</f>
        <v/>
      </c>
      <c r="J834" s="2" t="str" cm="1">
        <f t="array" ref="J834">IFERROR(SMALL(IF($D$2:$D1743=D834,$A$2:$A$911*1.000001),4),"")</f>
        <v/>
      </c>
      <c r="K834" s="13" t="str">
        <f t="shared" ref="K834:K897" si="80">IF(A834&lt;&gt;"", IF(COUNT(G834:J834)=4, SUM(G834:J834), "No"), "")</f>
        <v>No</v>
      </c>
      <c r="L834" s="13" t="str">
        <f t="shared" ref="L834:L897" si="81">IF(A834&lt;&gt;"", IF(COUNT(G834:I834)=3, SUM(G834:I834), "No"), "")</f>
        <v>No</v>
      </c>
      <c r="M834" s="13" t="str">
        <f t="shared" ref="M834:M897" si="82">IF(A834&lt;&gt;"", IF(COUNT(G834:H834)=2, SUM(G834:H834), "No"), "")</f>
        <v>No</v>
      </c>
      <c r="N834" s="13" t="str">
        <f>Table1[[#This Row],[Club]]&amp;":"&amp;Table1[[#Headers],[Male]]</f>
        <v>:Male</v>
      </c>
    </row>
    <row r="835" spans="1:14" x14ac:dyDescent="0.2">
      <c r="A835" s="2">
        <v>834</v>
      </c>
      <c r="B835" s="2" t="str">
        <f>IFERROR(VLOOKUP($A$1&amp;":"&amp;A835,'Finish order'!C:K,6,FALSE),"")</f>
        <v/>
      </c>
      <c r="C835" s="2" t="str">
        <f>IFERROR(VLOOKUP(A$1&amp;":"&amp;A835,'Finish order'!$C:$K,9,FALSE),"")</f>
        <v/>
      </c>
      <c r="D835" s="2" t="str">
        <f>IFERROR(VLOOKUP(A$1&amp;":"&amp;A835,'Finish order'!$C:$K,7,FALSE),"")</f>
        <v/>
      </c>
      <c r="E835" s="11" t="str">
        <f>IFERROR(VLOOKUP($A$1&amp;":"&amp;A835,'Finish order'!C:K,5,FALSE),"")</f>
        <v/>
      </c>
      <c r="F835" s="2" t="str">
        <f>IFERROR(VLOOKUP($A$1&amp;":"&amp;A835,'Finish order'!C:K,4,FALSE),"")</f>
        <v/>
      </c>
      <c r="G835" s="2" t="str" cm="1">
        <f t="array" ref="G835">IFERROR(SMALL(IF($D$2:$D1744=D835,$A$2:$A$911*1.001),1),"")</f>
        <v/>
      </c>
      <c r="H835" s="2" t="str" cm="1">
        <f t="array" ref="H835">IFERROR(SMALL(IF($D$2:$D1744=D835,$A$2:$A$911*1.0001),2),"")</f>
        <v/>
      </c>
      <c r="I835" s="2" t="str" cm="1">
        <f t="array" ref="I835">IFERROR(SMALL(IF($D$2:$D1744=D835,$A$2:$A$911*1.00001),3),"")</f>
        <v/>
      </c>
      <c r="J835" s="2" t="str" cm="1">
        <f t="array" ref="J835">IFERROR(SMALL(IF($D$2:$D1744=D835,$A$2:$A$911*1.000001),4),"")</f>
        <v/>
      </c>
      <c r="K835" s="13" t="str">
        <f t="shared" si="80"/>
        <v>No</v>
      </c>
      <c r="L835" s="13" t="str">
        <f t="shared" si="81"/>
        <v>No</v>
      </c>
      <c r="M835" s="13" t="str">
        <f t="shared" si="82"/>
        <v>No</v>
      </c>
      <c r="N835" s="13" t="str">
        <f>Table1[[#This Row],[Club]]&amp;":"&amp;Table1[[#Headers],[Male]]</f>
        <v>:Male</v>
      </c>
    </row>
    <row r="836" spans="1:14" x14ac:dyDescent="0.2">
      <c r="A836" s="2">
        <v>835</v>
      </c>
      <c r="B836" s="2" t="str">
        <f>IFERROR(VLOOKUP($A$1&amp;":"&amp;A836,'Finish order'!C:K,6,FALSE),"")</f>
        <v/>
      </c>
      <c r="C836" s="2" t="str">
        <f>IFERROR(VLOOKUP(A$1&amp;":"&amp;A836,'Finish order'!$C:$K,9,FALSE),"")</f>
        <v/>
      </c>
      <c r="D836" s="2" t="str">
        <f>IFERROR(VLOOKUP(A$1&amp;":"&amp;A836,'Finish order'!$C:$K,7,FALSE),"")</f>
        <v/>
      </c>
      <c r="E836" s="11" t="str">
        <f>IFERROR(VLOOKUP($A$1&amp;":"&amp;A836,'Finish order'!C:K,5,FALSE),"")</f>
        <v/>
      </c>
      <c r="F836" s="2" t="str">
        <f>IFERROR(VLOOKUP($A$1&amp;":"&amp;A836,'Finish order'!C:K,4,FALSE),"")</f>
        <v/>
      </c>
      <c r="G836" s="2" t="str" cm="1">
        <f t="array" ref="G836">IFERROR(SMALL(IF($D$2:$D1745=D836,$A$2:$A$911*1.001),1),"")</f>
        <v/>
      </c>
      <c r="H836" s="2" t="str" cm="1">
        <f t="array" ref="H836">IFERROR(SMALL(IF($D$2:$D1745=D836,$A$2:$A$911*1.0001),2),"")</f>
        <v/>
      </c>
      <c r="I836" s="2" t="str" cm="1">
        <f t="array" ref="I836">IFERROR(SMALL(IF($D$2:$D1745=D836,$A$2:$A$911*1.00001),3),"")</f>
        <v/>
      </c>
      <c r="J836" s="2" t="str" cm="1">
        <f t="array" ref="J836">IFERROR(SMALL(IF($D$2:$D1745=D836,$A$2:$A$911*1.000001),4),"")</f>
        <v/>
      </c>
      <c r="K836" s="13" t="str">
        <f t="shared" si="80"/>
        <v>No</v>
      </c>
      <c r="L836" s="13" t="str">
        <f t="shared" si="81"/>
        <v>No</v>
      </c>
      <c r="M836" s="13" t="str">
        <f t="shared" si="82"/>
        <v>No</v>
      </c>
      <c r="N836" s="13" t="str">
        <f>Table1[[#This Row],[Club]]&amp;":"&amp;Table1[[#Headers],[Male]]</f>
        <v>:Male</v>
      </c>
    </row>
    <row r="837" spans="1:14" x14ac:dyDescent="0.2">
      <c r="A837" s="2">
        <v>836</v>
      </c>
      <c r="B837" s="2" t="str">
        <f>IFERROR(VLOOKUP($A$1&amp;":"&amp;A837,'Finish order'!C:K,6,FALSE),"")</f>
        <v/>
      </c>
      <c r="C837" s="2" t="str">
        <f>IFERROR(VLOOKUP(A$1&amp;":"&amp;A837,'Finish order'!$C:$K,9,FALSE),"")</f>
        <v/>
      </c>
      <c r="D837" s="2" t="str">
        <f>IFERROR(VLOOKUP(A$1&amp;":"&amp;A837,'Finish order'!$C:$K,7,FALSE),"")</f>
        <v/>
      </c>
      <c r="E837" s="11" t="str">
        <f>IFERROR(VLOOKUP($A$1&amp;":"&amp;A837,'Finish order'!C:K,5,FALSE),"")</f>
        <v/>
      </c>
      <c r="F837" s="2" t="str">
        <f>IFERROR(VLOOKUP($A$1&amp;":"&amp;A837,'Finish order'!C:K,4,FALSE),"")</f>
        <v/>
      </c>
      <c r="G837" s="2" t="str" cm="1">
        <f t="array" ref="G837">IFERROR(SMALL(IF($D$2:$D1746=D837,$A$2:$A$911*1.001),1),"")</f>
        <v/>
      </c>
      <c r="H837" s="2" t="str" cm="1">
        <f t="array" ref="H837">IFERROR(SMALL(IF($D$2:$D1746=D837,$A$2:$A$911*1.0001),2),"")</f>
        <v/>
      </c>
      <c r="I837" s="2" t="str" cm="1">
        <f t="array" ref="I837">IFERROR(SMALL(IF($D$2:$D1746=D837,$A$2:$A$911*1.00001),3),"")</f>
        <v/>
      </c>
      <c r="J837" s="2" t="str" cm="1">
        <f t="array" ref="J837">IFERROR(SMALL(IF($D$2:$D1746=D837,$A$2:$A$911*1.000001),4),"")</f>
        <v/>
      </c>
      <c r="K837" s="13" t="str">
        <f t="shared" si="80"/>
        <v>No</v>
      </c>
      <c r="L837" s="13" t="str">
        <f t="shared" si="81"/>
        <v>No</v>
      </c>
      <c r="M837" s="13" t="str">
        <f t="shared" si="82"/>
        <v>No</v>
      </c>
      <c r="N837" s="13" t="str">
        <f>Table1[[#This Row],[Club]]&amp;":"&amp;Table1[[#Headers],[Male]]</f>
        <v>:Male</v>
      </c>
    </row>
    <row r="838" spans="1:14" x14ac:dyDescent="0.2">
      <c r="A838" s="2">
        <v>837</v>
      </c>
      <c r="B838" s="2" t="str">
        <f>IFERROR(VLOOKUP($A$1&amp;":"&amp;A838,'Finish order'!C:K,6,FALSE),"")</f>
        <v/>
      </c>
      <c r="C838" s="2" t="str">
        <f>IFERROR(VLOOKUP(A$1&amp;":"&amp;A838,'Finish order'!$C:$K,9,FALSE),"")</f>
        <v/>
      </c>
      <c r="D838" s="2" t="str">
        <f>IFERROR(VLOOKUP(A$1&amp;":"&amp;A838,'Finish order'!$C:$K,7,FALSE),"")</f>
        <v/>
      </c>
      <c r="E838" s="11" t="str">
        <f>IFERROR(VLOOKUP($A$1&amp;":"&amp;A838,'Finish order'!C:K,5,FALSE),"")</f>
        <v/>
      </c>
      <c r="F838" s="2" t="str">
        <f>IFERROR(VLOOKUP($A$1&amp;":"&amp;A838,'Finish order'!C:K,4,FALSE),"")</f>
        <v/>
      </c>
      <c r="G838" s="2" t="str" cm="1">
        <f t="array" ref="G838">IFERROR(SMALL(IF($D$2:$D1747=D838,$A$2:$A$911*1.001),1),"")</f>
        <v/>
      </c>
      <c r="H838" s="2" t="str" cm="1">
        <f t="array" ref="H838">IFERROR(SMALL(IF($D$2:$D1747=D838,$A$2:$A$911*1.0001),2),"")</f>
        <v/>
      </c>
      <c r="I838" s="2" t="str" cm="1">
        <f t="array" ref="I838">IFERROR(SMALL(IF($D$2:$D1747=D838,$A$2:$A$911*1.00001),3),"")</f>
        <v/>
      </c>
      <c r="J838" s="2" t="str" cm="1">
        <f t="array" ref="J838">IFERROR(SMALL(IF($D$2:$D1747=D838,$A$2:$A$911*1.000001),4),"")</f>
        <v/>
      </c>
      <c r="K838" s="13" t="str">
        <f t="shared" si="80"/>
        <v>No</v>
      </c>
      <c r="L838" s="13" t="str">
        <f t="shared" si="81"/>
        <v>No</v>
      </c>
      <c r="M838" s="13" t="str">
        <f t="shared" si="82"/>
        <v>No</v>
      </c>
      <c r="N838" s="13" t="str">
        <f>Table1[[#This Row],[Club]]&amp;":"&amp;Table1[[#Headers],[Male]]</f>
        <v>:Male</v>
      </c>
    </row>
    <row r="839" spans="1:14" x14ac:dyDescent="0.2">
      <c r="A839" s="2">
        <v>838</v>
      </c>
      <c r="B839" s="2" t="str">
        <f>IFERROR(VLOOKUP($A$1&amp;":"&amp;A839,'Finish order'!C:K,6,FALSE),"")</f>
        <v/>
      </c>
      <c r="C839" s="2" t="str">
        <f>IFERROR(VLOOKUP(A$1&amp;":"&amp;A839,'Finish order'!$C:$K,9,FALSE),"")</f>
        <v/>
      </c>
      <c r="D839" s="2" t="str">
        <f>IFERROR(VLOOKUP(A$1&amp;":"&amp;A839,'Finish order'!$C:$K,7,FALSE),"")</f>
        <v/>
      </c>
      <c r="E839" s="11" t="str">
        <f>IFERROR(VLOOKUP($A$1&amp;":"&amp;A839,'Finish order'!C:K,5,FALSE),"")</f>
        <v/>
      </c>
      <c r="F839" s="2" t="str">
        <f>IFERROR(VLOOKUP($A$1&amp;":"&amp;A839,'Finish order'!C:K,4,FALSE),"")</f>
        <v/>
      </c>
      <c r="G839" s="2" t="str" cm="1">
        <f t="array" ref="G839">IFERROR(SMALL(IF($D$2:$D1748=D839,$A$2:$A$911*1.001),1),"")</f>
        <v/>
      </c>
      <c r="H839" s="2" t="str" cm="1">
        <f t="array" ref="H839">IFERROR(SMALL(IF($D$2:$D1748=D839,$A$2:$A$911*1.0001),2),"")</f>
        <v/>
      </c>
      <c r="I839" s="2" t="str" cm="1">
        <f t="array" ref="I839">IFERROR(SMALL(IF($D$2:$D1748=D839,$A$2:$A$911*1.00001),3),"")</f>
        <v/>
      </c>
      <c r="J839" s="2" t="str" cm="1">
        <f t="array" ref="J839">IFERROR(SMALL(IF($D$2:$D1748=D839,$A$2:$A$911*1.000001),4),"")</f>
        <v/>
      </c>
      <c r="K839" s="13" t="str">
        <f t="shared" si="80"/>
        <v>No</v>
      </c>
      <c r="L839" s="13" t="str">
        <f t="shared" si="81"/>
        <v>No</v>
      </c>
      <c r="M839" s="13" t="str">
        <f t="shared" si="82"/>
        <v>No</v>
      </c>
      <c r="N839" s="13" t="str">
        <f>Table1[[#This Row],[Club]]&amp;":"&amp;Table1[[#Headers],[Male]]</f>
        <v>:Male</v>
      </c>
    </row>
    <row r="840" spans="1:14" x14ac:dyDescent="0.2">
      <c r="A840" s="2">
        <v>839</v>
      </c>
      <c r="B840" s="2" t="str">
        <f>IFERROR(VLOOKUP($A$1&amp;":"&amp;A840,'Finish order'!C:K,6,FALSE),"")</f>
        <v/>
      </c>
      <c r="C840" s="2" t="str">
        <f>IFERROR(VLOOKUP(A$1&amp;":"&amp;A840,'Finish order'!$C:$K,9,FALSE),"")</f>
        <v/>
      </c>
      <c r="D840" s="2" t="str">
        <f>IFERROR(VLOOKUP(A$1&amp;":"&amp;A840,'Finish order'!$C:$K,7,FALSE),"")</f>
        <v/>
      </c>
      <c r="E840" s="11" t="str">
        <f>IFERROR(VLOOKUP($A$1&amp;":"&amp;A840,'Finish order'!C:K,5,FALSE),"")</f>
        <v/>
      </c>
      <c r="F840" s="2" t="str">
        <f>IFERROR(VLOOKUP($A$1&amp;":"&amp;A840,'Finish order'!C:K,4,FALSE),"")</f>
        <v/>
      </c>
      <c r="G840" s="2" t="str" cm="1">
        <f t="array" ref="G840">IFERROR(SMALL(IF($D$2:$D1749=D840,$A$2:$A$911*1.001),1),"")</f>
        <v/>
      </c>
      <c r="H840" s="2" t="str" cm="1">
        <f t="array" ref="H840">IFERROR(SMALL(IF($D$2:$D1749=D840,$A$2:$A$911*1.0001),2),"")</f>
        <v/>
      </c>
      <c r="I840" s="2" t="str" cm="1">
        <f t="array" ref="I840">IFERROR(SMALL(IF($D$2:$D1749=D840,$A$2:$A$911*1.00001),3),"")</f>
        <v/>
      </c>
      <c r="J840" s="2" t="str" cm="1">
        <f t="array" ref="J840">IFERROR(SMALL(IF($D$2:$D1749=D840,$A$2:$A$911*1.000001),4),"")</f>
        <v/>
      </c>
      <c r="K840" s="13" t="str">
        <f t="shared" si="80"/>
        <v>No</v>
      </c>
      <c r="L840" s="13" t="str">
        <f t="shared" si="81"/>
        <v>No</v>
      </c>
      <c r="M840" s="13" t="str">
        <f t="shared" si="82"/>
        <v>No</v>
      </c>
      <c r="N840" s="13" t="str">
        <f>Table1[[#This Row],[Club]]&amp;":"&amp;Table1[[#Headers],[Male]]</f>
        <v>:Male</v>
      </c>
    </row>
    <row r="841" spans="1:14" x14ac:dyDescent="0.2">
      <c r="A841" s="2">
        <v>840</v>
      </c>
      <c r="B841" s="2" t="str">
        <f>IFERROR(VLOOKUP($A$1&amp;":"&amp;A841,'Finish order'!C:K,6,FALSE),"")</f>
        <v/>
      </c>
      <c r="C841" s="2" t="str">
        <f>IFERROR(VLOOKUP(A$1&amp;":"&amp;A841,'Finish order'!$C:$K,9,FALSE),"")</f>
        <v/>
      </c>
      <c r="D841" s="2" t="str">
        <f>IFERROR(VLOOKUP(A$1&amp;":"&amp;A841,'Finish order'!$C:$K,7,FALSE),"")</f>
        <v/>
      </c>
      <c r="E841" s="11" t="str">
        <f>IFERROR(VLOOKUP($A$1&amp;":"&amp;A841,'Finish order'!C:K,5,FALSE),"")</f>
        <v/>
      </c>
      <c r="F841" s="2" t="str">
        <f>IFERROR(VLOOKUP($A$1&amp;":"&amp;A841,'Finish order'!C:K,4,FALSE),"")</f>
        <v/>
      </c>
      <c r="G841" s="2" t="str" cm="1">
        <f t="array" ref="G841">IFERROR(SMALL(IF($D$2:$D1750=D841,$A$2:$A$911*1.001),1),"")</f>
        <v/>
      </c>
      <c r="H841" s="2" t="str" cm="1">
        <f t="array" ref="H841">IFERROR(SMALL(IF($D$2:$D1750=D841,$A$2:$A$911*1.0001),2),"")</f>
        <v/>
      </c>
      <c r="I841" s="2" t="str" cm="1">
        <f t="array" ref="I841">IFERROR(SMALL(IF($D$2:$D1750=D841,$A$2:$A$911*1.00001),3),"")</f>
        <v/>
      </c>
      <c r="J841" s="2" t="str" cm="1">
        <f t="array" ref="J841">IFERROR(SMALL(IF($D$2:$D1750=D841,$A$2:$A$911*1.000001),4),"")</f>
        <v/>
      </c>
      <c r="K841" s="13" t="str">
        <f t="shared" si="80"/>
        <v>No</v>
      </c>
      <c r="L841" s="13" t="str">
        <f t="shared" si="81"/>
        <v>No</v>
      </c>
      <c r="M841" s="13" t="str">
        <f t="shared" si="82"/>
        <v>No</v>
      </c>
      <c r="N841" s="13" t="str">
        <f>Table1[[#This Row],[Club]]&amp;":"&amp;Table1[[#Headers],[Male]]</f>
        <v>:Male</v>
      </c>
    </row>
    <row r="842" spans="1:14" x14ac:dyDescent="0.2">
      <c r="A842" s="2">
        <v>841</v>
      </c>
      <c r="B842" s="2" t="str">
        <f>IFERROR(VLOOKUP($A$1&amp;":"&amp;A842,'Finish order'!C:K,6,FALSE),"")</f>
        <v/>
      </c>
      <c r="C842" s="2" t="str">
        <f>IFERROR(VLOOKUP(A$1&amp;":"&amp;A842,'Finish order'!$C:$K,9,FALSE),"")</f>
        <v/>
      </c>
      <c r="D842" s="2" t="str">
        <f>IFERROR(VLOOKUP(A$1&amp;":"&amp;A842,'Finish order'!$C:$K,7,FALSE),"")</f>
        <v/>
      </c>
      <c r="E842" s="11" t="str">
        <f>IFERROR(VLOOKUP($A$1&amp;":"&amp;A842,'Finish order'!C:K,5,FALSE),"")</f>
        <v/>
      </c>
      <c r="F842" s="2" t="str">
        <f>IFERROR(VLOOKUP($A$1&amp;":"&amp;A842,'Finish order'!C:K,4,FALSE),"")</f>
        <v/>
      </c>
      <c r="G842" s="2" t="str" cm="1">
        <f t="array" ref="G842">IFERROR(SMALL(IF($D$2:$D1751=D842,$A$2:$A$911*1.001),1),"")</f>
        <v/>
      </c>
      <c r="H842" s="2" t="str" cm="1">
        <f t="array" ref="H842">IFERROR(SMALL(IF($D$2:$D1751=D842,$A$2:$A$911*1.0001),2),"")</f>
        <v/>
      </c>
      <c r="I842" s="2" t="str" cm="1">
        <f t="array" ref="I842">IFERROR(SMALL(IF($D$2:$D1751=D842,$A$2:$A$911*1.00001),3),"")</f>
        <v/>
      </c>
      <c r="J842" s="2" t="str" cm="1">
        <f t="array" ref="J842">IFERROR(SMALL(IF($D$2:$D1751=D842,$A$2:$A$911*1.000001),4),"")</f>
        <v/>
      </c>
      <c r="K842" s="13" t="str">
        <f t="shared" si="80"/>
        <v>No</v>
      </c>
      <c r="L842" s="13" t="str">
        <f t="shared" si="81"/>
        <v>No</v>
      </c>
      <c r="M842" s="13" t="str">
        <f t="shared" si="82"/>
        <v>No</v>
      </c>
      <c r="N842" s="13" t="str">
        <f>Table1[[#This Row],[Club]]&amp;":"&amp;Table1[[#Headers],[Male]]</f>
        <v>:Male</v>
      </c>
    </row>
    <row r="843" spans="1:14" x14ac:dyDescent="0.2">
      <c r="A843" s="2">
        <v>842</v>
      </c>
      <c r="B843" s="2" t="str">
        <f>IFERROR(VLOOKUP($A$1&amp;":"&amp;A843,'Finish order'!C:K,6,FALSE),"")</f>
        <v/>
      </c>
      <c r="C843" s="2" t="str">
        <f>IFERROR(VLOOKUP(A$1&amp;":"&amp;A843,'Finish order'!$C:$K,9,FALSE),"")</f>
        <v/>
      </c>
      <c r="D843" s="2" t="str">
        <f>IFERROR(VLOOKUP(A$1&amp;":"&amp;A843,'Finish order'!$C:$K,7,FALSE),"")</f>
        <v/>
      </c>
      <c r="E843" s="11" t="str">
        <f>IFERROR(VLOOKUP($A$1&amp;":"&amp;A843,'Finish order'!C:K,5,FALSE),"")</f>
        <v/>
      </c>
      <c r="F843" s="2" t="str">
        <f>IFERROR(VLOOKUP($A$1&amp;":"&amp;A843,'Finish order'!C:K,4,FALSE),"")</f>
        <v/>
      </c>
      <c r="G843" s="2" t="str" cm="1">
        <f t="array" ref="G843">IFERROR(SMALL(IF($D$2:$D1752=D843,$A$2:$A$911*1.001),1),"")</f>
        <v/>
      </c>
      <c r="H843" s="2" t="str" cm="1">
        <f t="array" ref="H843">IFERROR(SMALL(IF($D$2:$D1752=D843,$A$2:$A$911*1.0001),2),"")</f>
        <v/>
      </c>
      <c r="I843" s="2" t="str" cm="1">
        <f t="array" ref="I843">IFERROR(SMALL(IF($D$2:$D1752=D843,$A$2:$A$911*1.00001),3),"")</f>
        <v/>
      </c>
      <c r="J843" s="2" t="str" cm="1">
        <f t="array" ref="J843">IFERROR(SMALL(IF($D$2:$D1752=D843,$A$2:$A$911*1.000001),4),"")</f>
        <v/>
      </c>
      <c r="K843" s="13" t="str">
        <f t="shared" si="80"/>
        <v>No</v>
      </c>
      <c r="L843" s="13" t="str">
        <f t="shared" si="81"/>
        <v>No</v>
      </c>
      <c r="M843" s="13" t="str">
        <f t="shared" si="82"/>
        <v>No</v>
      </c>
      <c r="N843" s="13" t="str">
        <f>Table1[[#This Row],[Club]]&amp;":"&amp;Table1[[#Headers],[Male]]</f>
        <v>:Male</v>
      </c>
    </row>
    <row r="844" spans="1:14" x14ac:dyDescent="0.2">
      <c r="A844" s="2">
        <v>843</v>
      </c>
      <c r="B844" s="2" t="str">
        <f>IFERROR(VLOOKUP($A$1&amp;":"&amp;A844,'Finish order'!C:K,6,FALSE),"")</f>
        <v/>
      </c>
      <c r="C844" s="2" t="str">
        <f>IFERROR(VLOOKUP(A$1&amp;":"&amp;A844,'Finish order'!$C:$K,9,FALSE),"")</f>
        <v/>
      </c>
      <c r="D844" s="2" t="str">
        <f>IFERROR(VLOOKUP(A$1&amp;":"&amp;A844,'Finish order'!$C:$K,7,FALSE),"")</f>
        <v/>
      </c>
      <c r="E844" s="11" t="str">
        <f>IFERROR(VLOOKUP($A$1&amp;":"&amp;A844,'Finish order'!C:K,5,FALSE),"")</f>
        <v/>
      </c>
      <c r="F844" s="2" t="str">
        <f>IFERROR(VLOOKUP($A$1&amp;":"&amp;A844,'Finish order'!C:K,4,FALSE),"")</f>
        <v/>
      </c>
      <c r="G844" s="2" t="str" cm="1">
        <f t="array" ref="G844">IFERROR(SMALL(IF($D$2:$D1753=D844,$A$2:$A$911*1.001),1),"")</f>
        <v/>
      </c>
      <c r="H844" s="2" t="str" cm="1">
        <f t="array" ref="H844">IFERROR(SMALL(IF($D$2:$D1753=D844,$A$2:$A$911*1.0001),2),"")</f>
        <v/>
      </c>
      <c r="I844" s="2" t="str" cm="1">
        <f t="array" ref="I844">IFERROR(SMALL(IF($D$2:$D1753=D844,$A$2:$A$911*1.00001),3),"")</f>
        <v/>
      </c>
      <c r="J844" s="2" t="str" cm="1">
        <f t="array" ref="J844">IFERROR(SMALL(IF($D$2:$D1753=D844,$A$2:$A$911*1.000001),4),"")</f>
        <v/>
      </c>
      <c r="K844" s="13" t="str">
        <f t="shared" si="80"/>
        <v>No</v>
      </c>
      <c r="L844" s="13" t="str">
        <f t="shared" si="81"/>
        <v>No</v>
      </c>
      <c r="M844" s="13" t="str">
        <f t="shared" si="82"/>
        <v>No</v>
      </c>
      <c r="N844" s="13" t="str">
        <f>Table1[[#This Row],[Club]]&amp;":"&amp;Table1[[#Headers],[Male]]</f>
        <v>:Male</v>
      </c>
    </row>
    <row r="845" spans="1:14" x14ac:dyDescent="0.2">
      <c r="A845" s="2">
        <v>844</v>
      </c>
      <c r="B845" s="2" t="str">
        <f>IFERROR(VLOOKUP($A$1&amp;":"&amp;A845,'Finish order'!C:K,6,FALSE),"")</f>
        <v/>
      </c>
      <c r="C845" s="2" t="str">
        <f>IFERROR(VLOOKUP(A$1&amp;":"&amp;A845,'Finish order'!$C:$K,9,FALSE),"")</f>
        <v/>
      </c>
      <c r="D845" s="2" t="str">
        <f>IFERROR(VLOOKUP(A$1&amp;":"&amp;A845,'Finish order'!$C:$K,7,FALSE),"")</f>
        <v/>
      </c>
      <c r="E845" s="11" t="str">
        <f>IFERROR(VLOOKUP($A$1&amp;":"&amp;A845,'Finish order'!C:K,5,FALSE),"")</f>
        <v/>
      </c>
      <c r="F845" s="2" t="str">
        <f>IFERROR(VLOOKUP($A$1&amp;":"&amp;A845,'Finish order'!C:K,4,FALSE),"")</f>
        <v/>
      </c>
      <c r="G845" s="2" t="str" cm="1">
        <f t="array" ref="G845">IFERROR(SMALL(IF($D$2:$D1754=D845,$A$2:$A$911*1.001),1),"")</f>
        <v/>
      </c>
      <c r="H845" s="2" t="str" cm="1">
        <f t="array" ref="H845">IFERROR(SMALL(IF($D$2:$D1754=D845,$A$2:$A$911*1.0001),2),"")</f>
        <v/>
      </c>
      <c r="I845" s="2" t="str" cm="1">
        <f t="array" ref="I845">IFERROR(SMALL(IF($D$2:$D1754=D845,$A$2:$A$911*1.00001),3),"")</f>
        <v/>
      </c>
      <c r="J845" s="2" t="str" cm="1">
        <f t="array" ref="J845">IFERROR(SMALL(IF($D$2:$D1754=D845,$A$2:$A$911*1.000001),4),"")</f>
        <v/>
      </c>
      <c r="K845" s="13" t="str">
        <f t="shared" si="80"/>
        <v>No</v>
      </c>
      <c r="L845" s="13" t="str">
        <f t="shared" si="81"/>
        <v>No</v>
      </c>
      <c r="M845" s="13" t="str">
        <f t="shared" si="82"/>
        <v>No</v>
      </c>
      <c r="N845" s="13" t="str">
        <f>Table1[[#This Row],[Club]]&amp;":"&amp;Table1[[#Headers],[Male]]</f>
        <v>:Male</v>
      </c>
    </row>
    <row r="846" spans="1:14" x14ac:dyDescent="0.2">
      <c r="A846" s="2">
        <v>845</v>
      </c>
      <c r="B846" s="2" t="str">
        <f>IFERROR(VLOOKUP($A$1&amp;":"&amp;A846,'Finish order'!C:K,6,FALSE),"")</f>
        <v/>
      </c>
      <c r="C846" s="2" t="str">
        <f>IFERROR(VLOOKUP(A$1&amp;":"&amp;A846,'Finish order'!$C:$K,9,FALSE),"")</f>
        <v/>
      </c>
      <c r="D846" s="2" t="str">
        <f>IFERROR(VLOOKUP(A$1&amp;":"&amp;A846,'Finish order'!$C:$K,7,FALSE),"")</f>
        <v/>
      </c>
      <c r="E846" s="11" t="str">
        <f>IFERROR(VLOOKUP($A$1&amp;":"&amp;A846,'Finish order'!C:K,5,FALSE),"")</f>
        <v/>
      </c>
      <c r="F846" s="2" t="str">
        <f>IFERROR(VLOOKUP($A$1&amp;":"&amp;A846,'Finish order'!C:K,4,FALSE),"")</f>
        <v/>
      </c>
      <c r="G846" s="2" t="str" cm="1">
        <f t="array" ref="G846">IFERROR(SMALL(IF($D$2:$D1755=D846,$A$2:$A$911*1.001),1),"")</f>
        <v/>
      </c>
      <c r="H846" s="2" t="str" cm="1">
        <f t="array" ref="H846">IFERROR(SMALL(IF($D$2:$D1755=D846,$A$2:$A$911*1.0001),2),"")</f>
        <v/>
      </c>
      <c r="I846" s="2" t="str" cm="1">
        <f t="array" ref="I846">IFERROR(SMALL(IF($D$2:$D1755=D846,$A$2:$A$911*1.00001),3),"")</f>
        <v/>
      </c>
      <c r="J846" s="2" t="str" cm="1">
        <f t="array" ref="J846">IFERROR(SMALL(IF($D$2:$D1755=D846,$A$2:$A$911*1.000001),4),"")</f>
        <v/>
      </c>
      <c r="K846" s="13" t="str">
        <f t="shared" si="80"/>
        <v>No</v>
      </c>
      <c r="L846" s="13" t="str">
        <f t="shared" si="81"/>
        <v>No</v>
      </c>
      <c r="M846" s="13" t="str">
        <f t="shared" si="82"/>
        <v>No</v>
      </c>
      <c r="N846" s="13" t="str">
        <f>Table1[[#This Row],[Club]]&amp;":"&amp;Table1[[#Headers],[Male]]</f>
        <v>:Male</v>
      </c>
    </row>
    <row r="847" spans="1:14" x14ac:dyDescent="0.2">
      <c r="A847" s="2">
        <v>846</v>
      </c>
      <c r="B847" s="2" t="str">
        <f>IFERROR(VLOOKUP($A$1&amp;":"&amp;A847,'Finish order'!C:K,6,FALSE),"")</f>
        <v/>
      </c>
      <c r="C847" s="2" t="str">
        <f>IFERROR(VLOOKUP(A$1&amp;":"&amp;A847,'Finish order'!$C:$K,9,FALSE),"")</f>
        <v/>
      </c>
      <c r="D847" s="2" t="str">
        <f>IFERROR(VLOOKUP(A$1&amp;":"&amp;A847,'Finish order'!$C:$K,7,FALSE),"")</f>
        <v/>
      </c>
      <c r="E847" s="11" t="str">
        <f>IFERROR(VLOOKUP($A$1&amp;":"&amp;A847,'Finish order'!C:K,5,FALSE),"")</f>
        <v/>
      </c>
      <c r="F847" s="2" t="str">
        <f>IFERROR(VLOOKUP($A$1&amp;":"&amp;A847,'Finish order'!C:K,4,FALSE),"")</f>
        <v/>
      </c>
      <c r="G847" s="2" t="str" cm="1">
        <f t="array" ref="G847">IFERROR(SMALL(IF($D$2:$D1756=D847,$A$2:$A$911*1.001),1),"")</f>
        <v/>
      </c>
      <c r="H847" s="2" t="str" cm="1">
        <f t="array" ref="H847">IFERROR(SMALL(IF($D$2:$D1756=D847,$A$2:$A$911*1.0001),2),"")</f>
        <v/>
      </c>
      <c r="I847" s="2" t="str" cm="1">
        <f t="array" ref="I847">IFERROR(SMALL(IF($D$2:$D1756=D847,$A$2:$A$911*1.00001),3),"")</f>
        <v/>
      </c>
      <c r="J847" s="2" t="str" cm="1">
        <f t="array" ref="J847">IFERROR(SMALL(IF($D$2:$D1756=D847,$A$2:$A$911*1.000001),4),"")</f>
        <v/>
      </c>
      <c r="K847" s="13" t="str">
        <f t="shared" si="80"/>
        <v>No</v>
      </c>
      <c r="L847" s="13" t="str">
        <f t="shared" si="81"/>
        <v>No</v>
      </c>
      <c r="M847" s="13" t="str">
        <f t="shared" si="82"/>
        <v>No</v>
      </c>
      <c r="N847" s="13" t="str">
        <f>Table1[[#This Row],[Club]]&amp;":"&amp;Table1[[#Headers],[Male]]</f>
        <v>:Male</v>
      </c>
    </row>
    <row r="848" spans="1:14" x14ac:dyDescent="0.2">
      <c r="A848" s="2">
        <v>847</v>
      </c>
      <c r="B848" s="2" t="str">
        <f>IFERROR(VLOOKUP($A$1&amp;":"&amp;A848,'Finish order'!C:K,6,FALSE),"")</f>
        <v/>
      </c>
      <c r="C848" s="2" t="str">
        <f>IFERROR(VLOOKUP(A$1&amp;":"&amp;A848,'Finish order'!$C:$K,9,FALSE),"")</f>
        <v/>
      </c>
      <c r="D848" s="2" t="str">
        <f>IFERROR(VLOOKUP(A$1&amp;":"&amp;A848,'Finish order'!$C:$K,7,FALSE),"")</f>
        <v/>
      </c>
      <c r="E848" s="11" t="str">
        <f>IFERROR(VLOOKUP($A$1&amp;":"&amp;A848,'Finish order'!C:K,5,FALSE),"")</f>
        <v/>
      </c>
      <c r="F848" s="2" t="str">
        <f>IFERROR(VLOOKUP($A$1&amp;":"&amp;A848,'Finish order'!C:K,4,FALSE),"")</f>
        <v/>
      </c>
      <c r="G848" s="2" t="str" cm="1">
        <f t="array" ref="G848">IFERROR(SMALL(IF($D$2:$D1757=D848,$A$2:$A$911*1.001),1),"")</f>
        <v/>
      </c>
      <c r="H848" s="2" t="str" cm="1">
        <f t="array" ref="H848">IFERROR(SMALL(IF($D$2:$D1757=D848,$A$2:$A$911*1.0001),2),"")</f>
        <v/>
      </c>
      <c r="I848" s="2" t="str" cm="1">
        <f t="array" ref="I848">IFERROR(SMALL(IF($D$2:$D1757=D848,$A$2:$A$911*1.00001),3),"")</f>
        <v/>
      </c>
      <c r="J848" s="2" t="str" cm="1">
        <f t="array" ref="J848">IFERROR(SMALL(IF($D$2:$D1757=D848,$A$2:$A$911*1.000001),4),"")</f>
        <v/>
      </c>
      <c r="K848" s="13" t="str">
        <f t="shared" si="80"/>
        <v>No</v>
      </c>
      <c r="L848" s="13" t="str">
        <f t="shared" si="81"/>
        <v>No</v>
      </c>
      <c r="M848" s="13" t="str">
        <f t="shared" si="82"/>
        <v>No</v>
      </c>
      <c r="N848" s="13" t="str">
        <f>Table1[[#This Row],[Club]]&amp;":"&amp;Table1[[#Headers],[Male]]</f>
        <v>:Male</v>
      </c>
    </row>
    <row r="849" spans="1:14" x14ac:dyDescent="0.2">
      <c r="A849" s="2">
        <v>848</v>
      </c>
      <c r="B849" s="2" t="str">
        <f>IFERROR(VLOOKUP($A$1&amp;":"&amp;A849,'Finish order'!C:K,6,FALSE),"")</f>
        <v/>
      </c>
      <c r="C849" s="2" t="str">
        <f>IFERROR(VLOOKUP(A$1&amp;":"&amp;A849,'Finish order'!$C:$K,9,FALSE),"")</f>
        <v/>
      </c>
      <c r="D849" s="2" t="str">
        <f>IFERROR(VLOOKUP(A$1&amp;":"&amp;A849,'Finish order'!$C:$K,7,FALSE),"")</f>
        <v/>
      </c>
      <c r="E849" s="11" t="str">
        <f>IFERROR(VLOOKUP($A$1&amp;":"&amp;A849,'Finish order'!C:K,5,FALSE),"")</f>
        <v/>
      </c>
      <c r="F849" s="2" t="str">
        <f>IFERROR(VLOOKUP($A$1&amp;":"&amp;A849,'Finish order'!C:K,4,FALSE),"")</f>
        <v/>
      </c>
      <c r="G849" s="2" t="str" cm="1">
        <f t="array" ref="G849">IFERROR(SMALL(IF($D$2:$D1758=D849,$A$2:$A$911*1.001),1),"")</f>
        <v/>
      </c>
      <c r="H849" s="2" t="str" cm="1">
        <f t="array" ref="H849">IFERROR(SMALL(IF($D$2:$D1758=D849,$A$2:$A$911*1.0001),2),"")</f>
        <v/>
      </c>
      <c r="I849" s="2" t="str" cm="1">
        <f t="array" ref="I849">IFERROR(SMALL(IF($D$2:$D1758=D849,$A$2:$A$911*1.00001),3),"")</f>
        <v/>
      </c>
      <c r="J849" s="2" t="str" cm="1">
        <f t="array" ref="J849">IFERROR(SMALL(IF($D$2:$D1758=D849,$A$2:$A$911*1.000001),4),"")</f>
        <v/>
      </c>
      <c r="K849" s="13" t="str">
        <f t="shared" si="80"/>
        <v>No</v>
      </c>
      <c r="L849" s="13" t="str">
        <f t="shared" si="81"/>
        <v>No</v>
      </c>
      <c r="M849" s="13" t="str">
        <f t="shared" si="82"/>
        <v>No</v>
      </c>
      <c r="N849" s="13" t="str">
        <f>Table1[[#This Row],[Club]]&amp;":"&amp;Table1[[#Headers],[Male]]</f>
        <v>:Male</v>
      </c>
    </row>
    <row r="850" spans="1:14" x14ac:dyDescent="0.2">
      <c r="A850" s="2">
        <v>849</v>
      </c>
      <c r="B850" s="2" t="str">
        <f>IFERROR(VLOOKUP($A$1&amp;":"&amp;A850,'Finish order'!C:K,6,FALSE),"")</f>
        <v/>
      </c>
      <c r="C850" s="2" t="str">
        <f>IFERROR(VLOOKUP(A$1&amp;":"&amp;A850,'Finish order'!$C:$K,9,FALSE),"")</f>
        <v/>
      </c>
      <c r="D850" s="2" t="str">
        <f>IFERROR(VLOOKUP(A$1&amp;":"&amp;A850,'Finish order'!$C:$K,7,FALSE),"")</f>
        <v/>
      </c>
      <c r="E850" s="11" t="str">
        <f>IFERROR(VLOOKUP($A$1&amp;":"&amp;A850,'Finish order'!C:K,5,FALSE),"")</f>
        <v/>
      </c>
      <c r="F850" s="2" t="str">
        <f>IFERROR(VLOOKUP($A$1&amp;":"&amp;A850,'Finish order'!C:K,4,FALSE),"")</f>
        <v/>
      </c>
      <c r="G850" s="2" t="str" cm="1">
        <f t="array" ref="G850">IFERROR(SMALL(IF($D$2:$D1759=D850,$A$2:$A$911*1.001),1),"")</f>
        <v/>
      </c>
      <c r="H850" s="2" t="str" cm="1">
        <f t="array" ref="H850">IFERROR(SMALL(IF($D$2:$D1759=D850,$A$2:$A$911*1.0001),2),"")</f>
        <v/>
      </c>
      <c r="I850" s="2" t="str" cm="1">
        <f t="array" ref="I850">IFERROR(SMALL(IF($D$2:$D1759=D850,$A$2:$A$911*1.00001),3),"")</f>
        <v/>
      </c>
      <c r="J850" s="2" t="str" cm="1">
        <f t="array" ref="J850">IFERROR(SMALL(IF($D$2:$D1759=D850,$A$2:$A$911*1.000001),4),"")</f>
        <v/>
      </c>
      <c r="K850" s="13" t="str">
        <f t="shared" si="80"/>
        <v>No</v>
      </c>
      <c r="L850" s="13" t="str">
        <f t="shared" si="81"/>
        <v>No</v>
      </c>
      <c r="M850" s="13" t="str">
        <f t="shared" si="82"/>
        <v>No</v>
      </c>
      <c r="N850" s="13" t="str">
        <f>Table1[[#This Row],[Club]]&amp;":"&amp;Table1[[#Headers],[Male]]</f>
        <v>:Male</v>
      </c>
    </row>
    <row r="851" spans="1:14" x14ac:dyDescent="0.2">
      <c r="A851" s="2">
        <v>850</v>
      </c>
      <c r="B851" s="2" t="str">
        <f>IFERROR(VLOOKUP($A$1&amp;":"&amp;A851,'Finish order'!C:K,6,FALSE),"")</f>
        <v/>
      </c>
      <c r="C851" s="2" t="str">
        <f>IFERROR(VLOOKUP(A$1&amp;":"&amp;A851,'Finish order'!$C:$K,9,FALSE),"")</f>
        <v/>
      </c>
      <c r="D851" s="2" t="str">
        <f>IFERROR(VLOOKUP(A$1&amp;":"&amp;A851,'Finish order'!$C:$K,7,FALSE),"")</f>
        <v/>
      </c>
      <c r="E851" s="11" t="str">
        <f>IFERROR(VLOOKUP($A$1&amp;":"&amp;A851,'Finish order'!C:K,5,FALSE),"")</f>
        <v/>
      </c>
      <c r="F851" s="2" t="str">
        <f>IFERROR(VLOOKUP($A$1&amp;":"&amp;A851,'Finish order'!C:K,4,FALSE),"")</f>
        <v/>
      </c>
      <c r="G851" s="2" t="str" cm="1">
        <f t="array" ref="G851">IFERROR(SMALL(IF($D$2:$D1760=D851,$A$2:$A$911*1.001),1),"")</f>
        <v/>
      </c>
      <c r="H851" s="2" t="str" cm="1">
        <f t="array" ref="H851">IFERROR(SMALL(IF($D$2:$D1760=D851,$A$2:$A$911*1.0001),2),"")</f>
        <v/>
      </c>
      <c r="I851" s="2" t="str" cm="1">
        <f t="array" ref="I851">IFERROR(SMALL(IF($D$2:$D1760=D851,$A$2:$A$911*1.00001),3),"")</f>
        <v/>
      </c>
      <c r="J851" s="2" t="str" cm="1">
        <f t="array" ref="J851">IFERROR(SMALL(IF($D$2:$D1760=D851,$A$2:$A$911*1.000001),4),"")</f>
        <v/>
      </c>
      <c r="K851" s="13" t="str">
        <f t="shared" si="80"/>
        <v>No</v>
      </c>
      <c r="L851" s="13" t="str">
        <f t="shared" si="81"/>
        <v>No</v>
      </c>
      <c r="M851" s="13" t="str">
        <f t="shared" si="82"/>
        <v>No</v>
      </c>
      <c r="N851" s="13" t="str">
        <f>Table1[[#This Row],[Club]]&amp;":"&amp;Table1[[#Headers],[Male]]</f>
        <v>:Male</v>
      </c>
    </row>
    <row r="852" spans="1:14" x14ac:dyDescent="0.2">
      <c r="A852" s="2">
        <v>851</v>
      </c>
      <c r="B852" s="2" t="str">
        <f>IFERROR(VLOOKUP($A$1&amp;":"&amp;A852,'Finish order'!C:K,6,FALSE),"")</f>
        <v/>
      </c>
      <c r="C852" s="2" t="str">
        <f>IFERROR(VLOOKUP(A$1&amp;":"&amp;A852,'Finish order'!$C:$K,9,FALSE),"")</f>
        <v/>
      </c>
      <c r="D852" s="2" t="str">
        <f>IFERROR(VLOOKUP(A$1&amp;":"&amp;A852,'Finish order'!$C:$K,7,FALSE),"")</f>
        <v/>
      </c>
      <c r="E852" s="11" t="str">
        <f>IFERROR(VLOOKUP($A$1&amp;":"&amp;A852,'Finish order'!C:K,5,FALSE),"")</f>
        <v/>
      </c>
      <c r="F852" s="2" t="str">
        <f>IFERROR(VLOOKUP($A$1&amp;":"&amp;A852,'Finish order'!C:K,4,FALSE),"")</f>
        <v/>
      </c>
      <c r="G852" s="2" t="str" cm="1">
        <f t="array" ref="G852">IFERROR(SMALL(IF($D$2:$D1761=D852,$A$2:$A$911*1.001),1),"")</f>
        <v/>
      </c>
      <c r="H852" s="2" t="str" cm="1">
        <f t="array" ref="H852">IFERROR(SMALL(IF($D$2:$D1761=D852,$A$2:$A$911*1.0001),2),"")</f>
        <v/>
      </c>
      <c r="I852" s="2" t="str" cm="1">
        <f t="array" ref="I852">IFERROR(SMALL(IF($D$2:$D1761=D852,$A$2:$A$911*1.00001),3),"")</f>
        <v/>
      </c>
      <c r="J852" s="2" t="str" cm="1">
        <f t="array" ref="J852">IFERROR(SMALL(IF($D$2:$D1761=D852,$A$2:$A$911*1.000001),4),"")</f>
        <v/>
      </c>
      <c r="K852" s="13" t="str">
        <f t="shared" si="80"/>
        <v>No</v>
      </c>
      <c r="L852" s="13" t="str">
        <f t="shared" si="81"/>
        <v>No</v>
      </c>
      <c r="M852" s="13" t="str">
        <f t="shared" si="82"/>
        <v>No</v>
      </c>
      <c r="N852" s="13" t="str">
        <f>Table1[[#This Row],[Club]]&amp;":"&amp;Table1[[#Headers],[Male]]</f>
        <v>:Male</v>
      </c>
    </row>
    <row r="853" spans="1:14" x14ac:dyDescent="0.2">
      <c r="A853" s="2">
        <v>852</v>
      </c>
      <c r="B853" s="2" t="str">
        <f>IFERROR(VLOOKUP($A$1&amp;":"&amp;A853,'Finish order'!C:K,6,FALSE),"")</f>
        <v/>
      </c>
      <c r="C853" s="2" t="str">
        <f>IFERROR(VLOOKUP(A$1&amp;":"&amp;A853,'Finish order'!$C:$K,9,FALSE),"")</f>
        <v/>
      </c>
      <c r="D853" s="2" t="str">
        <f>IFERROR(VLOOKUP(A$1&amp;":"&amp;A853,'Finish order'!$C:$K,7,FALSE),"")</f>
        <v/>
      </c>
      <c r="E853" s="11" t="str">
        <f>IFERROR(VLOOKUP($A$1&amp;":"&amp;A853,'Finish order'!C:K,5,FALSE),"")</f>
        <v/>
      </c>
      <c r="F853" s="2" t="str">
        <f>IFERROR(VLOOKUP($A$1&amp;":"&amp;A853,'Finish order'!C:K,4,FALSE),"")</f>
        <v/>
      </c>
      <c r="G853" s="2" t="str" cm="1">
        <f t="array" ref="G853">IFERROR(SMALL(IF($D$2:$D1762=D853,$A$2:$A$911*1.001),1),"")</f>
        <v/>
      </c>
      <c r="H853" s="2" t="str" cm="1">
        <f t="array" ref="H853">IFERROR(SMALL(IF($D$2:$D1762=D853,$A$2:$A$911*1.0001),2),"")</f>
        <v/>
      </c>
      <c r="I853" s="2" t="str" cm="1">
        <f t="array" ref="I853">IFERROR(SMALL(IF($D$2:$D1762=D853,$A$2:$A$911*1.00001),3),"")</f>
        <v/>
      </c>
      <c r="J853" s="2" t="str" cm="1">
        <f t="array" ref="J853">IFERROR(SMALL(IF($D$2:$D1762=D853,$A$2:$A$911*1.000001),4),"")</f>
        <v/>
      </c>
      <c r="K853" s="13" t="str">
        <f t="shared" si="80"/>
        <v>No</v>
      </c>
      <c r="L853" s="13" t="str">
        <f t="shared" si="81"/>
        <v>No</v>
      </c>
      <c r="M853" s="13" t="str">
        <f t="shared" si="82"/>
        <v>No</v>
      </c>
      <c r="N853" s="13" t="str">
        <f>Table1[[#This Row],[Club]]&amp;":"&amp;Table1[[#Headers],[Male]]</f>
        <v>:Male</v>
      </c>
    </row>
    <row r="854" spans="1:14" x14ac:dyDescent="0.2">
      <c r="A854" s="2">
        <v>853</v>
      </c>
      <c r="B854" s="2" t="str">
        <f>IFERROR(VLOOKUP($A$1&amp;":"&amp;A854,'Finish order'!C:K,6,FALSE),"")</f>
        <v/>
      </c>
      <c r="C854" s="2" t="str">
        <f>IFERROR(VLOOKUP(A$1&amp;":"&amp;A854,'Finish order'!$C:$K,9,FALSE),"")</f>
        <v/>
      </c>
      <c r="D854" s="2" t="str">
        <f>IFERROR(VLOOKUP(A$1&amp;":"&amp;A854,'Finish order'!$C:$K,7,FALSE),"")</f>
        <v/>
      </c>
      <c r="E854" s="11" t="str">
        <f>IFERROR(VLOOKUP($A$1&amp;":"&amp;A854,'Finish order'!C:K,5,FALSE),"")</f>
        <v/>
      </c>
      <c r="F854" s="2" t="str">
        <f>IFERROR(VLOOKUP($A$1&amp;":"&amp;A854,'Finish order'!C:K,4,FALSE),"")</f>
        <v/>
      </c>
      <c r="G854" s="2" t="str" cm="1">
        <f t="array" ref="G854">IFERROR(SMALL(IF($D$2:$D1763=D854,$A$2:$A$911*1.001),1),"")</f>
        <v/>
      </c>
      <c r="H854" s="2" t="str" cm="1">
        <f t="array" ref="H854">IFERROR(SMALL(IF($D$2:$D1763=D854,$A$2:$A$911*1.0001),2),"")</f>
        <v/>
      </c>
      <c r="I854" s="2" t="str" cm="1">
        <f t="array" ref="I854">IFERROR(SMALL(IF($D$2:$D1763=D854,$A$2:$A$911*1.00001),3),"")</f>
        <v/>
      </c>
      <c r="J854" s="2" t="str" cm="1">
        <f t="array" ref="J854">IFERROR(SMALL(IF($D$2:$D1763=D854,$A$2:$A$911*1.000001),4),"")</f>
        <v/>
      </c>
      <c r="K854" s="13" t="str">
        <f t="shared" si="80"/>
        <v>No</v>
      </c>
      <c r="L854" s="13" t="str">
        <f t="shared" si="81"/>
        <v>No</v>
      </c>
      <c r="M854" s="13" t="str">
        <f t="shared" si="82"/>
        <v>No</v>
      </c>
      <c r="N854" s="13" t="str">
        <f>Table1[[#This Row],[Club]]&amp;":"&amp;Table1[[#Headers],[Male]]</f>
        <v>:Male</v>
      </c>
    </row>
    <row r="855" spans="1:14" x14ac:dyDescent="0.2">
      <c r="A855" s="2">
        <v>854</v>
      </c>
      <c r="B855" s="2" t="str">
        <f>IFERROR(VLOOKUP($A$1&amp;":"&amp;A855,'Finish order'!C:K,6,FALSE),"")</f>
        <v/>
      </c>
      <c r="C855" s="2" t="str">
        <f>IFERROR(VLOOKUP(A$1&amp;":"&amp;A855,'Finish order'!$C:$K,9,FALSE),"")</f>
        <v/>
      </c>
      <c r="D855" s="2" t="str">
        <f>IFERROR(VLOOKUP(A$1&amp;":"&amp;A855,'Finish order'!$C:$K,7,FALSE),"")</f>
        <v/>
      </c>
      <c r="E855" s="11" t="str">
        <f>IFERROR(VLOOKUP($A$1&amp;":"&amp;A855,'Finish order'!C:K,5,FALSE),"")</f>
        <v/>
      </c>
      <c r="F855" s="2" t="str">
        <f>IFERROR(VLOOKUP($A$1&amp;":"&amp;A855,'Finish order'!C:K,4,FALSE),"")</f>
        <v/>
      </c>
      <c r="G855" s="2" t="str" cm="1">
        <f t="array" ref="G855">IFERROR(SMALL(IF($D$2:$D1764=D855,$A$2:$A$911*1.001),1),"")</f>
        <v/>
      </c>
      <c r="H855" s="2" t="str" cm="1">
        <f t="array" ref="H855">IFERROR(SMALL(IF($D$2:$D1764=D855,$A$2:$A$911*1.0001),2),"")</f>
        <v/>
      </c>
      <c r="I855" s="2" t="str" cm="1">
        <f t="array" ref="I855">IFERROR(SMALL(IF($D$2:$D1764=D855,$A$2:$A$911*1.00001),3),"")</f>
        <v/>
      </c>
      <c r="J855" s="2" t="str" cm="1">
        <f t="array" ref="J855">IFERROR(SMALL(IF($D$2:$D1764=D855,$A$2:$A$911*1.000001),4),"")</f>
        <v/>
      </c>
      <c r="K855" s="13" t="str">
        <f t="shared" si="80"/>
        <v>No</v>
      </c>
      <c r="L855" s="13" t="str">
        <f t="shared" si="81"/>
        <v>No</v>
      </c>
      <c r="M855" s="13" t="str">
        <f t="shared" si="82"/>
        <v>No</v>
      </c>
      <c r="N855" s="13" t="str">
        <f>Table1[[#This Row],[Club]]&amp;":"&amp;Table1[[#Headers],[Male]]</f>
        <v>:Male</v>
      </c>
    </row>
    <row r="856" spans="1:14" x14ac:dyDescent="0.2">
      <c r="A856" s="2">
        <v>855</v>
      </c>
      <c r="B856" s="2" t="str">
        <f>IFERROR(VLOOKUP($A$1&amp;":"&amp;A856,'Finish order'!C:K,6,FALSE),"")</f>
        <v/>
      </c>
      <c r="C856" s="2" t="str">
        <f>IFERROR(VLOOKUP(A$1&amp;":"&amp;A856,'Finish order'!$C:$K,9,FALSE),"")</f>
        <v/>
      </c>
      <c r="D856" s="2" t="str">
        <f>IFERROR(VLOOKUP(A$1&amp;":"&amp;A856,'Finish order'!$C:$K,7,FALSE),"")</f>
        <v/>
      </c>
      <c r="E856" s="11" t="str">
        <f>IFERROR(VLOOKUP($A$1&amp;":"&amp;A856,'Finish order'!C:K,5,FALSE),"")</f>
        <v/>
      </c>
      <c r="F856" s="2" t="str">
        <f>IFERROR(VLOOKUP($A$1&amp;":"&amp;A856,'Finish order'!C:K,4,FALSE),"")</f>
        <v/>
      </c>
      <c r="G856" s="2" t="str" cm="1">
        <f t="array" ref="G856">IFERROR(SMALL(IF($D$2:$D1765=D856,$A$2:$A$911*1.001),1),"")</f>
        <v/>
      </c>
      <c r="H856" s="2" t="str" cm="1">
        <f t="array" ref="H856">IFERROR(SMALL(IF($D$2:$D1765=D856,$A$2:$A$911*1.0001),2),"")</f>
        <v/>
      </c>
      <c r="I856" s="2" t="str" cm="1">
        <f t="array" ref="I856">IFERROR(SMALL(IF($D$2:$D1765=D856,$A$2:$A$911*1.00001),3),"")</f>
        <v/>
      </c>
      <c r="J856" s="2" t="str" cm="1">
        <f t="array" ref="J856">IFERROR(SMALL(IF($D$2:$D1765=D856,$A$2:$A$911*1.000001),4),"")</f>
        <v/>
      </c>
      <c r="K856" s="13" t="str">
        <f t="shared" si="80"/>
        <v>No</v>
      </c>
      <c r="L856" s="13" t="str">
        <f t="shared" si="81"/>
        <v>No</v>
      </c>
      <c r="M856" s="13" t="str">
        <f t="shared" si="82"/>
        <v>No</v>
      </c>
      <c r="N856" s="13" t="str">
        <f>Table1[[#This Row],[Club]]&amp;":"&amp;Table1[[#Headers],[Male]]</f>
        <v>:Male</v>
      </c>
    </row>
    <row r="857" spans="1:14" x14ac:dyDescent="0.2">
      <c r="A857" s="2">
        <v>856</v>
      </c>
      <c r="B857" s="2" t="str">
        <f>IFERROR(VLOOKUP($A$1&amp;":"&amp;A857,'Finish order'!C:K,6,FALSE),"")</f>
        <v/>
      </c>
      <c r="C857" s="2" t="str">
        <f>IFERROR(VLOOKUP(A$1&amp;":"&amp;A857,'Finish order'!$C:$K,9,FALSE),"")</f>
        <v/>
      </c>
      <c r="D857" s="2" t="str">
        <f>IFERROR(VLOOKUP(A$1&amp;":"&amp;A857,'Finish order'!$C:$K,7,FALSE),"")</f>
        <v/>
      </c>
      <c r="E857" s="11" t="str">
        <f>IFERROR(VLOOKUP($A$1&amp;":"&amp;A857,'Finish order'!C:K,5,FALSE),"")</f>
        <v/>
      </c>
      <c r="F857" s="2" t="str">
        <f>IFERROR(VLOOKUP($A$1&amp;":"&amp;A857,'Finish order'!C:K,4,FALSE),"")</f>
        <v/>
      </c>
      <c r="G857" s="2" t="str" cm="1">
        <f t="array" ref="G857">IFERROR(SMALL(IF($D$2:$D1766=D857,$A$2:$A$911*1.001),1),"")</f>
        <v/>
      </c>
      <c r="H857" s="2" t="str" cm="1">
        <f t="array" ref="H857">IFERROR(SMALL(IF($D$2:$D1766=D857,$A$2:$A$911*1.0001),2),"")</f>
        <v/>
      </c>
      <c r="I857" s="2" t="str" cm="1">
        <f t="array" ref="I857">IFERROR(SMALL(IF($D$2:$D1766=D857,$A$2:$A$911*1.00001),3),"")</f>
        <v/>
      </c>
      <c r="J857" s="2" t="str" cm="1">
        <f t="array" ref="J857">IFERROR(SMALL(IF($D$2:$D1766=D857,$A$2:$A$911*1.000001),4),"")</f>
        <v/>
      </c>
      <c r="K857" s="13" t="str">
        <f t="shared" si="80"/>
        <v>No</v>
      </c>
      <c r="L857" s="13" t="str">
        <f t="shared" si="81"/>
        <v>No</v>
      </c>
      <c r="M857" s="13" t="str">
        <f t="shared" si="82"/>
        <v>No</v>
      </c>
      <c r="N857" s="13" t="str">
        <f>Table1[[#This Row],[Club]]&amp;":"&amp;Table1[[#Headers],[Male]]</f>
        <v>:Male</v>
      </c>
    </row>
    <row r="858" spans="1:14" x14ac:dyDescent="0.2">
      <c r="A858" s="2">
        <v>857</v>
      </c>
      <c r="B858" s="2" t="str">
        <f>IFERROR(VLOOKUP($A$1&amp;":"&amp;A858,'Finish order'!C:K,6,FALSE),"")</f>
        <v/>
      </c>
      <c r="C858" s="2" t="str">
        <f>IFERROR(VLOOKUP(A$1&amp;":"&amp;A858,'Finish order'!$C:$K,9,FALSE),"")</f>
        <v/>
      </c>
      <c r="D858" s="2" t="str">
        <f>IFERROR(VLOOKUP(A$1&amp;":"&amp;A858,'Finish order'!$C:$K,7,FALSE),"")</f>
        <v/>
      </c>
      <c r="E858" s="11" t="str">
        <f>IFERROR(VLOOKUP($A$1&amp;":"&amp;A858,'Finish order'!C:K,5,FALSE),"")</f>
        <v/>
      </c>
      <c r="F858" s="2" t="str">
        <f>IFERROR(VLOOKUP($A$1&amp;":"&amp;A858,'Finish order'!C:K,4,FALSE),"")</f>
        <v/>
      </c>
      <c r="G858" s="2" t="str" cm="1">
        <f t="array" ref="G858">IFERROR(SMALL(IF($D$2:$D1767=D858,$A$2:$A$911*1.001),1),"")</f>
        <v/>
      </c>
      <c r="H858" s="2" t="str" cm="1">
        <f t="array" ref="H858">IFERROR(SMALL(IF($D$2:$D1767=D858,$A$2:$A$911*1.0001),2),"")</f>
        <v/>
      </c>
      <c r="I858" s="2" t="str" cm="1">
        <f t="array" ref="I858">IFERROR(SMALL(IF($D$2:$D1767=D858,$A$2:$A$911*1.00001),3),"")</f>
        <v/>
      </c>
      <c r="J858" s="2" t="str" cm="1">
        <f t="array" ref="J858">IFERROR(SMALL(IF($D$2:$D1767=D858,$A$2:$A$911*1.000001),4),"")</f>
        <v/>
      </c>
      <c r="K858" s="13" t="str">
        <f t="shared" si="80"/>
        <v>No</v>
      </c>
      <c r="L858" s="13" t="str">
        <f t="shared" si="81"/>
        <v>No</v>
      </c>
      <c r="M858" s="13" t="str">
        <f t="shared" si="82"/>
        <v>No</v>
      </c>
      <c r="N858" s="13" t="str">
        <f>Table1[[#This Row],[Club]]&amp;":"&amp;Table1[[#Headers],[Male]]</f>
        <v>:Male</v>
      </c>
    </row>
    <row r="859" spans="1:14" x14ac:dyDescent="0.2">
      <c r="A859" s="2">
        <v>858</v>
      </c>
      <c r="B859" s="2" t="str">
        <f>IFERROR(VLOOKUP($A$1&amp;":"&amp;A859,'Finish order'!C:K,6,FALSE),"")</f>
        <v/>
      </c>
      <c r="C859" s="2" t="str">
        <f>IFERROR(VLOOKUP(A$1&amp;":"&amp;A859,'Finish order'!$C:$K,9,FALSE),"")</f>
        <v/>
      </c>
      <c r="D859" s="2" t="str">
        <f>IFERROR(VLOOKUP(A$1&amp;":"&amp;A859,'Finish order'!$C:$K,7,FALSE),"")</f>
        <v/>
      </c>
      <c r="E859" s="11" t="str">
        <f>IFERROR(VLOOKUP($A$1&amp;":"&amp;A859,'Finish order'!C:K,5,FALSE),"")</f>
        <v/>
      </c>
      <c r="F859" s="2" t="str">
        <f>IFERROR(VLOOKUP($A$1&amp;":"&amp;A859,'Finish order'!C:K,4,FALSE),"")</f>
        <v/>
      </c>
      <c r="G859" s="2" t="str" cm="1">
        <f t="array" ref="G859">IFERROR(SMALL(IF($D$2:$D1768=D859,$A$2:$A$911*1.001),1),"")</f>
        <v/>
      </c>
      <c r="H859" s="2" t="str" cm="1">
        <f t="array" ref="H859">IFERROR(SMALL(IF($D$2:$D1768=D859,$A$2:$A$911*1.0001),2),"")</f>
        <v/>
      </c>
      <c r="I859" s="2" t="str" cm="1">
        <f t="array" ref="I859">IFERROR(SMALL(IF($D$2:$D1768=D859,$A$2:$A$911*1.00001),3),"")</f>
        <v/>
      </c>
      <c r="J859" s="2" t="str" cm="1">
        <f t="array" ref="J859">IFERROR(SMALL(IF($D$2:$D1768=D859,$A$2:$A$911*1.000001),4),"")</f>
        <v/>
      </c>
      <c r="K859" s="13" t="str">
        <f t="shared" si="80"/>
        <v>No</v>
      </c>
      <c r="L859" s="13" t="str">
        <f t="shared" si="81"/>
        <v>No</v>
      </c>
      <c r="M859" s="13" t="str">
        <f t="shared" si="82"/>
        <v>No</v>
      </c>
      <c r="N859" s="13" t="str">
        <f>Table1[[#This Row],[Club]]&amp;":"&amp;Table1[[#Headers],[Male]]</f>
        <v>:Male</v>
      </c>
    </row>
    <row r="860" spans="1:14" x14ac:dyDescent="0.2">
      <c r="A860" s="2">
        <v>859</v>
      </c>
      <c r="B860" s="2" t="str">
        <f>IFERROR(VLOOKUP($A$1&amp;":"&amp;A860,'Finish order'!C:K,6,FALSE),"")</f>
        <v/>
      </c>
      <c r="C860" s="2" t="str">
        <f>IFERROR(VLOOKUP(A$1&amp;":"&amp;A860,'Finish order'!$C:$K,9,FALSE),"")</f>
        <v/>
      </c>
      <c r="D860" s="2" t="str">
        <f>IFERROR(VLOOKUP(A$1&amp;":"&amp;A860,'Finish order'!$C:$K,7,FALSE),"")</f>
        <v/>
      </c>
      <c r="E860" s="11" t="str">
        <f>IFERROR(VLOOKUP($A$1&amp;":"&amp;A860,'Finish order'!C:K,5,FALSE),"")</f>
        <v/>
      </c>
      <c r="F860" s="2" t="str">
        <f>IFERROR(VLOOKUP($A$1&amp;":"&amp;A860,'Finish order'!C:K,4,FALSE),"")</f>
        <v/>
      </c>
      <c r="G860" s="2" t="str" cm="1">
        <f t="array" ref="G860">IFERROR(SMALL(IF($D$2:$D1769=D860,$A$2:$A$911*1.001),1),"")</f>
        <v/>
      </c>
      <c r="H860" s="2" t="str" cm="1">
        <f t="array" ref="H860">IFERROR(SMALL(IF($D$2:$D1769=D860,$A$2:$A$911*1.0001),2),"")</f>
        <v/>
      </c>
      <c r="I860" s="2" t="str" cm="1">
        <f t="array" ref="I860">IFERROR(SMALL(IF($D$2:$D1769=D860,$A$2:$A$911*1.00001),3),"")</f>
        <v/>
      </c>
      <c r="J860" s="2" t="str" cm="1">
        <f t="array" ref="J860">IFERROR(SMALL(IF($D$2:$D1769=D860,$A$2:$A$911*1.000001),4),"")</f>
        <v/>
      </c>
      <c r="K860" s="13" t="str">
        <f t="shared" si="80"/>
        <v>No</v>
      </c>
      <c r="L860" s="13" t="str">
        <f t="shared" si="81"/>
        <v>No</v>
      </c>
      <c r="M860" s="13" t="str">
        <f t="shared" si="82"/>
        <v>No</v>
      </c>
      <c r="N860" s="13" t="str">
        <f>Table1[[#This Row],[Club]]&amp;":"&amp;Table1[[#Headers],[Male]]</f>
        <v>:Male</v>
      </c>
    </row>
    <row r="861" spans="1:14" x14ac:dyDescent="0.2">
      <c r="A861" s="2">
        <v>860</v>
      </c>
      <c r="B861" s="2" t="str">
        <f>IFERROR(VLOOKUP($A$1&amp;":"&amp;A861,'Finish order'!C:K,6,FALSE),"")</f>
        <v/>
      </c>
      <c r="C861" s="2" t="str">
        <f>IFERROR(VLOOKUP(A$1&amp;":"&amp;A861,'Finish order'!$C:$K,9,FALSE),"")</f>
        <v/>
      </c>
      <c r="D861" s="2" t="str">
        <f>IFERROR(VLOOKUP(A$1&amp;":"&amp;A861,'Finish order'!$C:$K,7,FALSE),"")</f>
        <v/>
      </c>
      <c r="E861" s="11" t="str">
        <f>IFERROR(VLOOKUP($A$1&amp;":"&amp;A861,'Finish order'!C:K,5,FALSE),"")</f>
        <v/>
      </c>
      <c r="F861" s="2" t="str">
        <f>IFERROR(VLOOKUP($A$1&amp;":"&amp;A861,'Finish order'!C:K,4,FALSE),"")</f>
        <v/>
      </c>
      <c r="G861" s="2" t="str" cm="1">
        <f t="array" ref="G861">IFERROR(SMALL(IF($D$2:$D1770=D861,$A$2:$A$911*1.001),1),"")</f>
        <v/>
      </c>
      <c r="H861" s="2" t="str" cm="1">
        <f t="array" ref="H861">IFERROR(SMALL(IF($D$2:$D1770=D861,$A$2:$A$911*1.0001),2),"")</f>
        <v/>
      </c>
      <c r="I861" s="2" t="str" cm="1">
        <f t="array" ref="I861">IFERROR(SMALL(IF($D$2:$D1770=D861,$A$2:$A$911*1.00001),3),"")</f>
        <v/>
      </c>
      <c r="J861" s="2" t="str" cm="1">
        <f t="array" ref="J861">IFERROR(SMALL(IF($D$2:$D1770=D861,$A$2:$A$911*1.000001),4),"")</f>
        <v/>
      </c>
      <c r="K861" s="13" t="str">
        <f t="shared" si="80"/>
        <v>No</v>
      </c>
      <c r="L861" s="13" t="str">
        <f t="shared" si="81"/>
        <v>No</v>
      </c>
      <c r="M861" s="13" t="str">
        <f t="shared" si="82"/>
        <v>No</v>
      </c>
      <c r="N861" s="13" t="str">
        <f>Table1[[#This Row],[Club]]&amp;":"&amp;Table1[[#Headers],[Male]]</f>
        <v>:Male</v>
      </c>
    </row>
    <row r="862" spans="1:14" x14ac:dyDescent="0.2">
      <c r="A862" s="2">
        <v>861</v>
      </c>
      <c r="B862" s="2" t="str">
        <f>IFERROR(VLOOKUP($A$1&amp;":"&amp;A862,'Finish order'!C:K,6,FALSE),"")</f>
        <v/>
      </c>
      <c r="C862" s="2" t="str">
        <f>IFERROR(VLOOKUP(A$1&amp;":"&amp;A862,'Finish order'!$C:$K,9,FALSE),"")</f>
        <v/>
      </c>
      <c r="D862" s="2" t="str">
        <f>IFERROR(VLOOKUP(A$1&amp;":"&amp;A862,'Finish order'!$C:$K,7,FALSE),"")</f>
        <v/>
      </c>
      <c r="E862" s="11" t="str">
        <f>IFERROR(VLOOKUP($A$1&amp;":"&amp;A862,'Finish order'!C:K,5,FALSE),"")</f>
        <v/>
      </c>
      <c r="F862" s="2" t="str">
        <f>IFERROR(VLOOKUP($A$1&amp;":"&amp;A862,'Finish order'!C:K,4,FALSE),"")</f>
        <v/>
      </c>
      <c r="G862" s="2" t="str" cm="1">
        <f t="array" ref="G862">IFERROR(SMALL(IF($D$2:$D1771=D862,$A$2:$A$911*1.001),1),"")</f>
        <v/>
      </c>
      <c r="H862" s="2" t="str" cm="1">
        <f t="array" ref="H862">IFERROR(SMALL(IF($D$2:$D1771=D862,$A$2:$A$911*1.0001),2),"")</f>
        <v/>
      </c>
      <c r="I862" s="2" t="str" cm="1">
        <f t="array" ref="I862">IFERROR(SMALL(IF($D$2:$D1771=D862,$A$2:$A$911*1.00001),3),"")</f>
        <v/>
      </c>
      <c r="J862" s="2" t="str" cm="1">
        <f t="array" ref="J862">IFERROR(SMALL(IF($D$2:$D1771=D862,$A$2:$A$911*1.000001),4),"")</f>
        <v/>
      </c>
      <c r="K862" s="13" t="str">
        <f t="shared" si="80"/>
        <v>No</v>
      </c>
      <c r="L862" s="13" t="str">
        <f t="shared" si="81"/>
        <v>No</v>
      </c>
      <c r="M862" s="13" t="str">
        <f t="shared" si="82"/>
        <v>No</v>
      </c>
      <c r="N862" s="13" t="str">
        <f>Table1[[#This Row],[Club]]&amp;":"&amp;Table1[[#Headers],[Male]]</f>
        <v>:Male</v>
      </c>
    </row>
    <row r="863" spans="1:14" x14ac:dyDescent="0.2">
      <c r="A863" s="2">
        <v>862</v>
      </c>
      <c r="B863" s="2" t="str">
        <f>IFERROR(VLOOKUP($A$1&amp;":"&amp;A863,'Finish order'!C:K,6,FALSE),"")</f>
        <v/>
      </c>
      <c r="C863" s="2" t="str">
        <f>IFERROR(VLOOKUP(A$1&amp;":"&amp;A863,'Finish order'!$C:$K,9,FALSE),"")</f>
        <v/>
      </c>
      <c r="D863" s="2" t="str">
        <f>IFERROR(VLOOKUP(A$1&amp;":"&amp;A863,'Finish order'!$C:$K,7,FALSE),"")</f>
        <v/>
      </c>
      <c r="E863" s="11" t="str">
        <f>IFERROR(VLOOKUP($A$1&amp;":"&amp;A863,'Finish order'!C:K,5,FALSE),"")</f>
        <v/>
      </c>
      <c r="F863" s="2" t="str">
        <f>IFERROR(VLOOKUP($A$1&amp;":"&amp;A863,'Finish order'!C:K,4,FALSE),"")</f>
        <v/>
      </c>
      <c r="G863" s="2" t="str" cm="1">
        <f t="array" ref="G863">IFERROR(SMALL(IF($D$2:$D1772=D863,$A$2:$A$911*1.001),1),"")</f>
        <v/>
      </c>
      <c r="H863" s="2" t="str" cm="1">
        <f t="array" ref="H863">IFERROR(SMALL(IF($D$2:$D1772=D863,$A$2:$A$911*1.0001),2),"")</f>
        <v/>
      </c>
      <c r="I863" s="2" t="str" cm="1">
        <f t="array" ref="I863">IFERROR(SMALL(IF($D$2:$D1772=D863,$A$2:$A$911*1.00001),3),"")</f>
        <v/>
      </c>
      <c r="J863" s="2" t="str" cm="1">
        <f t="array" ref="J863">IFERROR(SMALL(IF($D$2:$D1772=D863,$A$2:$A$911*1.000001),4),"")</f>
        <v/>
      </c>
      <c r="K863" s="13" t="str">
        <f t="shared" si="80"/>
        <v>No</v>
      </c>
      <c r="L863" s="13" t="str">
        <f t="shared" si="81"/>
        <v>No</v>
      </c>
      <c r="M863" s="13" t="str">
        <f t="shared" si="82"/>
        <v>No</v>
      </c>
      <c r="N863" s="13" t="str">
        <f>Table1[[#This Row],[Club]]&amp;":"&amp;Table1[[#Headers],[Male]]</f>
        <v>:Male</v>
      </c>
    </row>
    <row r="864" spans="1:14" x14ac:dyDescent="0.2">
      <c r="A864" s="2">
        <v>863</v>
      </c>
      <c r="B864" s="2" t="str">
        <f>IFERROR(VLOOKUP($A$1&amp;":"&amp;A864,'Finish order'!C:K,6,FALSE),"")</f>
        <v/>
      </c>
      <c r="C864" s="2" t="str">
        <f>IFERROR(VLOOKUP(A$1&amp;":"&amp;A864,'Finish order'!$C:$K,9,FALSE),"")</f>
        <v/>
      </c>
      <c r="D864" s="2" t="str">
        <f>IFERROR(VLOOKUP(A$1&amp;":"&amp;A864,'Finish order'!$C:$K,7,FALSE),"")</f>
        <v/>
      </c>
      <c r="E864" s="11" t="str">
        <f>IFERROR(VLOOKUP($A$1&amp;":"&amp;A864,'Finish order'!C:K,5,FALSE),"")</f>
        <v/>
      </c>
      <c r="F864" s="2" t="str">
        <f>IFERROR(VLOOKUP($A$1&amp;":"&amp;A864,'Finish order'!C:K,4,FALSE),"")</f>
        <v/>
      </c>
      <c r="G864" s="2" t="str" cm="1">
        <f t="array" ref="G864">IFERROR(SMALL(IF($D$2:$D1773=D864,$A$2:$A$911*1.001),1),"")</f>
        <v/>
      </c>
      <c r="H864" s="2" t="str" cm="1">
        <f t="array" ref="H864">IFERROR(SMALL(IF($D$2:$D1773=D864,$A$2:$A$911*1.0001),2),"")</f>
        <v/>
      </c>
      <c r="I864" s="2" t="str" cm="1">
        <f t="array" ref="I864">IFERROR(SMALL(IF($D$2:$D1773=D864,$A$2:$A$911*1.00001),3),"")</f>
        <v/>
      </c>
      <c r="J864" s="2" t="str" cm="1">
        <f t="array" ref="J864">IFERROR(SMALL(IF($D$2:$D1773=D864,$A$2:$A$911*1.000001),4),"")</f>
        <v/>
      </c>
      <c r="K864" s="13" t="str">
        <f t="shared" si="80"/>
        <v>No</v>
      </c>
      <c r="L864" s="13" t="str">
        <f t="shared" si="81"/>
        <v>No</v>
      </c>
      <c r="M864" s="13" t="str">
        <f t="shared" si="82"/>
        <v>No</v>
      </c>
      <c r="N864" s="13" t="str">
        <f>Table1[[#This Row],[Club]]&amp;":"&amp;Table1[[#Headers],[Male]]</f>
        <v>:Male</v>
      </c>
    </row>
    <row r="865" spans="1:14" x14ac:dyDescent="0.2">
      <c r="A865" s="2">
        <v>864</v>
      </c>
      <c r="B865" s="2" t="str">
        <f>IFERROR(VLOOKUP($A$1&amp;":"&amp;A865,'Finish order'!C:K,6,FALSE),"")</f>
        <v/>
      </c>
      <c r="C865" s="2" t="str">
        <f>IFERROR(VLOOKUP(A$1&amp;":"&amp;A865,'Finish order'!$C:$K,9,FALSE),"")</f>
        <v/>
      </c>
      <c r="D865" s="2" t="str">
        <f>IFERROR(VLOOKUP(A$1&amp;":"&amp;A865,'Finish order'!$C:$K,7,FALSE),"")</f>
        <v/>
      </c>
      <c r="E865" s="11" t="str">
        <f>IFERROR(VLOOKUP($A$1&amp;":"&amp;A865,'Finish order'!C:K,5,FALSE),"")</f>
        <v/>
      </c>
      <c r="F865" s="2" t="str">
        <f>IFERROR(VLOOKUP($A$1&amp;":"&amp;A865,'Finish order'!C:K,4,FALSE),"")</f>
        <v/>
      </c>
      <c r="G865" s="2" t="str" cm="1">
        <f t="array" ref="G865">IFERROR(SMALL(IF($D$2:$D1774=D865,$A$2:$A$911*1.001),1),"")</f>
        <v/>
      </c>
      <c r="H865" s="2" t="str" cm="1">
        <f t="array" ref="H865">IFERROR(SMALL(IF($D$2:$D1774=D865,$A$2:$A$911*1.0001),2),"")</f>
        <v/>
      </c>
      <c r="I865" s="2" t="str" cm="1">
        <f t="array" ref="I865">IFERROR(SMALL(IF($D$2:$D1774=D865,$A$2:$A$911*1.00001),3),"")</f>
        <v/>
      </c>
      <c r="J865" s="2" t="str" cm="1">
        <f t="array" ref="J865">IFERROR(SMALL(IF($D$2:$D1774=D865,$A$2:$A$911*1.000001),4),"")</f>
        <v/>
      </c>
      <c r="K865" s="13" t="str">
        <f t="shared" si="80"/>
        <v>No</v>
      </c>
      <c r="L865" s="13" t="str">
        <f t="shared" si="81"/>
        <v>No</v>
      </c>
      <c r="M865" s="13" t="str">
        <f t="shared" si="82"/>
        <v>No</v>
      </c>
      <c r="N865" s="13" t="str">
        <f>Table1[[#This Row],[Club]]&amp;":"&amp;Table1[[#Headers],[Male]]</f>
        <v>:Male</v>
      </c>
    </row>
    <row r="866" spans="1:14" x14ac:dyDescent="0.2">
      <c r="A866" s="2">
        <v>865</v>
      </c>
      <c r="B866" s="2" t="str">
        <f>IFERROR(VLOOKUP($A$1&amp;":"&amp;A866,'Finish order'!C:K,6,FALSE),"")</f>
        <v/>
      </c>
      <c r="C866" s="2" t="str">
        <f>IFERROR(VLOOKUP(A$1&amp;":"&amp;A866,'Finish order'!$C:$K,9,FALSE),"")</f>
        <v/>
      </c>
      <c r="D866" s="2" t="str">
        <f>IFERROR(VLOOKUP(A$1&amp;":"&amp;A866,'Finish order'!$C:$K,7,FALSE),"")</f>
        <v/>
      </c>
      <c r="E866" s="11" t="str">
        <f>IFERROR(VLOOKUP($A$1&amp;":"&amp;A866,'Finish order'!C:K,5,FALSE),"")</f>
        <v/>
      </c>
      <c r="F866" s="2" t="str">
        <f>IFERROR(VLOOKUP($A$1&amp;":"&amp;A866,'Finish order'!C:K,4,FALSE),"")</f>
        <v/>
      </c>
      <c r="G866" s="2" t="str" cm="1">
        <f t="array" ref="G866">IFERROR(SMALL(IF($D$2:$D1775=D866,$A$2:$A$911*1.001),1),"")</f>
        <v/>
      </c>
      <c r="H866" s="2" t="str" cm="1">
        <f t="array" ref="H866">IFERROR(SMALL(IF($D$2:$D1775=D866,$A$2:$A$911*1.0001),2),"")</f>
        <v/>
      </c>
      <c r="I866" s="2" t="str" cm="1">
        <f t="array" ref="I866">IFERROR(SMALL(IF($D$2:$D1775=D866,$A$2:$A$911*1.00001),3),"")</f>
        <v/>
      </c>
      <c r="J866" s="2" t="str" cm="1">
        <f t="array" ref="J866">IFERROR(SMALL(IF($D$2:$D1775=D866,$A$2:$A$911*1.000001),4),"")</f>
        <v/>
      </c>
      <c r="K866" s="13" t="str">
        <f t="shared" si="80"/>
        <v>No</v>
      </c>
      <c r="L866" s="13" t="str">
        <f t="shared" si="81"/>
        <v>No</v>
      </c>
      <c r="M866" s="13" t="str">
        <f t="shared" si="82"/>
        <v>No</v>
      </c>
      <c r="N866" s="13" t="str">
        <f>Table1[[#This Row],[Club]]&amp;":"&amp;Table1[[#Headers],[Male]]</f>
        <v>:Male</v>
      </c>
    </row>
    <row r="867" spans="1:14" x14ac:dyDescent="0.2">
      <c r="A867" s="2">
        <v>866</v>
      </c>
      <c r="B867" s="2" t="str">
        <f>IFERROR(VLOOKUP($A$1&amp;":"&amp;A867,'Finish order'!C:K,6,FALSE),"")</f>
        <v/>
      </c>
      <c r="C867" s="2" t="str">
        <f>IFERROR(VLOOKUP(A$1&amp;":"&amp;A867,'Finish order'!$C:$K,9,FALSE),"")</f>
        <v/>
      </c>
      <c r="D867" s="2" t="str">
        <f>IFERROR(VLOOKUP(A$1&amp;":"&amp;A867,'Finish order'!$C:$K,7,FALSE),"")</f>
        <v/>
      </c>
      <c r="E867" s="11" t="str">
        <f>IFERROR(VLOOKUP($A$1&amp;":"&amp;A867,'Finish order'!C:K,5,FALSE),"")</f>
        <v/>
      </c>
      <c r="F867" s="2" t="str">
        <f>IFERROR(VLOOKUP($A$1&amp;":"&amp;A867,'Finish order'!C:K,4,FALSE),"")</f>
        <v/>
      </c>
      <c r="G867" s="2" t="str" cm="1">
        <f t="array" ref="G867">IFERROR(SMALL(IF($D$2:$D1776=D867,$A$2:$A$911*1.001),1),"")</f>
        <v/>
      </c>
      <c r="H867" s="2" t="str" cm="1">
        <f t="array" ref="H867">IFERROR(SMALL(IF($D$2:$D1776=D867,$A$2:$A$911*1.0001),2),"")</f>
        <v/>
      </c>
      <c r="I867" s="2" t="str" cm="1">
        <f t="array" ref="I867">IFERROR(SMALL(IF($D$2:$D1776=D867,$A$2:$A$911*1.00001),3),"")</f>
        <v/>
      </c>
      <c r="J867" s="2" t="str" cm="1">
        <f t="array" ref="J867">IFERROR(SMALL(IF($D$2:$D1776=D867,$A$2:$A$911*1.000001),4),"")</f>
        <v/>
      </c>
      <c r="K867" s="13" t="str">
        <f t="shared" si="80"/>
        <v>No</v>
      </c>
      <c r="L867" s="13" t="str">
        <f t="shared" si="81"/>
        <v>No</v>
      </c>
      <c r="M867" s="13" t="str">
        <f t="shared" si="82"/>
        <v>No</v>
      </c>
      <c r="N867" s="13" t="str">
        <f>Table1[[#This Row],[Club]]&amp;":"&amp;Table1[[#Headers],[Male]]</f>
        <v>:Male</v>
      </c>
    </row>
    <row r="868" spans="1:14" x14ac:dyDescent="0.2">
      <c r="A868" s="2">
        <v>867</v>
      </c>
      <c r="B868" s="2" t="str">
        <f>IFERROR(VLOOKUP($A$1&amp;":"&amp;A868,'Finish order'!C:K,6,FALSE),"")</f>
        <v/>
      </c>
      <c r="C868" s="2" t="str">
        <f>IFERROR(VLOOKUP(A$1&amp;":"&amp;A868,'Finish order'!$C:$K,9,FALSE),"")</f>
        <v/>
      </c>
      <c r="D868" s="2" t="str">
        <f>IFERROR(VLOOKUP(A$1&amp;":"&amp;A868,'Finish order'!$C:$K,7,FALSE),"")</f>
        <v/>
      </c>
      <c r="E868" s="11" t="str">
        <f>IFERROR(VLOOKUP($A$1&amp;":"&amp;A868,'Finish order'!C:K,5,FALSE),"")</f>
        <v/>
      </c>
      <c r="F868" s="2" t="str">
        <f>IFERROR(VLOOKUP($A$1&amp;":"&amp;A868,'Finish order'!C:K,4,FALSE),"")</f>
        <v/>
      </c>
      <c r="G868" s="2" t="str" cm="1">
        <f t="array" ref="G868">IFERROR(SMALL(IF($D$2:$D1777=D868,$A$2:$A$911*1.001),1),"")</f>
        <v/>
      </c>
      <c r="H868" s="2" t="str" cm="1">
        <f t="array" ref="H868">IFERROR(SMALL(IF($D$2:$D1777=D868,$A$2:$A$911*1.0001),2),"")</f>
        <v/>
      </c>
      <c r="I868" s="2" t="str" cm="1">
        <f t="array" ref="I868">IFERROR(SMALL(IF($D$2:$D1777=D868,$A$2:$A$911*1.00001),3),"")</f>
        <v/>
      </c>
      <c r="J868" s="2" t="str" cm="1">
        <f t="array" ref="J868">IFERROR(SMALL(IF($D$2:$D1777=D868,$A$2:$A$911*1.000001),4),"")</f>
        <v/>
      </c>
      <c r="K868" s="13" t="str">
        <f t="shared" si="80"/>
        <v>No</v>
      </c>
      <c r="L868" s="13" t="str">
        <f t="shared" si="81"/>
        <v>No</v>
      </c>
      <c r="M868" s="13" t="str">
        <f t="shared" si="82"/>
        <v>No</v>
      </c>
      <c r="N868" s="13" t="str">
        <f>Table1[[#This Row],[Club]]&amp;":"&amp;Table1[[#Headers],[Male]]</f>
        <v>:Male</v>
      </c>
    </row>
    <row r="869" spans="1:14" x14ac:dyDescent="0.2">
      <c r="A869" s="2">
        <v>868</v>
      </c>
      <c r="B869" s="2" t="str">
        <f>IFERROR(VLOOKUP($A$1&amp;":"&amp;A869,'Finish order'!C:K,6,FALSE),"")</f>
        <v/>
      </c>
      <c r="C869" s="2" t="str">
        <f>IFERROR(VLOOKUP(A$1&amp;":"&amp;A869,'Finish order'!$C:$K,9,FALSE),"")</f>
        <v/>
      </c>
      <c r="D869" s="2" t="str">
        <f>IFERROR(VLOOKUP(A$1&amp;":"&amp;A869,'Finish order'!$C:$K,7,FALSE),"")</f>
        <v/>
      </c>
      <c r="E869" s="11" t="str">
        <f>IFERROR(VLOOKUP($A$1&amp;":"&amp;A869,'Finish order'!C:K,5,FALSE),"")</f>
        <v/>
      </c>
      <c r="F869" s="2" t="str">
        <f>IFERROR(VLOOKUP($A$1&amp;":"&amp;A869,'Finish order'!C:K,4,FALSE),"")</f>
        <v/>
      </c>
      <c r="G869" s="2" t="str" cm="1">
        <f t="array" ref="G869">IFERROR(SMALL(IF($D$2:$D1778=D869,$A$2:$A$911*1.001),1),"")</f>
        <v/>
      </c>
      <c r="H869" s="2" t="str" cm="1">
        <f t="array" ref="H869">IFERROR(SMALL(IF($D$2:$D1778=D869,$A$2:$A$911*1.0001),2),"")</f>
        <v/>
      </c>
      <c r="I869" s="2" t="str" cm="1">
        <f t="array" ref="I869">IFERROR(SMALL(IF($D$2:$D1778=D869,$A$2:$A$911*1.00001),3),"")</f>
        <v/>
      </c>
      <c r="J869" s="2" t="str" cm="1">
        <f t="array" ref="J869">IFERROR(SMALL(IF($D$2:$D1778=D869,$A$2:$A$911*1.000001),4),"")</f>
        <v/>
      </c>
      <c r="K869" s="13" t="str">
        <f t="shared" si="80"/>
        <v>No</v>
      </c>
      <c r="L869" s="13" t="str">
        <f t="shared" si="81"/>
        <v>No</v>
      </c>
      <c r="M869" s="13" t="str">
        <f t="shared" si="82"/>
        <v>No</v>
      </c>
      <c r="N869" s="13" t="str">
        <f>Table1[[#This Row],[Club]]&amp;":"&amp;Table1[[#Headers],[Male]]</f>
        <v>:Male</v>
      </c>
    </row>
    <row r="870" spans="1:14" x14ac:dyDescent="0.2">
      <c r="A870" s="2">
        <v>869</v>
      </c>
      <c r="B870" s="2" t="str">
        <f>IFERROR(VLOOKUP($A$1&amp;":"&amp;A870,'Finish order'!C:K,6,FALSE),"")</f>
        <v/>
      </c>
      <c r="C870" s="2" t="str">
        <f>IFERROR(VLOOKUP(A$1&amp;":"&amp;A870,'Finish order'!$C:$K,9,FALSE),"")</f>
        <v/>
      </c>
      <c r="D870" s="2" t="str">
        <f>IFERROR(VLOOKUP(A$1&amp;":"&amp;A870,'Finish order'!$C:$K,7,FALSE),"")</f>
        <v/>
      </c>
      <c r="E870" s="11" t="str">
        <f>IFERROR(VLOOKUP($A$1&amp;":"&amp;A870,'Finish order'!C:K,5,FALSE),"")</f>
        <v/>
      </c>
      <c r="F870" s="2" t="str">
        <f>IFERROR(VLOOKUP($A$1&amp;":"&amp;A870,'Finish order'!C:K,4,FALSE),"")</f>
        <v/>
      </c>
      <c r="G870" s="2" t="str" cm="1">
        <f t="array" ref="G870">IFERROR(SMALL(IF($D$2:$D1779=D870,$A$2:$A$911*1.001),1),"")</f>
        <v/>
      </c>
      <c r="H870" s="2" t="str" cm="1">
        <f t="array" ref="H870">IFERROR(SMALL(IF($D$2:$D1779=D870,$A$2:$A$911*1.0001),2),"")</f>
        <v/>
      </c>
      <c r="I870" s="2" t="str" cm="1">
        <f t="array" ref="I870">IFERROR(SMALL(IF($D$2:$D1779=D870,$A$2:$A$911*1.00001),3),"")</f>
        <v/>
      </c>
      <c r="J870" s="2" t="str" cm="1">
        <f t="array" ref="J870">IFERROR(SMALL(IF($D$2:$D1779=D870,$A$2:$A$911*1.000001),4),"")</f>
        <v/>
      </c>
      <c r="K870" s="13" t="str">
        <f t="shared" si="80"/>
        <v>No</v>
      </c>
      <c r="L870" s="13" t="str">
        <f t="shared" si="81"/>
        <v>No</v>
      </c>
      <c r="M870" s="13" t="str">
        <f t="shared" si="82"/>
        <v>No</v>
      </c>
      <c r="N870" s="13" t="str">
        <f>Table1[[#This Row],[Club]]&amp;":"&amp;Table1[[#Headers],[Male]]</f>
        <v>:Male</v>
      </c>
    </row>
    <row r="871" spans="1:14" x14ac:dyDescent="0.2">
      <c r="A871" s="2">
        <v>870</v>
      </c>
      <c r="B871" s="2" t="str">
        <f>IFERROR(VLOOKUP($A$1&amp;":"&amp;A871,'Finish order'!C:K,6,FALSE),"")</f>
        <v/>
      </c>
      <c r="C871" s="2" t="str">
        <f>IFERROR(VLOOKUP(A$1&amp;":"&amp;A871,'Finish order'!$C:$K,9,FALSE),"")</f>
        <v/>
      </c>
      <c r="D871" s="2" t="str">
        <f>IFERROR(VLOOKUP(A$1&amp;":"&amp;A871,'Finish order'!$C:$K,7,FALSE),"")</f>
        <v/>
      </c>
      <c r="E871" s="11" t="str">
        <f>IFERROR(VLOOKUP($A$1&amp;":"&amp;A871,'Finish order'!C:K,5,FALSE),"")</f>
        <v/>
      </c>
      <c r="F871" s="2" t="str">
        <f>IFERROR(VLOOKUP($A$1&amp;":"&amp;A871,'Finish order'!C:K,4,FALSE),"")</f>
        <v/>
      </c>
      <c r="G871" s="2" t="str" cm="1">
        <f t="array" ref="G871">IFERROR(SMALL(IF($D$2:$D1780=D871,$A$2:$A$911*1.001),1),"")</f>
        <v/>
      </c>
      <c r="H871" s="2" t="str" cm="1">
        <f t="array" ref="H871">IFERROR(SMALL(IF($D$2:$D1780=D871,$A$2:$A$911*1.0001),2),"")</f>
        <v/>
      </c>
      <c r="I871" s="2" t="str" cm="1">
        <f t="array" ref="I871">IFERROR(SMALL(IF($D$2:$D1780=D871,$A$2:$A$911*1.00001),3),"")</f>
        <v/>
      </c>
      <c r="J871" s="2" t="str" cm="1">
        <f t="array" ref="J871">IFERROR(SMALL(IF($D$2:$D1780=D871,$A$2:$A$911*1.000001),4),"")</f>
        <v/>
      </c>
      <c r="K871" s="13" t="str">
        <f t="shared" si="80"/>
        <v>No</v>
      </c>
      <c r="L871" s="13" t="str">
        <f t="shared" si="81"/>
        <v>No</v>
      </c>
      <c r="M871" s="13" t="str">
        <f t="shared" si="82"/>
        <v>No</v>
      </c>
      <c r="N871" s="13" t="str">
        <f>Table1[[#This Row],[Club]]&amp;":"&amp;Table1[[#Headers],[Male]]</f>
        <v>:Male</v>
      </c>
    </row>
    <row r="872" spans="1:14" x14ac:dyDescent="0.2">
      <c r="A872" s="2">
        <v>871</v>
      </c>
      <c r="B872" s="2" t="str">
        <f>IFERROR(VLOOKUP($A$1&amp;":"&amp;A872,'Finish order'!C:K,6,FALSE),"")</f>
        <v/>
      </c>
      <c r="C872" s="2" t="str">
        <f>IFERROR(VLOOKUP(A$1&amp;":"&amp;A872,'Finish order'!$C:$K,9,FALSE),"")</f>
        <v/>
      </c>
      <c r="D872" s="2" t="str">
        <f>IFERROR(VLOOKUP(A$1&amp;":"&amp;A872,'Finish order'!$C:$K,7,FALSE),"")</f>
        <v/>
      </c>
      <c r="E872" s="11" t="str">
        <f>IFERROR(VLOOKUP($A$1&amp;":"&amp;A872,'Finish order'!C:K,5,FALSE),"")</f>
        <v/>
      </c>
      <c r="F872" s="2" t="str">
        <f>IFERROR(VLOOKUP($A$1&amp;":"&amp;A872,'Finish order'!C:K,4,FALSE),"")</f>
        <v/>
      </c>
      <c r="G872" s="2" t="str" cm="1">
        <f t="array" ref="G872">IFERROR(SMALL(IF($D$2:$D1781=D872,$A$2:$A$911*1.001),1),"")</f>
        <v/>
      </c>
      <c r="H872" s="2" t="str" cm="1">
        <f t="array" ref="H872">IFERROR(SMALL(IF($D$2:$D1781=D872,$A$2:$A$911*1.0001),2),"")</f>
        <v/>
      </c>
      <c r="I872" s="2" t="str" cm="1">
        <f t="array" ref="I872">IFERROR(SMALL(IF($D$2:$D1781=D872,$A$2:$A$911*1.00001),3),"")</f>
        <v/>
      </c>
      <c r="J872" s="2" t="str" cm="1">
        <f t="array" ref="J872">IFERROR(SMALL(IF($D$2:$D1781=D872,$A$2:$A$911*1.000001),4),"")</f>
        <v/>
      </c>
      <c r="K872" s="13" t="str">
        <f t="shared" si="80"/>
        <v>No</v>
      </c>
      <c r="L872" s="13" t="str">
        <f t="shared" si="81"/>
        <v>No</v>
      </c>
      <c r="M872" s="13" t="str">
        <f t="shared" si="82"/>
        <v>No</v>
      </c>
      <c r="N872" s="13" t="str">
        <f>Table1[[#This Row],[Club]]&amp;":"&amp;Table1[[#Headers],[Male]]</f>
        <v>:Male</v>
      </c>
    </row>
    <row r="873" spans="1:14" x14ac:dyDescent="0.2">
      <c r="A873" s="2">
        <v>872</v>
      </c>
      <c r="B873" s="2" t="str">
        <f>IFERROR(VLOOKUP($A$1&amp;":"&amp;A873,'Finish order'!C:K,6,FALSE),"")</f>
        <v/>
      </c>
      <c r="C873" s="2" t="str">
        <f>IFERROR(VLOOKUP(A$1&amp;":"&amp;A873,'Finish order'!$C:$K,9,FALSE),"")</f>
        <v/>
      </c>
      <c r="D873" s="2" t="str">
        <f>IFERROR(VLOOKUP(A$1&amp;":"&amp;A873,'Finish order'!$C:$K,7,FALSE),"")</f>
        <v/>
      </c>
      <c r="E873" s="11" t="str">
        <f>IFERROR(VLOOKUP($A$1&amp;":"&amp;A873,'Finish order'!C:K,5,FALSE),"")</f>
        <v/>
      </c>
      <c r="F873" s="2" t="str">
        <f>IFERROR(VLOOKUP($A$1&amp;":"&amp;A873,'Finish order'!C:K,4,FALSE),"")</f>
        <v/>
      </c>
      <c r="G873" s="2" t="str" cm="1">
        <f t="array" ref="G873">IFERROR(SMALL(IF($D$2:$D1782=D873,$A$2:$A$911*1.001),1),"")</f>
        <v/>
      </c>
      <c r="H873" s="2" t="str" cm="1">
        <f t="array" ref="H873">IFERROR(SMALL(IF($D$2:$D1782=D873,$A$2:$A$911*1.0001),2),"")</f>
        <v/>
      </c>
      <c r="I873" s="2" t="str" cm="1">
        <f t="array" ref="I873">IFERROR(SMALL(IF($D$2:$D1782=D873,$A$2:$A$911*1.00001),3),"")</f>
        <v/>
      </c>
      <c r="J873" s="2" t="str" cm="1">
        <f t="array" ref="J873">IFERROR(SMALL(IF($D$2:$D1782=D873,$A$2:$A$911*1.000001),4),"")</f>
        <v/>
      </c>
      <c r="K873" s="13" t="str">
        <f t="shared" si="80"/>
        <v>No</v>
      </c>
      <c r="L873" s="13" t="str">
        <f t="shared" si="81"/>
        <v>No</v>
      </c>
      <c r="M873" s="13" t="str">
        <f t="shared" si="82"/>
        <v>No</v>
      </c>
      <c r="N873" s="13" t="str">
        <f>Table1[[#This Row],[Club]]&amp;":"&amp;Table1[[#Headers],[Male]]</f>
        <v>:Male</v>
      </c>
    </row>
    <row r="874" spans="1:14" x14ac:dyDescent="0.2">
      <c r="A874" s="2">
        <v>873</v>
      </c>
      <c r="B874" s="2" t="str">
        <f>IFERROR(VLOOKUP($A$1&amp;":"&amp;A874,'Finish order'!C:K,6,FALSE),"")</f>
        <v/>
      </c>
      <c r="C874" s="2" t="str">
        <f>IFERROR(VLOOKUP(A$1&amp;":"&amp;A874,'Finish order'!$C:$K,9,FALSE),"")</f>
        <v/>
      </c>
      <c r="D874" s="2" t="str">
        <f>IFERROR(VLOOKUP(A$1&amp;":"&amp;A874,'Finish order'!$C:$K,7,FALSE),"")</f>
        <v/>
      </c>
      <c r="E874" s="11" t="str">
        <f>IFERROR(VLOOKUP($A$1&amp;":"&amp;A874,'Finish order'!C:K,5,FALSE),"")</f>
        <v/>
      </c>
      <c r="F874" s="2" t="str">
        <f>IFERROR(VLOOKUP($A$1&amp;":"&amp;A874,'Finish order'!C:K,4,FALSE),"")</f>
        <v/>
      </c>
      <c r="G874" s="2" t="str" cm="1">
        <f t="array" ref="G874">IFERROR(SMALL(IF($D$2:$D1783=D874,$A$2:$A$911*1.001),1),"")</f>
        <v/>
      </c>
      <c r="H874" s="2" t="str" cm="1">
        <f t="array" ref="H874">IFERROR(SMALL(IF($D$2:$D1783=D874,$A$2:$A$911*1.0001),2),"")</f>
        <v/>
      </c>
      <c r="I874" s="2" t="str" cm="1">
        <f t="array" ref="I874">IFERROR(SMALL(IF($D$2:$D1783=D874,$A$2:$A$911*1.00001),3),"")</f>
        <v/>
      </c>
      <c r="J874" s="2" t="str" cm="1">
        <f t="array" ref="J874">IFERROR(SMALL(IF($D$2:$D1783=D874,$A$2:$A$911*1.000001),4),"")</f>
        <v/>
      </c>
      <c r="K874" s="13" t="str">
        <f t="shared" si="80"/>
        <v>No</v>
      </c>
      <c r="L874" s="13" t="str">
        <f t="shared" si="81"/>
        <v>No</v>
      </c>
      <c r="M874" s="13" t="str">
        <f t="shared" si="82"/>
        <v>No</v>
      </c>
      <c r="N874" s="13" t="str">
        <f>Table1[[#This Row],[Club]]&amp;":"&amp;Table1[[#Headers],[Male]]</f>
        <v>:Male</v>
      </c>
    </row>
    <row r="875" spans="1:14" x14ac:dyDescent="0.2">
      <c r="A875" s="2">
        <v>874</v>
      </c>
      <c r="B875" s="2" t="str">
        <f>IFERROR(VLOOKUP($A$1&amp;":"&amp;A875,'Finish order'!C:K,6,FALSE),"")</f>
        <v/>
      </c>
      <c r="C875" s="2" t="str">
        <f>IFERROR(VLOOKUP(A$1&amp;":"&amp;A875,'Finish order'!$C:$K,9,FALSE),"")</f>
        <v/>
      </c>
      <c r="D875" s="2" t="str">
        <f>IFERROR(VLOOKUP(A$1&amp;":"&amp;A875,'Finish order'!$C:$K,7,FALSE),"")</f>
        <v/>
      </c>
      <c r="E875" s="11" t="str">
        <f>IFERROR(VLOOKUP($A$1&amp;":"&amp;A875,'Finish order'!C:K,5,FALSE),"")</f>
        <v/>
      </c>
      <c r="F875" s="2" t="str">
        <f>IFERROR(VLOOKUP($A$1&amp;":"&amp;A875,'Finish order'!C:K,4,FALSE),"")</f>
        <v/>
      </c>
      <c r="G875" s="2" t="str" cm="1">
        <f t="array" ref="G875">IFERROR(SMALL(IF($D$2:$D1784=D875,$A$2:$A$911*1.001),1),"")</f>
        <v/>
      </c>
      <c r="H875" s="2" t="str" cm="1">
        <f t="array" ref="H875">IFERROR(SMALL(IF($D$2:$D1784=D875,$A$2:$A$911*1.0001),2),"")</f>
        <v/>
      </c>
      <c r="I875" s="2" t="str" cm="1">
        <f t="array" ref="I875">IFERROR(SMALL(IF($D$2:$D1784=D875,$A$2:$A$911*1.00001),3),"")</f>
        <v/>
      </c>
      <c r="J875" s="2" t="str" cm="1">
        <f t="array" ref="J875">IFERROR(SMALL(IF($D$2:$D1784=D875,$A$2:$A$911*1.000001),4),"")</f>
        <v/>
      </c>
      <c r="K875" s="13" t="str">
        <f t="shared" si="80"/>
        <v>No</v>
      </c>
      <c r="L875" s="13" t="str">
        <f t="shared" si="81"/>
        <v>No</v>
      </c>
      <c r="M875" s="13" t="str">
        <f t="shared" si="82"/>
        <v>No</v>
      </c>
      <c r="N875" s="13" t="str">
        <f>Table1[[#This Row],[Club]]&amp;":"&amp;Table1[[#Headers],[Male]]</f>
        <v>:Male</v>
      </c>
    </row>
    <row r="876" spans="1:14" x14ac:dyDescent="0.2">
      <c r="A876" s="2">
        <v>875</v>
      </c>
      <c r="B876" s="2" t="str">
        <f>IFERROR(VLOOKUP($A$1&amp;":"&amp;A876,'Finish order'!C:K,6,FALSE),"")</f>
        <v/>
      </c>
      <c r="C876" s="2" t="str">
        <f>IFERROR(VLOOKUP(A$1&amp;":"&amp;A876,'Finish order'!$C:$K,9,FALSE),"")</f>
        <v/>
      </c>
      <c r="D876" s="2" t="str">
        <f>IFERROR(VLOOKUP(A$1&amp;":"&amp;A876,'Finish order'!$C:$K,7,FALSE),"")</f>
        <v/>
      </c>
      <c r="E876" s="11" t="str">
        <f>IFERROR(VLOOKUP($A$1&amp;":"&amp;A876,'Finish order'!C:K,5,FALSE),"")</f>
        <v/>
      </c>
      <c r="F876" s="2" t="str">
        <f>IFERROR(VLOOKUP($A$1&amp;":"&amp;A876,'Finish order'!C:K,4,FALSE),"")</f>
        <v/>
      </c>
      <c r="G876" s="2" t="str" cm="1">
        <f t="array" ref="G876">IFERROR(SMALL(IF($D$2:$D1785=D876,$A$2:$A$911*1.001),1),"")</f>
        <v/>
      </c>
      <c r="H876" s="2" t="str" cm="1">
        <f t="array" ref="H876">IFERROR(SMALL(IF($D$2:$D1785=D876,$A$2:$A$911*1.0001),2),"")</f>
        <v/>
      </c>
      <c r="I876" s="2" t="str" cm="1">
        <f t="array" ref="I876">IFERROR(SMALL(IF($D$2:$D1785=D876,$A$2:$A$911*1.00001),3),"")</f>
        <v/>
      </c>
      <c r="J876" s="2" t="str" cm="1">
        <f t="array" ref="J876">IFERROR(SMALL(IF($D$2:$D1785=D876,$A$2:$A$911*1.000001),4),"")</f>
        <v/>
      </c>
      <c r="K876" s="13" t="str">
        <f t="shared" si="80"/>
        <v>No</v>
      </c>
      <c r="L876" s="13" t="str">
        <f t="shared" si="81"/>
        <v>No</v>
      </c>
      <c r="M876" s="13" t="str">
        <f t="shared" si="82"/>
        <v>No</v>
      </c>
      <c r="N876" s="13" t="str">
        <f>Table1[[#This Row],[Club]]&amp;":"&amp;Table1[[#Headers],[Male]]</f>
        <v>:Male</v>
      </c>
    </row>
    <row r="877" spans="1:14" x14ac:dyDescent="0.2">
      <c r="A877" s="2">
        <v>876</v>
      </c>
      <c r="B877" s="2" t="str">
        <f>IFERROR(VLOOKUP($A$1&amp;":"&amp;A877,'Finish order'!C:K,6,FALSE),"")</f>
        <v/>
      </c>
      <c r="C877" s="2" t="str">
        <f>IFERROR(VLOOKUP(A$1&amp;":"&amp;A877,'Finish order'!$C:$K,9,FALSE),"")</f>
        <v/>
      </c>
      <c r="D877" s="2" t="str">
        <f>IFERROR(VLOOKUP(A$1&amp;":"&amp;A877,'Finish order'!$C:$K,7,FALSE),"")</f>
        <v/>
      </c>
      <c r="E877" s="11" t="str">
        <f>IFERROR(VLOOKUP($A$1&amp;":"&amp;A877,'Finish order'!C:K,5,FALSE),"")</f>
        <v/>
      </c>
      <c r="F877" s="2" t="str">
        <f>IFERROR(VLOOKUP($A$1&amp;":"&amp;A877,'Finish order'!C:K,4,FALSE),"")</f>
        <v/>
      </c>
      <c r="G877" s="2" t="str" cm="1">
        <f t="array" ref="G877">IFERROR(SMALL(IF($D$2:$D1786=D877,$A$2:$A$911*1.001),1),"")</f>
        <v/>
      </c>
      <c r="H877" s="2" t="str" cm="1">
        <f t="array" ref="H877">IFERROR(SMALL(IF($D$2:$D1786=D877,$A$2:$A$911*1.0001),2),"")</f>
        <v/>
      </c>
      <c r="I877" s="2" t="str" cm="1">
        <f t="array" ref="I877">IFERROR(SMALL(IF($D$2:$D1786=D877,$A$2:$A$911*1.00001),3),"")</f>
        <v/>
      </c>
      <c r="J877" s="2" t="str" cm="1">
        <f t="array" ref="J877">IFERROR(SMALL(IF($D$2:$D1786=D877,$A$2:$A$911*1.000001),4),"")</f>
        <v/>
      </c>
      <c r="K877" s="13" t="str">
        <f t="shared" si="80"/>
        <v>No</v>
      </c>
      <c r="L877" s="13" t="str">
        <f t="shared" si="81"/>
        <v>No</v>
      </c>
      <c r="M877" s="13" t="str">
        <f t="shared" si="82"/>
        <v>No</v>
      </c>
      <c r="N877" s="13" t="str">
        <f>Table1[[#This Row],[Club]]&amp;":"&amp;Table1[[#Headers],[Male]]</f>
        <v>:Male</v>
      </c>
    </row>
    <row r="878" spans="1:14" x14ac:dyDescent="0.2">
      <c r="A878" s="2">
        <v>877</v>
      </c>
      <c r="B878" s="2" t="str">
        <f>IFERROR(VLOOKUP($A$1&amp;":"&amp;A878,'Finish order'!C:K,6,FALSE),"")</f>
        <v/>
      </c>
      <c r="C878" s="2" t="str">
        <f>IFERROR(VLOOKUP(A$1&amp;":"&amp;A878,'Finish order'!$C:$K,9,FALSE),"")</f>
        <v/>
      </c>
      <c r="D878" s="2" t="str">
        <f>IFERROR(VLOOKUP(A$1&amp;":"&amp;A878,'Finish order'!$C:$K,7,FALSE),"")</f>
        <v/>
      </c>
      <c r="E878" s="11" t="str">
        <f>IFERROR(VLOOKUP($A$1&amp;":"&amp;A878,'Finish order'!C:K,5,FALSE),"")</f>
        <v/>
      </c>
      <c r="F878" s="2" t="str">
        <f>IFERROR(VLOOKUP($A$1&amp;":"&amp;A878,'Finish order'!C:K,4,FALSE),"")</f>
        <v/>
      </c>
      <c r="G878" s="2" t="str" cm="1">
        <f t="array" ref="G878">IFERROR(SMALL(IF($D$2:$D1787=D878,$A$2:$A$911*1.001),1),"")</f>
        <v/>
      </c>
      <c r="H878" s="2" t="str" cm="1">
        <f t="array" ref="H878">IFERROR(SMALL(IF($D$2:$D1787=D878,$A$2:$A$911*1.0001),2),"")</f>
        <v/>
      </c>
      <c r="I878" s="2" t="str" cm="1">
        <f t="array" ref="I878">IFERROR(SMALL(IF($D$2:$D1787=D878,$A$2:$A$911*1.00001),3),"")</f>
        <v/>
      </c>
      <c r="J878" s="2" t="str" cm="1">
        <f t="array" ref="J878">IFERROR(SMALL(IF($D$2:$D1787=D878,$A$2:$A$911*1.000001),4),"")</f>
        <v/>
      </c>
      <c r="K878" s="13" t="str">
        <f t="shared" si="80"/>
        <v>No</v>
      </c>
      <c r="L878" s="13" t="str">
        <f t="shared" si="81"/>
        <v>No</v>
      </c>
      <c r="M878" s="13" t="str">
        <f t="shared" si="82"/>
        <v>No</v>
      </c>
      <c r="N878" s="13" t="str">
        <f>Table1[[#This Row],[Club]]&amp;":"&amp;Table1[[#Headers],[Male]]</f>
        <v>:Male</v>
      </c>
    </row>
    <row r="879" spans="1:14" x14ac:dyDescent="0.2">
      <c r="A879" s="2">
        <v>878</v>
      </c>
      <c r="B879" s="2" t="str">
        <f>IFERROR(VLOOKUP($A$1&amp;":"&amp;A879,'Finish order'!C:K,6,FALSE),"")</f>
        <v/>
      </c>
      <c r="C879" s="2" t="str">
        <f>IFERROR(VLOOKUP(A$1&amp;":"&amp;A879,'Finish order'!$C:$K,9,FALSE),"")</f>
        <v/>
      </c>
      <c r="D879" s="2" t="str">
        <f>IFERROR(VLOOKUP(A$1&amp;":"&amp;A879,'Finish order'!$C:$K,7,FALSE),"")</f>
        <v/>
      </c>
      <c r="E879" s="11" t="str">
        <f>IFERROR(VLOOKUP($A$1&amp;":"&amp;A879,'Finish order'!C:K,5,FALSE),"")</f>
        <v/>
      </c>
      <c r="F879" s="2" t="str">
        <f>IFERROR(VLOOKUP($A$1&amp;":"&amp;A879,'Finish order'!C:K,4,FALSE),"")</f>
        <v/>
      </c>
      <c r="G879" s="2" t="str" cm="1">
        <f t="array" ref="G879">IFERROR(SMALL(IF($D$2:$D1788=D879,$A$2:$A$911*1.001),1),"")</f>
        <v/>
      </c>
      <c r="H879" s="2" t="str" cm="1">
        <f t="array" ref="H879">IFERROR(SMALL(IF($D$2:$D1788=D879,$A$2:$A$911*1.0001),2),"")</f>
        <v/>
      </c>
      <c r="I879" s="2" t="str" cm="1">
        <f t="array" ref="I879">IFERROR(SMALL(IF($D$2:$D1788=D879,$A$2:$A$911*1.00001),3),"")</f>
        <v/>
      </c>
      <c r="J879" s="2" t="str" cm="1">
        <f t="array" ref="J879">IFERROR(SMALL(IF($D$2:$D1788=D879,$A$2:$A$911*1.000001),4),"")</f>
        <v/>
      </c>
      <c r="K879" s="13" t="str">
        <f t="shared" si="80"/>
        <v>No</v>
      </c>
      <c r="L879" s="13" t="str">
        <f t="shared" si="81"/>
        <v>No</v>
      </c>
      <c r="M879" s="13" t="str">
        <f t="shared" si="82"/>
        <v>No</v>
      </c>
      <c r="N879" s="13" t="str">
        <f>Table1[[#This Row],[Club]]&amp;":"&amp;Table1[[#Headers],[Male]]</f>
        <v>:Male</v>
      </c>
    </row>
    <row r="880" spans="1:14" x14ac:dyDescent="0.2">
      <c r="A880" s="2">
        <v>879</v>
      </c>
      <c r="B880" s="2" t="str">
        <f>IFERROR(VLOOKUP($A$1&amp;":"&amp;A880,'Finish order'!C:K,6,FALSE),"")</f>
        <v/>
      </c>
      <c r="C880" s="2" t="str">
        <f>IFERROR(VLOOKUP(A$1&amp;":"&amp;A880,'Finish order'!$C:$K,9,FALSE),"")</f>
        <v/>
      </c>
      <c r="D880" s="2" t="str">
        <f>IFERROR(VLOOKUP(A$1&amp;":"&amp;A880,'Finish order'!$C:$K,7,FALSE),"")</f>
        <v/>
      </c>
      <c r="E880" s="11" t="str">
        <f>IFERROR(VLOOKUP($A$1&amp;":"&amp;A880,'Finish order'!C:K,5,FALSE),"")</f>
        <v/>
      </c>
      <c r="F880" s="2" t="str">
        <f>IFERROR(VLOOKUP($A$1&amp;":"&amp;A880,'Finish order'!C:K,4,FALSE),"")</f>
        <v/>
      </c>
      <c r="G880" s="2" t="str" cm="1">
        <f t="array" ref="G880">IFERROR(SMALL(IF($D$2:$D1789=D880,$A$2:$A$911*1.001),1),"")</f>
        <v/>
      </c>
      <c r="H880" s="2" t="str" cm="1">
        <f t="array" ref="H880">IFERROR(SMALL(IF($D$2:$D1789=D880,$A$2:$A$911*1.0001),2),"")</f>
        <v/>
      </c>
      <c r="I880" s="2" t="str" cm="1">
        <f t="array" ref="I880">IFERROR(SMALL(IF($D$2:$D1789=D880,$A$2:$A$911*1.00001),3),"")</f>
        <v/>
      </c>
      <c r="J880" s="2" t="str" cm="1">
        <f t="array" ref="J880">IFERROR(SMALL(IF($D$2:$D1789=D880,$A$2:$A$911*1.000001),4),"")</f>
        <v/>
      </c>
      <c r="K880" s="13" t="str">
        <f t="shared" si="80"/>
        <v>No</v>
      </c>
      <c r="L880" s="13" t="str">
        <f t="shared" si="81"/>
        <v>No</v>
      </c>
      <c r="M880" s="13" t="str">
        <f t="shared" si="82"/>
        <v>No</v>
      </c>
      <c r="N880" s="13" t="str">
        <f>Table1[[#This Row],[Club]]&amp;":"&amp;Table1[[#Headers],[Male]]</f>
        <v>:Male</v>
      </c>
    </row>
    <row r="881" spans="1:14" x14ac:dyDescent="0.2">
      <c r="A881" s="2">
        <v>880</v>
      </c>
      <c r="B881" s="2" t="str">
        <f>IFERROR(VLOOKUP($A$1&amp;":"&amp;A881,'Finish order'!C:K,6,FALSE),"")</f>
        <v/>
      </c>
      <c r="C881" s="2" t="str">
        <f>IFERROR(VLOOKUP(A$1&amp;":"&amp;A881,'Finish order'!$C:$K,9,FALSE),"")</f>
        <v/>
      </c>
      <c r="D881" s="2" t="str">
        <f>IFERROR(VLOOKUP(A$1&amp;":"&amp;A881,'Finish order'!$C:$K,7,FALSE),"")</f>
        <v/>
      </c>
      <c r="E881" s="11" t="str">
        <f>IFERROR(VLOOKUP($A$1&amp;":"&amp;A881,'Finish order'!C:K,5,FALSE),"")</f>
        <v/>
      </c>
      <c r="F881" s="2" t="str">
        <f>IFERROR(VLOOKUP($A$1&amp;":"&amp;A881,'Finish order'!C:K,4,FALSE),"")</f>
        <v/>
      </c>
      <c r="G881" s="2" t="str" cm="1">
        <f t="array" ref="G881">IFERROR(SMALL(IF($D$2:$D1790=D881,$A$2:$A$911*1.001),1),"")</f>
        <v/>
      </c>
      <c r="H881" s="2" t="str" cm="1">
        <f t="array" ref="H881">IFERROR(SMALL(IF($D$2:$D1790=D881,$A$2:$A$911*1.0001),2),"")</f>
        <v/>
      </c>
      <c r="I881" s="2" t="str" cm="1">
        <f t="array" ref="I881">IFERROR(SMALL(IF($D$2:$D1790=D881,$A$2:$A$911*1.00001),3),"")</f>
        <v/>
      </c>
      <c r="J881" s="2" t="str" cm="1">
        <f t="array" ref="J881">IFERROR(SMALL(IF($D$2:$D1790=D881,$A$2:$A$911*1.000001),4),"")</f>
        <v/>
      </c>
      <c r="K881" s="13" t="str">
        <f t="shared" si="80"/>
        <v>No</v>
      </c>
      <c r="L881" s="13" t="str">
        <f t="shared" si="81"/>
        <v>No</v>
      </c>
      <c r="M881" s="13" t="str">
        <f t="shared" si="82"/>
        <v>No</v>
      </c>
      <c r="N881" s="13" t="str">
        <f>Table1[[#This Row],[Club]]&amp;":"&amp;Table1[[#Headers],[Male]]</f>
        <v>:Male</v>
      </c>
    </row>
    <row r="882" spans="1:14" x14ac:dyDescent="0.2">
      <c r="A882" s="2">
        <v>881</v>
      </c>
      <c r="B882" s="2" t="str">
        <f>IFERROR(VLOOKUP($A$1&amp;":"&amp;A882,'Finish order'!C:K,6,FALSE),"")</f>
        <v/>
      </c>
      <c r="C882" s="2" t="str">
        <f>IFERROR(VLOOKUP(A$1&amp;":"&amp;A882,'Finish order'!$C:$K,9,FALSE),"")</f>
        <v/>
      </c>
      <c r="D882" s="2" t="str">
        <f>IFERROR(VLOOKUP(A$1&amp;":"&amp;A882,'Finish order'!$C:$K,7,FALSE),"")</f>
        <v/>
      </c>
      <c r="E882" s="11" t="str">
        <f>IFERROR(VLOOKUP($A$1&amp;":"&amp;A882,'Finish order'!C:K,5,FALSE),"")</f>
        <v/>
      </c>
      <c r="F882" s="2" t="str">
        <f>IFERROR(VLOOKUP($A$1&amp;":"&amp;A882,'Finish order'!C:K,4,FALSE),"")</f>
        <v/>
      </c>
      <c r="G882" s="2" t="str" cm="1">
        <f t="array" ref="G882">IFERROR(SMALL(IF($D$2:$D1791=D882,$A$2:$A$911*1.001),1),"")</f>
        <v/>
      </c>
      <c r="H882" s="2" t="str" cm="1">
        <f t="array" ref="H882">IFERROR(SMALL(IF($D$2:$D1791=D882,$A$2:$A$911*1.0001),2),"")</f>
        <v/>
      </c>
      <c r="I882" s="2" t="str" cm="1">
        <f t="array" ref="I882">IFERROR(SMALL(IF($D$2:$D1791=D882,$A$2:$A$911*1.00001),3),"")</f>
        <v/>
      </c>
      <c r="J882" s="2" t="str" cm="1">
        <f t="array" ref="J882">IFERROR(SMALL(IF($D$2:$D1791=D882,$A$2:$A$911*1.000001),4),"")</f>
        <v/>
      </c>
      <c r="K882" s="13" t="str">
        <f t="shared" si="80"/>
        <v>No</v>
      </c>
      <c r="L882" s="13" t="str">
        <f t="shared" si="81"/>
        <v>No</v>
      </c>
      <c r="M882" s="13" t="str">
        <f t="shared" si="82"/>
        <v>No</v>
      </c>
      <c r="N882" s="13" t="str">
        <f>Table1[[#This Row],[Club]]&amp;":"&amp;Table1[[#Headers],[Male]]</f>
        <v>:Male</v>
      </c>
    </row>
    <row r="883" spans="1:14" x14ac:dyDescent="0.2">
      <c r="A883" s="2">
        <v>882</v>
      </c>
      <c r="B883" s="2" t="str">
        <f>IFERROR(VLOOKUP($A$1&amp;":"&amp;A883,'Finish order'!C:K,6,FALSE),"")</f>
        <v/>
      </c>
      <c r="C883" s="2" t="str">
        <f>IFERROR(VLOOKUP(A$1&amp;":"&amp;A883,'Finish order'!$C:$K,9,FALSE),"")</f>
        <v/>
      </c>
      <c r="D883" s="2" t="str">
        <f>IFERROR(VLOOKUP(A$1&amp;":"&amp;A883,'Finish order'!$C:$K,7,FALSE),"")</f>
        <v/>
      </c>
      <c r="E883" s="11" t="str">
        <f>IFERROR(VLOOKUP($A$1&amp;":"&amp;A883,'Finish order'!C:K,5,FALSE),"")</f>
        <v/>
      </c>
      <c r="F883" s="2" t="str">
        <f>IFERROR(VLOOKUP($A$1&amp;":"&amp;A883,'Finish order'!C:K,4,FALSE),"")</f>
        <v/>
      </c>
      <c r="G883" s="2" t="str" cm="1">
        <f t="array" ref="G883">IFERROR(SMALL(IF($D$2:$D1792=D883,$A$2:$A$911*1.001),1),"")</f>
        <v/>
      </c>
      <c r="H883" s="2" t="str" cm="1">
        <f t="array" ref="H883">IFERROR(SMALL(IF($D$2:$D1792=D883,$A$2:$A$911*1.0001),2),"")</f>
        <v/>
      </c>
      <c r="I883" s="2" t="str" cm="1">
        <f t="array" ref="I883">IFERROR(SMALL(IF($D$2:$D1792=D883,$A$2:$A$911*1.00001),3),"")</f>
        <v/>
      </c>
      <c r="J883" s="2" t="str" cm="1">
        <f t="array" ref="J883">IFERROR(SMALL(IF($D$2:$D1792=D883,$A$2:$A$911*1.000001),4),"")</f>
        <v/>
      </c>
      <c r="K883" s="13" t="str">
        <f t="shared" si="80"/>
        <v>No</v>
      </c>
      <c r="L883" s="13" t="str">
        <f t="shared" si="81"/>
        <v>No</v>
      </c>
      <c r="M883" s="13" t="str">
        <f t="shared" si="82"/>
        <v>No</v>
      </c>
      <c r="N883" s="13" t="str">
        <f>Table1[[#This Row],[Club]]&amp;":"&amp;Table1[[#Headers],[Male]]</f>
        <v>:Male</v>
      </c>
    </row>
    <row r="884" spans="1:14" x14ac:dyDescent="0.2">
      <c r="A884" s="2">
        <v>883</v>
      </c>
      <c r="B884" s="2" t="str">
        <f>IFERROR(VLOOKUP($A$1&amp;":"&amp;A884,'Finish order'!C:K,6,FALSE),"")</f>
        <v/>
      </c>
      <c r="C884" s="2" t="str">
        <f>IFERROR(VLOOKUP(A$1&amp;":"&amp;A884,'Finish order'!$C:$K,9,FALSE),"")</f>
        <v/>
      </c>
      <c r="D884" s="2" t="str">
        <f>IFERROR(VLOOKUP(A$1&amp;":"&amp;A884,'Finish order'!$C:$K,7,FALSE),"")</f>
        <v/>
      </c>
      <c r="E884" s="11" t="str">
        <f>IFERROR(VLOOKUP($A$1&amp;":"&amp;A884,'Finish order'!C:K,5,FALSE),"")</f>
        <v/>
      </c>
      <c r="F884" s="2" t="str">
        <f>IFERROR(VLOOKUP($A$1&amp;":"&amp;A884,'Finish order'!C:K,4,FALSE),"")</f>
        <v/>
      </c>
      <c r="G884" s="2" t="str" cm="1">
        <f t="array" ref="G884">IFERROR(SMALL(IF($D$2:$D1793=D884,$A$2:$A$911*1.001),1),"")</f>
        <v/>
      </c>
      <c r="H884" s="2" t="str" cm="1">
        <f t="array" ref="H884">IFERROR(SMALL(IF($D$2:$D1793=D884,$A$2:$A$911*1.0001),2),"")</f>
        <v/>
      </c>
      <c r="I884" s="2" t="str" cm="1">
        <f t="array" ref="I884">IFERROR(SMALL(IF($D$2:$D1793=D884,$A$2:$A$911*1.00001),3),"")</f>
        <v/>
      </c>
      <c r="J884" s="2" t="str" cm="1">
        <f t="array" ref="J884">IFERROR(SMALL(IF($D$2:$D1793=D884,$A$2:$A$911*1.000001),4),"")</f>
        <v/>
      </c>
      <c r="K884" s="13" t="str">
        <f t="shared" si="80"/>
        <v>No</v>
      </c>
      <c r="L884" s="13" t="str">
        <f t="shared" si="81"/>
        <v>No</v>
      </c>
      <c r="M884" s="13" t="str">
        <f t="shared" si="82"/>
        <v>No</v>
      </c>
      <c r="N884" s="13" t="str">
        <f>Table1[[#This Row],[Club]]&amp;":"&amp;Table1[[#Headers],[Male]]</f>
        <v>:Male</v>
      </c>
    </row>
    <row r="885" spans="1:14" x14ac:dyDescent="0.2">
      <c r="A885" s="2">
        <v>884</v>
      </c>
      <c r="B885" s="2" t="str">
        <f>IFERROR(VLOOKUP($A$1&amp;":"&amp;A885,'Finish order'!C:K,6,FALSE),"")</f>
        <v/>
      </c>
      <c r="C885" s="2" t="str">
        <f>IFERROR(VLOOKUP(A$1&amp;":"&amp;A885,'Finish order'!$C:$K,9,FALSE),"")</f>
        <v/>
      </c>
      <c r="D885" s="2" t="str">
        <f>IFERROR(VLOOKUP(A$1&amp;":"&amp;A885,'Finish order'!$C:$K,7,FALSE),"")</f>
        <v/>
      </c>
      <c r="E885" s="11" t="str">
        <f>IFERROR(VLOOKUP($A$1&amp;":"&amp;A885,'Finish order'!C:K,5,FALSE),"")</f>
        <v/>
      </c>
      <c r="F885" s="2" t="str">
        <f>IFERROR(VLOOKUP($A$1&amp;":"&amp;A885,'Finish order'!C:K,4,FALSE),"")</f>
        <v/>
      </c>
      <c r="G885" s="2" t="str" cm="1">
        <f t="array" ref="G885">IFERROR(SMALL(IF($D$2:$D1794=D885,$A$2:$A$911*1.001),1),"")</f>
        <v/>
      </c>
      <c r="H885" s="2" t="str" cm="1">
        <f t="array" ref="H885">IFERROR(SMALL(IF($D$2:$D1794=D885,$A$2:$A$911*1.0001),2),"")</f>
        <v/>
      </c>
      <c r="I885" s="2" t="str" cm="1">
        <f t="array" ref="I885">IFERROR(SMALL(IF($D$2:$D1794=D885,$A$2:$A$911*1.00001),3),"")</f>
        <v/>
      </c>
      <c r="J885" s="2" t="str" cm="1">
        <f t="array" ref="J885">IFERROR(SMALL(IF($D$2:$D1794=D885,$A$2:$A$911*1.000001),4),"")</f>
        <v/>
      </c>
      <c r="K885" s="13" t="str">
        <f t="shared" si="80"/>
        <v>No</v>
      </c>
      <c r="L885" s="13" t="str">
        <f t="shared" si="81"/>
        <v>No</v>
      </c>
      <c r="M885" s="13" t="str">
        <f t="shared" si="82"/>
        <v>No</v>
      </c>
      <c r="N885" s="13" t="str">
        <f>Table1[[#This Row],[Club]]&amp;":"&amp;Table1[[#Headers],[Male]]</f>
        <v>:Male</v>
      </c>
    </row>
    <row r="886" spans="1:14" x14ac:dyDescent="0.2">
      <c r="A886" s="2">
        <v>885</v>
      </c>
      <c r="B886" s="2" t="str">
        <f>IFERROR(VLOOKUP($A$1&amp;":"&amp;A886,'Finish order'!C:K,6,FALSE),"")</f>
        <v/>
      </c>
      <c r="C886" s="2" t="str">
        <f>IFERROR(VLOOKUP(A$1&amp;":"&amp;A886,'Finish order'!$C:$K,9,FALSE),"")</f>
        <v/>
      </c>
      <c r="D886" s="2" t="str">
        <f>IFERROR(VLOOKUP(A$1&amp;":"&amp;A886,'Finish order'!$C:$K,7,FALSE),"")</f>
        <v/>
      </c>
      <c r="E886" s="11" t="str">
        <f>IFERROR(VLOOKUP($A$1&amp;":"&amp;A886,'Finish order'!C:K,5,FALSE),"")</f>
        <v/>
      </c>
      <c r="F886" s="2" t="str">
        <f>IFERROR(VLOOKUP($A$1&amp;":"&amp;A886,'Finish order'!C:K,4,FALSE),"")</f>
        <v/>
      </c>
      <c r="G886" s="2" t="str" cm="1">
        <f t="array" ref="G886">IFERROR(SMALL(IF($D$2:$D1795=D886,$A$2:$A$911*1.001),1),"")</f>
        <v/>
      </c>
      <c r="H886" s="2" t="str" cm="1">
        <f t="array" ref="H886">IFERROR(SMALL(IF($D$2:$D1795=D886,$A$2:$A$911*1.0001),2),"")</f>
        <v/>
      </c>
      <c r="I886" s="2" t="str" cm="1">
        <f t="array" ref="I886">IFERROR(SMALL(IF($D$2:$D1795=D886,$A$2:$A$911*1.00001),3),"")</f>
        <v/>
      </c>
      <c r="J886" s="2" t="str" cm="1">
        <f t="array" ref="J886">IFERROR(SMALL(IF($D$2:$D1795=D886,$A$2:$A$911*1.000001),4),"")</f>
        <v/>
      </c>
      <c r="K886" s="13" t="str">
        <f t="shared" si="80"/>
        <v>No</v>
      </c>
      <c r="L886" s="13" t="str">
        <f t="shared" si="81"/>
        <v>No</v>
      </c>
      <c r="M886" s="13" t="str">
        <f t="shared" si="82"/>
        <v>No</v>
      </c>
      <c r="N886" s="13" t="str">
        <f>Table1[[#This Row],[Club]]&amp;":"&amp;Table1[[#Headers],[Male]]</f>
        <v>:Male</v>
      </c>
    </row>
    <row r="887" spans="1:14" x14ac:dyDescent="0.2">
      <c r="A887" s="2">
        <v>886</v>
      </c>
      <c r="B887" s="2" t="str">
        <f>IFERROR(VLOOKUP($A$1&amp;":"&amp;A887,'Finish order'!C:K,6,FALSE),"")</f>
        <v/>
      </c>
      <c r="C887" s="2" t="str">
        <f>IFERROR(VLOOKUP(A$1&amp;":"&amp;A887,'Finish order'!$C:$K,9,FALSE),"")</f>
        <v/>
      </c>
      <c r="D887" s="2" t="str">
        <f>IFERROR(VLOOKUP(A$1&amp;":"&amp;A887,'Finish order'!$C:$K,7,FALSE),"")</f>
        <v/>
      </c>
      <c r="E887" s="11" t="str">
        <f>IFERROR(VLOOKUP($A$1&amp;":"&amp;A887,'Finish order'!C:K,5,FALSE),"")</f>
        <v/>
      </c>
      <c r="F887" s="2" t="str">
        <f>IFERROR(VLOOKUP($A$1&amp;":"&amp;A887,'Finish order'!C:K,4,FALSE),"")</f>
        <v/>
      </c>
      <c r="G887" s="2" t="str" cm="1">
        <f t="array" ref="G887">IFERROR(SMALL(IF($D$2:$D1796=D887,$A$2:$A$911*1.001),1),"")</f>
        <v/>
      </c>
      <c r="H887" s="2" t="str" cm="1">
        <f t="array" ref="H887">IFERROR(SMALL(IF($D$2:$D1796=D887,$A$2:$A$911*1.0001),2),"")</f>
        <v/>
      </c>
      <c r="I887" s="2" t="str" cm="1">
        <f t="array" ref="I887">IFERROR(SMALL(IF($D$2:$D1796=D887,$A$2:$A$911*1.00001),3),"")</f>
        <v/>
      </c>
      <c r="J887" s="2" t="str" cm="1">
        <f t="array" ref="J887">IFERROR(SMALL(IF($D$2:$D1796=D887,$A$2:$A$911*1.000001),4),"")</f>
        <v/>
      </c>
      <c r="K887" s="13" t="str">
        <f t="shared" si="80"/>
        <v>No</v>
      </c>
      <c r="L887" s="13" t="str">
        <f t="shared" si="81"/>
        <v>No</v>
      </c>
      <c r="M887" s="13" t="str">
        <f t="shared" si="82"/>
        <v>No</v>
      </c>
      <c r="N887" s="13" t="str">
        <f>Table1[[#This Row],[Club]]&amp;":"&amp;Table1[[#Headers],[Male]]</f>
        <v>:Male</v>
      </c>
    </row>
    <row r="888" spans="1:14" x14ac:dyDescent="0.2">
      <c r="A888" s="2">
        <v>887</v>
      </c>
      <c r="B888" s="2" t="str">
        <f>IFERROR(VLOOKUP($A$1&amp;":"&amp;A888,'Finish order'!C:K,6,FALSE),"")</f>
        <v/>
      </c>
      <c r="C888" s="2" t="str">
        <f>IFERROR(VLOOKUP(A$1&amp;":"&amp;A888,'Finish order'!$C:$K,9,FALSE),"")</f>
        <v/>
      </c>
      <c r="D888" s="2" t="str">
        <f>IFERROR(VLOOKUP(A$1&amp;":"&amp;A888,'Finish order'!$C:$K,7,FALSE),"")</f>
        <v/>
      </c>
      <c r="E888" s="11" t="str">
        <f>IFERROR(VLOOKUP($A$1&amp;":"&amp;A888,'Finish order'!C:K,5,FALSE),"")</f>
        <v/>
      </c>
      <c r="F888" s="2" t="str">
        <f>IFERROR(VLOOKUP($A$1&amp;":"&amp;A888,'Finish order'!C:K,4,FALSE),"")</f>
        <v/>
      </c>
      <c r="G888" s="2" t="str" cm="1">
        <f t="array" ref="G888">IFERROR(SMALL(IF($D$2:$D1797=D888,$A$2:$A$911*1.001),1),"")</f>
        <v/>
      </c>
      <c r="H888" s="2" t="str" cm="1">
        <f t="array" ref="H888">IFERROR(SMALL(IF($D$2:$D1797=D888,$A$2:$A$911*1.0001),2),"")</f>
        <v/>
      </c>
      <c r="I888" s="2" t="str" cm="1">
        <f t="array" ref="I888">IFERROR(SMALL(IF($D$2:$D1797=D888,$A$2:$A$911*1.00001),3),"")</f>
        <v/>
      </c>
      <c r="J888" s="2" t="str" cm="1">
        <f t="array" ref="J888">IFERROR(SMALL(IF($D$2:$D1797=D888,$A$2:$A$911*1.000001),4),"")</f>
        <v/>
      </c>
      <c r="K888" s="13" t="str">
        <f t="shared" si="80"/>
        <v>No</v>
      </c>
      <c r="L888" s="13" t="str">
        <f t="shared" si="81"/>
        <v>No</v>
      </c>
      <c r="M888" s="13" t="str">
        <f t="shared" si="82"/>
        <v>No</v>
      </c>
      <c r="N888" s="13" t="str">
        <f>Table1[[#This Row],[Club]]&amp;":"&amp;Table1[[#Headers],[Male]]</f>
        <v>:Male</v>
      </c>
    </row>
    <row r="889" spans="1:14" x14ac:dyDescent="0.2">
      <c r="A889" s="2">
        <v>888</v>
      </c>
      <c r="B889" s="2" t="str">
        <f>IFERROR(VLOOKUP($A$1&amp;":"&amp;A889,'Finish order'!C:K,6,FALSE),"")</f>
        <v/>
      </c>
      <c r="C889" s="2" t="str">
        <f>IFERROR(VLOOKUP(A$1&amp;":"&amp;A889,'Finish order'!$C:$K,9,FALSE),"")</f>
        <v/>
      </c>
      <c r="D889" s="2" t="str">
        <f>IFERROR(VLOOKUP(A$1&amp;":"&amp;A889,'Finish order'!$C:$K,7,FALSE),"")</f>
        <v/>
      </c>
      <c r="E889" s="11" t="str">
        <f>IFERROR(VLOOKUP($A$1&amp;":"&amp;A889,'Finish order'!C:K,5,FALSE),"")</f>
        <v/>
      </c>
      <c r="F889" s="2" t="str">
        <f>IFERROR(VLOOKUP($A$1&amp;":"&amp;A889,'Finish order'!C:K,4,FALSE),"")</f>
        <v/>
      </c>
      <c r="G889" s="2" t="str" cm="1">
        <f t="array" ref="G889">IFERROR(SMALL(IF($D$2:$D1798=D889,$A$2:$A$911*1.001),1),"")</f>
        <v/>
      </c>
      <c r="H889" s="2" t="str" cm="1">
        <f t="array" ref="H889">IFERROR(SMALL(IF($D$2:$D1798=D889,$A$2:$A$911*1.0001),2),"")</f>
        <v/>
      </c>
      <c r="I889" s="2" t="str" cm="1">
        <f t="array" ref="I889">IFERROR(SMALL(IF($D$2:$D1798=D889,$A$2:$A$911*1.00001),3),"")</f>
        <v/>
      </c>
      <c r="J889" s="2" t="str" cm="1">
        <f t="array" ref="J889">IFERROR(SMALL(IF($D$2:$D1798=D889,$A$2:$A$911*1.000001),4),"")</f>
        <v/>
      </c>
      <c r="K889" s="13" t="str">
        <f t="shared" si="80"/>
        <v>No</v>
      </c>
      <c r="L889" s="13" t="str">
        <f t="shared" si="81"/>
        <v>No</v>
      </c>
      <c r="M889" s="13" t="str">
        <f t="shared" si="82"/>
        <v>No</v>
      </c>
      <c r="N889" s="13" t="str">
        <f>Table1[[#This Row],[Club]]&amp;":"&amp;Table1[[#Headers],[Male]]</f>
        <v>:Male</v>
      </c>
    </row>
    <row r="890" spans="1:14" x14ac:dyDescent="0.2">
      <c r="A890" s="2">
        <v>889</v>
      </c>
      <c r="B890" s="2" t="str">
        <f>IFERROR(VLOOKUP($A$1&amp;":"&amp;A890,'Finish order'!C:K,6,FALSE),"")</f>
        <v/>
      </c>
      <c r="C890" s="2" t="str">
        <f>IFERROR(VLOOKUP(A$1&amp;":"&amp;A890,'Finish order'!$C:$K,9,FALSE),"")</f>
        <v/>
      </c>
      <c r="D890" s="2" t="str">
        <f>IFERROR(VLOOKUP(A$1&amp;":"&amp;A890,'Finish order'!$C:$K,7,FALSE),"")</f>
        <v/>
      </c>
      <c r="E890" s="11" t="str">
        <f>IFERROR(VLOOKUP($A$1&amp;":"&amp;A890,'Finish order'!C:K,5,FALSE),"")</f>
        <v/>
      </c>
      <c r="F890" s="2" t="str">
        <f>IFERROR(VLOOKUP($A$1&amp;":"&amp;A890,'Finish order'!C:K,4,FALSE),"")</f>
        <v/>
      </c>
      <c r="G890" s="2" t="str" cm="1">
        <f t="array" ref="G890">IFERROR(SMALL(IF($D$2:$D1799=D890,$A$2:$A$911*1.001),1),"")</f>
        <v/>
      </c>
      <c r="H890" s="2" t="str" cm="1">
        <f t="array" ref="H890">IFERROR(SMALL(IF($D$2:$D1799=D890,$A$2:$A$911*1.0001),2),"")</f>
        <v/>
      </c>
      <c r="I890" s="2" t="str" cm="1">
        <f t="array" ref="I890">IFERROR(SMALL(IF($D$2:$D1799=D890,$A$2:$A$911*1.00001),3),"")</f>
        <v/>
      </c>
      <c r="J890" s="2" t="str" cm="1">
        <f t="array" ref="J890">IFERROR(SMALL(IF($D$2:$D1799=D890,$A$2:$A$911*1.000001),4),"")</f>
        <v/>
      </c>
      <c r="K890" s="13" t="str">
        <f t="shared" si="80"/>
        <v>No</v>
      </c>
      <c r="L890" s="13" t="str">
        <f t="shared" si="81"/>
        <v>No</v>
      </c>
      <c r="M890" s="13" t="str">
        <f t="shared" si="82"/>
        <v>No</v>
      </c>
      <c r="N890" s="13" t="str">
        <f>Table1[[#This Row],[Club]]&amp;":"&amp;Table1[[#Headers],[Male]]</f>
        <v>:Male</v>
      </c>
    </row>
    <row r="891" spans="1:14" x14ac:dyDescent="0.2">
      <c r="A891" s="2">
        <v>890</v>
      </c>
      <c r="B891" s="2" t="str">
        <f>IFERROR(VLOOKUP($A$1&amp;":"&amp;A891,'Finish order'!C:K,6,FALSE),"")</f>
        <v/>
      </c>
      <c r="C891" s="2" t="str">
        <f>IFERROR(VLOOKUP(A$1&amp;":"&amp;A891,'Finish order'!$C:$K,9,FALSE),"")</f>
        <v/>
      </c>
      <c r="D891" s="2" t="str">
        <f>IFERROR(VLOOKUP(A$1&amp;":"&amp;A891,'Finish order'!$C:$K,7,FALSE),"")</f>
        <v/>
      </c>
      <c r="E891" s="11" t="str">
        <f>IFERROR(VLOOKUP($A$1&amp;":"&amp;A891,'Finish order'!C:K,5,FALSE),"")</f>
        <v/>
      </c>
      <c r="F891" s="2" t="str">
        <f>IFERROR(VLOOKUP($A$1&amp;":"&amp;A891,'Finish order'!C:K,4,FALSE),"")</f>
        <v/>
      </c>
      <c r="G891" s="2" t="str" cm="1">
        <f t="array" ref="G891">IFERROR(SMALL(IF($D$2:$D1800=D891,$A$2:$A$911*1.001),1),"")</f>
        <v/>
      </c>
      <c r="H891" s="2" t="str" cm="1">
        <f t="array" ref="H891">IFERROR(SMALL(IF($D$2:$D1800=D891,$A$2:$A$911*1.0001),2),"")</f>
        <v/>
      </c>
      <c r="I891" s="2" t="str" cm="1">
        <f t="array" ref="I891">IFERROR(SMALL(IF($D$2:$D1800=D891,$A$2:$A$911*1.00001),3),"")</f>
        <v/>
      </c>
      <c r="J891" s="2" t="str" cm="1">
        <f t="array" ref="J891">IFERROR(SMALL(IF($D$2:$D1800=D891,$A$2:$A$911*1.000001),4),"")</f>
        <v/>
      </c>
      <c r="K891" s="13" t="str">
        <f t="shared" si="80"/>
        <v>No</v>
      </c>
      <c r="L891" s="13" t="str">
        <f t="shared" si="81"/>
        <v>No</v>
      </c>
      <c r="M891" s="13" t="str">
        <f t="shared" si="82"/>
        <v>No</v>
      </c>
      <c r="N891" s="13" t="str">
        <f>Table1[[#This Row],[Club]]&amp;":"&amp;Table1[[#Headers],[Male]]</f>
        <v>:Male</v>
      </c>
    </row>
    <row r="892" spans="1:14" x14ac:dyDescent="0.2">
      <c r="A892" s="2">
        <v>891</v>
      </c>
      <c r="B892" s="2" t="str">
        <f>IFERROR(VLOOKUP($A$1&amp;":"&amp;A892,'Finish order'!C:K,6,FALSE),"")</f>
        <v/>
      </c>
      <c r="C892" s="2" t="str">
        <f>IFERROR(VLOOKUP(A$1&amp;":"&amp;A892,'Finish order'!$C:$K,9,FALSE),"")</f>
        <v/>
      </c>
      <c r="D892" s="2" t="str">
        <f>IFERROR(VLOOKUP(A$1&amp;":"&amp;A892,'Finish order'!$C:$K,7,FALSE),"")</f>
        <v/>
      </c>
      <c r="E892" s="11" t="str">
        <f>IFERROR(VLOOKUP($A$1&amp;":"&amp;A892,'Finish order'!C:K,5,FALSE),"")</f>
        <v/>
      </c>
      <c r="F892" s="2" t="str">
        <f>IFERROR(VLOOKUP($A$1&amp;":"&amp;A892,'Finish order'!C:K,4,FALSE),"")</f>
        <v/>
      </c>
      <c r="G892" s="2" t="str" cm="1">
        <f t="array" ref="G892">IFERROR(SMALL(IF($D$2:$D1801=D892,$A$2:$A$911*1.001),1),"")</f>
        <v/>
      </c>
      <c r="H892" s="2" t="str" cm="1">
        <f t="array" ref="H892">IFERROR(SMALL(IF($D$2:$D1801=D892,$A$2:$A$911*1.0001),2),"")</f>
        <v/>
      </c>
      <c r="I892" s="2" t="str" cm="1">
        <f t="array" ref="I892">IFERROR(SMALL(IF($D$2:$D1801=D892,$A$2:$A$911*1.00001),3),"")</f>
        <v/>
      </c>
      <c r="J892" s="2" t="str" cm="1">
        <f t="array" ref="J892">IFERROR(SMALL(IF($D$2:$D1801=D892,$A$2:$A$911*1.000001),4),"")</f>
        <v/>
      </c>
      <c r="K892" s="13" t="str">
        <f t="shared" si="80"/>
        <v>No</v>
      </c>
      <c r="L892" s="13" t="str">
        <f t="shared" si="81"/>
        <v>No</v>
      </c>
      <c r="M892" s="13" t="str">
        <f t="shared" si="82"/>
        <v>No</v>
      </c>
      <c r="N892" s="13" t="str">
        <f>Table1[[#This Row],[Club]]&amp;":"&amp;Table1[[#Headers],[Male]]</f>
        <v>:Male</v>
      </c>
    </row>
    <row r="893" spans="1:14" x14ac:dyDescent="0.2">
      <c r="A893" s="2">
        <v>892</v>
      </c>
      <c r="B893" s="2" t="str">
        <f>IFERROR(VLOOKUP($A$1&amp;":"&amp;A893,'Finish order'!C:K,6,FALSE),"")</f>
        <v/>
      </c>
      <c r="C893" s="2" t="str">
        <f>IFERROR(VLOOKUP(A$1&amp;":"&amp;A893,'Finish order'!$C:$K,9,FALSE),"")</f>
        <v/>
      </c>
      <c r="D893" s="2" t="str">
        <f>IFERROR(VLOOKUP(A$1&amp;":"&amp;A893,'Finish order'!$C:$K,7,FALSE),"")</f>
        <v/>
      </c>
      <c r="E893" s="11" t="str">
        <f>IFERROR(VLOOKUP($A$1&amp;":"&amp;A893,'Finish order'!C:K,5,FALSE),"")</f>
        <v/>
      </c>
      <c r="F893" s="2" t="str">
        <f>IFERROR(VLOOKUP($A$1&amp;":"&amp;A893,'Finish order'!C:K,4,FALSE),"")</f>
        <v/>
      </c>
      <c r="G893" s="2" t="str" cm="1">
        <f t="array" ref="G893">IFERROR(SMALL(IF($D$2:$D1802=D893,$A$2:$A$911*1.001),1),"")</f>
        <v/>
      </c>
      <c r="H893" s="2" t="str" cm="1">
        <f t="array" ref="H893">IFERROR(SMALL(IF($D$2:$D1802=D893,$A$2:$A$911*1.0001),2),"")</f>
        <v/>
      </c>
      <c r="I893" s="2" t="str" cm="1">
        <f t="array" ref="I893">IFERROR(SMALL(IF($D$2:$D1802=D893,$A$2:$A$911*1.00001),3),"")</f>
        <v/>
      </c>
      <c r="J893" s="2" t="str" cm="1">
        <f t="array" ref="J893">IFERROR(SMALL(IF($D$2:$D1802=D893,$A$2:$A$911*1.000001),4),"")</f>
        <v/>
      </c>
      <c r="K893" s="13" t="str">
        <f t="shared" si="80"/>
        <v>No</v>
      </c>
      <c r="L893" s="13" t="str">
        <f t="shared" si="81"/>
        <v>No</v>
      </c>
      <c r="M893" s="13" t="str">
        <f t="shared" si="82"/>
        <v>No</v>
      </c>
      <c r="N893" s="13" t="str">
        <f>Table1[[#This Row],[Club]]&amp;":"&amp;Table1[[#Headers],[Male]]</f>
        <v>:Male</v>
      </c>
    </row>
    <row r="894" spans="1:14" x14ac:dyDescent="0.2">
      <c r="A894" s="2">
        <v>893</v>
      </c>
      <c r="B894" s="2" t="str">
        <f>IFERROR(VLOOKUP($A$1&amp;":"&amp;A894,'Finish order'!C:K,6,FALSE),"")</f>
        <v/>
      </c>
      <c r="C894" s="2" t="str">
        <f>IFERROR(VLOOKUP(A$1&amp;":"&amp;A894,'Finish order'!$C:$K,9,FALSE),"")</f>
        <v/>
      </c>
      <c r="D894" s="2" t="str">
        <f>IFERROR(VLOOKUP(A$1&amp;":"&amp;A894,'Finish order'!$C:$K,7,FALSE),"")</f>
        <v/>
      </c>
      <c r="E894" s="11" t="str">
        <f>IFERROR(VLOOKUP($A$1&amp;":"&amp;A894,'Finish order'!C:K,5,FALSE),"")</f>
        <v/>
      </c>
      <c r="F894" s="2" t="str">
        <f>IFERROR(VLOOKUP($A$1&amp;":"&amp;A894,'Finish order'!C:K,4,FALSE),"")</f>
        <v/>
      </c>
      <c r="G894" s="2" t="str" cm="1">
        <f t="array" ref="G894">IFERROR(SMALL(IF($D$2:$D1803=D894,$A$2:$A$911*1.001),1),"")</f>
        <v/>
      </c>
      <c r="H894" s="2" t="str" cm="1">
        <f t="array" ref="H894">IFERROR(SMALL(IF($D$2:$D1803=D894,$A$2:$A$911*1.0001),2),"")</f>
        <v/>
      </c>
      <c r="I894" s="2" t="str" cm="1">
        <f t="array" ref="I894">IFERROR(SMALL(IF($D$2:$D1803=D894,$A$2:$A$911*1.00001),3),"")</f>
        <v/>
      </c>
      <c r="J894" s="2" t="str" cm="1">
        <f t="array" ref="J894">IFERROR(SMALL(IF($D$2:$D1803=D894,$A$2:$A$911*1.000001),4),"")</f>
        <v/>
      </c>
      <c r="K894" s="13" t="str">
        <f t="shared" si="80"/>
        <v>No</v>
      </c>
      <c r="L894" s="13" t="str">
        <f t="shared" si="81"/>
        <v>No</v>
      </c>
      <c r="M894" s="13" t="str">
        <f t="shared" si="82"/>
        <v>No</v>
      </c>
      <c r="N894" s="13" t="str">
        <f>Table1[[#This Row],[Club]]&amp;":"&amp;Table1[[#Headers],[Male]]</f>
        <v>:Male</v>
      </c>
    </row>
    <row r="895" spans="1:14" x14ac:dyDescent="0.2">
      <c r="A895" s="2">
        <v>894</v>
      </c>
      <c r="B895" s="2" t="str">
        <f>IFERROR(VLOOKUP($A$1&amp;":"&amp;A895,'Finish order'!C:K,6,FALSE),"")</f>
        <v/>
      </c>
      <c r="C895" s="2" t="str">
        <f>IFERROR(VLOOKUP(A$1&amp;":"&amp;A895,'Finish order'!$C:$K,9,FALSE),"")</f>
        <v/>
      </c>
      <c r="D895" s="2" t="str">
        <f>IFERROR(VLOOKUP(A$1&amp;":"&amp;A895,'Finish order'!$C:$K,7,FALSE),"")</f>
        <v/>
      </c>
      <c r="E895" s="11" t="str">
        <f>IFERROR(VLOOKUP($A$1&amp;":"&amp;A895,'Finish order'!C:K,5,FALSE),"")</f>
        <v/>
      </c>
      <c r="F895" s="2" t="str">
        <f>IFERROR(VLOOKUP($A$1&amp;":"&amp;A895,'Finish order'!C:K,4,FALSE),"")</f>
        <v/>
      </c>
      <c r="G895" s="2" t="str" cm="1">
        <f t="array" ref="G895">IFERROR(SMALL(IF($D$2:$D1804=D895,$A$2:$A$911*1.001),1),"")</f>
        <v/>
      </c>
      <c r="H895" s="2" t="str" cm="1">
        <f t="array" ref="H895">IFERROR(SMALL(IF($D$2:$D1804=D895,$A$2:$A$911*1.0001),2),"")</f>
        <v/>
      </c>
      <c r="I895" s="2" t="str" cm="1">
        <f t="array" ref="I895">IFERROR(SMALL(IF($D$2:$D1804=D895,$A$2:$A$911*1.00001),3),"")</f>
        <v/>
      </c>
      <c r="J895" s="2" t="str" cm="1">
        <f t="array" ref="J895">IFERROR(SMALL(IF($D$2:$D1804=D895,$A$2:$A$911*1.000001),4),"")</f>
        <v/>
      </c>
      <c r="K895" s="13" t="str">
        <f t="shared" si="80"/>
        <v>No</v>
      </c>
      <c r="L895" s="13" t="str">
        <f t="shared" si="81"/>
        <v>No</v>
      </c>
      <c r="M895" s="13" t="str">
        <f t="shared" si="82"/>
        <v>No</v>
      </c>
      <c r="N895" s="13" t="str">
        <f>Table1[[#This Row],[Club]]&amp;":"&amp;Table1[[#Headers],[Male]]</f>
        <v>:Male</v>
      </c>
    </row>
    <row r="896" spans="1:14" x14ac:dyDescent="0.2">
      <c r="A896" s="2">
        <v>895</v>
      </c>
      <c r="B896" s="2" t="str">
        <f>IFERROR(VLOOKUP($A$1&amp;":"&amp;A896,'Finish order'!C:K,6,FALSE),"")</f>
        <v/>
      </c>
      <c r="C896" s="2" t="str">
        <f>IFERROR(VLOOKUP(A$1&amp;":"&amp;A896,'Finish order'!$C:$K,9,FALSE),"")</f>
        <v/>
      </c>
      <c r="D896" s="2" t="str">
        <f>IFERROR(VLOOKUP(A$1&amp;":"&amp;A896,'Finish order'!$C:$K,7,FALSE),"")</f>
        <v/>
      </c>
      <c r="E896" s="11" t="str">
        <f>IFERROR(VLOOKUP($A$1&amp;":"&amp;A896,'Finish order'!C:K,5,FALSE),"")</f>
        <v/>
      </c>
      <c r="F896" s="2" t="str">
        <f>IFERROR(VLOOKUP($A$1&amp;":"&amp;A896,'Finish order'!C:K,4,FALSE),"")</f>
        <v/>
      </c>
      <c r="G896" s="2" t="str" cm="1">
        <f t="array" ref="G896">IFERROR(SMALL(IF($D$2:$D1805=D896,$A$2:$A$911*1.001),1),"")</f>
        <v/>
      </c>
      <c r="H896" s="2" t="str" cm="1">
        <f t="array" ref="H896">IFERROR(SMALL(IF($D$2:$D1805=D896,$A$2:$A$911*1.0001),2),"")</f>
        <v/>
      </c>
      <c r="I896" s="2" t="str" cm="1">
        <f t="array" ref="I896">IFERROR(SMALL(IF($D$2:$D1805=D896,$A$2:$A$911*1.00001),3),"")</f>
        <v/>
      </c>
      <c r="J896" s="2" t="str" cm="1">
        <f t="array" ref="J896">IFERROR(SMALL(IF($D$2:$D1805=D896,$A$2:$A$911*1.000001),4),"")</f>
        <v/>
      </c>
      <c r="K896" s="13" t="str">
        <f t="shared" si="80"/>
        <v>No</v>
      </c>
      <c r="L896" s="13" t="str">
        <f t="shared" si="81"/>
        <v>No</v>
      </c>
      <c r="M896" s="13" t="str">
        <f t="shared" si="82"/>
        <v>No</v>
      </c>
      <c r="N896" s="13" t="str">
        <f>Table1[[#This Row],[Club]]&amp;":"&amp;Table1[[#Headers],[Male]]</f>
        <v>:Male</v>
      </c>
    </row>
    <row r="897" spans="1:14" x14ac:dyDescent="0.2">
      <c r="A897" s="2">
        <v>896</v>
      </c>
      <c r="B897" s="2" t="str">
        <f>IFERROR(VLOOKUP($A$1&amp;":"&amp;A897,'Finish order'!C:K,6,FALSE),"")</f>
        <v/>
      </c>
      <c r="C897" s="2" t="str">
        <f>IFERROR(VLOOKUP(A$1&amp;":"&amp;A897,'Finish order'!$C:$K,9,FALSE),"")</f>
        <v/>
      </c>
      <c r="D897" s="2" t="str">
        <f>IFERROR(VLOOKUP(A$1&amp;":"&amp;A897,'Finish order'!$C:$K,7,FALSE),"")</f>
        <v/>
      </c>
      <c r="E897" s="11" t="str">
        <f>IFERROR(VLOOKUP($A$1&amp;":"&amp;A897,'Finish order'!C:K,5,FALSE),"")</f>
        <v/>
      </c>
      <c r="F897" s="2" t="str">
        <f>IFERROR(VLOOKUP($A$1&amp;":"&amp;A897,'Finish order'!C:K,4,FALSE),"")</f>
        <v/>
      </c>
      <c r="G897" s="2" t="str" cm="1">
        <f t="array" ref="G897">IFERROR(SMALL(IF($D$2:$D1806=D897,$A$2:$A$911*1.001),1),"")</f>
        <v/>
      </c>
      <c r="H897" s="2" t="str" cm="1">
        <f t="array" ref="H897">IFERROR(SMALL(IF($D$2:$D1806=D897,$A$2:$A$911*1.0001),2),"")</f>
        <v/>
      </c>
      <c r="I897" s="2" t="str" cm="1">
        <f t="array" ref="I897">IFERROR(SMALL(IF($D$2:$D1806=D897,$A$2:$A$911*1.00001),3),"")</f>
        <v/>
      </c>
      <c r="J897" s="2" t="str" cm="1">
        <f t="array" ref="J897">IFERROR(SMALL(IF($D$2:$D1806=D897,$A$2:$A$911*1.000001),4),"")</f>
        <v/>
      </c>
      <c r="K897" s="13" t="str">
        <f t="shared" si="80"/>
        <v>No</v>
      </c>
      <c r="L897" s="13" t="str">
        <f t="shared" si="81"/>
        <v>No</v>
      </c>
      <c r="M897" s="13" t="str">
        <f t="shared" si="82"/>
        <v>No</v>
      </c>
      <c r="N897" s="13" t="str">
        <f>Table1[[#This Row],[Club]]&amp;":"&amp;Table1[[#Headers],[Male]]</f>
        <v>:Male</v>
      </c>
    </row>
    <row r="898" spans="1:14" x14ac:dyDescent="0.2">
      <c r="A898" s="2">
        <v>897</v>
      </c>
      <c r="B898" s="2" t="str">
        <f>IFERROR(VLOOKUP($A$1&amp;":"&amp;A898,'Finish order'!C:K,6,FALSE),"")</f>
        <v/>
      </c>
      <c r="C898" s="2" t="str">
        <f>IFERROR(VLOOKUP(A$1&amp;":"&amp;A898,'Finish order'!$C:$K,9,FALSE),"")</f>
        <v/>
      </c>
      <c r="D898" s="2" t="str">
        <f>IFERROR(VLOOKUP(A$1&amp;":"&amp;A898,'Finish order'!$C:$K,7,FALSE),"")</f>
        <v/>
      </c>
      <c r="E898" s="11" t="str">
        <f>IFERROR(VLOOKUP($A$1&amp;":"&amp;A898,'Finish order'!C:K,5,FALSE),"")</f>
        <v/>
      </c>
      <c r="F898" s="2" t="str">
        <f>IFERROR(VLOOKUP($A$1&amp;":"&amp;A898,'Finish order'!C:K,4,FALSE),"")</f>
        <v/>
      </c>
      <c r="G898" s="2" t="str" cm="1">
        <f t="array" ref="G898">IFERROR(SMALL(IF($D$2:$D1807=D898,$A$2:$A$911*1.001),1),"")</f>
        <v/>
      </c>
      <c r="H898" s="2" t="str" cm="1">
        <f t="array" ref="H898">IFERROR(SMALL(IF($D$2:$D1807=D898,$A$2:$A$911*1.0001),2),"")</f>
        <v/>
      </c>
      <c r="I898" s="2" t="str" cm="1">
        <f t="array" ref="I898">IFERROR(SMALL(IF($D$2:$D1807=D898,$A$2:$A$911*1.00001),3),"")</f>
        <v/>
      </c>
      <c r="J898" s="2" t="str" cm="1">
        <f t="array" ref="J898">IFERROR(SMALL(IF($D$2:$D1807=D898,$A$2:$A$911*1.000001),4),"")</f>
        <v/>
      </c>
      <c r="K898" s="13" t="str">
        <f t="shared" ref="K898:K961" si="83">IF(A898&lt;&gt;"", IF(COUNT(G898:J898)=4, SUM(G898:J898), "No"), "")</f>
        <v>No</v>
      </c>
      <c r="L898" s="13" t="str">
        <f t="shared" ref="L898:L961" si="84">IF(A898&lt;&gt;"", IF(COUNT(G898:I898)=3, SUM(G898:I898), "No"), "")</f>
        <v>No</v>
      </c>
      <c r="M898" s="13" t="str">
        <f t="shared" ref="M898:M961" si="85">IF(A898&lt;&gt;"", IF(COUNT(G898:H898)=2, SUM(G898:H898), "No"), "")</f>
        <v>No</v>
      </c>
      <c r="N898" s="13" t="str">
        <f>Table1[[#This Row],[Club]]&amp;":"&amp;Table1[[#Headers],[Male]]</f>
        <v>:Male</v>
      </c>
    </row>
    <row r="899" spans="1:14" x14ac:dyDescent="0.2">
      <c r="A899" s="2">
        <v>898</v>
      </c>
      <c r="B899" s="2" t="str">
        <f>IFERROR(VLOOKUP($A$1&amp;":"&amp;A899,'Finish order'!C:K,6,FALSE),"")</f>
        <v/>
      </c>
      <c r="C899" s="2" t="str">
        <f>IFERROR(VLOOKUP(A$1&amp;":"&amp;A899,'Finish order'!$C:$K,9,FALSE),"")</f>
        <v/>
      </c>
      <c r="D899" s="2" t="str">
        <f>IFERROR(VLOOKUP(A$1&amp;":"&amp;A899,'Finish order'!$C:$K,7,FALSE),"")</f>
        <v/>
      </c>
      <c r="E899" s="11" t="str">
        <f>IFERROR(VLOOKUP($A$1&amp;":"&amp;A899,'Finish order'!C:K,5,FALSE),"")</f>
        <v/>
      </c>
      <c r="F899" s="2" t="str">
        <f>IFERROR(VLOOKUP($A$1&amp;":"&amp;A899,'Finish order'!C:K,4,FALSE),"")</f>
        <v/>
      </c>
      <c r="G899" s="2" t="str" cm="1">
        <f t="array" ref="G899">IFERROR(SMALL(IF($D$2:$D1808=D899,$A$2:$A$911*1.001),1),"")</f>
        <v/>
      </c>
      <c r="H899" s="2" t="str" cm="1">
        <f t="array" ref="H899">IFERROR(SMALL(IF($D$2:$D1808=D899,$A$2:$A$911*1.0001),2),"")</f>
        <v/>
      </c>
      <c r="I899" s="2" t="str" cm="1">
        <f t="array" ref="I899">IFERROR(SMALL(IF($D$2:$D1808=D899,$A$2:$A$911*1.00001),3),"")</f>
        <v/>
      </c>
      <c r="J899" s="2" t="str" cm="1">
        <f t="array" ref="J899">IFERROR(SMALL(IF($D$2:$D1808=D899,$A$2:$A$911*1.000001),4),"")</f>
        <v/>
      </c>
      <c r="K899" s="13" t="str">
        <f t="shared" si="83"/>
        <v>No</v>
      </c>
      <c r="L899" s="13" t="str">
        <f t="shared" si="84"/>
        <v>No</v>
      </c>
      <c r="M899" s="13" t="str">
        <f t="shared" si="85"/>
        <v>No</v>
      </c>
      <c r="N899" s="13" t="str">
        <f>Table1[[#This Row],[Club]]&amp;":"&amp;Table1[[#Headers],[Male]]</f>
        <v>:Male</v>
      </c>
    </row>
    <row r="900" spans="1:14" x14ac:dyDescent="0.2">
      <c r="A900" s="2">
        <v>899</v>
      </c>
      <c r="B900" s="2" t="str">
        <f>IFERROR(VLOOKUP($A$1&amp;":"&amp;A900,'Finish order'!C:K,6,FALSE),"")</f>
        <v/>
      </c>
      <c r="C900" s="2" t="str">
        <f>IFERROR(VLOOKUP(A$1&amp;":"&amp;A900,'Finish order'!$C:$K,9,FALSE),"")</f>
        <v/>
      </c>
      <c r="D900" s="2" t="str">
        <f>IFERROR(VLOOKUP(A$1&amp;":"&amp;A900,'Finish order'!$C:$K,7,FALSE),"")</f>
        <v/>
      </c>
      <c r="E900" s="11" t="str">
        <f>IFERROR(VLOOKUP($A$1&amp;":"&amp;A900,'Finish order'!C:K,5,FALSE),"")</f>
        <v/>
      </c>
      <c r="F900" s="2" t="str">
        <f>IFERROR(VLOOKUP($A$1&amp;":"&amp;A900,'Finish order'!C:K,4,FALSE),"")</f>
        <v/>
      </c>
      <c r="G900" s="2" t="str" cm="1">
        <f t="array" ref="G900">IFERROR(SMALL(IF($D$2:$D1809=D900,$A$2:$A$911*1.001),1),"")</f>
        <v/>
      </c>
      <c r="H900" s="2" t="str" cm="1">
        <f t="array" ref="H900">IFERROR(SMALL(IF($D$2:$D1809=D900,$A$2:$A$911*1.0001),2),"")</f>
        <v/>
      </c>
      <c r="I900" s="2" t="str" cm="1">
        <f t="array" ref="I900">IFERROR(SMALL(IF($D$2:$D1809=D900,$A$2:$A$911*1.00001),3),"")</f>
        <v/>
      </c>
      <c r="J900" s="2" t="str" cm="1">
        <f t="array" ref="J900">IFERROR(SMALL(IF($D$2:$D1809=D900,$A$2:$A$911*1.000001),4),"")</f>
        <v/>
      </c>
      <c r="K900" s="13" t="str">
        <f t="shared" si="83"/>
        <v>No</v>
      </c>
      <c r="L900" s="13" t="str">
        <f t="shared" si="84"/>
        <v>No</v>
      </c>
      <c r="M900" s="13" t="str">
        <f t="shared" si="85"/>
        <v>No</v>
      </c>
      <c r="N900" s="13" t="str">
        <f>Table1[[#This Row],[Club]]&amp;":"&amp;Table1[[#Headers],[Male]]</f>
        <v>:Male</v>
      </c>
    </row>
    <row r="901" spans="1:14" x14ac:dyDescent="0.2">
      <c r="A901" s="2">
        <v>900</v>
      </c>
      <c r="B901" s="2" t="str">
        <f>IFERROR(VLOOKUP($A$1&amp;":"&amp;A901,'Finish order'!C:K,6,FALSE),"")</f>
        <v/>
      </c>
      <c r="C901" s="2" t="str">
        <f>IFERROR(VLOOKUP(A$1&amp;":"&amp;A901,'Finish order'!$C:$K,9,FALSE),"")</f>
        <v/>
      </c>
      <c r="D901" s="2" t="str">
        <f>IFERROR(VLOOKUP(A$1&amp;":"&amp;A901,'Finish order'!$C:$K,7,FALSE),"")</f>
        <v/>
      </c>
      <c r="E901" s="11" t="str">
        <f>IFERROR(VLOOKUP($A$1&amp;":"&amp;A901,'Finish order'!C:K,5,FALSE),"")</f>
        <v/>
      </c>
      <c r="F901" s="2" t="str">
        <f>IFERROR(VLOOKUP($A$1&amp;":"&amp;A901,'Finish order'!C:K,4,FALSE),"")</f>
        <v/>
      </c>
      <c r="G901" s="2" t="str" cm="1">
        <f t="array" ref="G901">IFERROR(SMALL(IF($D$2:$D1810=D901,$A$2:$A$911*1.001),1),"")</f>
        <v/>
      </c>
      <c r="H901" s="2" t="str" cm="1">
        <f t="array" ref="H901">IFERROR(SMALL(IF($D$2:$D1810=D901,$A$2:$A$911*1.0001),2),"")</f>
        <v/>
      </c>
      <c r="I901" s="2" t="str" cm="1">
        <f t="array" ref="I901">IFERROR(SMALL(IF($D$2:$D1810=D901,$A$2:$A$911*1.00001),3),"")</f>
        <v/>
      </c>
      <c r="J901" s="2" t="str" cm="1">
        <f t="array" ref="J901">IFERROR(SMALL(IF($D$2:$D1810=D901,$A$2:$A$911*1.000001),4),"")</f>
        <v/>
      </c>
      <c r="K901" s="13" t="str">
        <f t="shared" si="83"/>
        <v>No</v>
      </c>
      <c r="L901" s="13" t="str">
        <f t="shared" si="84"/>
        <v>No</v>
      </c>
      <c r="M901" s="13" t="str">
        <f t="shared" si="85"/>
        <v>No</v>
      </c>
      <c r="N901" s="13" t="str">
        <f>Table1[[#This Row],[Club]]&amp;":"&amp;Table1[[#Headers],[Male]]</f>
        <v>:Male</v>
      </c>
    </row>
    <row r="902" spans="1:14" x14ac:dyDescent="0.2">
      <c r="A902" s="2">
        <v>901</v>
      </c>
      <c r="B902" s="2" t="str">
        <f>IFERROR(VLOOKUP($A$1&amp;":"&amp;A902,'Finish order'!C:K,6,FALSE),"")</f>
        <v/>
      </c>
      <c r="C902" s="2" t="str">
        <f>IFERROR(VLOOKUP(A$1&amp;":"&amp;A902,'Finish order'!$C:$K,9,FALSE),"")</f>
        <v/>
      </c>
      <c r="D902" s="2" t="str">
        <f>IFERROR(VLOOKUP(A$1&amp;":"&amp;A902,'Finish order'!$C:$K,7,FALSE),"")</f>
        <v/>
      </c>
      <c r="E902" s="11" t="str">
        <f>IFERROR(VLOOKUP($A$1&amp;":"&amp;A902,'Finish order'!C:K,5,FALSE),"")</f>
        <v/>
      </c>
      <c r="F902" s="2" t="str">
        <f>IFERROR(VLOOKUP($A$1&amp;":"&amp;A902,'Finish order'!C:K,4,FALSE),"")</f>
        <v/>
      </c>
      <c r="G902" s="2" t="str" cm="1">
        <f t="array" ref="G902">IFERROR(SMALL(IF($D$2:$D1811=D902,$A$2:$A$911*1.001),1),"")</f>
        <v/>
      </c>
      <c r="H902" s="2" t="str" cm="1">
        <f t="array" ref="H902">IFERROR(SMALL(IF($D$2:$D1811=D902,$A$2:$A$911*1.0001),2),"")</f>
        <v/>
      </c>
      <c r="I902" s="2" t="str" cm="1">
        <f t="array" ref="I902">IFERROR(SMALL(IF($D$2:$D1811=D902,$A$2:$A$911*1.00001),3),"")</f>
        <v/>
      </c>
      <c r="J902" s="2" t="str" cm="1">
        <f t="array" ref="J902">IFERROR(SMALL(IF($D$2:$D1811=D902,$A$2:$A$911*1.000001),4),"")</f>
        <v/>
      </c>
      <c r="K902" s="13" t="str">
        <f t="shared" si="83"/>
        <v>No</v>
      </c>
      <c r="L902" s="13" t="str">
        <f t="shared" si="84"/>
        <v>No</v>
      </c>
      <c r="M902" s="13" t="str">
        <f t="shared" si="85"/>
        <v>No</v>
      </c>
      <c r="N902" s="13" t="str">
        <f>Table1[[#This Row],[Club]]&amp;":"&amp;Table1[[#Headers],[Male]]</f>
        <v>:Male</v>
      </c>
    </row>
    <row r="903" spans="1:14" x14ac:dyDescent="0.2">
      <c r="A903" s="2">
        <v>902</v>
      </c>
      <c r="B903" s="2" t="str">
        <f>IFERROR(VLOOKUP($A$1&amp;":"&amp;A903,'Finish order'!C:K,6,FALSE),"")</f>
        <v/>
      </c>
      <c r="C903" s="2" t="str">
        <f>IFERROR(VLOOKUP(A$1&amp;":"&amp;A903,'Finish order'!$C:$K,9,FALSE),"")</f>
        <v/>
      </c>
      <c r="D903" s="2" t="str">
        <f>IFERROR(VLOOKUP(A$1&amp;":"&amp;A903,'Finish order'!$C:$K,7,FALSE),"")</f>
        <v/>
      </c>
      <c r="E903" s="11" t="str">
        <f>IFERROR(VLOOKUP($A$1&amp;":"&amp;A903,'Finish order'!C:K,5,FALSE),"")</f>
        <v/>
      </c>
      <c r="F903" s="2" t="str">
        <f>IFERROR(VLOOKUP($A$1&amp;":"&amp;A903,'Finish order'!C:K,4,FALSE),"")</f>
        <v/>
      </c>
      <c r="G903" s="2" t="str" cm="1">
        <f t="array" ref="G903">IFERROR(SMALL(IF($D$2:$D1812=D903,$A$2:$A$911*1.001),1),"")</f>
        <v/>
      </c>
      <c r="H903" s="2" t="str" cm="1">
        <f t="array" ref="H903">IFERROR(SMALL(IF($D$2:$D1812=D903,$A$2:$A$911*1.0001),2),"")</f>
        <v/>
      </c>
      <c r="I903" s="2" t="str" cm="1">
        <f t="array" ref="I903">IFERROR(SMALL(IF($D$2:$D1812=D903,$A$2:$A$911*1.00001),3),"")</f>
        <v/>
      </c>
      <c r="J903" s="2" t="str" cm="1">
        <f t="array" ref="J903">IFERROR(SMALL(IF($D$2:$D1812=D903,$A$2:$A$911*1.000001),4),"")</f>
        <v/>
      </c>
      <c r="K903" s="13" t="str">
        <f t="shared" si="83"/>
        <v>No</v>
      </c>
      <c r="L903" s="13" t="str">
        <f t="shared" si="84"/>
        <v>No</v>
      </c>
      <c r="M903" s="13" t="str">
        <f t="shared" si="85"/>
        <v>No</v>
      </c>
      <c r="N903" s="13" t="str">
        <f>Table1[[#This Row],[Club]]&amp;":"&amp;Table1[[#Headers],[Male]]</f>
        <v>:Male</v>
      </c>
    </row>
    <row r="904" spans="1:14" x14ac:dyDescent="0.2">
      <c r="A904" s="2">
        <v>903</v>
      </c>
      <c r="B904" s="2" t="str">
        <f>IFERROR(VLOOKUP($A$1&amp;":"&amp;A904,'Finish order'!C:K,6,FALSE),"")</f>
        <v/>
      </c>
      <c r="C904" s="2" t="str">
        <f>IFERROR(VLOOKUP(A$1&amp;":"&amp;A904,'Finish order'!$C:$K,9,FALSE),"")</f>
        <v/>
      </c>
      <c r="D904" s="2" t="str">
        <f>IFERROR(VLOOKUP(A$1&amp;":"&amp;A904,'Finish order'!$C:$K,7,FALSE),"")</f>
        <v/>
      </c>
      <c r="E904" s="11" t="str">
        <f>IFERROR(VLOOKUP($A$1&amp;":"&amp;A904,'Finish order'!C:K,5,FALSE),"")</f>
        <v/>
      </c>
      <c r="F904" s="2" t="str">
        <f>IFERROR(VLOOKUP($A$1&amp;":"&amp;A904,'Finish order'!C:K,4,FALSE),"")</f>
        <v/>
      </c>
      <c r="G904" s="2" t="str" cm="1">
        <f t="array" ref="G904">IFERROR(SMALL(IF($D$2:$D1813=D904,$A$2:$A$911*1.001),1),"")</f>
        <v/>
      </c>
      <c r="H904" s="2" t="str" cm="1">
        <f t="array" ref="H904">IFERROR(SMALL(IF($D$2:$D1813=D904,$A$2:$A$911*1.0001),2),"")</f>
        <v/>
      </c>
      <c r="I904" s="2" t="str" cm="1">
        <f t="array" ref="I904">IFERROR(SMALL(IF($D$2:$D1813=D904,$A$2:$A$911*1.00001),3),"")</f>
        <v/>
      </c>
      <c r="J904" s="2" t="str" cm="1">
        <f t="array" ref="J904">IFERROR(SMALL(IF($D$2:$D1813=D904,$A$2:$A$911*1.000001),4),"")</f>
        <v/>
      </c>
      <c r="K904" s="13" t="str">
        <f t="shared" si="83"/>
        <v>No</v>
      </c>
      <c r="L904" s="13" t="str">
        <f t="shared" si="84"/>
        <v>No</v>
      </c>
      <c r="M904" s="13" t="str">
        <f t="shared" si="85"/>
        <v>No</v>
      </c>
      <c r="N904" s="13" t="str">
        <f>Table1[[#This Row],[Club]]&amp;":"&amp;Table1[[#Headers],[Male]]</f>
        <v>:Male</v>
      </c>
    </row>
    <row r="905" spans="1:14" x14ac:dyDescent="0.2">
      <c r="A905" s="2">
        <v>904</v>
      </c>
      <c r="B905" s="2" t="str">
        <f>IFERROR(VLOOKUP($A$1&amp;":"&amp;A905,'Finish order'!C:K,6,FALSE),"")</f>
        <v/>
      </c>
      <c r="C905" s="2" t="str">
        <f>IFERROR(VLOOKUP(A$1&amp;":"&amp;A905,'Finish order'!$C:$K,9,FALSE),"")</f>
        <v/>
      </c>
      <c r="D905" s="2" t="str">
        <f>IFERROR(VLOOKUP(A$1&amp;":"&amp;A905,'Finish order'!$C:$K,7,FALSE),"")</f>
        <v/>
      </c>
      <c r="E905" s="11" t="str">
        <f>IFERROR(VLOOKUP($A$1&amp;":"&amp;A905,'Finish order'!C:K,5,FALSE),"")</f>
        <v/>
      </c>
      <c r="F905" s="2" t="str">
        <f>IFERROR(VLOOKUP($A$1&amp;":"&amp;A905,'Finish order'!C:K,4,FALSE),"")</f>
        <v/>
      </c>
      <c r="G905" s="2" t="str" cm="1">
        <f t="array" ref="G905">IFERROR(SMALL(IF($D$2:$D1814=D905,$A$2:$A$911*1.001),1),"")</f>
        <v/>
      </c>
      <c r="H905" s="2" t="str" cm="1">
        <f t="array" ref="H905">IFERROR(SMALL(IF($D$2:$D1814=D905,$A$2:$A$911*1.0001),2),"")</f>
        <v/>
      </c>
      <c r="I905" s="2" t="str" cm="1">
        <f t="array" ref="I905">IFERROR(SMALL(IF($D$2:$D1814=D905,$A$2:$A$911*1.00001),3),"")</f>
        <v/>
      </c>
      <c r="J905" s="2" t="str" cm="1">
        <f t="array" ref="J905">IFERROR(SMALL(IF($D$2:$D1814=D905,$A$2:$A$911*1.000001),4),"")</f>
        <v/>
      </c>
      <c r="K905" s="13" t="str">
        <f t="shared" si="83"/>
        <v>No</v>
      </c>
      <c r="L905" s="13" t="str">
        <f t="shared" si="84"/>
        <v>No</v>
      </c>
      <c r="M905" s="13" t="str">
        <f t="shared" si="85"/>
        <v>No</v>
      </c>
      <c r="N905" s="13" t="str">
        <f>Table1[[#This Row],[Club]]&amp;":"&amp;Table1[[#Headers],[Male]]</f>
        <v>:Male</v>
      </c>
    </row>
    <row r="906" spans="1:14" x14ac:dyDescent="0.2">
      <c r="A906" s="2">
        <v>905</v>
      </c>
      <c r="B906" s="2" t="str">
        <f>IFERROR(VLOOKUP($A$1&amp;":"&amp;A906,'Finish order'!C:K,6,FALSE),"")</f>
        <v/>
      </c>
      <c r="C906" s="2" t="str">
        <f>IFERROR(VLOOKUP(A$1&amp;":"&amp;A906,'Finish order'!$C:$K,9,FALSE),"")</f>
        <v/>
      </c>
      <c r="D906" s="2" t="str">
        <f>IFERROR(VLOOKUP(A$1&amp;":"&amp;A906,'Finish order'!$C:$K,7,FALSE),"")</f>
        <v/>
      </c>
      <c r="E906" s="11" t="str">
        <f>IFERROR(VLOOKUP($A$1&amp;":"&amp;A906,'Finish order'!C:K,5,FALSE),"")</f>
        <v/>
      </c>
      <c r="F906" s="2" t="str">
        <f>IFERROR(VLOOKUP($A$1&amp;":"&amp;A906,'Finish order'!C:K,4,FALSE),"")</f>
        <v/>
      </c>
      <c r="G906" s="2" t="str" cm="1">
        <f t="array" ref="G906">IFERROR(SMALL(IF($D$2:$D1815=D906,$A$2:$A$911*1.001),1),"")</f>
        <v/>
      </c>
      <c r="H906" s="2" t="str" cm="1">
        <f t="array" ref="H906">IFERROR(SMALL(IF($D$2:$D1815=D906,$A$2:$A$911*1.0001),2),"")</f>
        <v/>
      </c>
      <c r="I906" s="2" t="str" cm="1">
        <f t="array" ref="I906">IFERROR(SMALL(IF($D$2:$D1815=D906,$A$2:$A$911*1.00001),3),"")</f>
        <v/>
      </c>
      <c r="J906" s="2" t="str" cm="1">
        <f t="array" ref="J906">IFERROR(SMALL(IF($D$2:$D1815=D906,$A$2:$A$911*1.000001),4),"")</f>
        <v/>
      </c>
      <c r="K906" s="13" t="str">
        <f t="shared" si="83"/>
        <v>No</v>
      </c>
      <c r="L906" s="13" t="str">
        <f t="shared" si="84"/>
        <v>No</v>
      </c>
      <c r="M906" s="13" t="str">
        <f t="shared" si="85"/>
        <v>No</v>
      </c>
      <c r="N906" s="13" t="str">
        <f>Table1[[#This Row],[Club]]&amp;":"&amp;Table1[[#Headers],[Male]]</f>
        <v>:Male</v>
      </c>
    </row>
    <row r="907" spans="1:14" x14ac:dyDescent="0.2">
      <c r="A907" s="2">
        <v>906</v>
      </c>
      <c r="B907" s="2" t="str">
        <f>IFERROR(VLOOKUP($A$1&amp;":"&amp;A907,'Finish order'!C:K,6,FALSE),"")</f>
        <v/>
      </c>
      <c r="C907" s="2" t="str">
        <f>IFERROR(VLOOKUP(A$1&amp;":"&amp;A907,'Finish order'!$C:$K,9,FALSE),"")</f>
        <v/>
      </c>
      <c r="D907" s="2" t="str">
        <f>IFERROR(VLOOKUP(A$1&amp;":"&amp;A907,'Finish order'!$C:$K,7,FALSE),"")</f>
        <v/>
      </c>
      <c r="E907" s="11" t="str">
        <f>IFERROR(VLOOKUP($A$1&amp;":"&amp;A907,'Finish order'!C:K,5,FALSE),"")</f>
        <v/>
      </c>
      <c r="F907" s="2" t="str">
        <f>IFERROR(VLOOKUP($A$1&amp;":"&amp;A907,'Finish order'!C:K,4,FALSE),"")</f>
        <v/>
      </c>
      <c r="G907" s="2" t="str" cm="1">
        <f t="array" ref="G907">IFERROR(SMALL(IF($D$2:$D1816=D907,$A$2:$A$911*1.001),1),"")</f>
        <v/>
      </c>
      <c r="H907" s="2" t="str" cm="1">
        <f t="array" ref="H907">IFERROR(SMALL(IF($D$2:$D1816=D907,$A$2:$A$911*1.0001),2),"")</f>
        <v/>
      </c>
      <c r="I907" s="2" t="str" cm="1">
        <f t="array" ref="I907">IFERROR(SMALL(IF($D$2:$D1816=D907,$A$2:$A$911*1.00001),3),"")</f>
        <v/>
      </c>
      <c r="J907" s="2" t="str" cm="1">
        <f t="array" ref="J907">IFERROR(SMALL(IF($D$2:$D1816=D907,$A$2:$A$911*1.000001),4),"")</f>
        <v/>
      </c>
      <c r="K907" s="13" t="str">
        <f t="shared" si="83"/>
        <v>No</v>
      </c>
      <c r="L907" s="13" t="str">
        <f t="shared" si="84"/>
        <v>No</v>
      </c>
      <c r="M907" s="13" t="str">
        <f t="shared" si="85"/>
        <v>No</v>
      </c>
      <c r="N907" s="13" t="str">
        <f>Table1[[#This Row],[Club]]&amp;":"&amp;Table1[[#Headers],[Male]]</f>
        <v>:Male</v>
      </c>
    </row>
    <row r="908" spans="1:14" x14ac:dyDescent="0.2">
      <c r="A908" s="2">
        <v>907</v>
      </c>
      <c r="B908" s="2" t="str">
        <f>IFERROR(VLOOKUP($A$1&amp;":"&amp;A908,'Finish order'!C:K,6,FALSE),"")</f>
        <v/>
      </c>
      <c r="C908" s="2" t="str">
        <f>IFERROR(VLOOKUP(A$1&amp;":"&amp;A908,'Finish order'!$C:$K,9,FALSE),"")</f>
        <v/>
      </c>
      <c r="D908" s="2" t="str">
        <f>IFERROR(VLOOKUP(A$1&amp;":"&amp;A908,'Finish order'!$C:$K,7,FALSE),"")</f>
        <v/>
      </c>
      <c r="E908" s="11" t="str">
        <f>IFERROR(VLOOKUP($A$1&amp;":"&amp;A908,'Finish order'!C:K,5,FALSE),"")</f>
        <v/>
      </c>
      <c r="F908" s="2" t="str">
        <f>IFERROR(VLOOKUP($A$1&amp;":"&amp;A908,'Finish order'!C:K,4,FALSE),"")</f>
        <v/>
      </c>
      <c r="G908" s="2" t="str" cm="1">
        <f t="array" ref="G908">IFERROR(SMALL(IF($D$2:$D1817=D908,$A$2:$A$911*1.001),1),"")</f>
        <v/>
      </c>
      <c r="H908" s="2" t="str" cm="1">
        <f t="array" ref="H908">IFERROR(SMALL(IF($D$2:$D1817=D908,$A$2:$A$911*1.0001),2),"")</f>
        <v/>
      </c>
      <c r="I908" s="2" t="str" cm="1">
        <f t="array" ref="I908">IFERROR(SMALL(IF($D$2:$D1817=D908,$A$2:$A$911*1.00001),3),"")</f>
        <v/>
      </c>
      <c r="J908" s="2" t="str" cm="1">
        <f t="array" ref="J908">IFERROR(SMALL(IF($D$2:$D1817=D908,$A$2:$A$911*1.000001),4),"")</f>
        <v/>
      </c>
      <c r="K908" s="13" t="str">
        <f t="shared" si="83"/>
        <v>No</v>
      </c>
      <c r="L908" s="13" t="str">
        <f t="shared" si="84"/>
        <v>No</v>
      </c>
      <c r="M908" s="13" t="str">
        <f t="shared" si="85"/>
        <v>No</v>
      </c>
      <c r="N908" s="13" t="str">
        <f>Table1[[#This Row],[Club]]&amp;":"&amp;Table1[[#Headers],[Male]]</f>
        <v>:Male</v>
      </c>
    </row>
    <row r="909" spans="1:14" x14ac:dyDescent="0.2">
      <c r="A909" s="2">
        <v>908</v>
      </c>
      <c r="B909" s="2" t="str">
        <f>IFERROR(VLOOKUP($A$1&amp;":"&amp;A909,'Finish order'!C:K,6,FALSE),"")</f>
        <v/>
      </c>
      <c r="C909" s="2" t="str">
        <f>IFERROR(VLOOKUP(A$1&amp;":"&amp;A909,'Finish order'!$C:$K,9,FALSE),"")</f>
        <v/>
      </c>
      <c r="D909" s="2" t="str">
        <f>IFERROR(VLOOKUP(A$1&amp;":"&amp;A909,'Finish order'!$C:$K,7,FALSE),"")</f>
        <v/>
      </c>
      <c r="E909" s="11" t="str">
        <f>IFERROR(VLOOKUP($A$1&amp;":"&amp;A909,'Finish order'!C:K,5,FALSE),"")</f>
        <v/>
      </c>
      <c r="F909" s="2" t="str">
        <f>IFERROR(VLOOKUP($A$1&amp;":"&amp;A909,'Finish order'!C:K,4,FALSE),"")</f>
        <v/>
      </c>
      <c r="G909" s="2" t="str" cm="1">
        <f t="array" ref="G909">IFERROR(SMALL(IF($D$2:$D1818=D909,$A$2:$A$911*1.001),1),"")</f>
        <v/>
      </c>
      <c r="H909" s="2" t="str" cm="1">
        <f t="array" ref="H909">IFERROR(SMALL(IF($D$2:$D1818=D909,$A$2:$A$911*1.0001),2),"")</f>
        <v/>
      </c>
      <c r="I909" s="2" t="str" cm="1">
        <f t="array" ref="I909">IFERROR(SMALL(IF($D$2:$D1818=D909,$A$2:$A$911*1.00001),3),"")</f>
        <v/>
      </c>
      <c r="J909" s="2" t="str" cm="1">
        <f t="array" ref="J909">IFERROR(SMALL(IF($D$2:$D1818=D909,$A$2:$A$911*1.000001),4),"")</f>
        <v/>
      </c>
      <c r="K909" s="13" t="str">
        <f t="shared" si="83"/>
        <v>No</v>
      </c>
      <c r="L909" s="13" t="str">
        <f t="shared" si="84"/>
        <v>No</v>
      </c>
      <c r="M909" s="13" t="str">
        <f t="shared" si="85"/>
        <v>No</v>
      </c>
      <c r="N909" s="13" t="str">
        <f>Table1[[#This Row],[Club]]&amp;":"&amp;Table1[[#Headers],[Male]]</f>
        <v>:Male</v>
      </c>
    </row>
    <row r="910" spans="1:14" x14ac:dyDescent="0.2">
      <c r="A910" s="2">
        <v>909</v>
      </c>
      <c r="B910" s="2" t="str">
        <f>IFERROR(VLOOKUP($A$1&amp;":"&amp;A910,'Finish order'!C:K,6,FALSE),"")</f>
        <v/>
      </c>
      <c r="C910" s="2" t="str">
        <f>IFERROR(VLOOKUP(A$1&amp;":"&amp;A910,'Finish order'!$C:$K,9,FALSE),"")</f>
        <v/>
      </c>
      <c r="D910" s="2" t="str">
        <f>IFERROR(VLOOKUP(A$1&amp;":"&amp;A910,'Finish order'!$C:$K,7,FALSE),"")</f>
        <v/>
      </c>
      <c r="E910" s="11" t="str">
        <f>IFERROR(VLOOKUP($A$1&amp;":"&amp;A910,'Finish order'!C:K,5,FALSE),"")</f>
        <v/>
      </c>
      <c r="F910" s="2" t="str">
        <f>IFERROR(VLOOKUP($A$1&amp;":"&amp;A910,'Finish order'!C:K,4,FALSE),"")</f>
        <v/>
      </c>
      <c r="G910" s="2" t="str" cm="1">
        <f t="array" ref="G910">IFERROR(SMALL(IF($D$2:$D1819=D910,$A$2:$A$911*1.001),1),"")</f>
        <v/>
      </c>
      <c r="H910" s="2" t="str" cm="1">
        <f t="array" ref="H910">IFERROR(SMALL(IF($D$2:$D1819=D910,$A$2:$A$911*1.0001),2),"")</f>
        <v/>
      </c>
      <c r="I910" s="2" t="str" cm="1">
        <f t="array" ref="I910">IFERROR(SMALL(IF($D$2:$D1819=D910,$A$2:$A$911*1.00001),3),"")</f>
        <v/>
      </c>
      <c r="J910" s="2" t="str" cm="1">
        <f t="array" ref="J910">IFERROR(SMALL(IF($D$2:$D1819=D910,$A$2:$A$911*1.000001),4),"")</f>
        <v/>
      </c>
      <c r="K910" s="13" t="str">
        <f t="shared" si="83"/>
        <v>No</v>
      </c>
      <c r="L910" s="13" t="str">
        <f t="shared" si="84"/>
        <v>No</v>
      </c>
      <c r="M910" s="13" t="str">
        <f t="shared" si="85"/>
        <v>No</v>
      </c>
      <c r="N910" s="13" t="str">
        <f>Table1[[#This Row],[Club]]&amp;":"&amp;Table1[[#Headers],[Male]]</f>
        <v>:Male</v>
      </c>
    </row>
    <row r="911" spans="1:14" x14ac:dyDescent="0.2">
      <c r="A911" s="2">
        <v>910</v>
      </c>
      <c r="B911" s="2" t="str">
        <f>IFERROR(VLOOKUP($A$1&amp;":"&amp;A911,'Finish order'!C:K,6,FALSE),"")</f>
        <v/>
      </c>
      <c r="C911" s="2" t="str">
        <f>IFERROR(VLOOKUP(A$1&amp;":"&amp;A911,'Finish order'!$C:$K,9,FALSE),"")</f>
        <v/>
      </c>
      <c r="D911" s="2" t="str">
        <f>IFERROR(VLOOKUP(A$1&amp;":"&amp;A911,'Finish order'!$C:$K,7,FALSE),"")</f>
        <v/>
      </c>
      <c r="E911" s="11" t="str">
        <f>IFERROR(VLOOKUP($A$1&amp;":"&amp;A911,'Finish order'!C:K,5,FALSE),"")</f>
        <v/>
      </c>
      <c r="F911" s="2" t="str">
        <f>IFERROR(VLOOKUP($A$1&amp;":"&amp;A911,'Finish order'!C:K,4,FALSE),"")</f>
        <v/>
      </c>
      <c r="G911" s="2" t="str" cm="1">
        <f t="array" ref="G911">IFERROR(SMALL(IF($D$2:$D1820=D911,$A$2:$A$911*1.001),1),"")</f>
        <v/>
      </c>
      <c r="H911" s="2" t="str" cm="1">
        <f t="array" ref="H911">IFERROR(SMALL(IF($D$2:$D1820=D911,$A$2:$A$911*1.0001),2),"")</f>
        <v/>
      </c>
      <c r="I911" s="2" t="str" cm="1">
        <f t="array" ref="I911">IFERROR(SMALL(IF($D$2:$D1820=D911,$A$2:$A$911*1.00001),3),"")</f>
        <v/>
      </c>
      <c r="J911" s="2" t="str" cm="1">
        <f t="array" ref="J911">IFERROR(SMALL(IF($D$2:$D1820=D911,$A$2:$A$911*1.000001),4),"")</f>
        <v/>
      </c>
      <c r="K911" s="13" t="str">
        <f t="shared" si="83"/>
        <v>No</v>
      </c>
      <c r="L911" s="13" t="str">
        <f t="shared" si="84"/>
        <v>No</v>
      </c>
      <c r="M911" s="13" t="str">
        <f t="shared" si="85"/>
        <v>No</v>
      </c>
      <c r="N911" s="13" t="str">
        <f>Table1[[#This Row],[Club]]&amp;":"&amp;Table1[[#Headers],[Male]]</f>
        <v>:Male</v>
      </c>
    </row>
    <row r="912" spans="1:14" x14ac:dyDescent="0.2">
      <c r="A912" s="2">
        <v>911</v>
      </c>
      <c r="B912" s="2" t="str">
        <f>IFERROR(VLOOKUP($A$1&amp;":"&amp;A912,'Finish order'!C:K,6,FALSE),"")</f>
        <v/>
      </c>
      <c r="C912" s="2" t="str">
        <f>IFERROR(VLOOKUP(A$1&amp;":"&amp;A912,'Finish order'!$C:$K,9,FALSE),"")</f>
        <v/>
      </c>
      <c r="D912" s="2" t="str">
        <f>IFERROR(VLOOKUP(A$1&amp;":"&amp;A912,'Finish order'!$C:$K,7,FALSE),"")</f>
        <v/>
      </c>
      <c r="E912" s="11" t="str">
        <f>IFERROR(VLOOKUP($A$1&amp;":"&amp;A912,'Finish order'!C:K,5,FALSE),"")</f>
        <v/>
      </c>
      <c r="F912" s="2" t="str">
        <f>IFERROR(VLOOKUP($A$1&amp;":"&amp;A912,'Finish order'!C:K,4,FALSE),"")</f>
        <v/>
      </c>
      <c r="G912" s="2" t="str" cm="1">
        <f t="array" ref="G912">IFERROR(SMALL(IF($D$2:$D1821=D912,$A$2:$A$911*1.001),1),"")</f>
        <v/>
      </c>
      <c r="H912" s="2" t="str" cm="1">
        <f t="array" ref="H912">IFERROR(SMALL(IF($D$2:$D1821=D912,$A$2:$A$911*1.0001),2),"")</f>
        <v/>
      </c>
      <c r="I912" s="2" t="str" cm="1">
        <f t="array" ref="I912">IFERROR(SMALL(IF($D$2:$D1821=D912,$A$2:$A$911*1.00001),3),"")</f>
        <v/>
      </c>
      <c r="J912" s="2" t="str" cm="1">
        <f t="array" ref="J912">IFERROR(SMALL(IF($D$2:$D1821=D912,$A$2:$A$911*1.000001),4),"")</f>
        <v/>
      </c>
      <c r="K912" s="13" t="str">
        <f t="shared" si="83"/>
        <v>No</v>
      </c>
      <c r="L912" s="13" t="str">
        <f t="shared" si="84"/>
        <v>No</v>
      </c>
      <c r="M912" s="13" t="str">
        <f t="shared" si="85"/>
        <v>No</v>
      </c>
      <c r="N912" s="13" t="str">
        <f>Table1[[#This Row],[Club]]&amp;":"&amp;Table1[[#Headers],[Male]]</f>
        <v>:Male</v>
      </c>
    </row>
    <row r="913" spans="1:14" x14ac:dyDescent="0.2">
      <c r="A913" s="2">
        <v>912</v>
      </c>
      <c r="B913" s="2" t="str">
        <f>IFERROR(VLOOKUP($A$1&amp;":"&amp;A913,'Finish order'!C:K,6,FALSE),"")</f>
        <v/>
      </c>
      <c r="C913" s="2" t="str">
        <f>IFERROR(VLOOKUP(A$1&amp;":"&amp;A913,'Finish order'!$C:$K,9,FALSE),"")</f>
        <v/>
      </c>
      <c r="D913" s="2" t="str">
        <f>IFERROR(VLOOKUP(A$1&amp;":"&amp;A913,'Finish order'!$C:$K,7,FALSE),"")</f>
        <v/>
      </c>
      <c r="E913" s="11" t="str">
        <f>IFERROR(VLOOKUP($A$1&amp;":"&amp;A913,'Finish order'!C:K,5,FALSE),"")</f>
        <v/>
      </c>
      <c r="F913" s="2" t="str">
        <f>IFERROR(VLOOKUP($A$1&amp;":"&amp;A913,'Finish order'!C:K,4,FALSE),"")</f>
        <v/>
      </c>
      <c r="G913" s="2" t="str" cm="1">
        <f t="array" ref="G913">IFERROR(SMALL(IF($D$2:$D1822=D913,$A$2:$A$911*1.001),1),"")</f>
        <v/>
      </c>
      <c r="H913" s="2" t="str" cm="1">
        <f t="array" ref="H913">IFERROR(SMALL(IF($D$2:$D1822=D913,$A$2:$A$911*1.0001),2),"")</f>
        <v/>
      </c>
      <c r="I913" s="2" t="str" cm="1">
        <f t="array" ref="I913">IFERROR(SMALL(IF($D$2:$D1822=D913,$A$2:$A$911*1.00001),3),"")</f>
        <v/>
      </c>
      <c r="J913" s="2" t="str" cm="1">
        <f t="array" ref="J913">IFERROR(SMALL(IF($D$2:$D1822=D913,$A$2:$A$911*1.000001),4),"")</f>
        <v/>
      </c>
      <c r="K913" s="13" t="str">
        <f t="shared" si="83"/>
        <v>No</v>
      </c>
      <c r="L913" s="13" t="str">
        <f t="shared" si="84"/>
        <v>No</v>
      </c>
      <c r="M913" s="13" t="str">
        <f t="shared" si="85"/>
        <v>No</v>
      </c>
      <c r="N913" s="13" t="str">
        <f>Table1[[#This Row],[Club]]&amp;":"&amp;Table1[[#Headers],[Male]]</f>
        <v>:Male</v>
      </c>
    </row>
    <row r="914" spans="1:14" x14ac:dyDescent="0.2">
      <c r="A914" s="2">
        <v>913</v>
      </c>
      <c r="B914" s="2" t="str">
        <f>IFERROR(VLOOKUP($A$1&amp;":"&amp;A914,'Finish order'!C:K,6,FALSE),"")</f>
        <v/>
      </c>
      <c r="C914" s="2" t="str">
        <f>IFERROR(VLOOKUP(A$1&amp;":"&amp;A914,'Finish order'!$C:$K,9,FALSE),"")</f>
        <v/>
      </c>
      <c r="D914" s="2" t="str">
        <f>IFERROR(VLOOKUP(A$1&amp;":"&amp;A914,'Finish order'!$C:$K,7,FALSE),"")</f>
        <v/>
      </c>
      <c r="E914" s="11" t="str">
        <f>IFERROR(VLOOKUP($A$1&amp;":"&amp;A914,'Finish order'!C:K,5,FALSE),"")</f>
        <v/>
      </c>
      <c r="F914" s="2" t="str">
        <f>IFERROR(VLOOKUP($A$1&amp;":"&amp;A914,'Finish order'!C:K,4,FALSE),"")</f>
        <v/>
      </c>
      <c r="G914" s="2" t="str" cm="1">
        <f t="array" ref="G914">IFERROR(SMALL(IF($D$2:$D1823=D914,$A$2:$A$911*1.001),1),"")</f>
        <v/>
      </c>
      <c r="H914" s="2" t="str" cm="1">
        <f t="array" ref="H914">IFERROR(SMALL(IF($D$2:$D1823=D914,$A$2:$A$911*1.0001),2),"")</f>
        <v/>
      </c>
      <c r="I914" s="2" t="str" cm="1">
        <f t="array" ref="I914">IFERROR(SMALL(IF($D$2:$D1823=D914,$A$2:$A$911*1.00001),3),"")</f>
        <v/>
      </c>
      <c r="J914" s="2" t="str" cm="1">
        <f t="array" ref="J914">IFERROR(SMALL(IF($D$2:$D1823=D914,$A$2:$A$911*1.000001),4),"")</f>
        <v/>
      </c>
      <c r="K914" s="13" t="str">
        <f t="shared" si="83"/>
        <v>No</v>
      </c>
      <c r="L914" s="13" t="str">
        <f t="shared" si="84"/>
        <v>No</v>
      </c>
      <c r="M914" s="13" t="str">
        <f t="shared" si="85"/>
        <v>No</v>
      </c>
      <c r="N914" s="13" t="str">
        <f>Table1[[#This Row],[Club]]&amp;":"&amp;Table1[[#Headers],[Male]]</f>
        <v>:Male</v>
      </c>
    </row>
    <row r="915" spans="1:14" x14ac:dyDescent="0.2">
      <c r="A915" s="2">
        <v>914</v>
      </c>
      <c r="B915" s="2" t="str">
        <f>IFERROR(VLOOKUP($A$1&amp;":"&amp;A915,'Finish order'!C:K,6,FALSE),"")</f>
        <v/>
      </c>
      <c r="C915" s="2" t="str">
        <f>IFERROR(VLOOKUP(A$1&amp;":"&amp;A915,'Finish order'!$C:$K,9,FALSE),"")</f>
        <v/>
      </c>
      <c r="D915" s="2" t="str">
        <f>IFERROR(VLOOKUP(A$1&amp;":"&amp;A915,'Finish order'!$C:$K,7,FALSE),"")</f>
        <v/>
      </c>
      <c r="E915" s="11" t="str">
        <f>IFERROR(VLOOKUP($A$1&amp;":"&amp;A915,'Finish order'!C:K,5,FALSE),"")</f>
        <v/>
      </c>
      <c r="F915" s="2" t="str">
        <f>IFERROR(VLOOKUP($A$1&amp;":"&amp;A915,'Finish order'!C:K,4,FALSE),"")</f>
        <v/>
      </c>
      <c r="G915" s="2" t="str" cm="1">
        <f t="array" ref="G915">IFERROR(SMALL(IF($D$2:$D1824=D915,$A$2:$A$911*1.001),1),"")</f>
        <v/>
      </c>
      <c r="H915" s="2" t="str" cm="1">
        <f t="array" ref="H915">IFERROR(SMALL(IF($D$2:$D1824=D915,$A$2:$A$911*1.0001),2),"")</f>
        <v/>
      </c>
      <c r="I915" s="2" t="str" cm="1">
        <f t="array" ref="I915">IFERROR(SMALL(IF($D$2:$D1824=D915,$A$2:$A$911*1.00001),3),"")</f>
        <v/>
      </c>
      <c r="J915" s="2" t="str" cm="1">
        <f t="array" ref="J915">IFERROR(SMALL(IF($D$2:$D1824=D915,$A$2:$A$911*1.000001),4),"")</f>
        <v/>
      </c>
      <c r="K915" s="13" t="str">
        <f t="shared" si="83"/>
        <v>No</v>
      </c>
      <c r="L915" s="13" t="str">
        <f t="shared" si="84"/>
        <v>No</v>
      </c>
      <c r="M915" s="13" t="str">
        <f t="shared" si="85"/>
        <v>No</v>
      </c>
      <c r="N915" s="13" t="str">
        <f>Table1[[#This Row],[Club]]&amp;":"&amp;Table1[[#Headers],[Male]]</f>
        <v>:Male</v>
      </c>
    </row>
    <row r="916" spans="1:14" x14ac:dyDescent="0.2">
      <c r="A916" s="2">
        <v>915</v>
      </c>
      <c r="B916" s="2" t="str">
        <f>IFERROR(VLOOKUP($A$1&amp;":"&amp;A916,'Finish order'!C:K,6,FALSE),"")</f>
        <v/>
      </c>
      <c r="C916" s="2" t="str">
        <f>IFERROR(VLOOKUP(A$1&amp;":"&amp;A916,'Finish order'!$C:$K,9,FALSE),"")</f>
        <v/>
      </c>
      <c r="D916" s="2" t="str">
        <f>IFERROR(VLOOKUP(A$1&amp;":"&amp;A916,'Finish order'!$C:$K,7,FALSE),"")</f>
        <v/>
      </c>
      <c r="E916" s="11" t="str">
        <f>IFERROR(VLOOKUP($A$1&amp;":"&amp;A916,'Finish order'!C:K,5,FALSE),"")</f>
        <v/>
      </c>
      <c r="F916" s="2" t="str">
        <f>IFERROR(VLOOKUP($A$1&amp;":"&amp;A916,'Finish order'!C:K,4,FALSE),"")</f>
        <v/>
      </c>
      <c r="G916" s="2" t="str" cm="1">
        <f t="array" ref="G916">IFERROR(SMALL(IF($D$2:$D1825=D916,$A$2:$A$911*1.001),1),"")</f>
        <v/>
      </c>
      <c r="H916" s="2" t="str" cm="1">
        <f t="array" ref="H916">IFERROR(SMALL(IF($D$2:$D1825=D916,$A$2:$A$911*1.0001),2),"")</f>
        <v/>
      </c>
      <c r="I916" s="2" t="str" cm="1">
        <f t="array" ref="I916">IFERROR(SMALL(IF($D$2:$D1825=D916,$A$2:$A$911*1.00001),3),"")</f>
        <v/>
      </c>
      <c r="J916" s="2" t="str" cm="1">
        <f t="array" ref="J916">IFERROR(SMALL(IF($D$2:$D1825=D916,$A$2:$A$911*1.000001),4),"")</f>
        <v/>
      </c>
      <c r="K916" s="13" t="str">
        <f t="shared" si="83"/>
        <v>No</v>
      </c>
      <c r="L916" s="13" t="str">
        <f t="shared" si="84"/>
        <v>No</v>
      </c>
      <c r="M916" s="13" t="str">
        <f t="shared" si="85"/>
        <v>No</v>
      </c>
      <c r="N916" s="13" t="str">
        <f>Table1[[#This Row],[Club]]&amp;":"&amp;Table1[[#Headers],[Male]]</f>
        <v>:Male</v>
      </c>
    </row>
    <row r="917" spans="1:14" x14ac:dyDescent="0.2">
      <c r="A917" s="2">
        <v>916</v>
      </c>
      <c r="B917" s="2" t="str">
        <f>IFERROR(VLOOKUP($A$1&amp;":"&amp;A917,'Finish order'!C:K,6,FALSE),"")</f>
        <v/>
      </c>
      <c r="C917" s="2" t="str">
        <f>IFERROR(VLOOKUP(A$1&amp;":"&amp;A917,'Finish order'!$C:$K,9,FALSE),"")</f>
        <v/>
      </c>
      <c r="D917" s="2" t="str">
        <f>IFERROR(VLOOKUP(A$1&amp;":"&amp;A917,'Finish order'!$C:$K,7,FALSE),"")</f>
        <v/>
      </c>
      <c r="E917" s="11" t="str">
        <f>IFERROR(VLOOKUP($A$1&amp;":"&amp;A917,'Finish order'!C:K,5,FALSE),"")</f>
        <v/>
      </c>
      <c r="F917" s="2" t="str">
        <f>IFERROR(VLOOKUP($A$1&amp;":"&amp;A917,'Finish order'!C:K,4,FALSE),"")</f>
        <v/>
      </c>
      <c r="G917" s="2" t="str" cm="1">
        <f t="array" ref="G917">IFERROR(SMALL(IF($D$2:$D1826=D917,$A$2:$A$911*1.001),1),"")</f>
        <v/>
      </c>
      <c r="H917" s="2" t="str" cm="1">
        <f t="array" ref="H917">IFERROR(SMALL(IF($D$2:$D1826=D917,$A$2:$A$911*1.0001),2),"")</f>
        <v/>
      </c>
      <c r="I917" s="2" t="str" cm="1">
        <f t="array" ref="I917">IFERROR(SMALL(IF($D$2:$D1826=D917,$A$2:$A$911*1.00001),3),"")</f>
        <v/>
      </c>
      <c r="J917" s="2" t="str" cm="1">
        <f t="array" ref="J917">IFERROR(SMALL(IF($D$2:$D1826=D917,$A$2:$A$911*1.000001),4),"")</f>
        <v/>
      </c>
      <c r="K917" s="13" t="str">
        <f t="shared" si="83"/>
        <v>No</v>
      </c>
      <c r="L917" s="13" t="str">
        <f t="shared" si="84"/>
        <v>No</v>
      </c>
      <c r="M917" s="13" t="str">
        <f t="shared" si="85"/>
        <v>No</v>
      </c>
      <c r="N917" s="13" t="str">
        <f>Table1[[#This Row],[Club]]&amp;":"&amp;Table1[[#Headers],[Male]]</f>
        <v>:Male</v>
      </c>
    </row>
    <row r="918" spans="1:14" x14ac:dyDescent="0.2">
      <c r="A918" s="2">
        <v>917</v>
      </c>
      <c r="B918" s="2" t="str">
        <f>IFERROR(VLOOKUP($A$1&amp;":"&amp;A918,'Finish order'!C:K,6,FALSE),"")</f>
        <v/>
      </c>
      <c r="C918" s="2" t="str">
        <f>IFERROR(VLOOKUP(A$1&amp;":"&amp;A918,'Finish order'!$C:$K,9,FALSE),"")</f>
        <v/>
      </c>
      <c r="D918" s="2" t="str">
        <f>IFERROR(VLOOKUP(A$1&amp;":"&amp;A918,'Finish order'!$C:$K,7,FALSE),"")</f>
        <v/>
      </c>
      <c r="E918" s="11" t="str">
        <f>IFERROR(VLOOKUP($A$1&amp;":"&amp;A918,'Finish order'!C:K,5,FALSE),"")</f>
        <v/>
      </c>
      <c r="F918" s="2" t="str">
        <f>IFERROR(VLOOKUP($A$1&amp;":"&amp;A918,'Finish order'!C:K,4,FALSE),"")</f>
        <v/>
      </c>
      <c r="G918" s="2" t="str" cm="1">
        <f t="array" ref="G918">IFERROR(SMALL(IF($D$2:$D1827=D918,$A$2:$A$911*1.001),1),"")</f>
        <v/>
      </c>
      <c r="H918" s="2" t="str" cm="1">
        <f t="array" ref="H918">IFERROR(SMALL(IF($D$2:$D1827=D918,$A$2:$A$911*1.0001),2),"")</f>
        <v/>
      </c>
      <c r="I918" s="2" t="str" cm="1">
        <f t="array" ref="I918">IFERROR(SMALL(IF($D$2:$D1827=D918,$A$2:$A$911*1.00001),3),"")</f>
        <v/>
      </c>
      <c r="J918" s="2" t="str" cm="1">
        <f t="array" ref="J918">IFERROR(SMALL(IF($D$2:$D1827=D918,$A$2:$A$911*1.000001),4),"")</f>
        <v/>
      </c>
      <c r="K918" s="13" t="str">
        <f t="shared" si="83"/>
        <v>No</v>
      </c>
      <c r="L918" s="13" t="str">
        <f t="shared" si="84"/>
        <v>No</v>
      </c>
      <c r="M918" s="13" t="str">
        <f t="shared" si="85"/>
        <v>No</v>
      </c>
      <c r="N918" s="13" t="str">
        <f>Table1[[#This Row],[Club]]&amp;":"&amp;Table1[[#Headers],[Male]]</f>
        <v>:Male</v>
      </c>
    </row>
    <row r="919" spans="1:14" x14ac:dyDescent="0.2">
      <c r="A919" s="2">
        <v>918</v>
      </c>
      <c r="B919" s="2" t="str">
        <f>IFERROR(VLOOKUP($A$1&amp;":"&amp;A919,'Finish order'!C:K,6,FALSE),"")</f>
        <v/>
      </c>
      <c r="C919" s="2" t="str">
        <f>IFERROR(VLOOKUP(A$1&amp;":"&amp;A919,'Finish order'!$C:$K,9,FALSE),"")</f>
        <v/>
      </c>
      <c r="D919" s="2" t="str">
        <f>IFERROR(VLOOKUP(A$1&amp;":"&amp;A919,'Finish order'!$C:$K,7,FALSE),"")</f>
        <v/>
      </c>
      <c r="E919" s="11" t="str">
        <f>IFERROR(VLOOKUP($A$1&amp;":"&amp;A919,'Finish order'!C:K,5,FALSE),"")</f>
        <v/>
      </c>
      <c r="F919" s="2" t="str">
        <f>IFERROR(VLOOKUP($A$1&amp;":"&amp;A919,'Finish order'!C:K,4,FALSE),"")</f>
        <v/>
      </c>
      <c r="G919" s="2" t="str" cm="1">
        <f t="array" ref="G919">IFERROR(SMALL(IF($D$2:$D1828=D919,$A$2:$A$911*1.001),1),"")</f>
        <v/>
      </c>
      <c r="H919" s="2" t="str" cm="1">
        <f t="array" ref="H919">IFERROR(SMALL(IF($D$2:$D1828=D919,$A$2:$A$911*1.0001),2),"")</f>
        <v/>
      </c>
      <c r="I919" s="2" t="str" cm="1">
        <f t="array" ref="I919">IFERROR(SMALL(IF($D$2:$D1828=D919,$A$2:$A$911*1.00001),3),"")</f>
        <v/>
      </c>
      <c r="J919" s="2" t="str" cm="1">
        <f t="array" ref="J919">IFERROR(SMALL(IF($D$2:$D1828=D919,$A$2:$A$911*1.000001),4),"")</f>
        <v/>
      </c>
      <c r="K919" s="13" t="str">
        <f t="shared" si="83"/>
        <v>No</v>
      </c>
      <c r="L919" s="13" t="str">
        <f t="shared" si="84"/>
        <v>No</v>
      </c>
      <c r="M919" s="13" t="str">
        <f t="shared" si="85"/>
        <v>No</v>
      </c>
      <c r="N919" s="13" t="str">
        <f>Table1[[#This Row],[Club]]&amp;":"&amp;Table1[[#Headers],[Male]]</f>
        <v>:Male</v>
      </c>
    </row>
    <row r="920" spans="1:14" x14ac:dyDescent="0.2">
      <c r="A920" s="2">
        <v>919</v>
      </c>
      <c r="B920" s="2" t="str">
        <f>IFERROR(VLOOKUP($A$1&amp;":"&amp;A920,'Finish order'!C:K,6,FALSE),"")</f>
        <v/>
      </c>
      <c r="C920" s="2" t="str">
        <f>IFERROR(VLOOKUP(A$1&amp;":"&amp;A920,'Finish order'!$C:$K,9,FALSE),"")</f>
        <v/>
      </c>
      <c r="D920" s="2" t="str">
        <f>IFERROR(VLOOKUP(A$1&amp;":"&amp;A920,'Finish order'!$C:$K,7,FALSE),"")</f>
        <v/>
      </c>
      <c r="E920" s="11" t="str">
        <f>IFERROR(VLOOKUP($A$1&amp;":"&amp;A920,'Finish order'!C:K,5,FALSE),"")</f>
        <v/>
      </c>
      <c r="F920" s="2" t="str">
        <f>IFERROR(VLOOKUP($A$1&amp;":"&amp;A920,'Finish order'!C:K,4,FALSE),"")</f>
        <v/>
      </c>
      <c r="G920" s="2" t="str" cm="1">
        <f t="array" ref="G920">IFERROR(SMALL(IF($D$2:$D1829=D920,$A$2:$A$911*1.001),1),"")</f>
        <v/>
      </c>
      <c r="H920" s="2" t="str" cm="1">
        <f t="array" ref="H920">IFERROR(SMALL(IF($D$2:$D1829=D920,$A$2:$A$911*1.0001),2),"")</f>
        <v/>
      </c>
      <c r="I920" s="2" t="str" cm="1">
        <f t="array" ref="I920">IFERROR(SMALL(IF($D$2:$D1829=D920,$A$2:$A$911*1.00001),3),"")</f>
        <v/>
      </c>
      <c r="J920" s="2" t="str" cm="1">
        <f t="array" ref="J920">IFERROR(SMALL(IF($D$2:$D1829=D920,$A$2:$A$911*1.000001),4),"")</f>
        <v/>
      </c>
      <c r="K920" s="13" t="str">
        <f t="shared" si="83"/>
        <v>No</v>
      </c>
      <c r="L920" s="13" t="str">
        <f t="shared" si="84"/>
        <v>No</v>
      </c>
      <c r="M920" s="13" t="str">
        <f t="shared" si="85"/>
        <v>No</v>
      </c>
      <c r="N920" s="13" t="str">
        <f>Table1[[#This Row],[Club]]&amp;":"&amp;Table1[[#Headers],[Male]]</f>
        <v>:Male</v>
      </c>
    </row>
    <row r="921" spans="1:14" x14ac:dyDescent="0.2">
      <c r="A921" s="2">
        <v>920</v>
      </c>
      <c r="B921" s="2" t="str">
        <f>IFERROR(VLOOKUP($A$1&amp;":"&amp;A921,'Finish order'!C:K,6,FALSE),"")</f>
        <v/>
      </c>
      <c r="C921" s="2" t="str">
        <f>IFERROR(VLOOKUP(A$1&amp;":"&amp;A921,'Finish order'!$C:$K,9,FALSE),"")</f>
        <v/>
      </c>
      <c r="D921" s="2" t="str">
        <f>IFERROR(VLOOKUP(A$1&amp;":"&amp;A921,'Finish order'!$C:$K,7,FALSE),"")</f>
        <v/>
      </c>
      <c r="E921" s="11" t="str">
        <f>IFERROR(VLOOKUP($A$1&amp;":"&amp;A921,'Finish order'!C:K,5,FALSE),"")</f>
        <v/>
      </c>
      <c r="F921" s="2" t="str">
        <f>IFERROR(VLOOKUP($A$1&amp;":"&amp;A921,'Finish order'!C:K,4,FALSE),"")</f>
        <v/>
      </c>
      <c r="G921" s="2" t="str" cm="1">
        <f t="array" ref="G921">IFERROR(SMALL(IF($D$2:$D1830=D921,$A$2:$A$911*1.001),1),"")</f>
        <v/>
      </c>
      <c r="H921" s="2" t="str" cm="1">
        <f t="array" ref="H921">IFERROR(SMALL(IF($D$2:$D1830=D921,$A$2:$A$911*1.0001),2),"")</f>
        <v/>
      </c>
      <c r="I921" s="2" t="str" cm="1">
        <f t="array" ref="I921">IFERROR(SMALL(IF($D$2:$D1830=D921,$A$2:$A$911*1.00001),3),"")</f>
        <v/>
      </c>
      <c r="J921" s="2" t="str" cm="1">
        <f t="array" ref="J921">IFERROR(SMALL(IF($D$2:$D1830=D921,$A$2:$A$911*1.000001),4),"")</f>
        <v/>
      </c>
      <c r="K921" s="13" t="str">
        <f t="shared" si="83"/>
        <v>No</v>
      </c>
      <c r="L921" s="13" t="str">
        <f t="shared" si="84"/>
        <v>No</v>
      </c>
      <c r="M921" s="13" t="str">
        <f t="shared" si="85"/>
        <v>No</v>
      </c>
      <c r="N921" s="13" t="str">
        <f>Table1[[#This Row],[Club]]&amp;":"&amp;Table1[[#Headers],[Male]]</f>
        <v>:Male</v>
      </c>
    </row>
    <row r="922" spans="1:14" x14ac:dyDescent="0.2">
      <c r="A922" s="2">
        <v>921</v>
      </c>
      <c r="B922" s="2" t="str">
        <f>IFERROR(VLOOKUP($A$1&amp;":"&amp;A922,'Finish order'!C:K,6,FALSE),"")</f>
        <v/>
      </c>
      <c r="C922" s="2" t="str">
        <f>IFERROR(VLOOKUP(A$1&amp;":"&amp;A922,'Finish order'!$C:$K,9,FALSE),"")</f>
        <v/>
      </c>
      <c r="D922" s="2" t="str">
        <f>IFERROR(VLOOKUP(A$1&amp;":"&amp;A922,'Finish order'!$C:$K,7,FALSE),"")</f>
        <v/>
      </c>
      <c r="E922" s="11" t="str">
        <f>IFERROR(VLOOKUP($A$1&amp;":"&amp;A922,'Finish order'!C:K,5,FALSE),"")</f>
        <v/>
      </c>
      <c r="F922" s="2" t="str">
        <f>IFERROR(VLOOKUP($A$1&amp;":"&amp;A922,'Finish order'!C:K,4,FALSE),"")</f>
        <v/>
      </c>
      <c r="G922" s="2" t="str" cm="1">
        <f t="array" ref="G922">IFERROR(SMALL(IF($D$2:$D1831=D922,$A$2:$A$911*1.001),1),"")</f>
        <v/>
      </c>
      <c r="H922" s="2" t="str" cm="1">
        <f t="array" ref="H922">IFERROR(SMALL(IF($D$2:$D1831=D922,$A$2:$A$911*1.0001),2),"")</f>
        <v/>
      </c>
      <c r="I922" s="2" t="str" cm="1">
        <f t="array" ref="I922">IFERROR(SMALL(IF($D$2:$D1831=D922,$A$2:$A$911*1.00001),3),"")</f>
        <v/>
      </c>
      <c r="J922" s="2" t="str" cm="1">
        <f t="array" ref="J922">IFERROR(SMALL(IF($D$2:$D1831=D922,$A$2:$A$911*1.000001),4),"")</f>
        <v/>
      </c>
      <c r="K922" s="13" t="str">
        <f t="shared" si="83"/>
        <v>No</v>
      </c>
      <c r="L922" s="13" t="str">
        <f t="shared" si="84"/>
        <v>No</v>
      </c>
      <c r="M922" s="13" t="str">
        <f t="shared" si="85"/>
        <v>No</v>
      </c>
      <c r="N922" s="13" t="str">
        <f>Table1[[#This Row],[Club]]&amp;":"&amp;Table1[[#Headers],[Male]]</f>
        <v>:Male</v>
      </c>
    </row>
    <row r="923" spans="1:14" x14ac:dyDescent="0.2">
      <c r="A923" s="2">
        <v>922</v>
      </c>
      <c r="B923" s="2" t="str">
        <f>IFERROR(VLOOKUP($A$1&amp;":"&amp;A923,'Finish order'!C:K,6,FALSE),"")</f>
        <v/>
      </c>
      <c r="C923" s="2" t="str">
        <f>IFERROR(VLOOKUP(A$1&amp;":"&amp;A923,'Finish order'!$C:$K,9,FALSE),"")</f>
        <v/>
      </c>
      <c r="D923" s="2" t="str">
        <f>IFERROR(VLOOKUP(A$1&amp;":"&amp;A923,'Finish order'!$C:$K,7,FALSE),"")</f>
        <v/>
      </c>
      <c r="E923" s="11" t="str">
        <f>IFERROR(VLOOKUP($A$1&amp;":"&amp;A923,'Finish order'!C:K,5,FALSE),"")</f>
        <v/>
      </c>
      <c r="F923" s="2" t="str">
        <f>IFERROR(VLOOKUP($A$1&amp;":"&amp;A923,'Finish order'!C:K,4,FALSE),"")</f>
        <v/>
      </c>
      <c r="G923" s="2" t="str" cm="1">
        <f t="array" ref="G923">IFERROR(SMALL(IF($D$2:$D1832=D923,$A$2:$A$911*1.001),1),"")</f>
        <v/>
      </c>
      <c r="H923" s="2" t="str" cm="1">
        <f t="array" ref="H923">IFERROR(SMALL(IF($D$2:$D1832=D923,$A$2:$A$911*1.0001),2),"")</f>
        <v/>
      </c>
      <c r="I923" s="2" t="str" cm="1">
        <f t="array" ref="I923">IFERROR(SMALL(IF($D$2:$D1832=D923,$A$2:$A$911*1.00001),3),"")</f>
        <v/>
      </c>
      <c r="J923" s="2" t="str" cm="1">
        <f t="array" ref="J923">IFERROR(SMALL(IF($D$2:$D1832=D923,$A$2:$A$911*1.000001),4),"")</f>
        <v/>
      </c>
      <c r="K923" s="13" t="str">
        <f t="shared" si="83"/>
        <v>No</v>
      </c>
      <c r="L923" s="13" t="str">
        <f t="shared" si="84"/>
        <v>No</v>
      </c>
      <c r="M923" s="13" t="str">
        <f t="shared" si="85"/>
        <v>No</v>
      </c>
      <c r="N923" s="13" t="str">
        <f>Table1[[#This Row],[Club]]&amp;":"&amp;Table1[[#Headers],[Male]]</f>
        <v>:Male</v>
      </c>
    </row>
    <row r="924" spans="1:14" x14ac:dyDescent="0.2">
      <c r="A924" s="2">
        <v>923</v>
      </c>
      <c r="B924" s="2" t="str">
        <f>IFERROR(VLOOKUP($A$1&amp;":"&amp;A924,'Finish order'!C:K,6,FALSE),"")</f>
        <v/>
      </c>
      <c r="C924" s="2" t="str">
        <f>IFERROR(VLOOKUP(A$1&amp;":"&amp;A924,'Finish order'!$C:$K,9,FALSE),"")</f>
        <v/>
      </c>
      <c r="D924" s="2" t="str">
        <f>IFERROR(VLOOKUP(A$1&amp;":"&amp;A924,'Finish order'!$C:$K,7,FALSE),"")</f>
        <v/>
      </c>
      <c r="E924" s="11" t="str">
        <f>IFERROR(VLOOKUP($A$1&amp;":"&amp;A924,'Finish order'!C:K,5,FALSE),"")</f>
        <v/>
      </c>
      <c r="F924" s="2" t="str">
        <f>IFERROR(VLOOKUP($A$1&amp;":"&amp;A924,'Finish order'!C:K,4,FALSE),"")</f>
        <v/>
      </c>
      <c r="G924" s="2" t="str" cm="1">
        <f t="array" ref="G924">IFERROR(SMALL(IF($D$2:$D1833=D924,$A$2:$A$911*1.001),1),"")</f>
        <v/>
      </c>
      <c r="H924" s="2" t="str" cm="1">
        <f t="array" ref="H924">IFERROR(SMALL(IF($D$2:$D1833=D924,$A$2:$A$911*1.0001),2),"")</f>
        <v/>
      </c>
      <c r="I924" s="2" t="str" cm="1">
        <f t="array" ref="I924">IFERROR(SMALL(IF($D$2:$D1833=D924,$A$2:$A$911*1.00001),3),"")</f>
        <v/>
      </c>
      <c r="J924" s="2" t="str" cm="1">
        <f t="array" ref="J924">IFERROR(SMALL(IF($D$2:$D1833=D924,$A$2:$A$911*1.000001),4),"")</f>
        <v/>
      </c>
      <c r="K924" s="13" t="str">
        <f t="shared" si="83"/>
        <v>No</v>
      </c>
      <c r="L924" s="13" t="str">
        <f t="shared" si="84"/>
        <v>No</v>
      </c>
      <c r="M924" s="13" t="str">
        <f t="shared" si="85"/>
        <v>No</v>
      </c>
      <c r="N924" s="13" t="str">
        <f>Table1[[#This Row],[Club]]&amp;":"&amp;Table1[[#Headers],[Male]]</f>
        <v>:Male</v>
      </c>
    </row>
    <row r="925" spans="1:14" x14ac:dyDescent="0.2">
      <c r="A925" s="2">
        <v>924</v>
      </c>
      <c r="B925" s="2" t="str">
        <f>IFERROR(VLOOKUP($A$1&amp;":"&amp;A925,'Finish order'!C:K,6,FALSE),"")</f>
        <v/>
      </c>
      <c r="C925" s="2" t="str">
        <f>IFERROR(VLOOKUP(A$1&amp;":"&amp;A925,'Finish order'!$C:$K,9,FALSE),"")</f>
        <v/>
      </c>
      <c r="D925" s="2" t="str">
        <f>IFERROR(VLOOKUP(A$1&amp;":"&amp;A925,'Finish order'!$C:$K,7,FALSE),"")</f>
        <v/>
      </c>
      <c r="E925" s="11" t="str">
        <f>IFERROR(VLOOKUP($A$1&amp;":"&amp;A925,'Finish order'!C:K,5,FALSE),"")</f>
        <v/>
      </c>
      <c r="F925" s="2" t="str">
        <f>IFERROR(VLOOKUP($A$1&amp;":"&amp;A925,'Finish order'!C:K,4,FALSE),"")</f>
        <v/>
      </c>
      <c r="G925" s="2" t="str" cm="1">
        <f t="array" ref="G925">IFERROR(SMALL(IF($D$2:$D1834=D925,$A$2:$A$911*1.001),1),"")</f>
        <v/>
      </c>
      <c r="H925" s="2" t="str" cm="1">
        <f t="array" ref="H925">IFERROR(SMALL(IF($D$2:$D1834=D925,$A$2:$A$911*1.0001),2),"")</f>
        <v/>
      </c>
      <c r="I925" s="2" t="str" cm="1">
        <f t="array" ref="I925">IFERROR(SMALL(IF($D$2:$D1834=D925,$A$2:$A$911*1.00001),3),"")</f>
        <v/>
      </c>
      <c r="J925" s="2" t="str" cm="1">
        <f t="array" ref="J925">IFERROR(SMALL(IF($D$2:$D1834=D925,$A$2:$A$911*1.000001),4),"")</f>
        <v/>
      </c>
      <c r="K925" s="13" t="str">
        <f t="shared" si="83"/>
        <v>No</v>
      </c>
      <c r="L925" s="13" t="str">
        <f t="shared" si="84"/>
        <v>No</v>
      </c>
      <c r="M925" s="13" t="str">
        <f t="shared" si="85"/>
        <v>No</v>
      </c>
      <c r="N925" s="13" t="str">
        <f>Table1[[#This Row],[Club]]&amp;":"&amp;Table1[[#Headers],[Male]]</f>
        <v>:Male</v>
      </c>
    </row>
    <row r="926" spans="1:14" x14ac:dyDescent="0.2">
      <c r="A926" s="2">
        <v>925</v>
      </c>
      <c r="B926" s="2" t="str">
        <f>IFERROR(VLOOKUP($A$1&amp;":"&amp;A926,'Finish order'!C:K,6,FALSE),"")</f>
        <v/>
      </c>
      <c r="C926" s="2" t="str">
        <f>IFERROR(VLOOKUP(A$1&amp;":"&amp;A926,'Finish order'!$C:$K,9,FALSE),"")</f>
        <v/>
      </c>
      <c r="D926" s="2" t="str">
        <f>IFERROR(VLOOKUP(A$1&amp;":"&amp;A926,'Finish order'!$C:$K,7,FALSE),"")</f>
        <v/>
      </c>
      <c r="E926" s="11" t="str">
        <f>IFERROR(VLOOKUP($A$1&amp;":"&amp;A926,'Finish order'!C:K,5,FALSE),"")</f>
        <v/>
      </c>
      <c r="F926" s="2" t="str">
        <f>IFERROR(VLOOKUP($A$1&amp;":"&amp;A926,'Finish order'!C:K,4,FALSE),"")</f>
        <v/>
      </c>
      <c r="G926" s="2" t="str" cm="1">
        <f t="array" ref="G926">IFERROR(SMALL(IF($D$2:$D1835=D926,$A$2:$A$911*1.001),1),"")</f>
        <v/>
      </c>
      <c r="H926" s="2" t="str" cm="1">
        <f t="array" ref="H926">IFERROR(SMALL(IF($D$2:$D1835=D926,$A$2:$A$911*1.0001),2),"")</f>
        <v/>
      </c>
      <c r="I926" s="2" t="str" cm="1">
        <f t="array" ref="I926">IFERROR(SMALL(IF($D$2:$D1835=D926,$A$2:$A$911*1.00001),3),"")</f>
        <v/>
      </c>
      <c r="J926" s="2" t="str" cm="1">
        <f t="array" ref="J926">IFERROR(SMALL(IF($D$2:$D1835=D926,$A$2:$A$911*1.000001),4),"")</f>
        <v/>
      </c>
      <c r="K926" s="13" t="str">
        <f t="shared" si="83"/>
        <v>No</v>
      </c>
      <c r="L926" s="13" t="str">
        <f t="shared" si="84"/>
        <v>No</v>
      </c>
      <c r="M926" s="13" t="str">
        <f t="shared" si="85"/>
        <v>No</v>
      </c>
      <c r="N926" s="13" t="str">
        <f>Table1[[#This Row],[Club]]&amp;":"&amp;Table1[[#Headers],[Male]]</f>
        <v>:Male</v>
      </c>
    </row>
    <row r="927" spans="1:14" x14ac:dyDescent="0.2">
      <c r="A927" s="2">
        <v>926</v>
      </c>
      <c r="B927" s="2" t="str">
        <f>IFERROR(VLOOKUP($A$1&amp;":"&amp;A927,'Finish order'!C:K,6,FALSE),"")</f>
        <v/>
      </c>
      <c r="C927" s="2" t="str">
        <f>IFERROR(VLOOKUP(A$1&amp;":"&amp;A927,'Finish order'!$C:$K,9,FALSE),"")</f>
        <v/>
      </c>
      <c r="D927" s="2" t="str">
        <f>IFERROR(VLOOKUP(A$1&amp;":"&amp;A927,'Finish order'!$C:$K,7,FALSE),"")</f>
        <v/>
      </c>
      <c r="E927" s="11" t="str">
        <f>IFERROR(VLOOKUP($A$1&amp;":"&amp;A927,'Finish order'!C:K,5,FALSE),"")</f>
        <v/>
      </c>
      <c r="F927" s="2" t="str">
        <f>IFERROR(VLOOKUP($A$1&amp;":"&amp;A927,'Finish order'!C:K,4,FALSE),"")</f>
        <v/>
      </c>
      <c r="G927" s="2" t="str" cm="1">
        <f t="array" ref="G927">IFERROR(SMALL(IF($D$2:$D1836=D927,$A$2:$A$911*1.001),1),"")</f>
        <v/>
      </c>
      <c r="H927" s="2" t="str" cm="1">
        <f t="array" ref="H927">IFERROR(SMALL(IF($D$2:$D1836=D927,$A$2:$A$911*1.0001),2),"")</f>
        <v/>
      </c>
      <c r="I927" s="2" t="str" cm="1">
        <f t="array" ref="I927">IFERROR(SMALL(IF($D$2:$D1836=D927,$A$2:$A$911*1.00001),3),"")</f>
        <v/>
      </c>
      <c r="J927" s="2" t="str" cm="1">
        <f t="array" ref="J927">IFERROR(SMALL(IF($D$2:$D1836=D927,$A$2:$A$911*1.000001),4),"")</f>
        <v/>
      </c>
      <c r="K927" s="13" t="str">
        <f t="shared" si="83"/>
        <v>No</v>
      </c>
      <c r="L927" s="13" t="str">
        <f t="shared" si="84"/>
        <v>No</v>
      </c>
      <c r="M927" s="13" t="str">
        <f t="shared" si="85"/>
        <v>No</v>
      </c>
      <c r="N927" s="13" t="str">
        <f>Table1[[#This Row],[Club]]&amp;":"&amp;Table1[[#Headers],[Male]]</f>
        <v>:Male</v>
      </c>
    </row>
    <row r="928" spans="1:14" x14ac:dyDescent="0.2">
      <c r="A928" s="2">
        <v>927</v>
      </c>
      <c r="B928" s="2" t="str">
        <f>IFERROR(VLOOKUP($A$1&amp;":"&amp;A928,'Finish order'!C:K,6,FALSE),"")</f>
        <v/>
      </c>
      <c r="C928" s="2" t="str">
        <f>IFERROR(VLOOKUP(A$1&amp;":"&amp;A928,'Finish order'!$C:$K,9,FALSE),"")</f>
        <v/>
      </c>
      <c r="D928" s="2" t="str">
        <f>IFERROR(VLOOKUP(A$1&amp;":"&amp;A928,'Finish order'!$C:$K,7,FALSE),"")</f>
        <v/>
      </c>
      <c r="E928" s="11" t="str">
        <f>IFERROR(VLOOKUP($A$1&amp;":"&amp;A928,'Finish order'!C:K,5,FALSE),"")</f>
        <v/>
      </c>
      <c r="F928" s="2" t="str">
        <f>IFERROR(VLOOKUP($A$1&amp;":"&amp;A928,'Finish order'!C:K,4,FALSE),"")</f>
        <v/>
      </c>
      <c r="G928" s="2" t="str" cm="1">
        <f t="array" ref="G928">IFERROR(SMALL(IF($D$2:$D1837=D928,$A$2:$A$911*1.001),1),"")</f>
        <v/>
      </c>
      <c r="H928" s="2" t="str" cm="1">
        <f t="array" ref="H928">IFERROR(SMALL(IF($D$2:$D1837=D928,$A$2:$A$911*1.0001),2),"")</f>
        <v/>
      </c>
      <c r="I928" s="2" t="str" cm="1">
        <f t="array" ref="I928">IFERROR(SMALL(IF($D$2:$D1837=D928,$A$2:$A$911*1.00001),3),"")</f>
        <v/>
      </c>
      <c r="J928" s="2" t="str" cm="1">
        <f t="array" ref="J928">IFERROR(SMALL(IF($D$2:$D1837=D928,$A$2:$A$911*1.000001),4),"")</f>
        <v/>
      </c>
      <c r="K928" s="13" t="str">
        <f t="shared" si="83"/>
        <v>No</v>
      </c>
      <c r="L928" s="13" t="str">
        <f t="shared" si="84"/>
        <v>No</v>
      </c>
      <c r="M928" s="13" t="str">
        <f t="shared" si="85"/>
        <v>No</v>
      </c>
      <c r="N928" s="13" t="str">
        <f>Table1[[#This Row],[Club]]&amp;":"&amp;Table1[[#Headers],[Male]]</f>
        <v>:Male</v>
      </c>
    </row>
    <row r="929" spans="1:14" x14ac:dyDescent="0.2">
      <c r="A929" s="2">
        <v>928</v>
      </c>
      <c r="B929" s="2" t="str">
        <f>IFERROR(VLOOKUP($A$1&amp;":"&amp;A929,'Finish order'!C:K,6,FALSE),"")</f>
        <v/>
      </c>
      <c r="C929" s="2" t="str">
        <f>IFERROR(VLOOKUP(A$1&amp;":"&amp;A929,'Finish order'!$C:$K,9,FALSE),"")</f>
        <v/>
      </c>
      <c r="D929" s="2" t="str">
        <f>IFERROR(VLOOKUP(A$1&amp;":"&amp;A929,'Finish order'!$C:$K,7,FALSE),"")</f>
        <v/>
      </c>
      <c r="E929" s="11" t="str">
        <f>IFERROR(VLOOKUP($A$1&amp;":"&amp;A929,'Finish order'!C:K,5,FALSE),"")</f>
        <v/>
      </c>
      <c r="F929" s="2" t="str">
        <f>IFERROR(VLOOKUP($A$1&amp;":"&amp;A929,'Finish order'!C:K,4,FALSE),"")</f>
        <v/>
      </c>
      <c r="G929" s="2" t="str" cm="1">
        <f t="array" ref="G929">IFERROR(SMALL(IF($D$2:$D1838=D929,$A$2:$A$911*1.001),1),"")</f>
        <v/>
      </c>
      <c r="H929" s="2" t="str" cm="1">
        <f t="array" ref="H929">IFERROR(SMALL(IF($D$2:$D1838=D929,$A$2:$A$911*1.0001),2),"")</f>
        <v/>
      </c>
      <c r="I929" s="2" t="str" cm="1">
        <f t="array" ref="I929">IFERROR(SMALL(IF($D$2:$D1838=D929,$A$2:$A$911*1.00001),3),"")</f>
        <v/>
      </c>
      <c r="J929" s="2" t="str" cm="1">
        <f t="array" ref="J929">IFERROR(SMALL(IF($D$2:$D1838=D929,$A$2:$A$911*1.000001),4),"")</f>
        <v/>
      </c>
      <c r="K929" s="13" t="str">
        <f t="shared" si="83"/>
        <v>No</v>
      </c>
      <c r="L929" s="13" t="str">
        <f t="shared" si="84"/>
        <v>No</v>
      </c>
      <c r="M929" s="13" t="str">
        <f t="shared" si="85"/>
        <v>No</v>
      </c>
      <c r="N929" s="13" t="str">
        <f>Table1[[#This Row],[Club]]&amp;":"&amp;Table1[[#Headers],[Male]]</f>
        <v>:Male</v>
      </c>
    </row>
    <row r="930" spans="1:14" x14ac:dyDescent="0.2">
      <c r="A930" s="2">
        <v>929</v>
      </c>
      <c r="B930" s="2" t="str">
        <f>IFERROR(VLOOKUP($A$1&amp;":"&amp;A930,'Finish order'!C:K,6,FALSE),"")</f>
        <v/>
      </c>
      <c r="C930" s="2" t="str">
        <f>IFERROR(VLOOKUP(A$1&amp;":"&amp;A930,'Finish order'!$C:$K,9,FALSE),"")</f>
        <v/>
      </c>
      <c r="D930" s="2" t="str">
        <f>IFERROR(VLOOKUP(A$1&amp;":"&amp;A930,'Finish order'!$C:$K,7,FALSE),"")</f>
        <v/>
      </c>
      <c r="E930" s="11" t="str">
        <f>IFERROR(VLOOKUP($A$1&amp;":"&amp;A930,'Finish order'!C:K,5,FALSE),"")</f>
        <v/>
      </c>
      <c r="F930" s="2" t="str">
        <f>IFERROR(VLOOKUP($A$1&amp;":"&amp;A930,'Finish order'!C:K,4,FALSE),"")</f>
        <v/>
      </c>
      <c r="G930" s="2" t="str" cm="1">
        <f t="array" ref="G930">IFERROR(SMALL(IF($D$2:$D1839=D930,$A$2:$A$911*1.001),1),"")</f>
        <v/>
      </c>
      <c r="H930" s="2" t="str" cm="1">
        <f t="array" ref="H930">IFERROR(SMALL(IF($D$2:$D1839=D930,$A$2:$A$911*1.0001),2),"")</f>
        <v/>
      </c>
      <c r="I930" s="2" t="str" cm="1">
        <f t="array" ref="I930">IFERROR(SMALL(IF($D$2:$D1839=D930,$A$2:$A$911*1.00001),3),"")</f>
        <v/>
      </c>
      <c r="J930" s="2" t="str" cm="1">
        <f t="array" ref="J930">IFERROR(SMALL(IF($D$2:$D1839=D930,$A$2:$A$911*1.000001),4),"")</f>
        <v/>
      </c>
      <c r="K930" s="13" t="str">
        <f t="shared" si="83"/>
        <v>No</v>
      </c>
      <c r="L930" s="13" t="str">
        <f t="shared" si="84"/>
        <v>No</v>
      </c>
      <c r="M930" s="13" t="str">
        <f t="shared" si="85"/>
        <v>No</v>
      </c>
      <c r="N930" s="13" t="str">
        <f>Table1[[#This Row],[Club]]&amp;":"&amp;Table1[[#Headers],[Male]]</f>
        <v>:Male</v>
      </c>
    </row>
    <row r="931" spans="1:14" x14ac:dyDescent="0.2">
      <c r="A931" s="2">
        <v>930</v>
      </c>
      <c r="B931" s="2" t="str">
        <f>IFERROR(VLOOKUP($A$1&amp;":"&amp;A931,'Finish order'!C:K,6,FALSE),"")</f>
        <v/>
      </c>
      <c r="C931" s="2" t="str">
        <f>IFERROR(VLOOKUP(A$1&amp;":"&amp;A931,'Finish order'!$C:$K,9,FALSE),"")</f>
        <v/>
      </c>
      <c r="D931" s="2" t="str">
        <f>IFERROR(VLOOKUP(A$1&amp;":"&amp;A931,'Finish order'!$C:$K,7,FALSE),"")</f>
        <v/>
      </c>
      <c r="E931" s="11" t="str">
        <f>IFERROR(VLOOKUP($A$1&amp;":"&amp;A931,'Finish order'!C:K,5,FALSE),"")</f>
        <v/>
      </c>
      <c r="F931" s="2" t="str">
        <f>IFERROR(VLOOKUP($A$1&amp;":"&amp;A931,'Finish order'!C:K,4,FALSE),"")</f>
        <v/>
      </c>
      <c r="G931" s="2" t="str" cm="1">
        <f t="array" ref="G931">IFERROR(SMALL(IF($D$2:$D1840=D931,$A$2:$A$911*1.001),1),"")</f>
        <v/>
      </c>
      <c r="H931" s="2" t="str" cm="1">
        <f t="array" ref="H931">IFERROR(SMALL(IF($D$2:$D1840=D931,$A$2:$A$911*1.0001),2),"")</f>
        <v/>
      </c>
      <c r="I931" s="2" t="str" cm="1">
        <f t="array" ref="I931">IFERROR(SMALL(IF($D$2:$D1840=D931,$A$2:$A$911*1.00001),3),"")</f>
        <v/>
      </c>
      <c r="J931" s="2" t="str" cm="1">
        <f t="array" ref="J931">IFERROR(SMALL(IF($D$2:$D1840=D931,$A$2:$A$911*1.000001),4),"")</f>
        <v/>
      </c>
      <c r="K931" s="13" t="str">
        <f t="shared" si="83"/>
        <v>No</v>
      </c>
      <c r="L931" s="13" t="str">
        <f t="shared" si="84"/>
        <v>No</v>
      </c>
      <c r="M931" s="13" t="str">
        <f t="shared" si="85"/>
        <v>No</v>
      </c>
      <c r="N931" s="13" t="str">
        <f>Table1[[#This Row],[Club]]&amp;":"&amp;Table1[[#Headers],[Male]]</f>
        <v>:Male</v>
      </c>
    </row>
    <row r="932" spans="1:14" x14ac:dyDescent="0.2">
      <c r="A932" s="2">
        <v>931</v>
      </c>
      <c r="B932" s="2" t="str">
        <f>IFERROR(VLOOKUP($A$1&amp;":"&amp;A932,'Finish order'!C:K,6,FALSE),"")</f>
        <v/>
      </c>
      <c r="C932" s="2" t="str">
        <f>IFERROR(VLOOKUP(A$1&amp;":"&amp;A932,'Finish order'!$C:$K,9,FALSE),"")</f>
        <v/>
      </c>
      <c r="D932" s="2" t="str">
        <f>IFERROR(VLOOKUP(A$1&amp;":"&amp;A932,'Finish order'!$C:$K,7,FALSE),"")</f>
        <v/>
      </c>
      <c r="E932" s="11" t="str">
        <f>IFERROR(VLOOKUP($A$1&amp;":"&amp;A932,'Finish order'!C:K,5,FALSE),"")</f>
        <v/>
      </c>
      <c r="F932" s="2" t="str">
        <f>IFERROR(VLOOKUP($A$1&amp;":"&amp;A932,'Finish order'!C:K,4,FALSE),"")</f>
        <v/>
      </c>
      <c r="G932" s="2" t="str" cm="1">
        <f t="array" ref="G932">IFERROR(SMALL(IF($D$2:$D1841=D932,$A$2:$A$911*1.001),1),"")</f>
        <v/>
      </c>
      <c r="H932" s="2" t="str" cm="1">
        <f t="array" ref="H932">IFERROR(SMALL(IF($D$2:$D1841=D932,$A$2:$A$911*1.0001),2),"")</f>
        <v/>
      </c>
      <c r="I932" s="2" t="str" cm="1">
        <f t="array" ref="I932">IFERROR(SMALL(IF($D$2:$D1841=D932,$A$2:$A$911*1.00001),3),"")</f>
        <v/>
      </c>
      <c r="J932" s="2" t="str" cm="1">
        <f t="array" ref="J932">IFERROR(SMALL(IF($D$2:$D1841=D932,$A$2:$A$911*1.000001),4),"")</f>
        <v/>
      </c>
      <c r="K932" s="13" t="str">
        <f t="shared" si="83"/>
        <v>No</v>
      </c>
      <c r="L932" s="13" t="str">
        <f t="shared" si="84"/>
        <v>No</v>
      </c>
      <c r="M932" s="13" t="str">
        <f t="shared" si="85"/>
        <v>No</v>
      </c>
      <c r="N932" s="13" t="str">
        <f>Table1[[#This Row],[Club]]&amp;":"&amp;Table1[[#Headers],[Male]]</f>
        <v>:Male</v>
      </c>
    </row>
    <row r="933" spans="1:14" x14ac:dyDescent="0.2">
      <c r="A933" s="2">
        <v>932</v>
      </c>
      <c r="B933" s="2" t="str">
        <f>IFERROR(VLOOKUP($A$1&amp;":"&amp;A933,'Finish order'!C:K,6,FALSE),"")</f>
        <v/>
      </c>
      <c r="C933" s="2" t="str">
        <f>IFERROR(VLOOKUP(A$1&amp;":"&amp;A933,'Finish order'!$C:$K,9,FALSE),"")</f>
        <v/>
      </c>
      <c r="D933" s="2" t="str">
        <f>IFERROR(VLOOKUP(A$1&amp;":"&amp;A933,'Finish order'!$C:$K,7,FALSE),"")</f>
        <v/>
      </c>
      <c r="E933" s="11" t="str">
        <f>IFERROR(VLOOKUP($A$1&amp;":"&amp;A933,'Finish order'!C:K,5,FALSE),"")</f>
        <v/>
      </c>
      <c r="F933" s="2" t="str">
        <f>IFERROR(VLOOKUP($A$1&amp;":"&amp;A933,'Finish order'!C:K,4,FALSE),"")</f>
        <v/>
      </c>
      <c r="G933" s="2" t="str" cm="1">
        <f t="array" ref="G933">IFERROR(SMALL(IF($D$2:$D1842=D933,$A$2:$A$911*1.001),1),"")</f>
        <v/>
      </c>
      <c r="H933" s="2" t="str" cm="1">
        <f t="array" ref="H933">IFERROR(SMALL(IF($D$2:$D1842=D933,$A$2:$A$911*1.0001),2),"")</f>
        <v/>
      </c>
      <c r="I933" s="2" t="str" cm="1">
        <f t="array" ref="I933">IFERROR(SMALL(IF($D$2:$D1842=D933,$A$2:$A$911*1.00001),3),"")</f>
        <v/>
      </c>
      <c r="J933" s="2" t="str" cm="1">
        <f t="array" ref="J933">IFERROR(SMALL(IF($D$2:$D1842=D933,$A$2:$A$911*1.000001),4),"")</f>
        <v/>
      </c>
      <c r="K933" s="13" t="str">
        <f t="shared" si="83"/>
        <v>No</v>
      </c>
      <c r="L933" s="13" t="str">
        <f t="shared" si="84"/>
        <v>No</v>
      </c>
      <c r="M933" s="13" t="str">
        <f t="shared" si="85"/>
        <v>No</v>
      </c>
      <c r="N933" s="13" t="str">
        <f>Table1[[#This Row],[Club]]&amp;":"&amp;Table1[[#Headers],[Male]]</f>
        <v>:Male</v>
      </c>
    </row>
    <row r="934" spans="1:14" x14ac:dyDescent="0.2">
      <c r="A934" s="2">
        <v>933</v>
      </c>
      <c r="B934" s="2" t="str">
        <f>IFERROR(VLOOKUP($A$1&amp;":"&amp;A934,'Finish order'!C:K,6,FALSE),"")</f>
        <v/>
      </c>
      <c r="C934" s="2" t="str">
        <f>IFERROR(VLOOKUP(A$1&amp;":"&amp;A934,'Finish order'!$C:$K,9,FALSE),"")</f>
        <v/>
      </c>
      <c r="D934" s="2" t="str">
        <f>IFERROR(VLOOKUP(A$1&amp;":"&amp;A934,'Finish order'!$C:$K,7,FALSE),"")</f>
        <v/>
      </c>
      <c r="E934" s="11" t="str">
        <f>IFERROR(VLOOKUP($A$1&amp;":"&amp;A934,'Finish order'!C:K,5,FALSE),"")</f>
        <v/>
      </c>
      <c r="F934" s="2" t="str">
        <f>IFERROR(VLOOKUP($A$1&amp;":"&amp;A934,'Finish order'!C:K,4,FALSE),"")</f>
        <v/>
      </c>
      <c r="G934" s="2" t="str" cm="1">
        <f t="array" ref="G934">IFERROR(SMALL(IF($D$2:$D1843=D934,$A$2:$A$911*1.001),1),"")</f>
        <v/>
      </c>
      <c r="H934" s="2" t="str" cm="1">
        <f t="array" ref="H934">IFERROR(SMALL(IF($D$2:$D1843=D934,$A$2:$A$911*1.0001),2),"")</f>
        <v/>
      </c>
      <c r="I934" s="2" t="str" cm="1">
        <f t="array" ref="I934">IFERROR(SMALL(IF($D$2:$D1843=D934,$A$2:$A$911*1.00001),3),"")</f>
        <v/>
      </c>
      <c r="J934" s="2" t="str" cm="1">
        <f t="array" ref="J934">IFERROR(SMALL(IF($D$2:$D1843=D934,$A$2:$A$911*1.000001),4),"")</f>
        <v/>
      </c>
      <c r="K934" s="13" t="str">
        <f t="shared" si="83"/>
        <v>No</v>
      </c>
      <c r="L934" s="13" t="str">
        <f t="shared" si="84"/>
        <v>No</v>
      </c>
      <c r="M934" s="13" t="str">
        <f t="shared" si="85"/>
        <v>No</v>
      </c>
      <c r="N934" s="13" t="str">
        <f>Table1[[#This Row],[Club]]&amp;":"&amp;Table1[[#Headers],[Male]]</f>
        <v>:Male</v>
      </c>
    </row>
    <row r="935" spans="1:14" x14ac:dyDescent="0.2">
      <c r="A935" s="2">
        <v>934</v>
      </c>
      <c r="B935" s="2" t="str">
        <f>IFERROR(VLOOKUP($A$1&amp;":"&amp;A935,'Finish order'!C:K,6,FALSE),"")</f>
        <v/>
      </c>
      <c r="C935" s="2" t="str">
        <f>IFERROR(VLOOKUP(A$1&amp;":"&amp;A935,'Finish order'!$C:$K,9,FALSE),"")</f>
        <v/>
      </c>
      <c r="D935" s="2" t="str">
        <f>IFERROR(VLOOKUP(A$1&amp;":"&amp;A935,'Finish order'!$C:$K,7,FALSE),"")</f>
        <v/>
      </c>
      <c r="E935" s="11" t="str">
        <f>IFERROR(VLOOKUP($A$1&amp;":"&amp;A935,'Finish order'!C:K,5,FALSE),"")</f>
        <v/>
      </c>
      <c r="F935" s="2" t="str">
        <f>IFERROR(VLOOKUP($A$1&amp;":"&amp;A935,'Finish order'!C:K,4,FALSE),"")</f>
        <v/>
      </c>
      <c r="G935" s="2" t="str" cm="1">
        <f t="array" ref="G935">IFERROR(SMALL(IF($D$2:$D1844=D935,$A$2:$A$911*1.001),1),"")</f>
        <v/>
      </c>
      <c r="H935" s="2" t="str" cm="1">
        <f t="array" ref="H935">IFERROR(SMALL(IF($D$2:$D1844=D935,$A$2:$A$911*1.0001),2),"")</f>
        <v/>
      </c>
      <c r="I935" s="2" t="str" cm="1">
        <f t="array" ref="I935">IFERROR(SMALL(IF($D$2:$D1844=D935,$A$2:$A$911*1.00001),3),"")</f>
        <v/>
      </c>
      <c r="J935" s="2" t="str" cm="1">
        <f t="array" ref="J935">IFERROR(SMALL(IF($D$2:$D1844=D935,$A$2:$A$911*1.000001),4),"")</f>
        <v/>
      </c>
      <c r="K935" s="13" t="str">
        <f t="shared" si="83"/>
        <v>No</v>
      </c>
      <c r="L935" s="13" t="str">
        <f t="shared" si="84"/>
        <v>No</v>
      </c>
      <c r="M935" s="13" t="str">
        <f t="shared" si="85"/>
        <v>No</v>
      </c>
      <c r="N935" s="13" t="str">
        <f>Table1[[#This Row],[Club]]&amp;":"&amp;Table1[[#Headers],[Male]]</f>
        <v>:Male</v>
      </c>
    </row>
    <row r="936" spans="1:14" x14ac:dyDescent="0.2">
      <c r="A936" s="2">
        <v>935</v>
      </c>
      <c r="B936" s="2" t="str">
        <f>IFERROR(VLOOKUP($A$1&amp;":"&amp;A936,'Finish order'!C:K,6,FALSE),"")</f>
        <v/>
      </c>
      <c r="C936" s="2" t="str">
        <f>IFERROR(VLOOKUP(A$1&amp;":"&amp;A936,'Finish order'!$C:$K,9,FALSE),"")</f>
        <v/>
      </c>
      <c r="D936" s="2" t="str">
        <f>IFERROR(VLOOKUP(A$1&amp;":"&amp;A936,'Finish order'!$C:$K,7,FALSE),"")</f>
        <v/>
      </c>
      <c r="E936" s="11" t="str">
        <f>IFERROR(VLOOKUP($A$1&amp;":"&amp;A936,'Finish order'!C:K,5,FALSE),"")</f>
        <v/>
      </c>
      <c r="F936" s="2" t="str">
        <f>IFERROR(VLOOKUP($A$1&amp;":"&amp;A936,'Finish order'!C:K,4,FALSE),"")</f>
        <v/>
      </c>
      <c r="G936" s="2" t="str" cm="1">
        <f t="array" ref="G936">IFERROR(SMALL(IF($D$2:$D1845=D936,$A$2:$A$911*1.001),1),"")</f>
        <v/>
      </c>
      <c r="H936" s="2" t="str" cm="1">
        <f t="array" ref="H936">IFERROR(SMALL(IF($D$2:$D1845=D936,$A$2:$A$911*1.0001),2),"")</f>
        <v/>
      </c>
      <c r="I936" s="2" t="str" cm="1">
        <f t="array" ref="I936">IFERROR(SMALL(IF($D$2:$D1845=D936,$A$2:$A$911*1.00001),3),"")</f>
        <v/>
      </c>
      <c r="J936" s="2" t="str" cm="1">
        <f t="array" ref="J936">IFERROR(SMALL(IF($D$2:$D1845=D936,$A$2:$A$911*1.000001),4),"")</f>
        <v/>
      </c>
      <c r="K936" s="13" t="str">
        <f t="shared" si="83"/>
        <v>No</v>
      </c>
      <c r="L936" s="13" t="str">
        <f t="shared" si="84"/>
        <v>No</v>
      </c>
      <c r="M936" s="13" t="str">
        <f t="shared" si="85"/>
        <v>No</v>
      </c>
      <c r="N936" s="13" t="str">
        <f>Table1[[#This Row],[Club]]&amp;":"&amp;Table1[[#Headers],[Male]]</f>
        <v>:Male</v>
      </c>
    </row>
    <row r="937" spans="1:14" x14ac:dyDescent="0.2">
      <c r="A937" s="2">
        <v>936</v>
      </c>
      <c r="B937" s="2" t="str">
        <f>IFERROR(VLOOKUP($A$1&amp;":"&amp;A937,'Finish order'!C:K,6,FALSE),"")</f>
        <v/>
      </c>
      <c r="C937" s="2" t="str">
        <f>IFERROR(VLOOKUP(A$1&amp;":"&amp;A937,'Finish order'!$C:$K,9,FALSE),"")</f>
        <v/>
      </c>
      <c r="D937" s="2" t="str">
        <f>IFERROR(VLOOKUP(A$1&amp;":"&amp;A937,'Finish order'!$C:$K,7,FALSE),"")</f>
        <v/>
      </c>
      <c r="E937" s="11" t="str">
        <f>IFERROR(VLOOKUP($A$1&amp;":"&amp;A937,'Finish order'!C:K,5,FALSE),"")</f>
        <v/>
      </c>
      <c r="F937" s="2" t="str">
        <f>IFERROR(VLOOKUP($A$1&amp;":"&amp;A937,'Finish order'!C:K,4,FALSE),"")</f>
        <v/>
      </c>
      <c r="G937" s="2" t="str" cm="1">
        <f t="array" ref="G937">IFERROR(SMALL(IF($D$2:$D1846=D937,$A$2:$A$911*1.001),1),"")</f>
        <v/>
      </c>
      <c r="H937" s="2" t="str" cm="1">
        <f t="array" ref="H937">IFERROR(SMALL(IF($D$2:$D1846=D937,$A$2:$A$911*1.0001),2),"")</f>
        <v/>
      </c>
      <c r="I937" s="2" t="str" cm="1">
        <f t="array" ref="I937">IFERROR(SMALL(IF($D$2:$D1846=D937,$A$2:$A$911*1.00001),3),"")</f>
        <v/>
      </c>
      <c r="J937" s="2" t="str" cm="1">
        <f t="array" ref="J937">IFERROR(SMALL(IF($D$2:$D1846=D937,$A$2:$A$911*1.000001),4),"")</f>
        <v/>
      </c>
      <c r="K937" s="13" t="str">
        <f t="shared" si="83"/>
        <v>No</v>
      </c>
      <c r="L937" s="13" t="str">
        <f t="shared" si="84"/>
        <v>No</v>
      </c>
      <c r="M937" s="13" t="str">
        <f t="shared" si="85"/>
        <v>No</v>
      </c>
      <c r="N937" s="13" t="str">
        <f>Table1[[#This Row],[Club]]&amp;":"&amp;Table1[[#Headers],[Male]]</f>
        <v>:Male</v>
      </c>
    </row>
    <row r="938" spans="1:14" x14ac:dyDescent="0.2">
      <c r="A938" s="2">
        <v>937</v>
      </c>
      <c r="B938" s="2" t="str">
        <f>IFERROR(VLOOKUP($A$1&amp;":"&amp;A938,'Finish order'!C:K,6,FALSE),"")</f>
        <v/>
      </c>
      <c r="C938" s="2" t="str">
        <f>IFERROR(VLOOKUP(A$1&amp;":"&amp;A938,'Finish order'!$C:$K,9,FALSE),"")</f>
        <v/>
      </c>
      <c r="D938" s="2" t="str">
        <f>IFERROR(VLOOKUP(A$1&amp;":"&amp;A938,'Finish order'!$C:$K,7,FALSE),"")</f>
        <v/>
      </c>
      <c r="E938" s="11" t="str">
        <f>IFERROR(VLOOKUP($A$1&amp;":"&amp;A938,'Finish order'!C:K,5,FALSE),"")</f>
        <v/>
      </c>
      <c r="F938" s="2" t="str">
        <f>IFERROR(VLOOKUP($A$1&amp;":"&amp;A938,'Finish order'!C:K,4,FALSE),"")</f>
        <v/>
      </c>
      <c r="G938" s="2" t="str" cm="1">
        <f t="array" ref="G938">IFERROR(SMALL(IF($D$2:$D1847=D938,$A$2:$A$911*1.001),1),"")</f>
        <v/>
      </c>
      <c r="H938" s="2" t="str" cm="1">
        <f t="array" ref="H938">IFERROR(SMALL(IF($D$2:$D1847=D938,$A$2:$A$911*1.0001),2),"")</f>
        <v/>
      </c>
      <c r="I938" s="2" t="str" cm="1">
        <f t="array" ref="I938">IFERROR(SMALL(IF($D$2:$D1847=D938,$A$2:$A$911*1.00001),3),"")</f>
        <v/>
      </c>
      <c r="J938" s="2" t="str" cm="1">
        <f t="array" ref="J938">IFERROR(SMALL(IF($D$2:$D1847=D938,$A$2:$A$911*1.000001),4),"")</f>
        <v/>
      </c>
      <c r="K938" s="13" t="str">
        <f t="shared" si="83"/>
        <v>No</v>
      </c>
      <c r="L938" s="13" t="str">
        <f t="shared" si="84"/>
        <v>No</v>
      </c>
      <c r="M938" s="13" t="str">
        <f t="shared" si="85"/>
        <v>No</v>
      </c>
      <c r="N938" s="13" t="str">
        <f>Table1[[#This Row],[Club]]&amp;":"&amp;Table1[[#Headers],[Male]]</f>
        <v>:Male</v>
      </c>
    </row>
    <row r="939" spans="1:14" x14ac:dyDescent="0.2">
      <c r="A939" s="2">
        <v>938</v>
      </c>
      <c r="B939" s="2" t="str">
        <f>IFERROR(VLOOKUP($A$1&amp;":"&amp;A939,'Finish order'!C:K,6,FALSE),"")</f>
        <v/>
      </c>
      <c r="C939" s="2" t="str">
        <f>IFERROR(VLOOKUP(A$1&amp;":"&amp;A939,'Finish order'!$C:$K,9,FALSE),"")</f>
        <v/>
      </c>
      <c r="D939" s="2" t="str">
        <f>IFERROR(VLOOKUP(A$1&amp;":"&amp;A939,'Finish order'!$C:$K,7,FALSE),"")</f>
        <v/>
      </c>
      <c r="E939" s="11" t="str">
        <f>IFERROR(VLOOKUP($A$1&amp;":"&amp;A939,'Finish order'!C:K,5,FALSE),"")</f>
        <v/>
      </c>
      <c r="F939" s="2" t="str">
        <f>IFERROR(VLOOKUP($A$1&amp;":"&amp;A939,'Finish order'!C:K,4,FALSE),"")</f>
        <v/>
      </c>
      <c r="G939" s="2" t="str" cm="1">
        <f t="array" ref="G939">IFERROR(SMALL(IF($D$2:$D1848=D939,$A$2:$A$911*1.001),1),"")</f>
        <v/>
      </c>
      <c r="H939" s="2" t="str" cm="1">
        <f t="array" ref="H939">IFERROR(SMALL(IF($D$2:$D1848=D939,$A$2:$A$911*1.0001),2),"")</f>
        <v/>
      </c>
      <c r="I939" s="2" t="str" cm="1">
        <f t="array" ref="I939">IFERROR(SMALL(IF($D$2:$D1848=D939,$A$2:$A$911*1.00001),3),"")</f>
        <v/>
      </c>
      <c r="J939" s="2" t="str" cm="1">
        <f t="array" ref="J939">IFERROR(SMALL(IF($D$2:$D1848=D939,$A$2:$A$911*1.000001),4),"")</f>
        <v/>
      </c>
      <c r="K939" s="13" t="str">
        <f t="shared" si="83"/>
        <v>No</v>
      </c>
      <c r="L939" s="13" t="str">
        <f t="shared" si="84"/>
        <v>No</v>
      </c>
      <c r="M939" s="13" t="str">
        <f t="shared" si="85"/>
        <v>No</v>
      </c>
      <c r="N939" s="13" t="str">
        <f>Table1[[#This Row],[Club]]&amp;":"&amp;Table1[[#Headers],[Male]]</f>
        <v>:Male</v>
      </c>
    </row>
    <row r="940" spans="1:14" x14ac:dyDescent="0.2">
      <c r="A940" s="2">
        <v>939</v>
      </c>
      <c r="B940" s="2" t="str">
        <f>IFERROR(VLOOKUP($A$1&amp;":"&amp;A940,'Finish order'!C:K,6,FALSE),"")</f>
        <v/>
      </c>
      <c r="C940" s="2" t="str">
        <f>IFERROR(VLOOKUP(A$1&amp;":"&amp;A940,'Finish order'!$C:$K,9,FALSE),"")</f>
        <v/>
      </c>
      <c r="D940" s="2" t="str">
        <f>IFERROR(VLOOKUP(A$1&amp;":"&amp;A940,'Finish order'!$C:$K,7,FALSE),"")</f>
        <v/>
      </c>
      <c r="E940" s="11" t="str">
        <f>IFERROR(VLOOKUP($A$1&amp;":"&amp;A940,'Finish order'!C:K,5,FALSE),"")</f>
        <v/>
      </c>
      <c r="F940" s="2" t="str">
        <f>IFERROR(VLOOKUP($A$1&amp;":"&amp;A940,'Finish order'!C:K,4,FALSE),"")</f>
        <v/>
      </c>
      <c r="G940" s="2" t="str" cm="1">
        <f t="array" ref="G940">IFERROR(SMALL(IF($D$2:$D1849=D940,$A$2:$A$911*1.001),1),"")</f>
        <v/>
      </c>
      <c r="H940" s="2" t="str" cm="1">
        <f t="array" ref="H940">IFERROR(SMALL(IF($D$2:$D1849=D940,$A$2:$A$911*1.0001),2),"")</f>
        <v/>
      </c>
      <c r="I940" s="2" t="str" cm="1">
        <f t="array" ref="I940">IFERROR(SMALL(IF($D$2:$D1849=D940,$A$2:$A$911*1.00001),3),"")</f>
        <v/>
      </c>
      <c r="J940" s="2" t="str" cm="1">
        <f t="array" ref="J940">IFERROR(SMALL(IF($D$2:$D1849=D940,$A$2:$A$911*1.000001),4),"")</f>
        <v/>
      </c>
      <c r="K940" s="13" t="str">
        <f t="shared" si="83"/>
        <v>No</v>
      </c>
      <c r="L940" s="13" t="str">
        <f t="shared" si="84"/>
        <v>No</v>
      </c>
      <c r="M940" s="13" t="str">
        <f t="shared" si="85"/>
        <v>No</v>
      </c>
      <c r="N940" s="13" t="str">
        <f>Table1[[#This Row],[Club]]&amp;":"&amp;Table1[[#Headers],[Male]]</f>
        <v>:Male</v>
      </c>
    </row>
    <row r="941" spans="1:14" x14ac:dyDescent="0.2">
      <c r="A941" s="2">
        <v>940</v>
      </c>
      <c r="B941" s="2" t="str">
        <f>IFERROR(VLOOKUP($A$1&amp;":"&amp;A941,'Finish order'!C:K,6,FALSE),"")</f>
        <v/>
      </c>
      <c r="C941" s="2" t="str">
        <f>IFERROR(VLOOKUP(A$1&amp;":"&amp;A941,'Finish order'!$C:$K,9,FALSE),"")</f>
        <v/>
      </c>
      <c r="D941" s="2" t="str">
        <f>IFERROR(VLOOKUP(A$1&amp;":"&amp;A941,'Finish order'!$C:$K,7,FALSE),"")</f>
        <v/>
      </c>
      <c r="E941" s="11" t="str">
        <f>IFERROR(VLOOKUP($A$1&amp;":"&amp;A941,'Finish order'!C:K,5,FALSE),"")</f>
        <v/>
      </c>
      <c r="F941" s="2" t="str">
        <f>IFERROR(VLOOKUP($A$1&amp;":"&amp;A941,'Finish order'!C:K,4,FALSE),"")</f>
        <v/>
      </c>
      <c r="G941" s="2" t="str" cm="1">
        <f t="array" ref="G941">IFERROR(SMALL(IF($D$2:$D1850=D941,$A$2:$A$911*1.001),1),"")</f>
        <v/>
      </c>
      <c r="H941" s="2" t="str" cm="1">
        <f t="array" ref="H941">IFERROR(SMALL(IF($D$2:$D1850=D941,$A$2:$A$911*1.0001),2),"")</f>
        <v/>
      </c>
      <c r="I941" s="2" t="str" cm="1">
        <f t="array" ref="I941">IFERROR(SMALL(IF($D$2:$D1850=D941,$A$2:$A$911*1.00001),3),"")</f>
        <v/>
      </c>
      <c r="J941" s="2" t="str" cm="1">
        <f t="array" ref="J941">IFERROR(SMALL(IF($D$2:$D1850=D941,$A$2:$A$911*1.000001),4),"")</f>
        <v/>
      </c>
      <c r="K941" s="13" t="str">
        <f t="shared" si="83"/>
        <v>No</v>
      </c>
      <c r="L941" s="13" t="str">
        <f t="shared" si="84"/>
        <v>No</v>
      </c>
      <c r="M941" s="13" t="str">
        <f t="shared" si="85"/>
        <v>No</v>
      </c>
      <c r="N941" s="13" t="str">
        <f>Table1[[#This Row],[Club]]&amp;":"&amp;Table1[[#Headers],[Male]]</f>
        <v>:Male</v>
      </c>
    </row>
    <row r="942" spans="1:14" x14ac:dyDescent="0.2">
      <c r="A942" s="2">
        <v>941</v>
      </c>
      <c r="B942" s="2" t="str">
        <f>IFERROR(VLOOKUP($A$1&amp;":"&amp;A942,'Finish order'!C:K,6,FALSE),"")</f>
        <v/>
      </c>
      <c r="C942" s="2" t="str">
        <f>IFERROR(VLOOKUP(A$1&amp;":"&amp;A942,'Finish order'!$C:$K,9,FALSE),"")</f>
        <v/>
      </c>
      <c r="D942" s="2" t="str">
        <f>IFERROR(VLOOKUP(A$1&amp;":"&amp;A942,'Finish order'!$C:$K,7,FALSE),"")</f>
        <v/>
      </c>
      <c r="E942" s="11" t="str">
        <f>IFERROR(VLOOKUP($A$1&amp;":"&amp;A942,'Finish order'!C:K,5,FALSE),"")</f>
        <v/>
      </c>
      <c r="F942" s="2" t="str">
        <f>IFERROR(VLOOKUP($A$1&amp;":"&amp;A942,'Finish order'!C:K,4,FALSE),"")</f>
        <v/>
      </c>
      <c r="G942" s="2" t="str" cm="1">
        <f t="array" ref="G942">IFERROR(SMALL(IF($D$2:$D1851=D942,$A$2:$A$911*1.001),1),"")</f>
        <v/>
      </c>
      <c r="H942" s="2" t="str" cm="1">
        <f t="array" ref="H942">IFERROR(SMALL(IF($D$2:$D1851=D942,$A$2:$A$911*1.0001),2),"")</f>
        <v/>
      </c>
      <c r="I942" s="2" t="str" cm="1">
        <f t="array" ref="I942">IFERROR(SMALL(IF($D$2:$D1851=D942,$A$2:$A$911*1.00001),3),"")</f>
        <v/>
      </c>
      <c r="J942" s="2" t="str" cm="1">
        <f t="array" ref="J942">IFERROR(SMALL(IF($D$2:$D1851=D942,$A$2:$A$911*1.000001),4),"")</f>
        <v/>
      </c>
      <c r="K942" s="13" t="str">
        <f t="shared" si="83"/>
        <v>No</v>
      </c>
      <c r="L942" s="13" t="str">
        <f t="shared" si="84"/>
        <v>No</v>
      </c>
      <c r="M942" s="13" t="str">
        <f t="shared" si="85"/>
        <v>No</v>
      </c>
      <c r="N942" s="13" t="str">
        <f>Table1[[#This Row],[Club]]&amp;":"&amp;Table1[[#Headers],[Male]]</f>
        <v>:Male</v>
      </c>
    </row>
    <row r="943" spans="1:14" x14ac:dyDescent="0.2">
      <c r="A943" s="2">
        <v>942</v>
      </c>
      <c r="B943" s="2" t="str">
        <f>IFERROR(VLOOKUP($A$1&amp;":"&amp;A943,'Finish order'!C:K,6,FALSE),"")</f>
        <v/>
      </c>
      <c r="C943" s="2" t="str">
        <f>IFERROR(VLOOKUP(A$1&amp;":"&amp;A943,'Finish order'!$C:$K,9,FALSE),"")</f>
        <v/>
      </c>
      <c r="D943" s="2" t="str">
        <f>IFERROR(VLOOKUP(A$1&amp;":"&amp;A943,'Finish order'!$C:$K,7,FALSE),"")</f>
        <v/>
      </c>
      <c r="E943" s="11" t="str">
        <f>IFERROR(VLOOKUP($A$1&amp;":"&amp;A943,'Finish order'!C:K,5,FALSE),"")</f>
        <v/>
      </c>
      <c r="F943" s="2" t="str">
        <f>IFERROR(VLOOKUP($A$1&amp;":"&amp;A943,'Finish order'!C:K,4,FALSE),"")</f>
        <v/>
      </c>
      <c r="G943" s="2" t="str" cm="1">
        <f t="array" ref="G943">IFERROR(SMALL(IF($D$2:$D1852=D943,$A$2:$A$911*1.001),1),"")</f>
        <v/>
      </c>
      <c r="H943" s="2" t="str" cm="1">
        <f t="array" ref="H943">IFERROR(SMALL(IF($D$2:$D1852=D943,$A$2:$A$911*1.0001),2),"")</f>
        <v/>
      </c>
      <c r="I943" s="2" t="str" cm="1">
        <f t="array" ref="I943">IFERROR(SMALL(IF($D$2:$D1852=D943,$A$2:$A$911*1.00001),3),"")</f>
        <v/>
      </c>
      <c r="J943" s="2" t="str" cm="1">
        <f t="array" ref="J943">IFERROR(SMALL(IF($D$2:$D1852=D943,$A$2:$A$911*1.000001),4),"")</f>
        <v/>
      </c>
      <c r="K943" s="13" t="str">
        <f t="shared" si="83"/>
        <v>No</v>
      </c>
      <c r="L943" s="13" t="str">
        <f t="shared" si="84"/>
        <v>No</v>
      </c>
      <c r="M943" s="13" t="str">
        <f t="shared" si="85"/>
        <v>No</v>
      </c>
      <c r="N943" s="13" t="str">
        <f>Table1[[#This Row],[Club]]&amp;":"&amp;Table1[[#Headers],[Male]]</f>
        <v>:Male</v>
      </c>
    </row>
    <row r="944" spans="1:14" x14ac:dyDescent="0.2">
      <c r="A944" s="2">
        <v>943</v>
      </c>
      <c r="B944" s="2" t="str">
        <f>IFERROR(VLOOKUP($A$1&amp;":"&amp;A944,'Finish order'!C:K,6,FALSE),"")</f>
        <v/>
      </c>
      <c r="C944" s="2" t="str">
        <f>IFERROR(VLOOKUP(A$1&amp;":"&amp;A944,'Finish order'!$C:$K,9,FALSE),"")</f>
        <v/>
      </c>
      <c r="D944" s="2" t="str">
        <f>IFERROR(VLOOKUP(A$1&amp;":"&amp;A944,'Finish order'!$C:$K,7,FALSE),"")</f>
        <v/>
      </c>
      <c r="E944" s="11" t="str">
        <f>IFERROR(VLOOKUP($A$1&amp;":"&amp;A944,'Finish order'!C:K,5,FALSE),"")</f>
        <v/>
      </c>
      <c r="F944" s="2" t="str">
        <f>IFERROR(VLOOKUP($A$1&amp;":"&amp;A944,'Finish order'!C:K,4,FALSE),"")</f>
        <v/>
      </c>
      <c r="G944" s="2" t="str" cm="1">
        <f t="array" ref="G944">IFERROR(SMALL(IF($D$2:$D1853=D944,$A$2:$A$911*1.001),1),"")</f>
        <v/>
      </c>
      <c r="H944" s="2" t="str" cm="1">
        <f t="array" ref="H944">IFERROR(SMALL(IF($D$2:$D1853=D944,$A$2:$A$911*1.0001),2),"")</f>
        <v/>
      </c>
      <c r="I944" s="2" t="str" cm="1">
        <f t="array" ref="I944">IFERROR(SMALL(IF($D$2:$D1853=D944,$A$2:$A$911*1.00001),3),"")</f>
        <v/>
      </c>
      <c r="J944" s="2" t="str" cm="1">
        <f t="array" ref="J944">IFERROR(SMALL(IF($D$2:$D1853=D944,$A$2:$A$911*1.000001),4),"")</f>
        <v/>
      </c>
      <c r="K944" s="13" t="str">
        <f t="shared" si="83"/>
        <v>No</v>
      </c>
      <c r="L944" s="13" t="str">
        <f t="shared" si="84"/>
        <v>No</v>
      </c>
      <c r="M944" s="13" t="str">
        <f t="shared" si="85"/>
        <v>No</v>
      </c>
      <c r="N944" s="13" t="str">
        <f>Table1[[#This Row],[Club]]&amp;":"&amp;Table1[[#Headers],[Male]]</f>
        <v>:Male</v>
      </c>
    </row>
    <row r="945" spans="1:14" x14ac:dyDescent="0.2">
      <c r="A945" s="2">
        <v>944</v>
      </c>
      <c r="B945" s="2" t="str">
        <f>IFERROR(VLOOKUP($A$1&amp;":"&amp;A945,'Finish order'!C:K,6,FALSE),"")</f>
        <v/>
      </c>
      <c r="C945" s="2" t="str">
        <f>IFERROR(VLOOKUP(A$1&amp;":"&amp;A945,'Finish order'!$C:$K,9,FALSE),"")</f>
        <v/>
      </c>
      <c r="D945" s="2" t="str">
        <f>IFERROR(VLOOKUP(A$1&amp;":"&amp;A945,'Finish order'!$C:$K,7,FALSE),"")</f>
        <v/>
      </c>
      <c r="E945" s="11" t="str">
        <f>IFERROR(VLOOKUP($A$1&amp;":"&amp;A945,'Finish order'!C:K,5,FALSE),"")</f>
        <v/>
      </c>
      <c r="F945" s="2" t="str">
        <f>IFERROR(VLOOKUP($A$1&amp;":"&amp;A945,'Finish order'!C:K,4,FALSE),"")</f>
        <v/>
      </c>
      <c r="G945" s="2" t="str" cm="1">
        <f t="array" ref="G945">IFERROR(SMALL(IF($D$2:$D1854=D945,$A$2:$A$911*1.001),1),"")</f>
        <v/>
      </c>
      <c r="H945" s="2" t="str" cm="1">
        <f t="array" ref="H945">IFERROR(SMALL(IF($D$2:$D1854=D945,$A$2:$A$911*1.0001),2),"")</f>
        <v/>
      </c>
      <c r="I945" s="2" t="str" cm="1">
        <f t="array" ref="I945">IFERROR(SMALL(IF($D$2:$D1854=D945,$A$2:$A$911*1.00001),3),"")</f>
        <v/>
      </c>
      <c r="J945" s="2" t="str" cm="1">
        <f t="array" ref="J945">IFERROR(SMALL(IF($D$2:$D1854=D945,$A$2:$A$911*1.000001),4),"")</f>
        <v/>
      </c>
      <c r="K945" s="13" t="str">
        <f t="shared" si="83"/>
        <v>No</v>
      </c>
      <c r="L945" s="13" t="str">
        <f t="shared" si="84"/>
        <v>No</v>
      </c>
      <c r="M945" s="13" t="str">
        <f t="shared" si="85"/>
        <v>No</v>
      </c>
      <c r="N945" s="13" t="str">
        <f>Table1[[#This Row],[Club]]&amp;":"&amp;Table1[[#Headers],[Male]]</f>
        <v>:Male</v>
      </c>
    </row>
    <row r="946" spans="1:14" x14ac:dyDescent="0.2">
      <c r="A946" s="2">
        <v>945</v>
      </c>
      <c r="B946" s="2" t="str">
        <f>IFERROR(VLOOKUP($A$1&amp;":"&amp;A946,'Finish order'!C:K,6,FALSE),"")</f>
        <v/>
      </c>
      <c r="C946" s="2" t="str">
        <f>IFERROR(VLOOKUP(A$1&amp;":"&amp;A946,'Finish order'!$C:$K,9,FALSE),"")</f>
        <v/>
      </c>
      <c r="D946" s="2" t="str">
        <f>IFERROR(VLOOKUP(A$1&amp;":"&amp;A946,'Finish order'!$C:$K,7,FALSE),"")</f>
        <v/>
      </c>
      <c r="E946" s="11" t="str">
        <f>IFERROR(VLOOKUP($A$1&amp;":"&amp;A946,'Finish order'!C:K,5,FALSE),"")</f>
        <v/>
      </c>
      <c r="F946" s="2" t="str">
        <f>IFERROR(VLOOKUP($A$1&amp;":"&amp;A946,'Finish order'!C:K,4,FALSE),"")</f>
        <v/>
      </c>
      <c r="G946" s="2" t="str" cm="1">
        <f t="array" ref="G946">IFERROR(SMALL(IF($D$2:$D1855=D946,$A$2:$A$911*1.001),1),"")</f>
        <v/>
      </c>
      <c r="H946" s="2" t="str" cm="1">
        <f t="array" ref="H946">IFERROR(SMALL(IF($D$2:$D1855=D946,$A$2:$A$911*1.0001),2),"")</f>
        <v/>
      </c>
      <c r="I946" s="2" t="str" cm="1">
        <f t="array" ref="I946">IFERROR(SMALL(IF($D$2:$D1855=D946,$A$2:$A$911*1.00001),3),"")</f>
        <v/>
      </c>
      <c r="J946" s="2" t="str" cm="1">
        <f t="array" ref="J946">IFERROR(SMALL(IF($D$2:$D1855=D946,$A$2:$A$911*1.000001),4),"")</f>
        <v/>
      </c>
      <c r="K946" s="13" t="str">
        <f t="shared" si="83"/>
        <v>No</v>
      </c>
      <c r="L946" s="13" t="str">
        <f t="shared" si="84"/>
        <v>No</v>
      </c>
      <c r="M946" s="13" t="str">
        <f t="shared" si="85"/>
        <v>No</v>
      </c>
      <c r="N946" s="13" t="str">
        <f>Table1[[#This Row],[Club]]&amp;":"&amp;Table1[[#Headers],[Male]]</f>
        <v>:Male</v>
      </c>
    </row>
    <row r="947" spans="1:14" x14ac:dyDescent="0.2">
      <c r="A947" s="2">
        <v>946</v>
      </c>
      <c r="B947" s="2" t="str">
        <f>IFERROR(VLOOKUP($A$1&amp;":"&amp;A947,'Finish order'!C:K,6,FALSE),"")</f>
        <v/>
      </c>
      <c r="C947" s="2" t="str">
        <f>IFERROR(VLOOKUP(A$1&amp;":"&amp;A947,'Finish order'!$C:$K,9,FALSE),"")</f>
        <v/>
      </c>
      <c r="D947" s="2" t="str">
        <f>IFERROR(VLOOKUP(A$1&amp;":"&amp;A947,'Finish order'!$C:$K,7,FALSE),"")</f>
        <v/>
      </c>
      <c r="E947" s="11" t="str">
        <f>IFERROR(VLOOKUP($A$1&amp;":"&amp;A947,'Finish order'!C:K,5,FALSE),"")</f>
        <v/>
      </c>
      <c r="F947" s="2" t="str">
        <f>IFERROR(VLOOKUP($A$1&amp;":"&amp;A947,'Finish order'!C:K,4,FALSE),"")</f>
        <v/>
      </c>
      <c r="G947" s="2" t="str" cm="1">
        <f t="array" ref="G947">IFERROR(SMALL(IF($D$2:$D1856=D947,$A$2:$A$911*1.001),1),"")</f>
        <v/>
      </c>
      <c r="H947" s="2" t="str" cm="1">
        <f t="array" ref="H947">IFERROR(SMALL(IF($D$2:$D1856=D947,$A$2:$A$911*1.0001),2),"")</f>
        <v/>
      </c>
      <c r="I947" s="2" t="str" cm="1">
        <f t="array" ref="I947">IFERROR(SMALL(IF($D$2:$D1856=D947,$A$2:$A$911*1.00001),3),"")</f>
        <v/>
      </c>
      <c r="J947" s="2" t="str" cm="1">
        <f t="array" ref="J947">IFERROR(SMALL(IF($D$2:$D1856=D947,$A$2:$A$911*1.000001),4),"")</f>
        <v/>
      </c>
      <c r="K947" s="13" t="str">
        <f t="shared" si="83"/>
        <v>No</v>
      </c>
      <c r="L947" s="13" t="str">
        <f t="shared" si="84"/>
        <v>No</v>
      </c>
      <c r="M947" s="13" t="str">
        <f t="shared" si="85"/>
        <v>No</v>
      </c>
      <c r="N947" s="13" t="str">
        <f>Table1[[#This Row],[Club]]&amp;":"&amp;Table1[[#Headers],[Male]]</f>
        <v>:Male</v>
      </c>
    </row>
    <row r="948" spans="1:14" x14ac:dyDescent="0.2">
      <c r="A948" s="2">
        <v>947</v>
      </c>
      <c r="B948" s="2" t="str">
        <f>IFERROR(VLOOKUP($A$1&amp;":"&amp;A948,'Finish order'!C:K,6,FALSE),"")</f>
        <v/>
      </c>
      <c r="C948" s="2" t="str">
        <f>IFERROR(VLOOKUP(A$1&amp;":"&amp;A948,'Finish order'!$C:$K,9,FALSE),"")</f>
        <v/>
      </c>
      <c r="D948" s="2" t="str">
        <f>IFERROR(VLOOKUP(A$1&amp;":"&amp;A948,'Finish order'!$C:$K,7,FALSE),"")</f>
        <v/>
      </c>
      <c r="E948" s="11" t="str">
        <f>IFERROR(VLOOKUP($A$1&amp;":"&amp;A948,'Finish order'!C:K,5,FALSE),"")</f>
        <v/>
      </c>
      <c r="F948" s="2" t="str">
        <f>IFERROR(VLOOKUP($A$1&amp;":"&amp;A948,'Finish order'!C:K,4,FALSE),"")</f>
        <v/>
      </c>
      <c r="G948" s="2" t="str" cm="1">
        <f t="array" ref="G948">IFERROR(SMALL(IF($D$2:$D1857=D948,$A$2:$A$911*1.001),1),"")</f>
        <v/>
      </c>
      <c r="H948" s="2" t="str" cm="1">
        <f t="array" ref="H948">IFERROR(SMALL(IF($D$2:$D1857=D948,$A$2:$A$911*1.0001),2),"")</f>
        <v/>
      </c>
      <c r="I948" s="2" t="str" cm="1">
        <f t="array" ref="I948">IFERROR(SMALL(IF($D$2:$D1857=D948,$A$2:$A$911*1.00001),3),"")</f>
        <v/>
      </c>
      <c r="J948" s="2" t="str" cm="1">
        <f t="array" ref="J948">IFERROR(SMALL(IF($D$2:$D1857=D948,$A$2:$A$911*1.000001),4),"")</f>
        <v/>
      </c>
      <c r="K948" s="13" t="str">
        <f t="shared" si="83"/>
        <v>No</v>
      </c>
      <c r="L948" s="13" t="str">
        <f t="shared" si="84"/>
        <v>No</v>
      </c>
      <c r="M948" s="13" t="str">
        <f t="shared" si="85"/>
        <v>No</v>
      </c>
      <c r="N948" s="13" t="str">
        <f>Table1[[#This Row],[Club]]&amp;":"&amp;Table1[[#Headers],[Male]]</f>
        <v>:Male</v>
      </c>
    </row>
    <row r="949" spans="1:14" x14ac:dyDescent="0.2">
      <c r="A949" s="2">
        <v>948</v>
      </c>
      <c r="B949" s="2" t="str">
        <f>IFERROR(VLOOKUP($A$1&amp;":"&amp;A949,'Finish order'!C:K,6,FALSE),"")</f>
        <v/>
      </c>
      <c r="C949" s="2" t="str">
        <f>IFERROR(VLOOKUP(A$1&amp;":"&amp;A949,'Finish order'!$C:$K,9,FALSE),"")</f>
        <v/>
      </c>
      <c r="D949" s="2" t="str">
        <f>IFERROR(VLOOKUP(A$1&amp;":"&amp;A949,'Finish order'!$C:$K,7,FALSE),"")</f>
        <v/>
      </c>
      <c r="E949" s="11" t="str">
        <f>IFERROR(VLOOKUP($A$1&amp;":"&amp;A949,'Finish order'!C:K,5,FALSE),"")</f>
        <v/>
      </c>
      <c r="F949" s="2" t="str">
        <f>IFERROR(VLOOKUP($A$1&amp;":"&amp;A949,'Finish order'!C:K,4,FALSE),"")</f>
        <v/>
      </c>
      <c r="G949" s="2" t="str" cm="1">
        <f t="array" ref="G949">IFERROR(SMALL(IF($D$2:$D1858=D949,$A$2:$A$911*1.001),1),"")</f>
        <v/>
      </c>
      <c r="H949" s="2" t="str" cm="1">
        <f t="array" ref="H949">IFERROR(SMALL(IF($D$2:$D1858=D949,$A$2:$A$911*1.0001),2),"")</f>
        <v/>
      </c>
      <c r="I949" s="2" t="str" cm="1">
        <f t="array" ref="I949">IFERROR(SMALL(IF($D$2:$D1858=D949,$A$2:$A$911*1.00001),3),"")</f>
        <v/>
      </c>
      <c r="J949" s="2" t="str" cm="1">
        <f t="array" ref="J949">IFERROR(SMALL(IF($D$2:$D1858=D949,$A$2:$A$911*1.000001),4),"")</f>
        <v/>
      </c>
      <c r="K949" s="13" t="str">
        <f t="shared" si="83"/>
        <v>No</v>
      </c>
      <c r="L949" s="13" t="str">
        <f t="shared" si="84"/>
        <v>No</v>
      </c>
      <c r="M949" s="13" t="str">
        <f t="shared" si="85"/>
        <v>No</v>
      </c>
      <c r="N949" s="13" t="str">
        <f>Table1[[#This Row],[Club]]&amp;":"&amp;Table1[[#Headers],[Male]]</f>
        <v>:Male</v>
      </c>
    </row>
    <row r="950" spans="1:14" x14ac:dyDescent="0.2">
      <c r="A950" s="2">
        <v>949</v>
      </c>
      <c r="B950" s="2" t="str">
        <f>IFERROR(VLOOKUP($A$1&amp;":"&amp;A950,'Finish order'!C:K,6,FALSE),"")</f>
        <v/>
      </c>
      <c r="C950" s="2" t="str">
        <f>IFERROR(VLOOKUP(A$1&amp;":"&amp;A950,'Finish order'!$C:$K,9,FALSE),"")</f>
        <v/>
      </c>
      <c r="D950" s="2" t="str">
        <f>IFERROR(VLOOKUP(A$1&amp;":"&amp;A950,'Finish order'!$C:$K,7,FALSE),"")</f>
        <v/>
      </c>
      <c r="E950" s="11" t="str">
        <f>IFERROR(VLOOKUP($A$1&amp;":"&amp;A950,'Finish order'!C:K,5,FALSE),"")</f>
        <v/>
      </c>
      <c r="F950" s="2" t="str">
        <f>IFERROR(VLOOKUP($A$1&amp;":"&amp;A950,'Finish order'!C:K,4,FALSE),"")</f>
        <v/>
      </c>
      <c r="G950" s="2" t="str" cm="1">
        <f t="array" ref="G950">IFERROR(SMALL(IF($D$2:$D1859=D950,$A$2:$A$911*1.001),1),"")</f>
        <v/>
      </c>
      <c r="H950" s="2" t="str" cm="1">
        <f t="array" ref="H950">IFERROR(SMALL(IF($D$2:$D1859=D950,$A$2:$A$911*1.0001),2),"")</f>
        <v/>
      </c>
      <c r="I950" s="2" t="str" cm="1">
        <f t="array" ref="I950">IFERROR(SMALL(IF($D$2:$D1859=D950,$A$2:$A$911*1.00001),3),"")</f>
        <v/>
      </c>
      <c r="J950" s="2" t="str" cm="1">
        <f t="array" ref="J950">IFERROR(SMALL(IF($D$2:$D1859=D950,$A$2:$A$911*1.000001),4),"")</f>
        <v/>
      </c>
      <c r="K950" s="13" t="str">
        <f t="shared" si="83"/>
        <v>No</v>
      </c>
      <c r="L950" s="13" t="str">
        <f t="shared" si="84"/>
        <v>No</v>
      </c>
      <c r="M950" s="13" t="str">
        <f t="shared" si="85"/>
        <v>No</v>
      </c>
      <c r="N950" s="13" t="str">
        <f>Table1[[#This Row],[Club]]&amp;":"&amp;Table1[[#Headers],[Male]]</f>
        <v>:Male</v>
      </c>
    </row>
    <row r="951" spans="1:14" x14ac:dyDescent="0.2">
      <c r="A951" s="2">
        <v>950</v>
      </c>
      <c r="B951" s="2" t="str">
        <f>IFERROR(VLOOKUP($A$1&amp;":"&amp;A951,'Finish order'!C:K,6,FALSE),"")</f>
        <v/>
      </c>
      <c r="C951" s="2" t="str">
        <f>IFERROR(VLOOKUP(A$1&amp;":"&amp;A951,'Finish order'!$C:$K,9,FALSE),"")</f>
        <v/>
      </c>
      <c r="D951" s="2" t="str">
        <f>IFERROR(VLOOKUP(A$1&amp;":"&amp;A951,'Finish order'!$C:$K,7,FALSE),"")</f>
        <v/>
      </c>
      <c r="E951" s="11" t="str">
        <f>IFERROR(VLOOKUP($A$1&amp;":"&amp;A951,'Finish order'!C:K,5,FALSE),"")</f>
        <v/>
      </c>
      <c r="F951" s="2" t="str">
        <f>IFERROR(VLOOKUP($A$1&amp;":"&amp;A951,'Finish order'!C:K,4,FALSE),"")</f>
        <v/>
      </c>
      <c r="G951" s="2" t="str" cm="1">
        <f t="array" ref="G951">IFERROR(SMALL(IF($D$2:$D1860=D951,$A$2:$A$911*1.001),1),"")</f>
        <v/>
      </c>
      <c r="H951" s="2" t="str" cm="1">
        <f t="array" ref="H951">IFERROR(SMALL(IF($D$2:$D1860=D951,$A$2:$A$911*1.0001),2),"")</f>
        <v/>
      </c>
      <c r="I951" s="2" t="str" cm="1">
        <f t="array" ref="I951">IFERROR(SMALL(IF($D$2:$D1860=D951,$A$2:$A$911*1.00001),3),"")</f>
        <v/>
      </c>
      <c r="J951" s="2" t="str" cm="1">
        <f t="array" ref="J951">IFERROR(SMALL(IF($D$2:$D1860=D951,$A$2:$A$911*1.000001),4),"")</f>
        <v/>
      </c>
      <c r="K951" s="13" t="str">
        <f t="shared" si="83"/>
        <v>No</v>
      </c>
      <c r="L951" s="13" t="str">
        <f t="shared" si="84"/>
        <v>No</v>
      </c>
      <c r="M951" s="13" t="str">
        <f t="shared" si="85"/>
        <v>No</v>
      </c>
      <c r="N951" s="13" t="str">
        <f>Table1[[#This Row],[Club]]&amp;":"&amp;Table1[[#Headers],[Male]]</f>
        <v>:Male</v>
      </c>
    </row>
    <row r="952" spans="1:14" x14ac:dyDescent="0.2">
      <c r="A952" s="2">
        <v>951</v>
      </c>
      <c r="B952" s="2" t="str">
        <f>IFERROR(VLOOKUP($A$1&amp;":"&amp;A952,'Finish order'!C:K,6,FALSE),"")</f>
        <v/>
      </c>
      <c r="C952" s="2" t="str">
        <f>IFERROR(VLOOKUP(A$1&amp;":"&amp;A952,'Finish order'!$C:$K,9,FALSE),"")</f>
        <v/>
      </c>
      <c r="D952" s="2" t="str">
        <f>IFERROR(VLOOKUP(A$1&amp;":"&amp;A952,'Finish order'!$C:$K,7,FALSE),"")</f>
        <v/>
      </c>
      <c r="E952" s="11" t="str">
        <f>IFERROR(VLOOKUP($A$1&amp;":"&amp;A952,'Finish order'!C:K,5,FALSE),"")</f>
        <v/>
      </c>
      <c r="F952" s="2" t="str">
        <f>IFERROR(VLOOKUP($A$1&amp;":"&amp;A952,'Finish order'!C:K,4,FALSE),"")</f>
        <v/>
      </c>
      <c r="G952" s="2" t="str" cm="1">
        <f t="array" ref="G952">IFERROR(SMALL(IF($D$2:$D1861=D952,$A$2:$A$911*1.001),1),"")</f>
        <v/>
      </c>
      <c r="H952" s="2" t="str" cm="1">
        <f t="array" ref="H952">IFERROR(SMALL(IF($D$2:$D1861=D952,$A$2:$A$911*1.0001),2),"")</f>
        <v/>
      </c>
      <c r="I952" s="2" t="str" cm="1">
        <f t="array" ref="I952">IFERROR(SMALL(IF($D$2:$D1861=D952,$A$2:$A$911*1.00001),3),"")</f>
        <v/>
      </c>
      <c r="J952" s="2" t="str" cm="1">
        <f t="array" ref="J952">IFERROR(SMALL(IF($D$2:$D1861=D952,$A$2:$A$911*1.000001),4),"")</f>
        <v/>
      </c>
      <c r="K952" s="13" t="str">
        <f t="shared" si="83"/>
        <v>No</v>
      </c>
      <c r="L952" s="13" t="str">
        <f t="shared" si="84"/>
        <v>No</v>
      </c>
      <c r="M952" s="13" t="str">
        <f t="shared" si="85"/>
        <v>No</v>
      </c>
      <c r="N952" s="13" t="str">
        <f>Table1[[#This Row],[Club]]&amp;":"&amp;Table1[[#Headers],[Male]]</f>
        <v>:Male</v>
      </c>
    </row>
    <row r="953" spans="1:14" x14ac:dyDescent="0.2">
      <c r="A953" s="2">
        <v>952</v>
      </c>
      <c r="B953" s="2" t="str">
        <f>IFERROR(VLOOKUP($A$1&amp;":"&amp;A953,'Finish order'!C:K,6,FALSE),"")</f>
        <v/>
      </c>
      <c r="C953" s="2" t="str">
        <f>IFERROR(VLOOKUP(A$1&amp;":"&amp;A953,'Finish order'!$C:$K,9,FALSE),"")</f>
        <v/>
      </c>
      <c r="D953" s="2" t="str">
        <f>IFERROR(VLOOKUP(A$1&amp;":"&amp;A953,'Finish order'!$C:$K,7,FALSE),"")</f>
        <v/>
      </c>
      <c r="E953" s="11" t="str">
        <f>IFERROR(VLOOKUP($A$1&amp;":"&amp;A953,'Finish order'!C:K,5,FALSE),"")</f>
        <v/>
      </c>
      <c r="F953" s="2" t="str">
        <f>IFERROR(VLOOKUP($A$1&amp;":"&amp;A953,'Finish order'!C:K,4,FALSE),"")</f>
        <v/>
      </c>
      <c r="G953" s="2" t="str" cm="1">
        <f t="array" ref="G953">IFERROR(SMALL(IF($D$2:$D1862=D953,$A$2:$A$911*1.001),1),"")</f>
        <v/>
      </c>
      <c r="H953" s="2" t="str" cm="1">
        <f t="array" ref="H953">IFERROR(SMALL(IF($D$2:$D1862=D953,$A$2:$A$911*1.0001),2),"")</f>
        <v/>
      </c>
      <c r="I953" s="2" t="str" cm="1">
        <f t="array" ref="I953">IFERROR(SMALL(IF($D$2:$D1862=D953,$A$2:$A$911*1.00001),3),"")</f>
        <v/>
      </c>
      <c r="J953" s="2" t="str" cm="1">
        <f t="array" ref="J953">IFERROR(SMALL(IF($D$2:$D1862=D953,$A$2:$A$911*1.000001),4),"")</f>
        <v/>
      </c>
      <c r="K953" s="13" t="str">
        <f t="shared" si="83"/>
        <v>No</v>
      </c>
      <c r="L953" s="13" t="str">
        <f t="shared" si="84"/>
        <v>No</v>
      </c>
      <c r="M953" s="13" t="str">
        <f t="shared" si="85"/>
        <v>No</v>
      </c>
      <c r="N953" s="13" t="str">
        <f>Table1[[#This Row],[Club]]&amp;":"&amp;Table1[[#Headers],[Male]]</f>
        <v>:Male</v>
      </c>
    </row>
    <row r="954" spans="1:14" x14ac:dyDescent="0.2">
      <c r="A954" s="2">
        <v>953</v>
      </c>
      <c r="B954" s="2" t="str">
        <f>IFERROR(VLOOKUP($A$1&amp;":"&amp;A954,'Finish order'!C:K,6,FALSE),"")</f>
        <v/>
      </c>
      <c r="C954" s="2" t="str">
        <f>IFERROR(VLOOKUP(A$1&amp;":"&amp;A954,'Finish order'!$C:$K,9,FALSE),"")</f>
        <v/>
      </c>
      <c r="D954" s="2" t="str">
        <f>IFERROR(VLOOKUP(A$1&amp;":"&amp;A954,'Finish order'!$C:$K,7,FALSE),"")</f>
        <v/>
      </c>
      <c r="E954" s="11" t="str">
        <f>IFERROR(VLOOKUP($A$1&amp;":"&amp;A954,'Finish order'!C:K,5,FALSE),"")</f>
        <v/>
      </c>
      <c r="F954" s="2" t="str">
        <f>IFERROR(VLOOKUP($A$1&amp;":"&amp;A954,'Finish order'!C:K,4,FALSE),"")</f>
        <v/>
      </c>
      <c r="G954" s="2" t="str" cm="1">
        <f t="array" ref="G954">IFERROR(SMALL(IF($D$2:$D1863=D954,$A$2:$A$911*1.001),1),"")</f>
        <v/>
      </c>
      <c r="H954" s="2" t="str" cm="1">
        <f t="array" ref="H954">IFERROR(SMALL(IF($D$2:$D1863=D954,$A$2:$A$911*1.0001),2),"")</f>
        <v/>
      </c>
      <c r="I954" s="2" t="str" cm="1">
        <f t="array" ref="I954">IFERROR(SMALL(IF($D$2:$D1863=D954,$A$2:$A$911*1.00001),3),"")</f>
        <v/>
      </c>
      <c r="J954" s="2" t="str" cm="1">
        <f t="array" ref="J954">IFERROR(SMALL(IF($D$2:$D1863=D954,$A$2:$A$911*1.000001),4),"")</f>
        <v/>
      </c>
      <c r="K954" s="13" t="str">
        <f t="shared" si="83"/>
        <v>No</v>
      </c>
      <c r="L954" s="13" t="str">
        <f t="shared" si="84"/>
        <v>No</v>
      </c>
      <c r="M954" s="13" t="str">
        <f t="shared" si="85"/>
        <v>No</v>
      </c>
      <c r="N954" s="13" t="str">
        <f>Table1[[#This Row],[Club]]&amp;":"&amp;Table1[[#Headers],[Male]]</f>
        <v>:Male</v>
      </c>
    </row>
    <row r="955" spans="1:14" x14ac:dyDescent="0.2">
      <c r="A955" s="2">
        <v>954</v>
      </c>
      <c r="B955" s="2" t="str">
        <f>IFERROR(VLOOKUP($A$1&amp;":"&amp;A955,'Finish order'!C:K,6,FALSE),"")</f>
        <v/>
      </c>
      <c r="C955" s="2" t="str">
        <f>IFERROR(VLOOKUP(A$1&amp;":"&amp;A955,'Finish order'!$C:$K,9,FALSE),"")</f>
        <v/>
      </c>
      <c r="D955" s="2" t="str">
        <f>IFERROR(VLOOKUP(A$1&amp;":"&amp;A955,'Finish order'!$C:$K,7,FALSE),"")</f>
        <v/>
      </c>
      <c r="E955" s="11" t="str">
        <f>IFERROR(VLOOKUP($A$1&amp;":"&amp;A955,'Finish order'!C:K,5,FALSE),"")</f>
        <v/>
      </c>
      <c r="F955" s="2" t="str">
        <f>IFERROR(VLOOKUP($A$1&amp;":"&amp;A955,'Finish order'!C:K,4,FALSE),"")</f>
        <v/>
      </c>
      <c r="G955" s="2" t="str" cm="1">
        <f t="array" ref="G955">IFERROR(SMALL(IF($D$2:$D1864=D955,$A$2:$A$911*1.001),1),"")</f>
        <v/>
      </c>
      <c r="H955" s="2" t="str" cm="1">
        <f t="array" ref="H955">IFERROR(SMALL(IF($D$2:$D1864=D955,$A$2:$A$911*1.0001),2),"")</f>
        <v/>
      </c>
      <c r="I955" s="2" t="str" cm="1">
        <f t="array" ref="I955">IFERROR(SMALL(IF($D$2:$D1864=D955,$A$2:$A$911*1.00001),3),"")</f>
        <v/>
      </c>
      <c r="J955" s="2" t="str" cm="1">
        <f t="array" ref="J955">IFERROR(SMALL(IF($D$2:$D1864=D955,$A$2:$A$911*1.000001),4),"")</f>
        <v/>
      </c>
      <c r="K955" s="13" t="str">
        <f t="shared" si="83"/>
        <v>No</v>
      </c>
      <c r="L955" s="13" t="str">
        <f t="shared" si="84"/>
        <v>No</v>
      </c>
      <c r="M955" s="13" t="str">
        <f t="shared" si="85"/>
        <v>No</v>
      </c>
      <c r="N955" s="13" t="str">
        <f>Table1[[#This Row],[Club]]&amp;":"&amp;Table1[[#Headers],[Male]]</f>
        <v>:Male</v>
      </c>
    </row>
    <row r="956" spans="1:14" x14ac:dyDescent="0.2">
      <c r="A956" s="2">
        <v>955</v>
      </c>
      <c r="B956" s="2" t="str">
        <f>IFERROR(VLOOKUP($A$1&amp;":"&amp;A956,'Finish order'!C:K,6,FALSE),"")</f>
        <v/>
      </c>
      <c r="C956" s="2" t="str">
        <f>IFERROR(VLOOKUP(A$1&amp;":"&amp;A956,'Finish order'!$C:$K,9,FALSE),"")</f>
        <v/>
      </c>
      <c r="D956" s="2" t="str">
        <f>IFERROR(VLOOKUP(A$1&amp;":"&amp;A956,'Finish order'!$C:$K,7,FALSE),"")</f>
        <v/>
      </c>
      <c r="E956" s="11" t="str">
        <f>IFERROR(VLOOKUP($A$1&amp;":"&amp;A956,'Finish order'!C:K,5,FALSE),"")</f>
        <v/>
      </c>
      <c r="F956" s="2" t="str">
        <f>IFERROR(VLOOKUP($A$1&amp;":"&amp;A956,'Finish order'!C:K,4,FALSE),"")</f>
        <v/>
      </c>
      <c r="G956" s="2" t="str" cm="1">
        <f t="array" ref="G956">IFERROR(SMALL(IF($D$2:$D1865=D956,$A$2:$A$911*1.001),1),"")</f>
        <v/>
      </c>
      <c r="H956" s="2" t="str" cm="1">
        <f t="array" ref="H956">IFERROR(SMALL(IF($D$2:$D1865=D956,$A$2:$A$911*1.0001),2),"")</f>
        <v/>
      </c>
      <c r="I956" s="2" t="str" cm="1">
        <f t="array" ref="I956">IFERROR(SMALL(IF($D$2:$D1865=D956,$A$2:$A$911*1.00001),3),"")</f>
        <v/>
      </c>
      <c r="J956" s="2" t="str" cm="1">
        <f t="array" ref="J956">IFERROR(SMALL(IF($D$2:$D1865=D956,$A$2:$A$911*1.000001),4),"")</f>
        <v/>
      </c>
      <c r="K956" s="13" t="str">
        <f t="shared" si="83"/>
        <v>No</v>
      </c>
      <c r="L956" s="13" t="str">
        <f t="shared" si="84"/>
        <v>No</v>
      </c>
      <c r="M956" s="13" t="str">
        <f t="shared" si="85"/>
        <v>No</v>
      </c>
      <c r="N956" s="13" t="str">
        <f>Table1[[#This Row],[Club]]&amp;":"&amp;Table1[[#Headers],[Male]]</f>
        <v>:Male</v>
      </c>
    </row>
    <row r="957" spans="1:14" x14ac:dyDescent="0.2">
      <c r="A957" s="2">
        <v>956</v>
      </c>
      <c r="B957" s="2" t="str">
        <f>IFERROR(VLOOKUP($A$1&amp;":"&amp;A957,'Finish order'!C:K,6,FALSE),"")</f>
        <v/>
      </c>
      <c r="C957" s="2" t="str">
        <f>IFERROR(VLOOKUP(A$1&amp;":"&amp;A957,'Finish order'!$C:$K,9,FALSE),"")</f>
        <v/>
      </c>
      <c r="D957" s="2" t="str">
        <f>IFERROR(VLOOKUP(A$1&amp;":"&amp;A957,'Finish order'!$C:$K,7,FALSE),"")</f>
        <v/>
      </c>
      <c r="E957" s="11" t="str">
        <f>IFERROR(VLOOKUP($A$1&amp;":"&amp;A957,'Finish order'!C:K,5,FALSE),"")</f>
        <v/>
      </c>
      <c r="F957" s="2" t="str">
        <f>IFERROR(VLOOKUP($A$1&amp;":"&amp;A957,'Finish order'!C:K,4,FALSE),"")</f>
        <v/>
      </c>
      <c r="G957" s="2" t="str" cm="1">
        <f t="array" ref="G957">IFERROR(SMALL(IF($D$2:$D1866=D957,$A$2:$A$911*1.001),1),"")</f>
        <v/>
      </c>
      <c r="H957" s="2" t="str" cm="1">
        <f t="array" ref="H957">IFERROR(SMALL(IF($D$2:$D1866=D957,$A$2:$A$911*1.0001),2),"")</f>
        <v/>
      </c>
      <c r="I957" s="2" t="str" cm="1">
        <f t="array" ref="I957">IFERROR(SMALL(IF($D$2:$D1866=D957,$A$2:$A$911*1.00001),3),"")</f>
        <v/>
      </c>
      <c r="J957" s="2" t="str" cm="1">
        <f t="array" ref="J957">IFERROR(SMALL(IF($D$2:$D1866=D957,$A$2:$A$911*1.000001),4),"")</f>
        <v/>
      </c>
      <c r="K957" s="13" t="str">
        <f t="shared" si="83"/>
        <v>No</v>
      </c>
      <c r="L957" s="13" t="str">
        <f t="shared" si="84"/>
        <v>No</v>
      </c>
      <c r="M957" s="13" t="str">
        <f t="shared" si="85"/>
        <v>No</v>
      </c>
      <c r="N957" s="13" t="str">
        <f>Table1[[#This Row],[Club]]&amp;":"&amp;Table1[[#Headers],[Male]]</f>
        <v>:Male</v>
      </c>
    </row>
    <row r="958" spans="1:14" x14ac:dyDescent="0.2">
      <c r="A958" s="2">
        <v>957</v>
      </c>
      <c r="B958" s="2" t="str">
        <f>IFERROR(VLOOKUP($A$1&amp;":"&amp;A958,'Finish order'!C:K,6,FALSE),"")</f>
        <v/>
      </c>
      <c r="C958" s="2" t="str">
        <f>IFERROR(VLOOKUP(A$1&amp;":"&amp;A958,'Finish order'!$C:$K,9,FALSE),"")</f>
        <v/>
      </c>
      <c r="D958" s="2" t="str">
        <f>IFERROR(VLOOKUP(A$1&amp;":"&amp;A958,'Finish order'!$C:$K,7,FALSE),"")</f>
        <v/>
      </c>
      <c r="E958" s="11" t="str">
        <f>IFERROR(VLOOKUP($A$1&amp;":"&amp;A958,'Finish order'!C:K,5,FALSE),"")</f>
        <v/>
      </c>
      <c r="F958" s="2" t="str">
        <f>IFERROR(VLOOKUP($A$1&amp;":"&amp;A958,'Finish order'!C:K,4,FALSE),"")</f>
        <v/>
      </c>
      <c r="G958" s="2" t="str" cm="1">
        <f t="array" ref="G958">IFERROR(SMALL(IF($D$2:$D1867=D958,$A$2:$A$911*1.001),1),"")</f>
        <v/>
      </c>
      <c r="H958" s="2" t="str" cm="1">
        <f t="array" ref="H958">IFERROR(SMALL(IF($D$2:$D1867=D958,$A$2:$A$911*1.0001),2),"")</f>
        <v/>
      </c>
      <c r="I958" s="2" t="str" cm="1">
        <f t="array" ref="I958">IFERROR(SMALL(IF($D$2:$D1867=D958,$A$2:$A$911*1.00001),3),"")</f>
        <v/>
      </c>
      <c r="J958" s="2" t="str" cm="1">
        <f t="array" ref="J958">IFERROR(SMALL(IF($D$2:$D1867=D958,$A$2:$A$911*1.000001),4),"")</f>
        <v/>
      </c>
      <c r="K958" s="13" t="str">
        <f t="shared" si="83"/>
        <v>No</v>
      </c>
      <c r="L958" s="13" t="str">
        <f t="shared" si="84"/>
        <v>No</v>
      </c>
      <c r="M958" s="13" t="str">
        <f t="shared" si="85"/>
        <v>No</v>
      </c>
      <c r="N958" s="13" t="str">
        <f>Table1[[#This Row],[Club]]&amp;":"&amp;Table1[[#Headers],[Male]]</f>
        <v>:Male</v>
      </c>
    </row>
    <row r="959" spans="1:14" x14ac:dyDescent="0.2">
      <c r="A959" s="2">
        <v>958</v>
      </c>
      <c r="B959" s="2" t="str">
        <f>IFERROR(VLOOKUP($A$1&amp;":"&amp;A959,'Finish order'!C:K,6,FALSE),"")</f>
        <v/>
      </c>
      <c r="C959" s="2" t="str">
        <f>IFERROR(VLOOKUP(A$1&amp;":"&amp;A959,'Finish order'!$C:$K,9,FALSE),"")</f>
        <v/>
      </c>
      <c r="D959" s="2" t="str">
        <f>IFERROR(VLOOKUP(A$1&amp;":"&amp;A959,'Finish order'!$C:$K,7,FALSE),"")</f>
        <v/>
      </c>
      <c r="E959" s="11" t="str">
        <f>IFERROR(VLOOKUP($A$1&amp;":"&amp;A959,'Finish order'!C:K,5,FALSE),"")</f>
        <v/>
      </c>
      <c r="F959" s="2" t="str">
        <f>IFERROR(VLOOKUP($A$1&amp;":"&amp;A959,'Finish order'!C:K,4,FALSE),"")</f>
        <v/>
      </c>
      <c r="G959" s="2" t="str" cm="1">
        <f t="array" ref="G959">IFERROR(SMALL(IF($D$2:$D1868=D959,$A$2:$A$911*1.001),1),"")</f>
        <v/>
      </c>
      <c r="H959" s="2" t="str" cm="1">
        <f t="array" ref="H959">IFERROR(SMALL(IF($D$2:$D1868=D959,$A$2:$A$911*1.0001),2),"")</f>
        <v/>
      </c>
      <c r="I959" s="2" t="str" cm="1">
        <f t="array" ref="I959">IFERROR(SMALL(IF($D$2:$D1868=D959,$A$2:$A$911*1.00001),3),"")</f>
        <v/>
      </c>
      <c r="J959" s="2" t="str" cm="1">
        <f t="array" ref="J959">IFERROR(SMALL(IF($D$2:$D1868=D959,$A$2:$A$911*1.000001),4),"")</f>
        <v/>
      </c>
      <c r="K959" s="13" t="str">
        <f t="shared" si="83"/>
        <v>No</v>
      </c>
      <c r="L959" s="13" t="str">
        <f t="shared" si="84"/>
        <v>No</v>
      </c>
      <c r="M959" s="13" t="str">
        <f t="shared" si="85"/>
        <v>No</v>
      </c>
      <c r="N959" s="13" t="str">
        <f>Table1[[#This Row],[Club]]&amp;":"&amp;Table1[[#Headers],[Male]]</f>
        <v>:Male</v>
      </c>
    </row>
    <row r="960" spans="1:14" x14ac:dyDescent="0.2">
      <c r="A960" s="2">
        <v>959</v>
      </c>
      <c r="B960" s="2" t="str">
        <f>IFERROR(VLOOKUP($A$1&amp;":"&amp;A960,'Finish order'!C:K,6,FALSE),"")</f>
        <v/>
      </c>
      <c r="C960" s="2" t="str">
        <f>IFERROR(VLOOKUP(A$1&amp;":"&amp;A960,'Finish order'!$C:$K,9,FALSE),"")</f>
        <v/>
      </c>
      <c r="D960" s="2" t="str">
        <f>IFERROR(VLOOKUP(A$1&amp;":"&amp;A960,'Finish order'!$C:$K,7,FALSE),"")</f>
        <v/>
      </c>
      <c r="E960" s="11" t="str">
        <f>IFERROR(VLOOKUP($A$1&amp;":"&amp;A960,'Finish order'!C:K,5,FALSE),"")</f>
        <v/>
      </c>
      <c r="F960" s="2" t="str">
        <f>IFERROR(VLOOKUP($A$1&amp;":"&amp;A960,'Finish order'!C:K,4,FALSE),"")</f>
        <v/>
      </c>
      <c r="G960" s="2" t="str" cm="1">
        <f t="array" ref="G960">IFERROR(SMALL(IF($D$2:$D1869=D960,$A$2:$A$911*1.001),1),"")</f>
        <v/>
      </c>
      <c r="H960" s="2" t="str" cm="1">
        <f t="array" ref="H960">IFERROR(SMALL(IF($D$2:$D1869=D960,$A$2:$A$911*1.0001),2),"")</f>
        <v/>
      </c>
      <c r="I960" s="2" t="str" cm="1">
        <f t="array" ref="I960">IFERROR(SMALL(IF($D$2:$D1869=D960,$A$2:$A$911*1.00001),3),"")</f>
        <v/>
      </c>
      <c r="J960" s="2" t="str" cm="1">
        <f t="array" ref="J960">IFERROR(SMALL(IF($D$2:$D1869=D960,$A$2:$A$911*1.000001),4),"")</f>
        <v/>
      </c>
      <c r="K960" s="13" t="str">
        <f t="shared" si="83"/>
        <v>No</v>
      </c>
      <c r="L960" s="13" t="str">
        <f t="shared" si="84"/>
        <v>No</v>
      </c>
      <c r="M960" s="13" t="str">
        <f t="shared" si="85"/>
        <v>No</v>
      </c>
      <c r="N960" s="13" t="str">
        <f>Table1[[#This Row],[Club]]&amp;":"&amp;Table1[[#Headers],[Male]]</f>
        <v>:Male</v>
      </c>
    </row>
    <row r="961" spans="1:14" x14ac:dyDescent="0.2">
      <c r="A961" s="2">
        <v>960</v>
      </c>
      <c r="B961" s="2" t="str">
        <f>IFERROR(VLOOKUP($A$1&amp;":"&amp;A961,'Finish order'!C:K,6,FALSE),"")</f>
        <v/>
      </c>
      <c r="C961" s="2" t="str">
        <f>IFERROR(VLOOKUP(A$1&amp;":"&amp;A961,'Finish order'!$C:$K,9,FALSE),"")</f>
        <v/>
      </c>
      <c r="D961" s="2" t="str">
        <f>IFERROR(VLOOKUP(A$1&amp;":"&amp;A961,'Finish order'!$C:$K,7,FALSE),"")</f>
        <v/>
      </c>
      <c r="E961" s="11" t="str">
        <f>IFERROR(VLOOKUP($A$1&amp;":"&amp;A961,'Finish order'!C:K,5,FALSE),"")</f>
        <v/>
      </c>
      <c r="F961" s="2" t="str">
        <f>IFERROR(VLOOKUP($A$1&amp;":"&amp;A961,'Finish order'!C:K,4,FALSE),"")</f>
        <v/>
      </c>
      <c r="G961" s="2" t="str" cm="1">
        <f t="array" ref="G961">IFERROR(SMALL(IF($D$2:$D1870=D961,$A$2:$A$911*1.001),1),"")</f>
        <v/>
      </c>
      <c r="H961" s="2" t="str" cm="1">
        <f t="array" ref="H961">IFERROR(SMALL(IF($D$2:$D1870=D961,$A$2:$A$911*1.0001),2),"")</f>
        <v/>
      </c>
      <c r="I961" s="2" t="str" cm="1">
        <f t="array" ref="I961">IFERROR(SMALL(IF($D$2:$D1870=D961,$A$2:$A$911*1.00001),3),"")</f>
        <v/>
      </c>
      <c r="J961" s="2" t="str" cm="1">
        <f t="array" ref="J961">IFERROR(SMALL(IF($D$2:$D1870=D961,$A$2:$A$911*1.000001),4),"")</f>
        <v/>
      </c>
      <c r="K961" s="13" t="str">
        <f t="shared" si="83"/>
        <v>No</v>
      </c>
      <c r="L961" s="13" t="str">
        <f t="shared" si="84"/>
        <v>No</v>
      </c>
      <c r="M961" s="13" t="str">
        <f t="shared" si="85"/>
        <v>No</v>
      </c>
      <c r="N961" s="13" t="str">
        <f>Table1[[#This Row],[Club]]&amp;":"&amp;Table1[[#Headers],[Male]]</f>
        <v>:Male</v>
      </c>
    </row>
    <row r="962" spans="1:14" x14ac:dyDescent="0.2">
      <c r="A962" s="2">
        <v>961</v>
      </c>
      <c r="B962" s="2" t="str">
        <f>IFERROR(VLOOKUP($A$1&amp;":"&amp;A962,'Finish order'!C:K,6,FALSE),"")</f>
        <v/>
      </c>
      <c r="C962" s="2" t="str">
        <f>IFERROR(VLOOKUP(A$1&amp;":"&amp;A962,'Finish order'!$C:$K,9,FALSE),"")</f>
        <v/>
      </c>
      <c r="D962" s="2" t="str">
        <f>IFERROR(VLOOKUP(A$1&amp;":"&amp;A962,'Finish order'!$C:$K,7,FALSE),"")</f>
        <v/>
      </c>
      <c r="E962" s="11" t="str">
        <f>IFERROR(VLOOKUP($A$1&amp;":"&amp;A962,'Finish order'!C:K,5,FALSE),"")</f>
        <v/>
      </c>
      <c r="F962" s="2" t="str">
        <f>IFERROR(VLOOKUP($A$1&amp;":"&amp;A962,'Finish order'!C:K,4,FALSE),"")</f>
        <v/>
      </c>
      <c r="G962" s="2" t="str" cm="1">
        <f t="array" ref="G962">IFERROR(SMALL(IF($D$2:$D1871=D962,$A$2:$A$911*1.001),1),"")</f>
        <v/>
      </c>
      <c r="H962" s="2" t="str" cm="1">
        <f t="array" ref="H962">IFERROR(SMALL(IF($D$2:$D1871=D962,$A$2:$A$911*1.0001),2),"")</f>
        <v/>
      </c>
      <c r="I962" s="2" t="str" cm="1">
        <f t="array" ref="I962">IFERROR(SMALL(IF($D$2:$D1871=D962,$A$2:$A$911*1.00001),3),"")</f>
        <v/>
      </c>
      <c r="J962" s="2" t="str" cm="1">
        <f t="array" ref="J962">IFERROR(SMALL(IF($D$2:$D1871=D962,$A$2:$A$911*1.000001),4),"")</f>
        <v/>
      </c>
      <c r="K962" s="13" t="str">
        <f t="shared" ref="K962:K1025" si="86">IF(A962&lt;&gt;"", IF(COUNT(G962:J962)=4, SUM(G962:J962), "No"), "")</f>
        <v>No</v>
      </c>
      <c r="L962" s="13" t="str">
        <f t="shared" ref="L962:L1025" si="87">IF(A962&lt;&gt;"", IF(COUNT(G962:I962)=3, SUM(G962:I962), "No"), "")</f>
        <v>No</v>
      </c>
      <c r="M962" s="13" t="str">
        <f t="shared" ref="M962:M1025" si="88">IF(A962&lt;&gt;"", IF(COUNT(G962:H962)=2, SUM(G962:H962), "No"), "")</f>
        <v>No</v>
      </c>
      <c r="N962" s="13" t="str">
        <f>Table1[[#This Row],[Club]]&amp;":"&amp;Table1[[#Headers],[Male]]</f>
        <v>:Male</v>
      </c>
    </row>
    <row r="963" spans="1:14" x14ac:dyDescent="0.2">
      <c r="A963" s="2">
        <v>962</v>
      </c>
      <c r="B963" s="2" t="str">
        <f>IFERROR(VLOOKUP($A$1&amp;":"&amp;A963,'Finish order'!C:K,6,FALSE),"")</f>
        <v/>
      </c>
      <c r="C963" s="2" t="str">
        <f>IFERROR(VLOOKUP(A$1&amp;":"&amp;A963,'Finish order'!$C:$K,9,FALSE),"")</f>
        <v/>
      </c>
      <c r="D963" s="2" t="str">
        <f>IFERROR(VLOOKUP(A$1&amp;":"&amp;A963,'Finish order'!$C:$K,7,FALSE),"")</f>
        <v/>
      </c>
      <c r="E963" s="11" t="str">
        <f>IFERROR(VLOOKUP($A$1&amp;":"&amp;A963,'Finish order'!C:K,5,FALSE),"")</f>
        <v/>
      </c>
      <c r="F963" s="2" t="str">
        <f>IFERROR(VLOOKUP($A$1&amp;":"&amp;A963,'Finish order'!C:K,4,FALSE),"")</f>
        <v/>
      </c>
      <c r="G963" s="2" t="str" cm="1">
        <f t="array" ref="G963">IFERROR(SMALL(IF($D$2:$D1872=D963,$A$2:$A$911*1.001),1),"")</f>
        <v/>
      </c>
      <c r="H963" s="2" t="str" cm="1">
        <f t="array" ref="H963">IFERROR(SMALL(IF($D$2:$D1872=D963,$A$2:$A$911*1.0001),2),"")</f>
        <v/>
      </c>
      <c r="I963" s="2" t="str" cm="1">
        <f t="array" ref="I963">IFERROR(SMALL(IF($D$2:$D1872=D963,$A$2:$A$911*1.00001),3),"")</f>
        <v/>
      </c>
      <c r="J963" s="2" t="str" cm="1">
        <f t="array" ref="J963">IFERROR(SMALL(IF($D$2:$D1872=D963,$A$2:$A$911*1.000001),4),"")</f>
        <v/>
      </c>
      <c r="K963" s="13" t="str">
        <f t="shared" si="86"/>
        <v>No</v>
      </c>
      <c r="L963" s="13" t="str">
        <f t="shared" si="87"/>
        <v>No</v>
      </c>
      <c r="M963" s="13" t="str">
        <f t="shared" si="88"/>
        <v>No</v>
      </c>
      <c r="N963" s="13" t="str">
        <f>Table1[[#This Row],[Club]]&amp;":"&amp;Table1[[#Headers],[Male]]</f>
        <v>:Male</v>
      </c>
    </row>
    <row r="964" spans="1:14" x14ac:dyDescent="0.2">
      <c r="A964" s="2">
        <v>963</v>
      </c>
      <c r="B964" s="2" t="str">
        <f>IFERROR(VLOOKUP($A$1&amp;":"&amp;A964,'Finish order'!C:K,6,FALSE),"")</f>
        <v/>
      </c>
      <c r="C964" s="2" t="str">
        <f>IFERROR(VLOOKUP(A$1&amp;":"&amp;A964,'Finish order'!$C:$K,9,FALSE),"")</f>
        <v/>
      </c>
      <c r="D964" s="2" t="str">
        <f>IFERROR(VLOOKUP(A$1&amp;":"&amp;A964,'Finish order'!$C:$K,7,FALSE),"")</f>
        <v/>
      </c>
      <c r="E964" s="11" t="str">
        <f>IFERROR(VLOOKUP($A$1&amp;":"&amp;A964,'Finish order'!C:K,5,FALSE),"")</f>
        <v/>
      </c>
      <c r="F964" s="2" t="str">
        <f>IFERROR(VLOOKUP($A$1&amp;":"&amp;A964,'Finish order'!C:K,4,FALSE),"")</f>
        <v/>
      </c>
      <c r="G964" s="2" t="str" cm="1">
        <f t="array" ref="G964">IFERROR(SMALL(IF($D$2:$D1873=D964,$A$2:$A$911*1.001),1),"")</f>
        <v/>
      </c>
      <c r="H964" s="2" t="str" cm="1">
        <f t="array" ref="H964">IFERROR(SMALL(IF($D$2:$D1873=D964,$A$2:$A$911*1.0001),2),"")</f>
        <v/>
      </c>
      <c r="I964" s="2" t="str" cm="1">
        <f t="array" ref="I964">IFERROR(SMALL(IF($D$2:$D1873=D964,$A$2:$A$911*1.00001),3),"")</f>
        <v/>
      </c>
      <c r="J964" s="2" t="str" cm="1">
        <f t="array" ref="J964">IFERROR(SMALL(IF($D$2:$D1873=D964,$A$2:$A$911*1.000001),4),"")</f>
        <v/>
      </c>
      <c r="K964" s="13" t="str">
        <f t="shared" si="86"/>
        <v>No</v>
      </c>
      <c r="L964" s="13" t="str">
        <f t="shared" si="87"/>
        <v>No</v>
      </c>
      <c r="M964" s="13" t="str">
        <f t="shared" si="88"/>
        <v>No</v>
      </c>
      <c r="N964" s="13" t="str">
        <f>Table1[[#This Row],[Club]]&amp;":"&amp;Table1[[#Headers],[Male]]</f>
        <v>:Male</v>
      </c>
    </row>
    <row r="965" spans="1:14" x14ac:dyDescent="0.2">
      <c r="A965" s="2">
        <v>964</v>
      </c>
      <c r="B965" s="2" t="str">
        <f>IFERROR(VLOOKUP($A$1&amp;":"&amp;A965,'Finish order'!C:K,6,FALSE),"")</f>
        <v/>
      </c>
      <c r="C965" s="2" t="str">
        <f>IFERROR(VLOOKUP(A$1&amp;":"&amp;A965,'Finish order'!$C:$K,9,FALSE),"")</f>
        <v/>
      </c>
      <c r="D965" s="2" t="str">
        <f>IFERROR(VLOOKUP(A$1&amp;":"&amp;A965,'Finish order'!$C:$K,7,FALSE),"")</f>
        <v/>
      </c>
      <c r="E965" s="11" t="str">
        <f>IFERROR(VLOOKUP($A$1&amp;":"&amp;A965,'Finish order'!C:K,5,FALSE),"")</f>
        <v/>
      </c>
      <c r="F965" s="2" t="str">
        <f>IFERROR(VLOOKUP($A$1&amp;":"&amp;A965,'Finish order'!C:K,4,FALSE),"")</f>
        <v/>
      </c>
      <c r="G965" s="2" t="str" cm="1">
        <f t="array" ref="G965">IFERROR(SMALL(IF($D$2:$D1874=D965,$A$2:$A$911*1.001),1),"")</f>
        <v/>
      </c>
      <c r="H965" s="2" t="str" cm="1">
        <f t="array" ref="H965">IFERROR(SMALL(IF($D$2:$D1874=D965,$A$2:$A$911*1.0001),2),"")</f>
        <v/>
      </c>
      <c r="I965" s="2" t="str" cm="1">
        <f t="array" ref="I965">IFERROR(SMALL(IF($D$2:$D1874=D965,$A$2:$A$911*1.00001),3),"")</f>
        <v/>
      </c>
      <c r="J965" s="2" t="str" cm="1">
        <f t="array" ref="J965">IFERROR(SMALL(IF($D$2:$D1874=D965,$A$2:$A$911*1.000001),4),"")</f>
        <v/>
      </c>
      <c r="K965" s="13" t="str">
        <f t="shared" si="86"/>
        <v>No</v>
      </c>
      <c r="L965" s="13" t="str">
        <f t="shared" si="87"/>
        <v>No</v>
      </c>
      <c r="M965" s="13" t="str">
        <f t="shared" si="88"/>
        <v>No</v>
      </c>
      <c r="N965" s="13" t="str">
        <f>Table1[[#This Row],[Club]]&amp;":"&amp;Table1[[#Headers],[Male]]</f>
        <v>:Male</v>
      </c>
    </row>
    <row r="966" spans="1:14" x14ac:dyDescent="0.2">
      <c r="A966" s="2">
        <v>965</v>
      </c>
      <c r="B966" s="2" t="str">
        <f>IFERROR(VLOOKUP($A$1&amp;":"&amp;A966,'Finish order'!C:K,6,FALSE),"")</f>
        <v/>
      </c>
      <c r="C966" s="2" t="str">
        <f>IFERROR(VLOOKUP(A$1&amp;":"&amp;A966,'Finish order'!$C:$K,9,FALSE),"")</f>
        <v/>
      </c>
      <c r="D966" s="2" t="str">
        <f>IFERROR(VLOOKUP(A$1&amp;":"&amp;A966,'Finish order'!$C:$K,7,FALSE),"")</f>
        <v/>
      </c>
      <c r="E966" s="11" t="str">
        <f>IFERROR(VLOOKUP($A$1&amp;":"&amp;A966,'Finish order'!C:K,5,FALSE),"")</f>
        <v/>
      </c>
      <c r="F966" s="2" t="str">
        <f>IFERROR(VLOOKUP($A$1&amp;":"&amp;A966,'Finish order'!C:K,4,FALSE),"")</f>
        <v/>
      </c>
      <c r="G966" s="2" t="str" cm="1">
        <f t="array" ref="G966">IFERROR(SMALL(IF($D$2:$D1875=D966,$A$2:$A$911*1.001),1),"")</f>
        <v/>
      </c>
      <c r="H966" s="2" t="str" cm="1">
        <f t="array" ref="H966">IFERROR(SMALL(IF($D$2:$D1875=D966,$A$2:$A$911*1.0001),2),"")</f>
        <v/>
      </c>
      <c r="I966" s="2" t="str" cm="1">
        <f t="array" ref="I966">IFERROR(SMALL(IF($D$2:$D1875=D966,$A$2:$A$911*1.00001),3),"")</f>
        <v/>
      </c>
      <c r="J966" s="2" t="str" cm="1">
        <f t="array" ref="J966">IFERROR(SMALL(IF($D$2:$D1875=D966,$A$2:$A$911*1.000001),4),"")</f>
        <v/>
      </c>
      <c r="K966" s="13" t="str">
        <f t="shared" si="86"/>
        <v>No</v>
      </c>
      <c r="L966" s="13" t="str">
        <f t="shared" si="87"/>
        <v>No</v>
      </c>
      <c r="M966" s="13" t="str">
        <f t="shared" si="88"/>
        <v>No</v>
      </c>
      <c r="N966" s="13" t="str">
        <f>Table1[[#This Row],[Club]]&amp;":"&amp;Table1[[#Headers],[Male]]</f>
        <v>:Male</v>
      </c>
    </row>
    <row r="967" spans="1:14" x14ac:dyDescent="0.2">
      <c r="A967" s="2">
        <v>966</v>
      </c>
      <c r="B967" s="2" t="str">
        <f>IFERROR(VLOOKUP($A$1&amp;":"&amp;A967,'Finish order'!C:K,6,FALSE),"")</f>
        <v/>
      </c>
      <c r="C967" s="2" t="str">
        <f>IFERROR(VLOOKUP(A$1&amp;":"&amp;A967,'Finish order'!$C:$K,9,FALSE),"")</f>
        <v/>
      </c>
      <c r="D967" s="2" t="str">
        <f>IFERROR(VLOOKUP(A$1&amp;":"&amp;A967,'Finish order'!$C:$K,7,FALSE),"")</f>
        <v/>
      </c>
      <c r="E967" s="11" t="str">
        <f>IFERROR(VLOOKUP($A$1&amp;":"&amp;A967,'Finish order'!C:K,5,FALSE),"")</f>
        <v/>
      </c>
      <c r="F967" s="2" t="str">
        <f>IFERROR(VLOOKUP($A$1&amp;":"&amp;A967,'Finish order'!C:K,4,FALSE),"")</f>
        <v/>
      </c>
      <c r="G967" s="2" t="str" cm="1">
        <f t="array" ref="G967">IFERROR(SMALL(IF($D$2:$D1876=D967,$A$2:$A$911*1.001),1),"")</f>
        <v/>
      </c>
      <c r="H967" s="2" t="str" cm="1">
        <f t="array" ref="H967">IFERROR(SMALL(IF($D$2:$D1876=D967,$A$2:$A$911*1.0001),2),"")</f>
        <v/>
      </c>
      <c r="I967" s="2" t="str" cm="1">
        <f t="array" ref="I967">IFERROR(SMALL(IF($D$2:$D1876=D967,$A$2:$A$911*1.00001),3),"")</f>
        <v/>
      </c>
      <c r="J967" s="2" t="str" cm="1">
        <f t="array" ref="J967">IFERROR(SMALL(IF($D$2:$D1876=D967,$A$2:$A$911*1.000001),4),"")</f>
        <v/>
      </c>
      <c r="K967" s="13" t="str">
        <f t="shared" si="86"/>
        <v>No</v>
      </c>
      <c r="L967" s="13" t="str">
        <f t="shared" si="87"/>
        <v>No</v>
      </c>
      <c r="M967" s="13" t="str">
        <f t="shared" si="88"/>
        <v>No</v>
      </c>
      <c r="N967" s="13" t="str">
        <f>Table1[[#This Row],[Club]]&amp;":"&amp;Table1[[#Headers],[Male]]</f>
        <v>:Male</v>
      </c>
    </row>
    <row r="968" spans="1:14" x14ac:dyDescent="0.2">
      <c r="A968" s="2">
        <v>967</v>
      </c>
      <c r="B968" s="2" t="str">
        <f>IFERROR(VLOOKUP($A$1&amp;":"&amp;A968,'Finish order'!C:K,6,FALSE),"")</f>
        <v/>
      </c>
      <c r="C968" s="2" t="str">
        <f>IFERROR(VLOOKUP(A$1&amp;":"&amp;A968,'Finish order'!$C:$K,9,FALSE),"")</f>
        <v/>
      </c>
      <c r="D968" s="2" t="str">
        <f>IFERROR(VLOOKUP(A$1&amp;":"&amp;A968,'Finish order'!$C:$K,7,FALSE),"")</f>
        <v/>
      </c>
      <c r="E968" s="11" t="str">
        <f>IFERROR(VLOOKUP($A$1&amp;":"&amp;A968,'Finish order'!C:K,5,FALSE),"")</f>
        <v/>
      </c>
      <c r="F968" s="2" t="str">
        <f>IFERROR(VLOOKUP($A$1&amp;":"&amp;A968,'Finish order'!C:K,4,FALSE),"")</f>
        <v/>
      </c>
      <c r="G968" s="2" t="str" cm="1">
        <f t="array" ref="G968">IFERROR(SMALL(IF($D$2:$D1877=D968,$A$2:$A$911*1.001),1),"")</f>
        <v/>
      </c>
      <c r="H968" s="2" t="str" cm="1">
        <f t="array" ref="H968">IFERROR(SMALL(IF($D$2:$D1877=D968,$A$2:$A$911*1.0001),2),"")</f>
        <v/>
      </c>
      <c r="I968" s="2" t="str" cm="1">
        <f t="array" ref="I968">IFERROR(SMALL(IF($D$2:$D1877=D968,$A$2:$A$911*1.00001),3),"")</f>
        <v/>
      </c>
      <c r="J968" s="2" t="str" cm="1">
        <f t="array" ref="J968">IFERROR(SMALL(IF($D$2:$D1877=D968,$A$2:$A$911*1.000001),4),"")</f>
        <v/>
      </c>
      <c r="K968" s="13" t="str">
        <f t="shared" si="86"/>
        <v>No</v>
      </c>
      <c r="L968" s="13" t="str">
        <f t="shared" si="87"/>
        <v>No</v>
      </c>
      <c r="M968" s="13" t="str">
        <f t="shared" si="88"/>
        <v>No</v>
      </c>
      <c r="N968" s="13" t="str">
        <f>Table1[[#This Row],[Club]]&amp;":"&amp;Table1[[#Headers],[Male]]</f>
        <v>:Male</v>
      </c>
    </row>
    <row r="969" spans="1:14" x14ac:dyDescent="0.2">
      <c r="A969" s="2">
        <v>968</v>
      </c>
      <c r="B969" s="2" t="str">
        <f>IFERROR(VLOOKUP($A$1&amp;":"&amp;A969,'Finish order'!C:K,6,FALSE),"")</f>
        <v/>
      </c>
      <c r="C969" s="2" t="str">
        <f>IFERROR(VLOOKUP(A$1&amp;":"&amp;A969,'Finish order'!$C:$K,9,FALSE),"")</f>
        <v/>
      </c>
      <c r="D969" s="2" t="str">
        <f>IFERROR(VLOOKUP(A$1&amp;":"&amp;A969,'Finish order'!$C:$K,7,FALSE),"")</f>
        <v/>
      </c>
      <c r="E969" s="11" t="str">
        <f>IFERROR(VLOOKUP($A$1&amp;":"&amp;A969,'Finish order'!C:K,5,FALSE),"")</f>
        <v/>
      </c>
      <c r="F969" s="2" t="str">
        <f>IFERROR(VLOOKUP($A$1&amp;":"&amp;A969,'Finish order'!C:K,4,FALSE),"")</f>
        <v/>
      </c>
      <c r="G969" s="2" t="str" cm="1">
        <f t="array" ref="G969">IFERROR(SMALL(IF($D$2:$D1878=D969,$A$2:$A$911*1.001),1),"")</f>
        <v/>
      </c>
      <c r="H969" s="2" t="str" cm="1">
        <f t="array" ref="H969">IFERROR(SMALL(IF($D$2:$D1878=D969,$A$2:$A$911*1.0001),2),"")</f>
        <v/>
      </c>
      <c r="I969" s="2" t="str" cm="1">
        <f t="array" ref="I969">IFERROR(SMALL(IF($D$2:$D1878=D969,$A$2:$A$911*1.00001),3),"")</f>
        <v/>
      </c>
      <c r="J969" s="2" t="str" cm="1">
        <f t="array" ref="J969">IFERROR(SMALL(IF($D$2:$D1878=D969,$A$2:$A$911*1.000001),4),"")</f>
        <v/>
      </c>
      <c r="K969" s="13" t="str">
        <f t="shared" si="86"/>
        <v>No</v>
      </c>
      <c r="L969" s="13" t="str">
        <f t="shared" si="87"/>
        <v>No</v>
      </c>
      <c r="M969" s="13" t="str">
        <f t="shared" si="88"/>
        <v>No</v>
      </c>
      <c r="N969" s="13" t="str">
        <f>Table1[[#This Row],[Club]]&amp;":"&amp;Table1[[#Headers],[Male]]</f>
        <v>:Male</v>
      </c>
    </row>
    <row r="970" spans="1:14" x14ac:dyDescent="0.2">
      <c r="A970" s="2">
        <v>969</v>
      </c>
      <c r="B970" s="2" t="str">
        <f>IFERROR(VLOOKUP($A$1&amp;":"&amp;A970,'Finish order'!C:K,6,FALSE),"")</f>
        <v/>
      </c>
      <c r="C970" s="2" t="str">
        <f>IFERROR(VLOOKUP(A$1&amp;":"&amp;A970,'Finish order'!$C:$K,9,FALSE),"")</f>
        <v/>
      </c>
      <c r="D970" s="2" t="str">
        <f>IFERROR(VLOOKUP(A$1&amp;":"&amp;A970,'Finish order'!$C:$K,7,FALSE),"")</f>
        <v/>
      </c>
      <c r="E970" s="11" t="str">
        <f>IFERROR(VLOOKUP($A$1&amp;":"&amp;A970,'Finish order'!C:K,5,FALSE),"")</f>
        <v/>
      </c>
      <c r="F970" s="2" t="str">
        <f>IFERROR(VLOOKUP($A$1&amp;":"&amp;A970,'Finish order'!C:K,4,FALSE),"")</f>
        <v/>
      </c>
      <c r="G970" s="2" t="str" cm="1">
        <f t="array" ref="G970">IFERROR(SMALL(IF($D$2:$D1879=D970,$A$2:$A$911*1.001),1),"")</f>
        <v/>
      </c>
      <c r="H970" s="2" t="str" cm="1">
        <f t="array" ref="H970">IFERROR(SMALL(IF($D$2:$D1879=D970,$A$2:$A$911*1.0001),2),"")</f>
        <v/>
      </c>
      <c r="I970" s="2" t="str" cm="1">
        <f t="array" ref="I970">IFERROR(SMALL(IF($D$2:$D1879=D970,$A$2:$A$911*1.00001),3),"")</f>
        <v/>
      </c>
      <c r="J970" s="2" t="str" cm="1">
        <f t="array" ref="J970">IFERROR(SMALL(IF($D$2:$D1879=D970,$A$2:$A$911*1.000001),4),"")</f>
        <v/>
      </c>
      <c r="K970" s="13" t="str">
        <f t="shared" si="86"/>
        <v>No</v>
      </c>
      <c r="L970" s="13" t="str">
        <f t="shared" si="87"/>
        <v>No</v>
      </c>
      <c r="M970" s="13" t="str">
        <f t="shared" si="88"/>
        <v>No</v>
      </c>
      <c r="N970" s="13" t="str">
        <f>Table1[[#This Row],[Club]]&amp;":"&amp;Table1[[#Headers],[Male]]</f>
        <v>:Male</v>
      </c>
    </row>
    <row r="971" spans="1:14" x14ac:dyDescent="0.2">
      <c r="A971" s="2">
        <v>970</v>
      </c>
      <c r="B971" s="2" t="str">
        <f>IFERROR(VLOOKUP($A$1&amp;":"&amp;A971,'Finish order'!C:K,6,FALSE),"")</f>
        <v/>
      </c>
      <c r="C971" s="2" t="str">
        <f>IFERROR(VLOOKUP(A$1&amp;":"&amp;A971,'Finish order'!$C:$K,9,FALSE),"")</f>
        <v/>
      </c>
      <c r="D971" s="2" t="str">
        <f>IFERROR(VLOOKUP(A$1&amp;":"&amp;A971,'Finish order'!$C:$K,7,FALSE),"")</f>
        <v/>
      </c>
      <c r="E971" s="11" t="str">
        <f>IFERROR(VLOOKUP($A$1&amp;":"&amp;A971,'Finish order'!C:K,5,FALSE),"")</f>
        <v/>
      </c>
      <c r="F971" s="2" t="str">
        <f>IFERROR(VLOOKUP($A$1&amp;":"&amp;A971,'Finish order'!C:K,4,FALSE),"")</f>
        <v/>
      </c>
      <c r="G971" s="2" t="str" cm="1">
        <f t="array" ref="G971">IFERROR(SMALL(IF($D$2:$D1880=D971,$A$2:$A$911*1.001),1),"")</f>
        <v/>
      </c>
      <c r="H971" s="2" t="str" cm="1">
        <f t="array" ref="H971">IFERROR(SMALL(IF($D$2:$D1880=D971,$A$2:$A$911*1.0001),2),"")</f>
        <v/>
      </c>
      <c r="I971" s="2" t="str" cm="1">
        <f t="array" ref="I971">IFERROR(SMALL(IF($D$2:$D1880=D971,$A$2:$A$911*1.00001),3),"")</f>
        <v/>
      </c>
      <c r="J971" s="2" t="str" cm="1">
        <f t="array" ref="J971">IFERROR(SMALL(IF($D$2:$D1880=D971,$A$2:$A$911*1.000001),4),"")</f>
        <v/>
      </c>
      <c r="K971" s="13" t="str">
        <f t="shared" si="86"/>
        <v>No</v>
      </c>
      <c r="L971" s="13" t="str">
        <f t="shared" si="87"/>
        <v>No</v>
      </c>
      <c r="M971" s="13" t="str">
        <f t="shared" si="88"/>
        <v>No</v>
      </c>
      <c r="N971" s="13" t="str">
        <f>Table1[[#This Row],[Club]]&amp;":"&amp;Table1[[#Headers],[Male]]</f>
        <v>:Male</v>
      </c>
    </row>
    <row r="972" spans="1:14" x14ac:dyDescent="0.2">
      <c r="A972" s="2">
        <v>971</v>
      </c>
      <c r="B972" s="2" t="str">
        <f>IFERROR(VLOOKUP($A$1&amp;":"&amp;A972,'Finish order'!C:K,6,FALSE),"")</f>
        <v/>
      </c>
      <c r="C972" s="2" t="str">
        <f>IFERROR(VLOOKUP(A$1&amp;":"&amp;A972,'Finish order'!$C:$K,9,FALSE),"")</f>
        <v/>
      </c>
      <c r="D972" s="2" t="str">
        <f>IFERROR(VLOOKUP(A$1&amp;":"&amp;A972,'Finish order'!$C:$K,7,FALSE),"")</f>
        <v/>
      </c>
      <c r="E972" s="11" t="str">
        <f>IFERROR(VLOOKUP($A$1&amp;":"&amp;A972,'Finish order'!C:K,5,FALSE),"")</f>
        <v/>
      </c>
      <c r="F972" s="2" t="str">
        <f>IFERROR(VLOOKUP($A$1&amp;":"&amp;A972,'Finish order'!C:K,4,FALSE),"")</f>
        <v/>
      </c>
      <c r="G972" s="2" t="str" cm="1">
        <f t="array" ref="G972">IFERROR(SMALL(IF($D$2:$D1881=D972,$A$2:$A$911*1.001),1),"")</f>
        <v/>
      </c>
      <c r="H972" s="2" t="str" cm="1">
        <f t="array" ref="H972">IFERROR(SMALL(IF($D$2:$D1881=D972,$A$2:$A$911*1.0001),2),"")</f>
        <v/>
      </c>
      <c r="I972" s="2" t="str" cm="1">
        <f t="array" ref="I972">IFERROR(SMALL(IF($D$2:$D1881=D972,$A$2:$A$911*1.00001),3),"")</f>
        <v/>
      </c>
      <c r="J972" s="2" t="str" cm="1">
        <f t="array" ref="J972">IFERROR(SMALL(IF($D$2:$D1881=D972,$A$2:$A$911*1.000001),4),"")</f>
        <v/>
      </c>
      <c r="K972" s="13" t="str">
        <f t="shared" si="86"/>
        <v>No</v>
      </c>
      <c r="L972" s="13" t="str">
        <f t="shared" si="87"/>
        <v>No</v>
      </c>
      <c r="M972" s="13" t="str">
        <f t="shared" si="88"/>
        <v>No</v>
      </c>
      <c r="N972" s="13" t="str">
        <f>Table1[[#This Row],[Club]]&amp;":"&amp;Table1[[#Headers],[Male]]</f>
        <v>:Male</v>
      </c>
    </row>
    <row r="973" spans="1:14" x14ac:dyDescent="0.2">
      <c r="A973" s="2">
        <v>972</v>
      </c>
      <c r="B973" s="2" t="str">
        <f>IFERROR(VLOOKUP($A$1&amp;":"&amp;A973,'Finish order'!C:K,6,FALSE),"")</f>
        <v/>
      </c>
      <c r="C973" s="2" t="str">
        <f>IFERROR(VLOOKUP(A$1&amp;":"&amp;A973,'Finish order'!$C:$K,9,FALSE),"")</f>
        <v/>
      </c>
      <c r="D973" s="2" t="str">
        <f>IFERROR(VLOOKUP(A$1&amp;":"&amp;A973,'Finish order'!$C:$K,7,FALSE),"")</f>
        <v/>
      </c>
      <c r="E973" s="11" t="str">
        <f>IFERROR(VLOOKUP($A$1&amp;":"&amp;A973,'Finish order'!C:K,5,FALSE),"")</f>
        <v/>
      </c>
      <c r="F973" s="2" t="str">
        <f>IFERROR(VLOOKUP($A$1&amp;":"&amp;A973,'Finish order'!C:K,4,FALSE),"")</f>
        <v/>
      </c>
      <c r="G973" s="2" t="str" cm="1">
        <f t="array" ref="G973">IFERROR(SMALL(IF($D$2:$D1882=D973,$A$2:$A$911*1.001),1),"")</f>
        <v/>
      </c>
      <c r="H973" s="2" t="str" cm="1">
        <f t="array" ref="H973">IFERROR(SMALL(IF($D$2:$D1882=D973,$A$2:$A$911*1.0001),2),"")</f>
        <v/>
      </c>
      <c r="I973" s="2" t="str" cm="1">
        <f t="array" ref="I973">IFERROR(SMALL(IF($D$2:$D1882=D973,$A$2:$A$911*1.00001),3),"")</f>
        <v/>
      </c>
      <c r="J973" s="2" t="str" cm="1">
        <f t="array" ref="J973">IFERROR(SMALL(IF($D$2:$D1882=D973,$A$2:$A$911*1.000001),4),"")</f>
        <v/>
      </c>
      <c r="K973" s="13" t="str">
        <f t="shared" si="86"/>
        <v>No</v>
      </c>
      <c r="L973" s="13" t="str">
        <f t="shared" si="87"/>
        <v>No</v>
      </c>
      <c r="M973" s="13" t="str">
        <f t="shared" si="88"/>
        <v>No</v>
      </c>
      <c r="N973" s="13" t="str">
        <f>Table1[[#This Row],[Club]]&amp;":"&amp;Table1[[#Headers],[Male]]</f>
        <v>:Male</v>
      </c>
    </row>
    <row r="974" spans="1:14" x14ac:dyDescent="0.2">
      <c r="A974" s="2">
        <v>973</v>
      </c>
      <c r="B974" s="2" t="str">
        <f>IFERROR(VLOOKUP($A$1&amp;":"&amp;A974,'Finish order'!C:K,6,FALSE),"")</f>
        <v/>
      </c>
      <c r="C974" s="2" t="str">
        <f>IFERROR(VLOOKUP(A$1&amp;":"&amp;A974,'Finish order'!$C:$K,9,FALSE),"")</f>
        <v/>
      </c>
      <c r="D974" s="2" t="str">
        <f>IFERROR(VLOOKUP(A$1&amp;":"&amp;A974,'Finish order'!$C:$K,7,FALSE),"")</f>
        <v/>
      </c>
      <c r="E974" s="11" t="str">
        <f>IFERROR(VLOOKUP($A$1&amp;":"&amp;A974,'Finish order'!C:K,5,FALSE),"")</f>
        <v/>
      </c>
      <c r="F974" s="2" t="str">
        <f>IFERROR(VLOOKUP($A$1&amp;":"&amp;A974,'Finish order'!C:K,4,FALSE),"")</f>
        <v/>
      </c>
      <c r="G974" s="2" t="str" cm="1">
        <f t="array" ref="G974">IFERROR(SMALL(IF($D$2:$D1883=D974,$A$2:$A$911*1.001),1),"")</f>
        <v/>
      </c>
      <c r="H974" s="2" t="str" cm="1">
        <f t="array" ref="H974">IFERROR(SMALL(IF($D$2:$D1883=D974,$A$2:$A$911*1.0001),2),"")</f>
        <v/>
      </c>
      <c r="I974" s="2" t="str" cm="1">
        <f t="array" ref="I974">IFERROR(SMALL(IF($D$2:$D1883=D974,$A$2:$A$911*1.00001),3),"")</f>
        <v/>
      </c>
      <c r="J974" s="2" t="str" cm="1">
        <f t="array" ref="J974">IFERROR(SMALL(IF($D$2:$D1883=D974,$A$2:$A$911*1.000001),4),"")</f>
        <v/>
      </c>
      <c r="K974" s="13" t="str">
        <f t="shared" si="86"/>
        <v>No</v>
      </c>
      <c r="L974" s="13" t="str">
        <f t="shared" si="87"/>
        <v>No</v>
      </c>
      <c r="M974" s="13" t="str">
        <f t="shared" si="88"/>
        <v>No</v>
      </c>
      <c r="N974" s="13" t="str">
        <f>Table1[[#This Row],[Club]]&amp;":"&amp;Table1[[#Headers],[Male]]</f>
        <v>:Male</v>
      </c>
    </row>
    <row r="975" spans="1:14" x14ac:dyDescent="0.2">
      <c r="A975" s="2">
        <v>974</v>
      </c>
      <c r="B975" s="2" t="str">
        <f>IFERROR(VLOOKUP($A$1&amp;":"&amp;A975,'Finish order'!C:K,6,FALSE),"")</f>
        <v/>
      </c>
      <c r="C975" s="2" t="str">
        <f>IFERROR(VLOOKUP(A$1&amp;":"&amp;A975,'Finish order'!$C:$K,9,FALSE),"")</f>
        <v/>
      </c>
      <c r="D975" s="2" t="str">
        <f>IFERROR(VLOOKUP(A$1&amp;":"&amp;A975,'Finish order'!$C:$K,7,FALSE),"")</f>
        <v/>
      </c>
      <c r="E975" s="11" t="str">
        <f>IFERROR(VLOOKUP($A$1&amp;":"&amp;A975,'Finish order'!C:K,5,FALSE),"")</f>
        <v/>
      </c>
      <c r="F975" s="2" t="str">
        <f>IFERROR(VLOOKUP($A$1&amp;":"&amp;A975,'Finish order'!C:K,4,FALSE),"")</f>
        <v/>
      </c>
      <c r="G975" s="2" t="str" cm="1">
        <f t="array" ref="G975">IFERROR(SMALL(IF($D$2:$D1884=D975,$A$2:$A$911*1.001),1),"")</f>
        <v/>
      </c>
      <c r="H975" s="2" t="str" cm="1">
        <f t="array" ref="H975">IFERROR(SMALL(IF($D$2:$D1884=D975,$A$2:$A$911*1.0001),2),"")</f>
        <v/>
      </c>
      <c r="I975" s="2" t="str" cm="1">
        <f t="array" ref="I975">IFERROR(SMALL(IF($D$2:$D1884=D975,$A$2:$A$911*1.00001),3),"")</f>
        <v/>
      </c>
      <c r="J975" s="2" t="str" cm="1">
        <f t="array" ref="J975">IFERROR(SMALL(IF($D$2:$D1884=D975,$A$2:$A$911*1.000001),4),"")</f>
        <v/>
      </c>
      <c r="K975" s="13" t="str">
        <f t="shared" si="86"/>
        <v>No</v>
      </c>
      <c r="L975" s="13" t="str">
        <f t="shared" si="87"/>
        <v>No</v>
      </c>
      <c r="M975" s="13" t="str">
        <f t="shared" si="88"/>
        <v>No</v>
      </c>
      <c r="N975" s="13" t="str">
        <f>Table1[[#This Row],[Club]]&amp;":"&amp;Table1[[#Headers],[Male]]</f>
        <v>:Male</v>
      </c>
    </row>
    <row r="976" spans="1:14" x14ac:dyDescent="0.2">
      <c r="A976" s="2">
        <v>975</v>
      </c>
      <c r="B976" s="2" t="str">
        <f>IFERROR(VLOOKUP($A$1&amp;":"&amp;A976,'Finish order'!C:K,6,FALSE),"")</f>
        <v/>
      </c>
      <c r="C976" s="2" t="str">
        <f>IFERROR(VLOOKUP(A$1&amp;":"&amp;A976,'Finish order'!$C:$K,9,FALSE),"")</f>
        <v/>
      </c>
      <c r="D976" s="2" t="str">
        <f>IFERROR(VLOOKUP(A$1&amp;":"&amp;A976,'Finish order'!$C:$K,7,FALSE),"")</f>
        <v/>
      </c>
      <c r="E976" s="11" t="str">
        <f>IFERROR(VLOOKUP($A$1&amp;":"&amp;A976,'Finish order'!C:K,5,FALSE),"")</f>
        <v/>
      </c>
      <c r="F976" s="2" t="str">
        <f>IFERROR(VLOOKUP($A$1&amp;":"&amp;A976,'Finish order'!C:K,4,FALSE),"")</f>
        <v/>
      </c>
      <c r="G976" s="2" t="str" cm="1">
        <f t="array" ref="G976">IFERROR(SMALL(IF($D$2:$D1885=D976,$A$2:$A$911*1.001),1),"")</f>
        <v/>
      </c>
      <c r="H976" s="2" t="str" cm="1">
        <f t="array" ref="H976">IFERROR(SMALL(IF($D$2:$D1885=D976,$A$2:$A$911*1.0001),2),"")</f>
        <v/>
      </c>
      <c r="I976" s="2" t="str" cm="1">
        <f t="array" ref="I976">IFERROR(SMALL(IF($D$2:$D1885=D976,$A$2:$A$911*1.00001),3),"")</f>
        <v/>
      </c>
      <c r="J976" s="2" t="str" cm="1">
        <f t="array" ref="J976">IFERROR(SMALL(IF($D$2:$D1885=D976,$A$2:$A$911*1.000001),4),"")</f>
        <v/>
      </c>
      <c r="K976" s="13" t="str">
        <f t="shared" si="86"/>
        <v>No</v>
      </c>
      <c r="L976" s="13" t="str">
        <f t="shared" si="87"/>
        <v>No</v>
      </c>
      <c r="M976" s="13" t="str">
        <f t="shared" si="88"/>
        <v>No</v>
      </c>
      <c r="N976" s="13" t="str">
        <f>Table1[[#This Row],[Club]]&amp;":"&amp;Table1[[#Headers],[Male]]</f>
        <v>:Male</v>
      </c>
    </row>
    <row r="977" spans="1:14" x14ac:dyDescent="0.2">
      <c r="A977" s="2">
        <v>976</v>
      </c>
      <c r="B977" s="2" t="str">
        <f>IFERROR(VLOOKUP($A$1&amp;":"&amp;A977,'Finish order'!C:K,6,FALSE),"")</f>
        <v/>
      </c>
      <c r="C977" s="2" t="str">
        <f>IFERROR(VLOOKUP(A$1&amp;":"&amp;A977,'Finish order'!$C:$K,9,FALSE),"")</f>
        <v/>
      </c>
      <c r="D977" s="2" t="str">
        <f>IFERROR(VLOOKUP(A$1&amp;":"&amp;A977,'Finish order'!$C:$K,7,FALSE),"")</f>
        <v/>
      </c>
      <c r="E977" s="11" t="str">
        <f>IFERROR(VLOOKUP($A$1&amp;":"&amp;A977,'Finish order'!C:K,5,FALSE),"")</f>
        <v/>
      </c>
      <c r="F977" s="2" t="str">
        <f>IFERROR(VLOOKUP($A$1&amp;":"&amp;A977,'Finish order'!C:K,4,FALSE),"")</f>
        <v/>
      </c>
      <c r="G977" s="2" t="str" cm="1">
        <f t="array" ref="G977">IFERROR(SMALL(IF($D$2:$D1886=D977,$A$2:$A$911*1.001),1),"")</f>
        <v/>
      </c>
      <c r="H977" s="2" t="str" cm="1">
        <f t="array" ref="H977">IFERROR(SMALL(IF($D$2:$D1886=D977,$A$2:$A$911*1.0001),2),"")</f>
        <v/>
      </c>
      <c r="I977" s="2" t="str" cm="1">
        <f t="array" ref="I977">IFERROR(SMALL(IF($D$2:$D1886=D977,$A$2:$A$911*1.00001),3),"")</f>
        <v/>
      </c>
      <c r="J977" s="2" t="str" cm="1">
        <f t="array" ref="J977">IFERROR(SMALL(IF($D$2:$D1886=D977,$A$2:$A$911*1.000001),4),"")</f>
        <v/>
      </c>
      <c r="K977" s="13" t="str">
        <f t="shared" si="86"/>
        <v>No</v>
      </c>
      <c r="L977" s="13" t="str">
        <f t="shared" si="87"/>
        <v>No</v>
      </c>
      <c r="M977" s="13" t="str">
        <f t="shared" si="88"/>
        <v>No</v>
      </c>
      <c r="N977" s="13" t="str">
        <f>Table1[[#This Row],[Club]]&amp;":"&amp;Table1[[#Headers],[Male]]</f>
        <v>:Male</v>
      </c>
    </row>
    <row r="978" spans="1:14" x14ac:dyDescent="0.2">
      <c r="A978" s="2">
        <v>977</v>
      </c>
      <c r="B978" s="2" t="str">
        <f>IFERROR(VLOOKUP($A$1&amp;":"&amp;A978,'Finish order'!C:K,6,FALSE),"")</f>
        <v/>
      </c>
      <c r="C978" s="2" t="str">
        <f>IFERROR(VLOOKUP(A$1&amp;":"&amp;A978,'Finish order'!$C:$K,9,FALSE),"")</f>
        <v/>
      </c>
      <c r="D978" s="2" t="str">
        <f>IFERROR(VLOOKUP(A$1&amp;":"&amp;A978,'Finish order'!$C:$K,7,FALSE),"")</f>
        <v/>
      </c>
      <c r="E978" s="11" t="str">
        <f>IFERROR(VLOOKUP($A$1&amp;":"&amp;A978,'Finish order'!C:K,5,FALSE),"")</f>
        <v/>
      </c>
      <c r="F978" s="2" t="str">
        <f>IFERROR(VLOOKUP($A$1&amp;":"&amp;A978,'Finish order'!C:K,4,FALSE),"")</f>
        <v/>
      </c>
      <c r="G978" s="2" t="str" cm="1">
        <f t="array" ref="G978">IFERROR(SMALL(IF($D$2:$D1887=D978,$A$2:$A$911*1.001),1),"")</f>
        <v/>
      </c>
      <c r="H978" s="2" t="str" cm="1">
        <f t="array" ref="H978">IFERROR(SMALL(IF($D$2:$D1887=D978,$A$2:$A$911*1.0001),2),"")</f>
        <v/>
      </c>
      <c r="I978" s="2" t="str" cm="1">
        <f t="array" ref="I978">IFERROR(SMALL(IF($D$2:$D1887=D978,$A$2:$A$911*1.00001),3),"")</f>
        <v/>
      </c>
      <c r="J978" s="2" t="str" cm="1">
        <f t="array" ref="J978">IFERROR(SMALL(IF($D$2:$D1887=D978,$A$2:$A$911*1.000001),4),"")</f>
        <v/>
      </c>
      <c r="K978" s="13" t="str">
        <f t="shared" si="86"/>
        <v>No</v>
      </c>
      <c r="L978" s="13" t="str">
        <f t="shared" si="87"/>
        <v>No</v>
      </c>
      <c r="M978" s="13" t="str">
        <f t="shared" si="88"/>
        <v>No</v>
      </c>
      <c r="N978" s="13" t="str">
        <f>Table1[[#This Row],[Club]]&amp;":"&amp;Table1[[#Headers],[Male]]</f>
        <v>:Male</v>
      </c>
    </row>
    <row r="979" spans="1:14" x14ac:dyDescent="0.2">
      <c r="A979" s="2">
        <v>978</v>
      </c>
      <c r="B979" s="2" t="str">
        <f>IFERROR(VLOOKUP($A$1&amp;":"&amp;A979,'Finish order'!C:K,6,FALSE),"")</f>
        <v/>
      </c>
      <c r="C979" s="2" t="str">
        <f>IFERROR(VLOOKUP(A$1&amp;":"&amp;A979,'Finish order'!$C:$K,9,FALSE),"")</f>
        <v/>
      </c>
      <c r="D979" s="2" t="str">
        <f>IFERROR(VLOOKUP(A$1&amp;":"&amp;A979,'Finish order'!$C:$K,7,FALSE),"")</f>
        <v/>
      </c>
      <c r="E979" s="11" t="str">
        <f>IFERROR(VLOOKUP($A$1&amp;":"&amp;A979,'Finish order'!C:K,5,FALSE),"")</f>
        <v/>
      </c>
      <c r="F979" s="2" t="str">
        <f>IFERROR(VLOOKUP($A$1&amp;":"&amp;A979,'Finish order'!C:K,4,FALSE),"")</f>
        <v/>
      </c>
      <c r="G979" s="2" t="str" cm="1">
        <f t="array" ref="G979">IFERROR(SMALL(IF($D$2:$D1888=D979,$A$2:$A$911*1.001),1),"")</f>
        <v/>
      </c>
      <c r="H979" s="2" t="str" cm="1">
        <f t="array" ref="H979">IFERROR(SMALL(IF($D$2:$D1888=D979,$A$2:$A$911*1.0001),2),"")</f>
        <v/>
      </c>
      <c r="I979" s="2" t="str" cm="1">
        <f t="array" ref="I979">IFERROR(SMALL(IF($D$2:$D1888=D979,$A$2:$A$911*1.00001),3),"")</f>
        <v/>
      </c>
      <c r="J979" s="2" t="str" cm="1">
        <f t="array" ref="J979">IFERROR(SMALL(IF($D$2:$D1888=D979,$A$2:$A$911*1.000001),4),"")</f>
        <v/>
      </c>
      <c r="K979" s="13" t="str">
        <f t="shared" si="86"/>
        <v>No</v>
      </c>
      <c r="L979" s="13" t="str">
        <f t="shared" si="87"/>
        <v>No</v>
      </c>
      <c r="M979" s="13" t="str">
        <f t="shared" si="88"/>
        <v>No</v>
      </c>
      <c r="N979" s="13" t="str">
        <f>Table1[[#This Row],[Club]]&amp;":"&amp;Table1[[#Headers],[Male]]</f>
        <v>:Male</v>
      </c>
    </row>
    <row r="980" spans="1:14" x14ac:dyDescent="0.2">
      <c r="A980" s="2">
        <v>979</v>
      </c>
      <c r="B980" s="2" t="str">
        <f>IFERROR(VLOOKUP($A$1&amp;":"&amp;A980,'Finish order'!C:K,6,FALSE),"")</f>
        <v/>
      </c>
      <c r="C980" s="2" t="str">
        <f>IFERROR(VLOOKUP(A$1&amp;":"&amp;A980,'Finish order'!$C:$K,9,FALSE),"")</f>
        <v/>
      </c>
      <c r="D980" s="2" t="str">
        <f>IFERROR(VLOOKUP(A$1&amp;":"&amp;A980,'Finish order'!$C:$K,7,FALSE),"")</f>
        <v/>
      </c>
      <c r="E980" s="11" t="str">
        <f>IFERROR(VLOOKUP($A$1&amp;":"&amp;A980,'Finish order'!C:K,5,FALSE),"")</f>
        <v/>
      </c>
      <c r="F980" s="2" t="str">
        <f>IFERROR(VLOOKUP($A$1&amp;":"&amp;A980,'Finish order'!C:K,4,FALSE),"")</f>
        <v/>
      </c>
      <c r="G980" s="2" t="str" cm="1">
        <f t="array" ref="G980">IFERROR(SMALL(IF($D$2:$D1889=D980,$A$2:$A$911*1.001),1),"")</f>
        <v/>
      </c>
      <c r="H980" s="2" t="str" cm="1">
        <f t="array" ref="H980">IFERROR(SMALL(IF($D$2:$D1889=D980,$A$2:$A$911*1.0001),2),"")</f>
        <v/>
      </c>
      <c r="I980" s="2" t="str" cm="1">
        <f t="array" ref="I980">IFERROR(SMALL(IF($D$2:$D1889=D980,$A$2:$A$911*1.00001),3),"")</f>
        <v/>
      </c>
      <c r="J980" s="2" t="str" cm="1">
        <f t="array" ref="J980">IFERROR(SMALL(IF($D$2:$D1889=D980,$A$2:$A$911*1.000001),4),"")</f>
        <v/>
      </c>
      <c r="K980" s="13" t="str">
        <f t="shared" si="86"/>
        <v>No</v>
      </c>
      <c r="L980" s="13" t="str">
        <f t="shared" si="87"/>
        <v>No</v>
      </c>
      <c r="M980" s="13" t="str">
        <f t="shared" si="88"/>
        <v>No</v>
      </c>
      <c r="N980" s="13" t="str">
        <f>Table1[[#This Row],[Club]]&amp;":"&amp;Table1[[#Headers],[Male]]</f>
        <v>:Male</v>
      </c>
    </row>
    <row r="981" spans="1:14" x14ac:dyDescent="0.2">
      <c r="A981" s="2">
        <v>980</v>
      </c>
      <c r="B981" s="2" t="str">
        <f>IFERROR(VLOOKUP($A$1&amp;":"&amp;A981,'Finish order'!C:K,6,FALSE),"")</f>
        <v/>
      </c>
      <c r="C981" s="2" t="str">
        <f>IFERROR(VLOOKUP(A$1&amp;":"&amp;A981,'Finish order'!$C:$K,9,FALSE),"")</f>
        <v/>
      </c>
      <c r="D981" s="2" t="str">
        <f>IFERROR(VLOOKUP(A$1&amp;":"&amp;A981,'Finish order'!$C:$K,7,FALSE),"")</f>
        <v/>
      </c>
      <c r="E981" s="11" t="str">
        <f>IFERROR(VLOOKUP($A$1&amp;":"&amp;A981,'Finish order'!C:K,5,FALSE),"")</f>
        <v/>
      </c>
      <c r="F981" s="2" t="str">
        <f>IFERROR(VLOOKUP($A$1&amp;":"&amp;A981,'Finish order'!C:K,4,FALSE),"")</f>
        <v/>
      </c>
      <c r="G981" s="2" t="str" cm="1">
        <f t="array" ref="G981">IFERROR(SMALL(IF($D$2:$D1890=D981,$A$2:$A$911*1.001),1),"")</f>
        <v/>
      </c>
      <c r="H981" s="2" t="str" cm="1">
        <f t="array" ref="H981">IFERROR(SMALL(IF($D$2:$D1890=D981,$A$2:$A$911*1.0001),2),"")</f>
        <v/>
      </c>
      <c r="I981" s="2" t="str" cm="1">
        <f t="array" ref="I981">IFERROR(SMALL(IF($D$2:$D1890=D981,$A$2:$A$911*1.00001),3),"")</f>
        <v/>
      </c>
      <c r="J981" s="2" t="str" cm="1">
        <f t="array" ref="J981">IFERROR(SMALL(IF($D$2:$D1890=D981,$A$2:$A$911*1.000001),4),"")</f>
        <v/>
      </c>
      <c r="K981" s="13" t="str">
        <f t="shared" si="86"/>
        <v>No</v>
      </c>
      <c r="L981" s="13" t="str">
        <f t="shared" si="87"/>
        <v>No</v>
      </c>
      <c r="M981" s="13" t="str">
        <f t="shared" si="88"/>
        <v>No</v>
      </c>
      <c r="N981" s="13" t="str">
        <f>Table1[[#This Row],[Club]]&amp;":"&amp;Table1[[#Headers],[Male]]</f>
        <v>:Male</v>
      </c>
    </row>
    <row r="982" spans="1:14" x14ac:dyDescent="0.2">
      <c r="A982" s="2">
        <v>981</v>
      </c>
      <c r="B982" s="2" t="str">
        <f>IFERROR(VLOOKUP($A$1&amp;":"&amp;A982,'Finish order'!C:K,6,FALSE),"")</f>
        <v/>
      </c>
      <c r="C982" s="2" t="str">
        <f>IFERROR(VLOOKUP(A$1&amp;":"&amp;A982,'Finish order'!$C:$K,9,FALSE),"")</f>
        <v/>
      </c>
      <c r="D982" s="2" t="str">
        <f>IFERROR(VLOOKUP(A$1&amp;":"&amp;A982,'Finish order'!$C:$K,7,FALSE),"")</f>
        <v/>
      </c>
      <c r="E982" s="11" t="str">
        <f>IFERROR(VLOOKUP($A$1&amp;":"&amp;A982,'Finish order'!C:K,5,FALSE),"")</f>
        <v/>
      </c>
      <c r="F982" s="2" t="str">
        <f>IFERROR(VLOOKUP($A$1&amp;":"&amp;A982,'Finish order'!C:K,4,FALSE),"")</f>
        <v/>
      </c>
      <c r="G982" s="2" t="str" cm="1">
        <f t="array" ref="G982">IFERROR(SMALL(IF($D$2:$D1891=D982,$A$2:$A$911*1.001),1),"")</f>
        <v/>
      </c>
      <c r="H982" s="2" t="str" cm="1">
        <f t="array" ref="H982">IFERROR(SMALL(IF($D$2:$D1891=D982,$A$2:$A$911*1.0001),2),"")</f>
        <v/>
      </c>
      <c r="I982" s="2" t="str" cm="1">
        <f t="array" ref="I982">IFERROR(SMALL(IF($D$2:$D1891=D982,$A$2:$A$911*1.00001),3),"")</f>
        <v/>
      </c>
      <c r="J982" s="2" t="str" cm="1">
        <f t="array" ref="J982">IFERROR(SMALL(IF($D$2:$D1891=D982,$A$2:$A$911*1.000001),4),"")</f>
        <v/>
      </c>
      <c r="K982" s="13" t="str">
        <f t="shared" si="86"/>
        <v>No</v>
      </c>
      <c r="L982" s="13" t="str">
        <f t="shared" si="87"/>
        <v>No</v>
      </c>
      <c r="M982" s="13" t="str">
        <f t="shared" si="88"/>
        <v>No</v>
      </c>
      <c r="N982" s="13" t="str">
        <f>Table1[[#This Row],[Club]]&amp;":"&amp;Table1[[#Headers],[Male]]</f>
        <v>:Male</v>
      </c>
    </row>
    <row r="983" spans="1:14" x14ac:dyDescent="0.2">
      <c r="A983" s="2">
        <v>982</v>
      </c>
      <c r="B983" s="2" t="str">
        <f>IFERROR(VLOOKUP($A$1&amp;":"&amp;A983,'Finish order'!C:K,6,FALSE),"")</f>
        <v/>
      </c>
      <c r="C983" s="2" t="str">
        <f>IFERROR(VLOOKUP(A$1&amp;":"&amp;A983,'Finish order'!$C:$K,9,FALSE),"")</f>
        <v/>
      </c>
      <c r="D983" s="2" t="str">
        <f>IFERROR(VLOOKUP(A$1&amp;":"&amp;A983,'Finish order'!$C:$K,7,FALSE),"")</f>
        <v/>
      </c>
      <c r="E983" s="11" t="str">
        <f>IFERROR(VLOOKUP($A$1&amp;":"&amp;A983,'Finish order'!C:K,5,FALSE),"")</f>
        <v/>
      </c>
      <c r="F983" s="2" t="str">
        <f>IFERROR(VLOOKUP($A$1&amp;":"&amp;A983,'Finish order'!C:K,4,FALSE),"")</f>
        <v/>
      </c>
      <c r="G983" s="2" t="str" cm="1">
        <f t="array" ref="G983">IFERROR(SMALL(IF($D$2:$D1892=D983,$A$2:$A$911*1.001),1),"")</f>
        <v/>
      </c>
      <c r="H983" s="2" t="str" cm="1">
        <f t="array" ref="H983">IFERROR(SMALL(IF($D$2:$D1892=D983,$A$2:$A$911*1.0001),2),"")</f>
        <v/>
      </c>
      <c r="I983" s="2" t="str" cm="1">
        <f t="array" ref="I983">IFERROR(SMALL(IF($D$2:$D1892=D983,$A$2:$A$911*1.00001),3),"")</f>
        <v/>
      </c>
      <c r="J983" s="2" t="str" cm="1">
        <f t="array" ref="J983">IFERROR(SMALL(IF($D$2:$D1892=D983,$A$2:$A$911*1.000001),4),"")</f>
        <v/>
      </c>
      <c r="K983" s="13" t="str">
        <f t="shared" si="86"/>
        <v>No</v>
      </c>
      <c r="L983" s="13" t="str">
        <f t="shared" si="87"/>
        <v>No</v>
      </c>
      <c r="M983" s="13" t="str">
        <f t="shared" si="88"/>
        <v>No</v>
      </c>
      <c r="N983" s="13" t="str">
        <f>Table1[[#This Row],[Club]]&amp;":"&amp;Table1[[#Headers],[Male]]</f>
        <v>:Male</v>
      </c>
    </row>
    <row r="984" spans="1:14" x14ac:dyDescent="0.2">
      <c r="A984" s="2">
        <v>983</v>
      </c>
      <c r="B984" s="2" t="str">
        <f>IFERROR(VLOOKUP($A$1&amp;":"&amp;A984,'Finish order'!C:K,6,FALSE),"")</f>
        <v/>
      </c>
      <c r="C984" s="2" t="str">
        <f>IFERROR(VLOOKUP(A$1&amp;":"&amp;A984,'Finish order'!$C:$K,9,FALSE),"")</f>
        <v/>
      </c>
      <c r="D984" s="2" t="str">
        <f>IFERROR(VLOOKUP(A$1&amp;":"&amp;A984,'Finish order'!$C:$K,7,FALSE),"")</f>
        <v/>
      </c>
      <c r="E984" s="11" t="str">
        <f>IFERROR(VLOOKUP($A$1&amp;":"&amp;A984,'Finish order'!C:K,5,FALSE),"")</f>
        <v/>
      </c>
      <c r="F984" s="2" t="str">
        <f>IFERROR(VLOOKUP($A$1&amp;":"&amp;A984,'Finish order'!C:K,4,FALSE),"")</f>
        <v/>
      </c>
      <c r="G984" s="2" t="str" cm="1">
        <f t="array" ref="G984">IFERROR(SMALL(IF($D$2:$D1893=D984,$A$2:$A$911*1.001),1),"")</f>
        <v/>
      </c>
      <c r="H984" s="2" t="str" cm="1">
        <f t="array" ref="H984">IFERROR(SMALL(IF($D$2:$D1893=D984,$A$2:$A$911*1.0001),2),"")</f>
        <v/>
      </c>
      <c r="I984" s="2" t="str" cm="1">
        <f t="array" ref="I984">IFERROR(SMALL(IF($D$2:$D1893=D984,$A$2:$A$911*1.00001),3),"")</f>
        <v/>
      </c>
      <c r="J984" s="2" t="str" cm="1">
        <f t="array" ref="J984">IFERROR(SMALL(IF($D$2:$D1893=D984,$A$2:$A$911*1.000001),4),"")</f>
        <v/>
      </c>
      <c r="K984" s="13" t="str">
        <f t="shared" si="86"/>
        <v>No</v>
      </c>
      <c r="L984" s="13" t="str">
        <f t="shared" si="87"/>
        <v>No</v>
      </c>
      <c r="M984" s="13" t="str">
        <f t="shared" si="88"/>
        <v>No</v>
      </c>
      <c r="N984" s="13" t="str">
        <f>Table1[[#This Row],[Club]]&amp;":"&amp;Table1[[#Headers],[Male]]</f>
        <v>:Male</v>
      </c>
    </row>
    <row r="985" spans="1:14" x14ac:dyDescent="0.2">
      <c r="A985" s="2">
        <v>984</v>
      </c>
      <c r="B985" s="2" t="str">
        <f>IFERROR(VLOOKUP($A$1&amp;":"&amp;A985,'Finish order'!C:K,6,FALSE),"")</f>
        <v/>
      </c>
      <c r="C985" s="2" t="str">
        <f>IFERROR(VLOOKUP(A$1&amp;":"&amp;A985,'Finish order'!$C:$K,9,FALSE),"")</f>
        <v/>
      </c>
      <c r="D985" s="2" t="str">
        <f>IFERROR(VLOOKUP(A$1&amp;":"&amp;A985,'Finish order'!$C:$K,7,FALSE),"")</f>
        <v/>
      </c>
      <c r="E985" s="11" t="str">
        <f>IFERROR(VLOOKUP($A$1&amp;":"&amp;A985,'Finish order'!C:K,5,FALSE),"")</f>
        <v/>
      </c>
      <c r="F985" s="2" t="str">
        <f>IFERROR(VLOOKUP($A$1&amp;":"&amp;A985,'Finish order'!C:K,4,FALSE),"")</f>
        <v/>
      </c>
      <c r="G985" s="2" t="str" cm="1">
        <f t="array" ref="G985">IFERROR(SMALL(IF($D$2:$D1894=D985,$A$2:$A$911*1.001),1),"")</f>
        <v/>
      </c>
      <c r="H985" s="2" t="str" cm="1">
        <f t="array" ref="H985">IFERROR(SMALL(IF($D$2:$D1894=D985,$A$2:$A$911*1.0001),2),"")</f>
        <v/>
      </c>
      <c r="I985" s="2" t="str" cm="1">
        <f t="array" ref="I985">IFERROR(SMALL(IF($D$2:$D1894=D985,$A$2:$A$911*1.00001),3),"")</f>
        <v/>
      </c>
      <c r="J985" s="2" t="str" cm="1">
        <f t="array" ref="J985">IFERROR(SMALL(IF($D$2:$D1894=D985,$A$2:$A$911*1.000001),4),"")</f>
        <v/>
      </c>
      <c r="K985" s="13" t="str">
        <f t="shared" si="86"/>
        <v>No</v>
      </c>
      <c r="L985" s="13" t="str">
        <f t="shared" si="87"/>
        <v>No</v>
      </c>
      <c r="M985" s="13" t="str">
        <f t="shared" si="88"/>
        <v>No</v>
      </c>
      <c r="N985" s="13" t="str">
        <f>Table1[[#This Row],[Club]]&amp;":"&amp;Table1[[#Headers],[Male]]</f>
        <v>:Male</v>
      </c>
    </row>
    <row r="986" spans="1:14" x14ac:dyDescent="0.2">
      <c r="A986" s="2">
        <v>985</v>
      </c>
      <c r="B986" s="2" t="str">
        <f>IFERROR(VLOOKUP($A$1&amp;":"&amp;A986,'Finish order'!C:K,6,FALSE),"")</f>
        <v/>
      </c>
      <c r="C986" s="2" t="str">
        <f>IFERROR(VLOOKUP(A$1&amp;":"&amp;A986,'Finish order'!$C:$K,9,FALSE),"")</f>
        <v/>
      </c>
      <c r="D986" s="2" t="str">
        <f>IFERROR(VLOOKUP(A$1&amp;":"&amp;A986,'Finish order'!$C:$K,7,FALSE),"")</f>
        <v/>
      </c>
      <c r="E986" s="11" t="str">
        <f>IFERROR(VLOOKUP($A$1&amp;":"&amp;A986,'Finish order'!C:K,5,FALSE),"")</f>
        <v/>
      </c>
      <c r="F986" s="2" t="str">
        <f>IFERROR(VLOOKUP($A$1&amp;":"&amp;A986,'Finish order'!C:K,4,FALSE),"")</f>
        <v/>
      </c>
      <c r="G986" s="2" t="str" cm="1">
        <f t="array" ref="G986">IFERROR(SMALL(IF($D$2:$D1895=D986,$A$2:$A$911*1.001),1),"")</f>
        <v/>
      </c>
      <c r="H986" s="2" t="str" cm="1">
        <f t="array" ref="H986">IFERROR(SMALL(IF($D$2:$D1895=D986,$A$2:$A$911*1.0001),2),"")</f>
        <v/>
      </c>
      <c r="I986" s="2" t="str" cm="1">
        <f t="array" ref="I986">IFERROR(SMALL(IF($D$2:$D1895=D986,$A$2:$A$911*1.00001),3),"")</f>
        <v/>
      </c>
      <c r="J986" s="2" t="str" cm="1">
        <f t="array" ref="J986">IFERROR(SMALL(IF($D$2:$D1895=D986,$A$2:$A$911*1.000001),4),"")</f>
        <v/>
      </c>
      <c r="K986" s="13" t="str">
        <f t="shared" si="86"/>
        <v>No</v>
      </c>
      <c r="L986" s="13" t="str">
        <f t="shared" si="87"/>
        <v>No</v>
      </c>
      <c r="M986" s="13" t="str">
        <f t="shared" si="88"/>
        <v>No</v>
      </c>
      <c r="N986" s="13" t="str">
        <f>Table1[[#This Row],[Club]]&amp;":"&amp;Table1[[#Headers],[Male]]</f>
        <v>:Male</v>
      </c>
    </row>
    <row r="987" spans="1:14" x14ac:dyDescent="0.2">
      <c r="A987" s="2">
        <v>986</v>
      </c>
      <c r="B987" s="2" t="str">
        <f>IFERROR(VLOOKUP($A$1&amp;":"&amp;A987,'Finish order'!C:K,6,FALSE),"")</f>
        <v/>
      </c>
      <c r="C987" s="2" t="str">
        <f>IFERROR(VLOOKUP(A$1&amp;":"&amp;A987,'Finish order'!$C:$K,9,FALSE),"")</f>
        <v/>
      </c>
      <c r="D987" s="2" t="str">
        <f>IFERROR(VLOOKUP(A$1&amp;":"&amp;A987,'Finish order'!$C:$K,7,FALSE),"")</f>
        <v/>
      </c>
      <c r="E987" s="11" t="str">
        <f>IFERROR(VLOOKUP($A$1&amp;":"&amp;A987,'Finish order'!C:K,5,FALSE),"")</f>
        <v/>
      </c>
      <c r="F987" s="2" t="str">
        <f>IFERROR(VLOOKUP($A$1&amp;":"&amp;A987,'Finish order'!C:K,4,FALSE),"")</f>
        <v/>
      </c>
      <c r="G987" s="2" t="str" cm="1">
        <f t="array" ref="G987">IFERROR(SMALL(IF($D$2:$D1896=D987,$A$2:$A$911*1.001),1),"")</f>
        <v/>
      </c>
      <c r="H987" s="2" t="str" cm="1">
        <f t="array" ref="H987">IFERROR(SMALL(IF($D$2:$D1896=D987,$A$2:$A$911*1.0001),2),"")</f>
        <v/>
      </c>
      <c r="I987" s="2" t="str" cm="1">
        <f t="array" ref="I987">IFERROR(SMALL(IF($D$2:$D1896=D987,$A$2:$A$911*1.00001),3),"")</f>
        <v/>
      </c>
      <c r="J987" s="2" t="str" cm="1">
        <f t="array" ref="J987">IFERROR(SMALL(IF($D$2:$D1896=D987,$A$2:$A$911*1.000001),4),"")</f>
        <v/>
      </c>
      <c r="K987" s="13" t="str">
        <f t="shared" si="86"/>
        <v>No</v>
      </c>
      <c r="L987" s="13" t="str">
        <f t="shared" si="87"/>
        <v>No</v>
      </c>
      <c r="M987" s="13" t="str">
        <f t="shared" si="88"/>
        <v>No</v>
      </c>
      <c r="N987" s="13" t="str">
        <f>Table1[[#This Row],[Club]]&amp;":"&amp;Table1[[#Headers],[Male]]</f>
        <v>:Male</v>
      </c>
    </row>
    <row r="988" spans="1:14" x14ac:dyDescent="0.2">
      <c r="A988" s="2">
        <v>987</v>
      </c>
      <c r="B988" s="2" t="str">
        <f>IFERROR(VLOOKUP($A$1&amp;":"&amp;A988,'Finish order'!C:K,6,FALSE),"")</f>
        <v/>
      </c>
      <c r="C988" s="2" t="str">
        <f>IFERROR(VLOOKUP(A$1&amp;":"&amp;A988,'Finish order'!$C:$K,9,FALSE),"")</f>
        <v/>
      </c>
      <c r="D988" s="2" t="str">
        <f>IFERROR(VLOOKUP(A$1&amp;":"&amp;A988,'Finish order'!$C:$K,7,FALSE),"")</f>
        <v/>
      </c>
      <c r="E988" s="11" t="str">
        <f>IFERROR(VLOOKUP($A$1&amp;":"&amp;A988,'Finish order'!C:K,5,FALSE),"")</f>
        <v/>
      </c>
      <c r="F988" s="2" t="str">
        <f>IFERROR(VLOOKUP($A$1&amp;":"&amp;A988,'Finish order'!C:K,4,FALSE),"")</f>
        <v/>
      </c>
      <c r="G988" s="2" t="str" cm="1">
        <f t="array" ref="G988">IFERROR(SMALL(IF($D$2:$D1897=D988,$A$2:$A$911*1.001),1),"")</f>
        <v/>
      </c>
      <c r="H988" s="2" t="str" cm="1">
        <f t="array" ref="H988">IFERROR(SMALL(IF($D$2:$D1897=D988,$A$2:$A$911*1.0001),2),"")</f>
        <v/>
      </c>
      <c r="I988" s="2" t="str" cm="1">
        <f t="array" ref="I988">IFERROR(SMALL(IF($D$2:$D1897=D988,$A$2:$A$911*1.00001),3),"")</f>
        <v/>
      </c>
      <c r="J988" s="2" t="str" cm="1">
        <f t="array" ref="J988">IFERROR(SMALL(IF($D$2:$D1897=D988,$A$2:$A$911*1.000001),4),"")</f>
        <v/>
      </c>
      <c r="K988" s="13" t="str">
        <f t="shared" si="86"/>
        <v>No</v>
      </c>
      <c r="L988" s="13" t="str">
        <f t="shared" si="87"/>
        <v>No</v>
      </c>
      <c r="M988" s="13" t="str">
        <f t="shared" si="88"/>
        <v>No</v>
      </c>
      <c r="N988" s="13" t="str">
        <f>Table1[[#This Row],[Club]]&amp;":"&amp;Table1[[#Headers],[Male]]</f>
        <v>:Male</v>
      </c>
    </row>
    <row r="989" spans="1:14" x14ac:dyDescent="0.2">
      <c r="A989" s="2">
        <v>988</v>
      </c>
      <c r="B989" s="2" t="str">
        <f>IFERROR(VLOOKUP($A$1&amp;":"&amp;A989,'Finish order'!C:K,6,FALSE),"")</f>
        <v/>
      </c>
      <c r="C989" s="2" t="str">
        <f>IFERROR(VLOOKUP(A$1&amp;":"&amp;A989,'Finish order'!$C:$K,9,FALSE),"")</f>
        <v/>
      </c>
      <c r="D989" s="2" t="str">
        <f>IFERROR(VLOOKUP(A$1&amp;":"&amp;A989,'Finish order'!$C:$K,7,FALSE),"")</f>
        <v/>
      </c>
      <c r="E989" s="11" t="str">
        <f>IFERROR(VLOOKUP($A$1&amp;":"&amp;A989,'Finish order'!C:K,5,FALSE),"")</f>
        <v/>
      </c>
      <c r="F989" s="2" t="str">
        <f>IFERROR(VLOOKUP($A$1&amp;":"&amp;A989,'Finish order'!C:K,4,FALSE),"")</f>
        <v/>
      </c>
      <c r="G989" s="2" t="str" cm="1">
        <f t="array" ref="G989">IFERROR(SMALL(IF($D$2:$D1898=D989,$A$2:$A$911*1.001),1),"")</f>
        <v/>
      </c>
      <c r="H989" s="2" t="str" cm="1">
        <f t="array" ref="H989">IFERROR(SMALL(IF($D$2:$D1898=D989,$A$2:$A$911*1.0001),2),"")</f>
        <v/>
      </c>
      <c r="I989" s="2" t="str" cm="1">
        <f t="array" ref="I989">IFERROR(SMALL(IF($D$2:$D1898=D989,$A$2:$A$911*1.00001),3),"")</f>
        <v/>
      </c>
      <c r="J989" s="2" t="str" cm="1">
        <f t="array" ref="J989">IFERROR(SMALL(IF($D$2:$D1898=D989,$A$2:$A$911*1.000001),4),"")</f>
        <v/>
      </c>
      <c r="K989" s="13" t="str">
        <f t="shared" si="86"/>
        <v>No</v>
      </c>
      <c r="L989" s="13" t="str">
        <f t="shared" si="87"/>
        <v>No</v>
      </c>
      <c r="M989" s="13" t="str">
        <f t="shared" si="88"/>
        <v>No</v>
      </c>
      <c r="N989" s="13" t="str">
        <f>Table1[[#This Row],[Club]]&amp;":"&amp;Table1[[#Headers],[Male]]</f>
        <v>:Male</v>
      </c>
    </row>
    <row r="990" spans="1:14" x14ac:dyDescent="0.2">
      <c r="A990" s="2">
        <v>989</v>
      </c>
      <c r="B990" s="2" t="str">
        <f>IFERROR(VLOOKUP($A$1&amp;":"&amp;A990,'Finish order'!C:K,6,FALSE),"")</f>
        <v/>
      </c>
      <c r="C990" s="2" t="str">
        <f>IFERROR(VLOOKUP(A$1&amp;":"&amp;A990,'Finish order'!$C:$K,9,FALSE),"")</f>
        <v/>
      </c>
      <c r="D990" s="2" t="str">
        <f>IFERROR(VLOOKUP(A$1&amp;":"&amp;A990,'Finish order'!$C:$K,7,FALSE),"")</f>
        <v/>
      </c>
      <c r="E990" s="11" t="str">
        <f>IFERROR(VLOOKUP($A$1&amp;":"&amp;A990,'Finish order'!C:K,5,FALSE),"")</f>
        <v/>
      </c>
      <c r="F990" s="2" t="str">
        <f>IFERROR(VLOOKUP($A$1&amp;":"&amp;A990,'Finish order'!C:K,4,FALSE),"")</f>
        <v/>
      </c>
      <c r="G990" s="2" t="str" cm="1">
        <f t="array" ref="G990">IFERROR(SMALL(IF($D$2:$D1899=D990,$A$2:$A$911*1.001),1),"")</f>
        <v/>
      </c>
      <c r="H990" s="2" t="str" cm="1">
        <f t="array" ref="H990">IFERROR(SMALL(IF($D$2:$D1899=D990,$A$2:$A$911*1.0001),2),"")</f>
        <v/>
      </c>
      <c r="I990" s="2" t="str" cm="1">
        <f t="array" ref="I990">IFERROR(SMALL(IF($D$2:$D1899=D990,$A$2:$A$911*1.00001),3),"")</f>
        <v/>
      </c>
      <c r="J990" s="2" t="str" cm="1">
        <f t="array" ref="J990">IFERROR(SMALL(IF($D$2:$D1899=D990,$A$2:$A$911*1.000001),4),"")</f>
        <v/>
      </c>
      <c r="K990" s="13" t="str">
        <f t="shared" si="86"/>
        <v>No</v>
      </c>
      <c r="L990" s="13" t="str">
        <f t="shared" si="87"/>
        <v>No</v>
      </c>
      <c r="M990" s="13" t="str">
        <f t="shared" si="88"/>
        <v>No</v>
      </c>
      <c r="N990" s="13" t="str">
        <f>Table1[[#This Row],[Club]]&amp;":"&amp;Table1[[#Headers],[Male]]</f>
        <v>:Male</v>
      </c>
    </row>
    <row r="991" spans="1:14" x14ac:dyDescent="0.2">
      <c r="A991" s="2">
        <v>990</v>
      </c>
      <c r="B991" s="2" t="str">
        <f>IFERROR(VLOOKUP($A$1&amp;":"&amp;A991,'Finish order'!C:K,6,FALSE),"")</f>
        <v/>
      </c>
      <c r="C991" s="2" t="str">
        <f>IFERROR(VLOOKUP(A$1&amp;":"&amp;A991,'Finish order'!$C:$K,9,FALSE),"")</f>
        <v/>
      </c>
      <c r="D991" s="2" t="str">
        <f>IFERROR(VLOOKUP(A$1&amp;":"&amp;A991,'Finish order'!$C:$K,7,FALSE),"")</f>
        <v/>
      </c>
      <c r="E991" s="11" t="str">
        <f>IFERROR(VLOOKUP($A$1&amp;":"&amp;A991,'Finish order'!C:K,5,FALSE),"")</f>
        <v/>
      </c>
      <c r="F991" s="2" t="str">
        <f>IFERROR(VLOOKUP($A$1&amp;":"&amp;A991,'Finish order'!C:K,4,FALSE),"")</f>
        <v/>
      </c>
      <c r="G991" s="2" t="str" cm="1">
        <f t="array" ref="G991">IFERROR(SMALL(IF($D$2:$D1900=D991,$A$2:$A$911*1.001),1),"")</f>
        <v/>
      </c>
      <c r="H991" s="2" t="str" cm="1">
        <f t="array" ref="H991">IFERROR(SMALL(IF($D$2:$D1900=D991,$A$2:$A$911*1.0001),2),"")</f>
        <v/>
      </c>
      <c r="I991" s="2" t="str" cm="1">
        <f t="array" ref="I991">IFERROR(SMALL(IF($D$2:$D1900=D991,$A$2:$A$911*1.00001),3),"")</f>
        <v/>
      </c>
      <c r="J991" s="2" t="str" cm="1">
        <f t="array" ref="J991">IFERROR(SMALL(IF($D$2:$D1900=D991,$A$2:$A$911*1.000001),4),"")</f>
        <v/>
      </c>
      <c r="K991" s="13" t="str">
        <f t="shared" si="86"/>
        <v>No</v>
      </c>
      <c r="L991" s="13" t="str">
        <f t="shared" si="87"/>
        <v>No</v>
      </c>
      <c r="M991" s="13" t="str">
        <f t="shared" si="88"/>
        <v>No</v>
      </c>
      <c r="N991" s="13" t="str">
        <f>Table1[[#This Row],[Club]]&amp;":"&amp;Table1[[#Headers],[Male]]</f>
        <v>:Male</v>
      </c>
    </row>
    <row r="992" spans="1:14" x14ac:dyDescent="0.2">
      <c r="A992" s="2">
        <v>991</v>
      </c>
      <c r="B992" s="2" t="str">
        <f>IFERROR(VLOOKUP($A$1&amp;":"&amp;A992,'Finish order'!C:K,6,FALSE),"")</f>
        <v/>
      </c>
      <c r="C992" s="2" t="str">
        <f>IFERROR(VLOOKUP(A$1&amp;":"&amp;A992,'Finish order'!$C:$K,9,FALSE),"")</f>
        <v/>
      </c>
      <c r="D992" s="2" t="str">
        <f>IFERROR(VLOOKUP(A$1&amp;":"&amp;A992,'Finish order'!$C:$K,7,FALSE),"")</f>
        <v/>
      </c>
      <c r="E992" s="11" t="str">
        <f>IFERROR(VLOOKUP($A$1&amp;":"&amp;A992,'Finish order'!C:K,5,FALSE),"")</f>
        <v/>
      </c>
      <c r="F992" s="2" t="str">
        <f>IFERROR(VLOOKUP($A$1&amp;":"&amp;A992,'Finish order'!C:K,4,FALSE),"")</f>
        <v/>
      </c>
      <c r="G992" s="2" t="str" cm="1">
        <f t="array" ref="G992">IFERROR(SMALL(IF($D$2:$D1901=D992,$A$2:$A$911*1.001),1),"")</f>
        <v/>
      </c>
      <c r="H992" s="2" t="str" cm="1">
        <f t="array" ref="H992">IFERROR(SMALL(IF($D$2:$D1901=D992,$A$2:$A$911*1.0001),2),"")</f>
        <v/>
      </c>
      <c r="I992" s="2" t="str" cm="1">
        <f t="array" ref="I992">IFERROR(SMALL(IF($D$2:$D1901=D992,$A$2:$A$911*1.00001),3),"")</f>
        <v/>
      </c>
      <c r="J992" s="2" t="str" cm="1">
        <f t="array" ref="J992">IFERROR(SMALL(IF($D$2:$D1901=D992,$A$2:$A$911*1.000001),4),"")</f>
        <v/>
      </c>
      <c r="K992" s="13" t="str">
        <f t="shared" si="86"/>
        <v>No</v>
      </c>
      <c r="L992" s="13" t="str">
        <f t="shared" si="87"/>
        <v>No</v>
      </c>
      <c r="M992" s="13" t="str">
        <f t="shared" si="88"/>
        <v>No</v>
      </c>
      <c r="N992" s="13" t="str">
        <f>Table1[[#This Row],[Club]]&amp;":"&amp;Table1[[#Headers],[Male]]</f>
        <v>:Male</v>
      </c>
    </row>
    <row r="993" spans="1:14" x14ac:dyDescent="0.2">
      <c r="A993" s="2">
        <v>992</v>
      </c>
      <c r="B993" s="2" t="str">
        <f>IFERROR(VLOOKUP($A$1&amp;":"&amp;A993,'Finish order'!C:K,6,FALSE),"")</f>
        <v/>
      </c>
      <c r="C993" s="2" t="str">
        <f>IFERROR(VLOOKUP(A$1&amp;":"&amp;A993,'Finish order'!$C:$K,9,FALSE),"")</f>
        <v/>
      </c>
      <c r="D993" s="2" t="str">
        <f>IFERROR(VLOOKUP(A$1&amp;":"&amp;A993,'Finish order'!$C:$K,7,FALSE),"")</f>
        <v/>
      </c>
      <c r="E993" s="11" t="str">
        <f>IFERROR(VLOOKUP($A$1&amp;":"&amp;A993,'Finish order'!C:K,5,FALSE),"")</f>
        <v/>
      </c>
      <c r="F993" s="2" t="str">
        <f>IFERROR(VLOOKUP($A$1&amp;":"&amp;A993,'Finish order'!C:K,4,FALSE),"")</f>
        <v/>
      </c>
      <c r="G993" s="2" t="str" cm="1">
        <f t="array" ref="G993">IFERROR(SMALL(IF($D$2:$D1902=D993,$A$2:$A$911*1.001),1),"")</f>
        <v/>
      </c>
      <c r="H993" s="2" t="str" cm="1">
        <f t="array" ref="H993">IFERROR(SMALL(IF($D$2:$D1902=D993,$A$2:$A$911*1.0001),2),"")</f>
        <v/>
      </c>
      <c r="I993" s="2" t="str" cm="1">
        <f t="array" ref="I993">IFERROR(SMALL(IF($D$2:$D1902=D993,$A$2:$A$911*1.00001),3),"")</f>
        <v/>
      </c>
      <c r="J993" s="2" t="str" cm="1">
        <f t="array" ref="J993">IFERROR(SMALL(IF($D$2:$D1902=D993,$A$2:$A$911*1.000001),4),"")</f>
        <v/>
      </c>
      <c r="K993" s="13" t="str">
        <f t="shared" si="86"/>
        <v>No</v>
      </c>
      <c r="L993" s="13" t="str">
        <f t="shared" si="87"/>
        <v>No</v>
      </c>
      <c r="M993" s="13" t="str">
        <f t="shared" si="88"/>
        <v>No</v>
      </c>
      <c r="N993" s="13" t="str">
        <f>Table1[[#This Row],[Club]]&amp;":"&amp;Table1[[#Headers],[Male]]</f>
        <v>:Male</v>
      </c>
    </row>
    <row r="994" spans="1:14" x14ac:dyDescent="0.2">
      <c r="A994" s="2">
        <v>993</v>
      </c>
      <c r="B994" s="2" t="str">
        <f>IFERROR(VLOOKUP($A$1&amp;":"&amp;A994,'Finish order'!C:K,6,FALSE),"")</f>
        <v/>
      </c>
      <c r="C994" s="2" t="str">
        <f>IFERROR(VLOOKUP(A$1&amp;":"&amp;A994,'Finish order'!$C:$K,9,FALSE),"")</f>
        <v/>
      </c>
      <c r="D994" s="2" t="str">
        <f>IFERROR(VLOOKUP(A$1&amp;":"&amp;A994,'Finish order'!$C:$K,7,FALSE),"")</f>
        <v/>
      </c>
      <c r="E994" s="11" t="str">
        <f>IFERROR(VLOOKUP($A$1&amp;":"&amp;A994,'Finish order'!C:K,5,FALSE),"")</f>
        <v/>
      </c>
      <c r="F994" s="2" t="str">
        <f>IFERROR(VLOOKUP($A$1&amp;":"&amp;A994,'Finish order'!C:K,4,FALSE),"")</f>
        <v/>
      </c>
      <c r="G994" s="2" t="str" cm="1">
        <f t="array" ref="G994">IFERROR(SMALL(IF($D$2:$D1903=D994,$A$2:$A$911*1.001),1),"")</f>
        <v/>
      </c>
      <c r="H994" s="2" t="str" cm="1">
        <f t="array" ref="H994">IFERROR(SMALL(IF($D$2:$D1903=D994,$A$2:$A$911*1.0001),2),"")</f>
        <v/>
      </c>
      <c r="I994" s="2" t="str" cm="1">
        <f t="array" ref="I994">IFERROR(SMALL(IF($D$2:$D1903=D994,$A$2:$A$911*1.00001),3),"")</f>
        <v/>
      </c>
      <c r="J994" s="2" t="str" cm="1">
        <f t="array" ref="J994">IFERROR(SMALL(IF($D$2:$D1903=D994,$A$2:$A$911*1.000001),4),"")</f>
        <v/>
      </c>
      <c r="K994" s="13" t="str">
        <f t="shared" si="86"/>
        <v>No</v>
      </c>
      <c r="L994" s="13" t="str">
        <f t="shared" si="87"/>
        <v>No</v>
      </c>
      <c r="M994" s="13" t="str">
        <f t="shared" si="88"/>
        <v>No</v>
      </c>
      <c r="N994" s="13" t="str">
        <f>Table1[[#This Row],[Club]]&amp;":"&amp;Table1[[#Headers],[Male]]</f>
        <v>:Male</v>
      </c>
    </row>
    <row r="995" spans="1:14" x14ac:dyDescent="0.2">
      <c r="A995" s="2">
        <v>994</v>
      </c>
      <c r="B995" s="2" t="str">
        <f>IFERROR(VLOOKUP($A$1&amp;":"&amp;A995,'Finish order'!C:K,6,FALSE),"")</f>
        <v/>
      </c>
      <c r="C995" s="2" t="str">
        <f>IFERROR(VLOOKUP(A$1&amp;":"&amp;A995,'Finish order'!$C:$K,9,FALSE),"")</f>
        <v/>
      </c>
      <c r="D995" s="2" t="str">
        <f>IFERROR(VLOOKUP(A$1&amp;":"&amp;A995,'Finish order'!$C:$K,7,FALSE),"")</f>
        <v/>
      </c>
      <c r="E995" s="11" t="str">
        <f>IFERROR(VLOOKUP($A$1&amp;":"&amp;A995,'Finish order'!C:K,5,FALSE),"")</f>
        <v/>
      </c>
      <c r="F995" s="2" t="str">
        <f>IFERROR(VLOOKUP($A$1&amp;":"&amp;A995,'Finish order'!C:K,4,FALSE),"")</f>
        <v/>
      </c>
      <c r="G995" s="2" t="str" cm="1">
        <f t="array" ref="G995">IFERROR(SMALL(IF($D$2:$D1904=D995,$A$2:$A$911*1.001),1),"")</f>
        <v/>
      </c>
      <c r="H995" s="2" t="str" cm="1">
        <f t="array" ref="H995">IFERROR(SMALL(IF($D$2:$D1904=D995,$A$2:$A$911*1.0001),2),"")</f>
        <v/>
      </c>
      <c r="I995" s="2" t="str" cm="1">
        <f t="array" ref="I995">IFERROR(SMALL(IF($D$2:$D1904=D995,$A$2:$A$911*1.00001),3),"")</f>
        <v/>
      </c>
      <c r="J995" s="2" t="str" cm="1">
        <f t="array" ref="J995">IFERROR(SMALL(IF($D$2:$D1904=D995,$A$2:$A$911*1.000001),4),"")</f>
        <v/>
      </c>
      <c r="K995" s="13" t="str">
        <f t="shared" si="86"/>
        <v>No</v>
      </c>
      <c r="L995" s="13" t="str">
        <f t="shared" si="87"/>
        <v>No</v>
      </c>
      <c r="M995" s="13" t="str">
        <f t="shared" si="88"/>
        <v>No</v>
      </c>
      <c r="N995" s="13" t="str">
        <f>Table1[[#This Row],[Club]]&amp;":"&amp;Table1[[#Headers],[Male]]</f>
        <v>:Male</v>
      </c>
    </row>
    <row r="996" spans="1:14" x14ac:dyDescent="0.2">
      <c r="A996" s="2">
        <v>995</v>
      </c>
      <c r="B996" s="2" t="str">
        <f>IFERROR(VLOOKUP($A$1&amp;":"&amp;A996,'Finish order'!C:K,6,FALSE),"")</f>
        <v/>
      </c>
      <c r="C996" s="2" t="str">
        <f>IFERROR(VLOOKUP(A$1&amp;":"&amp;A996,'Finish order'!$C:$K,9,FALSE),"")</f>
        <v/>
      </c>
      <c r="D996" s="2" t="str">
        <f>IFERROR(VLOOKUP(A$1&amp;":"&amp;A996,'Finish order'!$C:$K,7,FALSE),"")</f>
        <v/>
      </c>
      <c r="E996" s="11" t="str">
        <f>IFERROR(VLOOKUP($A$1&amp;":"&amp;A996,'Finish order'!C:K,5,FALSE),"")</f>
        <v/>
      </c>
      <c r="F996" s="2" t="str">
        <f>IFERROR(VLOOKUP($A$1&amp;":"&amp;A996,'Finish order'!C:K,4,FALSE),"")</f>
        <v/>
      </c>
      <c r="G996" s="2" t="str" cm="1">
        <f t="array" ref="G996">IFERROR(SMALL(IF($D$2:$D1905=D996,$A$2:$A$911*1.001),1),"")</f>
        <v/>
      </c>
      <c r="H996" s="2" t="str" cm="1">
        <f t="array" ref="H996">IFERROR(SMALL(IF($D$2:$D1905=D996,$A$2:$A$911*1.0001),2),"")</f>
        <v/>
      </c>
      <c r="I996" s="2" t="str" cm="1">
        <f t="array" ref="I996">IFERROR(SMALL(IF($D$2:$D1905=D996,$A$2:$A$911*1.00001),3),"")</f>
        <v/>
      </c>
      <c r="J996" s="2" t="str" cm="1">
        <f t="array" ref="J996">IFERROR(SMALL(IF($D$2:$D1905=D996,$A$2:$A$911*1.000001),4),"")</f>
        <v/>
      </c>
      <c r="K996" s="13" t="str">
        <f t="shared" si="86"/>
        <v>No</v>
      </c>
      <c r="L996" s="13" t="str">
        <f t="shared" si="87"/>
        <v>No</v>
      </c>
      <c r="M996" s="13" t="str">
        <f t="shared" si="88"/>
        <v>No</v>
      </c>
      <c r="N996" s="13" t="str">
        <f>Table1[[#This Row],[Club]]&amp;":"&amp;Table1[[#Headers],[Male]]</f>
        <v>:Male</v>
      </c>
    </row>
    <row r="997" spans="1:14" x14ac:dyDescent="0.2">
      <c r="A997" s="2">
        <v>996</v>
      </c>
      <c r="B997" s="2" t="str">
        <f>IFERROR(VLOOKUP($A$1&amp;":"&amp;A997,'Finish order'!C:K,6,FALSE),"")</f>
        <v/>
      </c>
      <c r="C997" s="2" t="str">
        <f>IFERROR(VLOOKUP(A$1&amp;":"&amp;A997,'Finish order'!$C:$K,9,FALSE),"")</f>
        <v/>
      </c>
      <c r="D997" s="2" t="str">
        <f>IFERROR(VLOOKUP(A$1&amp;":"&amp;A997,'Finish order'!$C:$K,7,FALSE),"")</f>
        <v/>
      </c>
      <c r="E997" s="11" t="str">
        <f>IFERROR(VLOOKUP($A$1&amp;":"&amp;A997,'Finish order'!C:K,5,FALSE),"")</f>
        <v/>
      </c>
      <c r="F997" s="2" t="str">
        <f>IFERROR(VLOOKUP($A$1&amp;":"&amp;A997,'Finish order'!C:K,4,FALSE),"")</f>
        <v/>
      </c>
      <c r="G997" s="2" t="str" cm="1">
        <f t="array" ref="G997">IFERROR(SMALL(IF($D$2:$D1906=D997,$A$2:$A$911*1.001),1),"")</f>
        <v/>
      </c>
      <c r="H997" s="2" t="str" cm="1">
        <f t="array" ref="H997">IFERROR(SMALL(IF($D$2:$D1906=D997,$A$2:$A$911*1.0001),2),"")</f>
        <v/>
      </c>
      <c r="I997" s="2" t="str" cm="1">
        <f t="array" ref="I997">IFERROR(SMALL(IF($D$2:$D1906=D997,$A$2:$A$911*1.00001),3),"")</f>
        <v/>
      </c>
      <c r="J997" s="2" t="str" cm="1">
        <f t="array" ref="J997">IFERROR(SMALL(IF($D$2:$D1906=D997,$A$2:$A$911*1.000001),4),"")</f>
        <v/>
      </c>
      <c r="K997" s="13" t="str">
        <f t="shared" si="86"/>
        <v>No</v>
      </c>
      <c r="L997" s="13" t="str">
        <f t="shared" si="87"/>
        <v>No</v>
      </c>
      <c r="M997" s="13" t="str">
        <f t="shared" si="88"/>
        <v>No</v>
      </c>
      <c r="N997" s="13" t="str">
        <f>Table1[[#This Row],[Club]]&amp;":"&amp;Table1[[#Headers],[Male]]</f>
        <v>:Male</v>
      </c>
    </row>
    <row r="998" spans="1:14" x14ac:dyDescent="0.2">
      <c r="A998" s="2">
        <v>997</v>
      </c>
      <c r="B998" s="2" t="str">
        <f>IFERROR(VLOOKUP($A$1&amp;":"&amp;A998,'Finish order'!C:K,6,FALSE),"")</f>
        <v/>
      </c>
      <c r="C998" s="2" t="str">
        <f>IFERROR(VLOOKUP(A$1&amp;":"&amp;A998,'Finish order'!$C:$K,9,FALSE),"")</f>
        <v/>
      </c>
      <c r="D998" s="2" t="str">
        <f>IFERROR(VLOOKUP(A$1&amp;":"&amp;A998,'Finish order'!$C:$K,7,FALSE),"")</f>
        <v/>
      </c>
      <c r="E998" s="11" t="str">
        <f>IFERROR(VLOOKUP($A$1&amp;":"&amp;A998,'Finish order'!C:K,5,FALSE),"")</f>
        <v/>
      </c>
      <c r="F998" s="2" t="str">
        <f>IFERROR(VLOOKUP($A$1&amp;":"&amp;A998,'Finish order'!C:K,4,FALSE),"")</f>
        <v/>
      </c>
      <c r="G998" s="2" t="str" cm="1">
        <f t="array" ref="G998">IFERROR(SMALL(IF($D$2:$D1907=D998,$A$2:$A$911*1.001),1),"")</f>
        <v/>
      </c>
      <c r="H998" s="2" t="str" cm="1">
        <f t="array" ref="H998">IFERROR(SMALL(IF($D$2:$D1907=D998,$A$2:$A$911*1.0001),2),"")</f>
        <v/>
      </c>
      <c r="I998" s="2" t="str" cm="1">
        <f t="array" ref="I998">IFERROR(SMALL(IF($D$2:$D1907=D998,$A$2:$A$911*1.00001),3),"")</f>
        <v/>
      </c>
      <c r="J998" s="2" t="str" cm="1">
        <f t="array" ref="J998">IFERROR(SMALL(IF($D$2:$D1907=D998,$A$2:$A$911*1.000001),4),"")</f>
        <v/>
      </c>
      <c r="K998" s="13" t="str">
        <f t="shared" si="86"/>
        <v>No</v>
      </c>
      <c r="L998" s="13" t="str">
        <f t="shared" si="87"/>
        <v>No</v>
      </c>
      <c r="M998" s="13" t="str">
        <f t="shared" si="88"/>
        <v>No</v>
      </c>
      <c r="N998" s="13" t="str">
        <f>Table1[[#This Row],[Club]]&amp;":"&amp;Table1[[#Headers],[Male]]</f>
        <v>:Male</v>
      </c>
    </row>
    <row r="999" spans="1:14" x14ac:dyDescent="0.2">
      <c r="A999" s="2">
        <v>998</v>
      </c>
      <c r="B999" s="2" t="str">
        <f>IFERROR(VLOOKUP($A$1&amp;":"&amp;A999,'Finish order'!C:K,6,FALSE),"")</f>
        <v/>
      </c>
      <c r="C999" s="2" t="str">
        <f>IFERROR(VLOOKUP(A$1&amp;":"&amp;A999,'Finish order'!$C:$K,9,FALSE),"")</f>
        <v/>
      </c>
      <c r="D999" s="2" t="str">
        <f>IFERROR(VLOOKUP(A$1&amp;":"&amp;A999,'Finish order'!$C:$K,7,FALSE),"")</f>
        <v/>
      </c>
      <c r="E999" s="11" t="str">
        <f>IFERROR(VLOOKUP($A$1&amp;":"&amp;A999,'Finish order'!C:K,5,FALSE),"")</f>
        <v/>
      </c>
      <c r="F999" s="2" t="str">
        <f>IFERROR(VLOOKUP($A$1&amp;":"&amp;A999,'Finish order'!C:K,4,FALSE),"")</f>
        <v/>
      </c>
      <c r="G999" s="2" t="str" cm="1">
        <f t="array" ref="G999">IFERROR(SMALL(IF($D$2:$D1908=D999,$A$2:$A$911*1.001),1),"")</f>
        <v/>
      </c>
      <c r="H999" s="2" t="str" cm="1">
        <f t="array" ref="H999">IFERROR(SMALL(IF($D$2:$D1908=D999,$A$2:$A$911*1.0001),2),"")</f>
        <v/>
      </c>
      <c r="I999" s="2" t="str" cm="1">
        <f t="array" ref="I999">IFERROR(SMALL(IF($D$2:$D1908=D999,$A$2:$A$911*1.00001),3),"")</f>
        <v/>
      </c>
      <c r="J999" s="2" t="str" cm="1">
        <f t="array" ref="J999">IFERROR(SMALL(IF($D$2:$D1908=D999,$A$2:$A$911*1.000001),4),"")</f>
        <v/>
      </c>
      <c r="K999" s="13" t="str">
        <f t="shared" si="86"/>
        <v>No</v>
      </c>
      <c r="L999" s="13" t="str">
        <f t="shared" si="87"/>
        <v>No</v>
      </c>
      <c r="M999" s="13" t="str">
        <f t="shared" si="88"/>
        <v>No</v>
      </c>
      <c r="N999" s="13" t="str">
        <f>Table1[[#This Row],[Club]]&amp;":"&amp;Table1[[#Headers],[Male]]</f>
        <v>:Male</v>
      </c>
    </row>
    <row r="1000" spans="1:14" x14ac:dyDescent="0.2">
      <c r="A1000" s="2">
        <v>999</v>
      </c>
      <c r="B1000" s="2" t="str">
        <f>IFERROR(VLOOKUP($A$1&amp;":"&amp;A1000,'Finish order'!C:K,6,FALSE),"")</f>
        <v/>
      </c>
      <c r="C1000" s="2" t="str">
        <f>IFERROR(VLOOKUP(A$1&amp;":"&amp;A1000,'Finish order'!$C:$K,9,FALSE),"")</f>
        <v/>
      </c>
      <c r="D1000" s="2" t="str">
        <f>IFERROR(VLOOKUP(A$1&amp;":"&amp;A1000,'Finish order'!$C:$K,7,FALSE),"")</f>
        <v/>
      </c>
      <c r="E1000" s="11" t="str">
        <f>IFERROR(VLOOKUP($A$1&amp;":"&amp;A1000,'Finish order'!C:K,5,FALSE),"")</f>
        <v/>
      </c>
      <c r="F1000" s="2" t="str">
        <f>IFERROR(VLOOKUP($A$1&amp;":"&amp;A1000,'Finish order'!C:K,4,FALSE),"")</f>
        <v/>
      </c>
      <c r="G1000" s="2" t="str" cm="1">
        <f t="array" ref="G1000">IFERROR(SMALL(IF($D$2:$D1909=D1000,$A$2:$A$911*1.001),1),"")</f>
        <v/>
      </c>
      <c r="H1000" s="2" t="str" cm="1">
        <f t="array" ref="H1000">IFERROR(SMALL(IF($D$2:$D1909=D1000,$A$2:$A$911*1.0001),2),"")</f>
        <v/>
      </c>
      <c r="I1000" s="2" t="str" cm="1">
        <f t="array" ref="I1000">IFERROR(SMALL(IF($D$2:$D1909=D1000,$A$2:$A$911*1.00001),3),"")</f>
        <v/>
      </c>
      <c r="J1000" s="2" t="str" cm="1">
        <f t="array" ref="J1000">IFERROR(SMALL(IF($D$2:$D1909=D1000,$A$2:$A$911*1.000001),4),"")</f>
        <v/>
      </c>
      <c r="K1000" s="13" t="str">
        <f t="shared" si="86"/>
        <v>No</v>
      </c>
      <c r="L1000" s="13" t="str">
        <f t="shared" si="87"/>
        <v>No</v>
      </c>
      <c r="M1000" s="13" t="str">
        <f t="shared" si="88"/>
        <v>No</v>
      </c>
      <c r="N1000" s="13" t="str">
        <f>Table1[[#This Row],[Club]]&amp;":"&amp;Table1[[#Headers],[Male]]</f>
        <v>:Male</v>
      </c>
    </row>
    <row r="1001" spans="1:14" x14ac:dyDescent="0.2">
      <c r="A1001" s="2">
        <v>1000</v>
      </c>
      <c r="B1001" s="2" t="str">
        <f>IFERROR(VLOOKUP($A$1&amp;":"&amp;A1001,'Finish order'!C:K,6,FALSE),"")</f>
        <v/>
      </c>
      <c r="C1001" s="2" t="str">
        <f>IFERROR(VLOOKUP(A$1&amp;":"&amp;A1001,'Finish order'!$C:$K,9,FALSE),"")</f>
        <v/>
      </c>
      <c r="D1001" s="2" t="str">
        <f>IFERROR(VLOOKUP(A$1&amp;":"&amp;A1001,'Finish order'!$C:$K,7,FALSE),"")</f>
        <v/>
      </c>
      <c r="E1001" s="11" t="str">
        <f>IFERROR(VLOOKUP($A$1&amp;":"&amp;A1001,'Finish order'!C:K,5,FALSE),"")</f>
        <v/>
      </c>
      <c r="F1001" s="2" t="str">
        <f>IFERROR(VLOOKUP($A$1&amp;":"&amp;A1001,'Finish order'!C:K,4,FALSE),"")</f>
        <v/>
      </c>
      <c r="G1001" s="2" t="str" cm="1">
        <f t="array" ref="G1001">IFERROR(SMALL(IF($D$2:$D1910=D1001,$A$2:$A$911*1.001),1),"")</f>
        <v/>
      </c>
      <c r="H1001" s="2" t="str" cm="1">
        <f t="array" ref="H1001">IFERROR(SMALL(IF($D$2:$D1910=D1001,$A$2:$A$911*1.0001),2),"")</f>
        <v/>
      </c>
      <c r="I1001" s="2" t="str" cm="1">
        <f t="array" ref="I1001">IFERROR(SMALL(IF($D$2:$D1910=D1001,$A$2:$A$911*1.00001),3),"")</f>
        <v/>
      </c>
      <c r="J1001" s="2" t="str" cm="1">
        <f t="array" ref="J1001">IFERROR(SMALL(IF($D$2:$D1910=D1001,$A$2:$A$911*1.000001),4),"")</f>
        <v/>
      </c>
      <c r="K1001" s="13" t="str">
        <f t="shared" si="86"/>
        <v>No</v>
      </c>
      <c r="L1001" s="13" t="str">
        <f t="shared" si="87"/>
        <v>No</v>
      </c>
      <c r="M1001" s="13" t="str">
        <f t="shared" si="88"/>
        <v>No</v>
      </c>
      <c r="N1001" s="13" t="str">
        <f>Table1[[#This Row],[Club]]&amp;":"&amp;Table1[[#Headers],[Male]]</f>
        <v>:Male</v>
      </c>
    </row>
    <row r="1002" spans="1:14" x14ac:dyDescent="0.2">
      <c r="A1002" s="2">
        <v>1001</v>
      </c>
      <c r="B1002" s="2" t="str">
        <f>IFERROR(VLOOKUP($A$1&amp;":"&amp;A1002,'Finish order'!C:K,6,FALSE),"")</f>
        <v/>
      </c>
      <c r="C1002" s="2" t="str">
        <f>IFERROR(VLOOKUP(A$1&amp;":"&amp;A1002,'Finish order'!$C:$K,9,FALSE),"")</f>
        <v/>
      </c>
      <c r="D1002" s="2" t="str">
        <f>IFERROR(VLOOKUP(A$1&amp;":"&amp;A1002,'Finish order'!$C:$K,7,FALSE),"")</f>
        <v/>
      </c>
      <c r="E1002" s="11" t="str">
        <f>IFERROR(VLOOKUP($A$1&amp;":"&amp;A1002,'Finish order'!C:K,5,FALSE),"")</f>
        <v/>
      </c>
      <c r="F1002" s="2" t="str">
        <f>IFERROR(VLOOKUP($A$1&amp;":"&amp;A1002,'Finish order'!C:K,4,FALSE),"")</f>
        <v/>
      </c>
      <c r="G1002" s="2" t="str" cm="1">
        <f t="array" ref="G1002">IFERROR(SMALL(IF($D$2:$D1911=D1002,$A$2:$A$911*1.001),1),"")</f>
        <v/>
      </c>
      <c r="H1002" s="2" t="str" cm="1">
        <f t="array" ref="H1002">IFERROR(SMALL(IF($D$2:$D1911=D1002,$A$2:$A$911*1.0001),2),"")</f>
        <v/>
      </c>
      <c r="I1002" s="2" t="str" cm="1">
        <f t="array" ref="I1002">IFERROR(SMALL(IF($D$2:$D1911=D1002,$A$2:$A$911*1.00001),3),"")</f>
        <v/>
      </c>
      <c r="J1002" s="2" t="str" cm="1">
        <f t="array" ref="J1002">IFERROR(SMALL(IF($D$2:$D1911=D1002,$A$2:$A$911*1.000001),4),"")</f>
        <v/>
      </c>
      <c r="K1002" s="13" t="str">
        <f t="shared" si="86"/>
        <v>No</v>
      </c>
      <c r="L1002" s="13" t="str">
        <f t="shared" si="87"/>
        <v>No</v>
      </c>
      <c r="M1002" s="13" t="str">
        <f t="shared" si="88"/>
        <v>No</v>
      </c>
      <c r="N1002" s="13" t="str">
        <f>Table1[[#This Row],[Club]]&amp;":"&amp;Table1[[#Headers],[Male]]</f>
        <v>:Male</v>
      </c>
    </row>
    <row r="1003" spans="1:14" x14ac:dyDescent="0.2">
      <c r="A1003" s="2">
        <v>1002</v>
      </c>
      <c r="B1003" s="2" t="str">
        <f>IFERROR(VLOOKUP($A$1&amp;":"&amp;A1003,'Finish order'!C:K,6,FALSE),"")</f>
        <v/>
      </c>
      <c r="C1003" s="2" t="str">
        <f>IFERROR(VLOOKUP(A$1&amp;":"&amp;A1003,'Finish order'!$C:$K,9,FALSE),"")</f>
        <v/>
      </c>
      <c r="D1003" s="2" t="str">
        <f>IFERROR(VLOOKUP(A$1&amp;":"&amp;A1003,'Finish order'!$C:$K,7,FALSE),"")</f>
        <v/>
      </c>
      <c r="E1003" s="11" t="str">
        <f>IFERROR(VLOOKUP($A$1&amp;":"&amp;A1003,'Finish order'!C:K,5,FALSE),"")</f>
        <v/>
      </c>
      <c r="F1003" s="2" t="str">
        <f>IFERROR(VLOOKUP($A$1&amp;":"&amp;A1003,'Finish order'!C:K,4,FALSE),"")</f>
        <v/>
      </c>
      <c r="G1003" s="2" t="str" cm="1">
        <f t="array" ref="G1003">IFERROR(SMALL(IF($D$2:$D1912=D1003,$A$2:$A$911*1.001),1),"")</f>
        <v/>
      </c>
      <c r="H1003" s="2" t="str" cm="1">
        <f t="array" ref="H1003">IFERROR(SMALL(IF($D$2:$D1912=D1003,$A$2:$A$911*1.0001),2),"")</f>
        <v/>
      </c>
      <c r="I1003" s="2" t="str" cm="1">
        <f t="array" ref="I1003">IFERROR(SMALL(IF($D$2:$D1912=D1003,$A$2:$A$911*1.00001),3),"")</f>
        <v/>
      </c>
      <c r="J1003" s="2" t="str" cm="1">
        <f t="array" ref="J1003">IFERROR(SMALL(IF($D$2:$D1912=D1003,$A$2:$A$911*1.000001),4),"")</f>
        <v/>
      </c>
      <c r="K1003" s="13" t="str">
        <f t="shared" si="86"/>
        <v>No</v>
      </c>
      <c r="L1003" s="13" t="str">
        <f t="shared" si="87"/>
        <v>No</v>
      </c>
      <c r="M1003" s="13" t="str">
        <f t="shared" si="88"/>
        <v>No</v>
      </c>
      <c r="N1003" s="13" t="str">
        <f>Table1[[#This Row],[Club]]&amp;":"&amp;Table1[[#Headers],[Male]]</f>
        <v>:Male</v>
      </c>
    </row>
    <row r="1004" spans="1:14" x14ac:dyDescent="0.2">
      <c r="A1004" s="2">
        <v>1003</v>
      </c>
      <c r="B1004" s="2" t="str">
        <f>IFERROR(VLOOKUP($A$1&amp;":"&amp;A1004,'Finish order'!C:K,6,FALSE),"")</f>
        <v/>
      </c>
      <c r="C1004" s="2" t="str">
        <f>IFERROR(VLOOKUP(A$1&amp;":"&amp;A1004,'Finish order'!$C:$K,9,FALSE),"")</f>
        <v/>
      </c>
      <c r="D1004" s="2" t="str">
        <f>IFERROR(VLOOKUP(A$1&amp;":"&amp;A1004,'Finish order'!$C:$K,7,FALSE),"")</f>
        <v/>
      </c>
      <c r="E1004" s="11" t="str">
        <f>IFERROR(VLOOKUP($A$1&amp;":"&amp;A1004,'Finish order'!C:K,5,FALSE),"")</f>
        <v/>
      </c>
      <c r="F1004" s="2" t="str">
        <f>IFERROR(VLOOKUP($A$1&amp;":"&amp;A1004,'Finish order'!C:K,4,FALSE),"")</f>
        <v/>
      </c>
      <c r="G1004" s="2" t="str" cm="1">
        <f t="array" ref="G1004">IFERROR(SMALL(IF($D$2:$D1913=D1004,$A$2:$A$911*1.001),1),"")</f>
        <v/>
      </c>
      <c r="H1004" s="2" t="str" cm="1">
        <f t="array" ref="H1004">IFERROR(SMALL(IF($D$2:$D1913=D1004,$A$2:$A$911*1.0001),2),"")</f>
        <v/>
      </c>
      <c r="I1004" s="2" t="str" cm="1">
        <f t="array" ref="I1004">IFERROR(SMALL(IF($D$2:$D1913=D1004,$A$2:$A$911*1.00001),3),"")</f>
        <v/>
      </c>
      <c r="J1004" s="2" t="str" cm="1">
        <f t="array" ref="J1004">IFERROR(SMALL(IF($D$2:$D1913=D1004,$A$2:$A$911*1.000001),4),"")</f>
        <v/>
      </c>
      <c r="K1004" s="13" t="str">
        <f t="shared" si="86"/>
        <v>No</v>
      </c>
      <c r="L1004" s="13" t="str">
        <f t="shared" si="87"/>
        <v>No</v>
      </c>
      <c r="M1004" s="13" t="str">
        <f t="shared" si="88"/>
        <v>No</v>
      </c>
      <c r="N1004" s="13" t="str">
        <f>Table1[[#This Row],[Club]]&amp;":"&amp;Table1[[#Headers],[Male]]</f>
        <v>:Male</v>
      </c>
    </row>
    <row r="1005" spans="1:14" x14ac:dyDescent="0.2">
      <c r="A1005" s="2">
        <v>1004</v>
      </c>
      <c r="B1005" s="2" t="str">
        <f>IFERROR(VLOOKUP($A$1&amp;":"&amp;A1005,'Finish order'!C:K,6,FALSE),"")</f>
        <v/>
      </c>
      <c r="C1005" s="2" t="str">
        <f>IFERROR(VLOOKUP(A$1&amp;":"&amp;A1005,'Finish order'!$C:$K,9,FALSE),"")</f>
        <v/>
      </c>
      <c r="D1005" s="2" t="str">
        <f>IFERROR(VLOOKUP(A$1&amp;":"&amp;A1005,'Finish order'!$C:$K,7,FALSE),"")</f>
        <v/>
      </c>
      <c r="E1005" s="11" t="str">
        <f>IFERROR(VLOOKUP($A$1&amp;":"&amp;A1005,'Finish order'!C:K,5,FALSE),"")</f>
        <v/>
      </c>
      <c r="F1005" s="2" t="str">
        <f>IFERROR(VLOOKUP($A$1&amp;":"&amp;A1005,'Finish order'!C:K,4,FALSE),"")</f>
        <v/>
      </c>
      <c r="G1005" s="2" t="str" cm="1">
        <f t="array" ref="G1005">IFERROR(SMALL(IF($D$2:$D1914=D1005,$A$2:$A$911*1.001),1),"")</f>
        <v/>
      </c>
      <c r="H1005" s="2" t="str" cm="1">
        <f t="array" ref="H1005">IFERROR(SMALL(IF($D$2:$D1914=D1005,$A$2:$A$911*1.0001),2),"")</f>
        <v/>
      </c>
      <c r="I1005" s="2" t="str" cm="1">
        <f t="array" ref="I1005">IFERROR(SMALL(IF($D$2:$D1914=D1005,$A$2:$A$911*1.00001),3),"")</f>
        <v/>
      </c>
      <c r="J1005" s="2" t="str" cm="1">
        <f t="array" ref="J1005">IFERROR(SMALL(IF($D$2:$D1914=D1005,$A$2:$A$911*1.000001),4),"")</f>
        <v/>
      </c>
      <c r="K1005" s="13" t="str">
        <f t="shared" si="86"/>
        <v>No</v>
      </c>
      <c r="L1005" s="13" t="str">
        <f t="shared" si="87"/>
        <v>No</v>
      </c>
      <c r="M1005" s="13" t="str">
        <f t="shared" si="88"/>
        <v>No</v>
      </c>
      <c r="N1005" s="13" t="str">
        <f>Table1[[#This Row],[Club]]&amp;":"&amp;Table1[[#Headers],[Male]]</f>
        <v>:Male</v>
      </c>
    </row>
    <row r="1006" spans="1:14" x14ac:dyDescent="0.2">
      <c r="A1006" s="2">
        <v>1005</v>
      </c>
      <c r="B1006" s="2" t="str">
        <f>IFERROR(VLOOKUP($A$1&amp;":"&amp;A1006,'Finish order'!C:K,6,FALSE),"")</f>
        <v/>
      </c>
      <c r="C1006" s="2" t="str">
        <f>IFERROR(VLOOKUP(A$1&amp;":"&amp;A1006,'Finish order'!$C:$K,9,FALSE),"")</f>
        <v/>
      </c>
      <c r="D1006" s="2" t="str">
        <f>IFERROR(VLOOKUP(A$1&amp;":"&amp;A1006,'Finish order'!$C:$K,7,FALSE),"")</f>
        <v/>
      </c>
      <c r="E1006" s="11" t="str">
        <f>IFERROR(VLOOKUP($A$1&amp;":"&amp;A1006,'Finish order'!C:K,5,FALSE),"")</f>
        <v/>
      </c>
      <c r="F1006" s="2" t="str">
        <f>IFERROR(VLOOKUP($A$1&amp;":"&amp;A1006,'Finish order'!C:K,4,FALSE),"")</f>
        <v/>
      </c>
      <c r="G1006" s="2" t="str" cm="1">
        <f t="array" ref="G1006">IFERROR(SMALL(IF($D$2:$D1915=D1006,$A$2:$A$911*1.001),1),"")</f>
        <v/>
      </c>
      <c r="H1006" s="2" t="str" cm="1">
        <f t="array" ref="H1006">IFERROR(SMALL(IF($D$2:$D1915=D1006,$A$2:$A$911*1.0001),2),"")</f>
        <v/>
      </c>
      <c r="I1006" s="2" t="str" cm="1">
        <f t="array" ref="I1006">IFERROR(SMALL(IF($D$2:$D1915=D1006,$A$2:$A$911*1.00001),3),"")</f>
        <v/>
      </c>
      <c r="J1006" s="2" t="str" cm="1">
        <f t="array" ref="J1006">IFERROR(SMALL(IF($D$2:$D1915=D1006,$A$2:$A$911*1.000001),4),"")</f>
        <v/>
      </c>
      <c r="K1006" s="13" t="str">
        <f t="shared" si="86"/>
        <v>No</v>
      </c>
      <c r="L1006" s="13" t="str">
        <f t="shared" si="87"/>
        <v>No</v>
      </c>
      <c r="M1006" s="13" t="str">
        <f t="shared" si="88"/>
        <v>No</v>
      </c>
      <c r="N1006" s="13" t="str">
        <f>Table1[[#This Row],[Club]]&amp;":"&amp;Table1[[#Headers],[Male]]</f>
        <v>:Male</v>
      </c>
    </row>
    <row r="1007" spans="1:14" x14ac:dyDescent="0.2">
      <c r="A1007" s="2">
        <v>1006</v>
      </c>
      <c r="B1007" s="2" t="str">
        <f>IFERROR(VLOOKUP($A$1&amp;":"&amp;A1007,'Finish order'!C:K,6,FALSE),"")</f>
        <v/>
      </c>
      <c r="C1007" s="2" t="str">
        <f>IFERROR(VLOOKUP(A$1&amp;":"&amp;A1007,'Finish order'!$C:$K,9,FALSE),"")</f>
        <v/>
      </c>
      <c r="D1007" s="2" t="str">
        <f>IFERROR(VLOOKUP(A$1&amp;":"&amp;A1007,'Finish order'!$C:$K,7,FALSE),"")</f>
        <v/>
      </c>
      <c r="E1007" s="11" t="str">
        <f>IFERROR(VLOOKUP($A$1&amp;":"&amp;A1007,'Finish order'!C:K,5,FALSE),"")</f>
        <v/>
      </c>
      <c r="F1007" s="2" t="str">
        <f>IFERROR(VLOOKUP($A$1&amp;":"&amp;A1007,'Finish order'!C:K,4,FALSE),"")</f>
        <v/>
      </c>
      <c r="G1007" s="2" t="str" cm="1">
        <f t="array" ref="G1007">IFERROR(SMALL(IF($D$2:$D1916=D1007,$A$2:$A$911*1.001),1),"")</f>
        <v/>
      </c>
      <c r="H1007" s="2" t="str" cm="1">
        <f t="array" ref="H1007">IFERROR(SMALL(IF($D$2:$D1916=D1007,$A$2:$A$911*1.0001),2),"")</f>
        <v/>
      </c>
      <c r="I1007" s="2" t="str" cm="1">
        <f t="array" ref="I1007">IFERROR(SMALL(IF($D$2:$D1916=D1007,$A$2:$A$911*1.00001),3),"")</f>
        <v/>
      </c>
      <c r="J1007" s="2" t="str" cm="1">
        <f t="array" ref="J1007">IFERROR(SMALL(IF($D$2:$D1916=D1007,$A$2:$A$911*1.000001),4),"")</f>
        <v/>
      </c>
      <c r="K1007" s="13" t="str">
        <f t="shared" si="86"/>
        <v>No</v>
      </c>
      <c r="L1007" s="13" t="str">
        <f t="shared" si="87"/>
        <v>No</v>
      </c>
      <c r="M1007" s="13" t="str">
        <f t="shared" si="88"/>
        <v>No</v>
      </c>
      <c r="N1007" s="13" t="str">
        <f>Table1[[#This Row],[Club]]&amp;":"&amp;Table1[[#Headers],[Male]]</f>
        <v>:Male</v>
      </c>
    </row>
    <row r="1008" spans="1:14" x14ac:dyDescent="0.2">
      <c r="A1008" s="2">
        <v>1007</v>
      </c>
      <c r="B1008" s="2" t="str">
        <f>IFERROR(VLOOKUP($A$1&amp;":"&amp;A1008,'Finish order'!C:K,6,FALSE),"")</f>
        <v/>
      </c>
      <c r="C1008" s="2" t="str">
        <f>IFERROR(VLOOKUP(A$1&amp;":"&amp;A1008,'Finish order'!$C:$K,9,FALSE),"")</f>
        <v/>
      </c>
      <c r="D1008" s="2" t="str">
        <f>IFERROR(VLOOKUP(A$1&amp;":"&amp;A1008,'Finish order'!$C:$K,7,FALSE),"")</f>
        <v/>
      </c>
      <c r="E1008" s="11" t="str">
        <f>IFERROR(VLOOKUP($A$1&amp;":"&amp;A1008,'Finish order'!C:K,5,FALSE),"")</f>
        <v/>
      </c>
      <c r="F1008" s="2" t="str">
        <f>IFERROR(VLOOKUP($A$1&amp;":"&amp;A1008,'Finish order'!C:K,4,FALSE),"")</f>
        <v/>
      </c>
      <c r="G1008" s="2" t="str" cm="1">
        <f t="array" ref="G1008">IFERROR(SMALL(IF($D$2:$D1917=D1008,$A$2:$A$911*1.001),1),"")</f>
        <v/>
      </c>
      <c r="H1008" s="2" t="str" cm="1">
        <f t="array" ref="H1008">IFERROR(SMALL(IF($D$2:$D1917=D1008,$A$2:$A$911*1.0001),2),"")</f>
        <v/>
      </c>
      <c r="I1008" s="2" t="str" cm="1">
        <f t="array" ref="I1008">IFERROR(SMALL(IF($D$2:$D1917=D1008,$A$2:$A$911*1.00001),3),"")</f>
        <v/>
      </c>
      <c r="J1008" s="2" t="str" cm="1">
        <f t="array" ref="J1008">IFERROR(SMALL(IF($D$2:$D1917=D1008,$A$2:$A$911*1.000001),4),"")</f>
        <v/>
      </c>
      <c r="K1008" s="13" t="str">
        <f t="shared" si="86"/>
        <v>No</v>
      </c>
      <c r="L1008" s="13" t="str">
        <f t="shared" si="87"/>
        <v>No</v>
      </c>
      <c r="M1008" s="13" t="str">
        <f t="shared" si="88"/>
        <v>No</v>
      </c>
      <c r="N1008" s="13" t="str">
        <f>Table1[[#This Row],[Club]]&amp;":"&amp;Table1[[#Headers],[Male]]</f>
        <v>:Male</v>
      </c>
    </row>
    <row r="1009" spans="1:14" x14ac:dyDescent="0.2">
      <c r="A1009" s="2">
        <v>1008</v>
      </c>
      <c r="B1009" s="2" t="str">
        <f>IFERROR(VLOOKUP($A$1&amp;":"&amp;A1009,'Finish order'!C:K,6,FALSE),"")</f>
        <v/>
      </c>
      <c r="C1009" s="2" t="str">
        <f>IFERROR(VLOOKUP(A$1&amp;":"&amp;A1009,'Finish order'!$C:$K,9,FALSE),"")</f>
        <v/>
      </c>
      <c r="D1009" s="2" t="str">
        <f>IFERROR(VLOOKUP(A$1&amp;":"&amp;A1009,'Finish order'!$C:$K,7,FALSE),"")</f>
        <v/>
      </c>
      <c r="E1009" s="11" t="str">
        <f>IFERROR(VLOOKUP($A$1&amp;":"&amp;A1009,'Finish order'!C:K,5,FALSE),"")</f>
        <v/>
      </c>
      <c r="F1009" s="2" t="str">
        <f>IFERROR(VLOOKUP($A$1&amp;":"&amp;A1009,'Finish order'!C:K,4,FALSE),"")</f>
        <v/>
      </c>
      <c r="G1009" s="2" t="str" cm="1">
        <f t="array" ref="G1009">IFERROR(SMALL(IF($D$2:$D1918=D1009,$A$2:$A$911*1.001),1),"")</f>
        <v/>
      </c>
      <c r="H1009" s="2" t="str" cm="1">
        <f t="array" ref="H1009">IFERROR(SMALL(IF($D$2:$D1918=D1009,$A$2:$A$911*1.0001),2),"")</f>
        <v/>
      </c>
      <c r="I1009" s="2" t="str" cm="1">
        <f t="array" ref="I1009">IFERROR(SMALL(IF($D$2:$D1918=D1009,$A$2:$A$911*1.00001),3),"")</f>
        <v/>
      </c>
      <c r="J1009" s="2" t="str" cm="1">
        <f t="array" ref="J1009">IFERROR(SMALL(IF($D$2:$D1918=D1009,$A$2:$A$911*1.000001),4),"")</f>
        <v/>
      </c>
      <c r="K1009" s="13" t="str">
        <f t="shared" si="86"/>
        <v>No</v>
      </c>
      <c r="L1009" s="13" t="str">
        <f t="shared" si="87"/>
        <v>No</v>
      </c>
      <c r="M1009" s="13" t="str">
        <f t="shared" si="88"/>
        <v>No</v>
      </c>
      <c r="N1009" s="13" t="str">
        <f>Table1[[#This Row],[Club]]&amp;":"&amp;Table1[[#Headers],[Male]]</f>
        <v>:Male</v>
      </c>
    </row>
    <row r="1010" spans="1:14" x14ac:dyDescent="0.2">
      <c r="A1010" s="2">
        <v>1009</v>
      </c>
      <c r="B1010" s="2" t="str">
        <f>IFERROR(VLOOKUP($A$1&amp;":"&amp;A1010,'Finish order'!C:K,6,FALSE),"")</f>
        <v/>
      </c>
      <c r="C1010" s="2" t="str">
        <f>IFERROR(VLOOKUP(A$1&amp;":"&amp;A1010,'Finish order'!$C:$K,9,FALSE),"")</f>
        <v/>
      </c>
      <c r="D1010" s="2" t="str">
        <f>IFERROR(VLOOKUP(A$1&amp;":"&amp;A1010,'Finish order'!$C:$K,7,FALSE),"")</f>
        <v/>
      </c>
      <c r="E1010" s="11" t="str">
        <f>IFERROR(VLOOKUP($A$1&amp;":"&amp;A1010,'Finish order'!C:K,5,FALSE),"")</f>
        <v/>
      </c>
      <c r="F1010" s="2" t="str">
        <f>IFERROR(VLOOKUP($A$1&amp;":"&amp;A1010,'Finish order'!C:K,4,FALSE),"")</f>
        <v/>
      </c>
      <c r="G1010" s="2" t="str" cm="1">
        <f t="array" ref="G1010">IFERROR(SMALL(IF($D$2:$D1919=D1010,$A$2:$A$911*1.001),1),"")</f>
        <v/>
      </c>
      <c r="H1010" s="2" t="str" cm="1">
        <f t="array" ref="H1010">IFERROR(SMALL(IF($D$2:$D1919=D1010,$A$2:$A$911*1.0001),2),"")</f>
        <v/>
      </c>
      <c r="I1010" s="2" t="str" cm="1">
        <f t="array" ref="I1010">IFERROR(SMALL(IF($D$2:$D1919=D1010,$A$2:$A$911*1.00001),3),"")</f>
        <v/>
      </c>
      <c r="J1010" s="2" t="str" cm="1">
        <f t="array" ref="J1010">IFERROR(SMALL(IF($D$2:$D1919=D1010,$A$2:$A$911*1.000001),4),"")</f>
        <v/>
      </c>
      <c r="K1010" s="13" t="str">
        <f t="shared" si="86"/>
        <v>No</v>
      </c>
      <c r="L1010" s="13" t="str">
        <f t="shared" si="87"/>
        <v>No</v>
      </c>
      <c r="M1010" s="13" t="str">
        <f t="shared" si="88"/>
        <v>No</v>
      </c>
      <c r="N1010" s="13" t="str">
        <f>Table1[[#This Row],[Club]]&amp;":"&amp;Table1[[#Headers],[Male]]</f>
        <v>:Male</v>
      </c>
    </row>
    <row r="1011" spans="1:14" x14ac:dyDescent="0.2">
      <c r="A1011" s="2">
        <v>1010</v>
      </c>
      <c r="B1011" s="2" t="str">
        <f>IFERROR(VLOOKUP($A$1&amp;":"&amp;A1011,'Finish order'!C:K,6,FALSE),"")</f>
        <v/>
      </c>
      <c r="C1011" s="2" t="str">
        <f>IFERROR(VLOOKUP(A$1&amp;":"&amp;A1011,'Finish order'!$C:$K,9,FALSE),"")</f>
        <v/>
      </c>
      <c r="D1011" s="2" t="str">
        <f>IFERROR(VLOOKUP(A$1&amp;":"&amp;A1011,'Finish order'!$C:$K,7,FALSE),"")</f>
        <v/>
      </c>
      <c r="E1011" s="11" t="str">
        <f>IFERROR(VLOOKUP($A$1&amp;":"&amp;A1011,'Finish order'!C:K,5,FALSE),"")</f>
        <v/>
      </c>
      <c r="F1011" s="2" t="str">
        <f>IFERROR(VLOOKUP($A$1&amp;":"&amp;A1011,'Finish order'!C:K,4,FALSE),"")</f>
        <v/>
      </c>
      <c r="G1011" s="2" t="str" cm="1">
        <f t="array" ref="G1011">IFERROR(SMALL(IF($D$2:$D1920=D1011,$A$2:$A$911*1.001),1),"")</f>
        <v/>
      </c>
      <c r="H1011" s="2" t="str" cm="1">
        <f t="array" ref="H1011">IFERROR(SMALL(IF($D$2:$D1920=D1011,$A$2:$A$911*1.0001),2),"")</f>
        <v/>
      </c>
      <c r="I1011" s="2" t="str" cm="1">
        <f t="array" ref="I1011">IFERROR(SMALL(IF($D$2:$D1920=D1011,$A$2:$A$911*1.00001),3),"")</f>
        <v/>
      </c>
      <c r="J1011" s="2" t="str" cm="1">
        <f t="array" ref="J1011">IFERROR(SMALL(IF($D$2:$D1920=D1011,$A$2:$A$911*1.000001),4),"")</f>
        <v/>
      </c>
      <c r="K1011" s="13" t="str">
        <f t="shared" si="86"/>
        <v>No</v>
      </c>
      <c r="L1011" s="13" t="str">
        <f t="shared" si="87"/>
        <v>No</v>
      </c>
      <c r="M1011" s="13" t="str">
        <f t="shared" si="88"/>
        <v>No</v>
      </c>
      <c r="N1011" s="13" t="str">
        <f>Table1[[#This Row],[Club]]&amp;":"&amp;Table1[[#Headers],[Male]]</f>
        <v>:Male</v>
      </c>
    </row>
    <row r="1012" spans="1:14" x14ac:dyDescent="0.2">
      <c r="A1012" s="2">
        <v>1011</v>
      </c>
      <c r="B1012" s="2" t="str">
        <f>IFERROR(VLOOKUP($A$1&amp;":"&amp;A1012,'Finish order'!C:K,6,FALSE),"")</f>
        <v/>
      </c>
      <c r="C1012" s="2" t="str">
        <f>IFERROR(VLOOKUP(A$1&amp;":"&amp;A1012,'Finish order'!$C:$K,9,FALSE),"")</f>
        <v/>
      </c>
      <c r="D1012" s="2" t="str">
        <f>IFERROR(VLOOKUP(A$1&amp;":"&amp;A1012,'Finish order'!$C:$K,7,FALSE),"")</f>
        <v/>
      </c>
      <c r="E1012" s="11" t="str">
        <f>IFERROR(VLOOKUP($A$1&amp;":"&amp;A1012,'Finish order'!C:K,5,FALSE),"")</f>
        <v/>
      </c>
      <c r="F1012" s="2" t="str">
        <f>IFERROR(VLOOKUP($A$1&amp;":"&amp;A1012,'Finish order'!C:K,4,FALSE),"")</f>
        <v/>
      </c>
      <c r="G1012" s="2" t="str" cm="1">
        <f t="array" ref="G1012">IFERROR(SMALL(IF($D$2:$D1921=D1012,$A$2:$A$911*1.001),1),"")</f>
        <v/>
      </c>
      <c r="H1012" s="2" t="str" cm="1">
        <f t="array" ref="H1012">IFERROR(SMALL(IF($D$2:$D1921=D1012,$A$2:$A$911*1.0001),2),"")</f>
        <v/>
      </c>
      <c r="I1012" s="2" t="str" cm="1">
        <f t="array" ref="I1012">IFERROR(SMALL(IF($D$2:$D1921=D1012,$A$2:$A$911*1.00001),3),"")</f>
        <v/>
      </c>
      <c r="J1012" s="2" t="str" cm="1">
        <f t="array" ref="J1012">IFERROR(SMALL(IF($D$2:$D1921=D1012,$A$2:$A$911*1.000001),4),"")</f>
        <v/>
      </c>
      <c r="K1012" s="13" t="str">
        <f t="shared" si="86"/>
        <v>No</v>
      </c>
      <c r="L1012" s="13" t="str">
        <f t="shared" si="87"/>
        <v>No</v>
      </c>
      <c r="M1012" s="13" t="str">
        <f t="shared" si="88"/>
        <v>No</v>
      </c>
      <c r="N1012" s="13" t="str">
        <f>Table1[[#This Row],[Club]]&amp;":"&amp;Table1[[#Headers],[Male]]</f>
        <v>:Male</v>
      </c>
    </row>
    <row r="1013" spans="1:14" x14ac:dyDescent="0.2">
      <c r="A1013" s="2">
        <v>1012</v>
      </c>
      <c r="B1013" s="2" t="str">
        <f>IFERROR(VLOOKUP($A$1&amp;":"&amp;A1013,'Finish order'!C:K,6,FALSE),"")</f>
        <v/>
      </c>
      <c r="C1013" s="2" t="str">
        <f>IFERROR(VLOOKUP(A$1&amp;":"&amp;A1013,'Finish order'!$C:$K,9,FALSE),"")</f>
        <v/>
      </c>
      <c r="D1013" s="2" t="str">
        <f>IFERROR(VLOOKUP(A$1&amp;":"&amp;A1013,'Finish order'!$C:$K,7,FALSE),"")</f>
        <v/>
      </c>
      <c r="E1013" s="11" t="str">
        <f>IFERROR(VLOOKUP($A$1&amp;":"&amp;A1013,'Finish order'!C:K,5,FALSE),"")</f>
        <v/>
      </c>
      <c r="F1013" s="2" t="str">
        <f>IFERROR(VLOOKUP($A$1&amp;":"&amp;A1013,'Finish order'!C:K,4,FALSE),"")</f>
        <v/>
      </c>
      <c r="G1013" s="2" t="str" cm="1">
        <f t="array" ref="G1013">IFERROR(SMALL(IF($D$2:$D1922=D1013,$A$2:$A$911*1.001),1),"")</f>
        <v/>
      </c>
      <c r="H1013" s="2" t="str" cm="1">
        <f t="array" ref="H1013">IFERROR(SMALL(IF($D$2:$D1922=D1013,$A$2:$A$911*1.0001),2),"")</f>
        <v/>
      </c>
      <c r="I1013" s="2" t="str" cm="1">
        <f t="array" ref="I1013">IFERROR(SMALL(IF($D$2:$D1922=D1013,$A$2:$A$911*1.00001),3),"")</f>
        <v/>
      </c>
      <c r="J1013" s="2" t="str" cm="1">
        <f t="array" ref="J1013">IFERROR(SMALL(IF($D$2:$D1922=D1013,$A$2:$A$911*1.000001),4),"")</f>
        <v/>
      </c>
      <c r="K1013" s="13" t="str">
        <f t="shared" si="86"/>
        <v>No</v>
      </c>
      <c r="L1013" s="13" t="str">
        <f t="shared" si="87"/>
        <v>No</v>
      </c>
      <c r="M1013" s="13" t="str">
        <f t="shared" si="88"/>
        <v>No</v>
      </c>
      <c r="N1013" s="13" t="str">
        <f>Table1[[#This Row],[Club]]&amp;":"&amp;Table1[[#Headers],[Male]]</f>
        <v>:Male</v>
      </c>
    </row>
    <row r="1014" spans="1:14" x14ac:dyDescent="0.2">
      <c r="A1014" s="2">
        <v>1013</v>
      </c>
      <c r="B1014" s="2" t="str">
        <f>IFERROR(VLOOKUP($A$1&amp;":"&amp;A1014,'Finish order'!C:K,6,FALSE),"")</f>
        <v/>
      </c>
      <c r="C1014" s="2" t="str">
        <f>IFERROR(VLOOKUP(A$1&amp;":"&amp;A1014,'Finish order'!$C:$K,9,FALSE),"")</f>
        <v/>
      </c>
      <c r="D1014" s="2" t="str">
        <f>IFERROR(VLOOKUP(A$1&amp;":"&amp;A1014,'Finish order'!$C:$K,7,FALSE),"")</f>
        <v/>
      </c>
      <c r="E1014" s="11" t="str">
        <f>IFERROR(VLOOKUP($A$1&amp;":"&amp;A1014,'Finish order'!C:K,5,FALSE),"")</f>
        <v/>
      </c>
      <c r="F1014" s="2" t="str">
        <f>IFERROR(VLOOKUP($A$1&amp;":"&amp;A1014,'Finish order'!C:K,4,FALSE),"")</f>
        <v/>
      </c>
      <c r="G1014" s="2" t="str" cm="1">
        <f t="array" ref="G1014">IFERROR(SMALL(IF($D$2:$D1923=D1014,$A$2:$A$911*1.001),1),"")</f>
        <v/>
      </c>
      <c r="H1014" s="2" t="str" cm="1">
        <f t="array" ref="H1014">IFERROR(SMALL(IF($D$2:$D1923=D1014,$A$2:$A$911*1.0001),2),"")</f>
        <v/>
      </c>
      <c r="I1014" s="2" t="str" cm="1">
        <f t="array" ref="I1014">IFERROR(SMALL(IF($D$2:$D1923=D1014,$A$2:$A$911*1.00001),3),"")</f>
        <v/>
      </c>
      <c r="J1014" s="2" t="str" cm="1">
        <f t="array" ref="J1014">IFERROR(SMALL(IF($D$2:$D1923=D1014,$A$2:$A$911*1.000001),4),"")</f>
        <v/>
      </c>
      <c r="K1014" s="13" t="str">
        <f t="shared" si="86"/>
        <v>No</v>
      </c>
      <c r="L1014" s="13" t="str">
        <f t="shared" si="87"/>
        <v>No</v>
      </c>
      <c r="M1014" s="13" t="str">
        <f t="shared" si="88"/>
        <v>No</v>
      </c>
      <c r="N1014" s="13" t="str">
        <f>Table1[[#This Row],[Club]]&amp;":"&amp;Table1[[#Headers],[Male]]</f>
        <v>:Male</v>
      </c>
    </row>
    <row r="1015" spans="1:14" x14ac:dyDescent="0.2">
      <c r="A1015" s="2">
        <v>1014</v>
      </c>
      <c r="B1015" s="2" t="str">
        <f>IFERROR(VLOOKUP($A$1&amp;":"&amp;A1015,'Finish order'!C:K,6,FALSE),"")</f>
        <v/>
      </c>
      <c r="C1015" s="2" t="str">
        <f>IFERROR(VLOOKUP(A$1&amp;":"&amp;A1015,'Finish order'!$C:$K,9,FALSE),"")</f>
        <v/>
      </c>
      <c r="D1015" s="2" t="str">
        <f>IFERROR(VLOOKUP(A$1&amp;":"&amp;A1015,'Finish order'!$C:$K,7,FALSE),"")</f>
        <v/>
      </c>
      <c r="E1015" s="11" t="str">
        <f>IFERROR(VLOOKUP($A$1&amp;":"&amp;A1015,'Finish order'!C:K,5,FALSE),"")</f>
        <v/>
      </c>
      <c r="F1015" s="2" t="str">
        <f>IFERROR(VLOOKUP($A$1&amp;":"&amp;A1015,'Finish order'!C:K,4,FALSE),"")</f>
        <v/>
      </c>
      <c r="G1015" s="2" t="str" cm="1">
        <f t="array" ref="G1015">IFERROR(SMALL(IF($D$2:$D1924=D1015,$A$2:$A$911*1.001),1),"")</f>
        <v/>
      </c>
      <c r="H1015" s="2" t="str" cm="1">
        <f t="array" ref="H1015">IFERROR(SMALL(IF($D$2:$D1924=D1015,$A$2:$A$911*1.0001),2),"")</f>
        <v/>
      </c>
      <c r="I1015" s="2" t="str" cm="1">
        <f t="array" ref="I1015">IFERROR(SMALL(IF($D$2:$D1924=D1015,$A$2:$A$911*1.00001),3),"")</f>
        <v/>
      </c>
      <c r="J1015" s="2" t="str" cm="1">
        <f t="array" ref="J1015">IFERROR(SMALL(IF($D$2:$D1924=D1015,$A$2:$A$911*1.000001),4),"")</f>
        <v/>
      </c>
      <c r="K1015" s="13" t="str">
        <f t="shared" si="86"/>
        <v>No</v>
      </c>
      <c r="L1015" s="13" t="str">
        <f t="shared" si="87"/>
        <v>No</v>
      </c>
      <c r="M1015" s="13" t="str">
        <f t="shared" si="88"/>
        <v>No</v>
      </c>
      <c r="N1015" s="13" t="str">
        <f>Table1[[#This Row],[Club]]&amp;":"&amp;Table1[[#Headers],[Male]]</f>
        <v>:Male</v>
      </c>
    </row>
    <row r="1016" spans="1:14" x14ac:dyDescent="0.2">
      <c r="A1016" s="2">
        <v>1015</v>
      </c>
      <c r="B1016" s="2" t="str">
        <f>IFERROR(VLOOKUP($A$1&amp;":"&amp;A1016,'Finish order'!C:K,6,FALSE),"")</f>
        <v/>
      </c>
      <c r="C1016" s="2" t="str">
        <f>IFERROR(VLOOKUP(A$1&amp;":"&amp;A1016,'Finish order'!$C:$K,9,FALSE),"")</f>
        <v/>
      </c>
      <c r="D1016" s="2" t="str">
        <f>IFERROR(VLOOKUP(A$1&amp;":"&amp;A1016,'Finish order'!$C:$K,7,FALSE),"")</f>
        <v/>
      </c>
      <c r="E1016" s="11" t="str">
        <f>IFERROR(VLOOKUP($A$1&amp;":"&amp;A1016,'Finish order'!C:K,5,FALSE),"")</f>
        <v/>
      </c>
      <c r="F1016" s="2" t="str">
        <f>IFERROR(VLOOKUP($A$1&amp;":"&amp;A1016,'Finish order'!C:K,4,FALSE),"")</f>
        <v/>
      </c>
      <c r="G1016" s="2" t="str" cm="1">
        <f t="array" ref="G1016">IFERROR(SMALL(IF($D$2:$D1925=D1016,$A$2:$A$911*1.001),1),"")</f>
        <v/>
      </c>
      <c r="H1016" s="2" t="str" cm="1">
        <f t="array" ref="H1016">IFERROR(SMALL(IF($D$2:$D1925=D1016,$A$2:$A$911*1.0001),2),"")</f>
        <v/>
      </c>
      <c r="I1016" s="2" t="str" cm="1">
        <f t="array" ref="I1016">IFERROR(SMALL(IF($D$2:$D1925=D1016,$A$2:$A$911*1.00001),3),"")</f>
        <v/>
      </c>
      <c r="J1016" s="2" t="str" cm="1">
        <f t="array" ref="J1016">IFERROR(SMALL(IF($D$2:$D1925=D1016,$A$2:$A$911*1.000001),4),"")</f>
        <v/>
      </c>
      <c r="K1016" s="13" t="str">
        <f t="shared" si="86"/>
        <v>No</v>
      </c>
      <c r="L1016" s="13" t="str">
        <f t="shared" si="87"/>
        <v>No</v>
      </c>
      <c r="M1016" s="13" t="str">
        <f t="shared" si="88"/>
        <v>No</v>
      </c>
      <c r="N1016" s="13" t="str">
        <f>Table1[[#This Row],[Club]]&amp;":"&amp;Table1[[#Headers],[Male]]</f>
        <v>:Male</v>
      </c>
    </row>
    <row r="1017" spans="1:14" x14ac:dyDescent="0.2">
      <c r="A1017" s="2">
        <v>1016</v>
      </c>
      <c r="B1017" s="2" t="str">
        <f>IFERROR(VLOOKUP($A$1&amp;":"&amp;A1017,'Finish order'!C:K,6,FALSE),"")</f>
        <v/>
      </c>
      <c r="C1017" s="2" t="str">
        <f>IFERROR(VLOOKUP(A$1&amp;":"&amp;A1017,'Finish order'!$C:$K,9,FALSE),"")</f>
        <v/>
      </c>
      <c r="D1017" s="2" t="str">
        <f>IFERROR(VLOOKUP(A$1&amp;":"&amp;A1017,'Finish order'!$C:$K,7,FALSE),"")</f>
        <v/>
      </c>
      <c r="E1017" s="11" t="str">
        <f>IFERROR(VLOOKUP($A$1&amp;":"&amp;A1017,'Finish order'!C:K,5,FALSE),"")</f>
        <v/>
      </c>
      <c r="F1017" s="2" t="str">
        <f>IFERROR(VLOOKUP($A$1&amp;":"&amp;A1017,'Finish order'!C:K,4,FALSE),"")</f>
        <v/>
      </c>
      <c r="G1017" s="2" t="str" cm="1">
        <f t="array" ref="G1017">IFERROR(SMALL(IF($D$2:$D1926=D1017,$A$2:$A$911*1.001),1),"")</f>
        <v/>
      </c>
      <c r="H1017" s="2" t="str" cm="1">
        <f t="array" ref="H1017">IFERROR(SMALL(IF($D$2:$D1926=D1017,$A$2:$A$911*1.0001),2),"")</f>
        <v/>
      </c>
      <c r="I1017" s="2" t="str" cm="1">
        <f t="array" ref="I1017">IFERROR(SMALL(IF($D$2:$D1926=D1017,$A$2:$A$911*1.00001),3),"")</f>
        <v/>
      </c>
      <c r="J1017" s="2" t="str" cm="1">
        <f t="array" ref="J1017">IFERROR(SMALL(IF($D$2:$D1926=D1017,$A$2:$A$911*1.000001),4),"")</f>
        <v/>
      </c>
      <c r="K1017" s="13" t="str">
        <f t="shared" si="86"/>
        <v>No</v>
      </c>
      <c r="L1017" s="13" t="str">
        <f t="shared" si="87"/>
        <v>No</v>
      </c>
      <c r="M1017" s="13" t="str">
        <f t="shared" si="88"/>
        <v>No</v>
      </c>
      <c r="N1017" s="13" t="str">
        <f>Table1[[#This Row],[Club]]&amp;":"&amp;Table1[[#Headers],[Male]]</f>
        <v>:Male</v>
      </c>
    </row>
    <row r="1018" spans="1:14" x14ac:dyDescent="0.2">
      <c r="A1018" s="2">
        <v>1017</v>
      </c>
      <c r="B1018" s="2" t="str">
        <f>IFERROR(VLOOKUP($A$1&amp;":"&amp;A1018,'Finish order'!C:K,6,FALSE),"")</f>
        <v/>
      </c>
      <c r="C1018" s="2" t="str">
        <f>IFERROR(VLOOKUP(A$1&amp;":"&amp;A1018,'Finish order'!$C:$K,9,FALSE),"")</f>
        <v/>
      </c>
      <c r="D1018" s="2" t="str">
        <f>IFERROR(VLOOKUP(A$1&amp;":"&amp;A1018,'Finish order'!$C:$K,7,FALSE),"")</f>
        <v/>
      </c>
      <c r="E1018" s="11" t="str">
        <f>IFERROR(VLOOKUP($A$1&amp;":"&amp;A1018,'Finish order'!C:K,5,FALSE),"")</f>
        <v/>
      </c>
      <c r="F1018" s="2" t="str">
        <f>IFERROR(VLOOKUP($A$1&amp;":"&amp;A1018,'Finish order'!C:K,4,FALSE),"")</f>
        <v/>
      </c>
      <c r="G1018" s="2" t="str" cm="1">
        <f t="array" ref="G1018">IFERROR(SMALL(IF($D$2:$D1927=D1018,$A$2:$A$911*1.001),1),"")</f>
        <v/>
      </c>
      <c r="H1018" s="2" t="str" cm="1">
        <f t="array" ref="H1018">IFERROR(SMALL(IF($D$2:$D1927=D1018,$A$2:$A$911*1.0001),2),"")</f>
        <v/>
      </c>
      <c r="I1018" s="2" t="str" cm="1">
        <f t="array" ref="I1018">IFERROR(SMALL(IF($D$2:$D1927=D1018,$A$2:$A$911*1.00001),3),"")</f>
        <v/>
      </c>
      <c r="J1018" s="2" t="str" cm="1">
        <f t="array" ref="J1018">IFERROR(SMALL(IF($D$2:$D1927=D1018,$A$2:$A$911*1.000001),4),"")</f>
        <v/>
      </c>
      <c r="K1018" s="13" t="str">
        <f t="shared" si="86"/>
        <v>No</v>
      </c>
      <c r="L1018" s="13" t="str">
        <f t="shared" si="87"/>
        <v>No</v>
      </c>
      <c r="M1018" s="13" t="str">
        <f t="shared" si="88"/>
        <v>No</v>
      </c>
      <c r="N1018" s="13" t="str">
        <f>Table1[[#This Row],[Club]]&amp;":"&amp;Table1[[#Headers],[Male]]</f>
        <v>:Male</v>
      </c>
    </row>
    <row r="1019" spans="1:14" x14ac:dyDescent="0.2">
      <c r="A1019" s="2">
        <v>1018</v>
      </c>
      <c r="B1019" s="2" t="str">
        <f>IFERROR(VLOOKUP($A$1&amp;":"&amp;A1019,'Finish order'!C:K,6,FALSE),"")</f>
        <v/>
      </c>
      <c r="C1019" s="2" t="str">
        <f>IFERROR(VLOOKUP(A$1&amp;":"&amp;A1019,'Finish order'!$C:$K,9,FALSE),"")</f>
        <v/>
      </c>
      <c r="D1019" s="2" t="str">
        <f>IFERROR(VLOOKUP(A$1&amp;":"&amp;A1019,'Finish order'!$C:$K,7,FALSE),"")</f>
        <v/>
      </c>
      <c r="E1019" s="11" t="str">
        <f>IFERROR(VLOOKUP($A$1&amp;":"&amp;A1019,'Finish order'!C:K,5,FALSE),"")</f>
        <v/>
      </c>
      <c r="F1019" s="2" t="str">
        <f>IFERROR(VLOOKUP($A$1&amp;":"&amp;A1019,'Finish order'!C:K,4,FALSE),"")</f>
        <v/>
      </c>
      <c r="G1019" s="2" t="str" cm="1">
        <f t="array" ref="G1019">IFERROR(SMALL(IF($D$2:$D1928=D1019,$A$2:$A$911*1.001),1),"")</f>
        <v/>
      </c>
      <c r="H1019" s="2" t="str" cm="1">
        <f t="array" ref="H1019">IFERROR(SMALL(IF($D$2:$D1928=D1019,$A$2:$A$911*1.0001),2),"")</f>
        <v/>
      </c>
      <c r="I1019" s="2" t="str" cm="1">
        <f t="array" ref="I1019">IFERROR(SMALL(IF($D$2:$D1928=D1019,$A$2:$A$911*1.00001),3),"")</f>
        <v/>
      </c>
      <c r="J1019" s="2" t="str" cm="1">
        <f t="array" ref="J1019">IFERROR(SMALL(IF($D$2:$D1928=D1019,$A$2:$A$911*1.000001),4),"")</f>
        <v/>
      </c>
      <c r="K1019" s="13" t="str">
        <f t="shared" si="86"/>
        <v>No</v>
      </c>
      <c r="L1019" s="13" t="str">
        <f t="shared" si="87"/>
        <v>No</v>
      </c>
      <c r="M1019" s="13" t="str">
        <f t="shared" si="88"/>
        <v>No</v>
      </c>
      <c r="N1019" s="13" t="str">
        <f>Table1[[#This Row],[Club]]&amp;":"&amp;Table1[[#Headers],[Male]]</f>
        <v>:Male</v>
      </c>
    </row>
    <row r="1020" spans="1:14" x14ac:dyDescent="0.2">
      <c r="A1020" s="2">
        <v>1019</v>
      </c>
      <c r="B1020" s="2" t="str">
        <f>IFERROR(VLOOKUP($A$1&amp;":"&amp;A1020,'Finish order'!C:K,6,FALSE),"")</f>
        <v/>
      </c>
      <c r="C1020" s="2" t="str">
        <f>IFERROR(VLOOKUP(A$1&amp;":"&amp;A1020,'Finish order'!$C:$K,9,FALSE),"")</f>
        <v/>
      </c>
      <c r="D1020" s="2" t="str">
        <f>IFERROR(VLOOKUP(A$1&amp;":"&amp;A1020,'Finish order'!$C:$K,7,FALSE),"")</f>
        <v/>
      </c>
      <c r="E1020" s="11" t="str">
        <f>IFERROR(VLOOKUP($A$1&amp;":"&amp;A1020,'Finish order'!C:K,5,FALSE),"")</f>
        <v/>
      </c>
      <c r="F1020" s="2" t="str">
        <f>IFERROR(VLOOKUP($A$1&amp;":"&amp;A1020,'Finish order'!C:K,4,FALSE),"")</f>
        <v/>
      </c>
      <c r="G1020" s="2" t="str" cm="1">
        <f t="array" ref="G1020">IFERROR(SMALL(IF($D$2:$D1929=D1020,$A$2:$A$911*1.001),1),"")</f>
        <v/>
      </c>
      <c r="H1020" s="2" t="str" cm="1">
        <f t="array" ref="H1020">IFERROR(SMALL(IF($D$2:$D1929=D1020,$A$2:$A$911*1.0001),2),"")</f>
        <v/>
      </c>
      <c r="I1020" s="2" t="str" cm="1">
        <f t="array" ref="I1020">IFERROR(SMALL(IF($D$2:$D1929=D1020,$A$2:$A$911*1.00001),3),"")</f>
        <v/>
      </c>
      <c r="J1020" s="2" t="str" cm="1">
        <f t="array" ref="J1020">IFERROR(SMALL(IF($D$2:$D1929=D1020,$A$2:$A$911*1.000001),4),"")</f>
        <v/>
      </c>
      <c r="K1020" s="13" t="str">
        <f t="shared" si="86"/>
        <v>No</v>
      </c>
      <c r="L1020" s="13" t="str">
        <f t="shared" si="87"/>
        <v>No</v>
      </c>
      <c r="M1020" s="13" t="str">
        <f t="shared" si="88"/>
        <v>No</v>
      </c>
      <c r="N1020" s="13" t="str">
        <f>Table1[[#This Row],[Club]]&amp;":"&amp;Table1[[#Headers],[Male]]</f>
        <v>:Male</v>
      </c>
    </row>
    <row r="1021" spans="1:14" x14ac:dyDescent="0.2">
      <c r="A1021" s="2">
        <v>1020</v>
      </c>
      <c r="B1021" s="2" t="str">
        <f>IFERROR(VLOOKUP($A$1&amp;":"&amp;A1021,'Finish order'!C:K,6,FALSE),"")</f>
        <v/>
      </c>
      <c r="C1021" s="2" t="str">
        <f>IFERROR(VLOOKUP(A$1&amp;":"&amp;A1021,'Finish order'!$C:$K,9,FALSE),"")</f>
        <v/>
      </c>
      <c r="D1021" s="2" t="str">
        <f>IFERROR(VLOOKUP(A$1&amp;":"&amp;A1021,'Finish order'!$C:$K,7,FALSE),"")</f>
        <v/>
      </c>
      <c r="E1021" s="11" t="str">
        <f>IFERROR(VLOOKUP($A$1&amp;":"&amp;A1021,'Finish order'!C:K,5,FALSE),"")</f>
        <v/>
      </c>
      <c r="F1021" s="2" t="str">
        <f>IFERROR(VLOOKUP($A$1&amp;":"&amp;A1021,'Finish order'!C:K,4,FALSE),"")</f>
        <v/>
      </c>
      <c r="G1021" s="2" t="str" cm="1">
        <f t="array" ref="G1021">IFERROR(SMALL(IF($D$2:$D1930=D1021,$A$2:$A$911*1.001),1),"")</f>
        <v/>
      </c>
      <c r="H1021" s="2" t="str" cm="1">
        <f t="array" ref="H1021">IFERROR(SMALL(IF($D$2:$D1930=D1021,$A$2:$A$911*1.0001),2),"")</f>
        <v/>
      </c>
      <c r="I1021" s="2" t="str" cm="1">
        <f t="array" ref="I1021">IFERROR(SMALL(IF($D$2:$D1930=D1021,$A$2:$A$911*1.00001),3),"")</f>
        <v/>
      </c>
      <c r="J1021" s="2" t="str" cm="1">
        <f t="array" ref="J1021">IFERROR(SMALL(IF($D$2:$D1930=D1021,$A$2:$A$911*1.000001),4),"")</f>
        <v/>
      </c>
      <c r="K1021" s="13" t="str">
        <f t="shared" si="86"/>
        <v>No</v>
      </c>
      <c r="L1021" s="13" t="str">
        <f t="shared" si="87"/>
        <v>No</v>
      </c>
      <c r="M1021" s="13" t="str">
        <f t="shared" si="88"/>
        <v>No</v>
      </c>
      <c r="N1021" s="13" t="str">
        <f>Table1[[#This Row],[Club]]&amp;":"&amp;Table1[[#Headers],[Male]]</f>
        <v>:Male</v>
      </c>
    </row>
    <row r="1022" spans="1:14" x14ac:dyDescent="0.2">
      <c r="A1022" s="2">
        <v>1021</v>
      </c>
      <c r="B1022" s="2" t="str">
        <f>IFERROR(VLOOKUP($A$1&amp;":"&amp;A1022,'Finish order'!C:K,6,FALSE),"")</f>
        <v/>
      </c>
      <c r="C1022" s="2" t="str">
        <f>IFERROR(VLOOKUP(A$1&amp;":"&amp;A1022,'Finish order'!$C:$K,9,FALSE),"")</f>
        <v/>
      </c>
      <c r="D1022" s="2" t="str">
        <f>IFERROR(VLOOKUP(A$1&amp;":"&amp;A1022,'Finish order'!$C:$K,7,FALSE),"")</f>
        <v/>
      </c>
      <c r="E1022" s="11" t="str">
        <f>IFERROR(VLOOKUP($A$1&amp;":"&amp;A1022,'Finish order'!C:K,5,FALSE),"")</f>
        <v/>
      </c>
      <c r="F1022" s="2" t="str">
        <f>IFERROR(VLOOKUP($A$1&amp;":"&amp;A1022,'Finish order'!C:K,4,FALSE),"")</f>
        <v/>
      </c>
      <c r="G1022" s="2" t="str" cm="1">
        <f t="array" ref="G1022">IFERROR(SMALL(IF($D$2:$D1931=D1022,$A$2:$A$911*1.001),1),"")</f>
        <v/>
      </c>
      <c r="H1022" s="2" t="str" cm="1">
        <f t="array" ref="H1022">IFERROR(SMALL(IF($D$2:$D1931=D1022,$A$2:$A$911*1.0001),2),"")</f>
        <v/>
      </c>
      <c r="I1022" s="2" t="str" cm="1">
        <f t="array" ref="I1022">IFERROR(SMALL(IF($D$2:$D1931=D1022,$A$2:$A$911*1.00001),3),"")</f>
        <v/>
      </c>
      <c r="J1022" s="2" t="str" cm="1">
        <f t="array" ref="J1022">IFERROR(SMALL(IF($D$2:$D1931=D1022,$A$2:$A$911*1.000001),4),"")</f>
        <v/>
      </c>
      <c r="K1022" s="13" t="str">
        <f t="shared" si="86"/>
        <v>No</v>
      </c>
      <c r="L1022" s="13" t="str">
        <f t="shared" si="87"/>
        <v>No</v>
      </c>
      <c r="M1022" s="13" t="str">
        <f t="shared" si="88"/>
        <v>No</v>
      </c>
      <c r="N1022" s="13" t="str">
        <f>Table1[[#This Row],[Club]]&amp;":"&amp;Table1[[#Headers],[Male]]</f>
        <v>:Male</v>
      </c>
    </row>
    <row r="1023" spans="1:14" x14ac:dyDescent="0.2">
      <c r="A1023" s="2">
        <v>1022</v>
      </c>
      <c r="B1023" s="2" t="str">
        <f>IFERROR(VLOOKUP($A$1&amp;":"&amp;A1023,'Finish order'!C:K,6,FALSE),"")</f>
        <v/>
      </c>
      <c r="C1023" s="2" t="str">
        <f>IFERROR(VLOOKUP(A$1&amp;":"&amp;A1023,'Finish order'!$C:$K,9,FALSE),"")</f>
        <v/>
      </c>
      <c r="D1023" s="2" t="str">
        <f>IFERROR(VLOOKUP(A$1&amp;":"&amp;A1023,'Finish order'!$C:$K,7,FALSE),"")</f>
        <v/>
      </c>
      <c r="E1023" s="11" t="str">
        <f>IFERROR(VLOOKUP($A$1&amp;":"&amp;A1023,'Finish order'!C:K,5,FALSE),"")</f>
        <v/>
      </c>
      <c r="F1023" s="2" t="str">
        <f>IFERROR(VLOOKUP($A$1&amp;":"&amp;A1023,'Finish order'!C:K,4,FALSE),"")</f>
        <v/>
      </c>
      <c r="G1023" s="2" t="str" cm="1">
        <f t="array" ref="G1023">IFERROR(SMALL(IF($D$2:$D1932=D1023,$A$2:$A$911*1.001),1),"")</f>
        <v/>
      </c>
      <c r="H1023" s="2" t="str" cm="1">
        <f t="array" ref="H1023">IFERROR(SMALL(IF($D$2:$D1932=D1023,$A$2:$A$911*1.0001),2),"")</f>
        <v/>
      </c>
      <c r="I1023" s="2" t="str" cm="1">
        <f t="array" ref="I1023">IFERROR(SMALL(IF($D$2:$D1932=D1023,$A$2:$A$911*1.00001),3),"")</f>
        <v/>
      </c>
      <c r="J1023" s="2" t="str" cm="1">
        <f t="array" ref="J1023">IFERROR(SMALL(IF($D$2:$D1932=D1023,$A$2:$A$911*1.000001),4),"")</f>
        <v/>
      </c>
      <c r="K1023" s="13" t="str">
        <f t="shared" si="86"/>
        <v>No</v>
      </c>
      <c r="L1023" s="13" t="str">
        <f t="shared" si="87"/>
        <v>No</v>
      </c>
      <c r="M1023" s="13" t="str">
        <f t="shared" si="88"/>
        <v>No</v>
      </c>
      <c r="N1023" s="13" t="str">
        <f>Table1[[#This Row],[Club]]&amp;":"&amp;Table1[[#Headers],[Male]]</f>
        <v>:Male</v>
      </c>
    </row>
    <row r="1024" spans="1:14" x14ac:dyDescent="0.2">
      <c r="A1024" s="2">
        <v>1023</v>
      </c>
      <c r="B1024" s="2" t="str">
        <f>IFERROR(VLOOKUP($A$1&amp;":"&amp;A1024,'Finish order'!C:K,6,FALSE),"")</f>
        <v/>
      </c>
      <c r="C1024" s="2" t="str">
        <f>IFERROR(VLOOKUP(A$1&amp;":"&amp;A1024,'Finish order'!$C:$K,9,FALSE),"")</f>
        <v/>
      </c>
      <c r="D1024" s="2" t="str">
        <f>IFERROR(VLOOKUP(A$1&amp;":"&amp;A1024,'Finish order'!$C:$K,7,FALSE),"")</f>
        <v/>
      </c>
      <c r="E1024" s="11" t="str">
        <f>IFERROR(VLOOKUP($A$1&amp;":"&amp;A1024,'Finish order'!C:K,5,FALSE),"")</f>
        <v/>
      </c>
      <c r="F1024" s="2" t="str">
        <f>IFERROR(VLOOKUP($A$1&amp;":"&amp;A1024,'Finish order'!C:K,4,FALSE),"")</f>
        <v/>
      </c>
      <c r="G1024" s="2" t="str" cm="1">
        <f t="array" ref="G1024">IFERROR(SMALL(IF($D$2:$D1933=D1024,$A$2:$A$911*1.001),1),"")</f>
        <v/>
      </c>
      <c r="H1024" s="2" t="str" cm="1">
        <f t="array" ref="H1024">IFERROR(SMALL(IF($D$2:$D1933=D1024,$A$2:$A$911*1.0001),2),"")</f>
        <v/>
      </c>
      <c r="I1024" s="2" t="str" cm="1">
        <f t="array" ref="I1024">IFERROR(SMALL(IF($D$2:$D1933=D1024,$A$2:$A$911*1.00001),3),"")</f>
        <v/>
      </c>
      <c r="J1024" s="2" t="str" cm="1">
        <f t="array" ref="J1024">IFERROR(SMALL(IF($D$2:$D1933=D1024,$A$2:$A$911*1.000001),4),"")</f>
        <v/>
      </c>
      <c r="K1024" s="13" t="str">
        <f t="shared" si="86"/>
        <v>No</v>
      </c>
      <c r="L1024" s="13" t="str">
        <f t="shared" si="87"/>
        <v>No</v>
      </c>
      <c r="M1024" s="13" t="str">
        <f t="shared" si="88"/>
        <v>No</v>
      </c>
      <c r="N1024" s="13" t="str">
        <f>Table1[[#This Row],[Club]]&amp;":"&amp;Table1[[#Headers],[Male]]</f>
        <v>:Male</v>
      </c>
    </row>
    <row r="1025" spans="1:14" x14ac:dyDescent="0.2">
      <c r="A1025" s="2">
        <v>1024</v>
      </c>
      <c r="B1025" s="2" t="str">
        <f>IFERROR(VLOOKUP($A$1&amp;":"&amp;A1025,'Finish order'!C:K,6,FALSE),"")</f>
        <v/>
      </c>
      <c r="C1025" s="2" t="str">
        <f>IFERROR(VLOOKUP(A$1&amp;":"&amp;A1025,'Finish order'!$C:$K,9,FALSE),"")</f>
        <v/>
      </c>
      <c r="D1025" s="2" t="str">
        <f>IFERROR(VLOOKUP(A$1&amp;":"&amp;A1025,'Finish order'!$C:$K,7,FALSE),"")</f>
        <v/>
      </c>
      <c r="E1025" s="11" t="str">
        <f>IFERROR(VLOOKUP($A$1&amp;":"&amp;A1025,'Finish order'!C:K,5,FALSE),"")</f>
        <v/>
      </c>
      <c r="F1025" s="2" t="str">
        <f>IFERROR(VLOOKUP($A$1&amp;":"&amp;A1025,'Finish order'!C:K,4,FALSE),"")</f>
        <v/>
      </c>
      <c r="G1025" s="2" t="str" cm="1">
        <f t="array" ref="G1025">IFERROR(SMALL(IF($D$2:$D1934=D1025,$A$2:$A$911*1.001),1),"")</f>
        <v/>
      </c>
      <c r="H1025" s="2" t="str" cm="1">
        <f t="array" ref="H1025">IFERROR(SMALL(IF($D$2:$D1934=D1025,$A$2:$A$911*1.0001),2),"")</f>
        <v/>
      </c>
      <c r="I1025" s="2" t="str" cm="1">
        <f t="array" ref="I1025">IFERROR(SMALL(IF($D$2:$D1934=D1025,$A$2:$A$911*1.00001),3),"")</f>
        <v/>
      </c>
      <c r="J1025" s="2" t="str" cm="1">
        <f t="array" ref="J1025">IFERROR(SMALL(IF($D$2:$D1934=D1025,$A$2:$A$911*1.000001),4),"")</f>
        <v/>
      </c>
      <c r="K1025" s="13" t="str">
        <f t="shared" si="86"/>
        <v>No</v>
      </c>
      <c r="L1025" s="13" t="str">
        <f t="shared" si="87"/>
        <v>No</v>
      </c>
      <c r="M1025" s="13" t="str">
        <f t="shared" si="88"/>
        <v>No</v>
      </c>
      <c r="N1025" s="13" t="str">
        <f>Table1[[#This Row],[Club]]&amp;":"&amp;Table1[[#Headers],[Male]]</f>
        <v>:Male</v>
      </c>
    </row>
    <row r="1026" spans="1:14" x14ac:dyDescent="0.2">
      <c r="A1026" s="2">
        <v>1025</v>
      </c>
      <c r="B1026" s="2" t="str">
        <f>IFERROR(VLOOKUP($A$1&amp;":"&amp;A1026,'Finish order'!C:K,6,FALSE),"")</f>
        <v/>
      </c>
      <c r="C1026" s="2" t="str">
        <f>IFERROR(VLOOKUP(A$1&amp;":"&amp;A1026,'Finish order'!$C:$K,9,FALSE),"")</f>
        <v/>
      </c>
      <c r="D1026" s="2" t="str">
        <f>IFERROR(VLOOKUP(A$1&amp;":"&amp;A1026,'Finish order'!$C:$K,7,FALSE),"")</f>
        <v/>
      </c>
      <c r="E1026" s="11" t="str">
        <f>IFERROR(VLOOKUP($A$1&amp;":"&amp;A1026,'Finish order'!C:K,5,FALSE),"")</f>
        <v/>
      </c>
      <c r="F1026" s="2" t="str">
        <f>IFERROR(VLOOKUP($A$1&amp;":"&amp;A1026,'Finish order'!C:K,4,FALSE),"")</f>
        <v/>
      </c>
      <c r="G1026" s="2" t="str" cm="1">
        <f t="array" ref="G1026">IFERROR(SMALL(IF($D$2:$D1935=D1026,$A$2:$A$911*1.001),1),"")</f>
        <v/>
      </c>
      <c r="H1026" s="2" t="str" cm="1">
        <f t="array" ref="H1026">IFERROR(SMALL(IF($D$2:$D1935=D1026,$A$2:$A$911*1.0001),2),"")</f>
        <v/>
      </c>
      <c r="I1026" s="2" t="str" cm="1">
        <f t="array" ref="I1026">IFERROR(SMALL(IF($D$2:$D1935=D1026,$A$2:$A$911*1.00001),3),"")</f>
        <v/>
      </c>
      <c r="J1026" s="2" t="str" cm="1">
        <f t="array" ref="J1026">IFERROR(SMALL(IF($D$2:$D1935=D1026,$A$2:$A$911*1.000001),4),"")</f>
        <v/>
      </c>
      <c r="K1026" s="13" t="str">
        <f t="shared" ref="K1026:K1089" si="89">IF(A1026&lt;&gt;"", IF(COUNT(G1026:J1026)=4, SUM(G1026:J1026), "No"), "")</f>
        <v>No</v>
      </c>
      <c r="L1026" s="13" t="str">
        <f t="shared" ref="L1026:L1089" si="90">IF(A1026&lt;&gt;"", IF(COUNT(G1026:I1026)=3, SUM(G1026:I1026), "No"), "")</f>
        <v>No</v>
      </c>
      <c r="M1026" s="13" t="str">
        <f t="shared" ref="M1026:M1089" si="91">IF(A1026&lt;&gt;"", IF(COUNT(G1026:H1026)=2, SUM(G1026:H1026), "No"), "")</f>
        <v>No</v>
      </c>
      <c r="N1026" s="13" t="str">
        <f>Table1[[#This Row],[Club]]&amp;":"&amp;Table1[[#Headers],[Male]]</f>
        <v>:Male</v>
      </c>
    </row>
    <row r="1027" spans="1:14" x14ac:dyDescent="0.2">
      <c r="A1027" s="2">
        <v>1026</v>
      </c>
      <c r="B1027" s="2" t="str">
        <f>IFERROR(VLOOKUP($A$1&amp;":"&amp;A1027,'Finish order'!C:K,6,FALSE),"")</f>
        <v/>
      </c>
      <c r="C1027" s="2" t="str">
        <f>IFERROR(VLOOKUP(A$1&amp;":"&amp;A1027,'Finish order'!$C:$K,9,FALSE),"")</f>
        <v/>
      </c>
      <c r="D1027" s="2" t="str">
        <f>IFERROR(VLOOKUP(A$1&amp;":"&amp;A1027,'Finish order'!$C:$K,7,FALSE),"")</f>
        <v/>
      </c>
      <c r="E1027" s="11" t="str">
        <f>IFERROR(VLOOKUP($A$1&amp;":"&amp;A1027,'Finish order'!C:K,5,FALSE),"")</f>
        <v/>
      </c>
      <c r="F1027" s="2" t="str">
        <f>IFERROR(VLOOKUP($A$1&amp;":"&amp;A1027,'Finish order'!C:K,4,FALSE),"")</f>
        <v/>
      </c>
      <c r="G1027" s="2" t="str" cm="1">
        <f t="array" ref="G1027">IFERROR(SMALL(IF($D$2:$D1936=D1027,$A$2:$A$911*1.001),1),"")</f>
        <v/>
      </c>
      <c r="H1027" s="2" t="str" cm="1">
        <f t="array" ref="H1027">IFERROR(SMALL(IF($D$2:$D1936=D1027,$A$2:$A$911*1.0001),2),"")</f>
        <v/>
      </c>
      <c r="I1027" s="2" t="str" cm="1">
        <f t="array" ref="I1027">IFERROR(SMALL(IF($D$2:$D1936=D1027,$A$2:$A$911*1.00001),3),"")</f>
        <v/>
      </c>
      <c r="J1027" s="2" t="str" cm="1">
        <f t="array" ref="J1027">IFERROR(SMALL(IF($D$2:$D1936=D1027,$A$2:$A$911*1.000001),4),"")</f>
        <v/>
      </c>
      <c r="K1027" s="13" t="str">
        <f t="shared" si="89"/>
        <v>No</v>
      </c>
      <c r="L1027" s="13" t="str">
        <f t="shared" si="90"/>
        <v>No</v>
      </c>
      <c r="M1027" s="13" t="str">
        <f t="shared" si="91"/>
        <v>No</v>
      </c>
      <c r="N1027" s="13" t="str">
        <f>Table1[[#This Row],[Club]]&amp;":"&amp;Table1[[#Headers],[Male]]</f>
        <v>:Male</v>
      </c>
    </row>
    <row r="1028" spans="1:14" x14ac:dyDescent="0.2">
      <c r="A1028" s="2">
        <v>1027</v>
      </c>
      <c r="B1028" s="2" t="str">
        <f>IFERROR(VLOOKUP($A$1&amp;":"&amp;A1028,'Finish order'!C:K,6,FALSE),"")</f>
        <v/>
      </c>
      <c r="C1028" s="2" t="str">
        <f>IFERROR(VLOOKUP(A$1&amp;":"&amp;A1028,'Finish order'!$C:$K,9,FALSE),"")</f>
        <v/>
      </c>
      <c r="D1028" s="2" t="str">
        <f>IFERROR(VLOOKUP(A$1&amp;":"&amp;A1028,'Finish order'!$C:$K,7,FALSE),"")</f>
        <v/>
      </c>
      <c r="E1028" s="11" t="str">
        <f>IFERROR(VLOOKUP($A$1&amp;":"&amp;A1028,'Finish order'!C:K,5,FALSE),"")</f>
        <v/>
      </c>
      <c r="F1028" s="2" t="str">
        <f>IFERROR(VLOOKUP($A$1&amp;":"&amp;A1028,'Finish order'!C:K,4,FALSE),"")</f>
        <v/>
      </c>
      <c r="G1028" s="2" t="str" cm="1">
        <f t="array" ref="G1028">IFERROR(SMALL(IF($D$2:$D1937=D1028,$A$2:$A$911*1.001),1),"")</f>
        <v/>
      </c>
      <c r="H1028" s="2" t="str" cm="1">
        <f t="array" ref="H1028">IFERROR(SMALL(IF($D$2:$D1937=D1028,$A$2:$A$911*1.0001),2),"")</f>
        <v/>
      </c>
      <c r="I1028" s="2" t="str" cm="1">
        <f t="array" ref="I1028">IFERROR(SMALL(IF($D$2:$D1937=D1028,$A$2:$A$911*1.00001),3),"")</f>
        <v/>
      </c>
      <c r="J1028" s="2" t="str" cm="1">
        <f t="array" ref="J1028">IFERROR(SMALL(IF($D$2:$D1937=D1028,$A$2:$A$911*1.000001),4),"")</f>
        <v/>
      </c>
      <c r="K1028" s="13" t="str">
        <f t="shared" si="89"/>
        <v>No</v>
      </c>
      <c r="L1028" s="13" t="str">
        <f t="shared" si="90"/>
        <v>No</v>
      </c>
      <c r="M1028" s="13" t="str">
        <f t="shared" si="91"/>
        <v>No</v>
      </c>
      <c r="N1028" s="13" t="str">
        <f>Table1[[#This Row],[Club]]&amp;":"&amp;Table1[[#Headers],[Male]]</f>
        <v>:Male</v>
      </c>
    </row>
    <row r="1029" spans="1:14" x14ac:dyDescent="0.2">
      <c r="A1029" s="2">
        <v>1028</v>
      </c>
      <c r="B1029" s="2" t="str">
        <f>IFERROR(VLOOKUP($A$1&amp;":"&amp;A1029,'Finish order'!C:K,6,FALSE),"")</f>
        <v/>
      </c>
      <c r="C1029" s="2" t="str">
        <f>IFERROR(VLOOKUP(A$1&amp;":"&amp;A1029,'Finish order'!$C:$K,9,FALSE),"")</f>
        <v/>
      </c>
      <c r="D1029" s="2" t="str">
        <f>IFERROR(VLOOKUP(A$1&amp;":"&amp;A1029,'Finish order'!$C:$K,7,FALSE),"")</f>
        <v/>
      </c>
      <c r="E1029" s="11" t="str">
        <f>IFERROR(VLOOKUP($A$1&amp;":"&amp;A1029,'Finish order'!C:K,5,FALSE),"")</f>
        <v/>
      </c>
      <c r="F1029" s="2" t="str">
        <f>IFERROR(VLOOKUP($A$1&amp;":"&amp;A1029,'Finish order'!C:K,4,FALSE),"")</f>
        <v/>
      </c>
      <c r="G1029" s="2" t="str" cm="1">
        <f t="array" ref="G1029">IFERROR(SMALL(IF($D$2:$D1938=D1029,$A$2:$A$911*1.001),1),"")</f>
        <v/>
      </c>
      <c r="H1029" s="2" t="str" cm="1">
        <f t="array" ref="H1029">IFERROR(SMALL(IF($D$2:$D1938=D1029,$A$2:$A$911*1.0001),2),"")</f>
        <v/>
      </c>
      <c r="I1029" s="2" t="str" cm="1">
        <f t="array" ref="I1029">IFERROR(SMALL(IF($D$2:$D1938=D1029,$A$2:$A$911*1.00001),3),"")</f>
        <v/>
      </c>
      <c r="J1029" s="2" t="str" cm="1">
        <f t="array" ref="J1029">IFERROR(SMALL(IF($D$2:$D1938=D1029,$A$2:$A$911*1.000001),4),"")</f>
        <v/>
      </c>
      <c r="K1029" s="13" t="str">
        <f t="shared" si="89"/>
        <v>No</v>
      </c>
      <c r="L1029" s="13" t="str">
        <f t="shared" si="90"/>
        <v>No</v>
      </c>
      <c r="M1029" s="13" t="str">
        <f t="shared" si="91"/>
        <v>No</v>
      </c>
      <c r="N1029" s="13" t="str">
        <f>Table1[[#This Row],[Club]]&amp;":"&amp;Table1[[#Headers],[Male]]</f>
        <v>:Male</v>
      </c>
    </row>
    <row r="1030" spans="1:14" x14ac:dyDescent="0.2">
      <c r="A1030" s="2">
        <v>1029</v>
      </c>
      <c r="B1030" s="2" t="str">
        <f>IFERROR(VLOOKUP($A$1&amp;":"&amp;A1030,'Finish order'!C:K,6,FALSE),"")</f>
        <v/>
      </c>
      <c r="C1030" s="2" t="str">
        <f>IFERROR(VLOOKUP(A$1&amp;":"&amp;A1030,'Finish order'!$C:$K,9,FALSE),"")</f>
        <v/>
      </c>
      <c r="D1030" s="2" t="str">
        <f>IFERROR(VLOOKUP(A$1&amp;":"&amp;A1030,'Finish order'!$C:$K,7,FALSE),"")</f>
        <v/>
      </c>
      <c r="E1030" s="11" t="str">
        <f>IFERROR(VLOOKUP($A$1&amp;":"&amp;A1030,'Finish order'!C:K,5,FALSE),"")</f>
        <v/>
      </c>
      <c r="F1030" s="2" t="str">
        <f>IFERROR(VLOOKUP($A$1&amp;":"&amp;A1030,'Finish order'!C:K,4,FALSE),"")</f>
        <v/>
      </c>
      <c r="G1030" s="2" t="str" cm="1">
        <f t="array" ref="G1030">IFERROR(SMALL(IF($D$2:$D1939=D1030,$A$2:$A$911*1.001),1),"")</f>
        <v/>
      </c>
      <c r="H1030" s="2" t="str" cm="1">
        <f t="array" ref="H1030">IFERROR(SMALL(IF($D$2:$D1939=D1030,$A$2:$A$911*1.0001),2),"")</f>
        <v/>
      </c>
      <c r="I1030" s="2" t="str" cm="1">
        <f t="array" ref="I1030">IFERROR(SMALL(IF($D$2:$D1939=D1030,$A$2:$A$911*1.00001),3),"")</f>
        <v/>
      </c>
      <c r="J1030" s="2" t="str" cm="1">
        <f t="array" ref="J1030">IFERROR(SMALL(IF($D$2:$D1939=D1030,$A$2:$A$911*1.000001),4),"")</f>
        <v/>
      </c>
      <c r="K1030" s="13" t="str">
        <f t="shared" si="89"/>
        <v>No</v>
      </c>
      <c r="L1030" s="13" t="str">
        <f t="shared" si="90"/>
        <v>No</v>
      </c>
      <c r="M1030" s="13" t="str">
        <f t="shared" si="91"/>
        <v>No</v>
      </c>
      <c r="N1030" s="13" t="str">
        <f>Table1[[#This Row],[Club]]&amp;":"&amp;Table1[[#Headers],[Male]]</f>
        <v>:Male</v>
      </c>
    </row>
    <row r="1031" spans="1:14" x14ac:dyDescent="0.2">
      <c r="A1031" s="2">
        <v>1030</v>
      </c>
      <c r="B1031" s="2" t="str">
        <f>IFERROR(VLOOKUP($A$1&amp;":"&amp;A1031,'Finish order'!C:K,6,FALSE),"")</f>
        <v/>
      </c>
      <c r="C1031" s="2" t="str">
        <f>IFERROR(VLOOKUP(A$1&amp;":"&amp;A1031,'Finish order'!$C:$K,9,FALSE),"")</f>
        <v/>
      </c>
      <c r="D1031" s="2" t="str">
        <f>IFERROR(VLOOKUP(A$1&amp;":"&amp;A1031,'Finish order'!$C:$K,7,FALSE),"")</f>
        <v/>
      </c>
      <c r="E1031" s="11" t="str">
        <f>IFERROR(VLOOKUP($A$1&amp;":"&amp;A1031,'Finish order'!C:K,5,FALSE),"")</f>
        <v/>
      </c>
      <c r="F1031" s="2" t="str">
        <f>IFERROR(VLOOKUP($A$1&amp;":"&amp;A1031,'Finish order'!C:K,4,FALSE),"")</f>
        <v/>
      </c>
      <c r="G1031" s="2" t="str" cm="1">
        <f t="array" ref="G1031">IFERROR(SMALL(IF($D$2:$D1940=D1031,$A$2:$A$911*1.001),1),"")</f>
        <v/>
      </c>
      <c r="H1031" s="2" t="str" cm="1">
        <f t="array" ref="H1031">IFERROR(SMALL(IF($D$2:$D1940=D1031,$A$2:$A$911*1.0001),2),"")</f>
        <v/>
      </c>
      <c r="I1031" s="2" t="str" cm="1">
        <f t="array" ref="I1031">IFERROR(SMALL(IF($D$2:$D1940=D1031,$A$2:$A$911*1.00001),3),"")</f>
        <v/>
      </c>
      <c r="J1031" s="2" t="str" cm="1">
        <f t="array" ref="J1031">IFERROR(SMALL(IF($D$2:$D1940=D1031,$A$2:$A$911*1.000001),4),"")</f>
        <v/>
      </c>
      <c r="K1031" s="13" t="str">
        <f t="shared" si="89"/>
        <v>No</v>
      </c>
      <c r="L1031" s="13" t="str">
        <f t="shared" si="90"/>
        <v>No</v>
      </c>
      <c r="M1031" s="13" t="str">
        <f t="shared" si="91"/>
        <v>No</v>
      </c>
      <c r="N1031" s="13" t="str">
        <f>Table1[[#This Row],[Club]]&amp;":"&amp;Table1[[#Headers],[Male]]</f>
        <v>:Male</v>
      </c>
    </row>
    <row r="1032" spans="1:14" x14ac:dyDescent="0.2">
      <c r="A1032" s="2">
        <v>1031</v>
      </c>
      <c r="B1032" s="2" t="str">
        <f>IFERROR(VLOOKUP($A$1&amp;":"&amp;A1032,'Finish order'!C:K,6,FALSE),"")</f>
        <v/>
      </c>
      <c r="C1032" s="2" t="str">
        <f>IFERROR(VLOOKUP(A$1&amp;":"&amp;A1032,'Finish order'!$C:$K,9,FALSE),"")</f>
        <v/>
      </c>
      <c r="D1032" s="2" t="str">
        <f>IFERROR(VLOOKUP(A$1&amp;":"&amp;A1032,'Finish order'!$C:$K,7,FALSE),"")</f>
        <v/>
      </c>
      <c r="E1032" s="11" t="str">
        <f>IFERROR(VLOOKUP($A$1&amp;":"&amp;A1032,'Finish order'!C:K,5,FALSE),"")</f>
        <v/>
      </c>
      <c r="F1032" s="2" t="str">
        <f>IFERROR(VLOOKUP($A$1&amp;":"&amp;A1032,'Finish order'!C:K,4,FALSE),"")</f>
        <v/>
      </c>
      <c r="G1032" s="2" t="str" cm="1">
        <f t="array" ref="G1032">IFERROR(SMALL(IF($D$2:$D1941=D1032,$A$2:$A$911*1.001),1),"")</f>
        <v/>
      </c>
      <c r="H1032" s="2" t="str" cm="1">
        <f t="array" ref="H1032">IFERROR(SMALL(IF($D$2:$D1941=D1032,$A$2:$A$911*1.0001),2),"")</f>
        <v/>
      </c>
      <c r="I1032" s="2" t="str" cm="1">
        <f t="array" ref="I1032">IFERROR(SMALL(IF($D$2:$D1941=D1032,$A$2:$A$911*1.00001),3),"")</f>
        <v/>
      </c>
      <c r="J1032" s="2" t="str" cm="1">
        <f t="array" ref="J1032">IFERROR(SMALL(IF($D$2:$D1941=D1032,$A$2:$A$911*1.000001),4),"")</f>
        <v/>
      </c>
      <c r="K1032" s="13" t="str">
        <f t="shared" si="89"/>
        <v>No</v>
      </c>
      <c r="L1032" s="13" t="str">
        <f t="shared" si="90"/>
        <v>No</v>
      </c>
      <c r="M1032" s="13" t="str">
        <f t="shared" si="91"/>
        <v>No</v>
      </c>
      <c r="N1032" s="13" t="str">
        <f>Table1[[#This Row],[Club]]&amp;":"&amp;Table1[[#Headers],[Male]]</f>
        <v>:Male</v>
      </c>
    </row>
    <row r="1033" spans="1:14" x14ac:dyDescent="0.2">
      <c r="A1033" s="2">
        <v>1032</v>
      </c>
      <c r="B1033" s="2" t="str">
        <f>IFERROR(VLOOKUP($A$1&amp;":"&amp;A1033,'Finish order'!C:K,6,FALSE),"")</f>
        <v/>
      </c>
      <c r="C1033" s="2" t="str">
        <f>IFERROR(VLOOKUP(A$1&amp;":"&amp;A1033,'Finish order'!$C:$K,9,FALSE),"")</f>
        <v/>
      </c>
      <c r="D1033" s="2" t="str">
        <f>IFERROR(VLOOKUP(A$1&amp;":"&amp;A1033,'Finish order'!$C:$K,7,FALSE),"")</f>
        <v/>
      </c>
      <c r="E1033" s="11" t="str">
        <f>IFERROR(VLOOKUP($A$1&amp;":"&amp;A1033,'Finish order'!C:K,5,FALSE),"")</f>
        <v/>
      </c>
      <c r="F1033" s="2" t="str">
        <f>IFERROR(VLOOKUP($A$1&amp;":"&amp;A1033,'Finish order'!C:K,4,FALSE),"")</f>
        <v/>
      </c>
      <c r="G1033" s="2" t="str" cm="1">
        <f t="array" ref="G1033">IFERROR(SMALL(IF($D$2:$D1942=D1033,$A$2:$A$911*1.001),1),"")</f>
        <v/>
      </c>
      <c r="H1033" s="2" t="str" cm="1">
        <f t="array" ref="H1033">IFERROR(SMALL(IF($D$2:$D1942=D1033,$A$2:$A$911*1.0001),2),"")</f>
        <v/>
      </c>
      <c r="I1033" s="2" t="str" cm="1">
        <f t="array" ref="I1033">IFERROR(SMALL(IF($D$2:$D1942=D1033,$A$2:$A$911*1.00001),3),"")</f>
        <v/>
      </c>
      <c r="J1033" s="2" t="str" cm="1">
        <f t="array" ref="J1033">IFERROR(SMALL(IF($D$2:$D1942=D1033,$A$2:$A$911*1.000001),4),"")</f>
        <v/>
      </c>
      <c r="K1033" s="13" t="str">
        <f t="shared" si="89"/>
        <v>No</v>
      </c>
      <c r="L1033" s="13" t="str">
        <f t="shared" si="90"/>
        <v>No</v>
      </c>
      <c r="M1033" s="13" t="str">
        <f t="shared" si="91"/>
        <v>No</v>
      </c>
      <c r="N1033" s="13" t="str">
        <f>Table1[[#This Row],[Club]]&amp;":"&amp;Table1[[#Headers],[Male]]</f>
        <v>:Male</v>
      </c>
    </row>
    <row r="1034" spans="1:14" x14ac:dyDescent="0.2">
      <c r="A1034" s="2">
        <v>1033</v>
      </c>
      <c r="B1034" s="2" t="str">
        <f>IFERROR(VLOOKUP($A$1&amp;":"&amp;A1034,'Finish order'!C:K,6,FALSE),"")</f>
        <v/>
      </c>
      <c r="C1034" s="2" t="str">
        <f>IFERROR(VLOOKUP(A$1&amp;":"&amp;A1034,'Finish order'!$C:$K,9,FALSE),"")</f>
        <v/>
      </c>
      <c r="D1034" s="2" t="str">
        <f>IFERROR(VLOOKUP(A$1&amp;":"&amp;A1034,'Finish order'!$C:$K,7,FALSE),"")</f>
        <v/>
      </c>
      <c r="E1034" s="11" t="str">
        <f>IFERROR(VLOOKUP($A$1&amp;":"&amp;A1034,'Finish order'!C:K,5,FALSE),"")</f>
        <v/>
      </c>
      <c r="F1034" s="2" t="str">
        <f>IFERROR(VLOOKUP($A$1&amp;":"&amp;A1034,'Finish order'!C:K,4,FALSE),"")</f>
        <v/>
      </c>
      <c r="G1034" s="2" t="str" cm="1">
        <f t="array" ref="G1034">IFERROR(SMALL(IF($D$2:$D1943=D1034,$A$2:$A$911*1.001),1),"")</f>
        <v/>
      </c>
      <c r="H1034" s="2" t="str" cm="1">
        <f t="array" ref="H1034">IFERROR(SMALL(IF($D$2:$D1943=D1034,$A$2:$A$911*1.0001),2),"")</f>
        <v/>
      </c>
      <c r="I1034" s="2" t="str" cm="1">
        <f t="array" ref="I1034">IFERROR(SMALL(IF($D$2:$D1943=D1034,$A$2:$A$911*1.00001),3),"")</f>
        <v/>
      </c>
      <c r="J1034" s="2" t="str" cm="1">
        <f t="array" ref="J1034">IFERROR(SMALL(IF($D$2:$D1943=D1034,$A$2:$A$911*1.000001),4),"")</f>
        <v/>
      </c>
      <c r="K1034" s="13" t="str">
        <f t="shared" si="89"/>
        <v>No</v>
      </c>
      <c r="L1034" s="13" t="str">
        <f t="shared" si="90"/>
        <v>No</v>
      </c>
      <c r="M1034" s="13" t="str">
        <f t="shared" si="91"/>
        <v>No</v>
      </c>
      <c r="N1034" s="13" t="str">
        <f>Table1[[#This Row],[Club]]&amp;":"&amp;Table1[[#Headers],[Male]]</f>
        <v>:Male</v>
      </c>
    </row>
    <row r="1035" spans="1:14" x14ac:dyDescent="0.2">
      <c r="A1035" s="2">
        <v>1034</v>
      </c>
      <c r="B1035" s="2" t="str">
        <f>IFERROR(VLOOKUP($A$1&amp;":"&amp;A1035,'Finish order'!C:K,6,FALSE),"")</f>
        <v/>
      </c>
      <c r="C1035" s="2" t="str">
        <f>IFERROR(VLOOKUP(A$1&amp;":"&amp;A1035,'Finish order'!$C:$K,9,FALSE),"")</f>
        <v/>
      </c>
      <c r="D1035" s="2" t="str">
        <f>IFERROR(VLOOKUP(A$1&amp;":"&amp;A1035,'Finish order'!$C:$K,7,FALSE),"")</f>
        <v/>
      </c>
      <c r="E1035" s="11" t="str">
        <f>IFERROR(VLOOKUP($A$1&amp;":"&amp;A1035,'Finish order'!C:K,5,FALSE),"")</f>
        <v/>
      </c>
      <c r="F1035" s="2" t="str">
        <f>IFERROR(VLOOKUP($A$1&amp;":"&amp;A1035,'Finish order'!C:K,4,FALSE),"")</f>
        <v/>
      </c>
      <c r="G1035" s="2" t="str" cm="1">
        <f t="array" ref="G1035">IFERROR(SMALL(IF($D$2:$D1944=D1035,$A$2:$A$911*1.001),1),"")</f>
        <v/>
      </c>
      <c r="H1035" s="2" t="str" cm="1">
        <f t="array" ref="H1035">IFERROR(SMALL(IF($D$2:$D1944=D1035,$A$2:$A$911*1.0001),2),"")</f>
        <v/>
      </c>
      <c r="I1035" s="2" t="str" cm="1">
        <f t="array" ref="I1035">IFERROR(SMALL(IF($D$2:$D1944=D1035,$A$2:$A$911*1.00001),3),"")</f>
        <v/>
      </c>
      <c r="J1035" s="2" t="str" cm="1">
        <f t="array" ref="J1035">IFERROR(SMALL(IF($D$2:$D1944=D1035,$A$2:$A$911*1.000001),4),"")</f>
        <v/>
      </c>
      <c r="K1035" s="13" t="str">
        <f t="shared" si="89"/>
        <v>No</v>
      </c>
      <c r="L1035" s="13" t="str">
        <f t="shared" si="90"/>
        <v>No</v>
      </c>
      <c r="M1035" s="13" t="str">
        <f t="shared" si="91"/>
        <v>No</v>
      </c>
      <c r="N1035" s="13" t="str">
        <f>Table1[[#This Row],[Club]]&amp;":"&amp;Table1[[#Headers],[Male]]</f>
        <v>:Male</v>
      </c>
    </row>
    <row r="1036" spans="1:14" x14ac:dyDescent="0.2">
      <c r="A1036" s="2">
        <v>1035</v>
      </c>
      <c r="B1036" s="2" t="str">
        <f>IFERROR(VLOOKUP($A$1&amp;":"&amp;A1036,'Finish order'!C:K,6,FALSE),"")</f>
        <v/>
      </c>
      <c r="C1036" s="2" t="str">
        <f>IFERROR(VLOOKUP(A$1&amp;":"&amp;A1036,'Finish order'!$C:$K,9,FALSE),"")</f>
        <v/>
      </c>
      <c r="D1036" s="2" t="str">
        <f>IFERROR(VLOOKUP(A$1&amp;":"&amp;A1036,'Finish order'!$C:$K,7,FALSE),"")</f>
        <v/>
      </c>
      <c r="E1036" s="11" t="str">
        <f>IFERROR(VLOOKUP($A$1&amp;":"&amp;A1036,'Finish order'!C:K,5,FALSE),"")</f>
        <v/>
      </c>
      <c r="F1036" s="2" t="str">
        <f>IFERROR(VLOOKUP($A$1&amp;":"&amp;A1036,'Finish order'!C:K,4,FALSE),"")</f>
        <v/>
      </c>
      <c r="G1036" s="2" t="str" cm="1">
        <f t="array" ref="G1036">IFERROR(SMALL(IF($D$2:$D1945=D1036,$A$2:$A$911*1.001),1),"")</f>
        <v/>
      </c>
      <c r="H1036" s="2" t="str" cm="1">
        <f t="array" ref="H1036">IFERROR(SMALL(IF($D$2:$D1945=D1036,$A$2:$A$911*1.0001),2),"")</f>
        <v/>
      </c>
      <c r="I1036" s="2" t="str" cm="1">
        <f t="array" ref="I1036">IFERROR(SMALL(IF($D$2:$D1945=D1036,$A$2:$A$911*1.00001),3),"")</f>
        <v/>
      </c>
      <c r="J1036" s="2" t="str" cm="1">
        <f t="array" ref="J1036">IFERROR(SMALL(IF($D$2:$D1945=D1036,$A$2:$A$911*1.000001),4),"")</f>
        <v/>
      </c>
      <c r="K1036" s="13" t="str">
        <f t="shared" si="89"/>
        <v>No</v>
      </c>
      <c r="L1036" s="13" t="str">
        <f t="shared" si="90"/>
        <v>No</v>
      </c>
      <c r="M1036" s="13" t="str">
        <f t="shared" si="91"/>
        <v>No</v>
      </c>
      <c r="N1036" s="13" t="str">
        <f>Table1[[#This Row],[Club]]&amp;":"&amp;Table1[[#Headers],[Male]]</f>
        <v>:Male</v>
      </c>
    </row>
    <row r="1037" spans="1:14" x14ac:dyDescent="0.2">
      <c r="A1037" s="2">
        <v>1036</v>
      </c>
      <c r="B1037" s="2" t="str">
        <f>IFERROR(VLOOKUP($A$1&amp;":"&amp;A1037,'Finish order'!C:K,6,FALSE),"")</f>
        <v/>
      </c>
      <c r="C1037" s="2" t="str">
        <f>IFERROR(VLOOKUP(A$1&amp;":"&amp;A1037,'Finish order'!$C:$K,9,FALSE),"")</f>
        <v/>
      </c>
      <c r="D1037" s="2" t="str">
        <f>IFERROR(VLOOKUP(A$1&amp;":"&amp;A1037,'Finish order'!$C:$K,7,FALSE),"")</f>
        <v/>
      </c>
      <c r="E1037" s="11" t="str">
        <f>IFERROR(VLOOKUP($A$1&amp;":"&amp;A1037,'Finish order'!C:K,5,FALSE),"")</f>
        <v/>
      </c>
      <c r="F1037" s="2" t="str">
        <f>IFERROR(VLOOKUP($A$1&amp;":"&amp;A1037,'Finish order'!C:K,4,FALSE),"")</f>
        <v/>
      </c>
      <c r="G1037" s="2" t="str" cm="1">
        <f t="array" ref="G1037">IFERROR(SMALL(IF($D$2:$D1946=D1037,$A$2:$A$911*1.001),1),"")</f>
        <v/>
      </c>
      <c r="H1037" s="2" t="str" cm="1">
        <f t="array" ref="H1037">IFERROR(SMALL(IF($D$2:$D1946=D1037,$A$2:$A$911*1.0001),2),"")</f>
        <v/>
      </c>
      <c r="I1037" s="2" t="str" cm="1">
        <f t="array" ref="I1037">IFERROR(SMALL(IF($D$2:$D1946=D1037,$A$2:$A$911*1.00001),3),"")</f>
        <v/>
      </c>
      <c r="J1037" s="2" t="str" cm="1">
        <f t="array" ref="J1037">IFERROR(SMALL(IF($D$2:$D1946=D1037,$A$2:$A$911*1.000001),4),"")</f>
        <v/>
      </c>
      <c r="K1037" s="13" t="str">
        <f t="shared" si="89"/>
        <v>No</v>
      </c>
      <c r="L1037" s="13" t="str">
        <f t="shared" si="90"/>
        <v>No</v>
      </c>
      <c r="M1037" s="13" t="str">
        <f t="shared" si="91"/>
        <v>No</v>
      </c>
      <c r="N1037" s="13" t="str">
        <f>Table1[[#This Row],[Club]]&amp;":"&amp;Table1[[#Headers],[Male]]</f>
        <v>:Male</v>
      </c>
    </row>
    <row r="1038" spans="1:14" x14ac:dyDescent="0.2">
      <c r="A1038" s="2">
        <v>1037</v>
      </c>
      <c r="B1038" s="2" t="str">
        <f>IFERROR(VLOOKUP($A$1&amp;":"&amp;A1038,'Finish order'!C:K,6,FALSE),"")</f>
        <v/>
      </c>
      <c r="C1038" s="2" t="str">
        <f>IFERROR(VLOOKUP(A$1&amp;":"&amp;A1038,'Finish order'!$C:$K,9,FALSE),"")</f>
        <v/>
      </c>
      <c r="D1038" s="2" t="str">
        <f>IFERROR(VLOOKUP(A$1&amp;":"&amp;A1038,'Finish order'!$C:$K,7,FALSE),"")</f>
        <v/>
      </c>
      <c r="E1038" s="11" t="str">
        <f>IFERROR(VLOOKUP($A$1&amp;":"&amp;A1038,'Finish order'!C:K,5,FALSE),"")</f>
        <v/>
      </c>
      <c r="F1038" s="2" t="str">
        <f>IFERROR(VLOOKUP($A$1&amp;":"&amp;A1038,'Finish order'!C:K,4,FALSE),"")</f>
        <v/>
      </c>
      <c r="G1038" s="2" t="str" cm="1">
        <f t="array" ref="G1038">IFERROR(SMALL(IF($D$2:$D1947=D1038,$A$2:$A$911*1.001),1),"")</f>
        <v/>
      </c>
      <c r="H1038" s="2" t="str" cm="1">
        <f t="array" ref="H1038">IFERROR(SMALL(IF($D$2:$D1947=D1038,$A$2:$A$911*1.0001),2),"")</f>
        <v/>
      </c>
      <c r="I1038" s="2" t="str" cm="1">
        <f t="array" ref="I1038">IFERROR(SMALL(IF($D$2:$D1947=D1038,$A$2:$A$911*1.00001),3),"")</f>
        <v/>
      </c>
      <c r="J1038" s="2" t="str" cm="1">
        <f t="array" ref="J1038">IFERROR(SMALL(IF($D$2:$D1947=D1038,$A$2:$A$911*1.000001),4),"")</f>
        <v/>
      </c>
      <c r="K1038" s="13" t="str">
        <f t="shared" si="89"/>
        <v>No</v>
      </c>
      <c r="L1038" s="13" t="str">
        <f t="shared" si="90"/>
        <v>No</v>
      </c>
      <c r="M1038" s="13" t="str">
        <f t="shared" si="91"/>
        <v>No</v>
      </c>
      <c r="N1038" s="13" t="str">
        <f>Table1[[#This Row],[Club]]&amp;":"&amp;Table1[[#Headers],[Male]]</f>
        <v>:Male</v>
      </c>
    </row>
    <row r="1039" spans="1:14" x14ac:dyDescent="0.2">
      <c r="A1039" s="2">
        <v>1038</v>
      </c>
      <c r="B1039" s="2" t="str">
        <f>IFERROR(VLOOKUP($A$1&amp;":"&amp;A1039,'Finish order'!C:K,6,FALSE),"")</f>
        <v/>
      </c>
      <c r="C1039" s="2" t="str">
        <f>IFERROR(VLOOKUP(A$1&amp;":"&amp;A1039,'Finish order'!$C:$K,9,FALSE),"")</f>
        <v/>
      </c>
      <c r="D1039" s="2" t="str">
        <f>IFERROR(VLOOKUP(A$1&amp;":"&amp;A1039,'Finish order'!$C:$K,7,FALSE),"")</f>
        <v/>
      </c>
      <c r="E1039" s="11" t="str">
        <f>IFERROR(VLOOKUP($A$1&amp;":"&amp;A1039,'Finish order'!C:K,5,FALSE),"")</f>
        <v/>
      </c>
      <c r="F1039" s="2" t="str">
        <f>IFERROR(VLOOKUP($A$1&amp;":"&amp;A1039,'Finish order'!C:K,4,FALSE),"")</f>
        <v/>
      </c>
      <c r="G1039" s="2" t="str" cm="1">
        <f t="array" ref="G1039">IFERROR(SMALL(IF($D$2:$D1948=D1039,$A$2:$A$911*1.001),1),"")</f>
        <v/>
      </c>
      <c r="H1039" s="2" t="str" cm="1">
        <f t="array" ref="H1039">IFERROR(SMALL(IF($D$2:$D1948=D1039,$A$2:$A$911*1.0001),2),"")</f>
        <v/>
      </c>
      <c r="I1039" s="2" t="str" cm="1">
        <f t="array" ref="I1039">IFERROR(SMALL(IF($D$2:$D1948=D1039,$A$2:$A$911*1.00001),3),"")</f>
        <v/>
      </c>
      <c r="J1039" s="2" t="str" cm="1">
        <f t="array" ref="J1039">IFERROR(SMALL(IF($D$2:$D1948=D1039,$A$2:$A$911*1.000001),4),"")</f>
        <v/>
      </c>
      <c r="K1039" s="13" t="str">
        <f t="shared" si="89"/>
        <v>No</v>
      </c>
      <c r="L1039" s="13" t="str">
        <f t="shared" si="90"/>
        <v>No</v>
      </c>
      <c r="M1039" s="13" t="str">
        <f t="shared" si="91"/>
        <v>No</v>
      </c>
      <c r="N1039" s="13" t="str">
        <f>Table1[[#This Row],[Club]]&amp;":"&amp;Table1[[#Headers],[Male]]</f>
        <v>:Male</v>
      </c>
    </row>
    <row r="1040" spans="1:14" x14ac:dyDescent="0.2">
      <c r="A1040" s="2">
        <v>1039</v>
      </c>
      <c r="B1040" s="2" t="str">
        <f>IFERROR(VLOOKUP($A$1&amp;":"&amp;A1040,'Finish order'!C:K,6,FALSE),"")</f>
        <v/>
      </c>
      <c r="C1040" s="2" t="str">
        <f>IFERROR(VLOOKUP(A$1&amp;":"&amp;A1040,'Finish order'!$C:$K,9,FALSE),"")</f>
        <v/>
      </c>
      <c r="D1040" s="2" t="str">
        <f>IFERROR(VLOOKUP(A$1&amp;":"&amp;A1040,'Finish order'!$C:$K,7,FALSE),"")</f>
        <v/>
      </c>
      <c r="E1040" s="11" t="str">
        <f>IFERROR(VLOOKUP($A$1&amp;":"&amp;A1040,'Finish order'!C:K,5,FALSE),"")</f>
        <v/>
      </c>
      <c r="F1040" s="2" t="str">
        <f>IFERROR(VLOOKUP($A$1&amp;":"&amp;A1040,'Finish order'!C:K,4,FALSE),"")</f>
        <v/>
      </c>
      <c r="G1040" s="2" t="str" cm="1">
        <f t="array" ref="G1040">IFERROR(SMALL(IF($D$2:$D1949=D1040,$A$2:$A$911*1.001),1),"")</f>
        <v/>
      </c>
      <c r="H1040" s="2" t="str" cm="1">
        <f t="array" ref="H1040">IFERROR(SMALL(IF($D$2:$D1949=D1040,$A$2:$A$911*1.0001),2),"")</f>
        <v/>
      </c>
      <c r="I1040" s="2" t="str" cm="1">
        <f t="array" ref="I1040">IFERROR(SMALL(IF($D$2:$D1949=D1040,$A$2:$A$911*1.00001),3),"")</f>
        <v/>
      </c>
      <c r="J1040" s="2" t="str" cm="1">
        <f t="array" ref="J1040">IFERROR(SMALL(IF($D$2:$D1949=D1040,$A$2:$A$911*1.000001),4),"")</f>
        <v/>
      </c>
      <c r="K1040" s="13" t="str">
        <f t="shared" si="89"/>
        <v>No</v>
      </c>
      <c r="L1040" s="13" t="str">
        <f t="shared" si="90"/>
        <v>No</v>
      </c>
      <c r="M1040" s="13" t="str">
        <f t="shared" si="91"/>
        <v>No</v>
      </c>
      <c r="N1040" s="13" t="str">
        <f>Table1[[#This Row],[Club]]&amp;":"&amp;Table1[[#Headers],[Male]]</f>
        <v>:Male</v>
      </c>
    </row>
    <row r="1041" spans="1:14" x14ac:dyDescent="0.2">
      <c r="A1041" s="2">
        <v>1040</v>
      </c>
      <c r="B1041" s="2" t="str">
        <f>IFERROR(VLOOKUP($A$1&amp;":"&amp;A1041,'Finish order'!C:K,6,FALSE),"")</f>
        <v/>
      </c>
      <c r="C1041" s="2" t="str">
        <f>IFERROR(VLOOKUP(A$1&amp;":"&amp;A1041,'Finish order'!$C:$K,9,FALSE),"")</f>
        <v/>
      </c>
      <c r="D1041" s="2" t="str">
        <f>IFERROR(VLOOKUP(A$1&amp;":"&amp;A1041,'Finish order'!$C:$K,7,FALSE),"")</f>
        <v/>
      </c>
      <c r="E1041" s="11" t="str">
        <f>IFERROR(VLOOKUP($A$1&amp;":"&amp;A1041,'Finish order'!C:K,5,FALSE),"")</f>
        <v/>
      </c>
      <c r="F1041" s="2" t="str">
        <f>IFERROR(VLOOKUP($A$1&amp;":"&amp;A1041,'Finish order'!C:K,4,FALSE),"")</f>
        <v/>
      </c>
      <c r="G1041" s="2" t="str" cm="1">
        <f t="array" ref="G1041">IFERROR(SMALL(IF($D$2:$D1950=D1041,$A$2:$A$911*1.001),1),"")</f>
        <v/>
      </c>
      <c r="H1041" s="2" t="str" cm="1">
        <f t="array" ref="H1041">IFERROR(SMALL(IF($D$2:$D1950=D1041,$A$2:$A$911*1.0001),2),"")</f>
        <v/>
      </c>
      <c r="I1041" s="2" t="str" cm="1">
        <f t="array" ref="I1041">IFERROR(SMALL(IF($D$2:$D1950=D1041,$A$2:$A$911*1.00001),3),"")</f>
        <v/>
      </c>
      <c r="J1041" s="2" t="str" cm="1">
        <f t="array" ref="J1041">IFERROR(SMALL(IF($D$2:$D1950=D1041,$A$2:$A$911*1.000001),4),"")</f>
        <v/>
      </c>
      <c r="K1041" s="13" t="str">
        <f t="shared" si="89"/>
        <v>No</v>
      </c>
      <c r="L1041" s="13" t="str">
        <f t="shared" si="90"/>
        <v>No</v>
      </c>
      <c r="M1041" s="13" t="str">
        <f t="shared" si="91"/>
        <v>No</v>
      </c>
      <c r="N1041" s="13" t="str">
        <f>Table1[[#This Row],[Club]]&amp;":"&amp;Table1[[#Headers],[Male]]</f>
        <v>:Male</v>
      </c>
    </row>
    <row r="1042" spans="1:14" x14ac:dyDescent="0.2">
      <c r="A1042" s="2">
        <v>1041</v>
      </c>
      <c r="B1042" s="2" t="str">
        <f>IFERROR(VLOOKUP($A$1&amp;":"&amp;A1042,'Finish order'!C:K,6,FALSE),"")</f>
        <v/>
      </c>
      <c r="C1042" s="2" t="str">
        <f>IFERROR(VLOOKUP(A$1&amp;":"&amp;A1042,'Finish order'!$C:$K,9,FALSE),"")</f>
        <v/>
      </c>
      <c r="D1042" s="2" t="str">
        <f>IFERROR(VLOOKUP(A$1&amp;":"&amp;A1042,'Finish order'!$C:$K,7,FALSE),"")</f>
        <v/>
      </c>
      <c r="E1042" s="11" t="str">
        <f>IFERROR(VLOOKUP($A$1&amp;":"&amp;A1042,'Finish order'!C:K,5,FALSE),"")</f>
        <v/>
      </c>
      <c r="F1042" s="2" t="str">
        <f>IFERROR(VLOOKUP($A$1&amp;":"&amp;A1042,'Finish order'!C:K,4,FALSE),"")</f>
        <v/>
      </c>
      <c r="G1042" s="2" t="str" cm="1">
        <f t="array" ref="G1042">IFERROR(SMALL(IF($D$2:$D1951=D1042,$A$2:$A$911*1.001),1),"")</f>
        <v/>
      </c>
      <c r="H1042" s="2" t="str" cm="1">
        <f t="array" ref="H1042">IFERROR(SMALL(IF($D$2:$D1951=D1042,$A$2:$A$911*1.0001),2),"")</f>
        <v/>
      </c>
      <c r="I1042" s="2" t="str" cm="1">
        <f t="array" ref="I1042">IFERROR(SMALL(IF($D$2:$D1951=D1042,$A$2:$A$911*1.00001),3),"")</f>
        <v/>
      </c>
      <c r="J1042" s="2" t="str" cm="1">
        <f t="array" ref="J1042">IFERROR(SMALL(IF($D$2:$D1951=D1042,$A$2:$A$911*1.000001),4),"")</f>
        <v/>
      </c>
      <c r="K1042" s="13" t="str">
        <f t="shared" si="89"/>
        <v>No</v>
      </c>
      <c r="L1042" s="13" t="str">
        <f t="shared" si="90"/>
        <v>No</v>
      </c>
      <c r="M1042" s="13" t="str">
        <f t="shared" si="91"/>
        <v>No</v>
      </c>
      <c r="N1042" s="13" t="str">
        <f>Table1[[#This Row],[Club]]&amp;":"&amp;Table1[[#Headers],[Male]]</f>
        <v>:Male</v>
      </c>
    </row>
    <row r="1043" spans="1:14" x14ac:dyDescent="0.2">
      <c r="A1043" s="2">
        <v>1042</v>
      </c>
      <c r="B1043" s="2" t="str">
        <f>IFERROR(VLOOKUP($A$1&amp;":"&amp;A1043,'Finish order'!C:K,6,FALSE),"")</f>
        <v/>
      </c>
      <c r="C1043" s="2" t="str">
        <f>IFERROR(VLOOKUP(A$1&amp;":"&amp;A1043,'Finish order'!$C:$K,9,FALSE),"")</f>
        <v/>
      </c>
      <c r="D1043" s="2" t="str">
        <f>IFERROR(VLOOKUP(A$1&amp;":"&amp;A1043,'Finish order'!$C:$K,7,FALSE),"")</f>
        <v/>
      </c>
      <c r="E1043" s="11" t="str">
        <f>IFERROR(VLOOKUP($A$1&amp;":"&amp;A1043,'Finish order'!C:K,5,FALSE),"")</f>
        <v/>
      </c>
      <c r="F1043" s="2" t="str">
        <f>IFERROR(VLOOKUP($A$1&amp;":"&amp;A1043,'Finish order'!C:K,4,FALSE),"")</f>
        <v/>
      </c>
      <c r="G1043" s="2" t="str" cm="1">
        <f t="array" ref="G1043">IFERROR(SMALL(IF($D$2:$D1952=D1043,$A$2:$A$911*1.001),1),"")</f>
        <v/>
      </c>
      <c r="H1043" s="2" t="str" cm="1">
        <f t="array" ref="H1043">IFERROR(SMALL(IF($D$2:$D1952=D1043,$A$2:$A$911*1.0001),2),"")</f>
        <v/>
      </c>
      <c r="I1043" s="2" t="str" cm="1">
        <f t="array" ref="I1043">IFERROR(SMALL(IF($D$2:$D1952=D1043,$A$2:$A$911*1.00001),3),"")</f>
        <v/>
      </c>
      <c r="J1043" s="2" t="str" cm="1">
        <f t="array" ref="J1043">IFERROR(SMALL(IF($D$2:$D1952=D1043,$A$2:$A$911*1.000001),4),"")</f>
        <v/>
      </c>
      <c r="K1043" s="13" t="str">
        <f t="shared" si="89"/>
        <v>No</v>
      </c>
      <c r="L1043" s="13" t="str">
        <f t="shared" si="90"/>
        <v>No</v>
      </c>
      <c r="M1043" s="13" t="str">
        <f t="shared" si="91"/>
        <v>No</v>
      </c>
      <c r="N1043" s="13" t="str">
        <f>Table1[[#This Row],[Club]]&amp;":"&amp;Table1[[#Headers],[Male]]</f>
        <v>:Male</v>
      </c>
    </row>
    <row r="1044" spans="1:14" x14ac:dyDescent="0.2">
      <c r="A1044" s="2">
        <v>1043</v>
      </c>
      <c r="B1044" s="2" t="str">
        <f>IFERROR(VLOOKUP($A$1&amp;":"&amp;A1044,'Finish order'!C:K,6,FALSE),"")</f>
        <v/>
      </c>
      <c r="C1044" s="2" t="str">
        <f>IFERROR(VLOOKUP(A$1&amp;":"&amp;A1044,'Finish order'!$C:$K,9,FALSE),"")</f>
        <v/>
      </c>
      <c r="D1044" s="2" t="str">
        <f>IFERROR(VLOOKUP(A$1&amp;":"&amp;A1044,'Finish order'!$C:$K,7,FALSE),"")</f>
        <v/>
      </c>
      <c r="E1044" s="11" t="str">
        <f>IFERROR(VLOOKUP($A$1&amp;":"&amp;A1044,'Finish order'!C:K,5,FALSE),"")</f>
        <v/>
      </c>
      <c r="F1044" s="2" t="str">
        <f>IFERROR(VLOOKUP($A$1&amp;":"&amp;A1044,'Finish order'!C:K,4,FALSE),"")</f>
        <v/>
      </c>
      <c r="G1044" s="2" t="str" cm="1">
        <f t="array" ref="G1044">IFERROR(SMALL(IF($D$2:$D1953=D1044,$A$2:$A$911*1.001),1),"")</f>
        <v/>
      </c>
      <c r="H1044" s="2" t="str" cm="1">
        <f t="array" ref="H1044">IFERROR(SMALL(IF($D$2:$D1953=D1044,$A$2:$A$911*1.0001),2),"")</f>
        <v/>
      </c>
      <c r="I1044" s="2" t="str" cm="1">
        <f t="array" ref="I1044">IFERROR(SMALL(IF($D$2:$D1953=D1044,$A$2:$A$911*1.00001),3),"")</f>
        <v/>
      </c>
      <c r="J1044" s="2" t="str" cm="1">
        <f t="array" ref="J1044">IFERROR(SMALL(IF($D$2:$D1953=D1044,$A$2:$A$911*1.000001),4),"")</f>
        <v/>
      </c>
      <c r="K1044" s="13" t="str">
        <f t="shared" si="89"/>
        <v>No</v>
      </c>
      <c r="L1044" s="13" t="str">
        <f t="shared" si="90"/>
        <v>No</v>
      </c>
      <c r="M1044" s="13" t="str">
        <f t="shared" si="91"/>
        <v>No</v>
      </c>
      <c r="N1044" s="13" t="str">
        <f>Table1[[#This Row],[Club]]&amp;":"&amp;Table1[[#Headers],[Male]]</f>
        <v>:Male</v>
      </c>
    </row>
    <row r="1045" spans="1:14" x14ac:dyDescent="0.2">
      <c r="A1045" s="2">
        <v>1044</v>
      </c>
      <c r="B1045" s="2" t="str">
        <f>IFERROR(VLOOKUP($A$1&amp;":"&amp;A1045,'Finish order'!C:K,6,FALSE),"")</f>
        <v/>
      </c>
      <c r="C1045" s="2" t="str">
        <f>IFERROR(VLOOKUP(A$1&amp;":"&amp;A1045,'Finish order'!$C:$K,9,FALSE),"")</f>
        <v/>
      </c>
      <c r="D1045" s="2" t="str">
        <f>IFERROR(VLOOKUP(A$1&amp;":"&amp;A1045,'Finish order'!$C:$K,7,FALSE),"")</f>
        <v/>
      </c>
      <c r="E1045" s="11" t="str">
        <f>IFERROR(VLOOKUP($A$1&amp;":"&amp;A1045,'Finish order'!C:K,5,FALSE),"")</f>
        <v/>
      </c>
      <c r="F1045" s="2" t="str">
        <f>IFERROR(VLOOKUP($A$1&amp;":"&amp;A1045,'Finish order'!C:K,4,FALSE),"")</f>
        <v/>
      </c>
      <c r="G1045" s="2" t="str" cm="1">
        <f t="array" ref="G1045">IFERROR(SMALL(IF($D$2:$D1954=D1045,$A$2:$A$911*1.001),1),"")</f>
        <v/>
      </c>
      <c r="H1045" s="2" t="str" cm="1">
        <f t="array" ref="H1045">IFERROR(SMALL(IF($D$2:$D1954=D1045,$A$2:$A$911*1.0001),2),"")</f>
        <v/>
      </c>
      <c r="I1045" s="2" t="str" cm="1">
        <f t="array" ref="I1045">IFERROR(SMALL(IF($D$2:$D1954=D1045,$A$2:$A$911*1.00001),3),"")</f>
        <v/>
      </c>
      <c r="J1045" s="2" t="str" cm="1">
        <f t="array" ref="J1045">IFERROR(SMALL(IF($D$2:$D1954=D1045,$A$2:$A$911*1.000001),4),"")</f>
        <v/>
      </c>
      <c r="K1045" s="13" t="str">
        <f t="shared" si="89"/>
        <v>No</v>
      </c>
      <c r="L1045" s="13" t="str">
        <f t="shared" si="90"/>
        <v>No</v>
      </c>
      <c r="M1045" s="13" t="str">
        <f t="shared" si="91"/>
        <v>No</v>
      </c>
      <c r="N1045" s="13" t="str">
        <f>Table1[[#This Row],[Club]]&amp;":"&amp;Table1[[#Headers],[Male]]</f>
        <v>:Male</v>
      </c>
    </row>
    <row r="1046" spans="1:14" x14ac:dyDescent="0.2">
      <c r="A1046" s="2">
        <v>1045</v>
      </c>
      <c r="B1046" s="2" t="str">
        <f>IFERROR(VLOOKUP($A$1&amp;":"&amp;A1046,'Finish order'!C:K,6,FALSE),"")</f>
        <v/>
      </c>
      <c r="C1046" s="2" t="str">
        <f>IFERROR(VLOOKUP(A$1&amp;":"&amp;A1046,'Finish order'!$C:$K,9,FALSE),"")</f>
        <v/>
      </c>
      <c r="D1046" s="2" t="str">
        <f>IFERROR(VLOOKUP(A$1&amp;":"&amp;A1046,'Finish order'!$C:$K,7,FALSE),"")</f>
        <v/>
      </c>
      <c r="E1046" s="11" t="str">
        <f>IFERROR(VLOOKUP($A$1&amp;":"&amp;A1046,'Finish order'!C:K,5,FALSE),"")</f>
        <v/>
      </c>
      <c r="F1046" s="2" t="str">
        <f>IFERROR(VLOOKUP($A$1&amp;":"&amp;A1046,'Finish order'!C:K,4,FALSE),"")</f>
        <v/>
      </c>
      <c r="G1046" s="2" t="str" cm="1">
        <f t="array" ref="G1046">IFERROR(SMALL(IF($D$2:$D1955=D1046,$A$2:$A$911*1.001),1),"")</f>
        <v/>
      </c>
      <c r="H1046" s="2" t="str" cm="1">
        <f t="array" ref="H1046">IFERROR(SMALL(IF($D$2:$D1955=D1046,$A$2:$A$911*1.0001),2),"")</f>
        <v/>
      </c>
      <c r="I1046" s="2" t="str" cm="1">
        <f t="array" ref="I1046">IFERROR(SMALL(IF($D$2:$D1955=D1046,$A$2:$A$911*1.00001),3),"")</f>
        <v/>
      </c>
      <c r="J1046" s="2" t="str" cm="1">
        <f t="array" ref="J1046">IFERROR(SMALL(IF($D$2:$D1955=D1046,$A$2:$A$911*1.000001),4),"")</f>
        <v/>
      </c>
      <c r="K1046" s="13" t="str">
        <f t="shared" si="89"/>
        <v>No</v>
      </c>
      <c r="L1046" s="13" t="str">
        <f t="shared" si="90"/>
        <v>No</v>
      </c>
      <c r="M1046" s="13" t="str">
        <f t="shared" si="91"/>
        <v>No</v>
      </c>
      <c r="N1046" s="13" t="str">
        <f>Table1[[#This Row],[Club]]&amp;":"&amp;Table1[[#Headers],[Male]]</f>
        <v>:Male</v>
      </c>
    </row>
    <row r="1047" spans="1:14" x14ac:dyDescent="0.2">
      <c r="A1047" s="2">
        <v>1046</v>
      </c>
      <c r="B1047" s="2" t="str">
        <f>IFERROR(VLOOKUP($A$1&amp;":"&amp;A1047,'Finish order'!C:K,6,FALSE),"")</f>
        <v/>
      </c>
      <c r="C1047" s="2" t="str">
        <f>IFERROR(VLOOKUP(A$1&amp;":"&amp;A1047,'Finish order'!$C:$K,9,FALSE),"")</f>
        <v/>
      </c>
      <c r="D1047" s="2" t="str">
        <f>IFERROR(VLOOKUP(A$1&amp;":"&amp;A1047,'Finish order'!$C:$K,7,FALSE),"")</f>
        <v/>
      </c>
      <c r="E1047" s="11" t="str">
        <f>IFERROR(VLOOKUP($A$1&amp;":"&amp;A1047,'Finish order'!C:K,5,FALSE),"")</f>
        <v/>
      </c>
      <c r="F1047" s="2" t="str">
        <f>IFERROR(VLOOKUP($A$1&amp;":"&amp;A1047,'Finish order'!C:K,4,FALSE),"")</f>
        <v/>
      </c>
      <c r="G1047" s="2" t="str" cm="1">
        <f t="array" ref="G1047">IFERROR(SMALL(IF($D$2:$D1956=D1047,$A$2:$A$911*1.001),1),"")</f>
        <v/>
      </c>
      <c r="H1047" s="2" t="str" cm="1">
        <f t="array" ref="H1047">IFERROR(SMALL(IF($D$2:$D1956=D1047,$A$2:$A$911*1.0001),2),"")</f>
        <v/>
      </c>
      <c r="I1047" s="2" t="str" cm="1">
        <f t="array" ref="I1047">IFERROR(SMALL(IF($D$2:$D1956=D1047,$A$2:$A$911*1.00001),3),"")</f>
        <v/>
      </c>
      <c r="J1047" s="2" t="str" cm="1">
        <f t="array" ref="J1047">IFERROR(SMALL(IF($D$2:$D1956=D1047,$A$2:$A$911*1.000001),4),"")</f>
        <v/>
      </c>
      <c r="K1047" s="13" t="str">
        <f t="shared" si="89"/>
        <v>No</v>
      </c>
      <c r="L1047" s="13" t="str">
        <f t="shared" si="90"/>
        <v>No</v>
      </c>
      <c r="M1047" s="13" t="str">
        <f t="shared" si="91"/>
        <v>No</v>
      </c>
      <c r="N1047" s="13" t="str">
        <f>Table1[[#This Row],[Club]]&amp;":"&amp;Table1[[#Headers],[Male]]</f>
        <v>:Male</v>
      </c>
    </row>
    <row r="1048" spans="1:14" x14ac:dyDescent="0.2">
      <c r="A1048" s="2">
        <v>1047</v>
      </c>
      <c r="B1048" s="2" t="str">
        <f>IFERROR(VLOOKUP($A$1&amp;":"&amp;A1048,'Finish order'!C:K,6,FALSE),"")</f>
        <v/>
      </c>
      <c r="C1048" s="2" t="str">
        <f>IFERROR(VLOOKUP(A$1&amp;":"&amp;A1048,'Finish order'!$C:$K,9,FALSE),"")</f>
        <v/>
      </c>
      <c r="D1048" s="2" t="str">
        <f>IFERROR(VLOOKUP(A$1&amp;":"&amp;A1048,'Finish order'!$C:$K,7,FALSE),"")</f>
        <v/>
      </c>
      <c r="E1048" s="11" t="str">
        <f>IFERROR(VLOOKUP($A$1&amp;":"&amp;A1048,'Finish order'!C:K,5,FALSE),"")</f>
        <v/>
      </c>
      <c r="F1048" s="2" t="str">
        <f>IFERROR(VLOOKUP($A$1&amp;":"&amp;A1048,'Finish order'!C:K,4,FALSE),"")</f>
        <v/>
      </c>
      <c r="G1048" s="2" t="str" cm="1">
        <f t="array" ref="G1048">IFERROR(SMALL(IF($D$2:$D1957=D1048,$A$2:$A$911*1.001),1),"")</f>
        <v/>
      </c>
      <c r="H1048" s="2" t="str" cm="1">
        <f t="array" ref="H1048">IFERROR(SMALL(IF($D$2:$D1957=D1048,$A$2:$A$911*1.0001),2),"")</f>
        <v/>
      </c>
      <c r="I1048" s="2" t="str" cm="1">
        <f t="array" ref="I1048">IFERROR(SMALL(IF($D$2:$D1957=D1048,$A$2:$A$911*1.00001),3),"")</f>
        <v/>
      </c>
      <c r="J1048" s="2" t="str" cm="1">
        <f t="array" ref="J1048">IFERROR(SMALL(IF($D$2:$D1957=D1048,$A$2:$A$911*1.000001),4),"")</f>
        <v/>
      </c>
      <c r="K1048" s="13" t="str">
        <f t="shared" si="89"/>
        <v>No</v>
      </c>
      <c r="L1048" s="13" t="str">
        <f t="shared" si="90"/>
        <v>No</v>
      </c>
      <c r="M1048" s="13" t="str">
        <f t="shared" si="91"/>
        <v>No</v>
      </c>
      <c r="N1048" s="13" t="str">
        <f>Table1[[#This Row],[Club]]&amp;":"&amp;Table1[[#Headers],[Male]]</f>
        <v>:Male</v>
      </c>
    </row>
    <row r="1049" spans="1:14" x14ac:dyDescent="0.2">
      <c r="A1049" s="2">
        <v>1048</v>
      </c>
      <c r="B1049" s="2" t="str">
        <f>IFERROR(VLOOKUP($A$1&amp;":"&amp;A1049,'Finish order'!C:K,6,FALSE),"")</f>
        <v/>
      </c>
      <c r="C1049" s="2" t="str">
        <f>IFERROR(VLOOKUP(A$1&amp;":"&amp;A1049,'Finish order'!$C:$K,9,FALSE),"")</f>
        <v/>
      </c>
      <c r="D1049" s="2" t="str">
        <f>IFERROR(VLOOKUP(A$1&amp;":"&amp;A1049,'Finish order'!$C:$K,7,FALSE),"")</f>
        <v/>
      </c>
      <c r="E1049" s="11" t="str">
        <f>IFERROR(VLOOKUP($A$1&amp;":"&amp;A1049,'Finish order'!C:K,5,FALSE),"")</f>
        <v/>
      </c>
      <c r="F1049" s="2" t="str">
        <f>IFERROR(VLOOKUP($A$1&amp;":"&amp;A1049,'Finish order'!C:K,4,FALSE),"")</f>
        <v/>
      </c>
      <c r="G1049" s="2" t="str" cm="1">
        <f t="array" ref="G1049">IFERROR(SMALL(IF($D$2:$D1958=D1049,$A$2:$A$911*1.001),1),"")</f>
        <v/>
      </c>
      <c r="H1049" s="2" t="str" cm="1">
        <f t="array" ref="H1049">IFERROR(SMALL(IF($D$2:$D1958=D1049,$A$2:$A$911*1.0001),2),"")</f>
        <v/>
      </c>
      <c r="I1049" s="2" t="str" cm="1">
        <f t="array" ref="I1049">IFERROR(SMALL(IF($D$2:$D1958=D1049,$A$2:$A$911*1.00001),3),"")</f>
        <v/>
      </c>
      <c r="J1049" s="2" t="str" cm="1">
        <f t="array" ref="J1049">IFERROR(SMALL(IF($D$2:$D1958=D1049,$A$2:$A$911*1.000001),4),"")</f>
        <v/>
      </c>
      <c r="K1049" s="13" t="str">
        <f t="shared" si="89"/>
        <v>No</v>
      </c>
      <c r="L1049" s="13" t="str">
        <f t="shared" si="90"/>
        <v>No</v>
      </c>
      <c r="M1049" s="13" t="str">
        <f t="shared" si="91"/>
        <v>No</v>
      </c>
      <c r="N1049" s="13" t="str">
        <f>Table1[[#This Row],[Club]]&amp;":"&amp;Table1[[#Headers],[Male]]</f>
        <v>:Male</v>
      </c>
    </row>
    <row r="1050" spans="1:14" x14ac:dyDescent="0.2">
      <c r="A1050" s="2">
        <v>1049</v>
      </c>
      <c r="B1050" s="2" t="str">
        <f>IFERROR(VLOOKUP($A$1&amp;":"&amp;A1050,'Finish order'!C:K,6,FALSE),"")</f>
        <v/>
      </c>
      <c r="C1050" s="2" t="str">
        <f>IFERROR(VLOOKUP(A$1&amp;":"&amp;A1050,'Finish order'!$C:$K,9,FALSE),"")</f>
        <v/>
      </c>
      <c r="D1050" s="2" t="str">
        <f>IFERROR(VLOOKUP(A$1&amp;":"&amp;A1050,'Finish order'!$C:$K,7,FALSE),"")</f>
        <v/>
      </c>
      <c r="E1050" s="11" t="str">
        <f>IFERROR(VLOOKUP($A$1&amp;":"&amp;A1050,'Finish order'!C:K,5,FALSE),"")</f>
        <v/>
      </c>
      <c r="F1050" s="2" t="str">
        <f>IFERROR(VLOOKUP($A$1&amp;":"&amp;A1050,'Finish order'!C:K,4,FALSE),"")</f>
        <v/>
      </c>
      <c r="G1050" s="2" t="str" cm="1">
        <f t="array" ref="G1050">IFERROR(SMALL(IF($D$2:$D1959=D1050,$A$2:$A$911*1.001),1),"")</f>
        <v/>
      </c>
      <c r="H1050" s="2" t="str" cm="1">
        <f t="array" ref="H1050">IFERROR(SMALL(IF($D$2:$D1959=D1050,$A$2:$A$911*1.0001),2),"")</f>
        <v/>
      </c>
      <c r="I1050" s="2" t="str" cm="1">
        <f t="array" ref="I1050">IFERROR(SMALL(IF($D$2:$D1959=D1050,$A$2:$A$911*1.00001),3),"")</f>
        <v/>
      </c>
      <c r="J1050" s="2" t="str" cm="1">
        <f t="array" ref="J1050">IFERROR(SMALL(IF($D$2:$D1959=D1050,$A$2:$A$911*1.000001),4),"")</f>
        <v/>
      </c>
      <c r="K1050" s="13" t="str">
        <f t="shared" si="89"/>
        <v>No</v>
      </c>
      <c r="L1050" s="13" t="str">
        <f t="shared" si="90"/>
        <v>No</v>
      </c>
      <c r="M1050" s="13" t="str">
        <f t="shared" si="91"/>
        <v>No</v>
      </c>
      <c r="N1050" s="13" t="str">
        <f>Table1[[#This Row],[Club]]&amp;":"&amp;Table1[[#Headers],[Male]]</f>
        <v>:Male</v>
      </c>
    </row>
    <row r="1051" spans="1:14" x14ac:dyDescent="0.2">
      <c r="A1051" s="2">
        <v>1050</v>
      </c>
      <c r="B1051" s="2" t="str">
        <f>IFERROR(VLOOKUP($A$1&amp;":"&amp;A1051,'Finish order'!C:K,6,FALSE),"")</f>
        <v/>
      </c>
      <c r="C1051" s="2" t="str">
        <f>IFERROR(VLOOKUP(A$1&amp;":"&amp;A1051,'Finish order'!$C:$K,9,FALSE),"")</f>
        <v/>
      </c>
      <c r="D1051" s="2" t="str">
        <f>IFERROR(VLOOKUP(A$1&amp;":"&amp;A1051,'Finish order'!$C:$K,7,FALSE),"")</f>
        <v/>
      </c>
      <c r="E1051" s="11" t="str">
        <f>IFERROR(VLOOKUP($A$1&amp;":"&amp;A1051,'Finish order'!C:K,5,FALSE),"")</f>
        <v/>
      </c>
      <c r="F1051" s="2" t="str">
        <f>IFERROR(VLOOKUP($A$1&amp;":"&amp;A1051,'Finish order'!C:K,4,FALSE),"")</f>
        <v/>
      </c>
      <c r="G1051" s="2" t="str" cm="1">
        <f t="array" ref="G1051">IFERROR(SMALL(IF($D$2:$D1960=D1051,$A$2:$A$911*1.001),1),"")</f>
        <v/>
      </c>
      <c r="H1051" s="2" t="str" cm="1">
        <f t="array" ref="H1051">IFERROR(SMALL(IF($D$2:$D1960=D1051,$A$2:$A$911*1.0001),2),"")</f>
        <v/>
      </c>
      <c r="I1051" s="2" t="str" cm="1">
        <f t="array" ref="I1051">IFERROR(SMALL(IF($D$2:$D1960=D1051,$A$2:$A$911*1.00001),3),"")</f>
        <v/>
      </c>
      <c r="J1051" s="2" t="str" cm="1">
        <f t="array" ref="J1051">IFERROR(SMALL(IF($D$2:$D1960=D1051,$A$2:$A$911*1.000001),4),"")</f>
        <v/>
      </c>
      <c r="K1051" s="13" t="str">
        <f t="shared" si="89"/>
        <v>No</v>
      </c>
      <c r="L1051" s="13" t="str">
        <f t="shared" si="90"/>
        <v>No</v>
      </c>
      <c r="M1051" s="13" t="str">
        <f t="shared" si="91"/>
        <v>No</v>
      </c>
      <c r="N1051" s="13" t="str">
        <f>Table1[[#This Row],[Club]]&amp;":"&amp;Table1[[#Headers],[Male]]</f>
        <v>:Male</v>
      </c>
    </row>
    <row r="1052" spans="1:14" x14ac:dyDescent="0.2">
      <c r="A1052" s="2">
        <v>1051</v>
      </c>
      <c r="B1052" s="2" t="str">
        <f>IFERROR(VLOOKUP($A$1&amp;":"&amp;A1052,'Finish order'!C:K,6,FALSE),"")</f>
        <v/>
      </c>
      <c r="C1052" s="2" t="str">
        <f>IFERROR(VLOOKUP(A$1&amp;":"&amp;A1052,'Finish order'!$C:$K,9,FALSE),"")</f>
        <v/>
      </c>
      <c r="D1052" s="2" t="str">
        <f>IFERROR(VLOOKUP(A$1&amp;":"&amp;A1052,'Finish order'!$C:$K,7,FALSE),"")</f>
        <v/>
      </c>
      <c r="E1052" s="11" t="str">
        <f>IFERROR(VLOOKUP($A$1&amp;":"&amp;A1052,'Finish order'!C:K,5,FALSE),"")</f>
        <v/>
      </c>
      <c r="F1052" s="2" t="str">
        <f>IFERROR(VLOOKUP($A$1&amp;":"&amp;A1052,'Finish order'!C:K,4,FALSE),"")</f>
        <v/>
      </c>
      <c r="G1052" s="2" t="str" cm="1">
        <f t="array" ref="G1052">IFERROR(SMALL(IF($D$2:$D1961=D1052,$A$2:$A$911*1.001),1),"")</f>
        <v/>
      </c>
      <c r="H1052" s="2" t="str" cm="1">
        <f t="array" ref="H1052">IFERROR(SMALL(IF($D$2:$D1961=D1052,$A$2:$A$911*1.0001),2),"")</f>
        <v/>
      </c>
      <c r="I1052" s="2" t="str" cm="1">
        <f t="array" ref="I1052">IFERROR(SMALL(IF($D$2:$D1961=D1052,$A$2:$A$911*1.00001),3),"")</f>
        <v/>
      </c>
      <c r="J1052" s="2" t="str" cm="1">
        <f t="array" ref="J1052">IFERROR(SMALL(IF($D$2:$D1961=D1052,$A$2:$A$911*1.000001),4),"")</f>
        <v/>
      </c>
      <c r="K1052" s="13" t="str">
        <f t="shared" si="89"/>
        <v>No</v>
      </c>
      <c r="L1052" s="13" t="str">
        <f t="shared" si="90"/>
        <v>No</v>
      </c>
      <c r="M1052" s="13" t="str">
        <f t="shared" si="91"/>
        <v>No</v>
      </c>
      <c r="N1052" s="13" t="str">
        <f>Table1[[#This Row],[Club]]&amp;":"&amp;Table1[[#Headers],[Male]]</f>
        <v>:Male</v>
      </c>
    </row>
    <row r="1053" spans="1:14" x14ac:dyDescent="0.2">
      <c r="A1053" s="2">
        <v>1052</v>
      </c>
      <c r="B1053" s="2" t="str">
        <f>IFERROR(VLOOKUP($A$1&amp;":"&amp;A1053,'Finish order'!C:K,6,FALSE),"")</f>
        <v/>
      </c>
      <c r="C1053" s="2" t="str">
        <f>IFERROR(VLOOKUP(A$1&amp;":"&amp;A1053,'Finish order'!$C:$K,9,FALSE),"")</f>
        <v/>
      </c>
      <c r="D1053" s="2" t="str">
        <f>IFERROR(VLOOKUP(A$1&amp;":"&amp;A1053,'Finish order'!$C:$K,7,FALSE),"")</f>
        <v/>
      </c>
      <c r="E1053" s="11" t="str">
        <f>IFERROR(VLOOKUP($A$1&amp;":"&amp;A1053,'Finish order'!C:K,5,FALSE),"")</f>
        <v/>
      </c>
      <c r="F1053" s="2" t="str">
        <f>IFERROR(VLOOKUP($A$1&amp;":"&amp;A1053,'Finish order'!C:K,4,FALSE),"")</f>
        <v/>
      </c>
      <c r="G1053" s="2" t="str" cm="1">
        <f t="array" ref="G1053">IFERROR(SMALL(IF($D$2:$D1962=D1053,$A$2:$A$911*1.001),1),"")</f>
        <v/>
      </c>
      <c r="H1053" s="2" t="str" cm="1">
        <f t="array" ref="H1053">IFERROR(SMALL(IF($D$2:$D1962=D1053,$A$2:$A$911*1.0001),2),"")</f>
        <v/>
      </c>
      <c r="I1053" s="2" t="str" cm="1">
        <f t="array" ref="I1053">IFERROR(SMALL(IF($D$2:$D1962=D1053,$A$2:$A$911*1.00001),3),"")</f>
        <v/>
      </c>
      <c r="J1053" s="2" t="str" cm="1">
        <f t="array" ref="J1053">IFERROR(SMALL(IF($D$2:$D1962=D1053,$A$2:$A$911*1.000001),4),"")</f>
        <v/>
      </c>
      <c r="K1053" s="13" t="str">
        <f t="shared" si="89"/>
        <v>No</v>
      </c>
      <c r="L1053" s="13" t="str">
        <f t="shared" si="90"/>
        <v>No</v>
      </c>
      <c r="M1053" s="13" t="str">
        <f t="shared" si="91"/>
        <v>No</v>
      </c>
      <c r="N1053" s="13" t="str">
        <f>Table1[[#This Row],[Club]]&amp;":"&amp;Table1[[#Headers],[Male]]</f>
        <v>:Male</v>
      </c>
    </row>
    <row r="1054" spans="1:14" x14ac:dyDescent="0.2">
      <c r="A1054" s="2">
        <v>1053</v>
      </c>
      <c r="B1054" s="2" t="str">
        <f>IFERROR(VLOOKUP($A$1&amp;":"&amp;A1054,'Finish order'!C:K,6,FALSE),"")</f>
        <v/>
      </c>
      <c r="C1054" s="2" t="str">
        <f>IFERROR(VLOOKUP(A$1&amp;":"&amp;A1054,'Finish order'!$C:$K,9,FALSE),"")</f>
        <v/>
      </c>
      <c r="D1054" s="2" t="str">
        <f>IFERROR(VLOOKUP(A$1&amp;":"&amp;A1054,'Finish order'!$C:$K,7,FALSE),"")</f>
        <v/>
      </c>
      <c r="E1054" s="11" t="str">
        <f>IFERROR(VLOOKUP($A$1&amp;":"&amp;A1054,'Finish order'!C:K,5,FALSE),"")</f>
        <v/>
      </c>
      <c r="F1054" s="2" t="str">
        <f>IFERROR(VLOOKUP($A$1&amp;":"&amp;A1054,'Finish order'!C:K,4,FALSE),"")</f>
        <v/>
      </c>
      <c r="G1054" s="2" t="str" cm="1">
        <f t="array" ref="G1054">IFERROR(SMALL(IF($D$2:$D1963=D1054,$A$2:$A$911*1.001),1),"")</f>
        <v/>
      </c>
      <c r="H1054" s="2" t="str" cm="1">
        <f t="array" ref="H1054">IFERROR(SMALL(IF($D$2:$D1963=D1054,$A$2:$A$911*1.0001),2),"")</f>
        <v/>
      </c>
      <c r="I1054" s="2" t="str" cm="1">
        <f t="array" ref="I1054">IFERROR(SMALL(IF($D$2:$D1963=D1054,$A$2:$A$911*1.00001),3),"")</f>
        <v/>
      </c>
      <c r="J1054" s="2" t="str" cm="1">
        <f t="array" ref="J1054">IFERROR(SMALL(IF($D$2:$D1963=D1054,$A$2:$A$911*1.000001),4),"")</f>
        <v/>
      </c>
      <c r="K1054" s="13" t="str">
        <f t="shared" si="89"/>
        <v>No</v>
      </c>
      <c r="L1054" s="13" t="str">
        <f t="shared" si="90"/>
        <v>No</v>
      </c>
      <c r="M1054" s="13" t="str">
        <f t="shared" si="91"/>
        <v>No</v>
      </c>
      <c r="N1054" s="13" t="str">
        <f>Table1[[#This Row],[Club]]&amp;":"&amp;Table1[[#Headers],[Male]]</f>
        <v>:Male</v>
      </c>
    </row>
    <row r="1055" spans="1:14" x14ac:dyDescent="0.2">
      <c r="A1055" s="2">
        <v>1054</v>
      </c>
      <c r="B1055" s="2" t="str">
        <f>IFERROR(VLOOKUP($A$1&amp;":"&amp;A1055,'Finish order'!C:K,6,FALSE),"")</f>
        <v/>
      </c>
      <c r="C1055" s="2" t="str">
        <f>IFERROR(VLOOKUP(A$1&amp;":"&amp;A1055,'Finish order'!$C:$K,9,FALSE),"")</f>
        <v/>
      </c>
      <c r="D1055" s="2" t="str">
        <f>IFERROR(VLOOKUP(A$1&amp;":"&amp;A1055,'Finish order'!$C:$K,7,FALSE),"")</f>
        <v/>
      </c>
      <c r="E1055" s="11" t="str">
        <f>IFERROR(VLOOKUP($A$1&amp;":"&amp;A1055,'Finish order'!C:K,5,FALSE),"")</f>
        <v/>
      </c>
      <c r="F1055" s="2" t="str">
        <f>IFERROR(VLOOKUP($A$1&amp;":"&amp;A1055,'Finish order'!C:K,4,FALSE),"")</f>
        <v/>
      </c>
      <c r="G1055" s="2" t="str" cm="1">
        <f t="array" ref="G1055">IFERROR(SMALL(IF($D$2:$D1964=D1055,$A$2:$A$911*1.001),1),"")</f>
        <v/>
      </c>
      <c r="H1055" s="2" t="str" cm="1">
        <f t="array" ref="H1055">IFERROR(SMALL(IF($D$2:$D1964=D1055,$A$2:$A$911*1.0001),2),"")</f>
        <v/>
      </c>
      <c r="I1055" s="2" t="str" cm="1">
        <f t="array" ref="I1055">IFERROR(SMALL(IF($D$2:$D1964=D1055,$A$2:$A$911*1.00001),3),"")</f>
        <v/>
      </c>
      <c r="J1055" s="2" t="str" cm="1">
        <f t="array" ref="J1055">IFERROR(SMALL(IF($D$2:$D1964=D1055,$A$2:$A$911*1.000001),4),"")</f>
        <v/>
      </c>
      <c r="K1055" s="13" t="str">
        <f t="shared" si="89"/>
        <v>No</v>
      </c>
      <c r="L1055" s="13" t="str">
        <f t="shared" si="90"/>
        <v>No</v>
      </c>
      <c r="M1055" s="13" t="str">
        <f t="shared" si="91"/>
        <v>No</v>
      </c>
      <c r="N1055" s="13" t="str">
        <f>Table1[[#This Row],[Club]]&amp;":"&amp;Table1[[#Headers],[Male]]</f>
        <v>:Male</v>
      </c>
    </row>
    <row r="1056" spans="1:14" x14ac:dyDescent="0.2">
      <c r="A1056" s="2">
        <v>1055</v>
      </c>
      <c r="B1056" s="2" t="str">
        <f>IFERROR(VLOOKUP($A$1&amp;":"&amp;A1056,'Finish order'!C:K,6,FALSE),"")</f>
        <v/>
      </c>
      <c r="C1056" s="2" t="str">
        <f>IFERROR(VLOOKUP(A$1&amp;":"&amp;A1056,'Finish order'!$C:$K,9,FALSE),"")</f>
        <v/>
      </c>
      <c r="D1056" s="2" t="str">
        <f>IFERROR(VLOOKUP(A$1&amp;":"&amp;A1056,'Finish order'!$C:$K,7,FALSE),"")</f>
        <v/>
      </c>
      <c r="E1056" s="11" t="str">
        <f>IFERROR(VLOOKUP($A$1&amp;":"&amp;A1056,'Finish order'!C:K,5,FALSE),"")</f>
        <v/>
      </c>
      <c r="F1056" s="2" t="str">
        <f>IFERROR(VLOOKUP($A$1&amp;":"&amp;A1056,'Finish order'!C:K,4,FALSE),"")</f>
        <v/>
      </c>
      <c r="G1056" s="2" t="str" cm="1">
        <f t="array" ref="G1056">IFERROR(SMALL(IF($D$2:$D1965=D1056,$A$2:$A$911*1.001),1),"")</f>
        <v/>
      </c>
      <c r="H1056" s="2" t="str" cm="1">
        <f t="array" ref="H1056">IFERROR(SMALL(IF($D$2:$D1965=D1056,$A$2:$A$911*1.0001),2),"")</f>
        <v/>
      </c>
      <c r="I1056" s="2" t="str" cm="1">
        <f t="array" ref="I1056">IFERROR(SMALL(IF($D$2:$D1965=D1056,$A$2:$A$911*1.00001),3),"")</f>
        <v/>
      </c>
      <c r="J1056" s="2" t="str" cm="1">
        <f t="array" ref="J1056">IFERROR(SMALL(IF($D$2:$D1965=D1056,$A$2:$A$911*1.000001),4),"")</f>
        <v/>
      </c>
      <c r="K1056" s="13" t="str">
        <f t="shared" si="89"/>
        <v>No</v>
      </c>
      <c r="L1056" s="13" t="str">
        <f t="shared" si="90"/>
        <v>No</v>
      </c>
      <c r="M1056" s="13" t="str">
        <f t="shared" si="91"/>
        <v>No</v>
      </c>
      <c r="N1056" s="13" t="str">
        <f>Table1[[#This Row],[Club]]&amp;":"&amp;Table1[[#Headers],[Male]]</f>
        <v>:Male</v>
      </c>
    </row>
    <row r="1057" spans="1:14" x14ac:dyDescent="0.2">
      <c r="A1057" s="2">
        <v>1056</v>
      </c>
      <c r="B1057" s="2" t="str">
        <f>IFERROR(VLOOKUP($A$1&amp;":"&amp;A1057,'Finish order'!C:K,6,FALSE),"")</f>
        <v/>
      </c>
      <c r="C1057" s="2" t="str">
        <f>IFERROR(VLOOKUP(A$1&amp;":"&amp;A1057,'Finish order'!$C:$K,9,FALSE),"")</f>
        <v/>
      </c>
      <c r="D1057" s="2" t="str">
        <f>IFERROR(VLOOKUP(A$1&amp;":"&amp;A1057,'Finish order'!$C:$K,7,FALSE),"")</f>
        <v/>
      </c>
      <c r="E1057" s="11" t="str">
        <f>IFERROR(VLOOKUP($A$1&amp;":"&amp;A1057,'Finish order'!C:K,5,FALSE),"")</f>
        <v/>
      </c>
      <c r="F1057" s="2" t="str">
        <f>IFERROR(VLOOKUP($A$1&amp;":"&amp;A1057,'Finish order'!C:K,4,FALSE),"")</f>
        <v/>
      </c>
      <c r="G1057" s="2" t="str" cm="1">
        <f t="array" ref="G1057">IFERROR(SMALL(IF($D$2:$D1966=D1057,$A$2:$A$911*1.001),1),"")</f>
        <v/>
      </c>
      <c r="H1057" s="2" t="str" cm="1">
        <f t="array" ref="H1057">IFERROR(SMALL(IF($D$2:$D1966=D1057,$A$2:$A$911*1.0001),2),"")</f>
        <v/>
      </c>
      <c r="I1057" s="2" t="str" cm="1">
        <f t="array" ref="I1057">IFERROR(SMALL(IF($D$2:$D1966=D1057,$A$2:$A$911*1.00001),3),"")</f>
        <v/>
      </c>
      <c r="J1057" s="2" t="str" cm="1">
        <f t="array" ref="J1057">IFERROR(SMALL(IF($D$2:$D1966=D1057,$A$2:$A$911*1.000001),4),"")</f>
        <v/>
      </c>
      <c r="K1057" s="13" t="str">
        <f t="shared" si="89"/>
        <v>No</v>
      </c>
      <c r="L1057" s="13" t="str">
        <f t="shared" si="90"/>
        <v>No</v>
      </c>
      <c r="M1057" s="13" t="str">
        <f t="shared" si="91"/>
        <v>No</v>
      </c>
      <c r="N1057" s="13" t="str">
        <f>Table1[[#This Row],[Club]]&amp;":"&amp;Table1[[#Headers],[Male]]</f>
        <v>:Male</v>
      </c>
    </row>
    <row r="1058" spans="1:14" x14ac:dyDescent="0.2">
      <c r="A1058" s="2">
        <v>1057</v>
      </c>
      <c r="B1058" s="2" t="str">
        <f>IFERROR(VLOOKUP($A$1&amp;":"&amp;A1058,'Finish order'!C:K,6,FALSE),"")</f>
        <v/>
      </c>
      <c r="C1058" s="2" t="str">
        <f>IFERROR(VLOOKUP(A$1&amp;":"&amp;A1058,'Finish order'!$C:$K,9,FALSE),"")</f>
        <v/>
      </c>
      <c r="D1058" s="2" t="str">
        <f>IFERROR(VLOOKUP(A$1&amp;":"&amp;A1058,'Finish order'!$C:$K,7,FALSE),"")</f>
        <v/>
      </c>
      <c r="E1058" s="11" t="str">
        <f>IFERROR(VLOOKUP($A$1&amp;":"&amp;A1058,'Finish order'!C:K,5,FALSE),"")</f>
        <v/>
      </c>
      <c r="F1058" s="2" t="str">
        <f>IFERROR(VLOOKUP($A$1&amp;":"&amp;A1058,'Finish order'!C:K,4,FALSE),"")</f>
        <v/>
      </c>
      <c r="G1058" s="2" t="str" cm="1">
        <f t="array" ref="G1058">IFERROR(SMALL(IF($D$2:$D1967=D1058,$A$2:$A$911*1.001),1),"")</f>
        <v/>
      </c>
      <c r="H1058" s="2" t="str" cm="1">
        <f t="array" ref="H1058">IFERROR(SMALL(IF($D$2:$D1967=D1058,$A$2:$A$911*1.0001),2),"")</f>
        <v/>
      </c>
      <c r="I1058" s="2" t="str" cm="1">
        <f t="array" ref="I1058">IFERROR(SMALL(IF($D$2:$D1967=D1058,$A$2:$A$911*1.00001),3),"")</f>
        <v/>
      </c>
      <c r="J1058" s="2" t="str" cm="1">
        <f t="array" ref="J1058">IFERROR(SMALL(IF($D$2:$D1967=D1058,$A$2:$A$911*1.000001),4),"")</f>
        <v/>
      </c>
      <c r="K1058" s="13" t="str">
        <f t="shared" si="89"/>
        <v>No</v>
      </c>
      <c r="L1058" s="13" t="str">
        <f t="shared" si="90"/>
        <v>No</v>
      </c>
      <c r="M1058" s="13" t="str">
        <f t="shared" si="91"/>
        <v>No</v>
      </c>
      <c r="N1058" s="13" t="str">
        <f>Table1[[#This Row],[Club]]&amp;":"&amp;Table1[[#Headers],[Male]]</f>
        <v>:Male</v>
      </c>
    </row>
    <row r="1059" spans="1:14" x14ac:dyDescent="0.2">
      <c r="A1059" s="2">
        <v>1058</v>
      </c>
      <c r="B1059" s="2" t="str">
        <f>IFERROR(VLOOKUP($A$1&amp;":"&amp;A1059,'Finish order'!C:K,6,FALSE),"")</f>
        <v/>
      </c>
      <c r="C1059" s="2" t="str">
        <f>IFERROR(VLOOKUP(A$1&amp;":"&amp;A1059,'Finish order'!$C:$K,9,FALSE),"")</f>
        <v/>
      </c>
      <c r="D1059" s="2" t="str">
        <f>IFERROR(VLOOKUP(A$1&amp;":"&amp;A1059,'Finish order'!$C:$K,7,FALSE),"")</f>
        <v/>
      </c>
      <c r="E1059" s="11" t="str">
        <f>IFERROR(VLOOKUP($A$1&amp;":"&amp;A1059,'Finish order'!C:K,5,FALSE),"")</f>
        <v/>
      </c>
      <c r="F1059" s="2" t="str">
        <f>IFERROR(VLOOKUP($A$1&amp;":"&amp;A1059,'Finish order'!C:K,4,FALSE),"")</f>
        <v/>
      </c>
      <c r="G1059" s="2" t="str" cm="1">
        <f t="array" ref="G1059">IFERROR(SMALL(IF($D$2:$D1968=D1059,$A$2:$A$911*1.001),1),"")</f>
        <v/>
      </c>
      <c r="H1059" s="2" t="str" cm="1">
        <f t="array" ref="H1059">IFERROR(SMALL(IF($D$2:$D1968=D1059,$A$2:$A$911*1.0001),2),"")</f>
        <v/>
      </c>
      <c r="I1059" s="2" t="str" cm="1">
        <f t="array" ref="I1059">IFERROR(SMALL(IF($D$2:$D1968=D1059,$A$2:$A$911*1.00001),3),"")</f>
        <v/>
      </c>
      <c r="J1059" s="2" t="str" cm="1">
        <f t="array" ref="J1059">IFERROR(SMALL(IF($D$2:$D1968=D1059,$A$2:$A$911*1.000001),4),"")</f>
        <v/>
      </c>
      <c r="K1059" s="13" t="str">
        <f t="shared" si="89"/>
        <v>No</v>
      </c>
      <c r="L1059" s="13" t="str">
        <f t="shared" si="90"/>
        <v>No</v>
      </c>
      <c r="M1059" s="13" t="str">
        <f t="shared" si="91"/>
        <v>No</v>
      </c>
      <c r="N1059" s="13" t="str">
        <f>Table1[[#This Row],[Club]]&amp;":"&amp;Table1[[#Headers],[Male]]</f>
        <v>:Male</v>
      </c>
    </row>
    <row r="1060" spans="1:14" x14ac:dyDescent="0.2">
      <c r="A1060" s="2">
        <v>1059</v>
      </c>
      <c r="B1060" s="2" t="str">
        <f>IFERROR(VLOOKUP($A$1&amp;":"&amp;A1060,'Finish order'!C:K,6,FALSE),"")</f>
        <v/>
      </c>
      <c r="C1060" s="2" t="str">
        <f>IFERROR(VLOOKUP(A$1&amp;":"&amp;A1060,'Finish order'!$C:$K,9,FALSE),"")</f>
        <v/>
      </c>
      <c r="D1060" s="2" t="str">
        <f>IFERROR(VLOOKUP(A$1&amp;":"&amp;A1060,'Finish order'!$C:$K,7,FALSE),"")</f>
        <v/>
      </c>
      <c r="E1060" s="11" t="str">
        <f>IFERROR(VLOOKUP($A$1&amp;":"&amp;A1060,'Finish order'!C:K,5,FALSE),"")</f>
        <v/>
      </c>
      <c r="F1060" s="2" t="str">
        <f>IFERROR(VLOOKUP($A$1&amp;":"&amp;A1060,'Finish order'!C:K,4,FALSE),"")</f>
        <v/>
      </c>
      <c r="G1060" s="2" t="str" cm="1">
        <f t="array" ref="G1060">IFERROR(SMALL(IF($D$2:$D1969=D1060,$A$2:$A$911*1.001),1),"")</f>
        <v/>
      </c>
      <c r="H1060" s="2" t="str" cm="1">
        <f t="array" ref="H1060">IFERROR(SMALL(IF($D$2:$D1969=D1060,$A$2:$A$911*1.0001),2),"")</f>
        <v/>
      </c>
      <c r="I1060" s="2" t="str" cm="1">
        <f t="array" ref="I1060">IFERROR(SMALL(IF($D$2:$D1969=D1060,$A$2:$A$911*1.00001),3),"")</f>
        <v/>
      </c>
      <c r="J1060" s="2" t="str" cm="1">
        <f t="array" ref="J1060">IFERROR(SMALL(IF($D$2:$D1969=D1060,$A$2:$A$911*1.000001),4),"")</f>
        <v/>
      </c>
      <c r="K1060" s="13" t="str">
        <f t="shared" si="89"/>
        <v>No</v>
      </c>
      <c r="L1060" s="13" t="str">
        <f t="shared" si="90"/>
        <v>No</v>
      </c>
      <c r="M1060" s="13" t="str">
        <f t="shared" si="91"/>
        <v>No</v>
      </c>
      <c r="N1060" s="13" t="str">
        <f>Table1[[#This Row],[Club]]&amp;":"&amp;Table1[[#Headers],[Male]]</f>
        <v>:Male</v>
      </c>
    </row>
    <row r="1061" spans="1:14" x14ac:dyDescent="0.2">
      <c r="A1061" s="2">
        <v>1060</v>
      </c>
      <c r="B1061" s="2" t="str">
        <f>IFERROR(VLOOKUP($A$1&amp;":"&amp;A1061,'Finish order'!C:K,6,FALSE),"")</f>
        <v/>
      </c>
      <c r="C1061" s="2" t="str">
        <f>IFERROR(VLOOKUP(A$1&amp;":"&amp;A1061,'Finish order'!$C:$K,9,FALSE),"")</f>
        <v/>
      </c>
      <c r="D1061" s="2" t="str">
        <f>IFERROR(VLOOKUP(A$1&amp;":"&amp;A1061,'Finish order'!$C:$K,7,FALSE),"")</f>
        <v/>
      </c>
      <c r="E1061" s="11" t="str">
        <f>IFERROR(VLOOKUP($A$1&amp;":"&amp;A1061,'Finish order'!C:K,5,FALSE),"")</f>
        <v/>
      </c>
      <c r="F1061" s="2" t="str">
        <f>IFERROR(VLOOKUP($A$1&amp;":"&amp;A1061,'Finish order'!C:K,4,FALSE),"")</f>
        <v/>
      </c>
      <c r="G1061" s="2" t="str" cm="1">
        <f t="array" ref="G1061">IFERROR(SMALL(IF($D$2:$D1970=D1061,$A$2:$A$911*1.001),1),"")</f>
        <v/>
      </c>
      <c r="H1061" s="2" t="str" cm="1">
        <f t="array" ref="H1061">IFERROR(SMALL(IF($D$2:$D1970=D1061,$A$2:$A$911*1.0001),2),"")</f>
        <v/>
      </c>
      <c r="I1061" s="2" t="str" cm="1">
        <f t="array" ref="I1061">IFERROR(SMALL(IF($D$2:$D1970=D1061,$A$2:$A$911*1.00001),3),"")</f>
        <v/>
      </c>
      <c r="J1061" s="2" t="str" cm="1">
        <f t="array" ref="J1061">IFERROR(SMALL(IF($D$2:$D1970=D1061,$A$2:$A$911*1.000001),4),"")</f>
        <v/>
      </c>
      <c r="K1061" s="13" t="str">
        <f t="shared" si="89"/>
        <v>No</v>
      </c>
      <c r="L1061" s="13" t="str">
        <f t="shared" si="90"/>
        <v>No</v>
      </c>
      <c r="M1061" s="13" t="str">
        <f t="shared" si="91"/>
        <v>No</v>
      </c>
      <c r="N1061" s="13" t="str">
        <f>Table1[[#This Row],[Club]]&amp;":"&amp;Table1[[#Headers],[Male]]</f>
        <v>:Male</v>
      </c>
    </row>
    <row r="1062" spans="1:14" x14ac:dyDescent="0.2">
      <c r="A1062" s="2">
        <v>1061</v>
      </c>
      <c r="B1062" s="2" t="str">
        <f>IFERROR(VLOOKUP($A$1&amp;":"&amp;A1062,'Finish order'!C:K,6,FALSE),"")</f>
        <v/>
      </c>
      <c r="C1062" s="2" t="str">
        <f>IFERROR(VLOOKUP(A$1&amp;":"&amp;A1062,'Finish order'!$C:$K,9,FALSE),"")</f>
        <v/>
      </c>
      <c r="D1062" s="2" t="str">
        <f>IFERROR(VLOOKUP(A$1&amp;":"&amp;A1062,'Finish order'!$C:$K,7,FALSE),"")</f>
        <v/>
      </c>
      <c r="E1062" s="11" t="str">
        <f>IFERROR(VLOOKUP($A$1&amp;":"&amp;A1062,'Finish order'!C:K,5,FALSE),"")</f>
        <v/>
      </c>
      <c r="F1062" s="2" t="str">
        <f>IFERROR(VLOOKUP($A$1&amp;":"&amp;A1062,'Finish order'!C:K,4,FALSE),"")</f>
        <v/>
      </c>
      <c r="G1062" s="2" t="str" cm="1">
        <f t="array" ref="G1062">IFERROR(SMALL(IF($D$2:$D1971=D1062,$A$2:$A$911*1.001),1),"")</f>
        <v/>
      </c>
      <c r="H1062" s="2" t="str" cm="1">
        <f t="array" ref="H1062">IFERROR(SMALL(IF($D$2:$D1971=D1062,$A$2:$A$911*1.0001),2),"")</f>
        <v/>
      </c>
      <c r="I1062" s="2" t="str" cm="1">
        <f t="array" ref="I1062">IFERROR(SMALL(IF($D$2:$D1971=D1062,$A$2:$A$911*1.00001),3),"")</f>
        <v/>
      </c>
      <c r="J1062" s="2" t="str" cm="1">
        <f t="array" ref="J1062">IFERROR(SMALL(IF($D$2:$D1971=D1062,$A$2:$A$911*1.000001),4),"")</f>
        <v/>
      </c>
      <c r="K1062" s="13" t="str">
        <f t="shared" si="89"/>
        <v>No</v>
      </c>
      <c r="L1062" s="13" t="str">
        <f t="shared" si="90"/>
        <v>No</v>
      </c>
      <c r="M1062" s="13" t="str">
        <f t="shared" si="91"/>
        <v>No</v>
      </c>
      <c r="N1062" s="13" t="str">
        <f>Table1[[#This Row],[Club]]&amp;":"&amp;Table1[[#Headers],[Male]]</f>
        <v>:Male</v>
      </c>
    </row>
    <row r="1063" spans="1:14" x14ac:dyDescent="0.2">
      <c r="A1063" s="2">
        <v>1062</v>
      </c>
      <c r="B1063" s="2" t="str">
        <f>IFERROR(VLOOKUP($A$1&amp;":"&amp;A1063,'Finish order'!C:K,6,FALSE),"")</f>
        <v/>
      </c>
      <c r="C1063" s="2" t="str">
        <f>IFERROR(VLOOKUP(A$1&amp;":"&amp;A1063,'Finish order'!$C:$K,9,FALSE),"")</f>
        <v/>
      </c>
      <c r="D1063" s="2" t="str">
        <f>IFERROR(VLOOKUP(A$1&amp;":"&amp;A1063,'Finish order'!$C:$K,7,FALSE),"")</f>
        <v/>
      </c>
      <c r="E1063" s="11" t="str">
        <f>IFERROR(VLOOKUP($A$1&amp;":"&amp;A1063,'Finish order'!C:K,5,FALSE),"")</f>
        <v/>
      </c>
      <c r="F1063" s="2" t="str">
        <f>IFERROR(VLOOKUP($A$1&amp;":"&amp;A1063,'Finish order'!C:K,4,FALSE),"")</f>
        <v/>
      </c>
      <c r="G1063" s="2" t="str" cm="1">
        <f t="array" ref="G1063">IFERROR(SMALL(IF($D$2:$D1972=D1063,$A$2:$A$911*1.001),1),"")</f>
        <v/>
      </c>
      <c r="H1063" s="2" t="str" cm="1">
        <f t="array" ref="H1063">IFERROR(SMALL(IF($D$2:$D1972=D1063,$A$2:$A$911*1.0001),2),"")</f>
        <v/>
      </c>
      <c r="I1063" s="2" t="str" cm="1">
        <f t="array" ref="I1063">IFERROR(SMALL(IF($D$2:$D1972=D1063,$A$2:$A$911*1.00001),3),"")</f>
        <v/>
      </c>
      <c r="J1063" s="2" t="str" cm="1">
        <f t="array" ref="J1063">IFERROR(SMALL(IF($D$2:$D1972=D1063,$A$2:$A$911*1.000001),4),"")</f>
        <v/>
      </c>
      <c r="K1063" s="13" t="str">
        <f t="shared" si="89"/>
        <v>No</v>
      </c>
      <c r="L1063" s="13" t="str">
        <f t="shared" si="90"/>
        <v>No</v>
      </c>
      <c r="M1063" s="13" t="str">
        <f t="shared" si="91"/>
        <v>No</v>
      </c>
      <c r="N1063" s="13" t="str">
        <f>Table1[[#This Row],[Club]]&amp;":"&amp;Table1[[#Headers],[Male]]</f>
        <v>:Male</v>
      </c>
    </row>
    <row r="1064" spans="1:14" x14ac:dyDescent="0.2">
      <c r="A1064" s="2">
        <v>1063</v>
      </c>
      <c r="B1064" s="2" t="str">
        <f>IFERROR(VLOOKUP($A$1&amp;":"&amp;A1064,'Finish order'!C:K,6,FALSE),"")</f>
        <v/>
      </c>
      <c r="C1064" s="2" t="str">
        <f>IFERROR(VLOOKUP(A$1&amp;":"&amp;A1064,'Finish order'!$C:$K,9,FALSE),"")</f>
        <v/>
      </c>
      <c r="D1064" s="2" t="str">
        <f>IFERROR(VLOOKUP(A$1&amp;":"&amp;A1064,'Finish order'!$C:$K,7,FALSE),"")</f>
        <v/>
      </c>
      <c r="E1064" s="11" t="str">
        <f>IFERROR(VLOOKUP($A$1&amp;":"&amp;A1064,'Finish order'!C:K,5,FALSE),"")</f>
        <v/>
      </c>
      <c r="F1064" s="2" t="str">
        <f>IFERROR(VLOOKUP($A$1&amp;":"&amp;A1064,'Finish order'!C:K,4,FALSE),"")</f>
        <v/>
      </c>
      <c r="G1064" s="2" t="str" cm="1">
        <f t="array" ref="G1064">IFERROR(SMALL(IF($D$2:$D1973=D1064,$A$2:$A$911*1.001),1),"")</f>
        <v/>
      </c>
      <c r="H1064" s="2" t="str" cm="1">
        <f t="array" ref="H1064">IFERROR(SMALL(IF($D$2:$D1973=D1064,$A$2:$A$911*1.0001),2),"")</f>
        <v/>
      </c>
      <c r="I1064" s="2" t="str" cm="1">
        <f t="array" ref="I1064">IFERROR(SMALL(IF($D$2:$D1973=D1064,$A$2:$A$911*1.00001),3),"")</f>
        <v/>
      </c>
      <c r="J1064" s="2" t="str" cm="1">
        <f t="array" ref="J1064">IFERROR(SMALL(IF($D$2:$D1973=D1064,$A$2:$A$911*1.000001),4),"")</f>
        <v/>
      </c>
      <c r="K1064" s="13" t="str">
        <f t="shared" si="89"/>
        <v>No</v>
      </c>
      <c r="L1064" s="13" t="str">
        <f t="shared" si="90"/>
        <v>No</v>
      </c>
      <c r="M1064" s="13" t="str">
        <f t="shared" si="91"/>
        <v>No</v>
      </c>
      <c r="N1064" s="13" t="str">
        <f>Table1[[#This Row],[Club]]&amp;":"&amp;Table1[[#Headers],[Male]]</f>
        <v>:Male</v>
      </c>
    </row>
    <row r="1065" spans="1:14" x14ac:dyDescent="0.2">
      <c r="A1065" s="2">
        <v>1064</v>
      </c>
      <c r="B1065" s="2" t="str">
        <f>IFERROR(VLOOKUP($A$1&amp;":"&amp;A1065,'Finish order'!C:K,6,FALSE),"")</f>
        <v/>
      </c>
      <c r="C1065" s="2" t="str">
        <f>IFERROR(VLOOKUP(A$1&amp;":"&amp;A1065,'Finish order'!$C:$K,9,FALSE),"")</f>
        <v/>
      </c>
      <c r="D1065" s="2" t="str">
        <f>IFERROR(VLOOKUP(A$1&amp;":"&amp;A1065,'Finish order'!$C:$K,7,FALSE),"")</f>
        <v/>
      </c>
      <c r="E1065" s="11" t="str">
        <f>IFERROR(VLOOKUP($A$1&amp;":"&amp;A1065,'Finish order'!C:K,5,FALSE),"")</f>
        <v/>
      </c>
      <c r="F1065" s="2" t="str">
        <f>IFERROR(VLOOKUP($A$1&amp;":"&amp;A1065,'Finish order'!C:K,4,FALSE),"")</f>
        <v/>
      </c>
      <c r="G1065" s="2" t="str" cm="1">
        <f t="array" ref="G1065">IFERROR(SMALL(IF($D$2:$D1974=D1065,$A$2:$A$911*1.001),1),"")</f>
        <v/>
      </c>
      <c r="H1065" s="2" t="str" cm="1">
        <f t="array" ref="H1065">IFERROR(SMALL(IF($D$2:$D1974=D1065,$A$2:$A$911*1.0001),2),"")</f>
        <v/>
      </c>
      <c r="I1065" s="2" t="str" cm="1">
        <f t="array" ref="I1065">IFERROR(SMALL(IF($D$2:$D1974=D1065,$A$2:$A$911*1.00001),3),"")</f>
        <v/>
      </c>
      <c r="J1065" s="2" t="str" cm="1">
        <f t="array" ref="J1065">IFERROR(SMALL(IF($D$2:$D1974=D1065,$A$2:$A$911*1.000001),4),"")</f>
        <v/>
      </c>
      <c r="K1065" s="13" t="str">
        <f t="shared" si="89"/>
        <v>No</v>
      </c>
      <c r="L1065" s="13" t="str">
        <f t="shared" si="90"/>
        <v>No</v>
      </c>
      <c r="M1065" s="13" t="str">
        <f t="shared" si="91"/>
        <v>No</v>
      </c>
      <c r="N1065" s="13" t="str">
        <f>Table1[[#This Row],[Club]]&amp;":"&amp;Table1[[#Headers],[Male]]</f>
        <v>:Male</v>
      </c>
    </row>
    <row r="1066" spans="1:14" x14ac:dyDescent="0.2">
      <c r="A1066" s="2">
        <v>1065</v>
      </c>
      <c r="B1066" s="2" t="str">
        <f>IFERROR(VLOOKUP($A$1&amp;":"&amp;A1066,'Finish order'!C:K,6,FALSE),"")</f>
        <v/>
      </c>
      <c r="C1066" s="2" t="str">
        <f>IFERROR(VLOOKUP(A$1&amp;":"&amp;A1066,'Finish order'!$C:$K,9,FALSE),"")</f>
        <v/>
      </c>
      <c r="D1066" s="2" t="str">
        <f>IFERROR(VLOOKUP(A$1&amp;":"&amp;A1066,'Finish order'!$C:$K,7,FALSE),"")</f>
        <v/>
      </c>
      <c r="E1066" s="11" t="str">
        <f>IFERROR(VLOOKUP($A$1&amp;":"&amp;A1066,'Finish order'!C:K,5,FALSE),"")</f>
        <v/>
      </c>
      <c r="F1066" s="2" t="str">
        <f>IFERROR(VLOOKUP($A$1&amp;":"&amp;A1066,'Finish order'!C:K,4,FALSE),"")</f>
        <v/>
      </c>
      <c r="G1066" s="2" t="str" cm="1">
        <f t="array" ref="G1066">IFERROR(SMALL(IF($D$2:$D1975=D1066,$A$2:$A$911*1.001),1),"")</f>
        <v/>
      </c>
      <c r="H1066" s="2" t="str" cm="1">
        <f t="array" ref="H1066">IFERROR(SMALL(IF($D$2:$D1975=D1066,$A$2:$A$911*1.0001),2),"")</f>
        <v/>
      </c>
      <c r="I1066" s="2" t="str" cm="1">
        <f t="array" ref="I1066">IFERROR(SMALL(IF($D$2:$D1975=D1066,$A$2:$A$911*1.00001),3),"")</f>
        <v/>
      </c>
      <c r="J1066" s="2" t="str" cm="1">
        <f t="array" ref="J1066">IFERROR(SMALL(IF($D$2:$D1975=D1066,$A$2:$A$911*1.000001),4),"")</f>
        <v/>
      </c>
      <c r="K1066" s="13" t="str">
        <f t="shared" si="89"/>
        <v>No</v>
      </c>
      <c r="L1066" s="13" t="str">
        <f t="shared" si="90"/>
        <v>No</v>
      </c>
      <c r="M1066" s="13" t="str">
        <f t="shared" si="91"/>
        <v>No</v>
      </c>
      <c r="N1066" s="13" t="str">
        <f>Table1[[#This Row],[Club]]&amp;":"&amp;Table1[[#Headers],[Male]]</f>
        <v>:Male</v>
      </c>
    </row>
    <row r="1067" spans="1:14" x14ac:dyDescent="0.2">
      <c r="A1067" s="2">
        <v>1066</v>
      </c>
      <c r="B1067" s="2" t="str">
        <f>IFERROR(VLOOKUP($A$1&amp;":"&amp;A1067,'Finish order'!C:K,6,FALSE),"")</f>
        <v/>
      </c>
      <c r="C1067" s="2" t="str">
        <f>IFERROR(VLOOKUP(A$1&amp;":"&amp;A1067,'Finish order'!$C:$K,9,FALSE),"")</f>
        <v/>
      </c>
      <c r="D1067" s="2" t="str">
        <f>IFERROR(VLOOKUP(A$1&amp;":"&amp;A1067,'Finish order'!$C:$K,7,FALSE),"")</f>
        <v/>
      </c>
      <c r="E1067" s="11" t="str">
        <f>IFERROR(VLOOKUP($A$1&amp;":"&amp;A1067,'Finish order'!C:K,5,FALSE),"")</f>
        <v/>
      </c>
      <c r="F1067" s="2" t="str">
        <f>IFERROR(VLOOKUP($A$1&amp;":"&amp;A1067,'Finish order'!C:K,4,FALSE),"")</f>
        <v/>
      </c>
      <c r="G1067" s="2" t="str" cm="1">
        <f t="array" ref="G1067">IFERROR(SMALL(IF($D$2:$D1976=D1067,$A$2:$A$911*1.001),1),"")</f>
        <v/>
      </c>
      <c r="H1067" s="2" t="str" cm="1">
        <f t="array" ref="H1067">IFERROR(SMALL(IF($D$2:$D1976=D1067,$A$2:$A$911*1.0001),2),"")</f>
        <v/>
      </c>
      <c r="I1067" s="2" t="str" cm="1">
        <f t="array" ref="I1067">IFERROR(SMALL(IF($D$2:$D1976=D1067,$A$2:$A$911*1.00001),3),"")</f>
        <v/>
      </c>
      <c r="J1067" s="2" t="str" cm="1">
        <f t="array" ref="J1067">IFERROR(SMALL(IF($D$2:$D1976=D1067,$A$2:$A$911*1.000001),4),"")</f>
        <v/>
      </c>
      <c r="K1067" s="13" t="str">
        <f t="shared" si="89"/>
        <v>No</v>
      </c>
      <c r="L1067" s="13" t="str">
        <f t="shared" si="90"/>
        <v>No</v>
      </c>
      <c r="M1067" s="13" t="str">
        <f t="shared" si="91"/>
        <v>No</v>
      </c>
      <c r="N1067" s="13" t="str">
        <f>Table1[[#This Row],[Club]]&amp;":"&amp;Table1[[#Headers],[Male]]</f>
        <v>:Male</v>
      </c>
    </row>
    <row r="1068" spans="1:14" x14ac:dyDescent="0.2">
      <c r="A1068" s="2">
        <v>1067</v>
      </c>
      <c r="B1068" s="2" t="str">
        <f>IFERROR(VLOOKUP($A$1&amp;":"&amp;A1068,'Finish order'!C:K,6,FALSE),"")</f>
        <v/>
      </c>
      <c r="C1068" s="2" t="str">
        <f>IFERROR(VLOOKUP(A$1&amp;":"&amp;A1068,'Finish order'!$C:$K,9,FALSE),"")</f>
        <v/>
      </c>
      <c r="D1068" s="2" t="str">
        <f>IFERROR(VLOOKUP(A$1&amp;":"&amp;A1068,'Finish order'!$C:$K,7,FALSE),"")</f>
        <v/>
      </c>
      <c r="E1068" s="11" t="str">
        <f>IFERROR(VLOOKUP($A$1&amp;":"&amp;A1068,'Finish order'!C:K,5,FALSE),"")</f>
        <v/>
      </c>
      <c r="F1068" s="2" t="str">
        <f>IFERROR(VLOOKUP($A$1&amp;":"&amp;A1068,'Finish order'!C:K,4,FALSE),"")</f>
        <v/>
      </c>
      <c r="G1068" s="2" t="str" cm="1">
        <f t="array" ref="G1068">IFERROR(SMALL(IF($D$2:$D1977=D1068,$A$2:$A$911*1.001),1),"")</f>
        <v/>
      </c>
      <c r="H1068" s="2" t="str" cm="1">
        <f t="array" ref="H1068">IFERROR(SMALL(IF($D$2:$D1977=D1068,$A$2:$A$911*1.0001),2),"")</f>
        <v/>
      </c>
      <c r="I1068" s="2" t="str" cm="1">
        <f t="array" ref="I1068">IFERROR(SMALL(IF($D$2:$D1977=D1068,$A$2:$A$911*1.00001),3),"")</f>
        <v/>
      </c>
      <c r="J1068" s="2" t="str" cm="1">
        <f t="array" ref="J1068">IFERROR(SMALL(IF($D$2:$D1977=D1068,$A$2:$A$911*1.000001),4),"")</f>
        <v/>
      </c>
      <c r="K1068" s="13" t="str">
        <f t="shared" si="89"/>
        <v>No</v>
      </c>
      <c r="L1068" s="13" t="str">
        <f t="shared" si="90"/>
        <v>No</v>
      </c>
      <c r="M1068" s="13" t="str">
        <f t="shared" si="91"/>
        <v>No</v>
      </c>
      <c r="N1068" s="13" t="str">
        <f>Table1[[#This Row],[Club]]&amp;":"&amp;Table1[[#Headers],[Male]]</f>
        <v>:Male</v>
      </c>
    </row>
    <row r="1069" spans="1:14" x14ac:dyDescent="0.2">
      <c r="A1069" s="2">
        <v>1068</v>
      </c>
      <c r="B1069" s="2" t="str">
        <f>IFERROR(VLOOKUP($A$1&amp;":"&amp;A1069,'Finish order'!C:K,6,FALSE),"")</f>
        <v/>
      </c>
      <c r="C1069" s="2" t="str">
        <f>IFERROR(VLOOKUP(A$1&amp;":"&amp;A1069,'Finish order'!$C:$K,9,FALSE),"")</f>
        <v/>
      </c>
      <c r="D1069" s="2" t="str">
        <f>IFERROR(VLOOKUP(A$1&amp;":"&amp;A1069,'Finish order'!$C:$K,7,FALSE),"")</f>
        <v/>
      </c>
      <c r="E1069" s="11" t="str">
        <f>IFERROR(VLOOKUP($A$1&amp;":"&amp;A1069,'Finish order'!C:K,5,FALSE),"")</f>
        <v/>
      </c>
      <c r="F1069" s="2" t="str">
        <f>IFERROR(VLOOKUP($A$1&amp;":"&amp;A1069,'Finish order'!C:K,4,FALSE),"")</f>
        <v/>
      </c>
      <c r="G1069" s="2" t="str" cm="1">
        <f t="array" ref="G1069">IFERROR(SMALL(IF($D$2:$D1978=D1069,$A$2:$A$911*1.001),1),"")</f>
        <v/>
      </c>
      <c r="H1069" s="2" t="str" cm="1">
        <f t="array" ref="H1069">IFERROR(SMALL(IF($D$2:$D1978=D1069,$A$2:$A$911*1.0001),2),"")</f>
        <v/>
      </c>
      <c r="I1069" s="2" t="str" cm="1">
        <f t="array" ref="I1069">IFERROR(SMALL(IF($D$2:$D1978=D1069,$A$2:$A$911*1.00001),3),"")</f>
        <v/>
      </c>
      <c r="J1069" s="2" t="str" cm="1">
        <f t="array" ref="J1069">IFERROR(SMALL(IF($D$2:$D1978=D1069,$A$2:$A$911*1.000001),4),"")</f>
        <v/>
      </c>
      <c r="K1069" s="13" t="str">
        <f t="shared" si="89"/>
        <v>No</v>
      </c>
      <c r="L1069" s="13" t="str">
        <f t="shared" si="90"/>
        <v>No</v>
      </c>
      <c r="M1069" s="13" t="str">
        <f t="shared" si="91"/>
        <v>No</v>
      </c>
      <c r="N1069" s="13" t="str">
        <f>Table1[[#This Row],[Club]]&amp;":"&amp;Table1[[#Headers],[Male]]</f>
        <v>:Male</v>
      </c>
    </row>
    <row r="1070" spans="1:14" x14ac:dyDescent="0.2">
      <c r="A1070" s="2">
        <v>1069</v>
      </c>
      <c r="B1070" s="2" t="str">
        <f>IFERROR(VLOOKUP($A$1&amp;":"&amp;A1070,'Finish order'!C:K,6,FALSE),"")</f>
        <v/>
      </c>
      <c r="C1070" s="2" t="str">
        <f>IFERROR(VLOOKUP(A$1&amp;":"&amp;A1070,'Finish order'!$C:$K,9,FALSE),"")</f>
        <v/>
      </c>
      <c r="D1070" s="2" t="str">
        <f>IFERROR(VLOOKUP(A$1&amp;":"&amp;A1070,'Finish order'!$C:$K,7,FALSE),"")</f>
        <v/>
      </c>
      <c r="E1070" s="11" t="str">
        <f>IFERROR(VLOOKUP($A$1&amp;":"&amp;A1070,'Finish order'!C:K,5,FALSE),"")</f>
        <v/>
      </c>
      <c r="F1070" s="2" t="str">
        <f>IFERROR(VLOOKUP($A$1&amp;":"&amp;A1070,'Finish order'!C:K,4,FALSE),"")</f>
        <v/>
      </c>
      <c r="G1070" s="2" t="str" cm="1">
        <f t="array" ref="G1070">IFERROR(SMALL(IF($D$2:$D1979=D1070,$A$2:$A$911*1.001),1),"")</f>
        <v/>
      </c>
      <c r="H1070" s="2" t="str" cm="1">
        <f t="array" ref="H1070">IFERROR(SMALL(IF($D$2:$D1979=D1070,$A$2:$A$911*1.0001),2),"")</f>
        <v/>
      </c>
      <c r="I1070" s="2" t="str" cm="1">
        <f t="array" ref="I1070">IFERROR(SMALL(IF($D$2:$D1979=D1070,$A$2:$A$911*1.00001),3),"")</f>
        <v/>
      </c>
      <c r="J1070" s="2" t="str" cm="1">
        <f t="array" ref="J1070">IFERROR(SMALL(IF($D$2:$D1979=D1070,$A$2:$A$911*1.000001),4),"")</f>
        <v/>
      </c>
      <c r="K1070" s="13" t="str">
        <f t="shared" si="89"/>
        <v>No</v>
      </c>
      <c r="L1070" s="13" t="str">
        <f t="shared" si="90"/>
        <v>No</v>
      </c>
      <c r="M1070" s="13" t="str">
        <f t="shared" si="91"/>
        <v>No</v>
      </c>
      <c r="N1070" s="13" t="str">
        <f>Table1[[#This Row],[Club]]&amp;":"&amp;Table1[[#Headers],[Male]]</f>
        <v>:Male</v>
      </c>
    </row>
    <row r="1071" spans="1:14" x14ac:dyDescent="0.2">
      <c r="A1071" s="2">
        <v>1070</v>
      </c>
      <c r="B1071" s="2" t="str">
        <f>IFERROR(VLOOKUP($A$1&amp;":"&amp;A1071,'Finish order'!C:K,6,FALSE),"")</f>
        <v/>
      </c>
      <c r="C1071" s="2" t="str">
        <f>IFERROR(VLOOKUP(A$1&amp;":"&amp;A1071,'Finish order'!$C:$K,9,FALSE),"")</f>
        <v/>
      </c>
      <c r="D1071" s="2" t="str">
        <f>IFERROR(VLOOKUP(A$1&amp;":"&amp;A1071,'Finish order'!$C:$K,7,FALSE),"")</f>
        <v/>
      </c>
      <c r="E1071" s="11" t="str">
        <f>IFERROR(VLOOKUP($A$1&amp;":"&amp;A1071,'Finish order'!C:K,5,FALSE),"")</f>
        <v/>
      </c>
      <c r="F1071" s="2" t="str">
        <f>IFERROR(VLOOKUP($A$1&amp;":"&amp;A1071,'Finish order'!C:K,4,FALSE),"")</f>
        <v/>
      </c>
      <c r="G1071" s="2" t="str" cm="1">
        <f t="array" ref="G1071">IFERROR(SMALL(IF($D$2:$D1980=D1071,$A$2:$A$911*1.001),1),"")</f>
        <v/>
      </c>
      <c r="H1071" s="2" t="str" cm="1">
        <f t="array" ref="H1071">IFERROR(SMALL(IF($D$2:$D1980=D1071,$A$2:$A$911*1.0001),2),"")</f>
        <v/>
      </c>
      <c r="I1071" s="2" t="str" cm="1">
        <f t="array" ref="I1071">IFERROR(SMALL(IF($D$2:$D1980=D1071,$A$2:$A$911*1.00001),3),"")</f>
        <v/>
      </c>
      <c r="J1071" s="2" t="str" cm="1">
        <f t="array" ref="J1071">IFERROR(SMALL(IF($D$2:$D1980=D1071,$A$2:$A$911*1.000001),4),"")</f>
        <v/>
      </c>
      <c r="K1071" s="13" t="str">
        <f t="shared" si="89"/>
        <v>No</v>
      </c>
      <c r="L1071" s="13" t="str">
        <f t="shared" si="90"/>
        <v>No</v>
      </c>
      <c r="M1071" s="13" t="str">
        <f t="shared" si="91"/>
        <v>No</v>
      </c>
      <c r="N1071" s="13" t="str">
        <f>Table1[[#This Row],[Club]]&amp;":"&amp;Table1[[#Headers],[Male]]</f>
        <v>:Male</v>
      </c>
    </row>
    <row r="1072" spans="1:14" x14ac:dyDescent="0.2">
      <c r="A1072" s="2">
        <v>1071</v>
      </c>
      <c r="B1072" s="2" t="str">
        <f>IFERROR(VLOOKUP($A$1&amp;":"&amp;A1072,'Finish order'!C:K,6,FALSE),"")</f>
        <v/>
      </c>
      <c r="C1072" s="2" t="str">
        <f>IFERROR(VLOOKUP(A$1&amp;":"&amp;A1072,'Finish order'!$C:$K,9,FALSE),"")</f>
        <v/>
      </c>
      <c r="D1072" s="2" t="str">
        <f>IFERROR(VLOOKUP(A$1&amp;":"&amp;A1072,'Finish order'!$C:$K,7,FALSE),"")</f>
        <v/>
      </c>
      <c r="E1072" s="11" t="str">
        <f>IFERROR(VLOOKUP($A$1&amp;":"&amp;A1072,'Finish order'!C:K,5,FALSE),"")</f>
        <v/>
      </c>
      <c r="F1072" s="2" t="str">
        <f>IFERROR(VLOOKUP($A$1&amp;":"&amp;A1072,'Finish order'!C:K,4,FALSE),"")</f>
        <v/>
      </c>
      <c r="G1072" s="2" t="str" cm="1">
        <f t="array" ref="G1072">IFERROR(SMALL(IF($D$2:$D1981=D1072,$A$2:$A$911*1.001),1),"")</f>
        <v/>
      </c>
      <c r="H1072" s="2" t="str" cm="1">
        <f t="array" ref="H1072">IFERROR(SMALL(IF($D$2:$D1981=D1072,$A$2:$A$911*1.0001),2),"")</f>
        <v/>
      </c>
      <c r="I1072" s="2" t="str" cm="1">
        <f t="array" ref="I1072">IFERROR(SMALL(IF($D$2:$D1981=D1072,$A$2:$A$911*1.00001),3),"")</f>
        <v/>
      </c>
      <c r="J1072" s="2" t="str" cm="1">
        <f t="array" ref="J1072">IFERROR(SMALL(IF($D$2:$D1981=D1072,$A$2:$A$911*1.000001),4),"")</f>
        <v/>
      </c>
      <c r="K1072" s="13" t="str">
        <f t="shared" si="89"/>
        <v>No</v>
      </c>
      <c r="L1072" s="13" t="str">
        <f t="shared" si="90"/>
        <v>No</v>
      </c>
      <c r="M1072" s="13" t="str">
        <f t="shared" si="91"/>
        <v>No</v>
      </c>
      <c r="N1072" s="13" t="str">
        <f>Table1[[#This Row],[Club]]&amp;":"&amp;Table1[[#Headers],[Male]]</f>
        <v>:Male</v>
      </c>
    </row>
    <row r="1073" spans="1:14" x14ac:dyDescent="0.2">
      <c r="A1073" s="2">
        <v>1072</v>
      </c>
      <c r="B1073" s="2" t="str">
        <f>IFERROR(VLOOKUP($A$1&amp;":"&amp;A1073,'Finish order'!C:K,6,FALSE),"")</f>
        <v/>
      </c>
      <c r="C1073" s="2" t="str">
        <f>IFERROR(VLOOKUP(A$1&amp;":"&amp;A1073,'Finish order'!$C:$K,9,FALSE),"")</f>
        <v/>
      </c>
      <c r="D1073" s="2" t="str">
        <f>IFERROR(VLOOKUP(A$1&amp;":"&amp;A1073,'Finish order'!$C:$K,7,FALSE),"")</f>
        <v/>
      </c>
      <c r="E1073" s="11" t="str">
        <f>IFERROR(VLOOKUP($A$1&amp;":"&amp;A1073,'Finish order'!C:K,5,FALSE),"")</f>
        <v/>
      </c>
      <c r="F1073" s="2" t="str">
        <f>IFERROR(VLOOKUP($A$1&amp;":"&amp;A1073,'Finish order'!C:K,4,FALSE),"")</f>
        <v/>
      </c>
      <c r="G1073" s="2" t="str" cm="1">
        <f t="array" ref="G1073">IFERROR(SMALL(IF($D$2:$D1982=D1073,$A$2:$A$911*1.001),1),"")</f>
        <v/>
      </c>
      <c r="H1073" s="2" t="str" cm="1">
        <f t="array" ref="H1073">IFERROR(SMALL(IF($D$2:$D1982=D1073,$A$2:$A$911*1.0001),2),"")</f>
        <v/>
      </c>
      <c r="I1073" s="2" t="str" cm="1">
        <f t="array" ref="I1073">IFERROR(SMALL(IF($D$2:$D1982=D1073,$A$2:$A$911*1.00001),3),"")</f>
        <v/>
      </c>
      <c r="J1073" s="2" t="str" cm="1">
        <f t="array" ref="J1073">IFERROR(SMALL(IF($D$2:$D1982=D1073,$A$2:$A$911*1.000001),4),"")</f>
        <v/>
      </c>
      <c r="K1073" s="13" t="str">
        <f t="shared" si="89"/>
        <v>No</v>
      </c>
      <c r="L1073" s="13" t="str">
        <f t="shared" si="90"/>
        <v>No</v>
      </c>
      <c r="M1073" s="13" t="str">
        <f t="shared" si="91"/>
        <v>No</v>
      </c>
      <c r="N1073" s="13" t="str">
        <f>Table1[[#This Row],[Club]]&amp;":"&amp;Table1[[#Headers],[Male]]</f>
        <v>:Male</v>
      </c>
    </row>
    <row r="1074" spans="1:14" x14ac:dyDescent="0.2">
      <c r="A1074" s="2">
        <v>1073</v>
      </c>
      <c r="B1074" s="2" t="str">
        <f>IFERROR(VLOOKUP($A$1&amp;":"&amp;A1074,'Finish order'!C:K,6,FALSE),"")</f>
        <v/>
      </c>
      <c r="C1074" s="2" t="str">
        <f>IFERROR(VLOOKUP(A$1&amp;":"&amp;A1074,'Finish order'!$C:$K,9,FALSE),"")</f>
        <v/>
      </c>
      <c r="D1074" s="2" t="str">
        <f>IFERROR(VLOOKUP(A$1&amp;":"&amp;A1074,'Finish order'!$C:$K,7,FALSE),"")</f>
        <v/>
      </c>
      <c r="E1074" s="11" t="str">
        <f>IFERROR(VLOOKUP($A$1&amp;":"&amp;A1074,'Finish order'!C:K,5,FALSE),"")</f>
        <v/>
      </c>
      <c r="F1074" s="2" t="str">
        <f>IFERROR(VLOOKUP($A$1&amp;":"&amp;A1074,'Finish order'!C:K,4,FALSE),"")</f>
        <v/>
      </c>
      <c r="G1074" s="2" t="str" cm="1">
        <f t="array" ref="G1074">IFERROR(SMALL(IF($D$2:$D1983=D1074,$A$2:$A$911*1.001),1),"")</f>
        <v/>
      </c>
      <c r="H1074" s="2" t="str" cm="1">
        <f t="array" ref="H1074">IFERROR(SMALL(IF($D$2:$D1983=D1074,$A$2:$A$911*1.0001),2),"")</f>
        <v/>
      </c>
      <c r="I1074" s="2" t="str" cm="1">
        <f t="array" ref="I1074">IFERROR(SMALL(IF($D$2:$D1983=D1074,$A$2:$A$911*1.00001),3),"")</f>
        <v/>
      </c>
      <c r="J1074" s="2" t="str" cm="1">
        <f t="array" ref="J1074">IFERROR(SMALL(IF($D$2:$D1983=D1074,$A$2:$A$911*1.000001),4),"")</f>
        <v/>
      </c>
      <c r="K1074" s="13" t="str">
        <f t="shared" si="89"/>
        <v>No</v>
      </c>
      <c r="L1074" s="13" t="str">
        <f t="shared" si="90"/>
        <v>No</v>
      </c>
      <c r="M1074" s="13" t="str">
        <f t="shared" si="91"/>
        <v>No</v>
      </c>
      <c r="N1074" s="13" t="str">
        <f>Table1[[#This Row],[Club]]&amp;":"&amp;Table1[[#Headers],[Male]]</f>
        <v>:Male</v>
      </c>
    </row>
    <row r="1075" spans="1:14" x14ac:dyDescent="0.2">
      <c r="A1075" s="2">
        <v>1074</v>
      </c>
      <c r="B1075" s="2" t="str">
        <f>IFERROR(VLOOKUP($A$1&amp;":"&amp;A1075,'Finish order'!C:K,6,FALSE),"")</f>
        <v/>
      </c>
      <c r="C1075" s="2" t="str">
        <f>IFERROR(VLOOKUP(A$1&amp;":"&amp;A1075,'Finish order'!$C:$K,9,FALSE),"")</f>
        <v/>
      </c>
      <c r="D1075" s="2" t="str">
        <f>IFERROR(VLOOKUP(A$1&amp;":"&amp;A1075,'Finish order'!$C:$K,7,FALSE),"")</f>
        <v/>
      </c>
      <c r="E1075" s="11" t="str">
        <f>IFERROR(VLOOKUP($A$1&amp;":"&amp;A1075,'Finish order'!C:K,5,FALSE),"")</f>
        <v/>
      </c>
      <c r="F1075" s="2" t="str">
        <f>IFERROR(VLOOKUP($A$1&amp;":"&amp;A1075,'Finish order'!C:K,4,FALSE),"")</f>
        <v/>
      </c>
      <c r="G1075" s="2" t="str" cm="1">
        <f t="array" ref="G1075">IFERROR(SMALL(IF($D$2:$D1984=D1075,$A$2:$A$911*1.001),1),"")</f>
        <v/>
      </c>
      <c r="H1075" s="2" t="str" cm="1">
        <f t="array" ref="H1075">IFERROR(SMALL(IF($D$2:$D1984=D1075,$A$2:$A$911*1.0001),2),"")</f>
        <v/>
      </c>
      <c r="I1075" s="2" t="str" cm="1">
        <f t="array" ref="I1075">IFERROR(SMALL(IF($D$2:$D1984=D1075,$A$2:$A$911*1.00001),3),"")</f>
        <v/>
      </c>
      <c r="J1075" s="2" t="str" cm="1">
        <f t="array" ref="J1075">IFERROR(SMALL(IF($D$2:$D1984=D1075,$A$2:$A$911*1.000001),4),"")</f>
        <v/>
      </c>
      <c r="K1075" s="13" t="str">
        <f t="shared" si="89"/>
        <v>No</v>
      </c>
      <c r="L1075" s="13" t="str">
        <f t="shared" si="90"/>
        <v>No</v>
      </c>
      <c r="M1075" s="13" t="str">
        <f t="shared" si="91"/>
        <v>No</v>
      </c>
      <c r="N1075" s="13" t="str">
        <f>Table1[[#This Row],[Club]]&amp;":"&amp;Table1[[#Headers],[Male]]</f>
        <v>:Male</v>
      </c>
    </row>
    <row r="1076" spans="1:14" x14ac:dyDescent="0.2">
      <c r="A1076" s="2">
        <v>1075</v>
      </c>
      <c r="B1076" s="2" t="str">
        <f>IFERROR(VLOOKUP($A$1&amp;":"&amp;A1076,'Finish order'!C:K,6,FALSE),"")</f>
        <v/>
      </c>
      <c r="C1076" s="2" t="str">
        <f>IFERROR(VLOOKUP(A$1&amp;":"&amp;A1076,'Finish order'!$C:$K,9,FALSE),"")</f>
        <v/>
      </c>
      <c r="D1076" s="2" t="str">
        <f>IFERROR(VLOOKUP(A$1&amp;":"&amp;A1076,'Finish order'!$C:$K,7,FALSE),"")</f>
        <v/>
      </c>
      <c r="E1076" s="11" t="str">
        <f>IFERROR(VLOOKUP($A$1&amp;":"&amp;A1076,'Finish order'!C:K,5,FALSE),"")</f>
        <v/>
      </c>
      <c r="F1076" s="2" t="str">
        <f>IFERROR(VLOOKUP($A$1&amp;":"&amp;A1076,'Finish order'!C:K,4,FALSE),"")</f>
        <v/>
      </c>
      <c r="G1076" s="2" t="str" cm="1">
        <f t="array" ref="G1076">IFERROR(SMALL(IF($D$2:$D1985=D1076,$A$2:$A$911*1.001),1),"")</f>
        <v/>
      </c>
      <c r="H1076" s="2" t="str" cm="1">
        <f t="array" ref="H1076">IFERROR(SMALL(IF($D$2:$D1985=D1076,$A$2:$A$911*1.0001),2),"")</f>
        <v/>
      </c>
      <c r="I1076" s="2" t="str" cm="1">
        <f t="array" ref="I1076">IFERROR(SMALL(IF($D$2:$D1985=D1076,$A$2:$A$911*1.00001),3),"")</f>
        <v/>
      </c>
      <c r="J1076" s="2" t="str" cm="1">
        <f t="array" ref="J1076">IFERROR(SMALL(IF($D$2:$D1985=D1076,$A$2:$A$911*1.000001),4),"")</f>
        <v/>
      </c>
      <c r="K1076" s="13" t="str">
        <f t="shared" si="89"/>
        <v>No</v>
      </c>
      <c r="L1076" s="13" t="str">
        <f t="shared" si="90"/>
        <v>No</v>
      </c>
      <c r="M1076" s="13" t="str">
        <f t="shared" si="91"/>
        <v>No</v>
      </c>
      <c r="N1076" s="13" t="str">
        <f>Table1[[#This Row],[Club]]&amp;":"&amp;Table1[[#Headers],[Male]]</f>
        <v>:Male</v>
      </c>
    </row>
    <row r="1077" spans="1:14" x14ac:dyDescent="0.2">
      <c r="A1077" s="2">
        <v>1076</v>
      </c>
      <c r="B1077" s="2" t="str">
        <f>IFERROR(VLOOKUP($A$1&amp;":"&amp;A1077,'Finish order'!C:K,6,FALSE),"")</f>
        <v/>
      </c>
      <c r="C1077" s="2" t="str">
        <f>IFERROR(VLOOKUP(A$1&amp;":"&amp;A1077,'Finish order'!$C:$K,9,FALSE),"")</f>
        <v/>
      </c>
      <c r="D1077" s="2" t="str">
        <f>IFERROR(VLOOKUP(A$1&amp;":"&amp;A1077,'Finish order'!$C:$K,7,FALSE),"")</f>
        <v/>
      </c>
      <c r="E1077" s="11" t="str">
        <f>IFERROR(VLOOKUP($A$1&amp;":"&amp;A1077,'Finish order'!C:K,5,FALSE),"")</f>
        <v/>
      </c>
      <c r="F1077" s="2" t="str">
        <f>IFERROR(VLOOKUP($A$1&amp;":"&amp;A1077,'Finish order'!C:K,4,FALSE),"")</f>
        <v/>
      </c>
      <c r="G1077" s="2" t="str" cm="1">
        <f t="array" ref="G1077">IFERROR(SMALL(IF($D$2:$D1986=D1077,$A$2:$A$911*1.001),1),"")</f>
        <v/>
      </c>
      <c r="H1077" s="2" t="str" cm="1">
        <f t="array" ref="H1077">IFERROR(SMALL(IF($D$2:$D1986=D1077,$A$2:$A$911*1.0001),2),"")</f>
        <v/>
      </c>
      <c r="I1077" s="2" t="str" cm="1">
        <f t="array" ref="I1077">IFERROR(SMALL(IF($D$2:$D1986=D1077,$A$2:$A$911*1.00001),3),"")</f>
        <v/>
      </c>
      <c r="J1077" s="2" t="str" cm="1">
        <f t="array" ref="J1077">IFERROR(SMALL(IF($D$2:$D1986=D1077,$A$2:$A$911*1.000001),4),"")</f>
        <v/>
      </c>
      <c r="K1077" s="13" t="str">
        <f t="shared" si="89"/>
        <v>No</v>
      </c>
      <c r="L1077" s="13" t="str">
        <f t="shared" si="90"/>
        <v>No</v>
      </c>
      <c r="M1077" s="13" t="str">
        <f t="shared" si="91"/>
        <v>No</v>
      </c>
      <c r="N1077" s="13" t="str">
        <f>Table1[[#This Row],[Club]]&amp;":"&amp;Table1[[#Headers],[Male]]</f>
        <v>:Male</v>
      </c>
    </row>
    <row r="1078" spans="1:14" x14ac:dyDescent="0.2">
      <c r="A1078" s="2">
        <v>1077</v>
      </c>
      <c r="B1078" s="2" t="str">
        <f>IFERROR(VLOOKUP($A$1&amp;":"&amp;A1078,'Finish order'!C:K,6,FALSE),"")</f>
        <v/>
      </c>
      <c r="C1078" s="2" t="str">
        <f>IFERROR(VLOOKUP(A$1&amp;":"&amp;A1078,'Finish order'!$C:$K,9,FALSE),"")</f>
        <v/>
      </c>
      <c r="D1078" s="2" t="str">
        <f>IFERROR(VLOOKUP(A$1&amp;":"&amp;A1078,'Finish order'!$C:$K,7,FALSE),"")</f>
        <v/>
      </c>
      <c r="E1078" s="11" t="str">
        <f>IFERROR(VLOOKUP($A$1&amp;":"&amp;A1078,'Finish order'!C:K,5,FALSE),"")</f>
        <v/>
      </c>
      <c r="F1078" s="2" t="str">
        <f>IFERROR(VLOOKUP($A$1&amp;":"&amp;A1078,'Finish order'!C:K,4,FALSE),"")</f>
        <v/>
      </c>
      <c r="G1078" s="2" t="str" cm="1">
        <f t="array" ref="G1078">IFERROR(SMALL(IF($D$2:$D1987=D1078,$A$2:$A$911*1.001),1),"")</f>
        <v/>
      </c>
      <c r="H1078" s="2" t="str" cm="1">
        <f t="array" ref="H1078">IFERROR(SMALL(IF($D$2:$D1987=D1078,$A$2:$A$911*1.0001),2),"")</f>
        <v/>
      </c>
      <c r="I1078" s="2" t="str" cm="1">
        <f t="array" ref="I1078">IFERROR(SMALL(IF($D$2:$D1987=D1078,$A$2:$A$911*1.00001),3),"")</f>
        <v/>
      </c>
      <c r="J1078" s="2" t="str" cm="1">
        <f t="array" ref="J1078">IFERROR(SMALL(IF($D$2:$D1987=D1078,$A$2:$A$911*1.000001),4),"")</f>
        <v/>
      </c>
      <c r="K1078" s="13" t="str">
        <f t="shared" si="89"/>
        <v>No</v>
      </c>
      <c r="L1078" s="13" t="str">
        <f t="shared" si="90"/>
        <v>No</v>
      </c>
      <c r="M1078" s="13" t="str">
        <f t="shared" si="91"/>
        <v>No</v>
      </c>
      <c r="N1078" s="13" t="str">
        <f>Table1[[#This Row],[Club]]&amp;":"&amp;Table1[[#Headers],[Male]]</f>
        <v>:Male</v>
      </c>
    </row>
    <row r="1079" spans="1:14" x14ac:dyDescent="0.2">
      <c r="A1079" s="2">
        <v>1078</v>
      </c>
      <c r="B1079" s="2" t="str">
        <f>IFERROR(VLOOKUP($A$1&amp;":"&amp;A1079,'Finish order'!C:K,6,FALSE),"")</f>
        <v/>
      </c>
      <c r="C1079" s="2" t="str">
        <f>IFERROR(VLOOKUP(A$1&amp;":"&amp;A1079,'Finish order'!$C:$K,9,FALSE),"")</f>
        <v/>
      </c>
      <c r="D1079" s="2" t="str">
        <f>IFERROR(VLOOKUP(A$1&amp;":"&amp;A1079,'Finish order'!$C:$K,7,FALSE),"")</f>
        <v/>
      </c>
      <c r="E1079" s="11" t="str">
        <f>IFERROR(VLOOKUP($A$1&amp;":"&amp;A1079,'Finish order'!C:K,5,FALSE),"")</f>
        <v/>
      </c>
      <c r="F1079" s="2" t="str">
        <f>IFERROR(VLOOKUP($A$1&amp;":"&amp;A1079,'Finish order'!C:K,4,FALSE),"")</f>
        <v/>
      </c>
      <c r="G1079" s="2" t="str" cm="1">
        <f t="array" ref="G1079">IFERROR(SMALL(IF($D$2:$D1988=D1079,$A$2:$A$911*1.001),1),"")</f>
        <v/>
      </c>
      <c r="H1079" s="2" t="str" cm="1">
        <f t="array" ref="H1079">IFERROR(SMALL(IF($D$2:$D1988=D1079,$A$2:$A$911*1.0001),2),"")</f>
        <v/>
      </c>
      <c r="I1079" s="2" t="str" cm="1">
        <f t="array" ref="I1079">IFERROR(SMALL(IF($D$2:$D1988=D1079,$A$2:$A$911*1.00001),3),"")</f>
        <v/>
      </c>
      <c r="J1079" s="2" t="str" cm="1">
        <f t="array" ref="J1079">IFERROR(SMALL(IF($D$2:$D1988=D1079,$A$2:$A$911*1.000001),4),"")</f>
        <v/>
      </c>
      <c r="K1079" s="13" t="str">
        <f t="shared" si="89"/>
        <v>No</v>
      </c>
      <c r="L1079" s="13" t="str">
        <f t="shared" si="90"/>
        <v>No</v>
      </c>
      <c r="M1079" s="13" t="str">
        <f t="shared" si="91"/>
        <v>No</v>
      </c>
      <c r="N1079" s="13" t="str">
        <f>Table1[[#This Row],[Club]]&amp;":"&amp;Table1[[#Headers],[Male]]</f>
        <v>:Male</v>
      </c>
    </row>
    <row r="1080" spans="1:14" x14ac:dyDescent="0.2">
      <c r="A1080" s="2">
        <v>1079</v>
      </c>
      <c r="B1080" s="2" t="str">
        <f>IFERROR(VLOOKUP($A$1&amp;":"&amp;A1080,'Finish order'!C:K,6,FALSE),"")</f>
        <v/>
      </c>
      <c r="C1080" s="2" t="str">
        <f>IFERROR(VLOOKUP(A$1&amp;":"&amp;A1080,'Finish order'!$C:$K,9,FALSE),"")</f>
        <v/>
      </c>
      <c r="D1080" s="2" t="str">
        <f>IFERROR(VLOOKUP(A$1&amp;":"&amp;A1080,'Finish order'!$C:$K,7,FALSE),"")</f>
        <v/>
      </c>
      <c r="E1080" s="11" t="str">
        <f>IFERROR(VLOOKUP($A$1&amp;":"&amp;A1080,'Finish order'!C:K,5,FALSE),"")</f>
        <v/>
      </c>
      <c r="F1080" s="2" t="str">
        <f>IFERROR(VLOOKUP($A$1&amp;":"&amp;A1080,'Finish order'!C:K,4,FALSE),"")</f>
        <v/>
      </c>
      <c r="G1080" s="2" t="str" cm="1">
        <f t="array" ref="G1080">IFERROR(SMALL(IF($D$2:$D1989=D1080,$A$2:$A$911*1.001),1),"")</f>
        <v/>
      </c>
      <c r="H1080" s="2" t="str" cm="1">
        <f t="array" ref="H1080">IFERROR(SMALL(IF($D$2:$D1989=D1080,$A$2:$A$911*1.0001),2),"")</f>
        <v/>
      </c>
      <c r="I1080" s="2" t="str" cm="1">
        <f t="array" ref="I1080">IFERROR(SMALL(IF($D$2:$D1989=D1080,$A$2:$A$911*1.00001),3),"")</f>
        <v/>
      </c>
      <c r="J1080" s="2" t="str" cm="1">
        <f t="array" ref="J1080">IFERROR(SMALL(IF($D$2:$D1989=D1080,$A$2:$A$911*1.000001),4),"")</f>
        <v/>
      </c>
      <c r="K1080" s="13" t="str">
        <f t="shared" si="89"/>
        <v>No</v>
      </c>
      <c r="L1080" s="13" t="str">
        <f t="shared" si="90"/>
        <v>No</v>
      </c>
      <c r="M1080" s="13" t="str">
        <f t="shared" si="91"/>
        <v>No</v>
      </c>
      <c r="N1080" s="13" t="str">
        <f>Table1[[#This Row],[Club]]&amp;":"&amp;Table1[[#Headers],[Male]]</f>
        <v>:Male</v>
      </c>
    </row>
    <row r="1081" spans="1:14" x14ac:dyDescent="0.2">
      <c r="A1081" s="2">
        <v>1080</v>
      </c>
      <c r="B1081" s="2" t="str">
        <f>IFERROR(VLOOKUP($A$1&amp;":"&amp;A1081,'Finish order'!C:K,6,FALSE),"")</f>
        <v/>
      </c>
      <c r="C1081" s="2" t="str">
        <f>IFERROR(VLOOKUP(A$1&amp;":"&amp;A1081,'Finish order'!$C:$K,9,FALSE),"")</f>
        <v/>
      </c>
      <c r="D1081" s="2" t="str">
        <f>IFERROR(VLOOKUP(A$1&amp;":"&amp;A1081,'Finish order'!$C:$K,7,FALSE),"")</f>
        <v/>
      </c>
      <c r="E1081" s="11" t="str">
        <f>IFERROR(VLOOKUP($A$1&amp;":"&amp;A1081,'Finish order'!C:K,5,FALSE),"")</f>
        <v/>
      </c>
      <c r="F1081" s="2" t="str">
        <f>IFERROR(VLOOKUP($A$1&amp;":"&amp;A1081,'Finish order'!C:K,4,FALSE),"")</f>
        <v/>
      </c>
      <c r="G1081" s="2" t="str" cm="1">
        <f t="array" ref="G1081">IFERROR(SMALL(IF($D$2:$D1990=D1081,$A$2:$A$911*1.001),1),"")</f>
        <v/>
      </c>
      <c r="H1081" s="2" t="str" cm="1">
        <f t="array" ref="H1081">IFERROR(SMALL(IF($D$2:$D1990=D1081,$A$2:$A$911*1.0001),2),"")</f>
        <v/>
      </c>
      <c r="I1081" s="2" t="str" cm="1">
        <f t="array" ref="I1081">IFERROR(SMALL(IF($D$2:$D1990=D1081,$A$2:$A$911*1.00001),3),"")</f>
        <v/>
      </c>
      <c r="J1081" s="2" t="str" cm="1">
        <f t="array" ref="J1081">IFERROR(SMALL(IF($D$2:$D1990=D1081,$A$2:$A$911*1.000001),4),"")</f>
        <v/>
      </c>
      <c r="K1081" s="13" t="str">
        <f t="shared" si="89"/>
        <v>No</v>
      </c>
      <c r="L1081" s="13" t="str">
        <f t="shared" si="90"/>
        <v>No</v>
      </c>
      <c r="M1081" s="13" t="str">
        <f t="shared" si="91"/>
        <v>No</v>
      </c>
      <c r="N1081" s="13" t="str">
        <f>Table1[[#This Row],[Club]]&amp;":"&amp;Table1[[#Headers],[Male]]</f>
        <v>:Male</v>
      </c>
    </row>
    <row r="1082" spans="1:14" x14ac:dyDescent="0.2">
      <c r="A1082" s="2">
        <v>1081</v>
      </c>
      <c r="B1082" s="2" t="str">
        <f>IFERROR(VLOOKUP($A$1&amp;":"&amp;A1082,'Finish order'!C:K,6,FALSE),"")</f>
        <v/>
      </c>
      <c r="C1082" s="2" t="str">
        <f>IFERROR(VLOOKUP(A$1&amp;":"&amp;A1082,'Finish order'!$C:$K,9,FALSE),"")</f>
        <v/>
      </c>
      <c r="D1082" s="2" t="str">
        <f>IFERROR(VLOOKUP(A$1&amp;":"&amp;A1082,'Finish order'!$C:$K,7,FALSE),"")</f>
        <v/>
      </c>
      <c r="E1082" s="11" t="str">
        <f>IFERROR(VLOOKUP($A$1&amp;":"&amp;A1082,'Finish order'!C:K,5,FALSE),"")</f>
        <v/>
      </c>
      <c r="F1082" s="2" t="str">
        <f>IFERROR(VLOOKUP($A$1&amp;":"&amp;A1082,'Finish order'!C:K,4,FALSE),"")</f>
        <v/>
      </c>
      <c r="G1082" s="2" t="str" cm="1">
        <f t="array" ref="G1082">IFERROR(SMALL(IF($D$2:$D1991=D1082,$A$2:$A$911*1.001),1),"")</f>
        <v/>
      </c>
      <c r="H1082" s="2" t="str" cm="1">
        <f t="array" ref="H1082">IFERROR(SMALL(IF($D$2:$D1991=D1082,$A$2:$A$911*1.0001),2),"")</f>
        <v/>
      </c>
      <c r="I1082" s="2" t="str" cm="1">
        <f t="array" ref="I1082">IFERROR(SMALL(IF($D$2:$D1991=D1082,$A$2:$A$911*1.00001),3),"")</f>
        <v/>
      </c>
      <c r="J1082" s="2" t="str" cm="1">
        <f t="array" ref="J1082">IFERROR(SMALL(IF($D$2:$D1991=D1082,$A$2:$A$911*1.000001),4),"")</f>
        <v/>
      </c>
      <c r="K1082" s="13" t="str">
        <f t="shared" si="89"/>
        <v>No</v>
      </c>
      <c r="L1082" s="13" t="str">
        <f t="shared" si="90"/>
        <v>No</v>
      </c>
      <c r="M1082" s="13" t="str">
        <f t="shared" si="91"/>
        <v>No</v>
      </c>
      <c r="N1082" s="13" t="str">
        <f>Table1[[#This Row],[Club]]&amp;":"&amp;Table1[[#Headers],[Male]]</f>
        <v>:Male</v>
      </c>
    </row>
    <row r="1083" spans="1:14" x14ac:dyDescent="0.2">
      <c r="A1083" s="2">
        <v>1082</v>
      </c>
      <c r="B1083" s="2" t="str">
        <f>IFERROR(VLOOKUP($A$1&amp;":"&amp;A1083,'Finish order'!C:K,6,FALSE),"")</f>
        <v/>
      </c>
      <c r="C1083" s="2" t="str">
        <f>IFERROR(VLOOKUP(A$1&amp;":"&amp;A1083,'Finish order'!$C:$K,9,FALSE),"")</f>
        <v/>
      </c>
      <c r="D1083" s="2" t="str">
        <f>IFERROR(VLOOKUP(A$1&amp;":"&amp;A1083,'Finish order'!$C:$K,7,FALSE),"")</f>
        <v/>
      </c>
      <c r="E1083" s="11" t="str">
        <f>IFERROR(VLOOKUP($A$1&amp;":"&amp;A1083,'Finish order'!C:K,5,FALSE),"")</f>
        <v/>
      </c>
      <c r="F1083" s="2" t="str">
        <f>IFERROR(VLOOKUP($A$1&amp;":"&amp;A1083,'Finish order'!C:K,4,FALSE),"")</f>
        <v/>
      </c>
      <c r="G1083" s="2" t="str" cm="1">
        <f t="array" ref="G1083">IFERROR(SMALL(IF($D$2:$D1992=D1083,$A$2:$A$911*1.001),1),"")</f>
        <v/>
      </c>
      <c r="H1083" s="2" t="str" cm="1">
        <f t="array" ref="H1083">IFERROR(SMALL(IF($D$2:$D1992=D1083,$A$2:$A$911*1.0001),2),"")</f>
        <v/>
      </c>
      <c r="I1083" s="2" t="str" cm="1">
        <f t="array" ref="I1083">IFERROR(SMALL(IF($D$2:$D1992=D1083,$A$2:$A$911*1.00001),3),"")</f>
        <v/>
      </c>
      <c r="J1083" s="2" t="str" cm="1">
        <f t="array" ref="J1083">IFERROR(SMALL(IF($D$2:$D1992=D1083,$A$2:$A$911*1.000001),4),"")</f>
        <v/>
      </c>
      <c r="K1083" s="13" t="str">
        <f t="shared" si="89"/>
        <v>No</v>
      </c>
      <c r="L1083" s="13" t="str">
        <f t="shared" si="90"/>
        <v>No</v>
      </c>
      <c r="M1083" s="13" t="str">
        <f t="shared" si="91"/>
        <v>No</v>
      </c>
      <c r="N1083" s="13" t="str">
        <f>Table1[[#This Row],[Club]]&amp;":"&amp;Table1[[#Headers],[Male]]</f>
        <v>:Male</v>
      </c>
    </row>
    <row r="1084" spans="1:14" x14ac:dyDescent="0.2">
      <c r="A1084" s="2">
        <v>1083</v>
      </c>
      <c r="B1084" s="2" t="str">
        <f>IFERROR(VLOOKUP($A$1&amp;":"&amp;A1084,'Finish order'!C:K,6,FALSE),"")</f>
        <v/>
      </c>
      <c r="C1084" s="2" t="str">
        <f>IFERROR(VLOOKUP(A$1&amp;":"&amp;A1084,'Finish order'!$C:$K,9,FALSE),"")</f>
        <v/>
      </c>
      <c r="D1084" s="2" t="str">
        <f>IFERROR(VLOOKUP(A$1&amp;":"&amp;A1084,'Finish order'!$C:$K,7,FALSE),"")</f>
        <v/>
      </c>
      <c r="E1084" s="11" t="str">
        <f>IFERROR(VLOOKUP($A$1&amp;":"&amp;A1084,'Finish order'!C:K,5,FALSE),"")</f>
        <v/>
      </c>
      <c r="F1084" s="2" t="str">
        <f>IFERROR(VLOOKUP($A$1&amp;":"&amp;A1084,'Finish order'!C:K,4,FALSE),"")</f>
        <v/>
      </c>
      <c r="G1084" s="2" t="str" cm="1">
        <f t="array" ref="G1084">IFERROR(SMALL(IF($D$2:$D1993=D1084,$A$2:$A$911*1.001),1),"")</f>
        <v/>
      </c>
      <c r="H1084" s="2" t="str" cm="1">
        <f t="array" ref="H1084">IFERROR(SMALL(IF($D$2:$D1993=D1084,$A$2:$A$911*1.0001),2),"")</f>
        <v/>
      </c>
      <c r="I1084" s="2" t="str" cm="1">
        <f t="array" ref="I1084">IFERROR(SMALL(IF($D$2:$D1993=D1084,$A$2:$A$911*1.00001),3),"")</f>
        <v/>
      </c>
      <c r="J1084" s="2" t="str" cm="1">
        <f t="array" ref="J1084">IFERROR(SMALL(IF($D$2:$D1993=D1084,$A$2:$A$911*1.000001),4),"")</f>
        <v/>
      </c>
      <c r="K1084" s="13" t="str">
        <f t="shared" si="89"/>
        <v>No</v>
      </c>
      <c r="L1084" s="13" t="str">
        <f t="shared" si="90"/>
        <v>No</v>
      </c>
      <c r="M1084" s="13" t="str">
        <f t="shared" si="91"/>
        <v>No</v>
      </c>
      <c r="N1084" s="13" t="str">
        <f>Table1[[#This Row],[Club]]&amp;":"&amp;Table1[[#Headers],[Male]]</f>
        <v>:Male</v>
      </c>
    </row>
    <row r="1085" spans="1:14" x14ac:dyDescent="0.2">
      <c r="A1085" s="2">
        <v>1084</v>
      </c>
      <c r="B1085" s="2" t="str">
        <f>IFERROR(VLOOKUP($A$1&amp;":"&amp;A1085,'Finish order'!C:K,6,FALSE),"")</f>
        <v/>
      </c>
      <c r="C1085" s="2" t="str">
        <f>IFERROR(VLOOKUP(A$1&amp;":"&amp;A1085,'Finish order'!$C:$K,9,FALSE),"")</f>
        <v/>
      </c>
      <c r="D1085" s="2" t="str">
        <f>IFERROR(VLOOKUP(A$1&amp;":"&amp;A1085,'Finish order'!$C:$K,7,FALSE),"")</f>
        <v/>
      </c>
      <c r="E1085" s="11" t="str">
        <f>IFERROR(VLOOKUP($A$1&amp;":"&amp;A1085,'Finish order'!C:K,5,FALSE),"")</f>
        <v/>
      </c>
      <c r="F1085" s="2" t="str">
        <f>IFERROR(VLOOKUP($A$1&amp;":"&amp;A1085,'Finish order'!C:K,4,FALSE),"")</f>
        <v/>
      </c>
      <c r="G1085" s="2" t="str" cm="1">
        <f t="array" ref="G1085">IFERROR(SMALL(IF($D$2:$D1994=D1085,$A$2:$A$911*1.001),1),"")</f>
        <v/>
      </c>
      <c r="H1085" s="2" t="str" cm="1">
        <f t="array" ref="H1085">IFERROR(SMALL(IF($D$2:$D1994=D1085,$A$2:$A$911*1.0001),2),"")</f>
        <v/>
      </c>
      <c r="I1085" s="2" t="str" cm="1">
        <f t="array" ref="I1085">IFERROR(SMALL(IF($D$2:$D1994=D1085,$A$2:$A$911*1.00001),3),"")</f>
        <v/>
      </c>
      <c r="J1085" s="2" t="str" cm="1">
        <f t="array" ref="J1085">IFERROR(SMALL(IF($D$2:$D1994=D1085,$A$2:$A$911*1.000001),4),"")</f>
        <v/>
      </c>
      <c r="K1085" s="13" t="str">
        <f t="shared" si="89"/>
        <v>No</v>
      </c>
      <c r="L1085" s="13" t="str">
        <f t="shared" si="90"/>
        <v>No</v>
      </c>
      <c r="M1085" s="13" t="str">
        <f t="shared" si="91"/>
        <v>No</v>
      </c>
      <c r="N1085" s="13" t="str">
        <f>Table1[[#This Row],[Club]]&amp;":"&amp;Table1[[#Headers],[Male]]</f>
        <v>:Male</v>
      </c>
    </row>
    <row r="1086" spans="1:14" x14ac:dyDescent="0.2">
      <c r="A1086" s="2">
        <v>1085</v>
      </c>
      <c r="B1086" s="2" t="str">
        <f>IFERROR(VLOOKUP($A$1&amp;":"&amp;A1086,'Finish order'!C:K,6,FALSE),"")</f>
        <v/>
      </c>
      <c r="C1086" s="2" t="str">
        <f>IFERROR(VLOOKUP(A$1&amp;":"&amp;A1086,'Finish order'!$C:$K,9,FALSE),"")</f>
        <v/>
      </c>
      <c r="D1086" s="2" t="str">
        <f>IFERROR(VLOOKUP(A$1&amp;":"&amp;A1086,'Finish order'!$C:$K,7,FALSE),"")</f>
        <v/>
      </c>
      <c r="E1086" s="11" t="str">
        <f>IFERROR(VLOOKUP($A$1&amp;":"&amp;A1086,'Finish order'!C:K,5,FALSE),"")</f>
        <v/>
      </c>
      <c r="F1086" s="2" t="str">
        <f>IFERROR(VLOOKUP($A$1&amp;":"&amp;A1086,'Finish order'!C:K,4,FALSE),"")</f>
        <v/>
      </c>
      <c r="G1086" s="2" t="str" cm="1">
        <f t="array" ref="G1086">IFERROR(SMALL(IF($D$2:$D1995=D1086,$A$2:$A$911*1.001),1),"")</f>
        <v/>
      </c>
      <c r="H1086" s="2" t="str" cm="1">
        <f t="array" ref="H1086">IFERROR(SMALL(IF($D$2:$D1995=D1086,$A$2:$A$911*1.0001),2),"")</f>
        <v/>
      </c>
      <c r="I1086" s="2" t="str" cm="1">
        <f t="array" ref="I1086">IFERROR(SMALL(IF($D$2:$D1995=D1086,$A$2:$A$911*1.00001),3),"")</f>
        <v/>
      </c>
      <c r="J1086" s="2" t="str" cm="1">
        <f t="array" ref="J1086">IFERROR(SMALL(IF($D$2:$D1995=D1086,$A$2:$A$911*1.000001),4),"")</f>
        <v/>
      </c>
      <c r="K1086" s="13" t="str">
        <f t="shared" si="89"/>
        <v>No</v>
      </c>
      <c r="L1086" s="13" t="str">
        <f t="shared" si="90"/>
        <v>No</v>
      </c>
      <c r="M1086" s="13" t="str">
        <f t="shared" si="91"/>
        <v>No</v>
      </c>
      <c r="N1086" s="13" t="str">
        <f>Table1[[#This Row],[Club]]&amp;":"&amp;Table1[[#Headers],[Male]]</f>
        <v>:Male</v>
      </c>
    </row>
    <row r="1087" spans="1:14" x14ac:dyDescent="0.2">
      <c r="A1087" s="2">
        <v>1086</v>
      </c>
      <c r="B1087" s="2" t="str">
        <f>IFERROR(VLOOKUP($A$1&amp;":"&amp;A1087,'Finish order'!C:K,6,FALSE),"")</f>
        <v/>
      </c>
      <c r="C1087" s="2" t="str">
        <f>IFERROR(VLOOKUP(A$1&amp;":"&amp;A1087,'Finish order'!$C:$K,9,FALSE),"")</f>
        <v/>
      </c>
      <c r="D1087" s="2" t="str">
        <f>IFERROR(VLOOKUP(A$1&amp;":"&amp;A1087,'Finish order'!$C:$K,7,FALSE),"")</f>
        <v/>
      </c>
      <c r="E1087" s="11" t="str">
        <f>IFERROR(VLOOKUP($A$1&amp;":"&amp;A1087,'Finish order'!C:K,5,FALSE),"")</f>
        <v/>
      </c>
      <c r="F1087" s="2" t="str">
        <f>IFERROR(VLOOKUP($A$1&amp;":"&amp;A1087,'Finish order'!C:K,4,FALSE),"")</f>
        <v/>
      </c>
      <c r="G1087" s="2" t="str" cm="1">
        <f t="array" ref="G1087">IFERROR(SMALL(IF($D$2:$D1996=D1087,$A$2:$A$911*1.001),1),"")</f>
        <v/>
      </c>
      <c r="H1087" s="2" t="str" cm="1">
        <f t="array" ref="H1087">IFERROR(SMALL(IF($D$2:$D1996=D1087,$A$2:$A$911*1.0001),2),"")</f>
        <v/>
      </c>
      <c r="I1087" s="2" t="str" cm="1">
        <f t="array" ref="I1087">IFERROR(SMALL(IF($D$2:$D1996=D1087,$A$2:$A$911*1.00001),3),"")</f>
        <v/>
      </c>
      <c r="J1087" s="2" t="str" cm="1">
        <f t="array" ref="J1087">IFERROR(SMALL(IF($D$2:$D1996=D1087,$A$2:$A$911*1.000001),4),"")</f>
        <v/>
      </c>
      <c r="K1087" s="13" t="str">
        <f t="shared" si="89"/>
        <v>No</v>
      </c>
      <c r="L1087" s="13" t="str">
        <f t="shared" si="90"/>
        <v>No</v>
      </c>
      <c r="M1087" s="13" t="str">
        <f t="shared" si="91"/>
        <v>No</v>
      </c>
      <c r="N1087" s="13" t="str">
        <f>Table1[[#This Row],[Club]]&amp;":"&amp;Table1[[#Headers],[Male]]</f>
        <v>:Male</v>
      </c>
    </row>
    <row r="1088" spans="1:14" x14ac:dyDescent="0.2">
      <c r="A1088" s="2">
        <v>1087</v>
      </c>
      <c r="B1088" s="2" t="str">
        <f>IFERROR(VLOOKUP($A$1&amp;":"&amp;A1088,'Finish order'!C:K,6,FALSE),"")</f>
        <v/>
      </c>
      <c r="C1088" s="2" t="str">
        <f>IFERROR(VLOOKUP(A$1&amp;":"&amp;A1088,'Finish order'!$C:$K,9,FALSE),"")</f>
        <v/>
      </c>
      <c r="D1088" s="2" t="str">
        <f>IFERROR(VLOOKUP(A$1&amp;":"&amp;A1088,'Finish order'!$C:$K,7,FALSE),"")</f>
        <v/>
      </c>
      <c r="E1088" s="11" t="str">
        <f>IFERROR(VLOOKUP($A$1&amp;":"&amp;A1088,'Finish order'!C:K,5,FALSE),"")</f>
        <v/>
      </c>
      <c r="F1088" s="2" t="str">
        <f>IFERROR(VLOOKUP($A$1&amp;":"&amp;A1088,'Finish order'!C:K,4,FALSE),"")</f>
        <v/>
      </c>
      <c r="G1088" s="2" t="str" cm="1">
        <f t="array" ref="G1088">IFERROR(SMALL(IF($D$2:$D1997=D1088,$A$2:$A$911*1.001),1),"")</f>
        <v/>
      </c>
      <c r="H1088" s="2" t="str" cm="1">
        <f t="array" ref="H1088">IFERROR(SMALL(IF($D$2:$D1997=D1088,$A$2:$A$911*1.0001),2),"")</f>
        <v/>
      </c>
      <c r="I1088" s="2" t="str" cm="1">
        <f t="array" ref="I1088">IFERROR(SMALL(IF($D$2:$D1997=D1088,$A$2:$A$911*1.00001),3),"")</f>
        <v/>
      </c>
      <c r="J1088" s="2" t="str" cm="1">
        <f t="array" ref="J1088">IFERROR(SMALL(IF($D$2:$D1997=D1088,$A$2:$A$911*1.000001),4),"")</f>
        <v/>
      </c>
      <c r="K1088" s="13" t="str">
        <f t="shared" si="89"/>
        <v>No</v>
      </c>
      <c r="L1088" s="13" t="str">
        <f t="shared" si="90"/>
        <v>No</v>
      </c>
      <c r="M1088" s="13" t="str">
        <f t="shared" si="91"/>
        <v>No</v>
      </c>
      <c r="N1088" s="13" t="str">
        <f>Table1[[#This Row],[Club]]&amp;":"&amp;Table1[[#Headers],[Male]]</f>
        <v>:Male</v>
      </c>
    </row>
    <row r="1089" spans="1:14" x14ac:dyDescent="0.2">
      <c r="A1089" s="2">
        <v>1088</v>
      </c>
      <c r="B1089" s="2" t="str">
        <f>IFERROR(VLOOKUP($A$1&amp;":"&amp;A1089,'Finish order'!C:K,6,FALSE),"")</f>
        <v/>
      </c>
      <c r="C1089" s="2" t="str">
        <f>IFERROR(VLOOKUP(A$1&amp;":"&amp;A1089,'Finish order'!$C:$K,9,FALSE),"")</f>
        <v/>
      </c>
      <c r="D1089" s="2" t="str">
        <f>IFERROR(VLOOKUP(A$1&amp;":"&amp;A1089,'Finish order'!$C:$K,7,FALSE),"")</f>
        <v/>
      </c>
      <c r="E1089" s="11" t="str">
        <f>IFERROR(VLOOKUP($A$1&amp;":"&amp;A1089,'Finish order'!C:K,5,FALSE),"")</f>
        <v/>
      </c>
      <c r="F1089" s="2" t="str">
        <f>IFERROR(VLOOKUP($A$1&amp;":"&amp;A1089,'Finish order'!C:K,4,FALSE),"")</f>
        <v/>
      </c>
      <c r="G1089" s="2" t="str" cm="1">
        <f t="array" ref="G1089">IFERROR(SMALL(IF($D$2:$D1998=D1089,$A$2:$A$911*1.001),1),"")</f>
        <v/>
      </c>
      <c r="H1089" s="2" t="str" cm="1">
        <f t="array" ref="H1089">IFERROR(SMALL(IF($D$2:$D1998=D1089,$A$2:$A$911*1.0001),2),"")</f>
        <v/>
      </c>
      <c r="I1089" s="2" t="str" cm="1">
        <f t="array" ref="I1089">IFERROR(SMALL(IF($D$2:$D1998=D1089,$A$2:$A$911*1.00001),3),"")</f>
        <v/>
      </c>
      <c r="J1089" s="2" t="str" cm="1">
        <f t="array" ref="J1089">IFERROR(SMALL(IF($D$2:$D1998=D1089,$A$2:$A$911*1.000001),4),"")</f>
        <v/>
      </c>
      <c r="K1089" s="13" t="str">
        <f t="shared" si="89"/>
        <v>No</v>
      </c>
      <c r="L1089" s="13" t="str">
        <f t="shared" si="90"/>
        <v>No</v>
      </c>
      <c r="M1089" s="13" t="str">
        <f t="shared" si="91"/>
        <v>No</v>
      </c>
      <c r="N1089" s="13" t="str">
        <f>Table1[[#This Row],[Club]]&amp;":"&amp;Table1[[#Headers],[Male]]</f>
        <v>:Male</v>
      </c>
    </row>
    <row r="1090" spans="1:14" x14ac:dyDescent="0.2">
      <c r="A1090" s="2">
        <v>1089</v>
      </c>
      <c r="B1090" s="2" t="str">
        <f>IFERROR(VLOOKUP($A$1&amp;":"&amp;A1090,'Finish order'!C:K,6,FALSE),"")</f>
        <v/>
      </c>
      <c r="C1090" s="2" t="str">
        <f>IFERROR(VLOOKUP(A$1&amp;":"&amp;A1090,'Finish order'!$C:$K,9,FALSE),"")</f>
        <v/>
      </c>
      <c r="D1090" s="2" t="str">
        <f>IFERROR(VLOOKUP(A$1&amp;":"&amp;A1090,'Finish order'!$C:$K,7,FALSE),"")</f>
        <v/>
      </c>
      <c r="E1090" s="11" t="str">
        <f>IFERROR(VLOOKUP($A$1&amp;":"&amp;A1090,'Finish order'!C:K,5,FALSE),"")</f>
        <v/>
      </c>
      <c r="F1090" s="2" t="str">
        <f>IFERROR(VLOOKUP($A$1&amp;":"&amp;A1090,'Finish order'!C:K,4,FALSE),"")</f>
        <v/>
      </c>
      <c r="G1090" s="2" t="str" cm="1">
        <f t="array" ref="G1090">IFERROR(SMALL(IF($D$2:$D1999=D1090,$A$2:$A$911*1.001),1),"")</f>
        <v/>
      </c>
      <c r="H1090" s="2" t="str" cm="1">
        <f t="array" ref="H1090">IFERROR(SMALL(IF($D$2:$D1999=D1090,$A$2:$A$911*1.0001),2),"")</f>
        <v/>
      </c>
      <c r="I1090" s="2" t="str" cm="1">
        <f t="array" ref="I1090">IFERROR(SMALL(IF($D$2:$D1999=D1090,$A$2:$A$911*1.00001),3),"")</f>
        <v/>
      </c>
      <c r="J1090" s="2" t="str" cm="1">
        <f t="array" ref="J1090">IFERROR(SMALL(IF($D$2:$D1999=D1090,$A$2:$A$911*1.000001),4),"")</f>
        <v/>
      </c>
      <c r="K1090" s="13" t="str">
        <f t="shared" ref="K1090:K1153" si="92">IF(A1090&lt;&gt;"", IF(COUNT(G1090:J1090)=4, SUM(G1090:J1090), "No"), "")</f>
        <v>No</v>
      </c>
      <c r="L1090" s="13" t="str">
        <f t="shared" ref="L1090:L1153" si="93">IF(A1090&lt;&gt;"", IF(COUNT(G1090:I1090)=3, SUM(G1090:I1090), "No"), "")</f>
        <v>No</v>
      </c>
      <c r="M1090" s="13" t="str">
        <f t="shared" ref="M1090:M1153" si="94">IF(A1090&lt;&gt;"", IF(COUNT(G1090:H1090)=2, SUM(G1090:H1090), "No"), "")</f>
        <v>No</v>
      </c>
      <c r="N1090" s="13" t="str">
        <f>Table1[[#This Row],[Club]]&amp;":"&amp;Table1[[#Headers],[Male]]</f>
        <v>:Male</v>
      </c>
    </row>
    <row r="1091" spans="1:14" x14ac:dyDescent="0.2">
      <c r="A1091" s="2">
        <v>1090</v>
      </c>
      <c r="B1091" s="2" t="str">
        <f>IFERROR(VLOOKUP($A$1&amp;":"&amp;A1091,'Finish order'!C:K,6,FALSE),"")</f>
        <v/>
      </c>
      <c r="C1091" s="2" t="str">
        <f>IFERROR(VLOOKUP(A$1&amp;":"&amp;A1091,'Finish order'!$C:$K,9,FALSE),"")</f>
        <v/>
      </c>
      <c r="D1091" s="2" t="str">
        <f>IFERROR(VLOOKUP(A$1&amp;":"&amp;A1091,'Finish order'!$C:$K,7,FALSE),"")</f>
        <v/>
      </c>
      <c r="E1091" s="11" t="str">
        <f>IFERROR(VLOOKUP($A$1&amp;":"&amp;A1091,'Finish order'!C:K,5,FALSE),"")</f>
        <v/>
      </c>
      <c r="F1091" s="2" t="str">
        <f>IFERROR(VLOOKUP($A$1&amp;":"&amp;A1091,'Finish order'!C:K,4,FALSE),"")</f>
        <v/>
      </c>
      <c r="G1091" s="2" t="str" cm="1">
        <f t="array" ref="G1091">IFERROR(SMALL(IF($D$2:$D2000=D1091,$A$2:$A$911*1.001),1),"")</f>
        <v/>
      </c>
      <c r="H1091" s="2" t="str" cm="1">
        <f t="array" ref="H1091">IFERROR(SMALL(IF($D$2:$D2000=D1091,$A$2:$A$911*1.0001),2),"")</f>
        <v/>
      </c>
      <c r="I1091" s="2" t="str" cm="1">
        <f t="array" ref="I1091">IFERROR(SMALL(IF($D$2:$D2000=D1091,$A$2:$A$911*1.00001),3),"")</f>
        <v/>
      </c>
      <c r="J1091" s="2" t="str" cm="1">
        <f t="array" ref="J1091">IFERROR(SMALL(IF($D$2:$D2000=D1091,$A$2:$A$911*1.000001),4),"")</f>
        <v/>
      </c>
      <c r="K1091" s="13" t="str">
        <f t="shared" si="92"/>
        <v>No</v>
      </c>
      <c r="L1091" s="13" t="str">
        <f t="shared" si="93"/>
        <v>No</v>
      </c>
      <c r="M1091" s="13" t="str">
        <f t="shared" si="94"/>
        <v>No</v>
      </c>
      <c r="N1091" s="13" t="str">
        <f>Table1[[#This Row],[Club]]&amp;":"&amp;Table1[[#Headers],[Male]]</f>
        <v>:Male</v>
      </c>
    </row>
    <row r="1092" spans="1:14" x14ac:dyDescent="0.2">
      <c r="A1092" s="2">
        <v>1091</v>
      </c>
      <c r="B1092" s="2" t="str">
        <f>IFERROR(VLOOKUP($A$1&amp;":"&amp;A1092,'Finish order'!C:K,6,FALSE),"")</f>
        <v/>
      </c>
      <c r="C1092" s="2" t="str">
        <f>IFERROR(VLOOKUP(A$1&amp;":"&amp;A1092,'Finish order'!$C:$K,9,FALSE),"")</f>
        <v/>
      </c>
      <c r="D1092" s="2" t="str">
        <f>IFERROR(VLOOKUP(A$1&amp;":"&amp;A1092,'Finish order'!$C:$K,7,FALSE),"")</f>
        <v/>
      </c>
      <c r="E1092" s="11" t="str">
        <f>IFERROR(VLOOKUP($A$1&amp;":"&amp;A1092,'Finish order'!C:K,5,FALSE),"")</f>
        <v/>
      </c>
      <c r="F1092" s="2" t="str">
        <f>IFERROR(VLOOKUP($A$1&amp;":"&amp;A1092,'Finish order'!C:K,4,FALSE),"")</f>
        <v/>
      </c>
      <c r="G1092" s="2" t="str" cm="1">
        <f t="array" ref="G1092">IFERROR(SMALL(IF($D$2:$D2001=D1092,$A$2:$A$911*1.001),1),"")</f>
        <v/>
      </c>
      <c r="H1092" s="2" t="str" cm="1">
        <f t="array" ref="H1092">IFERROR(SMALL(IF($D$2:$D2001=D1092,$A$2:$A$911*1.0001),2),"")</f>
        <v/>
      </c>
      <c r="I1092" s="2" t="str" cm="1">
        <f t="array" ref="I1092">IFERROR(SMALL(IF($D$2:$D2001=D1092,$A$2:$A$911*1.00001),3),"")</f>
        <v/>
      </c>
      <c r="J1092" s="2" t="str" cm="1">
        <f t="array" ref="J1092">IFERROR(SMALL(IF($D$2:$D2001=D1092,$A$2:$A$911*1.000001),4),"")</f>
        <v/>
      </c>
      <c r="K1092" s="13" t="str">
        <f t="shared" si="92"/>
        <v>No</v>
      </c>
      <c r="L1092" s="13" t="str">
        <f t="shared" si="93"/>
        <v>No</v>
      </c>
      <c r="M1092" s="13" t="str">
        <f t="shared" si="94"/>
        <v>No</v>
      </c>
      <c r="N1092" s="13" t="str">
        <f>Table1[[#This Row],[Club]]&amp;":"&amp;Table1[[#Headers],[Male]]</f>
        <v>:Male</v>
      </c>
    </row>
    <row r="1093" spans="1:14" x14ac:dyDescent="0.2">
      <c r="A1093" s="2">
        <v>1092</v>
      </c>
      <c r="B1093" s="2" t="str">
        <f>IFERROR(VLOOKUP($A$1&amp;":"&amp;A1093,'Finish order'!C:K,6,FALSE),"")</f>
        <v/>
      </c>
      <c r="C1093" s="2" t="str">
        <f>IFERROR(VLOOKUP(A$1&amp;":"&amp;A1093,'Finish order'!$C:$K,9,FALSE),"")</f>
        <v/>
      </c>
      <c r="D1093" s="2" t="str">
        <f>IFERROR(VLOOKUP(A$1&amp;":"&amp;A1093,'Finish order'!$C:$K,7,FALSE),"")</f>
        <v/>
      </c>
      <c r="E1093" s="11" t="str">
        <f>IFERROR(VLOOKUP($A$1&amp;":"&amp;A1093,'Finish order'!C:K,5,FALSE),"")</f>
        <v/>
      </c>
      <c r="F1093" s="2" t="str">
        <f>IFERROR(VLOOKUP($A$1&amp;":"&amp;A1093,'Finish order'!C:K,4,FALSE),"")</f>
        <v/>
      </c>
      <c r="G1093" s="2" t="str" cm="1">
        <f t="array" ref="G1093">IFERROR(SMALL(IF($D$2:$D2002=D1093,$A$2:$A$911*1.001),1),"")</f>
        <v/>
      </c>
      <c r="H1093" s="2" t="str" cm="1">
        <f t="array" ref="H1093">IFERROR(SMALL(IF($D$2:$D2002=D1093,$A$2:$A$911*1.0001),2),"")</f>
        <v/>
      </c>
      <c r="I1093" s="2" t="str" cm="1">
        <f t="array" ref="I1093">IFERROR(SMALL(IF($D$2:$D2002=D1093,$A$2:$A$911*1.00001),3),"")</f>
        <v/>
      </c>
      <c r="J1093" s="2" t="str" cm="1">
        <f t="array" ref="J1093">IFERROR(SMALL(IF($D$2:$D2002=D1093,$A$2:$A$911*1.000001),4),"")</f>
        <v/>
      </c>
      <c r="K1093" s="13" t="str">
        <f t="shared" si="92"/>
        <v>No</v>
      </c>
      <c r="L1093" s="13" t="str">
        <f t="shared" si="93"/>
        <v>No</v>
      </c>
      <c r="M1093" s="13" t="str">
        <f t="shared" si="94"/>
        <v>No</v>
      </c>
      <c r="N1093" s="13" t="str">
        <f>Table1[[#This Row],[Club]]&amp;":"&amp;Table1[[#Headers],[Male]]</f>
        <v>:Male</v>
      </c>
    </row>
    <row r="1094" spans="1:14" x14ac:dyDescent="0.2">
      <c r="A1094" s="2">
        <v>1093</v>
      </c>
      <c r="B1094" s="2" t="str">
        <f>IFERROR(VLOOKUP($A$1&amp;":"&amp;A1094,'Finish order'!C:K,6,FALSE),"")</f>
        <v/>
      </c>
      <c r="C1094" s="2" t="str">
        <f>IFERROR(VLOOKUP(A$1&amp;":"&amp;A1094,'Finish order'!$C:$K,9,FALSE),"")</f>
        <v/>
      </c>
      <c r="D1094" s="2" t="str">
        <f>IFERROR(VLOOKUP(A$1&amp;":"&amp;A1094,'Finish order'!$C:$K,7,FALSE),"")</f>
        <v/>
      </c>
      <c r="E1094" s="11" t="str">
        <f>IFERROR(VLOOKUP($A$1&amp;":"&amp;A1094,'Finish order'!C:K,5,FALSE),"")</f>
        <v/>
      </c>
      <c r="F1094" s="2" t="str">
        <f>IFERROR(VLOOKUP($A$1&amp;":"&amp;A1094,'Finish order'!C:K,4,FALSE),"")</f>
        <v/>
      </c>
      <c r="G1094" s="2" t="str" cm="1">
        <f t="array" ref="G1094">IFERROR(SMALL(IF($D$2:$D2003=D1094,$A$2:$A$911*1.001),1),"")</f>
        <v/>
      </c>
      <c r="H1094" s="2" t="str" cm="1">
        <f t="array" ref="H1094">IFERROR(SMALL(IF($D$2:$D2003=D1094,$A$2:$A$911*1.0001),2),"")</f>
        <v/>
      </c>
      <c r="I1094" s="2" t="str" cm="1">
        <f t="array" ref="I1094">IFERROR(SMALL(IF($D$2:$D2003=D1094,$A$2:$A$911*1.00001),3),"")</f>
        <v/>
      </c>
      <c r="J1094" s="2" t="str" cm="1">
        <f t="array" ref="J1094">IFERROR(SMALL(IF($D$2:$D2003=D1094,$A$2:$A$911*1.000001),4),"")</f>
        <v/>
      </c>
      <c r="K1094" s="13" t="str">
        <f t="shared" si="92"/>
        <v>No</v>
      </c>
      <c r="L1094" s="13" t="str">
        <f t="shared" si="93"/>
        <v>No</v>
      </c>
      <c r="M1094" s="13" t="str">
        <f t="shared" si="94"/>
        <v>No</v>
      </c>
      <c r="N1094" s="13" t="str">
        <f>Table1[[#This Row],[Club]]&amp;":"&amp;Table1[[#Headers],[Male]]</f>
        <v>:Male</v>
      </c>
    </row>
    <row r="1095" spans="1:14" x14ac:dyDescent="0.2">
      <c r="A1095" s="2">
        <v>1094</v>
      </c>
      <c r="B1095" s="2" t="str">
        <f>IFERROR(VLOOKUP($A$1&amp;":"&amp;A1095,'Finish order'!C:K,6,FALSE),"")</f>
        <v/>
      </c>
      <c r="C1095" s="2" t="str">
        <f>IFERROR(VLOOKUP(A$1&amp;":"&amp;A1095,'Finish order'!$C:$K,9,FALSE),"")</f>
        <v/>
      </c>
      <c r="D1095" s="2" t="str">
        <f>IFERROR(VLOOKUP(A$1&amp;":"&amp;A1095,'Finish order'!$C:$K,7,FALSE),"")</f>
        <v/>
      </c>
      <c r="E1095" s="11" t="str">
        <f>IFERROR(VLOOKUP($A$1&amp;":"&amp;A1095,'Finish order'!C:K,5,FALSE),"")</f>
        <v/>
      </c>
      <c r="F1095" s="2" t="str">
        <f>IFERROR(VLOOKUP($A$1&amp;":"&amp;A1095,'Finish order'!C:K,4,FALSE),"")</f>
        <v/>
      </c>
      <c r="G1095" s="2" t="str" cm="1">
        <f t="array" ref="G1095">IFERROR(SMALL(IF($D$2:$D2004=D1095,$A$2:$A$911*1.001),1),"")</f>
        <v/>
      </c>
      <c r="H1095" s="2" t="str" cm="1">
        <f t="array" ref="H1095">IFERROR(SMALL(IF($D$2:$D2004=D1095,$A$2:$A$911*1.0001),2),"")</f>
        <v/>
      </c>
      <c r="I1095" s="2" t="str" cm="1">
        <f t="array" ref="I1095">IFERROR(SMALL(IF($D$2:$D2004=D1095,$A$2:$A$911*1.00001),3),"")</f>
        <v/>
      </c>
      <c r="J1095" s="2" t="str" cm="1">
        <f t="array" ref="J1095">IFERROR(SMALL(IF($D$2:$D2004=D1095,$A$2:$A$911*1.000001),4),"")</f>
        <v/>
      </c>
      <c r="K1095" s="13" t="str">
        <f t="shared" si="92"/>
        <v>No</v>
      </c>
      <c r="L1095" s="13" t="str">
        <f t="shared" si="93"/>
        <v>No</v>
      </c>
      <c r="M1095" s="13" t="str">
        <f t="shared" si="94"/>
        <v>No</v>
      </c>
      <c r="N1095" s="13" t="str">
        <f>Table1[[#This Row],[Club]]&amp;":"&amp;Table1[[#Headers],[Male]]</f>
        <v>:Male</v>
      </c>
    </row>
    <row r="1096" spans="1:14" x14ac:dyDescent="0.2">
      <c r="A1096" s="2">
        <v>1095</v>
      </c>
      <c r="B1096" s="2" t="str">
        <f>IFERROR(VLOOKUP($A$1&amp;":"&amp;A1096,'Finish order'!C:K,6,FALSE),"")</f>
        <v/>
      </c>
      <c r="C1096" s="2" t="str">
        <f>IFERROR(VLOOKUP(A$1&amp;":"&amp;A1096,'Finish order'!$C:$K,9,FALSE),"")</f>
        <v/>
      </c>
      <c r="D1096" s="2" t="str">
        <f>IFERROR(VLOOKUP(A$1&amp;":"&amp;A1096,'Finish order'!$C:$K,7,FALSE),"")</f>
        <v/>
      </c>
      <c r="E1096" s="11" t="str">
        <f>IFERROR(VLOOKUP($A$1&amp;":"&amp;A1096,'Finish order'!C:K,5,FALSE),"")</f>
        <v/>
      </c>
      <c r="F1096" s="2" t="str">
        <f>IFERROR(VLOOKUP($A$1&amp;":"&amp;A1096,'Finish order'!C:K,4,FALSE),"")</f>
        <v/>
      </c>
      <c r="G1096" s="2" t="str" cm="1">
        <f t="array" ref="G1096">IFERROR(SMALL(IF($D$2:$D2005=D1096,$A$2:$A$911*1.001),1),"")</f>
        <v/>
      </c>
      <c r="H1096" s="2" t="str" cm="1">
        <f t="array" ref="H1096">IFERROR(SMALL(IF($D$2:$D2005=D1096,$A$2:$A$911*1.0001),2),"")</f>
        <v/>
      </c>
      <c r="I1096" s="2" t="str" cm="1">
        <f t="array" ref="I1096">IFERROR(SMALL(IF($D$2:$D2005=D1096,$A$2:$A$911*1.00001),3),"")</f>
        <v/>
      </c>
      <c r="J1096" s="2" t="str" cm="1">
        <f t="array" ref="J1096">IFERROR(SMALL(IF($D$2:$D2005=D1096,$A$2:$A$911*1.000001),4),"")</f>
        <v/>
      </c>
      <c r="K1096" s="13" t="str">
        <f t="shared" si="92"/>
        <v>No</v>
      </c>
      <c r="L1096" s="13" t="str">
        <f t="shared" si="93"/>
        <v>No</v>
      </c>
      <c r="M1096" s="13" t="str">
        <f t="shared" si="94"/>
        <v>No</v>
      </c>
      <c r="N1096" s="13" t="str">
        <f>Table1[[#This Row],[Club]]&amp;":"&amp;Table1[[#Headers],[Male]]</f>
        <v>:Male</v>
      </c>
    </row>
    <row r="1097" spans="1:14" x14ac:dyDescent="0.2">
      <c r="A1097" s="2">
        <v>1096</v>
      </c>
      <c r="B1097" s="2" t="str">
        <f>IFERROR(VLOOKUP($A$1&amp;":"&amp;A1097,'Finish order'!C:K,6,FALSE),"")</f>
        <v/>
      </c>
      <c r="C1097" s="2" t="str">
        <f>IFERROR(VLOOKUP(A$1&amp;":"&amp;A1097,'Finish order'!$C:$K,9,FALSE),"")</f>
        <v/>
      </c>
      <c r="D1097" s="2" t="str">
        <f>IFERROR(VLOOKUP(A$1&amp;":"&amp;A1097,'Finish order'!$C:$K,7,FALSE),"")</f>
        <v/>
      </c>
      <c r="E1097" s="11" t="str">
        <f>IFERROR(VLOOKUP($A$1&amp;":"&amp;A1097,'Finish order'!C:K,5,FALSE),"")</f>
        <v/>
      </c>
      <c r="F1097" s="2" t="str">
        <f>IFERROR(VLOOKUP($A$1&amp;":"&amp;A1097,'Finish order'!C:K,4,FALSE),"")</f>
        <v/>
      </c>
      <c r="G1097" s="2" t="str" cm="1">
        <f t="array" ref="G1097">IFERROR(SMALL(IF($D$2:$D2006=D1097,$A$2:$A$911*1.001),1),"")</f>
        <v/>
      </c>
      <c r="H1097" s="2" t="str" cm="1">
        <f t="array" ref="H1097">IFERROR(SMALL(IF($D$2:$D2006=D1097,$A$2:$A$911*1.0001),2),"")</f>
        <v/>
      </c>
      <c r="I1097" s="2" t="str" cm="1">
        <f t="array" ref="I1097">IFERROR(SMALL(IF($D$2:$D2006=D1097,$A$2:$A$911*1.00001),3),"")</f>
        <v/>
      </c>
      <c r="J1097" s="2" t="str" cm="1">
        <f t="array" ref="J1097">IFERROR(SMALL(IF($D$2:$D2006=D1097,$A$2:$A$911*1.000001),4),"")</f>
        <v/>
      </c>
      <c r="K1097" s="13" t="str">
        <f t="shared" si="92"/>
        <v>No</v>
      </c>
      <c r="L1097" s="13" t="str">
        <f t="shared" si="93"/>
        <v>No</v>
      </c>
      <c r="M1097" s="13" t="str">
        <f t="shared" si="94"/>
        <v>No</v>
      </c>
      <c r="N1097" s="13" t="str">
        <f>Table1[[#This Row],[Club]]&amp;":"&amp;Table1[[#Headers],[Male]]</f>
        <v>:Male</v>
      </c>
    </row>
    <row r="1098" spans="1:14" x14ac:dyDescent="0.2">
      <c r="A1098" s="2">
        <v>1097</v>
      </c>
      <c r="B1098" s="2" t="str">
        <f>IFERROR(VLOOKUP($A$1&amp;":"&amp;A1098,'Finish order'!C:K,6,FALSE),"")</f>
        <v/>
      </c>
      <c r="C1098" s="2" t="str">
        <f>IFERROR(VLOOKUP(A$1&amp;":"&amp;A1098,'Finish order'!$C:$K,9,FALSE),"")</f>
        <v/>
      </c>
      <c r="D1098" s="2" t="str">
        <f>IFERROR(VLOOKUP(A$1&amp;":"&amp;A1098,'Finish order'!$C:$K,7,FALSE),"")</f>
        <v/>
      </c>
      <c r="E1098" s="11" t="str">
        <f>IFERROR(VLOOKUP($A$1&amp;":"&amp;A1098,'Finish order'!C:K,5,FALSE),"")</f>
        <v/>
      </c>
      <c r="F1098" s="2" t="str">
        <f>IFERROR(VLOOKUP($A$1&amp;":"&amp;A1098,'Finish order'!C:K,4,FALSE),"")</f>
        <v/>
      </c>
      <c r="G1098" s="2" t="str" cm="1">
        <f t="array" ref="G1098">IFERROR(SMALL(IF($D$2:$D2007=D1098,$A$2:$A$911*1.001),1),"")</f>
        <v/>
      </c>
      <c r="H1098" s="2" t="str" cm="1">
        <f t="array" ref="H1098">IFERROR(SMALL(IF($D$2:$D2007=D1098,$A$2:$A$911*1.0001),2),"")</f>
        <v/>
      </c>
      <c r="I1098" s="2" t="str" cm="1">
        <f t="array" ref="I1098">IFERROR(SMALL(IF($D$2:$D2007=D1098,$A$2:$A$911*1.00001),3),"")</f>
        <v/>
      </c>
      <c r="J1098" s="2" t="str" cm="1">
        <f t="array" ref="J1098">IFERROR(SMALL(IF($D$2:$D2007=D1098,$A$2:$A$911*1.000001),4),"")</f>
        <v/>
      </c>
      <c r="K1098" s="13" t="str">
        <f t="shared" si="92"/>
        <v>No</v>
      </c>
      <c r="L1098" s="13" t="str">
        <f t="shared" si="93"/>
        <v>No</v>
      </c>
      <c r="M1098" s="13" t="str">
        <f t="shared" si="94"/>
        <v>No</v>
      </c>
      <c r="N1098" s="13" t="str">
        <f>Table1[[#This Row],[Club]]&amp;":"&amp;Table1[[#Headers],[Male]]</f>
        <v>:Male</v>
      </c>
    </row>
    <row r="1099" spans="1:14" x14ac:dyDescent="0.2">
      <c r="A1099" s="2">
        <v>1098</v>
      </c>
      <c r="B1099" s="2" t="str">
        <f>IFERROR(VLOOKUP($A$1&amp;":"&amp;A1099,'Finish order'!C:K,6,FALSE),"")</f>
        <v/>
      </c>
      <c r="C1099" s="2" t="str">
        <f>IFERROR(VLOOKUP(A$1&amp;":"&amp;A1099,'Finish order'!$C:$K,9,FALSE),"")</f>
        <v/>
      </c>
      <c r="D1099" s="2" t="str">
        <f>IFERROR(VLOOKUP(A$1&amp;":"&amp;A1099,'Finish order'!$C:$K,7,FALSE),"")</f>
        <v/>
      </c>
      <c r="E1099" s="11" t="str">
        <f>IFERROR(VLOOKUP($A$1&amp;":"&amp;A1099,'Finish order'!C:K,5,FALSE),"")</f>
        <v/>
      </c>
      <c r="F1099" s="2" t="str">
        <f>IFERROR(VLOOKUP($A$1&amp;":"&amp;A1099,'Finish order'!C:K,4,FALSE),"")</f>
        <v/>
      </c>
      <c r="G1099" s="2" t="str" cm="1">
        <f t="array" ref="G1099">IFERROR(SMALL(IF($D$2:$D2008=D1099,$A$2:$A$911*1.001),1),"")</f>
        <v/>
      </c>
      <c r="H1099" s="2" t="str" cm="1">
        <f t="array" ref="H1099">IFERROR(SMALL(IF($D$2:$D2008=D1099,$A$2:$A$911*1.0001),2),"")</f>
        <v/>
      </c>
      <c r="I1099" s="2" t="str" cm="1">
        <f t="array" ref="I1099">IFERROR(SMALL(IF($D$2:$D2008=D1099,$A$2:$A$911*1.00001),3),"")</f>
        <v/>
      </c>
      <c r="J1099" s="2" t="str" cm="1">
        <f t="array" ref="J1099">IFERROR(SMALL(IF($D$2:$D2008=D1099,$A$2:$A$911*1.000001),4),"")</f>
        <v/>
      </c>
      <c r="K1099" s="13" t="str">
        <f t="shared" si="92"/>
        <v>No</v>
      </c>
      <c r="L1099" s="13" t="str">
        <f t="shared" si="93"/>
        <v>No</v>
      </c>
      <c r="M1099" s="13" t="str">
        <f t="shared" si="94"/>
        <v>No</v>
      </c>
      <c r="N1099" s="13" t="str">
        <f>Table1[[#This Row],[Club]]&amp;":"&amp;Table1[[#Headers],[Male]]</f>
        <v>:Male</v>
      </c>
    </row>
    <row r="1100" spans="1:14" x14ac:dyDescent="0.2">
      <c r="A1100" s="2">
        <v>1099</v>
      </c>
      <c r="B1100" s="2" t="str">
        <f>IFERROR(VLOOKUP($A$1&amp;":"&amp;A1100,'Finish order'!C:K,6,FALSE),"")</f>
        <v/>
      </c>
      <c r="C1100" s="2" t="str">
        <f>IFERROR(VLOOKUP(A$1&amp;":"&amp;A1100,'Finish order'!$C:$K,9,FALSE),"")</f>
        <v/>
      </c>
      <c r="D1100" s="2" t="str">
        <f>IFERROR(VLOOKUP(A$1&amp;":"&amp;A1100,'Finish order'!$C:$K,7,FALSE),"")</f>
        <v/>
      </c>
      <c r="E1100" s="11" t="str">
        <f>IFERROR(VLOOKUP($A$1&amp;":"&amp;A1100,'Finish order'!C:K,5,FALSE),"")</f>
        <v/>
      </c>
      <c r="F1100" s="2" t="str">
        <f>IFERROR(VLOOKUP($A$1&amp;":"&amp;A1100,'Finish order'!C:K,4,FALSE),"")</f>
        <v/>
      </c>
      <c r="G1100" s="2" t="str" cm="1">
        <f t="array" ref="G1100">IFERROR(SMALL(IF($D$2:$D2009=D1100,$A$2:$A$911*1.001),1),"")</f>
        <v/>
      </c>
      <c r="H1100" s="2" t="str" cm="1">
        <f t="array" ref="H1100">IFERROR(SMALL(IF($D$2:$D2009=D1100,$A$2:$A$911*1.0001),2),"")</f>
        <v/>
      </c>
      <c r="I1100" s="2" t="str" cm="1">
        <f t="array" ref="I1100">IFERROR(SMALL(IF($D$2:$D2009=D1100,$A$2:$A$911*1.00001),3),"")</f>
        <v/>
      </c>
      <c r="J1100" s="2" t="str" cm="1">
        <f t="array" ref="J1100">IFERROR(SMALL(IF($D$2:$D2009=D1100,$A$2:$A$911*1.000001),4),"")</f>
        <v/>
      </c>
      <c r="K1100" s="13" t="str">
        <f t="shared" si="92"/>
        <v>No</v>
      </c>
      <c r="L1100" s="13" t="str">
        <f t="shared" si="93"/>
        <v>No</v>
      </c>
      <c r="M1100" s="13" t="str">
        <f t="shared" si="94"/>
        <v>No</v>
      </c>
      <c r="N1100" s="13" t="str">
        <f>Table1[[#This Row],[Club]]&amp;":"&amp;Table1[[#Headers],[Male]]</f>
        <v>:Male</v>
      </c>
    </row>
    <row r="1101" spans="1:14" x14ac:dyDescent="0.2">
      <c r="A1101" s="2">
        <v>1100</v>
      </c>
      <c r="B1101" s="2" t="str">
        <f>IFERROR(VLOOKUP($A$1&amp;":"&amp;A1101,'Finish order'!C:K,6,FALSE),"")</f>
        <v/>
      </c>
      <c r="C1101" s="2" t="str">
        <f>IFERROR(VLOOKUP(A$1&amp;":"&amp;A1101,'Finish order'!$C:$K,9,FALSE),"")</f>
        <v/>
      </c>
      <c r="D1101" s="2" t="str">
        <f>IFERROR(VLOOKUP(A$1&amp;":"&amp;A1101,'Finish order'!$C:$K,7,FALSE),"")</f>
        <v/>
      </c>
      <c r="E1101" s="11" t="str">
        <f>IFERROR(VLOOKUP($A$1&amp;":"&amp;A1101,'Finish order'!C:K,5,FALSE),"")</f>
        <v/>
      </c>
      <c r="F1101" s="2" t="str">
        <f>IFERROR(VLOOKUP($A$1&amp;":"&amp;A1101,'Finish order'!C:K,4,FALSE),"")</f>
        <v/>
      </c>
      <c r="G1101" s="2" t="str" cm="1">
        <f t="array" ref="G1101">IFERROR(SMALL(IF($D$2:$D2010=D1101,$A$2:$A$911*1.001),1),"")</f>
        <v/>
      </c>
      <c r="H1101" s="2" t="str" cm="1">
        <f t="array" ref="H1101">IFERROR(SMALL(IF($D$2:$D2010=D1101,$A$2:$A$911*1.0001),2),"")</f>
        <v/>
      </c>
      <c r="I1101" s="2" t="str" cm="1">
        <f t="array" ref="I1101">IFERROR(SMALL(IF($D$2:$D2010=D1101,$A$2:$A$911*1.00001),3),"")</f>
        <v/>
      </c>
      <c r="J1101" s="2" t="str" cm="1">
        <f t="array" ref="J1101">IFERROR(SMALL(IF($D$2:$D2010=D1101,$A$2:$A$911*1.000001),4),"")</f>
        <v/>
      </c>
      <c r="K1101" s="13" t="str">
        <f t="shared" si="92"/>
        <v>No</v>
      </c>
      <c r="L1101" s="13" t="str">
        <f t="shared" si="93"/>
        <v>No</v>
      </c>
      <c r="M1101" s="13" t="str">
        <f t="shared" si="94"/>
        <v>No</v>
      </c>
      <c r="N1101" s="13" t="str">
        <f>Table1[[#This Row],[Club]]&amp;":"&amp;Table1[[#Headers],[Male]]</f>
        <v>:Male</v>
      </c>
    </row>
    <row r="1102" spans="1:14" x14ac:dyDescent="0.2">
      <c r="A1102" s="2">
        <v>1101</v>
      </c>
      <c r="B1102" s="2" t="str">
        <f>IFERROR(VLOOKUP($A$1&amp;":"&amp;A1102,'Finish order'!C:K,6,FALSE),"")</f>
        <v/>
      </c>
      <c r="C1102" s="2" t="str">
        <f>IFERROR(VLOOKUP(A$1&amp;":"&amp;A1102,'Finish order'!$C:$K,9,FALSE),"")</f>
        <v/>
      </c>
      <c r="D1102" s="2" t="str">
        <f>IFERROR(VLOOKUP(A$1&amp;":"&amp;A1102,'Finish order'!$C:$K,7,FALSE),"")</f>
        <v/>
      </c>
      <c r="E1102" s="11" t="str">
        <f>IFERROR(VLOOKUP($A$1&amp;":"&amp;A1102,'Finish order'!C:K,5,FALSE),"")</f>
        <v/>
      </c>
      <c r="F1102" s="2" t="str">
        <f>IFERROR(VLOOKUP($A$1&amp;":"&amp;A1102,'Finish order'!C:K,4,FALSE),"")</f>
        <v/>
      </c>
      <c r="G1102" s="2" t="str" cm="1">
        <f t="array" ref="G1102">IFERROR(SMALL(IF($D$2:$D2011=D1102,$A$2:$A$911*1.001),1),"")</f>
        <v/>
      </c>
      <c r="H1102" s="2" t="str" cm="1">
        <f t="array" ref="H1102">IFERROR(SMALL(IF($D$2:$D2011=D1102,$A$2:$A$911*1.0001),2),"")</f>
        <v/>
      </c>
      <c r="I1102" s="2" t="str" cm="1">
        <f t="array" ref="I1102">IFERROR(SMALL(IF($D$2:$D2011=D1102,$A$2:$A$911*1.00001),3),"")</f>
        <v/>
      </c>
      <c r="J1102" s="2" t="str" cm="1">
        <f t="array" ref="J1102">IFERROR(SMALL(IF($D$2:$D2011=D1102,$A$2:$A$911*1.000001),4),"")</f>
        <v/>
      </c>
      <c r="K1102" s="13" t="str">
        <f t="shared" si="92"/>
        <v>No</v>
      </c>
      <c r="L1102" s="13" t="str">
        <f t="shared" si="93"/>
        <v>No</v>
      </c>
      <c r="M1102" s="13" t="str">
        <f t="shared" si="94"/>
        <v>No</v>
      </c>
      <c r="N1102" s="13" t="str">
        <f>Table1[[#This Row],[Club]]&amp;":"&amp;Table1[[#Headers],[Male]]</f>
        <v>:Male</v>
      </c>
    </row>
    <row r="1103" spans="1:14" x14ac:dyDescent="0.2">
      <c r="A1103" s="2">
        <v>1102</v>
      </c>
      <c r="B1103" s="2" t="str">
        <f>IFERROR(VLOOKUP($A$1&amp;":"&amp;A1103,'Finish order'!C:K,6,FALSE),"")</f>
        <v/>
      </c>
      <c r="C1103" s="2" t="str">
        <f>IFERROR(VLOOKUP(A$1&amp;":"&amp;A1103,'Finish order'!$C:$K,9,FALSE),"")</f>
        <v/>
      </c>
      <c r="D1103" s="2" t="str">
        <f>IFERROR(VLOOKUP(A$1&amp;":"&amp;A1103,'Finish order'!$C:$K,7,FALSE),"")</f>
        <v/>
      </c>
      <c r="E1103" s="11" t="str">
        <f>IFERROR(VLOOKUP($A$1&amp;":"&amp;A1103,'Finish order'!C:K,5,FALSE),"")</f>
        <v/>
      </c>
      <c r="F1103" s="2" t="str">
        <f>IFERROR(VLOOKUP($A$1&amp;":"&amp;A1103,'Finish order'!C:K,4,FALSE),"")</f>
        <v/>
      </c>
      <c r="G1103" s="2" t="str" cm="1">
        <f t="array" ref="G1103">IFERROR(SMALL(IF($D$2:$D2012=D1103,$A$2:$A$911*1.001),1),"")</f>
        <v/>
      </c>
      <c r="H1103" s="2" t="str" cm="1">
        <f t="array" ref="H1103">IFERROR(SMALL(IF($D$2:$D2012=D1103,$A$2:$A$911*1.0001),2),"")</f>
        <v/>
      </c>
      <c r="I1103" s="2" t="str" cm="1">
        <f t="array" ref="I1103">IFERROR(SMALL(IF($D$2:$D2012=D1103,$A$2:$A$911*1.00001),3),"")</f>
        <v/>
      </c>
      <c r="J1103" s="2" t="str" cm="1">
        <f t="array" ref="J1103">IFERROR(SMALL(IF($D$2:$D2012=D1103,$A$2:$A$911*1.000001),4),"")</f>
        <v/>
      </c>
      <c r="K1103" s="13" t="str">
        <f t="shared" si="92"/>
        <v>No</v>
      </c>
      <c r="L1103" s="13" t="str">
        <f t="shared" si="93"/>
        <v>No</v>
      </c>
      <c r="M1103" s="13" t="str">
        <f t="shared" si="94"/>
        <v>No</v>
      </c>
      <c r="N1103" s="13" t="str">
        <f>Table1[[#This Row],[Club]]&amp;":"&amp;Table1[[#Headers],[Male]]</f>
        <v>:Male</v>
      </c>
    </row>
    <row r="1104" spans="1:14" x14ac:dyDescent="0.2">
      <c r="A1104" s="2">
        <v>1103</v>
      </c>
      <c r="B1104" s="2" t="str">
        <f>IFERROR(VLOOKUP($A$1&amp;":"&amp;A1104,'Finish order'!C:K,6,FALSE),"")</f>
        <v/>
      </c>
      <c r="C1104" s="2" t="str">
        <f>IFERROR(VLOOKUP(A$1&amp;":"&amp;A1104,'Finish order'!$C:$K,9,FALSE),"")</f>
        <v/>
      </c>
      <c r="D1104" s="2" t="str">
        <f>IFERROR(VLOOKUP(A$1&amp;":"&amp;A1104,'Finish order'!$C:$K,7,FALSE),"")</f>
        <v/>
      </c>
      <c r="E1104" s="11" t="str">
        <f>IFERROR(VLOOKUP($A$1&amp;":"&amp;A1104,'Finish order'!C:K,5,FALSE),"")</f>
        <v/>
      </c>
      <c r="F1104" s="2" t="str">
        <f>IFERROR(VLOOKUP($A$1&amp;":"&amp;A1104,'Finish order'!C:K,4,FALSE),"")</f>
        <v/>
      </c>
      <c r="G1104" s="2" t="str" cm="1">
        <f t="array" ref="G1104">IFERROR(SMALL(IF($D$2:$D2013=D1104,$A$2:$A$911*1.001),1),"")</f>
        <v/>
      </c>
      <c r="H1104" s="2" t="str" cm="1">
        <f t="array" ref="H1104">IFERROR(SMALL(IF($D$2:$D2013=D1104,$A$2:$A$911*1.0001),2),"")</f>
        <v/>
      </c>
      <c r="I1104" s="2" t="str" cm="1">
        <f t="array" ref="I1104">IFERROR(SMALL(IF($D$2:$D2013=D1104,$A$2:$A$911*1.00001),3),"")</f>
        <v/>
      </c>
      <c r="J1104" s="2" t="str" cm="1">
        <f t="array" ref="J1104">IFERROR(SMALL(IF($D$2:$D2013=D1104,$A$2:$A$911*1.000001),4),"")</f>
        <v/>
      </c>
      <c r="K1104" s="13" t="str">
        <f t="shared" si="92"/>
        <v>No</v>
      </c>
      <c r="L1104" s="13" t="str">
        <f t="shared" si="93"/>
        <v>No</v>
      </c>
      <c r="M1104" s="13" t="str">
        <f t="shared" si="94"/>
        <v>No</v>
      </c>
      <c r="N1104" s="13" t="str">
        <f>Table1[[#This Row],[Club]]&amp;":"&amp;Table1[[#Headers],[Male]]</f>
        <v>:Male</v>
      </c>
    </row>
    <row r="1105" spans="1:14" x14ac:dyDescent="0.2">
      <c r="A1105" s="2">
        <v>1104</v>
      </c>
      <c r="B1105" s="2" t="str">
        <f>IFERROR(VLOOKUP($A$1&amp;":"&amp;A1105,'Finish order'!C:K,6,FALSE),"")</f>
        <v/>
      </c>
      <c r="C1105" s="2" t="str">
        <f>IFERROR(VLOOKUP(A$1&amp;":"&amp;A1105,'Finish order'!$C:$K,9,FALSE),"")</f>
        <v/>
      </c>
      <c r="D1105" s="2" t="str">
        <f>IFERROR(VLOOKUP(A$1&amp;":"&amp;A1105,'Finish order'!$C:$K,7,FALSE),"")</f>
        <v/>
      </c>
      <c r="E1105" s="11" t="str">
        <f>IFERROR(VLOOKUP($A$1&amp;":"&amp;A1105,'Finish order'!C:K,5,FALSE),"")</f>
        <v/>
      </c>
      <c r="F1105" s="2" t="str">
        <f>IFERROR(VLOOKUP($A$1&amp;":"&amp;A1105,'Finish order'!C:K,4,FALSE),"")</f>
        <v/>
      </c>
      <c r="G1105" s="2" t="str" cm="1">
        <f t="array" ref="G1105">IFERROR(SMALL(IF($D$2:$D2014=D1105,$A$2:$A$911*1.001),1),"")</f>
        <v/>
      </c>
      <c r="H1105" s="2" t="str" cm="1">
        <f t="array" ref="H1105">IFERROR(SMALL(IF($D$2:$D2014=D1105,$A$2:$A$911*1.0001),2),"")</f>
        <v/>
      </c>
      <c r="I1105" s="2" t="str" cm="1">
        <f t="array" ref="I1105">IFERROR(SMALL(IF($D$2:$D2014=D1105,$A$2:$A$911*1.00001),3),"")</f>
        <v/>
      </c>
      <c r="J1105" s="2" t="str" cm="1">
        <f t="array" ref="J1105">IFERROR(SMALL(IF($D$2:$D2014=D1105,$A$2:$A$911*1.000001),4),"")</f>
        <v/>
      </c>
      <c r="K1105" s="13" t="str">
        <f t="shared" si="92"/>
        <v>No</v>
      </c>
      <c r="L1105" s="13" t="str">
        <f t="shared" si="93"/>
        <v>No</v>
      </c>
      <c r="M1105" s="13" t="str">
        <f t="shared" si="94"/>
        <v>No</v>
      </c>
      <c r="N1105" s="13" t="str">
        <f>Table1[[#This Row],[Club]]&amp;":"&amp;Table1[[#Headers],[Male]]</f>
        <v>:Male</v>
      </c>
    </row>
    <row r="1106" spans="1:14" x14ac:dyDescent="0.2">
      <c r="A1106" s="2">
        <v>1105</v>
      </c>
      <c r="B1106" s="2" t="str">
        <f>IFERROR(VLOOKUP($A$1&amp;":"&amp;A1106,'Finish order'!C:K,6,FALSE),"")</f>
        <v/>
      </c>
      <c r="C1106" s="2" t="str">
        <f>IFERROR(VLOOKUP(A$1&amp;":"&amp;A1106,'Finish order'!$C:$K,9,FALSE),"")</f>
        <v/>
      </c>
      <c r="D1106" s="2" t="str">
        <f>IFERROR(VLOOKUP(A$1&amp;":"&amp;A1106,'Finish order'!$C:$K,7,FALSE),"")</f>
        <v/>
      </c>
      <c r="E1106" s="11" t="str">
        <f>IFERROR(VLOOKUP($A$1&amp;":"&amp;A1106,'Finish order'!C:K,5,FALSE),"")</f>
        <v/>
      </c>
      <c r="F1106" s="2" t="str">
        <f>IFERROR(VLOOKUP($A$1&amp;":"&amp;A1106,'Finish order'!C:K,4,FALSE),"")</f>
        <v/>
      </c>
      <c r="G1106" s="2" t="str" cm="1">
        <f t="array" ref="G1106">IFERROR(SMALL(IF($D$2:$D2015=D1106,$A$2:$A$911*1.001),1),"")</f>
        <v/>
      </c>
      <c r="H1106" s="2" t="str" cm="1">
        <f t="array" ref="H1106">IFERROR(SMALL(IF($D$2:$D2015=D1106,$A$2:$A$911*1.0001),2),"")</f>
        <v/>
      </c>
      <c r="I1106" s="2" t="str" cm="1">
        <f t="array" ref="I1106">IFERROR(SMALL(IF($D$2:$D2015=D1106,$A$2:$A$911*1.00001),3),"")</f>
        <v/>
      </c>
      <c r="J1106" s="2" t="str" cm="1">
        <f t="array" ref="J1106">IFERROR(SMALL(IF($D$2:$D2015=D1106,$A$2:$A$911*1.000001),4),"")</f>
        <v/>
      </c>
      <c r="K1106" s="13" t="str">
        <f t="shared" si="92"/>
        <v>No</v>
      </c>
      <c r="L1106" s="13" t="str">
        <f t="shared" si="93"/>
        <v>No</v>
      </c>
      <c r="M1106" s="13" t="str">
        <f t="shared" si="94"/>
        <v>No</v>
      </c>
      <c r="N1106" s="13" t="str">
        <f>Table1[[#This Row],[Club]]&amp;":"&amp;Table1[[#Headers],[Male]]</f>
        <v>:Male</v>
      </c>
    </row>
    <row r="1107" spans="1:14" x14ac:dyDescent="0.2">
      <c r="A1107" s="2">
        <v>1106</v>
      </c>
      <c r="B1107" s="2" t="str">
        <f>IFERROR(VLOOKUP($A$1&amp;":"&amp;A1107,'Finish order'!C:K,6,FALSE),"")</f>
        <v/>
      </c>
      <c r="C1107" s="2" t="str">
        <f>IFERROR(VLOOKUP(A$1&amp;":"&amp;A1107,'Finish order'!$C:$K,9,FALSE),"")</f>
        <v/>
      </c>
      <c r="D1107" s="2" t="str">
        <f>IFERROR(VLOOKUP(A$1&amp;":"&amp;A1107,'Finish order'!$C:$K,7,FALSE),"")</f>
        <v/>
      </c>
      <c r="E1107" s="11" t="str">
        <f>IFERROR(VLOOKUP($A$1&amp;":"&amp;A1107,'Finish order'!C:K,5,FALSE),"")</f>
        <v/>
      </c>
      <c r="F1107" s="2" t="str">
        <f>IFERROR(VLOOKUP($A$1&amp;":"&amp;A1107,'Finish order'!C:K,4,FALSE),"")</f>
        <v/>
      </c>
      <c r="G1107" s="2" t="str" cm="1">
        <f t="array" ref="G1107">IFERROR(SMALL(IF($D$2:$D2016=D1107,$A$2:$A$911*1.001),1),"")</f>
        <v/>
      </c>
      <c r="H1107" s="2" t="str" cm="1">
        <f t="array" ref="H1107">IFERROR(SMALL(IF($D$2:$D2016=D1107,$A$2:$A$911*1.0001),2),"")</f>
        <v/>
      </c>
      <c r="I1107" s="2" t="str" cm="1">
        <f t="array" ref="I1107">IFERROR(SMALL(IF($D$2:$D2016=D1107,$A$2:$A$911*1.00001),3),"")</f>
        <v/>
      </c>
      <c r="J1107" s="2" t="str" cm="1">
        <f t="array" ref="J1107">IFERROR(SMALL(IF($D$2:$D2016=D1107,$A$2:$A$911*1.000001),4),"")</f>
        <v/>
      </c>
      <c r="K1107" s="13" t="str">
        <f t="shared" si="92"/>
        <v>No</v>
      </c>
      <c r="L1107" s="13" t="str">
        <f t="shared" si="93"/>
        <v>No</v>
      </c>
      <c r="M1107" s="13" t="str">
        <f t="shared" si="94"/>
        <v>No</v>
      </c>
      <c r="N1107" s="13" t="str">
        <f>Table1[[#This Row],[Club]]&amp;":"&amp;Table1[[#Headers],[Male]]</f>
        <v>:Male</v>
      </c>
    </row>
    <row r="1108" spans="1:14" x14ac:dyDescent="0.2">
      <c r="A1108" s="2">
        <v>1107</v>
      </c>
      <c r="B1108" s="2" t="str">
        <f>IFERROR(VLOOKUP($A$1&amp;":"&amp;A1108,'Finish order'!C:K,6,FALSE),"")</f>
        <v/>
      </c>
      <c r="C1108" s="2" t="str">
        <f>IFERROR(VLOOKUP(A$1&amp;":"&amp;A1108,'Finish order'!$C:$K,9,FALSE),"")</f>
        <v/>
      </c>
      <c r="D1108" s="2" t="str">
        <f>IFERROR(VLOOKUP(A$1&amp;":"&amp;A1108,'Finish order'!$C:$K,7,FALSE),"")</f>
        <v/>
      </c>
      <c r="E1108" s="11" t="str">
        <f>IFERROR(VLOOKUP($A$1&amp;":"&amp;A1108,'Finish order'!C:K,5,FALSE),"")</f>
        <v/>
      </c>
      <c r="F1108" s="2" t="str">
        <f>IFERROR(VLOOKUP($A$1&amp;":"&amp;A1108,'Finish order'!C:K,4,FALSE),"")</f>
        <v/>
      </c>
      <c r="G1108" s="2" t="str" cm="1">
        <f t="array" ref="G1108">IFERROR(SMALL(IF($D$2:$D2017=D1108,$A$2:$A$911*1.001),1),"")</f>
        <v/>
      </c>
      <c r="H1108" s="2" t="str" cm="1">
        <f t="array" ref="H1108">IFERROR(SMALL(IF($D$2:$D2017=D1108,$A$2:$A$911*1.0001),2),"")</f>
        <v/>
      </c>
      <c r="I1108" s="2" t="str" cm="1">
        <f t="array" ref="I1108">IFERROR(SMALL(IF($D$2:$D2017=D1108,$A$2:$A$911*1.00001),3),"")</f>
        <v/>
      </c>
      <c r="J1108" s="2" t="str" cm="1">
        <f t="array" ref="J1108">IFERROR(SMALL(IF($D$2:$D2017=D1108,$A$2:$A$911*1.000001),4),"")</f>
        <v/>
      </c>
      <c r="K1108" s="13" t="str">
        <f t="shared" si="92"/>
        <v>No</v>
      </c>
      <c r="L1108" s="13" t="str">
        <f t="shared" si="93"/>
        <v>No</v>
      </c>
      <c r="M1108" s="13" t="str">
        <f t="shared" si="94"/>
        <v>No</v>
      </c>
      <c r="N1108" s="13" t="str">
        <f>Table1[[#This Row],[Club]]&amp;":"&amp;Table1[[#Headers],[Male]]</f>
        <v>:Male</v>
      </c>
    </row>
    <row r="1109" spans="1:14" x14ac:dyDescent="0.2">
      <c r="A1109" s="2">
        <v>1108</v>
      </c>
      <c r="B1109" s="2" t="str">
        <f>IFERROR(VLOOKUP($A$1&amp;":"&amp;A1109,'Finish order'!C:K,6,FALSE),"")</f>
        <v/>
      </c>
      <c r="C1109" s="2" t="str">
        <f>IFERROR(VLOOKUP(A$1&amp;":"&amp;A1109,'Finish order'!$C:$K,9,FALSE),"")</f>
        <v/>
      </c>
      <c r="D1109" s="2" t="str">
        <f>IFERROR(VLOOKUP(A$1&amp;":"&amp;A1109,'Finish order'!$C:$K,7,FALSE),"")</f>
        <v/>
      </c>
      <c r="E1109" s="11" t="str">
        <f>IFERROR(VLOOKUP($A$1&amp;":"&amp;A1109,'Finish order'!C:K,5,FALSE),"")</f>
        <v/>
      </c>
      <c r="F1109" s="2" t="str">
        <f>IFERROR(VLOOKUP($A$1&amp;":"&amp;A1109,'Finish order'!C:K,4,FALSE),"")</f>
        <v/>
      </c>
      <c r="G1109" s="2" t="str" cm="1">
        <f t="array" ref="G1109">IFERROR(SMALL(IF($D$2:$D2018=D1109,$A$2:$A$911*1.001),1),"")</f>
        <v/>
      </c>
      <c r="H1109" s="2" t="str" cm="1">
        <f t="array" ref="H1109">IFERROR(SMALL(IF($D$2:$D2018=D1109,$A$2:$A$911*1.0001),2),"")</f>
        <v/>
      </c>
      <c r="I1109" s="2" t="str" cm="1">
        <f t="array" ref="I1109">IFERROR(SMALL(IF($D$2:$D2018=D1109,$A$2:$A$911*1.00001),3),"")</f>
        <v/>
      </c>
      <c r="J1109" s="2" t="str" cm="1">
        <f t="array" ref="J1109">IFERROR(SMALL(IF($D$2:$D2018=D1109,$A$2:$A$911*1.000001),4),"")</f>
        <v/>
      </c>
      <c r="K1109" s="13" t="str">
        <f t="shared" si="92"/>
        <v>No</v>
      </c>
      <c r="L1109" s="13" t="str">
        <f t="shared" si="93"/>
        <v>No</v>
      </c>
      <c r="M1109" s="13" t="str">
        <f t="shared" si="94"/>
        <v>No</v>
      </c>
      <c r="N1109" s="13" t="str">
        <f>Table1[[#This Row],[Club]]&amp;":"&amp;Table1[[#Headers],[Male]]</f>
        <v>:Male</v>
      </c>
    </row>
    <row r="1110" spans="1:14" x14ac:dyDescent="0.2">
      <c r="A1110" s="2">
        <v>1109</v>
      </c>
      <c r="B1110" s="2" t="str">
        <f>IFERROR(VLOOKUP($A$1&amp;":"&amp;A1110,'Finish order'!C:K,6,FALSE),"")</f>
        <v/>
      </c>
      <c r="C1110" s="2" t="str">
        <f>IFERROR(VLOOKUP(A$1&amp;":"&amp;A1110,'Finish order'!$C:$K,9,FALSE),"")</f>
        <v/>
      </c>
      <c r="D1110" s="2" t="str">
        <f>IFERROR(VLOOKUP(A$1&amp;":"&amp;A1110,'Finish order'!$C:$K,7,FALSE),"")</f>
        <v/>
      </c>
      <c r="E1110" s="11" t="str">
        <f>IFERROR(VLOOKUP($A$1&amp;":"&amp;A1110,'Finish order'!C:K,5,FALSE),"")</f>
        <v/>
      </c>
      <c r="F1110" s="2" t="str">
        <f>IFERROR(VLOOKUP($A$1&amp;":"&amp;A1110,'Finish order'!C:K,4,FALSE),"")</f>
        <v/>
      </c>
      <c r="G1110" s="2" t="str" cm="1">
        <f t="array" ref="G1110">IFERROR(SMALL(IF($D$2:$D2019=D1110,$A$2:$A$911*1.001),1),"")</f>
        <v/>
      </c>
      <c r="H1110" s="2" t="str" cm="1">
        <f t="array" ref="H1110">IFERROR(SMALL(IF($D$2:$D2019=D1110,$A$2:$A$911*1.0001),2),"")</f>
        <v/>
      </c>
      <c r="I1110" s="2" t="str" cm="1">
        <f t="array" ref="I1110">IFERROR(SMALL(IF($D$2:$D2019=D1110,$A$2:$A$911*1.00001),3),"")</f>
        <v/>
      </c>
      <c r="J1110" s="2" t="str" cm="1">
        <f t="array" ref="J1110">IFERROR(SMALL(IF($D$2:$D2019=D1110,$A$2:$A$911*1.000001),4),"")</f>
        <v/>
      </c>
      <c r="K1110" s="13" t="str">
        <f t="shared" si="92"/>
        <v>No</v>
      </c>
      <c r="L1110" s="13" t="str">
        <f t="shared" si="93"/>
        <v>No</v>
      </c>
      <c r="M1110" s="13" t="str">
        <f t="shared" si="94"/>
        <v>No</v>
      </c>
      <c r="N1110" s="13" t="str">
        <f>Table1[[#This Row],[Club]]&amp;":"&amp;Table1[[#Headers],[Male]]</f>
        <v>:Male</v>
      </c>
    </row>
    <row r="1111" spans="1:14" x14ac:dyDescent="0.2">
      <c r="A1111" s="2">
        <v>1110</v>
      </c>
      <c r="B1111" s="2" t="str">
        <f>IFERROR(VLOOKUP($A$1&amp;":"&amp;A1111,'Finish order'!C:K,6,FALSE),"")</f>
        <v/>
      </c>
      <c r="C1111" s="2" t="str">
        <f>IFERROR(VLOOKUP(A$1&amp;":"&amp;A1111,'Finish order'!$C:$K,9,FALSE),"")</f>
        <v/>
      </c>
      <c r="D1111" s="2" t="str">
        <f>IFERROR(VLOOKUP(A$1&amp;":"&amp;A1111,'Finish order'!$C:$K,7,FALSE),"")</f>
        <v/>
      </c>
      <c r="E1111" s="11" t="str">
        <f>IFERROR(VLOOKUP($A$1&amp;":"&amp;A1111,'Finish order'!C:K,5,FALSE),"")</f>
        <v/>
      </c>
      <c r="F1111" s="2" t="str">
        <f>IFERROR(VLOOKUP($A$1&amp;":"&amp;A1111,'Finish order'!C:K,4,FALSE),"")</f>
        <v/>
      </c>
      <c r="G1111" s="2" t="str" cm="1">
        <f t="array" ref="G1111">IFERROR(SMALL(IF($D$2:$D2020=D1111,$A$2:$A$911*1.001),1),"")</f>
        <v/>
      </c>
      <c r="H1111" s="2" t="str" cm="1">
        <f t="array" ref="H1111">IFERROR(SMALL(IF($D$2:$D2020=D1111,$A$2:$A$911*1.0001),2),"")</f>
        <v/>
      </c>
      <c r="I1111" s="2" t="str" cm="1">
        <f t="array" ref="I1111">IFERROR(SMALL(IF($D$2:$D2020=D1111,$A$2:$A$911*1.00001),3),"")</f>
        <v/>
      </c>
      <c r="J1111" s="2" t="str" cm="1">
        <f t="array" ref="J1111">IFERROR(SMALL(IF($D$2:$D2020=D1111,$A$2:$A$911*1.000001),4),"")</f>
        <v/>
      </c>
      <c r="K1111" s="13" t="str">
        <f t="shared" si="92"/>
        <v>No</v>
      </c>
      <c r="L1111" s="13" t="str">
        <f t="shared" si="93"/>
        <v>No</v>
      </c>
      <c r="M1111" s="13" t="str">
        <f t="shared" si="94"/>
        <v>No</v>
      </c>
      <c r="N1111" s="13" t="str">
        <f>Table1[[#This Row],[Club]]&amp;":"&amp;Table1[[#Headers],[Male]]</f>
        <v>:Male</v>
      </c>
    </row>
    <row r="1112" spans="1:14" x14ac:dyDescent="0.2">
      <c r="A1112" s="2">
        <v>1111</v>
      </c>
      <c r="B1112" s="2" t="str">
        <f>IFERROR(VLOOKUP($A$1&amp;":"&amp;A1112,'Finish order'!C:K,6,FALSE),"")</f>
        <v/>
      </c>
      <c r="C1112" s="2" t="str">
        <f>IFERROR(VLOOKUP(A$1&amp;":"&amp;A1112,'Finish order'!$C:$K,9,FALSE),"")</f>
        <v/>
      </c>
      <c r="D1112" s="2" t="str">
        <f>IFERROR(VLOOKUP(A$1&amp;":"&amp;A1112,'Finish order'!$C:$K,7,FALSE),"")</f>
        <v/>
      </c>
      <c r="E1112" s="11" t="str">
        <f>IFERROR(VLOOKUP($A$1&amp;":"&amp;A1112,'Finish order'!C:K,5,FALSE),"")</f>
        <v/>
      </c>
      <c r="F1112" s="2" t="str">
        <f>IFERROR(VLOOKUP($A$1&amp;":"&amp;A1112,'Finish order'!C:K,4,FALSE),"")</f>
        <v/>
      </c>
      <c r="G1112" s="2" t="str" cm="1">
        <f t="array" ref="G1112">IFERROR(SMALL(IF($D$2:$D2021=D1112,$A$2:$A$911*1.001),1),"")</f>
        <v/>
      </c>
      <c r="H1112" s="2" t="str" cm="1">
        <f t="array" ref="H1112">IFERROR(SMALL(IF($D$2:$D2021=D1112,$A$2:$A$911*1.0001),2),"")</f>
        <v/>
      </c>
      <c r="I1112" s="2" t="str" cm="1">
        <f t="array" ref="I1112">IFERROR(SMALL(IF($D$2:$D2021=D1112,$A$2:$A$911*1.00001),3),"")</f>
        <v/>
      </c>
      <c r="J1112" s="2" t="str" cm="1">
        <f t="array" ref="J1112">IFERROR(SMALL(IF($D$2:$D2021=D1112,$A$2:$A$911*1.000001),4),"")</f>
        <v/>
      </c>
      <c r="K1112" s="13" t="str">
        <f t="shared" si="92"/>
        <v>No</v>
      </c>
      <c r="L1112" s="13" t="str">
        <f t="shared" si="93"/>
        <v>No</v>
      </c>
      <c r="M1112" s="13" t="str">
        <f t="shared" si="94"/>
        <v>No</v>
      </c>
      <c r="N1112" s="13" t="str">
        <f>Table1[[#This Row],[Club]]&amp;":"&amp;Table1[[#Headers],[Male]]</f>
        <v>:Male</v>
      </c>
    </row>
    <row r="1113" spans="1:14" x14ac:dyDescent="0.2">
      <c r="A1113" s="2">
        <v>1112</v>
      </c>
      <c r="B1113" s="2" t="str">
        <f>IFERROR(VLOOKUP($A$1&amp;":"&amp;A1113,'Finish order'!C:K,6,FALSE),"")</f>
        <v/>
      </c>
      <c r="C1113" s="2" t="str">
        <f>IFERROR(VLOOKUP(A$1&amp;":"&amp;A1113,'Finish order'!$C:$K,9,FALSE),"")</f>
        <v/>
      </c>
      <c r="D1113" s="2" t="str">
        <f>IFERROR(VLOOKUP(A$1&amp;":"&amp;A1113,'Finish order'!$C:$K,7,FALSE),"")</f>
        <v/>
      </c>
      <c r="E1113" s="11" t="str">
        <f>IFERROR(VLOOKUP($A$1&amp;":"&amp;A1113,'Finish order'!C:K,5,FALSE),"")</f>
        <v/>
      </c>
      <c r="F1113" s="2" t="str">
        <f>IFERROR(VLOOKUP($A$1&amp;":"&amp;A1113,'Finish order'!C:K,4,FALSE),"")</f>
        <v/>
      </c>
      <c r="G1113" s="2" t="str" cm="1">
        <f t="array" ref="G1113">IFERROR(SMALL(IF($D$2:$D2022=D1113,$A$2:$A$911*1.001),1),"")</f>
        <v/>
      </c>
      <c r="H1113" s="2" t="str" cm="1">
        <f t="array" ref="H1113">IFERROR(SMALL(IF($D$2:$D2022=D1113,$A$2:$A$911*1.0001),2),"")</f>
        <v/>
      </c>
      <c r="I1113" s="2" t="str" cm="1">
        <f t="array" ref="I1113">IFERROR(SMALL(IF($D$2:$D2022=D1113,$A$2:$A$911*1.00001),3),"")</f>
        <v/>
      </c>
      <c r="J1113" s="2" t="str" cm="1">
        <f t="array" ref="J1113">IFERROR(SMALL(IF($D$2:$D2022=D1113,$A$2:$A$911*1.000001),4),"")</f>
        <v/>
      </c>
      <c r="K1113" s="13" t="str">
        <f t="shared" si="92"/>
        <v>No</v>
      </c>
      <c r="L1113" s="13" t="str">
        <f t="shared" si="93"/>
        <v>No</v>
      </c>
      <c r="M1113" s="13" t="str">
        <f t="shared" si="94"/>
        <v>No</v>
      </c>
      <c r="N1113" s="13" t="str">
        <f>Table1[[#This Row],[Club]]&amp;":"&amp;Table1[[#Headers],[Male]]</f>
        <v>:Male</v>
      </c>
    </row>
    <row r="1114" spans="1:14" x14ac:dyDescent="0.2">
      <c r="A1114" s="2">
        <v>1113</v>
      </c>
      <c r="B1114" s="2" t="str">
        <f>IFERROR(VLOOKUP($A$1&amp;":"&amp;A1114,'Finish order'!C:K,6,FALSE),"")</f>
        <v/>
      </c>
      <c r="C1114" s="2" t="str">
        <f>IFERROR(VLOOKUP(A$1&amp;":"&amp;A1114,'Finish order'!$C:$K,9,FALSE),"")</f>
        <v/>
      </c>
      <c r="D1114" s="2" t="str">
        <f>IFERROR(VLOOKUP(A$1&amp;":"&amp;A1114,'Finish order'!$C:$K,7,FALSE),"")</f>
        <v/>
      </c>
      <c r="E1114" s="11" t="str">
        <f>IFERROR(VLOOKUP($A$1&amp;":"&amp;A1114,'Finish order'!C:K,5,FALSE),"")</f>
        <v/>
      </c>
      <c r="F1114" s="2" t="str">
        <f>IFERROR(VLOOKUP($A$1&amp;":"&amp;A1114,'Finish order'!C:K,4,FALSE),"")</f>
        <v/>
      </c>
      <c r="G1114" s="2" t="str" cm="1">
        <f t="array" ref="G1114">IFERROR(SMALL(IF($D$2:$D2023=D1114,$A$2:$A$911*1.001),1),"")</f>
        <v/>
      </c>
      <c r="H1114" s="2" t="str" cm="1">
        <f t="array" ref="H1114">IFERROR(SMALL(IF($D$2:$D2023=D1114,$A$2:$A$911*1.0001),2),"")</f>
        <v/>
      </c>
      <c r="I1114" s="2" t="str" cm="1">
        <f t="array" ref="I1114">IFERROR(SMALL(IF($D$2:$D2023=D1114,$A$2:$A$911*1.00001),3),"")</f>
        <v/>
      </c>
      <c r="J1114" s="2" t="str" cm="1">
        <f t="array" ref="J1114">IFERROR(SMALL(IF($D$2:$D2023=D1114,$A$2:$A$911*1.000001),4),"")</f>
        <v/>
      </c>
      <c r="K1114" s="13" t="str">
        <f t="shared" si="92"/>
        <v>No</v>
      </c>
      <c r="L1114" s="13" t="str">
        <f t="shared" si="93"/>
        <v>No</v>
      </c>
      <c r="M1114" s="13" t="str">
        <f t="shared" si="94"/>
        <v>No</v>
      </c>
      <c r="N1114" s="13" t="str">
        <f>Table1[[#This Row],[Club]]&amp;":"&amp;Table1[[#Headers],[Male]]</f>
        <v>:Male</v>
      </c>
    </row>
    <row r="1115" spans="1:14" x14ac:dyDescent="0.2">
      <c r="A1115" s="2">
        <v>1114</v>
      </c>
      <c r="B1115" s="2" t="str">
        <f>IFERROR(VLOOKUP($A$1&amp;":"&amp;A1115,'Finish order'!C:K,6,FALSE),"")</f>
        <v/>
      </c>
      <c r="C1115" s="2" t="str">
        <f>IFERROR(VLOOKUP(A$1&amp;":"&amp;A1115,'Finish order'!$C:$K,9,FALSE),"")</f>
        <v/>
      </c>
      <c r="D1115" s="2" t="str">
        <f>IFERROR(VLOOKUP(A$1&amp;":"&amp;A1115,'Finish order'!$C:$K,7,FALSE),"")</f>
        <v/>
      </c>
      <c r="E1115" s="11" t="str">
        <f>IFERROR(VLOOKUP($A$1&amp;":"&amp;A1115,'Finish order'!C:K,5,FALSE),"")</f>
        <v/>
      </c>
      <c r="F1115" s="2" t="str">
        <f>IFERROR(VLOOKUP($A$1&amp;":"&amp;A1115,'Finish order'!C:K,4,FALSE),"")</f>
        <v/>
      </c>
      <c r="G1115" s="2" t="str" cm="1">
        <f t="array" ref="G1115">IFERROR(SMALL(IF($D$2:$D2024=D1115,$A$2:$A$911*1.001),1),"")</f>
        <v/>
      </c>
      <c r="H1115" s="2" t="str" cm="1">
        <f t="array" ref="H1115">IFERROR(SMALL(IF($D$2:$D2024=D1115,$A$2:$A$911*1.0001),2),"")</f>
        <v/>
      </c>
      <c r="I1115" s="2" t="str" cm="1">
        <f t="array" ref="I1115">IFERROR(SMALL(IF($D$2:$D2024=D1115,$A$2:$A$911*1.00001),3),"")</f>
        <v/>
      </c>
      <c r="J1115" s="2" t="str" cm="1">
        <f t="array" ref="J1115">IFERROR(SMALL(IF($D$2:$D2024=D1115,$A$2:$A$911*1.000001),4),"")</f>
        <v/>
      </c>
      <c r="K1115" s="13" t="str">
        <f t="shared" si="92"/>
        <v>No</v>
      </c>
      <c r="L1115" s="13" t="str">
        <f t="shared" si="93"/>
        <v>No</v>
      </c>
      <c r="M1115" s="13" t="str">
        <f t="shared" si="94"/>
        <v>No</v>
      </c>
      <c r="N1115" s="13" t="str">
        <f>Table1[[#This Row],[Club]]&amp;":"&amp;Table1[[#Headers],[Male]]</f>
        <v>:Male</v>
      </c>
    </row>
    <row r="1116" spans="1:14" x14ac:dyDescent="0.2">
      <c r="A1116" s="2">
        <v>1115</v>
      </c>
      <c r="B1116" s="2" t="str">
        <f>IFERROR(VLOOKUP($A$1&amp;":"&amp;A1116,'Finish order'!C:K,6,FALSE),"")</f>
        <v/>
      </c>
      <c r="C1116" s="2" t="str">
        <f>IFERROR(VLOOKUP(A$1&amp;":"&amp;A1116,'Finish order'!$C:$K,9,FALSE),"")</f>
        <v/>
      </c>
      <c r="D1116" s="2" t="str">
        <f>IFERROR(VLOOKUP(A$1&amp;":"&amp;A1116,'Finish order'!$C:$K,7,FALSE),"")</f>
        <v/>
      </c>
      <c r="E1116" s="11" t="str">
        <f>IFERROR(VLOOKUP($A$1&amp;":"&amp;A1116,'Finish order'!C:K,5,FALSE),"")</f>
        <v/>
      </c>
      <c r="F1116" s="2" t="str">
        <f>IFERROR(VLOOKUP($A$1&amp;":"&amp;A1116,'Finish order'!C:K,4,FALSE),"")</f>
        <v/>
      </c>
      <c r="G1116" s="2" t="str" cm="1">
        <f t="array" ref="G1116">IFERROR(SMALL(IF($D$2:$D2025=D1116,$A$2:$A$911*1.001),1),"")</f>
        <v/>
      </c>
      <c r="H1116" s="2" t="str" cm="1">
        <f t="array" ref="H1116">IFERROR(SMALL(IF($D$2:$D2025=D1116,$A$2:$A$911*1.0001),2),"")</f>
        <v/>
      </c>
      <c r="I1116" s="2" t="str" cm="1">
        <f t="array" ref="I1116">IFERROR(SMALL(IF($D$2:$D2025=D1116,$A$2:$A$911*1.00001),3),"")</f>
        <v/>
      </c>
      <c r="J1116" s="2" t="str" cm="1">
        <f t="array" ref="J1116">IFERROR(SMALL(IF($D$2:$D2025=D1116,$A$2:$A$911*1.000001),4),"")</f>
        <v/>
      </c>
      <c r="K1116" s="13" t="str">
        <f t="shared" si="92"/>
        <v>No</v>
      </c>
      <c r="L1116" s="13" t="str">
        <f t="shared" si="93"/>
        <v>No</v>
      </c>
      <c r="M1116" s="13" t="str">
        <f t="shared" si="94"/>
        <v>No</v>
      </c>
      <c r="N1116" s="13" t="str">
        <f>Table1[[#This Row],[Club]]&amp;":"&amp;Table1[[#Headers],[Male]]</f>
        <v>:Male</v>
      </c>
    </row>
    <row r="1117" spans="1:14" x14ac:dyDescent="0.2">
      <c r="A1117" s="2">
        <v>1116</v>
      </c>
      <c r="B1117" s="2" t="str">
        <f>IFERROR(VLOOKUP($A$1&amp;":"&amp;A1117,'Finish order'!C:K,6,FALSE),"")</f>
        <v/>
      </c>
      <c r="C1117" s="2" t="str">
        <f>IFERROR(VLOOKUP(A$1&amp;":"&amp;A1117,'Finish order'!$C:$K,9,FALSE),"")</f>
        <v/>
      </c>
      <c r="D1117" s="2" t="str">
        <f>IFERROR(VLOOKUP(A$1&amp;":"&amp;A1117,'Finish order'!$C:$K,7,FALSE),"")</f>
        <v/>
      </c>
      <c r="E1117" s="11" t="str">
        <f>IFERROR(VLOOKUP($A$1&amp;":"&amp;A1117,'Finish order'!C:K,5,FALSE),"")</f>
        <v/>
      </c>
      <c r="F1117" s="2" t="str">
        <f>IFERROR(VLOOKUP($A$1&amp;":"&amp;A1117,'Finish order'!C:K,4,FALSE),"")</f>
        <v/>
      </c>
      <c r="G1117" s="2" t="str" cm="1">
        <f t="array" ref="G1117">IFERROR(SMALL(IF($D$2:$D2026=D1117,$A$2:$A$911*1.001),1),"")</f>
        <v/>
      </c>
      <c r="H1117" s="2" t="str" cm="1">
        <f t="array" ref="H1117">IFERROR(SMALL(IF($D$2:$D2026=D1117,$A$2:$A$911*1.0001),2),"")</f>
        <v/>
      </c>
      <c r="I1117" s="2" t="str" cm="1">
        <f t="array" ref="I1117">IFERROR(SMALL(IF($D$2:$D2026=D1117,$A$2:$A$911*1.00001),3),"")</f>
        <v/>
      </c>
      <c r="J1117" s="2" t="str" cm="1">
        <f t="array" ref="J1117">IFERROR(SMALL(IF($D$2:$D2026=D1117,$A$2:$A$911*1.000001),4),"")</f>
        <v/>
      </c>
      <c r="K1117" s="13" t="str">
        <f t="shared" si="92"/>
        <v>No</v>
      </c>
      <c r="L1117" s="13" t="str">
        <f t="shared" si="93"/>
        <v>No</v>
      </c>
      <c r="M1117" s="13" t="str">
        <f t="shared" si="94"/>
        <v>No</v>
      </c>
      <c r="N1117" s="13" t="str">
        <f>Table1[[#This Row],[Club]]&amp;":"&amp;Table1[[#Headers],[Male]]</f>
        <v>:Male</v>
      </c>
    </row>
    <row r="1118" spans="1:14" x14ac:dyDescent="0.2">
      <c r="A1118" s="2">
        <v>1117</v>
      </c>
      <c r="B1118" s="2" t="str">
        <f>IFERROR(VLOOKUP($A$1&amp;":"&amp;A1118,'Finish order'!C:K,6,FALSE),"")</f>
        <v/>
      </c>
      <c r="C1118" s="2" t="str">
        <f>IFERROR(VLOOKUP(A$1&amp;":"&amp;A1118,'Finish order'!$C:$K,9,FALSE),"")</f>
        <v/>
      </c>
      <c r="D1118" s="2" t="str">
        <f>IFERROR(VLOOKUP(A$1&amp;":"&amp;A1118,'Finish order'!$C:$K,7,FALSE),"")</f>
        <v/>
      </c>
      <c r="E1118" s="11" t="str">
        <f>IFERROR(VLOOKUP($A$1&amp;":"&amp;A1118,'Finish order'!C:K,5,FALSE),"")</f>
        <v/>
      </c>
      <c r="F1118" s="2" t="str">
        <f>IFERROR(VLOOKUP($A$1&amp;":"&amp;A1118,'Finish order'!C:K,4,FALSE),"")</f>
        <v/>
      </c>
      <c r="G1118" s="2" t="str" cm="1">
        <f t="array" ref="G1118">IFERROR(SMALL(IF($D$2:$D2027=D1118,$A$2:$A$911*1.001),1),"")</f>
        <v/>
      </c>
      <c r="H1118" s="2" t="str" cm="1">
        <f t="array" ref="H1118">IFERROR(SMALL(IF($D$2:$D2027=D1118,$A$2:$A$911*1.0001),2),"")</f>
        <v/>
      </c>
      <c r="I1118" s="2" t="str" cm="1">
        <f t="array" ref="I1118">IFERROR(SMALL(IF($D$2:$D2027=D1118,$A$2:$A$911*1.00001),3),"")</f>
        <v/>
      </c>
      <c r="J1118" s="2" t="str" cm="1">
        <f t="array" ref="J1118">IFERROR(SMALL(IF($D$2:$D2027=D1118,$A$2:$A$911*1.000001),4),"")</f>
        <v/>
      </c>
      <c r="K1118" s="13" t="str">
        <f t="shared" si="92"/>
        <v>No</v>
      </c>
      <c r="L1118" s="13" t="str">
        <f t="shared" si="93"/>
        <v>No</v>
      </c>
      <c r="M1118" s="13" t="str">
        <f t="shared" si="94"/>
        <v>No</v>
      </c>
      <c r="N1118" s="13" t="str">
        <f>Table1[[#This Row],[Club]]&amp;":"&amp;Table1[[#Headers],[Male]]</f>
        <v>:Male</v>
      </c>
    </row>
    <row r="1119" spans="1:14" x14ac:dyDescent="0.2">
      <c r="A1119" s="2">
        <v>1118</v>
      </c>
      <c r="B1119" s="2" t="str">
        <f>IFERROR(VLOOKUP($A$1&amp;":"&amp;A1119,'Finish order'!C:K,6,FALSE),"")</f>
        <v/>
      </c>
      <c r="C1119" s="2" t="str">
        <f>IFERROR(VLOOKUP(A$1&amp;":"&amp;A1119,'Finish order'!$C:$K,9,FALSE),"")</f>
        <v/>
      </c>
      <c r="D1119" s="2" t="str">
        <f>IFERROR(VLOOKUP(A$1&amp;":"&amp;A1119,'Finish order'!$C:$K,7,FALSE),"")</f>
        <v/>
      </c>
      <c r="E1119" s="11" t="str">
        <f>IFERROR(VLOOKUP($A$1&amp;":"&amp;A1119,'Finish order'!C:K,5,FALSE),"")</f>
        <v/>
      </c>
      <c r="F1119" s="2" t="str">
        <f>IFERROR(VLOOKUP($A$1&amp;":"&amp;A1119,'Finish order'!C:K,4,FALSE),"")</f>
        <v/>
      </c>
      <c r="G1119" s="2" t="str" cm="1">
        <f t="array" ref="G1119">IFERROR(SMALL(IF($D$2:$D2028=D1119,$A$2:$A$911*1.001),1),"")</f>
        <v/>
      </c>
      <c r="H1119" s="2" t="str" cm="1">
        <f t="array" ref="H1119">IFERROR(SMALL(IF($D$2:$D2028=D1119,$A$2:$A$911*1.0001),2),"")</f>
        <v/>
      </c>
      <c r="I1119" s="2" t="str" cm="1">
        <f t="array" ref="I1119">IFERROR(SMALL(IF($D$2:$D2028=D1119,$A$2:$A$911*1.00001),3),"")</f>
        <v/>
      </c>
      <c r="J1119" s="2" t="str" cm="1">
        <f t="array" ref="J1119">IFERROR(SMALL(IF($D$2:$D2028=D1119,$A$2:$A$911*1.000001),4),"")</f>
        <v/>
      </c>
      <c r="K1119" s="13" t="str">
        <f t="shared" si="92"/>
        <v>No</v>
      </c>
      <c r="L1119" s="13" t="str">
        <f t="shared" si="93"/>
        <v>No</v>
      </c>
      <c r="M1119" s="13" t="str">
        <f t="shared" si="94"/>
        <v>No</v>
      </c>
      <c r="N1119" s="13" t="str">
        <f>Table1[[#This Row],[Club]]&amp;":"&amp;Table1[[#Headers],[Male]]</f>
        <v>:Male</v>
      </c>
    </row>
    <row r="1120" spans="1:14" x14ac:dyDescent="0.2">
      <c r="A1120" s="2">
        <v>1119</v>
      </c>
      <c r="B1120" s="2" t="str">
        <f>IFERROR(VLOOKUP($A$1&amp;":"&amp;A1120,'Finish order'!C:K,6,FALSE),"")</f>
        <v/>
      </c>
      <c r="C1120" s="2" t="str">
        <f>IFERROR(VLOOKUP(A$1&amp;":"&amp;A1120,'Finish order'!$C:$K,9,FALSE),"")</f>
        <v/>
      </c>
      <c r="D1120" s="2" t="str">
        <f>IFERROR(VLOOKUP(A$1&amp;":"&amp;A1120,'Finish order'!$C:$K,7,FALSE),"")</f>
        <v/>
      </c>
      <c r="E1120" s="11" t="str">
        <f>IFERROR(VLOOKUP($A$1&amp;":"&amp;A1120,'Finish order'!C:K,5,FALSE),"")</f>
        <v/>
      </c>
      <c r="F1120" s="2" t="str">
        <f>IFERROR(VLOOKUP($A$1&amp;":"&amp;A1120,'Finish order'!C:K,4,FALSE),"")</f>
        <v/>
      </c>
      <c r="G1120" s="2" t="str" cm="1">
        <f t="array" ref="G1120">IFERROR(SMALL(IF($D$2:$D2029=D1120,$A$2:$A$911*1.001),1),"")</f>
        <v/>
      </c>
      <c r="H1120" s="2" t="str" cm="1">
        <f t="array" ref="H1120">IFERROR(SMALL(IF($D$2:$D2029=D1120,$A$2:$A$911*1.0001),2),"")</f>
        <v/>
      </c>
      <c r="I1120" s="2" t="str" cm="1">
        <f t="array" ref="I1120">IFERROR(SMALL(IF($D$2:$D2029=D1120,$A$2:$A$911*1.00001),3),"")</f>
        <v/>
      </c>
      <c r="J1120" s="2" t="str" cm="1">
        <f t="array" ref="J1120">IFERROR(SMALL(IF($D$2:$D2029=D1120,$A$2:$A$911*1.000001),4),"")</f>
        <v/>
      </c>
      <c r="K1120" s="13" t="str">
        <f t="shared" si="92"/>
        <v>No</v>
      </c>
      <c r="L1120" s="13" t="str">
        <f t="shared" si="93"/>
        <v>No</v>
      </c>
      <c r="M1120" s="13" t="str">
        <f t="shared" si="94"/>
        <v>No</v>
      </c>
      <c r="N1120" s="13" t="str">
        <f>Table1[[#This Row],[Club]]&amp;":"&amp;Table1[[#Headers],[Male]]</f>
        <v>:Male</v>
      </c>
    </row>
    <row r="1121" spans="1:14" x14ac:dyDescent="0.2">
      <c r="A1121" s="2">
        <v>1120</v>
      </c>
      <c r="B1121" s="2" t="str">
        <f>IFERROR(VLOOKUP($A$1&amp;":"&amp;A1121,'Finish order'!C:K,6,FALSE),"")</f>
        <v/>
      </c>
      <c r="C1121" s="2" t="str">
        <f>IFERROR(VLOOKUP(A$1&amp;":"&amp;A1121,'Finish order'!$C:$K,9,FALSE),"")</f>
        <v/>
      </c>
      <c r="D1121" s="2" t="str">
        <f>IFERROR(VLOOKUP(A$1&amp;":"&amp;A1121,'Finish order'!$C:$K,7,FALSE),"")</f>
        <v/>
      </c>
      <c r="E1121" s="11" t="str">
        <f>IFERROR(VLOOKUP($A$1&amp;":"&amp;A1121,'Finish order'!C:K,5,FALSE),"")</f>
        <v/>
      </c>
      <c r="F1121" s="2" t="str">
        <f>IFERROR(VLOOKUP($A$1&amp;":"&amp;A1121,'Finish order'!C:K,4,FALSE),"")</f>
        <v/>
      </c>
      <c r="G1121" s="2" t="str" cm="1">
        <f t="array" ref="G1121">IFERROR(SMALL(IF($D$2:$D2030=D1121,$A$2:$A$911*1.001),1),"")</f>
        <v/>
      </c>
      <c r="H1121" s="2" t="str" cm="1">
        <f t="array" ref="H1121">IFERROR(SMALL(IF($D$2:$D2030=D1121,$A$2:$A$911*1.0001),2),"")</f>
        <v/>
      </c>
      <c r="I1121" s="2" t="str" cm="1">
        <f t="array" ref="I1121">IFERROR(SMALL(IF($D$2:$D2030=D1121,$A$2:$A$911*1.00001),3),"")</f>
        <v/>
      </c>
      <c r="J1121" s="2" t="str" cm="1">
        <f t="array" ref="J1121">IFERROR(SMALL(IF($D$2:$D2030=D1121,$A$2:$A$911*1.000001),4),"")</f>
        <v/>
      </c>
      <c r="K1121" s="13" t="str">
        <f t="shared" si="92"/>
        <v>No</v>
      </c>
      <c r="L1121" s="13" t="str">
        <f t="shared" si="93"/>
        <v>No</v>
      </c>
      <c r="M1121" s="13" t="str">
        <f t="shared" si="94"/>
        <v>No</v>
      </c>
      <c r="N1121" s="13" t="str">
        <f>Table1[[#This Row],[Club]]&amp;":"&amp;Table1[[#Headers],[Male]]</f>
        <v>:Male</v>
      </c>
    </row>
    <row r="1122" spans="1:14" x14ac:dyDescent="0.2">
      <c r="A1122" s="2">
        <v>1121</v>
      </c>
      <c r="B1122" s="2" t="str">
        <f>IFERROR(VLOOKUP($A$1&amp;":"&amp;A1122,'Finish order'!C:K,6,FALSE),"")</f>
        <v/>
      </c>
      <c r="C1122" s="2" t="str">
        <f>IFERROR(VLOOKUP(A$1&amp;":"&amp;A1122,'Finish order'!$C:$K,9,FALSE),"")</f>
        <v/>
      </c>
      <c r="D1122" s="2" t="str">
        <f>IFERROR(VLOOKUP(A$1&amp;":"&amp;A1122,'Finish order'!$C:$K,7,FALSE),"")</f>
        <v/>
      </c>
      <c r="E1122" s="11" t="str">
        <f>IFERROR(VLOOKUP($A$1&amp;":"&amp;A1122,'Finish order'!C:K,5,FALSE),"")</f>
        <v/>
      </c>
      <c r="F1122" s="2" t="str">
        <f>IFERROR(VLOOKUP($A$1&amp;":"&amp;A1122,'Finish order'!C:K,4,FALSE),"")</f>
        <v/>
      </c>
      <c r="G1122" s="2" t="str" cm="1">
        <f t="array" ref="G1122">IFERROR(SMALL(IF($D$2:$D2031=D1122,$A$2:$A$911*1.001),1),"")</f>
        <v/>
      </c>
      <c r="H1122" s="2" t="str" cm="1">
        <f t="array" ref="H1122">IFERROR(SMALL(IF($D$2:$D2031=D1122,$A$2:$A$911*1.0001),2),"")</f>
        <v/>
      </c>
      <c r="I1122" s="2" t="str" cm="1">
        <f t="array" ref="I1122">IFERROR(SMALL(IF($D$2:$D2031=D1122,$A$2:$A$911*1.00001),3),"")</f>
        <v/>
      </c>
      <c r="J1122" s="2" t="str" cm="1">
        <f t="array" ref="J1122">IFERROR(SMALL(IF($D$2:$D2031=D1122,$A$2:$A$911*1.000001),4),"")</f>
        <v/>
      </c>
      <c r="K1122" s="13" t="str">
        <f t="shared" si="92"/>
        <v>No</v>
      </c>
      <c r="L1122" s="13" t="str">
        <f t="shared" si="93"/>
        <v>No</v>
      </c>
      <c r="M1122" s="13" t="str">
        <f t="shared" si="94"/>
        <v>No</v>
      </c>
      <c r="N1122" s="13" t="str">
        <f>Table1[[#This Row],[Club]]&amp;":"&amp;Table1[[#Headers],[Male]]</f>
        <v>:Male</v>
      </c>
    </row>
    <row r="1123" spans="1:14" x14ac:dyDescent="0.2">
      <c r="A1123" s="2">
        <v>1122</v>
      </c>
      <c r="B1123" s="2" t="str">
        <f>IFERROR(VLOOKUP($A$1&amp;":"&amp;A1123,'Finish order'!C:K,6,FALSE),"")</f>
        <v/>
      </c>
      <c r="C1123" s="2" t="str">
        <f>IFERROR(VLOOKUP(A$1&amp;":"&amp;A1123,'Finish order'!$C:$K,9,FALSE),"")</f>
        <v/>
      </c>
      <c r="D1123" s="2" t="str">
        <f>IFERROR(VLOOKUP(A$1&amp;":"&amp;A1123,'Finish order'!$C:$K,7,FALSE),"")</f>
        <v/>
      </c>
      <c r="E1123" s="11" t="str">
        <f>IFERROR(VLOOKUP($A$1&amp;":"&amp;A1123,'Finish order'!C:K,5,FALSE),"")</f>
        <v/>
      </c>
      <c r="F1123" s="2" t="str">
        <f>IFERROR(VLOOKUP($A$1&amp;":"&amp;A1123,'Finish order'!C:K,4,FALSE),"")</f>
        <v/>
      </c>
      <c r="G1123" s="2" t="str" cm="1">
        <f t="array" ref="G1123">IFERROR(SMALL(IF($D$2:$D2032=D1123,$A$2:$A$911*1.001),1),"")</f>
        <v/>
      </c>
      <c r="H1123" s="2" t="str" cm="1">
        <f t="array" ref="H1123">IFERROR(SMALL(IF($D$2:$D2032=D1123,$A$2:$A$911*1.0001),2),"")</f>
        <v/>
      </c>
      <c r="I1123" s="2" t="str" cm="1">
        <f t="array" ref="I1123">IFERROR(SMALL(IF($D$2:$D2032=D1123,$A$2:$A$911*1.00001),3),"")</f>
        <v/>
      </c>
      <c r="J1123" s="2" t="str" cm="1">
        <f t="array" ref="J1123">IFERROR(SMALL(IF($D$2:$D2032=D1123,$A$2:$A$911*1.000001),4),"")</f>
        <v/>
      </c>
      <c r="K1123" s="13" t="str">
        <f t="shared" si="92"/>
        <v>No</v>
      </c>
      <c r="L1123" s="13" t="str">
        <f t="shared" si="93"/>
        <v>No</v>
      </c>
      <c r="M1123" s="13" t="str">
        <f t="shared" si="94"/>
        <v>No</v>
      </c>
      <c r="N1123" s="13" t="str">
        <f>Table1[[#This Row],[Club]]&amp;":"&amp;Table1[[#Headers],[Male]]</f>
        <v>:Male</v>
      </c>
    </row>
    <row r="1124" spans="1:14" x14ac:dyDescent="0.2">
      <c r="A1124" s="2">
        <v>1123</v>
      </c>
      <c r="B1124" s="2" t="str">
        <f>IFERROR(VLOOKUP($A$1&amp;":"&amp;A1124,'Finish order'!C:K,6,FALSE),"")</f>
        <v/>
      </c>
      <c r="C1124" s="2" t="str">
        <f>IFERROR(VLOOKUP(A$1&amp;":"&amp;A1124,'Finish order'!$C:$K,9,FALSE),"")</f>
        <v/>
      </c>
      <c r="D1124" s="2" t="str">
        <f>IFERROR(VLOOKUP(A$1&amp;":"&amp;A1124,'Finish order'!$C:$K,7,FALSE),"")</f>
        <v/>
      </c>
      <c r="E1124" s="11" t="str">
        <f>IFERROR(VLOOKUP($A$1&amp;":"&amp;A1124,'Finish order'!C:K,5,FALSE),"")</f>
        <v/>
      </c>
      <c r="F1124" s="2" t="str">
        <f>IFERROR(VLOOKUP($A$1&amp;":"&amp;A1124,'Finish order'!C:K,4,FALSE),"")</f>
        <v/>
      </c>
      <c r="G1124" s="2" t="str" cm="1">
        <f t="array" ref="G1124">IFERROR(SMALL(IF($D$2:$D2033=D1124,$A$2:$A$911*1.001),1),"")</f>
        <v/>
      </c>
      <c r="H1124" s="2" t="str" cm="1">
        <f t="array" ref="H1124">IFERROR(SMALL(IF($D$2:$D2033=D1124,$A$2:$A$911*1.0001),2),"")</f>
        <v/>
      </c>
      <c r="I1124" s="2" t="str" cm="1">
        <f t="array" ref="I1124">IFERROR(SMALL(IF($D$2:$D2033=D1124,$A$2:$A$911*1.00001),3),"")</f>
        <v/>
      </c>
      <c r="J1124" s="2" t="str" cm="1">
        <f t="array" ref="J1124">IFERROR(SMALL(IF($D$2:$D2033=D1124,$A$2:$A$911*1.000001),4),"")</f>
        <v/>
      </c>
      <c r="K1124" s="13" t="str">
        <f t="shared" si="92"/>
        <v>No</v>
      </c>
      <c r="L1124" s="13" t="str">
        <f t="shared" si="93"/>
        <v>No</v>
      </c>
      <c r="M1124" s="13" t="str">
        <f t="shared" si="94"/>
        <v>No</v>
      </c>
      <c r="N1124" s="13" t="str">
        <f>Table1[[#This Row],[Club]]&amp;":"&amp;Table1[[#Headers],[Male]]</f>
        <v>:Male</v>
      </c>
    </row>
    <row r="1125" spans="1:14" x14ac:dyDescent="0.2">
      <c r="A1125" s="2">
        <v>1124</v>
      </c>
      <c r="B1125" s="2" t="str">
        <f>IFERROR(VLOOKUP($A$1&amp;":"&amp;A1125,'Finish order'!C:K,6,FALSE),"")</f>
        <v/>
      </c>
      <c r="C1125" s="2" t="str">
        <f>IFERROR(VLOOKUP(A$1&amp;":"&amp;A1125,'Finish order'!$C:$K,9,FALSE),"")</f>
        <v/>
      </c>
      <c r="D1125" s="2" t="str">
        <f>IFERROR(VLOOKUP(A$1&amp;":"&amp;A1125,'Finish order'!$C:$K,7,FALSE),"")</f>
        <v/>
      </c>
      <c r="E1125" s="11" t="str">
        <f>IFERROR(VLOOKUP($A$1&amp;":"&amp;A1125,'Finish order'!C:K,5,FALSE),"")</f>
        <v/>
      </c>
      <c r="F1125" s="2" t="str">
        <f>IFERROR(VLOOKUP($A$1&amp;":"&amp;A1125,'Finish order'!C:K,4,FALSE),"")</f>
        <v/>
      </c>
      <c r="G1125" s="2" t="str" cm="1">
        <f t="array" ref="G1125">IFERROR(SMALL(IF($D$2:$D2034=D1125,$A$2:$A$911*1.001),1),"")</f>
        <v/>
      </c>
      <c r="H1125" s="2" t="str" cm="1">
        <f t="array" ref="H1125">IFERROR(SMALL(IF($D$2:$D2034=D1125,$A$2:$A$911*1.0001),2),"")</f>
        <v/>
      </c>
      <c r="I1125" s="2" t="str" cm="1">
        <f t="array" ref="I1125">IFERROR(SMALL(IF($D$2:$D2034=D1125,$A$2:$A$911*1.00001),3),"")</f>
        <v/>
      </c>
      <c r="J1125" s="2" t="str" cm="1">
        <f t="array" ref="J1125">IFERROR(SMALL(IF($D$2:$D2034=D1125,$A$2:$A$911*1.000001),4),"")</f>
        <v/>
      </c>
      <c r="K1125" s="13" t="str">
        <f t="shared" si="92"/>
        <v>No</v>
      </c>
      <c r="L1125" s="13" t="str">
        <f t="shared" si="93"/>
        <v>No</v>
      </c>
      <c r="M1125" s="13" t="str">
        <f t="shared" si="94"/>
        <v>No</v>
      </c>
      <c r="N1125" s="13" t="str">
        <f>Table1[[#This Row],[Club]]&amp;":"&amp;Table1[[#Headers],[Male]]</f>
        <v>:Male</v>
      </c>
    </row>
    <row r="1126" spans="1:14" x14ac:dyDescent="0.2">
      <c r="A1126" s="2">
        <v>1125</v>
      </c>
      <c r="B1126" s="2" t="str">
        <f>IFERROR(VLOOKUP($A$1&amp;":"&amp;A1126,'Finish order'!C:K,6,FALSE),"")</f>
        <v/>
      </c>
      <c r="C1126" s="2" t="str">
        <f>IFERROR(VLOOKUP(A$1&amp;":"&amp;A1126,'Finish order'!$C:$K,9,FALSE),"")</f>
        <v/>
      </c>
      <c r="D1126" s="2" t="str">
        <f>IFERROR(VLOOKUP(A$1&amp;":"&amp;A1126,'Finish order'!$C:$K,7,FALSE),"")</f>
        <v/>
      </c>
      <c r="E1126" s="11" t="str">
        <f>IFERROR(VLOOKUP($A$1&amp;":"&amp;A1126,'Finish order'!C:K,5,FALSE),"")</f>
        <v/>
      </c>
      <c r="F1126" s="2" t="str">
        <f>IFERROR(VLOOKUP($A$1&amp;":"&amp;A1126,'Finish order'!C:K,4,FALSE),"")</f>
        <v/>
      </c>
      <c r="G1126" s="2" t="str" cm="1">
        <f t="array" ref="G1126">IFERROR(SMALL(IF($D$2:$D2035=D1126,$A$2:$A$911*1.001),1),"")</f>
        <v/>
      </c>
      <c r="H1126" s="2" t="str" cm="1">
        <f t="array" ref="H1126">IFERROR(SMALL(IF($D$2:$D2035=D1126,$A$2:$A$911*1.0001),2),"")</f>
        <v/>
      </c>
      <c r="I1126" s="2" t="str" cm="1">
        <f t="array" ref="I1126">IFERROR(SMALL(IF($D$2:$D2035=D1126,$A$2:$A$911*1.00001),3),"")</f>
        <v/>
      </c>
      <c r="J1126" s="2" t="str" cm="1">
        <f t="array" ref="J1126">IFERROR(SMALL(IF($D$2:$D2035=D1126,$A$2:$A$911*1.000001),4),"")</f>
        <v/>
      </c>
      <c r="K1126" s="13" t="str">
        <f t="shared" si="92"/>
        <v>No</v>
      </c>
      <c r="L1126" s="13" t="str">
        <f t="shared" si="93"/>
        <v>No</v>
      </c>
      <c r="M1126" s="13" t="str">
        <f t="shared" si="94"/>
        <v>No</v>
      </c>
      <c r="N1126" s="13" t="str">
        <f>Table1[[#This Row],[Club]]&amp;":"&amp;Table1[[#Headers],[Male]]</f>
        <v>:Male</v>
      </c>
    </row>
    <row r="1127" spans="1:14" x14ac:dyDescent="0.2">
      <c r="A1127" s="2">
        <v>1126</v>
      </c>
      <c r="B1127" s="2" t="str">
        <f>IFERROR(VLOOKUP($A$1&amp;":"&amp;A1127,'Finish order'!C:K,6,FALSE),"")</f>
        <v/>
      </c>
      <c r="C1127" s="2" t="str">
        <f>IFERROR(VLOOKUP(A$1&amp;":"&amp;A1127,'Finish order'!$C:$K,9,FALSE),"")</f>
        <v/>
      </c>
      <c r="D1127" s="2" t="str">
        <f>IFERROR(VLOOKUP(A$1&amp;":"&amp;A1127,'Finish order'!$C:$K,7,FALSE),"")</f>
        <v/>
      </c>
      <c r="E1127" s="11" t="str">
        <f>IFERROR(VLOOKUP($A$1&amp;":"&amp;A1127,'Finish order'!C:K,5,FALSE),"")</f>
        <v/>
      </c>
      <c r="F1127" s="2" t="str">
        <f>IFERROR(VLOOKUP($A$1&amp;":"&amp;A1127,'Finish order'!C:K,4,FALSE),"")</f>
        <v/>
      </c>
      <c r="G1127" s="2" t="str" cm="1">
        <f t="array" ref="G1127">IFERROR(SMALL(IF($D$2:$D2036=D1127,$A$2:$A$911*1.001),1),"")</f>
        <v/>
      </c>
      <c r="H1127" s="2" t="str" cm="1">
        <f t="array" ref="H1127">IFERROR(SMALL(IF($D$2:$D2036=D1127,$A$2:$A$911*1.0001),2),"")</f>
        <v/>
      </c>
      <c r="I1127" s="2" t="str" cm="1">
        <f t="array" ref="I1127">IFERROR(SMALL(IF($D$2:$D2036=D1127,$A$2:$A$911*1.00001),3),"")</f>
        <v/>
      </c>
      <c r="J1127" s="2" t="str" cm="1">
        <f t="array" ref="J1127">IFERROR(SMALL(IF($D$2:$D2036=D1127,$A$2:$A$911*1.000001),4),"")</f>
        <v/>
      </c>
      <c r="K1127" s="13" t="str">
        <f t="shared" si="92"/>
        <v>No</v>
      </c>
      <c r="L1127" s="13" t="str">
        <f t="shared" si="93"/>
        <v>No</v>
      </c>
      <c r="M1127" s="13" t="str">
        <f t="shared" si="94"/>
        <v>No</v>
      </c>
      <c r="N1127" s="13" t="str">
        <f>Table1[[#This Row],[Club]]&amp;":"&amp;Table1[[#Headers],[Male]]</f>
        <v>:Male</v>
      </c>
    </row>
    <row r="1128" spans="1:14" x14ac:dyDescent="0.2">
      <c r="A1128" s="2">
        <v>1127</v>
      </c>
      <c r="B1128" s="2" t="str">
        <f>IFERROR(VLOOKUP($A$1&amp;":"&amp;A1128,'Finish order'!C:K,6,FALSE),"")</f>
        <v/>
      </c>
      <c r="C1128" s="2" t="str">
        <f>IFERROR(VLOOKUP(A$1&amp;":"&amp;A1128,'Finish order'!$C:$K,9,FALSE),"")</f>
        <v/>
      </c>
      <c r="D1128" s="2" t="str">
        <f>IFERROR(VLOOKUP(A$1&amp;":"&amp;A1128,'Finish order'!$C:$K,7,FALSE),"")</f>
        <v/>
      </c>
      <c r="E1128" s="11" t="str">
        <f>IFERROR(VLOOKUP($A$1&amp;":"&amp;A1128,'Finish order'!C:K,5,FALSE),"")</f>
        <v/>
      </c>
      <c r="F1128" s="2" t="str">
        <f>IFERROR(VLOOKUP($A$1&amp;":"&amp;A1128,'Finish order'!C:K,4,FALSE),"")</f>
        <v/>
      </c>
      <c r="G1128" s="2" t="str" cm="1">
        <f t="array" ref="G1128">IFERROR(SMALL(IF($D$2:$D2037=D1128,$A$2:$A$911*1.001),1),"")</f>
        <v/>
      </c>
      <c r="H1128" s="2" t="str" cm="1">
        <f t="array" ref="H1128">IFERROR(SMALL(IF($D$2:$D2037=D1128,$A$2:$A$911*1.0001),2),"")</f>
        <v/>
      </c>
      <c r="I1128" s="2" t="str" cm="1">
        <f t="array" ref="I1128">IFERROR(SMALL(IF($D$2:$D2037=D1128,$A$2:$A$911*1.00001),3),"")</f>
        <v/>
      </c>
      <c r="J1128" s="2" t="str" cm="1">
        <f t="array" ref="J1128">IFERROR(SMALL(IF($D$2:$D2037=D1128,$A$2:$A$911*1.000001),4),"")</f>
        <v/>
      </c>
      <c r="K1128" s="13" t="str">
        <f t="shared" si="92"/>
        <v>No</v>
      </c>
      <c r="L1128" s="13" t="str">
        <f t="shared" si="93"/>
        <v>No</v>
      </c>
      <c r="M1128" s="13" t="str">
        <f t="shared" si="94"/>
        <v>No</v>
      </c>
      <c r="N1128" s="13" t="str">
        <f>Table1[[#This Row],[Club]]&amp;":"&amp;Table1[[#Headers],[Male]]</f>
        <v>:Male</v>
      </c>
    </row>
    <row r="1129" spans="1:14" x14ac:dyDescent="0.2">
      <c r="A1129" s="2">
        <v>1128</v>
      </c>
      <c r="B1129" s="2" t="str">
        <f>IFERROR(VLOOKUP($A$1&amp;":"&amp;A1129,'Finish order'!C:K,6,FALSE),"")</f>
        <v/>
      </c>
      <c r="C1129" s="2" t="str">
        <f>IFERROR(VLOOKUP(A$1&amp;":"&amp;A1129,'Finish order'!$C:$K,9,FALSE),"")</f>
        <v/>
      </c>
      <c r="D1129" s="2" t="str">
        <f>IFERROR(VLOOKUP(A$1&amp;":"&amp;A1129,'Finish order'!$C:$K,7,FALSE),"")</f>
        <v/>
      </c>
      <c r="E1129" s="11" t="str">
        <f>IFERROR(VLOOKUP($A$1&amp;":"&amp;A1129,'Finish order'!C:K,5,FALSE),"")</f>
        <v/>
      </c>
      <c r="F1129" s="2" t="str">
        <f>IFERROR(VLOOKUP($A$1&amp;":"&amp;A1129,'Finish order'!C:K,4,FALSE),"")</f>
        <v/>
      </c>
      <c r="G1129" s="2" t="str" cm="1">
        <f t="array" ref="G1129">IFERROR(SMALL(IF($D$2:$D2038=D1129,$A$2:$A$911*1.001),1),"")</f>
        <v/>
      </c>
      <c r="H1129" s="2" t="str" cm="1">
        <f t="array" ref="H1129">IFERROR(SMALL(IF($D$2:$D2038=D1129,$A$2:$A$911*1.0001),2),"")</f>
        <v/>
      </c>
      <c r="I1129" s="2" t="str" cm="1">
        <f t="array" ref="I1129">IFERROR(SMALL(IF($D$2:$D2038=D1129,$A$2:$A$911*1.00001),3),"")</f>
        <v/>
      </c>
      <c r="J1129" s="2" t="str" cm="1">
        <f t="array" ref="J1129">IFERROR(SMALL(IF($D$2:$D2038=D1129,$A$2:$A$911*1.000001),4),"")</f>
        <v/>
      </c>
      <c r="K1129" s="13" t="str">
        <f t="shared" si="92"/>
        <v>No</v>
      </c>
      <c r="L1129" s="13" t="str">
        <f t="shared" si="93"/>
        <v>No</v>
      </c>
      <c r="M1129" s="13" t="str">
        <f t="shared" si="94"/>
        <v>No</v>
      </c>
      <c r="N1129" s="13" t="str">
        <f>Table1[[#This Row],[Club]]&amp;":"&amp;Table1[[#Headers],[Male]]</f>
        <v>:Male</v>
      </c>
    </row>
    <row r="1130" spans="1:14" x14ac:dyDescent="0.2">
      <c r="A1130" s="2">
        <v>1129</v>
      </c>
      <c r="B1130" s="2" t="str">
        <f>IFERROR(VLOOKUP($A$1&amp;":"&amp;A1130,'Finish order'!C:K,6,FALSE),"")</f>
        <v/>
      </c>
      <c r="C1130" s="2" t="str">
        <f>IFERROR(VLOOKUP(A$1&amp;":"&amp;A1130,'Finish order'!$C:$K,9,FALSE),"")</f>
        <v/>
      </c>
      <c r="D1130" s="2" t="str">
        <f>IFERROR(VLOOKUP(A$1&amp;":"&amp;A1130,'Finish order'!$C:$K,7,FALSE),"")</f>
        <v/>
      </c>
      <c r="E1130" s="11" t="str">
        <f>IFERROR(VLOOKUP($A$1&amp;":"&amp;A1130,'Finish order'!C:K,5,FALSE),"")</f>
        <v/>
      </c>
      <c r="F1130" s="2" t="str">
        <f>IFERROR(VLOOKUP($A$1&amp;":"&amp;A1130,'Finish order'!C:K,4,FALSE),"")</f>
        <v/>
      </c>
      <c r="G1130" s="2" t="str" cm="1">
        <f t="array" ref="G1130">IFERROR(SMALL(IF($D$2:$D2039=D1130,$A$2:$A$911*1.001),1),"")</f>
        <v/>
      </c>
      <c r="H1130" s="2" t="str" cm="1">
        <f t="array" ref="H1130">IFERROR(SMALL(IF($D$2:$D2039=D1130,$A$2:$A$911*1.0001),2),"")</f>
        <v/>
      </c>
      <c r="I1130" s="2" t="str" cm="1">
        <f t="array" ref="I1130">IFERROR(SMALL(IF($D$2:$D2039=D1130,$A$2:$A$911*1.00001),3),"")</f>
        <v/>
      </c>
      <c r="J1130" s="2" t="str" cm="1">
        <f t="array" ref="J1130">IFERROR(SMALL(IF($D$2:$D2039=D1130,$A$2:$A$911*1.000001),4),"")</f>
        <v/>
      </c>
      <c r="K1130" s="13" t="str">
        <f t="shared" si="92"/>
        <v>No</v>
      </c>
      <c r="L1130" s="13" t="str">
        <f t="shared" si="93"/>
        <v>No</v>
      </c>
      <c r="M1130" s="13" t="str">
        <f t="shared" si="94"/>
        <v>No</v>
      </c>
      <c r="N1130" s="13" t="str">
        <f>Table1[[#This Row],[Club]]&amp;":"&amp;Table1[[#Headers],[Male]]</f>
        <v>:Male</v>
      </c>
    </row>
    <row r="1131" spans="1:14" x14ac:dyDescent="0.2">
      <c r="A1131" s="2">
        <v>1130</v>
      </c>
      <c r="B1131" s="2" t="str">
        <f>IFERROR(VLOOKUP($A$1&amp;":"&amp;A1131,'Finish order'!C:K,6,FALSE),"")</f>
        <v/>
      </c>
      <c r="C1131" s="2" t="str">
        <f>IFERROR(VLOOKUP(A$1&amp;":"&amp;A1131,'Finish order'!$C:$K,9,FALSE),"")</f>
        <v/>
      </c>
      <c r="D1131" s="2" t="str">
        <f>IFERROR(VLOOKUP(A$1&amp;":"&amp;A1131,'Finish order'!$C:$K,7,FALSE),"")</f>
        <v/>
      </c>
      <c r="E1131" s="11" t="str">
        <f>IFERROR(VLOOKUP($A$1&amp;":"&amp;A1131,'Finish order'!C:K,5,FALSE),"")</f>
        <v/>
      </c>
      <c r="F1131" s="2" t="str">
        <f>IFERROR(VLOOKUP($A$1&amp;":"&amp;A1131,'Finish order'!C:K,4,FALSE),"")</f>
        <v/>
      </c>
      <c r="G1131" s="2" t="str" cm="1">
        <f t="array" ref="G1131">IFERROR(SMALL(IF($D$2:$D2040=D1131,$A$2:$A$911*1.001),1),"")</f>
        <v/>
      </c>
      <c r="H1131" s="2" t="str" cm="1">
        <f t="array" ref="H1131">IFERROR(SMALL(IF($D$2:$D2040=D1131,$A$2:$A$911*1.0001),2),"")</f>
        <v/>
      </c>
      <c r="I1131" s="2" t="str" cm="1">
        <f t="array" ref="I1131">IFERROR(SMALL(IF($D$2:$D2040=D1131,$A$2:$A$911*1.00001),3),"")</f>
        <v/>
      </c>
      <c r="J1131" s="2" t="str" cm="1">
        <f t="array" ref="J1131">IFERROR(SMALL(IF($D$2:$D2040=D1131,$A$2:$A$911*1.000001),4),"")</f>
        <v/>
      </c>
      <c r="K1131" s="13" t="str">
        <f t="shared" si="92"/>
        <v>No</v>
      </c>
      <c r="L1131" s="13" t="str">
        <f t="shared" si="93"/>
        <v>No</v>
      </c>
      <c r="M1131" s="13" t="str">
        <f t="shared" si="94"/>
        <v>No</v>
      </c>
      <c r="N1131" s="13" t="str">
        <f>Table1[[#This Row],[Club]]&amp;":"&amp;Table1[[#Headers],[Male]]</f>
        <v>:Male</v>
      </c>
    </row>
    <row r="1132" spans="1:14" x14ac:dyDescent="0.2">
      <c r="A1132" s="2">
        <v>1131</v>
      </c>
      <c r="B1132" s="2" t="str">
        <f>IFERROR(VLOOKUP($A$1&amp;":"&amp;A1132,'Finish order'!C:K,6,FALSE),"")</f>
        <v/>
      </c>
      <c r="C1132" s="2" t="str">
        <f>IFERROR(VLOOKUP(A$1&amp;":"&amp;A1132,'Finish order'!$C:$K,9,FALSE),"")</f>
        <v/>
      </c>
      <c r="D1132" s="2" t="str">
        <f>IFERROR(VLOOKUP(A$1&amp;":"&amp;A1132,'Finish order'!$C:$K,7,FALSE),"")</f>
        <v/>
      </c>
      <c r="E1132" s="11" t="str">
        <f>IFERROR(VLOOKUP($A$1&amp;":"&amp;A1132,'Finish order'!C:K,5,FALSE),"")</f>
        <v/>
      </c>
      <c r="F1132" s="2" t="str">
        <f>IFERROR(VLOOKUP($A$1&amp;":"&amp;A1132,'Finish order'!C:K,4,FALSE),"")</f>
        <v/>
      </c>
      <c r="G1132" s="2" t="str" cm="1">
        <f t="array" ref="G1132">IFERROR(SMALL(IF($D$2:$D2041=D1132,$A$2:$A$911*1.001),1),"")</f>
        <v/>
      </c>
      <c r="H1132" s="2" t="str" cm="1">
        <f t="array" ref="H1132">IFERROR(SMALL(IF($D$2:$D2041=D1132,$A$2:$A$911*1.0001),2),"")</f>
        <v/>
      </c>
      <c r="I1132" s="2" t="str" cm="1">
        <f t="array" ref="I1132">IFERROR(SMALL(IF($D$2:$D2041=D1132,$A$2:$A$911*1.00001),3),"")</f>
        <v/>
      </c>
      <c r="J1132" s="2" t="str" cm="1">
        <f t="array" ref="J1132">IFERROR(SMALL(IF($D$2:$D2041=D1132,$A$2:$A$911*1.000001),4),"")</f>
        <v/>
      </c>
      <c r="K1132" s="13" t="str">
        <f t="shared" si="92"/>
        <v>No</v>
      </c>
      <c r="L1132" s="13" t="str">
        <f t="shared" si="93"/>
        <v>No</v>
      </c>
      <c r="M1132" s="13" t="str">
        <f t="shared" si="94"/>
        <v>No</v>
      </c>
      <c r="N1132" s="13" t="str">
        <f>Table1[[#This Row],[Club]]&amp;":"&amp;Table1[[#Headers],[Male]]</f>
        <v>:Male</v>
      </c>
    </row>
    <row r="1133" spans="1:14" x14ac:dyDescent="0.2">
      <c r="A1133" s="2">
        <v>1132</v>
      </c>
      <c r="B1133" s="2" t="str">
        <f>IFERROR(VLOOKUP($A$1&amp;":"&amp;A1133,'Finish order'!C:K,6,FALSE),"")</f>
        <v/>
      </c>
      <c r="C1133" s="2" t="str">
        <f>IFERROR(VLOOKUP(A$1&amp;":"&amp;A1133,'Finish order'!$C:$K,9,FALSE),"")</f>
        <v/>
      </c>
      <c r="D1133" s="2" t="str">
        <f>IFERROR(VLOOKUP(A$1&amp;":"&amp;A1133,'Finish order'!$C:$K,7,FALSE),"")</f>
        <v/>
      </c>
      <c r="E1133" s="11" t="str">
        <f>IFERROR(VLOOKUP($A$1&amp;":"&amp;A1133,'Finish order'!C:K,5,FALSE),"")</f>
        <v/>
      </c>
      <c r="F1133" s="2" t="str">
        <f>IFERROR(VLOOKUP($A$1&amp;":"&amp;A1133,'Finish order'!C:K,4,FALSE),"")</f>
        <v/>
      </c>
      <c r="G1133" s="2" t="str" cm="1">
        <f t="array" ref="G1133">IFERROR(SMALL(IF($D$2:$D2042=D1133,$A$2:$A$911*1.001),1),"")</f>
        <v/>
      </c>
      <c r="H1133" s="2" t="str" cm="1">
        <f t="array" ref="H1133">IFERROR(SMALL(IF($D$2:$D2042=D1133,$A$2:$A$911*1.0001),2),"")</f>
        <v/>
      </c>
      <c r="I1133" s="2" t="str" cm="1">
        <f t="array" ref="I1133">IFERROR(SMALL(IF($D$2:$D2042=D1133,$A$2:$A$911*1.00001),3),"")</f>
        <v/>
      </c>
      <c r="J1133" s="2" t="str" cm="1">
        <f t="array" ref="J1133">IFERROR(SMALL(IF($D$2:$D2042=D1133,$A$2:$A$911*1.000001),4),"")</f>
        <v/>
      </c>
      <c r="K1133" s="13" t="str">
        <f t="shared" si="92"/>
        <v>No</v>
      </c>
      <c r="L1133" s="13" t="str">
        <f t="shared" si="93"/>
        <v>No</v>
      </c>
      <c r="M1133" s="13" t="str">
        <f t="shared" si="94"/>
        <v>No</v>
      </c>
      <c r="N1133" s="13" t="str">
        <f>Table1[[#This Row],[Club]]&amp;":"&amp;Table1[[#Headers],[Male]]</f>
        <v>:Male</v>
      </c>
    </row>
    <row r="1134" spans="1:14" x14ac:dyDescent="0.2">
      <c r="A1134" s="2">
        <v>1133</v>
      </c>
      <c r="B1134" s="2" t="str">
        <f>IFERROR(VLOOKUP($A$1&amp;":"&amp;A1134,'Finish order'!C:K,6,FALSE),"")</f>
        <v/>
      </c>
      <c r="C1134" s="2" t="str">
        <f>IFERROR(VLOOKUP(A$1&amp;":"&amp;A1134,'Finish order'!$C:$K,9,FALSE),"")</f>
        <v/>
      </c>
      <c r="D1134" s="2" t="str">
        <f>IFERROR(VLOOKUP(A$1&amp;":"&amp;A1134,'Finish order'!$C:$K,7,FALSE),"")</f>
        <v/>
      </c>
      <c r="E1134" s="11" t="str">
        <f>IFERROR(VLOOKUP($A$1&amp;":"&amp;A1134,'Finish order'!C:K,5,FALSE),"")</f>
        <v/>
      </c>
      <c r="F1134" s="2" t="str">
        <f>IFERROR(VLOOKUP($A$1&amp;":"&amp;A1134,'Finish order'!C:K,4,FALSE),"")</f>
        <v/>
      </c>
      <c r="G1134" s="2" t="str" cm="1">
        <f t="array" ref="G1134">IFERROR(SMALL(IF($D$2:$D2043=D1134,$A$2:$A$911*1.001),1),"")</f>
        <v/>
      </c>
      <c r="H1134" s="2" t="str" cm="1">
        <f t="array" ref="H1134">IFERROR(SMALL(IF($D$2:$D2043=D1134,$A$2:$A$911*1.0001),2),"")</f>
        <v/>
      </c>
      <c r="I1134" s="2" t="str" cm="1">
        <f t="array" ref="I1134">IFERROR(SMALL(IF($D$2:$D2043=D1134,$A$2:$A$911*1.00001),3),"")</f>
        <v/>
      </c>
      <c r="J1134" s="2" t="str" cm="1">
        <f t="array" ref="J1134">IFERROR(SMALL(IF($D$2:$D2043=D1134,$A$2:$A$911*1.000001),4),"")</f>
        <v/>
      </c>
      <c r="K1134" s="13" t="str">
        <f t="shared" si="92"/>
        <v>No</v>
      </c>
      <c r="L1134" s="13" t="str">
        <f t="shared" si="93"/>
        <v>No</v>
      </c>
      <c r="M1134" s="13" t="str">
        <f t="shared" si="94"/>
        <v>No</v>
      </c>
      <c r="N1134" s="13" t="str">
        <f>Table1[[#This Row],[Club]]&amp;":"&amp;Table1[[#Headers],[Male]]</f>
        <v>:Male</v>
      </c>
    </row>
    <row r="1135" spans="1:14" x14ac:dyDescent="0.2">
      <c r="A1135" s="2">
        <v>1134</v>
      </c>
      <c r="B1135" s="2" t="str">
        <f>IFERROR(VLOOKUP($A$1&amp;":"&amp;A1135,'Finish order'!C:K,6,FALSE),"")</f>
        <v/>
      </c>
      <c r="C1135" s="2" t="str">
        <f>IFERROR(VLOOKUP(A$1&amp;":"&amp;A1135,'Finish order'!$C:$K,9,FALSE),"")</f>
        <v/>
      </c>
      <c r="D1135" s="2" t="str">
        <f>IFERROR(VLOOKUP(A$1&amp;":"&amp;A1135,'Finish order'!$C:$K,7,FALSE),"")</f>
        <v/>
      </c>
      <c r="E1135" s="11" t="str">
        <f>IFERROR(VLOOKUP($A$1&amp;":"&amp;A1135,'Finish order'!C:K,5,FALSE),"")</f>
        <v/>
      </c>
      <c r="F1135" s="2" t="str">
        <f>IFERROR(VLOOKUP($A$1&amp;":"&amp;A1135,'Finish order'!C:K,4,FALSE),"")</f>
        <v/>
      </c>
      <c r="G1135" s="2" t="str" cm="1">
        <f t="array" ref="G1135">IFERROR(SMALL(IF($D$2:$D2044=D1135,$A$2:$A$911*1.001),1),"")</f>
        <v/>
      </c>
      <c r="H1135" s="2" t="str" cm="1">
        <f t="array" ref="H1135">IFERROR(SMALL(IF($D$2:$D2044=D1135,$A$2:$A$911*1.0001),2),"")</f>
        <v/>
      </c>
      <c r="I1135" s="2" t="str" cm="1">
        <f t="array" ref="I1135">IFERROR(SMALL(IF($D$2:$D2044=D1135,$A$2:$A$911*1.00001),3),"")</f>
        <v/>
      </c>
      <c r="J1135" s="2" t="str" cm="1">
        <f t="array" ref="J1135">IFERROR(SMALL(IF($D$2:$D2044=D1135,$A$2:$A$911*1.000001),4),"")</f>
        <v/>
      </c>
      <c r="K1135" s="13" t="str">
        <f t="shared" si="92"/>
        <v>No</v>
      </c>
      <c r="L1135" s="13" t="str">
        <f t="shared" si="93"/>
        <v>No</v>
      </c>
      <c r="M1135" s="13" t="str">
        <f t="shared" si="94"/>
        <v>No</v>
      </c>
      <c r="N1135" s="13" t="str">
        <f>Table1[[#This Row],[Club]]&amp;":"&amp;Table1[[#Headers],[Male]]</f>
        <v>:Male</v>
      </c>
    </row>
    <row r="1136" spans="1:14" x14ac:dyDescent="0.2">
      <c r="A1136" s="2">
        <v>1135</v>
      </c>
      <c r="B1136" s="2" t="str">
        <f>IFERROR(VLOOKUP($A$1&amp;":"&amp;A1136,'Finish order'!C:K,6,FALSE),"")</f>
        <v/>
      </c>
      <c r="C1136" s="2" t="str">
        <f>IFERROR(VLOOKUP(A$1&amp;":"&amp;A1136,'Finish order'!$C:$K,9,FALSE),"")</f>
        <v/>
      </c>
      <c r="D1136" s="2" t="str">
        <f>IFERROR(VLOOKUP(A$1&amp;":"&amp;A1136,'Finish order'!$C:$K,7,FALSE),"")</f>
        <v/>
      </c>
      <c r="E1136" s="11" t="str">
        <f>IFERROR(VLOOKUP($A$1&amp;":"&amp;A1136,'Finish order'!C:K,5,FALSE),"")</f>
        <v/>
      </c>
      <c r="F1136" s="2" t="str">
        <f>IFERROR(VLOOKUP($A$1&amp;":"&amp;A1136,'Finish order'!C:K,4,FALSE),"")</f>
        <v/>
      </c>
      <c r="G1136" s="2" t="str" cm="1">
        <f t="array" ref="G1136">IFERROR(SMALL(IF($D$2:$D2045=D1136,$A$2:$A$911*1.001),1),"")</f>
        <v/>
      </c>
      <c r="H1136" s="2" t="str" cm="1">
        <f t="array" ref="H1136">IFERROR(SMALL(IF($D$2:$D2045=D1136,$A$2:$A$911*1.0001),2),"")</f>
        <v/>
      </c>
      <c r="I1136" s="2" t="str" cm="1">
        <f t="array" ref="I1136">IFERROR(SMALL(IF($D$2:$D2045=D1136,$A$2:$A$911*1.00001),3),"")</f>
        <v/>
      </c>
      <c r="J1136" s="2" t="str" cm="1">
        <f t="array" ref="J1136">IFERROR(SMALL(IF($D$2:$D2045=D1136,$A$2:$A$911*1.000001),4),"")</f>
        <v/>
      </c>
      <c r="K1136" s="13" t="str">
        <f t="shared" si="92"/>
        <v>No</v>
      </c>
      <c r="L1136" s="13" t="str">
        <f t="shared" si="93"/>
        <v>No</v>
      </c>
      <c r="M1136" s="13" t="str">
        <f t="shared" si="94"/>
        <v>No</v>
      </c>
      <c r="N1136" s="13" t="str">
        <f>Table1[[#This Row],[Club]]&amp;":"&amp;Table1[[#Headers],[Male]]</f>
        <v>:Male</v>
      </c>
    </row>
    <row r="1137" spans="1:14" x14ac:dyDescent="0.2">
      <c r="A1137" s="2">
        <v>1136</v>
      </c>
      <c r="B1137" s="2" t="str">
        <f>IFERROR(VLOOKUP($A$1&amp;":"&amp;A1137,'Finish order'!C:K,6,FALSE),"")</f>
        <v/>
      </c>
      <c r="C1137" s="2" t="str">
        <f>IFERROR(VLOOKUP(A$1&amp;":"&amp;A1137,'Finish order'!$C:$K,9,FALSE),"")</f>
        <v/>
      </c>
      <c r="D1137" s="2" t="str">
        <f>IFERROR(VLOOKUP(A$1&amp;":"&amp;A1137,'Finish order'!$C:$K,7,FALSE),"")</f>
        <v/>
      </c>
      <c r="E1137" s="11" t="str">
        <f>IFERROR(VLOOKUP($A$1&amp;":"&amp;A1137,'Finish order'!C:K,5,FALSE),"")</f>
        <v/>
      </c>
      <c r="F1137" s="2" t="str">
        <f>IFERROR(VLOOKUP($A$1&amp;":"&amp;A1137,'Finish order'!C:K,4,FALSE),"")</f>
        <v/>
      </c>
      <c r="G1137" s="2" t="str" cm="1">
        <f t="array" ref="G1137">IFERROR(SMALL(IF($D$2:$D2046=D1137,$A$2:$A$911*1.001),1),"")</f>
        <v/>
      </c>
      <c r="H1137" s="2" t="str" cm="1">
        <f t="array" ref="H1137">IFERROR(SMALL(IF($D$2:$D2046=D1137,$A$2:$A$911*1.0001),2),"")</f>
        <v/>
      </c>
      <c r="I1137" s="2" t="str" cm="1">
        <f t="array" ref="I1137">IFERROR(SMALL(IF($D$2:$D2046=D1137,$A$2:$A$911*1.00001),3),"")</f>
        <v/>
      </c>
      <c r="J1137" s="2" t="str" cm="1">
        <f t="array" ref="J1137">IFERROR(SMALL(IF($D$2:$D2046=D1137,$A$2:$A$911*1.000001),4),"")</f>
        <v/>
      </c>
      <c r="K1137" s="13" t="str">
        <f t="shared" si="92"/>
        <v>No</v>
      </c>
      <c r="L1137" s="13" t="str">
        <f t="shared" si="93"/>
        <v>No</v>
      </c>
      <c r="M1137" s="13" t="str">
        <f t="shared" si="94"/>
        <v>No</v>
      </c>
      <c r="N1137" s="13" t="str">
        <f>Table1[[#This Row],[Club]]&amp;":"&amp;Table1[[#Headers],[Male]]</f>
        <v>:Male</v>
      </c>
    </row>
    <row r="1138" spans="1:14" x14ac:dyDescent="0.2">
      <c r="A1138" s="2">
        <v>1137</v>
      </c>
      <c r="B1138" s="2" t="str">
        <f>IFERROR(VLOOKUP($A$1&amp;":"&amp;A1138,'Finish order'!C:K,6,FALSE),"")</f>
        <v/>
      </c>
      <c r="C1138" s="2" t="str">
        <f>IFERROR(VLOOKUP(A$1&amp;":"&amp;A1138,'Finish order'!$C:$K,9,FALSE),"")</f>
        <v/>
      </c>
      <c r="D1138" s="2" t="str">
        <f>IFERROR(VLOOKUP(A$1&amp;":"&amp;A1138,'Finish order'!$C:$K,7,FALSE),"")</f>
        <v/>
      </c>
      <c r="E1138" s="11" t="str">
        <f>IFERROR(VLOOKUP($A$1&amp;":"&amp;A1138,'Finish order'!C:K,5,FALSE),"")</f>
        <v/>
      </c>
      <c r="F1138" s="2" t="str">
        <f>IFERROR(VLOOKUP($A$1&amp;":"&amp;A1138,'Finish order'!C:K,4,FALSE),"")</f>
        <v/>
      </c>
      <c r="G1138" s="2" t="str" cm="1">
        <f t="array" ref="G1138">IFERROR(SMALL(IF($D$2:$D2047=D1138,$A$2:$A$911*1.001),1),"")</f>
        <v/>
      </c>
      <c r="H1138" s="2" t="str" cm="1">
        <f t="array" ref="H1138">IFERROR(SMALL(IF($D$2:$D2047=D1138,$A$2:$A$911*1.0001),2),"")</f>
        <v/>
      </c>
      <c r="I1138" s="2" t="str" cm="1">
        <f t="array" ref="I1138">IFERROR(SMALL(IF($D$2:$D2047=D1138,$A$2:$A$911*1.00001),3),"")</f>
        <v/>
      </c>
      <c r="J1138" s="2" t="str" cm="1">
        <f t="array" ref="J1138">IFERROR(SMALL(IF($D$2:$D2047=D1138,$A$2:$A$911*1.000001),4),"")</f>
        <v/>
      </c>
      <c r="K1138" s="13" t="str">
        <f t="shared" si="92"/>
        <v>No</v>
      </c>
      <c r="L1138" s="13" t="str">
        <f t="shared" si="93"/>
        <v>No</v>
      </c>
      <c r="M1138" s="13" t="str">
        <f t="shared" si="94"/>
        <v>No</v>
      </c>
      <c r="N1138" s="13" t="str">
        <f>Table1[[#This Row],[Club]]&amp;":"&amp;Table1[[#Headers],[Male]]</f>
        <v>:Male</v>
      </c>
    </row>
    <row r="1139" spans="1:14" x14ac:dyDescent="0.2">
      <c r="A1139" s="2">
        <v>1138</v>
      </c>
      <c r="B1139" s="2" t="str">
        <f>IFERROR(VLOOKUP($A$1&amp;":"&amp;A1139,'Finish order'!C:K,6,FALSE),"")</f>
        <v/>
      </c>
      <c r="C1139" s="2" t="str">
        <f>IFERROR(VLOOKUP(A$1&amp;":"&amp;A1139,'Finish order'!$C:$K,9,FALSE),"")</f>
        <v/>
      </c>
      <c r="D1139" s="2" t="str">
        <f>IFERROR(VLOOKUP(A$1&amp;":"&amp;A1139,'Finish order'!$C:$K,7,FALSE),"")</f>
        <v/>
      </c>
      <c r="E1139" s="11" t="str">
        <f>IFERROR(VLOOKUP($A$1&amp;":"&amp;A1139,'Finish order'!C:K,5,FALSE),"")</f>
        <v/>
      </c>
      <c r="F1139" s="2" t="str">
        <f>IFERROR(VLOOKUP($A$1&amp;":"&amp;A1139,'Finish order'!C:K,4,FALSE),"")</f>
        <v/>
      </c>
      <c r="G1139" s="2" t="str" cm="1">
        <f t="array" ref="G1139">IFERROR(SMALL(IF($D$2:$D2048=D1139,$A$2:$A$911*1.001),1),"")</f>
        <v/>
      </c>
      <c r="H1139" s="2" t="str" cm="1">
        <f t="array" ref="H1139">IFERROR(SMALL(IF($D$2:$D2048=D1139,$A$2:$A$911*1.0001),2),"")</f>
        <v/>
      </c>
      <c r="I1139" s="2" t="str" cm="1">
        <f t="array" ref="I1139">IFERROR(SMALL(IF($D$2:$D2048=D1139,$A$2:$A$911*1.00001),3),"")</f>
        <v/>
      </c>
      <c r="J1139" s="2" t="str" cm="1">
        <f t="array" ref="J1139">IFERROR(SMALL(IF($D$2:$D2048=D1139,$A$2:$A$911*1.000001),4),"")</f>
        <v/>
      </c>
      <c r="K1139" s="13" t="str">
        <f t="shared" si="92"/>
        <v>No</v>
      </c>
      <c r="L1139" s="13" t="str">
        <f t="shared" si="93"/>
        <v>No</v>
      </c>
      <c r="M1139" s="13" t="str">
        <f t="shared" si="94"/>
        <v>No</v>
      </c>
      <c r="N1139" s="13" t="str">
        <f>Table1[[#This Row],[Club]]&amp;":"&amp;Table1[[#Headers],[Male]]</f>
        <v>:Male</v>
      </c>
    </row>
    <row r="1140" spans="1:14" x14ac:dyDescent="0.2">
      <c r="A1140" s="2">
        <v>1139</v>
      </c>
      <c r="B1140" s="2" t="str">
        <f>IFERROR(VLOOKUP($A$1&amp;":"&amp;A1140,'Finish order'!C:K,6,FALSE),"")</f>
        <v/>
      </c>
      <c r="C1140" s="2" t="str">
        <f>IFERROR(VLOOKUP(A$1&amp;":"&amp;A1140,'Finish order'!$C:$K,9,FALSE),"")</f>
        <v/>
      </c>
      <c r="D1140" s="2" t="str">
        <f>IFERROR(VLOOKUP(A$1&amp;":"&amp;A1140,'Finish order'!$C:$K,7,FALSE),"")</f>
        <v/>
      </c>
      <c r="E1140" s="11" t="str">
        <f>IFERROR(VLOOKUP($A$1&amp;":"&amp;A1140,'Finish order'!C:K,5,FALSE),"")</f>
        <v/>
      </c>
      <c r="F1140" s="2" t="str">
        <f>IFERROR(VLOOKUP($A$1&amp;":"&amp;A1140,'Finish order'!C:K,4,FALSE),"")</f>
        <v/>
      </c>
      <c r="G1140" s="2" t="str" cm="1">
        <f t="array" ref="G1140">IFERROR(SMALL(IF($D$2:$D2049=D1140,$A$2:$A$911*1.001),1),"")</f>
        <v/>
      </c>
      <c r="H1140" s="2" t="str" cm="1">
        <f t="array" ref="H1140">IFERROR(SMALL(IF($D$2:$D2049=D1140,$A$2:$A$911*1.0001),2),"")</f>
        <v/>
      </c>
      <c r="I1140" s="2" t="str" cm="1">
        <f t="array" ref="I1140">IFERROR(SMALL(IF($D$2:$D2049=D1140,$A$2:$A$911*1.00001),3),"")</f>
        <v/>
      </c>
      <c r="J1140" s="2" t="str" cm="1">
        <f t="array" ref="J1140">IFERROR(SMALL(IF($D$2:$D2049=D1140,$A$2:$A$911*1.000001),4),"")</f>
        <v/>
      </c>
      <c r="K1140" s="13" t="str">
        <f t="shared" si="92"/>
        <v>No</v>
      </c>
      <c r="L1140" s="13" t="str">
        <f t="shared" si="93"/>
        <v>No</v>
      </c>
      <c r="M1140" s="13" t="str">
        <f t="shared" si="94"/>
        <v>No</v>
      </c>
      <c r="N1140" s="13" t="str">
        <f>Table1[[#This Row],[Club]]&amp;":"&amp;Table1[[#Headers],[Male]]</f>
        <v>:Male</v>
      </c>
    </row>
    <row r="1141" spans="1:14" x14ac:dyDescent="0.2">
      <c r="A1141" s="2">
        <v>1140</v>
      </c>
      <c r="B1141" s="2" t="str">
        <f>IFERROR(VLOOKUP($A$1&amp;":"&amp;A1141,'Finish order'!C:K,6,FALSE),"")</f>
        <v/>
      </c>
      <c r="C1141" s="2" t="str">
        <f>IFERROR(VLOOKUP(A$1&amp;":"&amp;A1141,'Finish order'!$C:$K,9,FALSE),"")</f>
        <v/>
      </c>
      <c r="D1141" s="2" t="str">
        <f>IFERROR(VLOOKUP(A$1&amp;":"&amp;A1141,'Finish order'!$C:$K,7,FALSE),"")</f>
        <v/>
      </c>
      <c r="E1141" s="11" t="str">
        <f>IFERROR(VLOOKUP($A$1&amp;":"&amp;A1141,'Finish order'!C:K,5,FALSE),"")</f>
        <v/>
      </c>
      <c r="F1141" s="2" t="str">
        <f>IFERROR(VLOOKUP($A$1&amp;":"&amp;A1141,'Finish order'!C:K,4,FALSE),"")</f>
        <v/>
      </c>
      <c r="G1141" s="2" t="str" cm="1">
        <f t="array" ref="G1141">IFERROR(SMALL(IF($D$2:$D2050=D1141,$A$2:$A$911*1.001),1),"")</f>
        <v/>
      </c>
      <c r="H1141" s="2" t="str" cm="1">
        <f t="array" ref="H1141">IFERROR(SMALL(IF($D$2:$D2050=D1141,$A$2:$A$911*1.0001),2),"")</f>
        <v/>
      </c>
      <c r="I1141" s="2" t="str" cm="1">
        <f t="array" ref="I1141">IFERROR(SMALL(IF($D$2:$D2050=D1141,$A$2:$A$911*1.00001),3),"")</f>
        <v/>
      </c>
      <c r="J1141" s="2" t="str" cm="1">
        <f t="array" ref="J1141">IFERROR(SMALL(IF($D$2:$D2050=D1141,$A$2:$A$911*1.000001),4),"")</f>
        <v/>
      </c>
      <c r="K1141" s="13" t="str">
        <f t="shared" si="92"/>
        <v>No</v>
      </c>
      <c r="L1141" s="13" t="str">
        <f t="shared" si="93"/>
        <v>No</v>
      </c>
      <c r="M1141" s="13" t="str">
        <f t="shared" si="94"/>
        <v>No</v>
      </c>
      <c r="N1141" s="13" t="str">
        <f>Table1[[#This Row],[Club]]&amp;":"&amp;Table1[[#Headers],[Male]]</f>
        <v>:Male</v>
      </c>
    </row>
    <row r="1142" spans="1:14" x14ac:dyDescent="0.2">
      <c r="A1142" s="2">
        <v>1141</v>
      </c>
      <c r="B1142" s="2" t="str">
        <f>IFERROR(VLOOKUP($A$1&amp;":"&amp;A1142,'Finish order'!C:K,6,FALSE),"")</f>
        <v/>
      </c>
      <c r="C1142" s="2" t="str">
        <f>IFERROR(VLOOKUP(A$1&amp;":"&amp;A1142,'Finish order'!$C:$K,9,FALSE),"")</f>
        <v/>
      </c>
      <c r="D1142" s="2" t="str">
        <f>IFERROR(VLOOKUP(A$1&amp;":"&amp;A1142,'Finish order'!$C:$K,7,FALSE),"")</f>
        <v/>
      </c>
      <c r="E1142" s="11" t="str">
        <f>IFERROR(VLOOKUP($A$1&amp;":"&amp;A1142,'Finish order'!C:K,5,FALSE),"")</f>
        <v/>
      </c>
      <c r="F1142" s="2" t="str">
        <f>IFERROR(VLOOKUP($A$1&amp;":"&amp;A1142,'Finish order'!C:K,4,FALSE),"")</f>
        <v/>
      </c>
      <c r="G1142" s="2" t="str" cm="1">
        <f t="array" ref="G1142">IFERROR(SMALL(IF($D$2:$D2051=D1142,$A$2:$A$911*1.001),1),"")</f>
        <v/>
      </c>
      <c r="H1142" s="2" t="str" cm="1">
        <f t="array" ref="H1142">IFERROR(SMALL(IF($D$2:$D2051=D1142,$A$2:$A$911*1.0001),2),"")</f>
        <v/>
      </c>
      <c r="I1142" s="2" t="str" cm="1">
        <f t="array" ref="I1142">IFERROR(SMALL(IF($D$2:$D2051=D1142,$A$2:$A$911*1.00001),3),"")</f>
        <v/>
      </c>
      <c r="J1142" s="2" t="str" cm="1">
        <f t="array" ref="J1142">IFERROR(SMALL(IF($D$2:$D2051=D1142,$A$2:$A$911*1.000001),4),"")</f>
        <v/>
      </c>
      <c r="K1142" s="13" t="str">
        <f t="shared" si="92"/>
        <v>No</v>
      </c>
      <c r="L1142" s="13" t="str">
        <f t="shared" si="93"/>
        <v>No</v>
      </c>
      <c r="M1142" s="13" t="str">
        <f t="shared" si="94"/>
        <v>No</v>
      </c>
      <c r="N1142" s="13" t="str">
        <f>Table1[[#This Row],[Club]]&amp;":"&amp;Table1[[#Headers],[Male]]</f>
        <v>:Male</v>
      </c>
    </row>
    <row r="1143" spans="1:14" x14ac:dyDescent="0.2">
      <c r="A1143" s="2">
        <v>1142</v>
      </c>
      <c r="B1143" s="2" t="str">
        <f>IFERROR(VLOOKUP($A$1&amp;":"&amp;A1143,'Finish order'!C:K,6,FALSE),"")</f>
        <v/>
      </c>
      <c r="C1143" s="2" t="str">
        <f>IFERROR(VLOOKUP(A$1&amp;":"&amp;A1143,'Finish order'!$C:$K,9,FALSE),"")</f>
        <v/>
      </c>
      <c r="D1143" s="2" t="str">
        <f>IFERROR(VLOOKUP(A$1&amp;":"&amp;A1143,'Finish order'!$C:$K,7,FALSE),"")</f>
        <v/>
      </c>
      <c r="E1143" s="11" t="str">
        <f>IFERROR(VLOOKUP($A$1&amp;":"&amp;A1143,'Finish order'!C:K,5,FALSE),"")</f>
        <v/>
      </c>
      <c r="F1143" s="2" t="str">
        <f>IFERROR(VLOOKUP($A$1&amp;":"&amp;A1143,'Finish order'!C:K,4,FALSE),"")</f>
        <v/>
      </c>
      <c r="G1143" s="2" t="str" cm="1">
        <f t="array" ref="G1143">IFERROR(SMALL(IF($D$2:$D2052=D1143,$A$2:$A$911*1.001),1),"")</f>
        <v/>
      </c>
      <c r="H1143" s="2" t="str" cm="1">
        <f t="array" ref="H1143">IFERROR(SMALL(IF($D$2:$D2052=D1143,$A$2:$A$911*1.0001),2),"")</f>
        <v/>
      </c>
      <c r="I1143" s="2" t="str" cm="1">
        <f t="array" ref="I1143">IFERROR(SMALL(IF($D$2:$D2052=D1143,$A$2:$A$911*1.00001),3),"")</f>
        <v/>
      </c>
      <c r="J1143" s="2" t="str" cm="1">
        <f t="array" ref="J1143">IFERROR(SMALL(IF($D$2:$D2052=D1143,$A$2:$A$911*1.000001),4),"")</f>
        <v/>
      </c>
      <c r="K1143" s="13" t="str">
        <f t="shared" si="92"/>
        <v>No</v>
      </c>
      <c r="L1143" s="13" t="str">
        <f t="shared" si="93"/>
        <v>No</v>
      </c>
      <c r="M1143" s="13" t="str">
        <f t="shared" si="94"/>
        <v>No</v>
      </c>
      <c r="N1143" s="13" t="str">
        <f>Table1[[#This Row],[Club]]&amp;":"&amp;Table1[[#Headers],[Male]]</f>
        <v>:Male</v>
      </c>
    </row>
    <row r="1144" spans="1:14" x14ac:dyDescent="0.2">
      <c r="A1144" s="2">
        <v>1143</v>
      </c>
      <c r="B1144" s="2" t="str">
        <f>IFERROR(VLOOKUP($A$1&amp;":"&amp;A1144,'Finish order'!C:K,6,FALSE),"")</f>
        <v/>
      </c>
      <c r="C1144" s="2" t="str">
        <f>IFERROR(VLOOKUP(A$1&amp;":"&amp;A1144,'Finish order'!$C:$K,9,FALSE),"")</f>
        <v/>
      </c>
      <c r="D1144" s="2" t="str">
        <f>IFERROR(VLOOKUP(A$1&amp;":"&amp;A1144,'Finish order'!$C:$K,7,FALSE),"")</f>
        <v/>
      </c>
      <c r="E1144" s="11" t="str">
        <f>IFERROR(VLOOKUP($A$1&amp;":"&amp;A1144,'Finish order'!C:K,5,FALSE),"")</f>
        <v/>
      </c>
      <c r="F1144" s="2" t="str">
        <f>IFERROR(VLOOKUP($A$1&amp;":"&amp;A1144,'Finish order'!C:K,4,FALSE),"")</f>
        <v/>
      </c>
      <c r="G1144" s="2" t="str" cm="1">
        <f t="array" ref="G1144">IFERROR(SMALL(IF($D$2:$D2053=D1144,$A$2:$A$911*1.001),1),"")</f>
        <v/>
      </c>
      <c r="H1144" s="2" t="str" cm="1">
        <f t="array" ref="H1144">IFERROR(SMALL(IF($D$2:$D2053=D1144,$A$2:$A$911*1.0001),2),"")</f>
        <v/>
      </c>
      <c r="I1144" s="2" t="str" cm="1">
        <f t="array" ref="I1144">IFERROR(SMALL(IF($D$2:$D2053=D1144,$A$2:$A$911*1.00001),3),"")</f>
        <v/>
      </c>
      <c r="J1144" s="2" t="str" cm="1">
        <f t="array" ref="J1144">IFERROR(SMALL(IF($D$2:$D2053=D1144,$A$2:$A$911*1.000001),4),"")</f>
        <v/>
      </c>
      <c r="K1144" s="13" t="str">
        <f t="shared" si="92"/>
        <v>No</v>
      </c>
      <c r="L1144" s="13" t="str">
        <f t="shared" si="93"/>
        <v>No</v>
      </c>
      <c r="M1144" s="13" t="str">
        <f t="shared" si="94"/>
        <v>No</v>
      </c>
      <c r="N1144" s="13" t="str">
        <f>Table1[[#This Row],[Club]]&amp;":"&amp;Table1[[#Headers],[Male]]</f>
        <v>:Male</v>
      </c>
    </row>
    <row r="1145" spans="1:14" x14ac:dyDescent="0.2">
      <c r="A1145" s="2">
        <v>1144</v>
      </c>
      <c r="B1145" s="2" t="str">
        <f>IFERROR(VLOOKUP($A$1&amp;":"&amp;A1145,'Finish order'!C:K,6,FALSE),"")</f>
        <v/>
      </c>
      <c r="C1145" s="2" t="str">
        <f>IFERROR(VLOOKUP(A$1&amp;":"&amp;A1145,'Finish order'!$C:$K,9,FALSE),"")</f>
        <v/>
      </c>
      <c r="D1145" s="2" t="str">
        <f>IFERROR(VLOOKUP(A$1&amp;":"&amp;A1145,'Finish order'!$C:$K,7,FALSE),"")</f>
        <v/>
      </c>
      <c r="E1145" s="11" t="str">
        <f>IFERROR(VLOOKUP($A$1&amp;":"&amp;A1145,'Finish order'!C:K,5,FALSE),"")</f>
        <v/>
      </c>
      <c r="F1145" s="2" t="str">
        <f>IFERROR(VLOOKUP($A$1&amp;":"&amp;A1145,'Finish order'!C:K,4,FALSE),"")</f>
        <v/>
      </c>
      <c r="G1145" s="2" t="str" cm="1">
        <f t="array" ref="G1145">IFERROR(SMALL(IF($D$2:$D2054=D1145,$A$2:$A$911*1.001),1),"")</f>
        <v/>
      </c>
      <c r="H1145" s="2" t="str" cm="1">
        <f t="array" ref="H1145">IFERROR(SMALL(IF($D$2:$D2054=D1145,$A$2:$A$911*1.0001),2),"")</f>
        <v/>
      </c>
      <c r="I1145" s="2" t="str" cm="1">
        <f t="array" ref="I1145">IFERROR(SMALL(IF($D$2:$D2054=D1145,$A$2:$A$911*1.00001),3),"")</f>
        <v/>
      </c>
      <c r="J1145" s="2" t="str" cm="1">
        <f t="array" ref="J1145">IFERROR(SMALL(IF($D$2:$D2054=D1145,$A$2:$A$911*1.000001),4),"")</f>
        <v/>
      </c>
      <c r="K1145" s="13" t="str">
        <f t="shared" si="92"/>
        <v>No</v>
      </c>
      <c r="L1145" s="13" t="str">
        <f t="shared" si="93"/>
        <v>No</v>
      </c>
      <c r="M1145" s="13" t="str">
        <f t="shared" si="94"/>
        <v>No</v>
      </c>
      <c r="N1145" s="13" t="str">
        <f>Table1[[#This Row],[Club]]&amp;":"&amp;Table1[[#Headers],[Male]]</f>
        <v>:Male</v>
      </c>
    </row>
    <row r="1146" spans="1:14" x14ac:dyDescent="0.2">
      <c r="A1146" s="2">
        <v>1145</v>
      </c>
      <c r="B1146" s="2" t="str">
        <f>IFERROR(VLOOKUP($A$1&amp;":"&amp;A1146,'Finish order'!C:K,6,FALSE),"")</f>
        <v/>
      </c>
      <c r="C1146" s="2" t="str">
        <f>IFERROR(VLOOKUP(A$1&amp;":"&amp;A1146,'Finish order'!$C:$K,9,FALSE),"")</f>
        <v/>
      </c>
      <c r="D1146" s="2" t="str">
        <f>IFERROR(VLOOKUP(A$1&amp;":"&amp;A1146,'Finish order'!$C:$K,7,FALSE),"")</f>
        <v/>
      </c>
      <c r="E1146" s="11" t="str">
        <f>IFERROR(VLOOKUP($A$1&amp;":"&amp;A1146,'Finish order'!C:K,5,FALSE),"")</f>
        <v/>
      </c>
      <c r="F1146" s="2" t="str">
        <f>IFERROR(VLOOKUP($A$1&amp;":"&amp;A1146,'Finish order'!C:K,4,FALSE),"")</f>
        <v/>
      </c>
      <c r="G1146" s="2" t="str" cm="1">
        <f t="array" ref="G1146">IFERROR(SMALL(IF($D$2:$D2055=D1146,$A$2:$A$911*1.001),1),"")</f>
        <v/>
      </c>
      <c r="H1146" s="2" t="str" cm="1">
        <f t="array" ref="H1146">IFERROR(SMALL(IF($D$2:$D2055=D1146,$A$2:$A$911*1.0001),2),"")</f>
        <v/>
      </c>
      <c r="I1146" s="2" t="str" cm="1">
        <f t="array" ref="I1146">IFERROR(SMALL(IF($D$2:$D2055=D1146,$A$2:$A$911*1.00001),3),"")</f>
        <v/>
      </c>
      <c r="J1146" s="2" t="str" cm="1">
        <f t="array" ref="J1146">IFERROR(SMALL(IF($D$2:$D2055=D1146,$A$2:$A$911*1.000001),4),"")</f>
        <v/>
      </c>
      <c r="K1146" s="13" t="str">
        <f t="shared" si="92"/>
        <v>No</v>
      </c>
      <c r="L1146" s="13" t="str">
        <f t="shared" si="93"/>
        <v>No</v>
      </c>
      <c r="M1146" s="13" t="str">
        <f t="shared" si="94"/>
        <v>No</v>
      </c>
      <c r="N1146" s="13" t="str">
        <f>Table1[[#This Row],[Club]]&amp;":"&amp;Table1[[#Headers],[Male]]</f>
        <v>:Male</v>
      </c>
    </row>
    <row r="1147" spans="1:14" x14ac:dyDescent="0.2">
      <c r="A1147" s="2">
        <v>1146</v>
      </c>
      <c r="B1147" s="2" t="str">
        <f>IFERROR(VLOOKUP($A$1&amp;":"&amp;A1147,'Finish order'!C:K,6,FALSE),"")</f>
        <v/>
      </c>
      <c r="C1147" s="2" t="str">
        <f>IFERROR(VLOOKUP(A$1&amp;":"&amp;A1147,'Finish order'!$C:$K,9,FALSE),"")</f>
        <v/>
      </c>
      <c r="D1147" s="2" t="str">
        <f>IFERROR(VLOOKUP(A$1&amp;":"&amp;A1147,'Finish order'!$C:$K,7,FALSE),"")</f>
        <v/>
      </c>
      <c r="E1147" s="11" t="str">
        <f>IFERROR(VLOOKUP($A$1&amp;":"&amp;A1147,'Finish order'!C:K,5,FALSE),"")</f>
        <v/>
      </c>
      <c r="F1147" s="2" t="str">
        <f>IFERROR(VLOOKUP($A$1&amp;":"&amp;A1147,'Finish order'!C:K,4,FALSE),"")</f>
        <v/>
      </c>
      <c r="G1147" s="2" t="str" cm="1">
        <f t="array" ref="G1147">IFERROR(SMALL(IF($D$2:$D2056=D1147,$A$2:$A$911*1.001),1),"")</f>
        <v/>
      </c>
      <c r="H1147" s="2" t="str" cm="1">
        <f t="array" ref="H1147">IFERROR(SMALL(IF($D$2:$D2056=D1147,$A$2:$A$911*1.0001),2),"")</f>
        <v/>
      </c>
      <c r="I1147" s="2" t="str" cm="1">
        <f t="array" ref="I1147">IFERROR(SMALL(IF($D$2:$D2056=D1147,$A$2:$A$911*1.00001),3),"")</f>
        <v/>
      </c>
      <c r="J1147" s="2" t="str" cm="1">
        <f t="array" ref="J1147">IFERROR(SMALL(IF($D$2:$D2056=D1147,$A$2:$A$911*1.000001),4),"")</f>
        <v/>
      </c>
      <c r="K1147" s="13" t="str">
        <f t="shared" si="92"/>
        <v>No</v>
      </c>
      <c r="L1147" s="13" t="str">
        <f t="shared" si="93"/>
        <v>No</v>
      </c>
      <c r="M1147" s="13" t="str">
        <f t="shared" si="94"/>
        <v>No</v>
      </c>
      <c r="N1147" s="13" t="str">
        <f>Table1[[#This Row],[Club]]&amp;":"&amp;Table1[[#Headers],[Male]]</f>
        <v>:Male</v>
      </c>
    </row>
    <row r="1148" spans="1:14" x14ac:dyDescent="0.2">
      <c r="A1148" s="2">
        <v>1147</v>
      </c>
      <c r="B1148" s="2" t="str">
        <f>IFERROR(VLOOKUP($A$1&amp;":"&amp;A1148,'Finish order'!C:K,6,FALSE),"")</f>
        <v/>
      </c>
      <c r="C1148" s="2" t="str">
        <f>IFERROR(VLOOKUP(A$1&amp;":"&amp;A1148,'Finish order'!$C:$K,9,FALSE),"")</f>
        <v/>
      </c>
      <c r="D1148" s="2" t="str">
        <f>IFERROR(VLOOKUP(A$1&amp;":"&amp;A1148,'Finish order'!$C:$K,7,FALSE),"")</f>
        <v/>
      </c>
      <c r="E1148" s="11" t="str">
        <f>IFERROR(VLOOKUP($A$1&amp;":"&amp;A1148,'Finish order'!C:K,5,FALSE),"")</f>
        <v/>
      </c>
      <c r="F1148" s="2" t="str">
        <f>IFERROR(VLOOKUP($A$1&amp;":"&amp;A1148,'Finish order'!C:K,4,FALSE),"")</f>
        <v/>
      </c>
      <c r="G1148" s="2" t="str" cm="1">
        <f t="array" ref="G1148">IFERROR(SMALL(IF($D$2:$D2057=D1148,$A$2:$A$911*1.001),1),"")</f>
        <v/>
      </c>
      <c r="H1148" s="2" t="str" cm="1">
        <f t="array" ref="H1148">IFERROR(SMALL(IF($D$2:$D2057=D1148,$A$2:$A$911*1.0001),2),"")</f>
        <v/>
      </c>
      <c r="I1148" s="2" t="str" cm="1">
        <f t="array" ref="I1148">IFERROR(SMALL(IF($D$2:$D2057=D1148,$A$2:$A$911*1.00001),3),"")</f>
        <v/>
      </c>
      <c r="J1148" s="2" t="str" cm="1">
        <f t="array" ref="J1148">IFERROR(SMALL(IF($D$2:$D2057=D1148,$A$2:$A$911*1.000001),4),"")</f>
        <v/>
      </c>
      <c r="K1148" s="13" t="str">
        <f t="shared" si="92"/>
        <v>No</v>
      </c>
      <c r="L1148" s="13" t="str">
        <f t="shared" si="93"/>
        <v>No</v>
      </c>
      <c r="M1148" s="13" t="str">
        <f t="shared" si="94"/>
        <v>No</v>
      </c>
      <c r="N1148" s="13" t="str">
        <f>Table1[[#This Row],[Club]]&amp;":"&amp;Table1[[#Headers],[Male]]</f>
        <v>:Male</v>
      </c>
    </row>
    <row r="1149" spans="1:14" x14ac:dyDescent="0.2">
      <c r="A1149" s="2">
        <v>1148</v>
      </c>
      <c r="B1149" s="2" t="str">
        <f>IFERROR(VLOOKUP($A$1&amp;":"&amp;A1149,'Finish order'!C:K,6,FALSE),"")</f>
        <v/>
      </c>
      <c r="C1149" s="2" t="str">
        <f>IFERROR(VLOOKUP(A$1&amp;":"&amp;A1149,'Finish order'!$C:$K,9,FALSE),"")</f>
        <v/>
      </c>
      <c r="D1149" s="2" t="str">
        <f>IFERROR(VLOOKUP(A$1&amp;":"&amp;A1149,'Finish order'!$C:$K,7,FALSE),"")</f>
        <v/>
      </c>
      <c r="E1149" s="11" t="str">
        <f>IFERROR(VLOOKUP($A$1&amp;":"&amp;A1149,'Finish order'!C:K,5,FALSE),"")</f>
        <v/>
      </c>
      <c r="F1149" s="2" t="str">
        <f>IFERROR(VLOOKUP($A$1&amp;":"&amp;A1149,'Finish order'!C:K,4,FALSE),"")</f>
        <v/>
      </c>
      <c r="G1149" s="2" t="str" cm="1">
        <f t="array" ref="G1149">IFERROR(SMALL(IF($D$2:$D2058=D1149,$A$2:$A$911*1.001),1),"")</f>
        <v/>
      </c>
      <c r="H1149" s="2" t="str" cm="1">
        <f t="array" ref="H1149">IFERROR(SMALL(IF($D$2:$D2058=D1149,$A$2:$A$911*1.0001),2),"")</f>
        <v/>
      </c>
      <c r="I1149" s="2" t="str" cm="1">
        <f t="array" ref="I1149">IFERROR(SMALL(IF($D$2:$D2058=D1149,$A$2:$A$911*1.00001),3),"")</f>
        <v/>
      </c>
      <c r="J1149" s="2" t="str" cm="1">
        <f t="array" ref="J1149">IFERROR(SMALL(IF($D$2:$D2058=D1149,$A$2:$A$911*1.000001),4),"")</f>
        <v/>
      </c>
      <c r="K1149" s="13" t="str">
        <f t="shared" si="92"/>
        <v>No</v>
      </c>
      <c r="L1149" s="13" t="str">
        <f t="shared" si="93"/>
        <v>No</v>
      </c>
      <c r="M1149" s="13" t="str">
        <f t="shared" si="94"/>
        <v>No</v>
      </c>
      <c r="N1149" s="13" t="str">
        <f>Table1[[#This Row],[Club]]&amp;":"&amp;Table1[[#Headers],[Male]]</f>
        <v>:Male</v>
      </c>
    </row>
    <row r="1150" spans="1:14" x14ac:dyDescent="0.2">
      <c r="A1150" s="2">
        <v>1149</v>
      </c>
      <c r="B1150" s="2" t="str">
        <f>IFERROR(VLOOKUP($A$1&amp;":"&amp;A1150,'Finish order'!C:K,6,FALSE),"")</f>
        <v/>
      </c>
      <c r="C1150" s="2" t="str">
        <f>IFERROR(VLOOKUP(A$1&amp;":"&amp;A1150,'Finish order'!$C:$K,9,FALSE),"")</f>
        <v/>
      </c>
      <c r="D1150" s="2" t="str">
        <f>IFERROR(VLOOKUP(A$1&amp;":"&amp;A1150,'Finish order'!$C:$K,7,FALSE),"")</f>
        <v/>
      </c>
      <c r="E1150" s="11" t="str">
        <f>IFERROR(VLOOKUP($A$1&amp;":"&amp;A1150,'Finish order'!C:K,5,FALSE),"")</f>
        <v/>
      </c>
      <c r="F1150" s="2" t="str">
        <f>IFERROR(VLOOKUP($A$1&amp;":"&amp;A1150,'Finish order'!C:K,4,FALSE),"")</f>
        <v/>
      </c>
      <c r="G1150" s="2" t="str" cm="1">
        <f t="array" ref="G1150">IFERROR(SMALL(IF($D$2:$D2059=D1150,$A$2:$A$911*1.001),1),"")</f>
        <v/>
      </c>
      <c r="H1150" s="2" t="str" cm="1">
        <f t="array" ref="H1150">IFERROR(SMALL(IF($D$2:$D2059=D1150,$A$2:$A$911*1.0001),2),"")</f>
        <v/>
      </c>
      <c r="I1150" s="2" t="str" cm="1">
        <f t="array" ref="I1150">IFERROR(SMALL(IF($D$2:$D2059=D1150,$A$2:$A$911*1.00001),3),"")</f>
        <v/>
      </c>
      <c r="J1150" s="2" t="str" cm="1">
        <f t="array" ref="J1150">IFERROR(SMALL(IF($D$2:$D2059=D1150,$A$2:$A$911*1.000001),4),"")</f>
        <v/>
      </c>
      <c r="K1150" s="13" t="str">
        <f t="shared" si="92"/>
        <v>No</v>
      </c>
      <c r="L1150" s="13" t="str">
        <f t="shared" si="93"/>
        <v>No</v>
      </c>
      <c r="M1150" s="13" t="str">
        <f t="shared" si="94"/>
        <v>No</v>
      </c>
      <c r="N1150" s="13" t="str">
        <f>Table1[[#This Row],[Club]]&amp;":"&amp;Table1[[#Headers],[Male]]</f>
        <v>:Male</v>
      </c>
    </row>
    <row r="1151" spans="1:14" x14ac:dyDescent="0.2">
      <c r="A1151" s="2">
        <v>1150</v>
      </c>
      <c r="B1151" s="2" t="str">
        <f>IFERROR(VLOOKUP($A$1&amp;":"&amp;A1151,'Finish order'!C:K,6,FALSE),"")</f>
        <v/>
      </c>
      <c r="C1151" s="2" t="str">
        <f>IFERROR(VLOOKUP(A$1&amp;":"&amp;A1151,'Finish order'!$C:$K,9,FALSE),"")</f>
        <v/>
      </c>
      <c r="D1151" s="2" t="str">
        <f>IFERROR(VLOOKUP(A$1&amp;":"&amp;A1151,'Finish order'!$C:$K,7,FALSE),"")</f>
        <v/>
      </c>
      <c r="E1151" s="11" t="str">
        <f>IFERROR(VLOOKUP($A$1&amp;":"&amp;A1151,'Finish order'!C:K,5,FALSE),"")</f>
        <v/>
      </c>
      <c r="F1151" s="2" t="str">
        <f>IFERROR(VLOOKUP($A$1&amp;":"&amp;A1151,'Finish order'!C:K,4,FALSE),"")</f>
        <v/>
      </c>
      <c r="G1151" s="2" t="str" cm="1">
        <f t="array" ref="G1151">IFERROR(SMALL(IF($D$2:$D2060=D1151,$A$2:$A$911*1.001),1),"")</f>
        <v/>
      </c>
      <c r="H1151" s="2" t="str" cm="1">
        <f t="array" ref="H1151">IFERROR(SMALL(IF($D$2:$D2060=D1151,$A$2:$A$911*1.0001),2),"")</f>
        <v/>
      </c>
      <c r="I1151" s="2" t="str" cm="1">
        <f t="array" ref="I1151">IFERROR(SMALL(IF($D$2:$D2060=D1151,$A$2:$A$911*1.00001),3),"")</f>
        <v/>
      </c>
      <c r="J1151" s="2" t="str" cm="1">
        <f t="array" ref="J1151">IFERROR(SMALL(IF($D$2:$D2060=D1151,$A$2:$A$911*1.000001),4),"")</f>
        <v/>
      </c>
      <c r="K1151" s="13" t="str">
        <f t="shared" si="92"/>
        <v>No</v>
      </c>
      <c r="L1151" s="13" t="str">
        <f t="shared" si="93"/>
        <v>No</v>
      </c>
      <c r="M1151" s="13" t="str">
        <f t="shared" si="94"/>
        <v>No</v>
      </c>
      <c r="N1151" s="13" t="str">
        <f>Table1[[#This Row],[Club]]&amp;":"&amp;Table1[[#Headers],[Male]]</f>
        <v>:Male</v>
      </c>
    </row>
    <row r="1152" spans="1:14" x14ac:dyDescent="0.2">
      <c r="A1152" s="2">
        <v>1151</v>
      </c>
      <c r="B1152" s="2" t="str">
        <f>IFERROR(VLOOKUP($A$1&amp;":"&amp;A1152,'Finish order'!C:K,6,FALSE),"")</f>
        <v/>
      </c>
      <c r="C1152" s="2" t="str">
        <f>IFERROR(VLOOKUP(A$1&amp;":"&amp;A1152,'Finish order'!$C:$K,9,FALSE),"")</f>
        <v/>
      </c>
      <c r="D1152" s="2" t="str">
        <f>IFERROR(VLOOKUP(A$1&amp;":"&amp;A1152,'Finish order'!$C:$K,7,FALSE),"")</f>
        <v/>
      </c>
      <c r="E1152" s="11" t="str">
        <f>IFERROR(VLOOKUP($A$1&amp;":"&amp;A1152,'Finish order'!C:K,5,FALSE),"")</f>
        <v/>
      </c>
      <c r="F1152" s="2" t="str">
        <f>IFERROR(VLOOKUP($A$1&amp;":"&amp;A1152,'Finish order'!C:K,4,FALSE),"")</f>
        <v/>
      </c>
      <c r="G1152" s="2" t="str" cm="1">
        <f t="array" ref="G1152">IFERROR(SMALL(IF($D$2:$D2061=D1152,$A$2:$A$911*1.001),1),"")</f>
        <v/>
      </c>
      <c r="H1152" s="2" t="str" cm="1">
        <f t="array" ref="H1152">IFERROR(SMALL(IF($D$2:$D2061=D1152,$A$2:$A$911*1.0001),2),"")</f>
        <v/>
      </c>
      <c r="I1152" s="2" t="str" cm="1">
        <f t="array" ref="I1152">IFERROR(SMALL(IF($D$2:$D2061=D1152,$A$2:$A$911*1.00001),3),"")</f>
        <v/>
      </c>
      <c r="J1152" s="2" t="str" cm="1">
        <f t="array" ref="J1152">IFERROR(SMALL(IF($D$2:$D2061=D1152,$A$2:$A$911*1.000001),4),"")</f>
        <v/>
      </c>
      <c r="K1152" s="13" t="str">
        <f t="shared" si="92"/>
        <v>No</v>
      </c>
      <c r="L1152" s="13" t="str">
        <f t="shared" si="93"/>
        <v>No</v>
      </c>
      <c r="M1152" s="13" t="str">
        <f t="shared" si="94"/>
        <v>No</v>
      </c>
      <c r="N1152" s="13" t="str">
        <f>Table1[[#This Row],[Club]]&amp;":"&amp;Table1[[#Headers],[Male]]</f>
        <v>:Male</v>
      </c>
    </row>
    <row r="1153" spans="1:14" x14ac:dyDescent="0.2">
      <c r="A1153" s="2">
        <v>1152</v>
      </c>
      <c r="B1153" s="2" t="str">
        <f>IFERROR(VLOOKUP($A$1&amp;":"&amp;A1153,'Finish order'!C:K,6,FALSE),"")</f>
        <v/>
      </c>
      <c r="C1153" s="2" t="str">
        <f>IFERROR(VLOOKUP(A$1&amp;":"&amp;A1153,'Finish order'!$C:$K,9,FALSE),"")</f>
        <v/>
      </c>
      <c r="D1153" s="2" t="str">
        <f>IFERROR(VLOOKUP(A$1&amp;":"&amp;A1153,'Finish order'!$C:$K,7,FALSE),"")</f>
        <v/>
      </c>
      <c r="E1153" s="11" t="str">
        <f>IFERROR(VLOOKUP($A$1&amp;":"&amp;A1153,'Finish order'!C:K,5,FALSE),"")</f>
        <v/>
      </c>
      <c r="F1153" s="2" t="str">
        <f>IFERROR(VLOOKUP($A$1&amp;":"&amp;A1153,'Finish order'!C:K,4,FALSE),"")</f>
        <v/>
      </c>
      <c r="G1153" s="2" t="str" cm="1">
        <f t="array" ref="G1153">IFERROR(SMALL(IF($D$2:$D2062=D1153,$A$2:$A$911*1.001),1),"")</f>
        <v/>
      </c>
      <c r="H1153" s="2" t="str" cm="1">
        <f t="array" ref="H1153">IFERROR(SMALL(IF($D$2:$D2062=D1153,$A$2:$A$911*1.0001),2),"")</f>
        <v/>
      </c>
      <c r="I1153" s="2" t="str" cm="1">
        <f t="array" ref="I1153">IFERROR(SMALL(IF($D$2:$D2062=D1153,$A$2:$A$911*1.00001),3),"")</f>
        <v/>
      </c>
      <c r="J1153" s="2" t="str" cm="1">
        <f t="array" ref="J1153">IFERROR(SMALL(IF($D$2:$D2062=D1153,$A$2:$A$911*1.000001),4),"")</f>
        <v/>
      </c>
      <c r="K1153" s="13" t="str">
        <f t="shared" si="92"/>
        <v>No</v>
      </c>
      <c r="L1153" s="13" t="str">
        <f t="shared" si="93"/>
        <v>No</v>
      </c>
      <c r="M1153" s="13" t="str">
        <f t="shared" si="94"/>
        <v>No</v>
      </c>
      <c r="N1153" s="13" t="str">
        <f>Table1[[#This Row],[Club]]&amp;":"&amp;Table1[[#Headers],[Male]]</f>
        <v>:Male</v>
      </c>
    </row>
    <row r="1154" spans="1:14" x14ac:dyDescent="0.2">
      <c r="A1154" s="2">
        <v>1153</v>
      </c>
      <c r="B1154" s="2" t="str">
        <f>IFERROR(VLOOKUP($A$1&amp;":"&amp;A1154,'Finish order'!C:K,6,FALSE),"")</f>
        <v/>
      </c>
      <c r="C1154" s="2" t="str">
        <f>IFERROR(VLOOKUP(A$1&amp;":"&amp;A1154,'Finish order'!$C:$K,9,FALSE),"")</f>
        <v/>
      </c>
      <c r="D1154" s="2" t="str">
        <f>IFERROR(VLOOKUP(A$1&amp;":"&amp;A1154,'Finish order'!$C:$K,7,FALSE),"")</f>
        <v/>
      </c>
      <c r="E1154" s="11" t="str">
        <f>IFERROR(VLOOKUP($A$1&amp;":"&amp;A1154,'Finish order'!C:K,5,FALSE),"")</f>
        <v/>
      </c>
      <c r="F1154" s="2" t="str">
        <f>IFERROR(VLOOKUP($A$1&amp;":"&amp;A1154,'Finish order'!C:K,4,FALSE),"")</f>
        <v/>
      </c>
      <c r="G1154" s="2" t="str" cm="1">
        <f t="array" ref="G1154">IFERROR(SMALL(IF($D$2:$D2063=D1154,$A$2:$A$911*1.001),1),"")</f>
        <v/>
      </c>
      <c r="H1154" s="2" t="str" cm="1">
        <f t="array" ref="H1154">IFERROR(SMALL(IF($D$2:$D2063=D1154,$A$2:$A$911*1.0001),2),"")</f>
        <v/>
      </c>
      <c r="I1154" s="2" t="str" cm="1">
        <f t="array" ref="I1154">IFERROR(SMALL(IF($D$2:$D2063=D1154,$A$2:$A$911*1.00001),3),"")</f>
        <v/>
      </c>
      <c r="J1154" s="2" t="str" cm="1">
        <f t="array" ref="J1154">IFERROR(SMALL(IF($D$2:$D2063=D1154,$A$2:$A$911*1.000001),4),"")</f>
        <v/>
      </c>
      <c r="K1154" s="13" t="str">
        <f t="shared" ref="K1154:K1217" si="95">IF(A1154&lt;&gt;"", IF(COUNT(G1154:J1154)=4, SUM(G1154:J1154), "No"), "")</f>
        <v>No</v>
      </c>
      <c r="L1154" s="13" t="str">
        <f t="shared" ref="L1154:L1217" si="96">IF(A1154&lt;&gt;"", IF(COUNT(G1154:I1154)=3, SUM(G1154:I1154), "No"), "")</f>
        <v>No</v>
      </c>
      <c r="M1154" s="13" t="str">
        <f t="shared" ref="M1154:M1217" si="97">IF(A1154&lt;&gt;"", IF(COUNT(G1154:H1154)=2, SUM(G1154:H1154), "No"), "")</f>
        <v>No</v>
      </c>
      <c r="N1154" s="13" t="str">
        <f>Table1[[#This Row],[Club]]&amp;":"&amp;Table1[[#Headers],[Male]]</f>
        <v>:Male</v>
      </c>
    </row>
    <row r="1155" spans="1:14" x14ac:dyDescent="0.2">
      <c r="A1155" s="2">
        <v>1154</v>
      </c>
      <c r="B1155" s="2" t="str">
        <f>IFERROR(VLOOKUP($A$1&amp;":"&amp;A1155,'Finish order'!C:K,6,FALSE),"")</f>
        <v/>
      </c>
      <c r="C1155" s="2" t="str">
        <f>IFERROR(VLOOKUP(A$1&amp;":"&amp;A1155,'Finish order'!$C:$K,9,FALSE),"")</f>
        <v/>
      </c>
      <c r="D1155" s="2" t="str">
        <f>IFERROR(VLOOKUP(A$1&amp;":"&amp;A1155,'Finish order'!$C:$K,7,FALSE),"")</f>
        <v/>
      </c>
      <c r="E1155" s="11" t="str">
        <f>IFERROR(VLOOKUP($A$1&amp;":"&amp;A1155,'Finish order'!C:K,5,FALSE),"")</f>
        <v/>
      </c>
      <c r="F1155" s="2" t="str">
        <f>IFERROR(VLOOKUP($A$1&amp;":"&amp;A1155,'Finish order'!C:K,4,FALSE),"")</f>
        <v/>
      </c>
      <c r="G1155" s="2" t="str" cm="1">
        <f t="array" ref="G1155">IFERROR(SMALL(IF($D$2:$D2064=D1155,$A$2:$A$911*1.001),1),"")</f>
        <v/>
      </c>
      <c r="H1155" s="2" t="str" cm="1">
        <f t="array" ref="H1155">IFERROR(SMALL(IF($D$2:$D2064=D1155,$A$2:$A$911*1.0001),2),"")</f>
        <v/>
      </c>
      <c r="I1155" s="2" t="str" cm="1">
        <f t="array" ref="I1155">IFERROR(SMALL(IF($D$2:$D2064=D1155,$A$2:$A$911*1.00001),3),"")</f>
        <v/>
      </c>
      <c r="J1155" s="2" t="str" cm="1">
        <f t="array" ref="J1155">IFERROR(SMALL(IF($D$2:$D2064=D1155,$A$2:$A$911*1.000001),4),"")</f>
        <v/>
      </c>
      <c r="K1155" s="13" t="str">
        <f t="shared" si="95"/>
        <v>No</v>
      </c>
      <c r="L1155" s="13" t="str">
        <f t="shared" si="96"/>
        <v>No</v>
      </c>
      <c r="M1155" s="13" t="str">
        <f t="shared" si="97"/>
        <v>No</v>
      </c>
      <c r="N1155" s="13" t="str">
        <f>Table1[[#This Row],[Club]]&amp;":"&amp;Table1[[#Headers],[Male]]</f>
        <v>:Male</v>
      </c>
    </row>
    <row r="1156" spans="1:14" x14ac:dyDescent="0.2">
      <c r="A1156" s="2">
        <v>1155</v>
      </c>
      <c r="B1156" s="2" t="str">
        <f>IFERROR(VLOOKUP($A$1&amp;":"&amp;A1156,'Finish order'!C:K,6,FALSE),"")</f>
        <v/>
      </c>
      <c r="C1156" s="2" t="str">
        <f>IFERROR(VLOOKUP(A$1&amp;":"&amp;A1156,'Finish order'!$C:$K,9,FALSE),"")</f>
        <v/>
      </c>
      <c r="D1156" s="2" t="str">
        <f>IFERROR(VLOOKUP(A$1&amp;":"&amp;A1156,'Finish order'!$C:$K,7,FALSE),"")</f>
        <v/>
      </c>
      <c r="E1156" s="11" t="str">
        <f>IFERROR(VLOOKUP($A$1&amp;":"&amp;A1156,'Finish order'!C:K,5,FALSE),"")</f>
        <v/>
      </c>
      <c r="F1156" s="2" t="str">
        <f>IFERROR(VLOOKUP($A$1&amp;":"&amp;A1156,'Finish order'!C:K,4,FALSE),"")</f>
        <v/>
      </c>
      <c r="G1156" s="2" t="str" cm="1">
        <f t="array" ref="G1156">IFERROR(SMALL(IF($D$2:$D2065=D1156,$A$2:$A$911*1.001),1),"")</f>
        <v/>
      </c>
      <c r="H1156" s="2" t="str" cm="1">
        <f t="array" ref="H1156">IFERROR(SMALL(IF($D$2:$D2065=D1156,$A$2:$A$911*1.0001),2),"")</f>
        <v/>
      </c>
      <c r="I1156" s="2" t="str" cm="1">
        <f t="array" ref="I1156">IFERROR(SMALL(IF($D$2:$D2065=D1156,$A$2:$A$911*1.00001),3),"")</f>
        <v/>
      </c>
      <c r="J1156" s="2" t="str" cm="1">
        <f t="array" ref="J1156">IFERROR(SMALL(IF($D$2:$D2065=D1156,$A$2:$A$911*1.000001),4),"")</f>
        <v/>
      </c>
      <c r="K1156" s="13" t="str">
        <f t="shared" si="95"/>
        <v>No</v>
      </c>
      <c r="L1156" s="13" t="str">
        <f t="shared" si="96"/>
        <v>No</v>
      </c>
      <c r="M1156" s="13" t="str">
        <f t="shared" si="97"/>
        <v>No</v>
      </c>
      <c r="N1156" s="13" t="str">
        <f>Table1[[#This Row],[Club]]&amp;":"&amp;Table1[[#Headers],[Male]]</f>
        <v>:Male</v>
      </c>
    </row>
    <row r="1157" spans="1:14" x14ac:dyDescent="0.2">
      <c r="A1157" s="2">
        <v>1156</v>
      </c>
      <c r="B1157" s="2" t="str">
        <f>IFERROR(VLOOKUP($A$1&amp;":"&amp;A1157,'Finish order'!C:K,6,FALSE),"")</f>
        <v/>
      </c>
      <c r="C1157" s="2" t="str">
        <f>IFERROR(VLOOKUP(A$1&amp;":"&amp;A1157,'Finish order'!$C:$K,9,FALSE),"")</f>
        <v/>
      </c>
      <c r="D1157" s="2" t="str">
        <f>IFERROR(VLOOKUP(A$1&amp;":"&amp;A1157,'Finish order'!$C:$K,7,FALSE),"")</f>
        <v/>
      </c>
      <c r="E1157" s="11" t="str">
        <f>IFERROR(VLOOKUP($A$1&amp;":"&amp;A1157,'Finish order'!C:K,5,FALSE),"")</f>
        <v/>
      </c>
      <c r="F1157" s="2" t="str">
        <f>IFERROR(VLOOKUP($A$1&amp;":"&amp;A1157,'Finish order'!C:K,4,FALSE),"")</f>
        <v/>
      </c>
      <c r="G1157" s="2" t="str" cm="1">
        <f t="array" ref="G1157">IFERROR(SMALL(IF($D$2:$D2066=D1157,$A$2:$A$911*1.001),1),"")</f>
        <v/>
      </c>
      <c r="H1157" s="2" t="str" cm="1">
        <f t="array" ref="H1157">IFERROR(SMALL(IF($D$2:$D2066=D1157,$A$2:$A$911*1.0001),2),"")</f>
        <v/>
      </c>
      <c r="I1157" s="2" t="str" cm="1">
        <f t="array" ref="I1157">IFERROR(SMALL(IF($D$2:$D2066=D1157,$A$2:$A$911*1.00001),3),"")</f>
        <v/>
      </c>
      <c r="J1157" s="2" t="str" cm="1">
        <f t="array" ref="J1157">IFERROR(SMALL(IF($D$2:$D2066=D1157,$A$2:$A$911*1.000001),4),"")</f>
        <v/>
      </c>
      <c r="K1157" s="13" t="str">
        <f t="shared" si="95"/>
        <v>No</v>
      </c>
      <c r="L1157" s="13" t="str">
        <f t="shared" si="96"/>
        <v>No</v>
      </c>
      <c r="M1157" s="13" t="str">
        <f t="shared" si="97"/>
        <v>No</v>
      </c>
      <c r="N1157" s="13" t="str">
        <f>Table1[[#This Row],[Club]]&amp;":"&amp;Table1[[#Headers],[Male]]</f>
        <v>:Male</v>
      </c>
    </row>
    <row r="1158" spans="1:14" x14ac:dyDescent="0.2">
      <c r="A1158" s="2">
        <v>1157</v>
      </c>
      <c r="B1158" s="2" t="str">
        <f>IFERROR(VLOOKUP($A$1&amp;":"&amp;A1158,'Finish order'!C:K,6,FALSE),"")</f>
        <v/>
      </c>
      <c r="C1158" s="2" t="str">
        <f>IFERROR(VLOOKUP(A$1&amp;":"&amp;A1158,'Finish order'!$C:$K,9,FALSE),"")</f>
        <v/>
      </c>
      <c r="D1158" s="2" t="str">
        <f>IFERROR(VLOOKUP(A$1&amp;":"&amp;A1158,'Finish order'!$C:$K,7,FALSE),"")</f>
        <v/>
      </c>
      <c r="E1158" s="11" t="str">
        <f>IFERROR(VLOOKUP($A$1&amp;":"&amp;A1158,'Finish order'!C:K,5,FALSE),"")</f>
        <v/>
      </c>
      <c r="F1158" s="2" t="str">
        <f>IFERROR(VLOOKUP($A$1&amp;":"&amp;A1158,'Finish order'!C:K,4,FALSE),"")</f>
        <v/>
      </c>
      <c r="G1158" s="2" t="str" cm="1">
        <f t="array" ref="G1158">IFERROR(SMALL(IF($D$2:$D2067=D1158,$A$2:$A$911*1.001),1),"")</f>
        <v/>
      </c>
      <c r="H1158" s="2" t="str" cm="1">
        <f t="array" ref="H1158">IFERROR(SMALL(IF($D$2:$D2067=D1158,$A$2:$A$911*1.0001),2),"")</f>
        <v/>
      </c>
      <c r="I1158" s="2" t="str" cm="1">
        <f t="array" ref="I1158">IFERROR(SMALL(IF($D$2:$D2067=D1158,$A$2:$A$911*1.00001),3),"")</f>
        <v/>
      </c>
      <c r="J1158" s="2" t="str" cm="1">
        <f t="array" ref="J1158">IFERROR(SMALL(IF($D$2:$D2067=D1158,$A$2:$A$911*1.000001),4),"")</f>
        <v/>
      </c>
      <c r="K1158" s="13" t="str">
        <f t="shared" si="95"/>
        <v>No</v>
      </c>
      <c r="L1158" s="13" t="str">
        <f t="shared" si="96"/>
        <v>No</v>
      </c>
      <c r="M1158" s="13" t="str">
        <f t="shared" si="97"/>
        <v>No</v>
      </c>
      <c r="N1158" s="13" t="str">
        <f>Table1[[#This Row],[Club]]&amp;":"&amp;Table1[[#Headers],[Male]]</f>
        <v>:Male</v>
      </c>
    </row>
    <row r="1159" spans="1:14" x14ac:dyDescent="0.2">
      <c r="A1159" s="2">
        <v>1158</v>
      </c>
      <c r="B1159" s="2" t="str">
        <f>IFERROR(VLOOKUP($A$1&amp;":"&amp;A1159,'Finish order'!C:K,6,FALSE),"")</f>
        <v/>
      </c>
      <c r="C1159" s="2" t="str">
        <f>IFERROR(VLOOKUP(A$1&amp;":"&amp;A1159,'Finish order'!$C:$K,9,FALSE),"")</f>
        <v/>
      </c>
      <c r="D1159" s="2" t="str">
        <f>IFERROR(VLOOKUP(A$1&amp;":"&amp;A1159,'Finish order'!$C:$K,7,FALSE),"")</f>
        <v/>
      </c>
      <c r="E1159" s="11" t="str">
        <f>IFERROR(VLOOKUP($A$1&amp;":"&amp;A1159,'Finish order'!C:K,5,FALSE),"")</f>
        <v/>
      </c>
      <c r="F1159" s="2" t="str">
        <f>IFERROR(VLOOKUP($A$1&amp;":"&amp;A1159,'Finish order'!C:K,4,FALSE),"")</f>
        <v/>
      </c>
      <c r="G1159" s="2" t="str" cm="1">
        <f t="array" ref="G1159">IFERROR(SMALL(IF($D$2:$D2068=D1159,$A$2:$A$911*1.001),1),"")</f>
        <v/>
      </c>
      <c r="H1159" s="2" t="str" cm="1">
        <f t="array" ref="H1159">IFERROR(SMALL(IF($D$2:$D2068=D1159,$A$2:$A$911*1.0001),2),"")</f>
        <v/>
      </c>
      <c r="I1159" s="2" t="str" cm="1">
        <f t="array" ref="I1159">IFERROR(SMALL(IF($D$2:$D2068=D1159,$A$2:$A$911*1.00001),3),"")</f>
        <v/>
      </c>
      <c r="J1159" s="2" t="str" cm="1">
        <f t="array" ref="J1159">IFERROR(SMALL(IF($D$2:$D2068=D1159,$A$2:$A$911*1.000001),4),"")</f>
        <v/>
      </c>
      <c r="K1159" s="13" t="str">
        <f t="shared" si="95"/>
        <v>No</v>
      </c>
      <c r="L1159" s="13" t="str">
        <f t="shared" si="96"/>
        <v>No</v>
      </c>
      <c r="M1159" s="13" t="str">
        <f t="shared" si="97"/>
        <v>No</v>
      </c>
      <c r="N1159" s="13" t="str">
        <f>Table1[[#This Row],[Club]]&amp;":"&amp;Table1[[#Headers],[Male]]</f>
        <v>:Male</v>
      </c>
    </row>
    <row r="1160" spans="1:14" x14ac:dyDescent="0.2">
      <c r="A1160" s="2">
        <v>1159</v>
      </c>
      <c r="B1160" s="2" t="str">
        <f>IFERROR(VLOOKUP($A$1&amp;":"&amp;A1160,'Finish order'!C:K,6,FALSE),"")</f>
        <v/>
      </c>
      <c r="C1160" s="2" t="str">
        <f>IFERROR(VLOOKUP(A$1&amp;":"&amp;A1160,'Finish order'!$C:$K,9,FALSE),"")</f>
        <v/>
      </c>
      <c r="D1160" s="2" t="str">
        <f>IFERROR(VLOOKUP(A$1&amp;":"&amp;A1160,'Finish order'!$C:$K,7,FALSE),"")</f>
        <v/>
      </c>
      <c r="E1160" s="11" t="str">
        <f>IFERROR(VLOOKUP($A$1&amp;":"&amp;A1160,'Finish order'!C:K,5,FALSE),"")</f>
        <v/>
      </c>
      <c r="F1160" s="2" t="str">
        <f>IFERROR(VLOOKUP($A$1&amp;":"&amp;A1160,'Finish order'!C:K,4,FALSE),"")</f>
        <v/>
      </c>
      <c r="G1160" s="2" t="str" cm="1">
        <f t="array" ref="G1160">IFERROR(SMALL(IF($D$2:$D2069=D1160,$A$2:$A$911*1.001),1),"")</f>
        <v/>
      </c>
      <c r="H1160" s="2" t="str" cm="1">
        <f t="array" ref="H1160">IFERROR(SMALL(IF($D$2:$D2069=D1160,$A$2:$A$911*1.0001),2),"")</f>
        <v/>
      </c>
      <c r="I1160" s="2" t="str" cm="1">
        <f t="array" ref="I1160">IFERROR(SMALL(IF($D$2:$D2069=D1160,$A$2:$A$911*1.00001),3),"")</f>
        <v/>
      </c>
      <c r="J1160" s="2" t="str" cm="1">
        <f t="array" ref="J1160">IFERROR(SMALL(IF($D$2:$D2069=D1160,$A$2:$A$911*1.000001),4),"")</f>
        <v/>
      </c>
      <c r="K1160" s="13" t="str">
        <f t="shared" si="95"/>
        <v>No</v>
      </c>
      <c r="L1160" s="13" t="str">
        <f t="shared" si="96"/>
        <v>No</v>
      </c>
      <c r="M1160" s="13" t="str">
        <f t="shared" si="97"/>
        <v>No</v>
      </c>
      <c r="N1160" s="13" t="str">
        <f>Table1[[#This Row],[Club]]&amp;":"&amp;Table1[[#Headers],[Male]]</f>
        <v>:Male</v>
      </c>
    </row>
    <row r="1161" spans="1:14" x14ac:dyDescent="0.2">
      <c r="A1161" s="2">
        <v>1160</v>
      </c>
      <c r="B1161" s="2" t="str">
        <f>IFERROR(VLOOKUP($A$1&amp;":"&amp;A1161,'Finish order'!C:K,6,FALSE),"")</f>
        <v/>
      </c>
      <c r="C1161" s="2" t="str">
        <f>IFERROR(VLOOKUP(A$1&amp;":"&amp;A1161,'Finish order'!$C:$K,9,FALSE),"")</f>
        <v/>
      </c>
      <c r="D1161" s="2" t="str">
        <f>IFERROR(VLOOKUP(A$1&amp;":"&amp;A1161,'Finish order'!$C:$K,7,FALSE),"")</f>
        <v/>
      </c>
      <c r="E1161" s="11" t="str">
        <f>IFERROR(VLOOKUP($A$1&amp;":"&amp;A1161,'Finish order'!C:K,5,FALSE),"")</f>
        <v/>
      </c>
      <c r="F1161" s="2" t="str">
        <f>IFERROR(VLOOKUP($A$1&amp;":"&amp;A1161,'Finish order'!C:K,4,FALSE),"")</f>
        <v/>
      </c>
      <c r="G1161" s="2" t="str" cm="1">
        <f t="array" ref="G1161">IFERROR(SMALL(IF($D$2:$D2070=D1161,$A$2:$A$911*1.001),1),"")</f>
        <v/>
      </c>
      <c r="H1161" s="2" t="str" cm="1">
        <f t="array" ref="H1161">IFERROR(SMALL(IF($D$2:$D2070=D1161,$A$2:$A$911*1.0001),2),"")</f>
        <v/>
      </c>
      <c r="I1161" s="2" t="str" cm="1">
        <f t="array" ref="I1161">IFERROR(SMALL(IF($D$2:$D2070=D1161,$A$2:$A$911*1.00001),3),"")</f>
        <v/>
      </c>
      <c r="J1161" s="2" t="str" cm="1">
        <f t="array" ref="J1161">IFERROR(SMALL(IF($D$2:$D2070=D1161,$A$2:$A$911*1.000001),4),"")</f>
        <v/>
      </c>
      <c r="K1161" s="13" t="str">
        <f t="shared" si="95"/>
        <v>No</v>
      </c>
      <c r="L1161" s="13" t="str">
        <f t="shared" si="96"/>
        <v>No</v>
      </c>
      <c r="M1161" s="13" t="str">
        <f t="shared" si="97"/>
        <v>No</v>
      </c>
      <c r="N1161" s="13" t="str">
        <f>Table1[[#This Row],[Club]]&amp;":"&amp;Table1[[#Headers],[Male]]</f>
        <v>:Male</v>
      </c>
    </row>
    <row r="1162" spans="1:14" x14ac:dyDescent="0.2">
      <c r="A1162" s="2">
        <v>1161</v>
      </c>
      <c r="B1162" s="2" t="str">
        <f>IFERROR(VLOOKUP($A$1&amp;":"&amp;A1162,'Finish order'!C:K,6,FALSE),"")</f>
        <v/>
      </c>
      <c r="C1162" s="2" t="str">
        <f>IFERROR(VLOOKUP(A$1&amp;":"&amp;A1162,'Finish order'!$C:$K,9,FALSE),"")</f>
        <v/>
      </c>
      <c r="D1162" s="2" t="str">
        <f>IFERROR(VLOOKUP(A$1&amp;":"&amp;A1162,'Finish order'!$C:$K,7,FALSE),"")</f>
        <v/>
      </c>
      <c r="E1162" s="11" t="str">
        <f>IFERROR(VLOOKUP($A$1&amp;":"&amp;A1162,'Finish order'!C:K,5,FALSE),"")</f>
        <v/>
      </c>
      <c r="F1162" s="2" t="str">
        <f>IFERROR(VLOOKUP($A$1&amp;":"&amp;A1162,'Finish order'!C:K,4,FALSE),"")</f>
        <v/>
      </c>
      <c r="G1162" s="2" t="str" cm="1">
        <f t="array" ref="G1162">IFERROR(SMALL(IF($D$2:$D2071=D1162,$A$2:$A$911*1.001),1),"")</f>
        <v/>
      </c>
      <c r="H1162" s="2" t="str" cm="1">
        <f t="array" ref="H1162">IFERROR(SMALL(IF($D$2:$D2071=D1162,$A$2:$A$911*1.0001),2),"")</f>
        <v/>
      </c>
      <c r="I1162" s="2" t="str" cm="1">
        <f t="array" ref="I1162">IFERROR(SMALL(IF($D$2:$D2071=D1162,$A$2:$A$911*1.00001),3),"")</f>
        <v/>
      </c>
      <c r="J1162" s="2" t="str" cm="1">
        <f t="array" ref="J1162">IFERROR(SMALL(IF($D$2:$D2071=D1162,$A$2:$A$911*1.000001),4),"")</f>
        <v/>
      </c>
      <c r="K1162" s="13" t="str">
        <f t="shared" si="95"/>
        <v>No</v>
      </c>
      <c r="L1162" s="13" t="str">
        <f t="shared" si="96"/>
        <v>No</v>
      </c>
      <c r="M1162" s="13" t="str">
        <f t="shared" si="97"/>
        <v>No</v>
      </c>
      <c r="N1162" s="13" t="str">
        <f>Table1[[#This Row],[Club]]&amp;":"&amp;Table1[[#Headers],[Male]]</f>
        <v>:Male</v>
      </c>
    </row>
    <row r="1163" spans="1:14" x14ac:dyDescent="0.2">
      <c r="A1163" s="2">
        <v>1162</v>
      </c>
      <c r="B1163" s="2" t="str">
        <f>IFERROR(VLOOKUP($A$1&amp;":"&amp;A1163,'Finish order'!C:K,6,FALSE),"")</f>
        <v/>
      </c>
      <c r="C1163" s="2" t="str">
        <f>IFERROR(VLOOKUP(A$1&amp;":"&amp;A1163,'Finish order'!$C:$K,9,FALSE),"")</f>
        <v/>
      </c>
      <c r="D1163" s="2" t="str">
        <f>IFERROR(VLOOKUP(A$1&amp;":"&amp;A1163,'Finish order'!$C:$K,7,FALSE),"")</f>
        <v/>
      </c>
      <c r="E1163" s="11" t="str">
        <f>IFERROR(VLOOKUP($A$1&amp;":"&amp;A1163,'Finish order'!C:K,5,FALSE),"")</f>
        <v/>
      </c>
      <c r="F1163" s="2" t="str">
        <f>IFERROR(VLOOKUP($A$1&amp;":"&amp;A1163,'Finish order'!C:K,4,FALSE),"")</f>
        <v/>
      </c>
      <c r="G1163" s="2" t="str" cm="1">
        <f t="array" ref="G1163">IFERROR(SMALL(IF($D$2:$D2072=D1163,$A$2:$A$911*1.001),1),"")</f>
        <v/>
      </c>
      <c r="H1163" s="2" t="str" cm="1">
        <f t="array" ref="H1163">IFERROR(SMALL(IF($D$2:$D2072=D1163,$A$2:$A$911*1.0001),2),"")</f>
        <v/>
      </c>
      <c r="I1163" s="2" t="str" cm="1">
        <f t="array" ref="I1163">IFERROR(SMALL(IF($D$2:$D2072=D1163,$A$2:$A$911*1.00001),3),"")</f>
        <v/>
      </c>
      <c r="J1163" s="2" t="str" cm="1">
        <f t="array" ref="J1163">IFERROR(SMALL(IF($D$2:$D2072=D1163,$A$2:$A$911*1.000001),4),"")</f>
        <v/>
      </c>
      <c r="K1163" s="13" t="str">
        <f t="shared" si="95"/>
        <v>No</v>
      </c>
      <c r="L1163" s="13" t="str">
        <f t="shared" si="96"/>
        <v>No</v>
      </c>
      <c r="M1163" s="13" t="str">
        <f t="shared" si="97"/>
        <v>No</v>
      </c>
      <c r="N1163" s="13" t="str">
        <f>Table1[[#This Row],[Club]]&amp;":"&amp;Table1[[#Headers],[Male]]</f>
        <v>:Male</v>
      </c>
    </row>
    <row r="1164" spans="1:14" x14ac:dyDescent="0.2">
      <c r="A1164" s="2">
        <v>1163</v>
      </c>
      <c r="B1164" s="2" t="str">
        <f>IFERROR(VLOOKUP($A$1&amp;":"&amp;A1164,'Finish order'!C:K,6,FALSE),"")</f>
        <v/>
      </c>
      <c r="C1164" s="2" t="str">
        <f>IFERROR(VLOOKUP(A$1&amp;":"&amp;A1164,'Finish order'!$C:$K,9,FALSE),"")</f>
        <v/>
      </c>
      <c r="D1164" s="2" t="str">
        <f>IFERROR(VLOOKUP(A$1&amp;":"&amp;A1164,'Finish order'!$C:$K,7,FALSE),"")</f>
        <v/>
      </c>
      <c r="E1164" s="11" t="str">
        <f>IFERROR(VLOOKUP($A$1&amp;":"&amp;A1164,'Finish order'!C:K,5,FALSE),"")</f>
        <v/>
      </c>
      <c r="F1164" s="2" t="str">
        <f>IFERROR(VLOOKUP($A$1&amp;":"&amp;A1164,'Finish order'!C:K,4,FALSE),"")</f>
        <v/>
      </c>
      <c r="G1164" s="2" t="str" cm="1">
        <f t="array" ref="G1164">IFERROR(SMALL(IF($D$2:$D2073=D1164,$A$2:$A$911*1.001),1),"")</f>
        <v/>
      </c>
      <c r="H1164" s="2" t="str" cm="1">
        <f t="array" ref="H1164">IFERROR(SMALL(IF($D$2:$D2073=D1164,$A$2:$A$911*1.0001),2),"")</f>
        <v/>
      </c>
      <c r="I1164" s="2" t="str" cm="1">
        <f t="array" ref="I1164">IFERROR(SMALL(IF($D$2:$D2073=D1164,$A$2:$A$911*1.00001),3),"")</f>
        <v/>
      </c>
      <c r="J1164" s="2" t="str" cm="1">
        <f t="array" ref="J1164">IFERROR(SMALL(IF($D$2:$D2073=D1164,$A$2:$A$911*1.000001),4),"")</f>
        <v/>
      </c>
      <c r="K1164" s="13" t="str">
        <f t="shared" si="95"/>
        <v>No</v>
      </c>
      <c r="L1164" s="13" t="str">
        <f t="shared" si="96"/>
        <v>No</v>
      </c>
      <c r="M1164" s="13" t="str">
        <f t="shared" si="97"/>
        <v>No</v>
      </c>
      <c r="N1164" s="13" t="str">
        <f>Table1[[#This Row],[Club]]&amp;":"&amp;Table1[[#Headers],[Male]]</f>
        <v>:Male</v>
      </c>
    </row>
    <row r="1165" spans="1:14" x14ac:dyDescent="0.2">
      <c r="A1165" s="2">
        <v>1164</v>
      </c>
      <c r="B1165" s="2" t="str">
        <f>IFERROR(VLOOKUP($A$1&amp;":"&amp;A1165,'Finish order'!C:K,6,FALSE),"")</f>
        <v/>
      </c>
      <c r="C1165" s="2" t="str">
        <f>IFERROR(VLOOKUP(A$1&amp;":"&amp;A1165,'Finish order'!$C:$K,9,FALSE),"")</f>
        <v/>
      </c>
      <c r="D1165" s="2" t="str">
        <f>IFERROR(VLOOKUP(A$1&amp;":"&amp;A1165,'Finish order'!$C:$K,7,FALSE),"")</f>
        <v/>
      </c>
      <c r="E1165" s="11" t="str">
        <f>IFERROR(VLOOKUP($A$1&amp;":"&amp;A1165,'Finish order'!C:K,5,FALSE),"")</f>
        <v/>
      </c>
      <c r="F1165" s="2" t="str">
        <f>IFERROR(VLOOKUP($A$1&amp;":"&amp;A1165,'Finish order'!C:K,4,FALSE),"")</f>
        <v/>
      </c>
      <c r="G1165" s="2" t="str" cm="1">
        <f t="array" ref="G1165">IFERROR(SMALL(IF($D$2:$D2074=D1165,$A$2:$A$911*1.001),1),"")</f>
        <v/>
      </c>
      <c r="H1165" s="2" t="str" cm="1">
        <f t="array" ref="H1165">IFERROR(SMALL(IF($D$2:$D2074=D1165,$A$2:$A$911*1.0001),2),"")</f>
        <v/>
      </c>
      <c r="I1165" s="2" t="str" cm="1">
        <f t="array" ref="I1165">IFERROR(SMALL(IF($D$2:$D2074=D1165,$A$2:$A$911*1.00001),3),"")</f>
        <v/>
      </c>
      <c r="J1165" s="2" t="str" cm="1">
        <f t="array" ref="J1165">IFERROR(SMALL(IF($D$2:$D2074=D1165,$A$2:$A$911*1.000001),4),"")</f>
        <v/>
      </c>
      <c r="K1165" s="13" t="str">
        <f t="shared" si="95"/>
        <v>No</v>
      </c>
      <c r="L1165" s="13" t="str">
        <f t="shared" si="96"/>
        <v>No</v>
      </c>
      <c r="M1165" s="13" t="str">
        <f t="shared" si="97"/>
        <v>No</v>
      </c>
      <c r="N1165" s="13" t="str">
        <f>Table1[[#This Row],[Club]]&amp;":"&amp;Table1[[#Headers],[Male]]</f>
        <v>:Male</v>
      </c>
    </row>
    <row r="1166" spans="1:14" x14ac:dyDescent="0.2">
      <c r="A1166" s="2">
        <v>1165</v>
      </c>
      <c r="B1166" s="2" t="str">
        <f>IFERROR(VLOOKUP($A$1&amp;":"&amp;A1166,'Finish order'!C:K,6,FALSE),"")</f>
        <v/>
      </c>
      <c r="C1166" s="2" t="str">
        <f>IFERROR(VLOOKUP(A$1&amp;":"&amp;A1166,'Finish order'!$C:$K,9,FALSE),"")</f>
        <v/>
      </c>
      <c r="D1166" s="2" t="str">
        <f>IFERROR(VLOOKUP(A$1&amp;":"&amp;A1166,'Finish order'!$C:$K,7,FALSE),"")</f>
        <v/>
      </c>
      <c r="E1166" s="11" t="str">
        <f>IFERROR(VLOOKUP($A$1&amp;":"&amp;A1166,'Finish order'!C:K,5,FALSE),"")</f>
        <v/>
      </c>
      <c r="F1166" s="2" t="str">
        <f>IFERROR(VLOOKUP($A$1&amp;":"&amp;A1166,'Finish order'!C:K,4,FALSE),"")</f>
        <v/>
      </c>
      <c r="G1166" s="2" t="str" cm="1">
        <f t="array" ref="G1166">IFERROR(SMALL(IF($D$2:$D2075=D1166,$A$2:$A$911*1.001),1),"")</f>
        <v/>
      </c>
      <c r="H1166" s="2" t="str" cm="1">
        <f t="array" ref="H1166">IFERROR(SMALL(IF($D$2:$D2075=D1166,$A$2:$A$911*1.0001),2),"")</f>
        <v/>
      </c>
      <c r="I1166" s="2" t="str" cm="1">
        <f t="array" ref="I1166">IFERROR(SMALL(IF($D$2:$D2075=D1166,$A$2:$A$911*1.00001),3),"")</f>
        <v/>
      </c>
      <c r="J1166" s="2" t="str" cm="1">
        <f t="array" ref="J1166">IFERROR(SMALL(IF($D$2:$D2075=D1166,$A$2:$A$911*1.000001),4),"")</f>
        <v/>
      </c>
      <c r="K1166" s="13" t="str">
        <f t="shared" si="95"/>
        <v>No</v>
      </c>
      <c r="L1166" s="13" t="str">
        <f t="shared" si="96"/>
        <v>No</v>
      </c>
      <c r="M1166" s="13" t="str">
        <f t="shared" si="97"/>
        <v>No</v>
      </c>
      <c r="N1166" s="13" t="str">
        <f>Table1[[#This Row],[Club]]&amp;":"&amp;Table1[[#Headers],[Male]]</f>
        <v>:Male</v>
      </c>
    </row>
    <row r="1167" spans="1:14" x14ac:dyDescent="0.2">
      <c r="A1167" s="2">
        <v>1166</v>
      </c>
      <c r="B1167" s="2" t="str">
        <f>IFERROR(VLOOKUP($A$1&amp;":"&amp;A1167,'Finish order'!C:K,6,FALSE),"")</f>
        <v/>
      </c>
      <c r="C1167" s="2" t="str">
        <f>IFERROR(VLOOKUP(A$1&amp;":"&amp;A1167,'Finish order'!$C:$K,9,FALSE),"")</f>
        <v/>
      </c>
      <c r="D1167" s="2" t="str">
        <f>IFERROR(VLOOKUP(A$1&amp;":"&amp;A1167,'Finish order'!$C:$K,7,FALSE),"")</f>
        <v/>
      </c>
      <c r="E1167" s="11" t="str">
        <f>IFERROR(VLOOKUP($A$1&amp;":"&amp;A1167,'Finish order'!C:K,5,FALSE),"")</f>
        <v/>
      </c>
      <c r="F1167" s="2" t="str">
        <f>IFERROR(VLOOKUP($A$1&amp;":"&amp;A1167,'Finish order'!C:K,4,FALSE),"")</f>
        <v/>
      </c>
      <c r="G1167" s="2" t="str" cm="1">
        <f t="array" ref="G1167">IFERROR(SMALL(IF($D$2:$D2076=D1167,$A$2:$A$911*1.001),1),"")</f>
        <v/>
      </c>
      <c r="H1167" s="2" t="str" cm="1">
        <f t="array" ref="H1167">IFERROR(SMALL(IF($D$2:$D2076=D1167,$A$2:$A$911*1.0001),2),"")</f>
        <v/>
      </c>
      <c r="I1167" s="2" t="str" cm="1">
        <f t="array" ref="I1167">IFERROR(SMALL(IF($D$2:$D2076=D1167,$A$2:$A$911*1.00001),3),"")</f>
        <v/>
      </c>
      <c r="J1167" s="2" t="str" cm="1">
        <f t="array" ref="J1167">IFERROR(SMALL(IF($D$2:$D2076=D1167,$A$2:$A$911*1.000001),4),"")</f>
        <v/>
      </c>
      <c r="K1167" s="13" t="str">
        <f t="shared" si="95"/>
        <v>No</v>
      </c>
      <c r="L1167" s="13" t="str">
        <f t="shared" si="96"/>
        <v>No</v>
      </c>
      <c r="M1167" s="13" t="str">
        <f t="shared" si="97"/>
        <v>No</v>
      </c>
      <c r="N1167" s="13" t="str">
        <f>Table1[[#This Row],[Club]]&amp;":"&amp;Table1[[#Headers],[Male]]</f>
        <v>:Male</v>
      </c>
    </row>
    <row r="1168" spans="1:14" x14ac:dyDescent="0.2">
      <c r="A1168" s="2">
        <v>1167</v>
      </c>
      <c r="B1168" s="2" t="str">
        <f>IFERROR(VLOOKUP($A$1&amp;":"&amp;A1168,'Finish order'!C:K,6,FALSE),"")</f>
        <v/>
      </c>
      <c r="C1168" s="2" t="str">
        <f>IFERROR(VLOOKUP(A$1&amp;":"&amp;A1168,'Finish order'!$C:$K,9,FALSE),"")</f>
        <v/>
      </c>
      <c r="D1168" s="2" t="str">
        <f>IFERROR(VLOOKUP(A$1&amp;":"&amp;A1168,'Finish order'!$C:$K,7,FALSE),"")</f>
        <v/>
      </c>
      <c r="E1168" s="11" t="str">
        <f>IFERROR(VLOOKUP($A$1&amp;":"&amp;A1168,'Finish order'!C:K,5,FALSE),"")</f>
        <v/>
      </c>
      <c r="F1168" s="2" t="str">
        <f>IFERROR(VLOOKUP($A$1&amp;":"&amp;A1168,'Finish order'!C:K,4,FALSE),"")</f>
        <v/>
      </c>
      <c r="G1168" s="2" t="str" cm="1">
        <f t="array" ref="G1168">IFERROR(SMALL(IF($D$2:$D2077=D1168,$A$2:$A$911*1.001),1),"")</f>
        <v/>
      </c>
      <c r="H1168" s="2" t="str" cm="1">
        <f t="array" ref="H1168">IFERROR(SMALL(IF($D$2:$D2077=D1168,$A$2:$A$911*1.0001),2),"")</f>
        <v/>
      </c>
      <c r="I1168" s="2" t="str" cm="1">
        <f t="array" ref="I1168">IFERROR(SMALL(IF($D$2:$D2077=D1168,$A$2:$A$911*1.00001),3),"")</f>
        <v/>
      </c>
      <c r="J1168" s="2" t="str" cm="1">
        <f t="array" ref="J1168">IFERROR(SMALL(IF($D$2:$D2077=D1168,$A$2:$A$911*1.000001),4),"")</f>
        <v/>
      </c>
      <c r="K1168" s="13" t="str">
        <f t="shared" si="95"/>
        <v>No</v>
      </c>
      <c r="L1168" s="13" t="str">
        <f t="shared" si="96"/>
        <v>No</v>
      </c>
      <c r="M1168" s="13" t="str">
        <f t="shared" si="97"/>
        <v>No</v>
      </c>
      <c r="N1168" s="13" t="str">
        <f>Table1[[#This Row],[Club]]&amp;":"&amp;Table1[[#Headers],[Male]]</f>
        <v>:Male</v>
      </c>
    </row>
    <row r="1169" spans="1:14" x14ac:dyDescent="0.2">
      <c r="A1169" s="2">
        <v>1168</v>
      </c>
      <c r="B1169" s="2" t="str">
        <f>IFERROR(VLOOKUP($A$1&amp;":"&amp;A1169,'Finish order'!C:K,6,FALSE),"")</f>
        <v/>
      </c>
      <c r="C1169" s="2" t="str">
        <f>IFERROR(VLOOKUP(A$1&amp;":"&amp;A1169,'Finish order'!$C:$K,9,FALSE),"")</f>
        <v/>
      </c>
      <c r="D1169" s="2" t="str">
        <f>IFERROR(VLOOKUP(A$1&amp;":"&amp;A1169,'Finish order'!$C:$K,7,FALSE),"")</f>
        <v/>
      </c>
      <c r="E1169" s="11" t="str">
        <f>IFERROR(VLOOKUP($A$1&amp;":"&amp;A1169,'Finish order'!C:K,5,FALSE),"")</f>
        <v/>
      </c>
      <c r="F1169" s="2" t="str">
        <f>IFERROR(VLOOKUP($A$1&amp;":"&amp;A1169,'Finish order'!C:K,4,FALSE),"")</f>
        <v/>
      </c>
      <c r="G1169" s="2" t="str" cm="1">
        <f t="array" ref="G1169">IFERROR(SMALL(IF($D$2:$D2078=D1169,$A$2:$A$911*1.001),1),"")</f>
        <v/>
      </c>
      <c r="H1169" s="2" t="str" cm="1">
        <f t="array" ref="H1169">IFERROR(SMALL(IF($D$2:$D2078=D1169,$A$2:$A$911*1.0001),2),"")</f>
        <v/>
      </c>
      <c r="I1169" s="2" t="str" cm="1">
        <f t="array" ref="I1169">IFERROR(SMALL(IF($D$2:$D2078=D1169,$A$2:$A$911*1.00001),3),"")</f>
        <v/>
      </c>
      <c r="J1169" s="2" t="str" cm="1">
        <f t="array" ref="J1169">IFERROR(SMALL(IF($D$2:$D2078=D1169,$A$2:$A$911*1.000001),4),"")</f>
        <v/>
      </c>
      <c r="K1169" s="13" t="str">
        <f t="shared" si="95"/>
        <v>No</v>
      </c>
      <c r="L1169" s="13" t="str">
        <f t="shared" si="96"/>
        <v>No</v>
      </c>
      <c r="M1169" s="13" t="str">
        <f t="shared" si="97"/>
        <v>No</v>
      </c>
      <c r="N1169" s="13" t="str">
        <f>Table1[[#This Row],[Club]]&amp;":"&amp;Table1[[#Headers],[Male]]</f>
        <v>:Male</v>
      </c>
    </row>
    <row r="1170" spans="1:14" x14ac:dyDescent="0.2">
      <c r="A1170" s="2">
        <v>1169</v>
      </c>
      <c r="B1170" s="2" t="str">
        <f>IFERROR(VLOOKUP($A$1&amp;":"&amp;A1170,'Finish order'!C:K,6,FALSE),"")</f>
        <v/>
      </c>
      <c r="C1170" s="2" t="str">
        <f>IFERROR(VLOOKUP(A$1&amp;":"&amp;A1170,'Finish order'!$C:$K,9,FALSE),"")</f>
        <v/>
      </c>
      <c r="D1170" s="2" t="str">
        <f>IFERROR(VLOOKUP(A$1&amp;":"&amp;A1170,'Finish order'!$C:$K,7,FALSE),"")</f>
        <v/>
      </c>
      <c r="E1170" s="11" t="str">
        <f>IFERROR(VLOOKUP($A$1&amp;":"&amp;A1170,'Finish order'!C:K,5,FALSE),"")</f>
        <v/>
      </c>
      <c r="F1170" s="2" t="str">
        <f>IFERROR(VLOOKUP($A$1&amp;":"&amp;A1170,'Finish order'!C:K,4,FALSE),"")</f>
        <v/>
      </c>
      <c r="G1170" s="2" t="str" cm="1">
        <f t="array" ref="G1170">IFERROR(SMALL(IF($D$2:$D2079=D1170,$A$2:$A$911*1.001),1),"")</f>
        <v/>
      </c>
      <c r="H1170" s="2" t="str" cm="1">
        <f t="array" ref="H1170">IFERROR(SMALL(IF($D$2:$D2079=D1170,$A$2:$A$911*1.0001),2),"")</f>
        <v/>
      </c>
      <c r="I1170" s="2" t="str" cm="1">
        <f t="array" ref="I1170">IFERROR(SMALL(IF($D$2:$D2079=D1170,$A$2:$A$911*1.00001),3),"")</f>
        <v/>
      </c>
      <c r="J1170" s="2" t="str" cm="1">
        <f t="array" ref="J1170">IFERROR(SMALL(IF($D$2:$D2079=D1170,$A$2:$A$911*1.000001),4),"")</f>
        <v/>
      </c>
      <c r="K1170" s="13" t="str">
        <f t="shared" si="95"/>
        <v>No</v>
      </c>
      <c r="L1170" s="13" t="str">
        <f t="shared" si="96"/>
        <v>No</v>
      </c>
      <c r="M1170" s="13" t="str">
        <f t="shared" si="97"/>
        <v>No</v>
      </c>
      <c r="N1170" s="13" t="str">
        <f>Table1[[#This Row],[Club]]&amp;":"&amp;Table1[[#Headers],[Male]]</f>
        <v>:Male</v>
      </c>
    </row>
    <row r="1171" spans="1:14" x14ac:dyDescent="0.2">
      <c r="A1171" s="2">
        <v>1170</v>
      </c>
      <c r="B1171" s="2" t="str">
        <f>IFERROR(VLOOKUP($A$1&amp;":"&amp;A1171,'Finish order'!C:K,6,FALSE),"")</f>
        <v/>
      </c>
      <c r="C1171" s="2" t="str">
        <f>IFERROR(VLOOKUP(A$1&amp;":"&amp;A1171,'Finish order'!$C:$K,9,FALSE),"")</f>
        <v/>
      </c>
      <c r="D1171" s="2" t="str">
        <f>IFERROR(VLOOKUP(A$1&amp;":"&amp;A1171,'Finish order'!$C:$K,7,FALSE),"")</f>
        <v/>
      </c>
      <c r="E1171" s="11" t="str">
        <f>IFERROR(VLOOKUP($A$1&amp;":"&amp;A1171,'Finish order'!C:K,5,FALSE),"")</f>
        <v/>
      </c>
      <c r="F1171" s="2" t="str">
        <f>IFERROR(VLOOKUP($A$1&amp;":"&amp;A1171,'Finish order'!C:K,4,FALSE),"")</f>
        <v/>
      </c>
      <c r="G1171" s="2" t="str" cm="1">
        <f t="array" ref="G1171">IFERROR(SMALL(IF($D$2:$D2080=D1171,$A$2:$A$911*1.001),1),"")</f>
        <v/>
      </c>
      <c r="H1171" s="2" t="str" cm="1">
        <f t="array" ref="H1171">IFERROR(SMALL(IF($D$2:$D2080=D1171,$A$2:$A$911*1.0001),2),"")</f>
        <v/>
      </c>
      <c r="I1171" s="2" t="str" cm="1">
        <f t="array" ref="I1171">IFERROR(SMALL(IF($D$2:$D2080=D1171,$A$2:$A$911*1.00001),3),"")</f>
        <v/>
      </c>
      <c r="J1171" s="2" t="str" cm="1">
        <f t="array" ref="J1171">IFERROR(SMALL(IF($D$2:$D2080=D1171,$A$2:$A$911*1.000001),4),"")</f>
        <v/>
      </c>
      <c r="K1171" s="13" t="str">
        <f t="shared" si="95"/>
        <v>No</v>
      </c>
      <c r="L1171" s="13" t="str">
        <f t="shared" si="96"/>
        <v>No</v>
      </c>
      <c r="M1171" s="13" t="str">
        <f t="shared" si="97"/>
        <v>No</v>
      </c>
      <c r="N1171" s="13" t="str">
        <f>Table1[[#This Row],[Club]]&amp;":"&amp;Table1[[#Headers],[Male]]</f>
        <v>:Male</v>
      </c>
    </row>
    <row r="1172" spans="1:14" x14ac:dyDescent="0.2">
      <c r="A1172" s="2">
        <v>1171</v>
      </c>
      <c r="B1172" s="2" t="str">
        <f>IFERROR(VLOOKUP($A$1&amp;":"&amp;A1172,'Finish order'!C:K,6,FALSE),"")</f>
        <v/>
      </c>
      <c r="C1172" s="2" t="str">
        <f>IFERROR(VLOOKUP(A$1&amp;":"&amp;A1172,'Finish order'!$C:$K,9,FALSE),"")</f>
        <v/>
      </c>
      <c r="D1172" s="2" t="str">
        <f>IFERROR(VLOOKUP(A$1&amp;":"&amp;A1172,'Finish order'!$C:$K,7,FALSE),"")</f>
        <v/>
      </c>
      <c r="E1172" s="11" t="str">
        <f>IFERROR(VLOOKUP($A$1&amp;":"&amp;A1172,'Finish order'!C:K,5,FALSE),"")</f>
        <v/>
      </c>
      <c r="F1172" s="2" t="str">
        <f>IFERROR(VLOOKUP($A$1&amp;":"&amp;A1172,'Finish order'!C:K,4,FALSE),"")</f>
        <v/>
      </c>
      <c r="G1172" s="2" t="str" cm="1">
        <f t="array" ref="G1172">IFERROR(SMALL(IF($D$2:$D2081=D1172,$A$2:$A$911*1.001),1),"")</f>
        <v/>
      </c>
      <c r="H1172" s="2" t="str" cm="1">
        <f t="array" ref="H1172">IFERROR(SMALL(IF($D$2:$D2081=D1172,$A$2:$A$911*1.0001),2),"")</f>
        <v/>
      </c>
      <c r="I1172" s="2" t="str" cm="1">
        <f t="array" ref="I1172">IFERROR(SMALL(IF($D$2:$D2081=D1172,$A$2:$A$911*1.00001),3),"")</f>
        <v/>
      </c>
      <c r="J1172" s="2" t="str" cm="1">
        <f t="array" ref="J1172">IFERROR(SMALL(IF($D$2:$D2081=D1172,$A$2:$A$911*1.000001),4),"")</f>
        <v/>
      </c>
      <c r="K1172" s="13" t="str">
        <f t="shared" si="95"/>
        <v>No</v>
      </c>
      <c r="L1172" s="13" t="str">
        <f t="shared" si="96"/>
        <v>No</v>
      </c>
      <c r="M1172" s="13" t="str">
        <f t="shared" si="97"/>
        <v>No</v>
      </c>
      <c r="N1172" s="13" t="str">
        <f>Table1[[#This Row],[Club]]&amp;":"&amp;Table1[[#Headers],[Male]]</f>
        <v>:Male</v>
      </c>
    </row>
    <row r="1173" spans="1:14" x14ac:dyDescent="0.2">
      <c r="A1173" s="2">
        <v>1172</v>
      </c>
      <c r="B1173" s="2" t="str">
        <f>IFERROR(VLOOKUP($A$1&amp;":"&amp;A1173,'Finish order'!C:K,6,FALSE),"")</f>
        <v/>
      </c>
      <c r="C1173" s="2" t="str">
        <f>IFERROR(VLOOKUP(A$1&amp;":"&amp;A1173,'Finish order'!$C:$K,9,FALSE),"")</f>
        <v/>
      </c>
      <c r="D1173" s="2" t="str">
        <f>IFERROR(VLOOKUP(A$1&amp;":"&amp;A1173,'Finish order'!$C:$K,7,FALSE),"")</f>
        <v/>
      </c>
      <c r="E1173" s="11" t="str">
        <f>IFERROR(VLOOKUP($A$1&amp;":"&amp;A1173,'Finish order'!C:K,5,FALSE),"")</f>
        <v/>
      </c>
      <c r="F1173" s="2" t="str">
        <f>IFERROR(VLOOKUP($A$1&amp;":"&amp;A1173,'Finish order'!C:K,4,FALSE),"")</f>
        <v/>
      </c>
      <c r="G1173" s="2" t="str" cm="1">
        <f t="array" ref="G1173">IFERROR(SMALL(IF($D$2:$D2082=D1173,$A$2:$A$911*1.001),1),"")</f>
        <v/>
      </c>
      <c r="H1173" s="2" t="str" cm="1">
        <f t="array" ref="H1173">IFERROR(SMALL(IF($D$2:$D2082=D1173,$A$2:$A$911*1.0001),2),"")</f>
        <v/>
      </c>
      <c r="I1173" s="2" t="str" cm="1">
        <f t="array" ref="I1173">IFERROR(SMALL(IF($D$2:$D2082=D1173,$A$2:$A$911*1.00001),3),"")</f>
        <v/>
      </c>
      <c r="J1173" s="2" t="str" cm="1">
        <f t="array" ref="J1173">IFERROR(SMALL(IF($D$2:$D2082=D1173,$A$2:$A$911*1.000001),4),"")</f>
        <v/>
      </c>
      <c r="K1173" s="13" t="str">
        <f t="shared" si="95"/>
        <v>No</v>
      </c>
      <c r="L1173" s="13" t="str">
        <f t="shared" si="96"/>
        <v>No</v>
      </c>
      <c r="M1173" s="13" t="str">
        <f t="shared" si="97"/>
        <v>No</v>
      </c>
      <c r="N1173" s="13" t="str">
        <f>Table1[[#This Row],[Club]]&amp;":"&amp;Table1[[#Headers],[Male]]</f>
        <v>:Male</v>
      </c>
    </row>
    <row r="1174" spans="1:14" x14ac:dyDescent="0.2">
      <c r="A1174" s="2">
        <v>1173</v>
      </c>
      <c r="B1174" s="2" t="str">
        <f>IFERROR(VLOOKUP($A$1&amp;":"&amp;A1174,'Finish order'!C:K,6,FALSE),"")</f>
        <v/>
      </c>
      <c r="C1174" s="2" t="str">
        <f>IFERROR(VLOOKUP(A$1&amp;":"&amp;A1174,'Finish order'!$C:$K,9,FALSE),"")</f>
        <v/>
      </c>
      <c r="D1174" s="2" t="str">
        <f>IFERROR(VLOOKUP(A$1&amp;":"&amp;A1174,'Finish order'!$C:$K,7,FALSE),"")</f>
        <v/>
      </c>
      <c r="E1174" s="11" t="str">
        <f>IFERROR(VLOOKUP($A$1&amp;":"&amp;A1174,'Finish order'!C:K,5,FALSE),"")</f>
        <v/>
      </c>
      <c r="F1174" s="2" t="str">
        <f>IFERROR(VLOOKUP($A$1&amp;":"&amp;A1174,'Finish order'!C:K,4,FALSE),"")</f>
        <v/>
      </c>
      <c r="G1174" s="2" t="str" cm="1">
        <f t="array" ref="G1174">IFERROR(SMALL(IF($D$2:$D2083=D1174,$A$2:$A$911*1.001),1),"")</f>
        <v/>
      </c>
      <c r="H1174" s="2" t="str" cm="1">
        <f t="array" ref="H1174">IFERROR(SMALL(IF($D$2:$D2083=D1174,$A$2:$A$911*1.0001),2),"")</f>
        <v/>
      </c>
      <c r="I1174" s="2" t="str" cm="1">
        <f t="array" ref="I1174">IFERROR(SMALL(IF($D$2:$D2083=D1174,$A$2:$A$911*1.00001),3),"")</f>
        <v/>
      </c>
      <c r="J1174" s="2" t="str" cm="1">
        <f t="array" ref="J1174">IFERROR(SMALL(IF($D$2:$D2083=D1174,$A$2:$A$911*1.000001),4),"")</f>
        <v/>
      </c>
      <c r="K1174" s="13" t="str">
        <f t="shared" si="95"/>
        <v>No</v>
      </c>
      <c r="L1174" s="13" t="str">
        <f t="shared" si="96"/>
        <v>No</v>
      </c>
      <c r="M1174" s="13" t="str">
        <f t="shared" si="97"/>
        <v>No</v>
      </c>
      <c r="N1174" s="13" t="str">
        <f>Table1[[#This Row],[Club]]&amp;":"&amp;Table1[[#Headers],[Male]]</f>
        <v>:Male</v>
      </c>
    </row>
    <row r="1175" spans="1:14" x14ac:dyDescent="0.2">
      <c r="A1175" s="2">
        <v>1174</v>
      </c>
      <c r="B1175" s="2" t="str">
        <f>IFERROR(VLOOKUP($A$1&amp;":"&amp;A1175,'Finish order'!C:K,6,FALSE),"")</f>
        <v/>
      </c>
      <c r="C1175" s="2" t="str">
        <f>IFERROR(VLOOKUP(A$1&amp;":"&amp;A1175,'Finish order'!$C:$K,9,FALSE),"")</f>
        <v/>
      </c>
      <c r="D1175" s="2" t="str">
        <f>IFERROR(VLOOKUP(A$1&amp;":"&amp;A1175,'Finish order'!$C:$K,7,FALSE),"")</f>
        <v/>
      </c>
      <c r="E1175" s="11" t="str">
        <f>IFERROR(VLOOKUP($A$1&amp;":"&amp;A1175,'Finish order'!C:K,5,FALSE),"")</f>
        <v/>
      </c>
      <c r="F1175" s="2" t="str">
        <f>IFERROR(VLOOKUP($A$1&amp;":"&amp;A1175,'Finish order'!C:K,4,FALSE),"")</f>
        <v/>
      </c>
      <c r="G1175" s="2" t="str" cm="1">
        <f t="array" ref="G1175">IFERROR(SMALL(IF($D$2:$D2084=D1175,$A$2:$A$911*1.001),1),"")</f>
        <v/>
      </c>
      <c r="H1175" s="2" t="str" cm="1">
        <f t="array" ref="H1175">IFERROR(SMALL(IF($D$2:$D2084=D1175,$A$2:$A$911*1.0001),2),"")</f>
        <v/>
      </c>
      <c r="I1175" s="2" t="str" cm="1">
        <f t="array" ref="I1175">IFERROR(SMALL(IF($D$2:$D2084=D1175,$A$2:$A$911*1.00001),3),"")</f>
        <v/>
      </c>
      <c r="J1175" s="2" t="str" cm="1">
        <f t="array" ref="J1175">IFERROR(SMALL(IF($D$2:$D2084=D1175,$A$2:$A$911*1.000001),4),"")</f>
        <v/>
      </c>
      <c r="K1175" s="13" t="str">
        <f t="shared" si="95"/>
        <v>No</v>
      </c>
      <c r="L1175" s="13" t="str">
        <f t="shared" si="96"/>
        <v>No</v>
      </c>
      <c r="M1175" s="13" t="str">
        <f t="shared" si="97"/>
        <v>No</v>
      </c>
      <c r="N1175" s="13" t="str">
        <f>Table1[[#This Row],[Club]]&amp;":"&amp;Table1[[#Headers],[Male]]</f>
        <v>:Male</v>
      </c>
    </row>
    <row r="1176" spans="1:14" x14ac:dyDescent="0.2">
      <c r="A1176" s="2">
        <v>1175</v>
      </c>
      <c r="B1176" s="2" t="str">
        <f>IFERROR(VLOOKUP($A$1&amp;":"&amp;A1176,'Finish order'!C:K,6,FALSE),"")</f>
        <v/>
      </c>
      <c r="C1176" s="2" t="str">
        <f>IFERROR(VLOOKUP(A$1&amp;":"&amp;A1176,'Finish order'!$C:$K,9,FALSE),"")</f>
        <v/>
      </c>
      <c r="D1176" s="2" t="str">
        <f>IFERROR(VLOOKUP(A$1&amp;":"&amp;A1176,'Finish order'!$C:$K,7,FALSE),"")</f>
        <v/>
      </c>
      <c r="E1176" s="11" t="str">
        <f>IFERROR(VLOOKUP($A$1&amp;":"&amp;A1176,'Finish order'!C:K,5,FALSE),"")</f>
        <v/>
      </c>
      <c r="F1176" s="2" t="str">
        <f>IFERROR(VLOOKUP($A$1&amp;":"&amp;A1176,'Finish order'!C:K,4,FALSE),"")</f>
        <v/>
      </c>
      <c r="G1176" s="2" t="str" cm="1">
        <f t="array" ref="G1176">IFERROR(SMALL(IF($D$2:$D2085=D1176,$A$2:$A$911*1.001),1),"")</f>
        <v/>
      </c>
      <c r="H1176" s="2" t="str" cm="1">
        <f t="array" ref="H1176">IFERROR(SMALL(IF($D$2:$D2085=D1176,$A$2:$A$911*1.0001),2),"")</f>
        <v/>
      </c>
      <c r="I1176" s="2" t="str" cm="1">
        <f t="array" ref="I1176">IFERROR(SMALL(IF($D$2:$D2085=D1176,$A$2:$A$911*1.00001),3),"")</f>
        <v/>
      </c>
      <c r="J1176" s="2" t="str" cm="1">
        <f t="array" ref="J1176">IFERROR(SMALL(IF($D$2:$D2085=D1176,$A$2:$A$911*1.000001),4),"")</f>
        <v/>
      </c>
      <c r="K1176" s="13" t="str">
        <f t="shared" si="95"/>
        <v>No</v>
      </c>
      <c r="L1176" s="13" t="str">
        <f t="shared" si="96"/>
        <v>No</v>
      </c>
      <c r="M1176" s="13" t="str">
        <f t="shared" si="97"/>
        <v>No</v>
      </c>
      <c r="N1176" s="13" t="str">
        <f>Table1[[#This Row],[Club]]&amp;":"&amp;Table1[[#Headers],[Male]]</f>
        <v>:Male</v>
      </c>
    </row>
    <row r="1177" spans="1:14" x14ac:dyDescent="0.2">
      <c r="A1177" s="2">
        <v>1176</v>
      </c>
      <c r="B1177" s="2" t="str">
        <f>IFERROR(VLOOKUP($A$1&amp;":"&amp;A1177,'Finish order'!C:K,6,FALSE),"")</f>
        <v/>
      </c>
      <c r="C1177" s="2" t="str">
        <f>IFERROR(VLOOKUP(A$1&amp;":"&amp;A1177,'Finish order'!$C:$K,9,FALSE),"")</f>
        <v/>
      </c>
      <c r="D1177" s="2" t="str">
        <f>IFERROR(VLOOKUP(A$1&amp;":"&amp;A1177,'Finish order'!$C:$K,7,FALSE),"")</f>
        <v/>
      </c>
      <c r="E1177" s="11" t="str">
        <f>IFERROR(VLOOKUP($A$1&amp;":"&amp;A1177,'Finish order'!C:K,5,FALSE),"")</f>
        <v/>
      </c>
      <c r="F1177" s="2" t="str">
        <f>IFERROR(VLOOKUP($A$1&amp;":"&amp;A1177,'Finish order'!C:K,4,FALSE),"")</f>
        <v/>
      </c>
      <c r="G1177" s="2" t="str" cm="1">
        <f t="array" ref="G1177">IFERROR(SMALL(IF($D$2:$D2086=D1177,$A$2:$A$911*1.001),1),"")</f>
        <v/>
      </c>
      <c r="H1177" s="2" t="str" cm="1">
        <f t="array" ref="H1177">IFERROR(SMALL(IF($D$2:$D2086=D1177,$A$2:$A$911*1.0001),2),"")</f>
        <v/>
      </c>
      <c r="I1177" s="2" t="str" cm="1">
        <f t="array" ref="I1177">IFERROR(SMALL(IF($D$2:$D2086=D1177,$A$2:$A$911*1.00001),3),"")</f>
        <v/>
      </c>
      <c r="J1177" s="2" t="str" cm="1">
        <f t="array" ref="J1177">IFERROR(SMALL(IF($D$2:$D2086=D1177,$A$2:$A$911*1.000001),4),"")</f>
        <v/>
      </c>
      <c r="K1177" s="13" t="str">
        <f t="shared" si="95"/>
        <v>No</v>
      </c>
      <c r="L1177" s="13" t="str">
        <f t="shared" si="96"/>
        <v>No</v>
      </c>
      <c r="M1177" s="13" t="str">
        <f t="shared" si="97"/>
        <v>No</v>
      </c>
      <c r="N1177" s="13" t="str">
        <f>Table1[[#This Row],[Club]]&amp;":"&amp;Table1[[#Headers],[Male]]</f>
        <v>:Male</v>
      </c>
    </row>
    <row r="1178" spans="1:14" x14ac:dyDescent="0.2">
      <c r="A1178" s="2">
        <v>1177</v>
      </c>
      <c r="B1178" s="2" t="str">
        <f>IFERROR(VLOOKUP($A$1&amp;":"&amp;A1178,'Finish order'!C:K,6,FALSE),"")</f>
        <v/>
      </c>
      <c r="C1178" s="2" t="str">
        <f>IFERROR(VLOOKUP(A$1&amp;":"&amp;A1178,'Finish order'!$C:$K,9,FALSE),"")</f>
        <v/>
      </c>
      <c r="D1178" s="2" t="str">
        <f>IFERROR(VLOOKUP(A$1&amp;":"&amp;A1178,'Finish order'!$C:$K,7,FALSE),"")</f>
        <v/>
      </c>
      <c r="E1178" s="11" t="str">
        <f>IFERROR(VLOOKUP($A$1&amp;":"&amp;A1178,'Finish order'!C:K,5,FALSE),"")</f>
        <v/>
      </c>
      <c r="F1178" s="2" t="str">
        <f>IFERROR(VLOOKUP($A$1&amp;":"&amp;A1178,'Finish order'!C:K,4,FALSE),"")</f>
        <v/>
      </c>
      <c r="G1178" s="2" t="str" cm="1">
        <f t="array" ref="G1178">IFERROR(SMALL(IF($D$2:$D2087=D1178,$A$2:$A$911*1.001),1),"")</f>
        <v/>
      </c>
      <c r="H1178" s="2" t="str" cm="1">
        <f t="array" ref="H1178">IFERROR(SMALL(IF($D$2:$D2087=D1178,$A$2:$A$911*1.0001),2),"")</f>
        <v/>
      </c>
      <c r="I1178" s="2" t="str" cm="1">
        <f t="array" ref="I1178">IFERROR(SMALL(IF($D$2:$D2087=D1178,$A$2:$A$911*1.00001),3),"")</f>
        <v/>
      </c>
      <c r="J1178" s="2" t="str" cm="1">
        <f t="array" ref="J1178">IFERROR(SMALL(IF($D$2:$D2087=D1178,$A$2:$A$911*1.000001),4),"")</f>
        <v/>
      </c>
      <c r="K1178" s="13" t="str">
        <f t="shared" si="95"/>
        <v>No</v>
      </c>
      <c r="L1178" s="13" t="str">
        <f t="shared" si="96"/>
        <v>No</v>
      </c>
      <c r="M1178" s="13" t="str">
        <f t="shared" si="97"/>
        <v>No</v>
      </c>
      <c r="N1178" s="13" t="str">
        <f>Table1[[#This Row],[Club]]&amp;":"&amp;Table1[[#Headers],[Male]]</f>
        <v>:Male</v>
      </c>
    </row>
    <row r="1179" spans="1:14" x14ac:dyDescent="0.2">
      <c r="A1179" s="2">
        <v>1178</v>
      </c>
      <c r="B1179" s="2" t="str">
        <f>IFERROR(VLOOKUP($A$1&amp;":"&amp;A1179,'Finish order'!C:K,6,FALSE),"")</f>
        <v/>
      </c>
      <c r="C1179" s="2" t="str">
        <f>IFERROR(VLOOKUP(A$1&amp;":"&amp;A1179,'Finish order'!$C:$K,9,FALSE),"")</f>
        <v/>
      </c>
      <c r="D1179" s="2" t="str">
        <f>IFERROR(VLOOKUP(A$1&amp;":"&amp;A1179,'Finish order'!$C:$K,7,FALSE),"")</f>
        <v/>
      </c>
      <c r="E1179" s="11" t="str">
        <f>IFERROR(VLOOKUP($A$1&amp;":"&amp;A1179,'Finish order'!C:K,5,FALSE),"")</f>
        <v/>
      </c>
      <c r="F1179" s="2" t="str">
        <f>IFERROR(VLOOKUP($A$1&amp;":"&amp;A1179,'Finish order'!C:K,4,FALSE),"")</f>
        <v/>
      </c>
      <c r="G1179" s="2" t="str" cm="1">
        <f t="array" ref="G1179">IFERROR(SMALL(IF($D$2:$D2088=D1179,$A$2:$A$911*1.001),1),"")</f>
        <v/>
      </c>
      <c r="H1179" s="2" t="str" cm="1">
        <f t="array" ref="H1179">IFERROR(SMALL(IF($D$2:$D2088=D1179,$A$2:$A$911*1.0001),2),"")</f>
        <v/>
      </c>
      <c r="I1179" s="2" t="str" cm="1">
        <f t="array" ref="I1179">IFERROR(SMALL(IF($D$2:$D2088=D1179,$A$2:$A$911*1.00001),3),"")</f>
        <v/>
      </c>
      <c r="J1179" s="2" t="str" cm="1">
        <f t="array" ref="J1179">IFERROR(SMALL(IF($D$2:$D2088=D1179,$A$2:$A$911*1.000001),4),"")</f>
        <v/>
      </c>
      <c r="K1179" s="13" t="str">
        <f t="shared" si="95"/>
        <v>No</v>
      </c>
      <c r="L1179" s="13" t="str">
        <f t="shared" si="96"/>
        <v>No</v>
      </c>
      <c r="M1179" s="13" t="str">
        <f t="shared" si="97"/>
        <v>No</v>
      </c>
      <c r="N1179" s="13" t="str">
        <f>Table1[[#This Row],[Club]]&amp;":"&amp;Table1[[#Headers],[Male]]</f>
        <v>:Male</v>
      </c>
    </row>
    <row r="1180" spans="1:14" x14ac:dyDescent="0.2">
      <c r="A1180" s="2">
        <v>1179</v>
      </c>
      <c r="B1180" s="2" t="str">
        <f>IFERROR(VLOOKUP($A$1&amp;":"&amp;A1180,'Finish order'!C:K,6,FALSE),"")</f>
        <v/>
      </c>
      <c r="C1180" s="2" t="str">
        <f>IFERROR(VLOOKUP(A$1&amp;":"&amp;A1180,'Finish order'!$C:$K,9,FALSE),"")</f>
        <v/>
      </c>
      <c r="D1180" s="2" t="str">
        <f>IFERROR(VLOOKUP(A$1&amp;":"&amp;A1180,'Finish order'!$C:$K,7,FALSE),"")</f>
        <v/>
      </c>
      <c r="E1180" s="11" t="str">
        <f>IFERROR(VLOOKUP($A$1&amp;":"&amp;A1180,'Finish order'!C:K,5,FALSE),"")</f>
        <v/>
      </c>
      <c r="F1180" s="2" t="str">
        <f>IFERROR(VLOOKUP($A$1&amp;":"&amp;A1180,'Finish order'!C:K,4,FALSE),"")</f>
        <v/>
      </c>
      <c r="G1180" s="2" t="str" cm="1">
        <f t="array" ref="G1180">IFERROR(SMALL(IF($D$2:$D2089=D1180,$A$2:$A$911*1.001),1),"")</f>
        <v/>
      </c>
      <c r="H1180" s="2" t="str" cm="1">
        <f t="array" ref="H1180">IFERROR(SMALL(IF($D$2:$D2089=D1180,$A$2:$A$911*1.0001),2),"")</f>
        <v/>
      </c>
      <c r="I1180" s="2" t="str" cm="1">
        <f t="array" ref="I1180">IFERROR(SMALL(IF($D$2:$D2089=D1180,$A$2:$A$911*1.00001),3),"")</f>
        <v/>
      </c>
      <c r="J1180" s="2" t="str" cm="1">
        <f t="array" ref="J1180">IFERROR(SMALL(IF($D$2:$D2089=D1180,$A$2:$A$911*1.000001),4),"")</f>
        <v/>
      </c>
      <c r="K1180" s="13" t="str">
        <f t="shared" si="95"/>
        <v>No</v>
      </c>
      <c r="L1180" s="13" t="str">
        <f t="shared" si="96"/>
        <v>No</v>
      </c>
      <c r="M1180" s="13" t="str">
        <f t="shared" si="97"/>
        <v>No</v>
      </c>
      <c r="N1180" s="13" t="str">
        <f>Table1[[#This Row],[Club]]&amp;":"&amp;Table1[[#Headers],[Male]]</f>
        <v>:Male</v>
      </c>
    </row>
    <row r="1181" spans="1:14" x14ac:dyDescent="0.2">
      <c r="A1181" s="2">
        <v>1180</v>
      </c>
      <c r="B1181" s="2" t="str">
        <f>IFERROR(VLOOKUP($A$1&amp;":"&amp;A1181,'Finish order'!C:K,6,FALSE),"")</f>
        <v/>
      </c>
      <c r="C1181" s="2" t="str">
        <f>IFERROR(VLOOKUP(A$1&amp;":"&amp;A1181,'Finish order'!$C:$K,9,FALSE),"")</f>
        <v/>
      </c>
      <c r="D1181" s="2" t="str">
        <f>IFERROR(VLOOKUP(A$1&amp;":"&amp;A1181,'Finish order'!$C:$K,7,FALSE),"")</f>
        <v/>
      </c>
      <c r="E1181" s="11" t="str">
        <f>IFERROR(VLOOKUP($A$1&amp;":"&amp;A1181,'Finish order'!C:K,5,FALSE),"")</f>
        <v/>
      </c>
      <c r="F1181" s="2" t="str">
        <f>IFERROR(VLOOKUP($A$1&amp;":"&amp;A1181,'Finish order'!C:K,4,FALSE),"")</f>
        <v/>
      </c>
      <c r="G1181" s="2" t="str" cm="1">
        <f t="array" ref="G1181">IFERROR(SMALL(IF($D$2:$D2090=D1181,$A$2:$A$911*1.001),1),"")</f>
        <v/>
      </c>
      <c r="H1181" s="2" t="str" cm="1">
        <f t="array" ref="H1181">IFERROR(SMALL(IF($D$2:$D2090=D1181,$A$2:$A$911*1.0001),2),"")</f>
        <v/>
      </c>
      <c r="I1181" s="2" t="str" cm="1">
        <f t="array" ref="I1181">IFERROR(SMALL(IF($D$2:$D2090=D1181,$A$2:$A$911*1.00001),3),"")</f>
        <v/>
      </c>
      <c r="J1181" s="2" t="str" cm="1">
        <f t="array" ref="J1181">IFERROR(SMALL(IF($D$2:$D2090=D1181,$A$2:$A$911*1.000001),4),"")</f>
        <v/>
      </c>
      <c r="K1181" s="13" t="str">
        <f t="shared" si="95"/>
        <v>No</v>
      </c>
      <c r="L1181" s="13" t="str">
        <f t="shared" si="96"/>
        <v>No</v>
      </c>
      <c r="M1181" s="13" t="str">
        <f t="shared" si="97"/>
        <v>No</v>
      </c>
      <c r="N1181" s="13" t="str">
        <f>Table1[[#This Row],[Club]]&amp;":"&amp;Table1[[#Headers],[Male]]</f>
        <v>:Male</v>
      </c>
    </row>
    <row r="1182" spans="1:14" x14ac:dyDescent="0.2">
      <c r="A1182" s="2">
        <v>1181</v>
      </c>
      <c r="B1182" s="2" t="str">
        <f>IFERROR(VLOOKUP($A$1&amp;":"&amp;A1182,'Finish order'!C:K,6,FALSE),"")</f>
        <v/>
      </c>
      <c r="C1182" s="2" t="str">
        <f>IFERROR(VLOOKUP(A$1&amp;":"&amp;A1182,'Finish order'!$C:$K,9,FALSE),"")</f>
        <v/>
      </c>
      <c r="D1182" s="2" t="str">
        <f>IFERROR(VLOOKUP(A$1&amp;":"&amp;A1182,'Finish order'!$C:$K,7,FALSE),"")</f>
        <v/>
      </c>
      <c r="E1182" s="11" t="str">
        <f>IFERROR(VLOOKUP($A$1&amp;":"&amp;A1182,'Finish order'!C:K,5,FALSE),"")</f>
        <v/>
      </c>
      <c r="F1182" s="2" t="str">
        <f>IFERROR(VLOOKUP($A$1&amp;":"&amp;A1182,'Finish order'!C:K,4,FALSE),"")</f>
        <v/>
      </c>
      <c r="G1182" s="2" t="str" cm="1">
        <f t="array" ref="G1182">IFERROR(SMALL(IF($D$2:$D2091=D1182,$A$2:$A$911*1.001),1),"")</f>
        <v/>
      </c>
      <c r="H1182" s="2" t="str" cm="1">
        <f t="array" ref="H1182">IFERROR(SMALL(IF($D$2:$D2091=D1182,$A$2:$A$911*1.0001),2),"")</f>
        <v/>
      </c>
      <c r="I1182" s="2" t="str" cm="1">
        <f t="array" ref="I1182">IFERROR(SMALL(IF($D$2:$D2091=D1182,$A$2:$A$911*1.00001),3),"")</f>
        <v/>
      </c>
      <c r="J1182" s="2" t="str" cm="1">
        <f t="array" ref="J1182">IFERROR(SMALL(IF($D$2:$D2091=D1182,$A$2:$A$911*1.000001),4),"")</f>
        <v/>
      </c>
      <c r="K1182" s="13" t="str">
        <f t="shared" si="95"/>
        <v>No</v>
      </c>
      <c r="L1182" s="13" t="str">
        <f t="shared" si="96"/>
        <v>No</v>
      </c>
      <c r="M1182" s="13" t="str">
        <f t="shared" si="97"/>
        <v>No</v>
      </c>
      <c r="N1182" s="13" t="str">
        <f>Table1[[#This Row],[Club]]&amp;":"&amp;Table1[[#Headers],[Male]]</f>
        <v>:Male</v>
      </c>
    </row>
    <row r="1183" spans="1:14" x14ac:dyDescent="0.2">
      <c r="A1183" s="2">
        <v>1182</v>
      </c>
      <c r="B1183" s="2" t="str">
        <f>IFERROR(VLOOKUP($A$1&amp;":"&amp;A1183,'Finish order'!C:K,6,FALSE),"")</f>
        <v/>
      </c>
      <c r="C1183" s="2" t="str">
        <f>IFERROR(VLOOKUP(A$1&amp;":"&amp;A1183,'Finish order'!$C:$K,9,FALSE),"")</f>
        <v/>
      </c>
      <c r="D1183" s="2" t="str">
        <f>IFERROR(VLOOKUP(A$1&amp;":"&amp;A1183,'Finish order'!$C:$K,7,FALSE),"")</f>
        <v/>
      </c>
      <c r="E1183" s="11" t="str">
        <f>IFERROR(VLOOKUP($A$1&amp;":"&amp;A1183,'Finish order'!C:K,5,FALSE),"")</f>
        <v/>
      </c>
      <c r="F1183" s="2" t="str">
        <f>IFERROR(VLOOKUP($A$1&amp;":"&amp;A1183,'Finish order'!C:K,4,FALSE),"")</f>
        <v/>
      </c>
      <c r="G1183" s="2" t="str" cm="1">
        <f t="array" ref="G1183">IFERROR(SMALL(IF($D$2:$D2092=D1183,$A$2:$A$911*1.001),1),"")</f>
        <v/>
      </c>
      <c r="H1183" s="2" t="str" cm="1">
        <f t="array" ref="H1183">IFERROR(SMALL(IF($D$2:$D2092=D1183,$A$2:$A$911*1.0001),2),"")</f>
        <v/>
      </c>
      <c r="I1183" s="2" t="str" cm="1">
        <f t="array" ref="I1183">IFERROR(SMALL(IF($D$2:$D2092=D1183,$A$2:$A$911*1.00001),3),"")</f>
        <v/>
      </c>
      <c r="J1183" s="2" t="str" cm="1">
        <f t="array" ref="J1183">IFERROR(SMALL(IF($D$2:$D2092=D1183,$A$2:$A$911*1.000001),4),"")</f>
        <v/>
      </c>
      <c r="K1183" s="13" t="str">
        <f t="shared" si="95"/>
        <v>No</v>
      </c>
      <c r="L1183" s="13" t="str">
        <f t="shared" si="96"/>
        <v>No</v>
      </c>
      <c r="M1183" s="13" t="str">
        <f t="shared" si="97"/>
        <v>No</v>
      </c>
      <c r="N1183" s="13" t="str">
        <f>Table1[[#This Row],[Club]]&amp;":"&amp;Table1[[#Headers],[Male]]</f>
        <v>:Male</v>
      </c>
    </row>
    <row r="1184" spans="1:14" x14ac:dyDescent="0.2">
      <c r="A1184" s="2">
        <v>1183</v>
      </c>
      <c r="B1184" s="2" t="str">
        <f>IFERROR(VLOOKUP($A$1&amp;":"&amp;A1184,'Finish order'!C:K,6,FALSE),"")</f>
        <v/>
      </c>
      <c r="C1184" s="2" t="str">
        <f>IFERROR(VLOOKUP(A$1&amp;":"&amp;A1184,'Finish order'!$C:$K,9,FALSE),"")</f>
        <v/>
      </c>
      <c r="D1184" s="2" t="str">
        <f>IFERROR(VLOOKUP(A$1&amp;":"&amp;A1184,'Finish order'!$C:$K,7,FALSE),"")</f>
        <v/>
      </c>
      <c r="E1184" s="11" t="str">
        <f>IFERROR(VLOOKUP($A$1&amp;":"&amp;A1184,'Finish order'!C:K,5,FALSE),"")</f>
        <v/>
      </c>
      <c r="F1184" s="2" t="str">
        <f>IFERROR(VLOOKUP($A$1&amp;":"&amp;A1184,'Finish order'!C:K,4,FALSE),"")</f>
        <v/>
      </c>
      <c r="G1184" s="2" t="str" cm="1">
        <f t="array" ref="G1184">IFERROR(SMALL(IF($D$2:$D2093=D1184,$A$2:$A$911*1.001),1),"")</f>
        <v/>
      </c>
      <c r="H1184" s="2" t="str" cm="1">
        <f t="array" ref="H1184">IFERROR(SMALL(IF($D$2:$D2093=D1184,$A$2:$A$911*1.0001),2),"")</f>
        <v/>
      </c>
      <c r="I1184" s="2" t="str" cm="1">
        <f t="array" ref="I1184">IFERROR(SMALL(IF($D$2:$D2093=D1184,$A$2:$A$911*1.00001),3),"")</f>
        <v/>
      </c>
      <c r="J1184" s="2" t="str" cm="1">
        <f t="array" ref="J1184">IFERROR(SMALL(IF($D$2:$D2093=D1184,$A$2:$A$911*1.000001),4),"")</f>
        <v/>
      </c>
      <c r="K1184" s="13" t="str">
        <f t="shared" si="95"/>
        <v>No</v>
      </c>
      <c r="L1184" s="13" t="str">
        <f t="shared" si="96"/>
        <v>No</v>
      </c>
      <c r="M1184" s="13" t="str">
        <f t="shared" si="97"/>
        <v>No</v>
      </c>
      <c r="N1184" s="13" t="str">
        <f>Table1[[#This Row],[Club]]&amp;":"&amp;Table1[[#Headers],[Male]]</f>
        <v>:Male</v>
      </c>
    </row>
    <row r="1185" spans="1:14" x14ac:dyDescent="0.2">
      <c r="A1185" s="2">
        <v>1184</v>
      </c>
      <c r="B1185" s="2" t="str">
        <f>IFERROR(VLOOKUP($A$1&amp;":"&amp;A1185,'Finish order'!C:K,6,FALSE),"")</f>
        <v/>
      </c>
      <c r="C1185" s="2" t="str">
        <f>IFERROR(VLOOKUP(A$1&amp;":"&amp;A1185,'Finish order'!$C:$K,9,FALSE),"")</f>
        <v/>
      </c>
      <c r="D1185" s="2" t="str">
        <f>IFERROR(VLOOKUP(A$1&amp;":"&amp;A1185,'Finish order'!$C:$K,7,FALSE),"")</f>
        <v/>
      </c>
      <c r="E1185" s="11" t="str">
        <f>IFERROR(VLOOKUP($A$1&amp;":"&amp;A1185,'Finish order'!C:K,5,FALSE),"")</f>
        <v/>
      </c>
      <c r="F1185" s="2" t="str">
        <f>IFERROR(VLOOKUP($A$1&amp;":"&amp;A1185,'Finish order'!C:K,4,FALSE),"")</f>
        <v/>
      </c>
      <c r="G1185" s="2" t="str" cm="1">
        <f t="array" ref="G1185">IFERROR(SMALL(IF($D$2:$D2094=D1185,$A$2:$A$911*1.001),1),"")</f>
        <v/>
      </c>
      <c r="H1185" s="2" t="str" cm="1">
        <f t="array" ref="H1185">IFERROR(SMALL(IF($D$2:$D2094=D1185,$A$2:$A$911*1.0001),2),"")</f>
        <v/>
      </c>
      <c r="I1185" s="2" t="str" cm="1">
        <f t="array" ref="I1185">IFERROR(SMALL(IF($D$2:$D2094=D1185,$A$2:$A$911*1.00001),3),"")</f>
        <v/>
      </c>
      <c r="J1185" s="2" t="str" cm="1">
        <f t="array" ref="J1185">IFERROR(SMALL(IF($D$2:$D2094=D1185,$A$2:$A$911*1.000001),4),"")</f>
        <v/>
      </c>
      <c r="K1185" s="13" t="str">
        <f t="shared" si="95"/>
        <v>No</v>
      </c>
      <c r="L1185" s="13" t="str">
        <f t="shared" si="96"/>
        <v>No</v>
      </c>
      <c r="M1185" s="13" t="str">
        <f t="shared" si="97"/>
        <v>No</v>
      </c>
      <c r="N1185" s="13" t="str">
        <f>Table1[[#This Row],[Club]]&amp;":"&amp;Table1[[#Headers],[Male]]</f>
        <v>:Male</v>
      </c>
    </row>
    <row r="1186" spans="1:14" x14ac:dyDescent="0.2">
      <c r="A1186" s="2">
        <v>1185</v>
      </c>
      <c r="B1186" s="2" t="str">
        <f>IFERROR(VLOOKUP($A$1&amp;":"&amp;A1186,'Finish order'!C:K,6,FALSE),"")</f>
        <v/>
      </c>
      <c r="C1186" s="2" t="str">
        <f>IFERROR(VLOOKUP(A$1&amp;":"&amp;A1186,'Finish order'!$C:$K,9,FALSE),"")</f>
        <v/>
      </c>
      <c r="D1186" s="2" t="str">
        <f>IFERROR(VLOOKUP(A$1&amp;":"&amp;A1186,'Finish order'!$C:$K,7,FALSE),"")</f>
        <v/>
      </c>
      <c r="E1186" s="11" t="str">
        <f>IFERROR(VLOOKUP($A$1&amp;":"&amp;A1186,'Finish order'!C:K,5,FALSE),"")</f>
        <v/>
      </c>
      <c r="F1186" s="2" t="str">
        <f>IFERROR(VLOOKUP($A$1&amp;":"&amp;A1186,'Finish order'!C:K,4,FALSE),"")</f>
        <v/>
      </c>
      <c r="G1186" s="2" t="str" cm="1">
        <f t="array" ref="G1186">IFERROR(SMALL(IF($D$2:$D2095=D1186,$A$2:$A$911*1.001),1),"")</f>
        <v/>
      </c>
      <c r="H1186" s="2" t="str" cm="1">
        <f t="array" ref="H1186">IFERROR(SMALL(IF($D$2:$D2095=D1186,$A$2:$A$911*1.0001),2),"")</f>
        <v/>
      </c>
      <c r="I1186" s="2" t="str" cm="1">
        <f t="array" ref="I1186">IFERROR(SMALL(IF($D$2:$D2095=D1186,$A$2:$A$911*1.00001),3),"")</f>
        <v/>
      </c>
      <c r="J1186" s="2" t="str" cm="1">
        <f t="array" ref="J1186">IFERROR(SMALL(IF($D$2:$D2095=D1186,$A$2:$A$911*1.000001),4),"")</f>
        <v/>
      </c>
      <c r="K1186" s="13" t="str">
        <f t="shared" si="95"/>
        <v>No</v>
      </c>
      <c r="L1186" s="13" t="str">
        <f t="shared" si="96"/>
        <v>No</v>
      </c>
      <c r="M1186" s="13" t="str">
        <f t="shared" si="97"/>
        <v>No</v>
      </c>
      <c r="N1186" s="13" t="str">
        <f>Table1[[#This Row],[Club]]&amp;":"&amp;Table1[[#Headers],[Male]]</f>
        <v>:Male</v>
      </c>
    </row>
    <row r="1187" spans="1:14" x14ac:dyDescent="0.2">
      <c r="A1187" s="2">
        <v>1186</v>
      </c>
      <c r="B1187" s="2" t="str">
        <f>IFERROR(VLOOKUP($A$1&amp;":"&amp;A1187,'Finish order'!C:K,6,FALSE),"")</f>
        <v/>
      </c>
      <c r="C1187" s="2" t="str">
        <f>IFERROR(VLOOKUP(A$1&amp;":"&amp;A1187,'Finish order'!$C:$K,9,FALSE),"")</f>
        <v/>
      </c>
      <c r="D1187" s="2" t="str">
        <f>IFERROR(VLOOKUP(A$1&amp;":"&amp;A1187,'Finish order'!$C:$K,7,FALSE),"")</f>
        <v/>
      </c>
      <c r="E1187" s="11" t="str">
        <f>IFERROR(VLOOKUP($A$1&amp;":"&amp;A1187,'Finish order'!C:K,5,FALSE),"")</f>
        <v/>
      </c>
      <c r="F1187" s="2" t="str">
        <f>IFERROR(VLOOKUP($A$1&amp;":"&amp;A1187,'Finish order'!C:K,4,FALSE),"")</f>
        <v/>
      </c>
      <c r="G1187" s="2" t="str" cm="1">
        <f t="array" ref="G1187">IFERROR(SMALL(IF($D$2:$D2096=D1187,$A$2:$A$911*1.001),1),"")</f>
        <v/>
      </c>
      <c r="H1187" s="2" t="str" cm="1">
        <f t="array" ref="H1187">IFERROR(SMALL(IF($D$2:$D2096=D1187,$A$2:$A$911*1.0001),2),"")</f>
        <v/>
      </c>
      <c r="I1187" s="2" t="str" cm="1">
        <f t="array" ref="I1187">IFERROR(SMALL(IF($D$2:$D2096=D1187,$A$2:$A$911*1.00001),3),"")</f>
        <v/>
      </c>
      <c r="J1187" s="2" t="str" cm="1">
        <f t="array" ref="J1187">IFERROR(SMALL(IF($D$2:$D2096=D1187,$A$2:$A$911*1.000001),4),"")</f>
        <v/>
      </c>
      <c r="K1187" s="13" t="str">
        <f t="shared" si="95"/>
        <v>No</v>
      </c>
      <c r="L1187" s="13" t="str">
        <f t="shared" si="96"/>
        <v>No</v>
      </c>
      <c r="M1187" s="13" t="str">
        <f t="shared" si="97"/>
        <v>No</v>
      </c>
      <c r="N1187" s="13" t="str">
        <f>Table1[[#This Row],[Club]]&amp;":"&amp;Table1[[#Headers],[Male]]</f>
        <v>:Male</v>
      </c>
    </row>
    <row r="1188" spans="1:14" x14ac:dyDescent="0.2">
      <c r="A1188" s="2">
        <v>1187</v>
      </c>
      <c r="B1188" s="2" t="str">
        <f>IFERROR(VLOOKUP($A$1&amp;":"&amp;A1188,'Finish order'!C:K,6,FALSE),"")</f>
        <v/>
      </c>
      <c r="C1188" s="2" t="str">
        <f>IFERROR(VLOOKUP(A$1&amp;":"&amp;A1188,'Finish order'!$C:$K,9,FALSE),"")</f>
        <v/>
      </c>
      <c r="D1188" s="2" t="str">
        <f>IFERROR(VLOOKUP(A$1&amp;":"&amp;A1188,'Finish order'!$C:$K,7,FALSE),"")</f>
        <v/>
      </c>
      <c r="E1188" s="11" t="str">
        <f>IFERROR(VLOOKUP($A$1&amp;":"&amp;A1188,'Finish order'!C:K,5,FALSE),"")</f>
        <v/>
      </c>
      <c r="F1188" s="2" t="str">
        <f>IFERROR(VLOOKUP($A$1&amp;":"&amp;A1188,'Finish order'!C:K,4,FALSE),"")</f>
        <v/>
      </c>
      <c r="G1188" s="2" t="str" cm="1">
        <f t="array" ref="G1188">IFERROR(SMALL(IF($D$2:$D2097=D1188,$A$2:$A$911*1.001),1),"")</f>
        <v/>
      </c>
      <c r="H1188" s="2" t="str" cm="1">
        <f t="array" ref="H1188">IFERROR(SMALL(IF($D$2:$D2097=D1188,$A$2:$A$911*1.0001),2),"")</f>
        <v/>
      </c>
      <c r="I1188" s="2" t="str" cm="1">
        <f t="array" ref="I1188">IFERROR(SMALL(IF($D$2:$D2097=D1188,$A$2:$A$911*1.00001),3),"")</f>
        <v/>
      </c>
      <c r="J1188" s="2" t="str" cm="1">
        <f t="array" ref="J1188">IFERROR(SMALL(IF($D$2:$D2097=D1188,$A$2:$A$911*1.000001),4),"")</f>
        <v/>
      </c>
      <c r="K1188" s="13" t="str">
        <f t="shared" si="95"/>
        <v>No</v>
      </c>
      <c r="L1188" s="13" t="str">
        <f t="shared" si="96"/>
        <v>No</v>
      </c>
      <c r="M1188" s="13" t="str">
        <f t="shared" si="97"/>
        <v>No</v>
      </c>
      <c r="N1188" s="13" t="str">
        <f>Table1[[#This Row],[Club]]&amp;":"&amp;Table1[[#Headers],[Male]]</f>
        <v>:Male</v>
      </c>
    </row>
    <row r="1189" spans="1:14" x14ac:dyDescent="0.2">
      <c r="A1189" s="2">
        <v>1188</v>
      </c>
      <c r="B1189" s="2" t="str">
        <f>IFERROR(VLOOKUP($A$1&amp;":"&amp;A1189,'Finish order'!C:K,6,FALSE),"")</f>
        <v/>
      </c>
      <c r="C1189" s="2" t="str">
        <f>IFERROR(VLOOKUP(A$1&amp;":"&amp;A1189,'Finish order'!$C:$K,9,FALSE),"")</f>
        <v/>
      </c>
      <c r="D1189" s="2" t="str">
        <f>IFERROR(VLOOKUP(A$1&amp;":"&amp;A1189,'Finish order'!$C:$K,7,FALSE),"")</f>
        <v/>
      </c>
      <c r="E1189" s="11" t="str">
        <f>IFERROR(VLOOKUP($A$1&amp;":"&amp;A1189,'Finish order'!C:K,5,FALSE),"")</f>
        <v/>
      </c>
      <c r="F1189" s="2" t="str">
        <f>IFERROR(VLOOKUP($A$1&amp;":"&amp;A1189,'Finish order'!C:K,4,FALSE),"")</f>
        <v/>
      </c>
      <c r="G1189" s="2" t="str" cm="1">
        <f t="array" ref="G1189">IFERROR(SMALL(IF($D$2:$D2098=D1189,$A$2:$A$911*1.001),1),"")</f>
        <v/>
      </c>
      <c r="H1189" s="2" t="str" cm="1">
        <f t="array" ref="H1189">IFERROR(SMALL(IF($D$2:$D2098=D1189,$A$2:$A$911*1.0001),2),"")</f>
        <v/>
      </c>
      <c r="I1189" s="2" t="str" cm="1">
        <f t="array" ref="I1189">IFERROR(SMALL(IF($D$2:$D2098=D1189,$A$2:$A$911*1.00001),3),"")</f>
        <v/>
      </c>
      <c r="J1189" s="2" t="str" cm="1">
        <f t="array" ref="J1189">IFERROR(SMALL(IF($D$2:$D2098=D1189,$A$2:$A$911*1.000001),4),"")</f>
        <v/>
      </c>
      <c r="K1189" s="13" t="str">
        <f t="shared" si="95"/>
        <v>No</v>
      </c>
      <c r="L1189" s="13" t="str">
        <f t="shared" si="96"/>
        <v>No</v>
      </c>
      <c r="M1189" s="13" t="str">
        <f t="shared" si="97"/>
        <v>No</v>
      </c>
      <c r="N1189" s="13" t="str">
        <f>Table1[[#This Row],[Club]]&amp;":"&amp;Table1[[#Headers],[Male]]</f>
        <v>:Male</v>
      </c>
    </row>
    <row r="1190" spans="1:14" x14ac:dyDescent="0.2">
      <c r="A1190" s="2">
        <v>1189</v>
      </c>
      <c r="B1190" s="2" t="str">
        <f>IFERROR(VLOOKUP($A$1&amp;":"&amp;A1190,'Finish order'!C:K,6,FALSE),"")</f>
        <v/>
      </c>
      <c r="C1190" s="2" t="str">
        <f>IFERROR(VLOOKUP(A$1&amp;":"&amp;A1190,'Finish order'!$C:$K,9,FALSE),"")</f>
        <v/>
      </c>
      <c r="D1190" s="2" t="str">
        <f>IFERROR(VLOOKUP(A$1&amp;":"&amp;A1190,'Finish order'!$C:$K,7,FALSE),"")</f>
        <v/>
      </c>
      <c r="E1190" s="11" t="str">
        <f>IFERROR(VLOOKUP($A$1&amp;":"&amp;A1190,'Finish order'!C:K,5,FALSE),"")</f>
        <v/>
      </c>
      <c r="F1190" s="2" t="str">
        <f>IFERROR(VLOOKUP($A$1&amp;":"&amp;A1190,'Finish order'!C:K,4,FALSE),"")</f>
        <v/>
      </c>
      <c r="G1190" s="2" t="str" cm="1">
        <f t="array" ref="G1190">IFERROR(SMALL(IF($D$2:$D2099=D1190,$A$2:$A$911*1.001),1),"")</f>
        <v/>
      </c>
      <c r="H1190" s="2" t="str" cm="1">
        <f t="array" ref="H1190">IFERROR(SMALL(IF($D$2:$D2099=D1190,$A$2:$A$911*1.0001),2),"")</f>
        <v/>
      </c>
      <c r="I1190" s="2" t="str" cm="1">
        <f t="array" ref="I1190">IFERROR(SMALL(IF($D$2:$D2099=D1190,$A$2:$A$911*1.00001),3),"")</f>
        <v/>
      </c>
      <c r="J1190" s="2" t="str" cm="1">
        <f t="array" ref="J1190">IFERROR(SMALL(IF($D$2:$D2099=D1190,$A$2:$A$911*1.000001),4),"")</f>
        <v/>
      </c>
      <c r="K1190" s="13" t="str">
        <f t="shared" si="95"/>
        <v>No</v>
      </c>
      <c r="L1190" s="13" t="str">
        <f t="shared" si="96"/>
        <v>No</v>
      </c>
      <c r="M1190" s="13" t="str">
        <f t="shared" si="97"/>
        <v>No</v>
      </c>
      <c r="N1190" s="13" t="str">
        <f>Table1[[#This Row],[Club]]&amp;":"&amp;Table1[[#Headers],[Male]]</f>
        <v>:Male</v>
      </c>
    </row>
    <row r="1191" spans="1:14" x14ac:dyDescent="0.2">
      <c r="A1191" s="2">
        <v>1190</v>
      </c>
      <c r="B1191" s="2" t="str">
        <f>IFERROR(VLOOKUP($A$1&amp;":"&amp;A1191,'Finish order'!C:K,6,FALSE),"")</f>
        <v/>
      </c>
      <c r="C1191" s="2" t="str">
        <f>IFERROR(VLOOKUP(A$1&amp;":"&amp;A1191,'Finish order'!$C:$K,9,FALSE),"")</f>
        <v/>
      </c>
      <c r="D1191" s="2" t="str">
        <f>IFERROR(VLOOKUP(A$1&amp;":"&amp;A1191,'Finish order'!$C:$K,7,FALSE),"")</f>
        <v/>
      </c>
      <c r="E1191" s="11" t="str">
        <f>IFERROR(VLOOKUP($A$1&amp;":"&amp;A1191,'Finish order'!C:K,5,FALSE),"")</f>
        <v/>
      </c>
      <c r="F1191" s="2" t="str">
        <f>IFERROR(VLOOKUP($A$1&amp;":"&amp;A1191,'Finish order'!C:K,4,FALSE),"")</f>
        <v/>
      </c>
      <c r="G1191" s="2" t="str" cm="1">
        <f t="array" ref="G1191">IFERROR(SMALL(IF($D$2:$D2100=D1191,$A$2:$A$911*1.001),1),"")</f>
        <v/>
      </c>
      <c r="H1191" s="2" t="str" cm="1">
        <f t="array" ref="H1191">IFERROR(SMALL(IF($D$2:$D2100=D1191,$A$2:$A$911*1.0001),2),"")</f>
        <v/>
      </c>
      <c r="I1191" s="2" t="str" cm="1">
        <f t="array" ref="I1191">IFERROR(SMALL(IF($D$2:$D2100=D1191,$A$2:$A$911*1.00001),3),"")</f>
        <v/>
      </c>
      <c r="J1191" s="2" t="str" cm="1">
        <f t="array" ref="J1191">IFERROR(SMALL(IF($D$2:$D2100=D1191,$A$2:$A$911*1.000001),4),"")</f>
        <v/>
      </c>
      <c r="K1191" s="13" t="str">
        <f t="shared" si="95"/>
        <v>No</v>
      </c>
      <c r="L1191" s="13" t="str">
        <f t="shared" si="96"/>
        <v>No</v>
      </c>
      <c r="M1191" s="13" t="str">
        <f t="shared" si="97"/>
        <v>No</v>
      </c>
      <c r="N1191" s="13" t="str">
        <f>Table1[[#This Row],[Club]]&amp;":"&amp;Table1[[#Headers],[Male]]</f>
        <v>:Male</v>
      </c>
    </row>
    <row r="1192" spans="1:14" x14ac:dyDescent="0.2">
      <c r="A1192" s="2">
        <v>1191</v>
      </c>
      <c r="B1192" s="2" t="str">
        <f>IFERROR(VLOOKUP($A$1&amp;":"&amp;A1192,'Finish order'!C:K,6,FALSE),"")</f>
        <v/>
      </c>
      <c r="C1192" s="2" t="str">
        <f>IFERROR(VLOOKUP(A$1&amp;":"&amp;A1192,'Finish order'!$C:$K,9,FALSE),"")</f>
        <v/>
      </c>
      <c r="D1192" s="2" t="str">
        <f>IFERROR(VLOOKUP(A$1&amp;":"&amp;A1192,'Finish order'!$C:$K,7,FALSE),"")</f>
        <v/>
      </c>
      <c r="E1192" s="11" t="str">
        <f>IFERROR(VLOOKUP($A$1&amp;":"&amp;A1192,'Finish order'!C:K,5,FALSE),"")</f>
        <v/>
      </c>
      <c r="F1192" s="2" t="str">
        <f>IFERROR(VLOOKUP($A$1&amp;":"&amp;A1192,'Finish order'!C:K,4,FALSE),"")</f>
        <v/>
      </c>
      <c r="G1192" s="2" t="str" cm="1">
        <f t="array" ref="G1192">IFERROR(SMALL(IF($D$2:$D2101=D1192,$A$2:$A$911*1.001),1),"")</f>
        <v/>
      </c>
      <c r="H1192" s="2" t="str" cm="1">
        <f t="array" ref="H1192">IFERROR(SMALL(IF($D$2:$D2101=D1192,$A$2:$A$911*1.0001),2),"")</f>
        <v/>
      </c>
      <c r="I1192" s="2" t="str" cm="1">
        <f t="array" ref="I1192">IFERROR(SMALL(IF($D$2:$D2101=D1192,$A$2:$A$911*1.00001),3),"")</f>
        <v/>
      </c>
      <c r="J1192" s="2" t="str" cm="1">
        <f t="array" ref="J1192">IFERROR(SMALL(IF($D$2:$D2101=D1192,$A$2:$A$911*1.000001),4),"")</f>
        <v/>
      </c>
      <c r="K1192" s="13" t="str">
        <f t="shared" si="95"/>
        <v>No</v>
      </c>
      <c r="L1192" s="13" t="str">
        <f t="shared" si="96"/>
        <v>No</v>
      </c>
      <c r="M1192" s="13" t="str">
        <f t="shared" si="97"/>
        <v>No</v>
      </c>
      <c r="N1192" s="13" t="str">
        <f>Table1[[#This Row],[Club]]&amp;":"&amp;Table1[[#Headers],[Male]]</f>
        <v>:Male</v>
      </c>
    </row>
    <row r="1193" spans="1:14" x14ac:dyDescent="0.2">
      <c r="A1193" s="2">
        <v>1192</v>
      </c>
      <c r="B1193" s="2" t="str">
        <f>IFERROR(VLOOKUP($A$1&amp;":"&amp;A1193,'Finish order'!C:K,6,FALSE),"")</f>
        <v/>
      </c>
      <c r="C1193" s="2" t="str">
        <f>IFERROR(VLOOKUP(A$1&amp;":"&amp;A1193,'Finish order'!$C:$K,9,FALSE),"")</f>
        <v/>
      </c>
      <c r="D1193" s="2" t="str">
        <f>IFERROR(VLOOKUP(A$1&amp;":"&amp;A1193,'Finish order'!$C:$K,7,FALSE),"")</f>
        <v/>
      </c>
      <c r="E1193" s="11" t="str">
        <f>IFERROR(VLOOKUP($A$1&amp;":"&amp;A1193,'Finish order'!C:K,5,FALSE),"")</f>
        <v/>
      </c>
      <c r="F1193" s="2" t="str">
        <f>IFERROR(VLOOKUP($A$1&amp;":"&amp;A1193,'Finish order'!C:K,4,FALSE),"")</f>
        <v/>
      </c>
      <c r="G1193" s="2" t="str" cm="1">
        <f t="array" ref="G1193">IFERROR(SMALL(IF($D$2:$D2102=D1193,$A$2:$A$911*1.001),1),"")</f>
        <v/>
      </c>
      <c r="H1193" s="2" t="str" cm="1">
        <f t="array" ref="H1193">IFERROR(SMALL(IF($D$2:$D2102=D1193,$A$2:$A$911*1.0001),2),"")</f>
        <v/>
      </c>
      <c r="I1193" s="2" t="str" cm="1">
        <f t="array" ref="I1193">IFERROR(SMALL(IF($D$2:$D2102=D1193,$A$2:$A$911*1.00001),3),"")</f>
        <v/>
      </c>
      <c r="J1193" s="2" t="str" cm="1">
        <f t="array" ref="J1193">IFERROR(SMALL(IF($D$2:$D2102=D1193,$A$2:$A$911*1.000001),4),"")</f>
        <v/>
      </c>
      <c r="K1193" s="13" t="str">
        <f t="shared" si="95"/>
        <v>No</v>
      </c>
      <c r="L1193" s="13" t="str">
        <f t="shared" si="96"/>
        <v>No</v>
      </c>
      <c r="M1193" s="13" t="str">
        <f t="shared" si="97"/>
        <v>No</v>
      </c>
      <c r="N1193" s="13" t="str">
        <f>Table1[[#This Row],[Club]]&amp;":"&amp;Table1[[#Headers],[Male]]</f>
        <v>:Male</v>
      </c>
    </row>
    <row r="1194" spans="1:14" x14ac:dyDescent="0.2">
      <c r="A1194" s="2">
        <v>1193</v>
      </c>
      <c r="B1194" s="2" t="str">
        <f>IFERROR(VLOOKUP($A$1&amp;":"&amp;A1194,'Finish order'!C:K,6,FALSE),"")</f>
        <v/>
      </c>
      <c r="C1194" s="2" t="str">
        <f>IFERROR(VLOOKUP(A$1&amp;":"&amp;A1194,'Finish order'!$C:$K,9,FALSE),"")</f>
        <v/>
      </c>
      <c r="D1194" s="2" t="str">
        <f>IFERROR(VLOOKUP(A$1&amp;":"&amp;A1194,'Finish order'!$C:$K,7,FALSE),"")</f>
        <v/>
      </c>
      <c r="E1194" s="11" t="str">
        <f>IFERROR(VLOOKUP($A$1&amp;":"&amp;A1194,'Finish order'!C:K,5,FALSE),"")</f>
        <v/>
      </c>
      <c r="F1194" s="2" t="str">
        <f>IFERROR(VLOOKUP($A$1&amp;":"&amp;A1194,'Finish order'!C:K,4,FALSE),"")</f>
        <v/>
      </c>
      <c r="G1194" s="2" t="str" cm="1">
        <f t="array" ref="G1194">IFERROR(SMALL(IF($D$2:$D2103=D1194,$A$2:$A$911*1.001),1),"")</f>
        <v/>
      </c>
      <c r="H1194" s="2" t="str" cm="1">
        <f t="array" ref="H1194">IFERROR(SMALL(IF($D$2:$D2103=D1194,$A$2:$A$911*1.0001),2),"")</f>
        <v/>
      </c>
      <c r="I1194" s="2" t="str" cm="1">
        <f t="array" ref="I1194">IFERROR(SMALL(IF($D$2:$D2103=D1194,$A$2:$A$911*1.00001),3),"")</f>
        <v/>
      </c>
      <c r="J1194" s="2" t="str" cm="1">
        <f t="array" ref="J1194">IFERROR(SMALL(IF($D$2:$D2103=D1194,$A$2:$A$911*1.000001),4),"")</f>
        <v/>
      </c>
      <c r="K1194" s="13" t="str">
        <f t="shared" si="95"/>
        <v>No</v>
      </c>
      <c r="L1194" s="13" t="str">
        <f t="shared" si="96"/>
        <v>No</v>
      </c>
      <c r="M1194" s="13" t="str">
        <f t="shared" si="97"/>
        <v>No</v>
      </c>
      <c r="N1194" s="13" t="str">
        <f>Table1[[#This Row],[Club]]&amp;":"&amp;Table1[[#Headers],[Male]]</f>
        <v>:Male</v>
      </c>
    </row>
    <row r="1195" spans="1:14" x14ac:dyDescent="0.2">
      <c r="A1195" s="2">
        <v>1194</v>
      </c>
      <c r="B1195" s="2" t="str">
        <f>IFERROR(VLOOKUP($A$1&amp;":"&amp;A1195,'Finish order'!C:K,6,FALSE),"")</f>
        <v/>
      </c>
      <c r="C1195" s="2" t="str">
        <f>IFERROR(VLOOKUP(A$1&amp;":"&amp;A1195,'Finish order'!$C:$K,9,FALSE),"")</f>
        <v/>
      </c>
      <c r="D1195" s="2" t="str">
        <f>IFERROR(VLOOKUP(A$1&amp;":"&amp;A1195,'Finish order'!$C:$K,7,FALSE),"")</f>
        <v/>
      </c>
      <c r="E1195" s="11" t="str">
        <f>IFERROR(VLOOKUP($A$1&amp;":"&amp;A1195,'Finish order'!C:K,5,FALSE),"")</f>
        <v/>
      </c>
      <c r="F1195" s="2" t="str">
        <f>IFERROR(VLOOKUP($A$1&amp;":"&amp;A1195,'Finish order'!C:K,4,FALSE),"")</f>
        <v/>
      </c>
      <c r="G1195" s="2" t="str" cm="1">
        <f t="array" ref="G1195">IFERROR(SMALL(IF($D$2:$D2104=D1195,$A$2:$A$911*1.001),1),"")</f>
        <v/>
      </c>
      <c r="H1195" s="2" t="str" cm="1">
        <f t="array" ref="H1195">IFERROR(SMALL(IF($D$2:$D2104=D1195,$A$2:$A$911*1.0001),2),"")</f>
        <v/>
      </c>
      <c r="I1195" s="2" t="str" cm="1">
        <f t="array" ref="I1195">IFERROR(SMALL(IF($D$2:$D2104=D1195,$A$2:$A$911*1.00001),3),"")</f>
        <v/>
      </c>
      <c r="J1195" s="2" t="str" cm="1">
        <f t="array" ref="J1195">IFERROR(SMALL(IF($D$2:$D2104=D1195,$A$2:$A$911*1.000001),4),"")</f>
        <v/>
      </c>
      <c r="K1195" s="13" t="str">
        <f t="shared" si="95"/>
        <v>No</v>
      </c>
      <c r="L1195" s="13" t="str">
        <f t="shared" si="96"/>
        <v>No</v>
      </c>
      <c r="M1195" s="13" t="str">
        <f t="shared" si="97"/>
        <v>No</v>
      </c>
      <c r="N1195" s="13" t="str">
        <f>Table1[[#This Row],[Club]]&amp;":"&amp;Table1[[#Headers],[Male]]</f>
        <v>:Male</v>
      </c>
    </row>
    <row r="1196" spans="1:14" x14ac:dyDescent="0.2">
      <c r="A1196" s="2">
        <v>1195</v>
      </c>
      <c r="B1196" s="2" t="str">
        <f>IFERROR(VLOOKUP($A$1&amp;":"&amp;A1196,'Finish order'!C:K,6,FALSE),"")</f>
        <v/>
      </c>
      <c r="C1196" s="2" t="str">
        <f>IFERROR(VLOOKUP(A$1&amp;":"&amp;A1196,'Finish order'!$C:$K,9,FALSE),"")</f>
        <v/>
      </c>
      <c r="D1196" s="2" t="str">
        <f>IFERROR(VLOOKUP(A$1&amp;":"&amp;A1196,'Finish order'!$C:$K,7,FALSE),"")</f>
        <v/>
      </c>
      <c r="E1196" s="11" t="str">
        <f>IFERROR(VLOOKUP($A$1&amp;":"&amp;A1196,'Finish order'!C:K,5,FALSE),"")</f>
        <v/>
      </c>
      <c r="F1196" s="2" t="str">
        <f>IFERROR(VLOOKUP($A$1&amp;":"&amp;A1196,'Finish order'!C:K,4,FALSE),"")</f>
        <v/>
      </c>
      <c r="G1196" s="2" t="str" cm="1">
        <f t="array" ref="G1196">IFERROR(SMALL(IF($D$2:$D2105=D1196,$A$2:$A$911*1.001),1),"")</f>
        <v/>
      </c>
      <c r="H1196" s="2" t="str" cm="1">
        <f t="array" ref="H1196">IFERROR(SMALL(IF($D$2:$D2105=D1196,$A$2:$A$911*1.0001),2),"")</f>
        <v/>
      </c>
      <c r="I1196" s="2" t="str" cm="1">
        <f t="array" ref="I1196">IFERROR(SMALL(IF($D$2:$D2105=D1196,$A$2:$A$911*1.00001),3),"")</f>
        <v/>
      </c>
      <c r="J1196" s="2" t="str" cm="1">
        <f t="array" ref="J1196">IFERROR(SMALL(IF($D$2:$D2105=D1196,$A$2:$A$911*1.000001),4),"")</f>
        <v/>
      </c>
      <c r="K1196" s="13" t="str">
        <f t="shared" si="95"/>
        <v>No</v>
      </c>
      <c r="L1196" s="13" t="str">
        <f t="shared" si="96"/>
        <v>No</v>
      </c>
      <c r="M1196" s="13" t="str">
        <f t="shared" si="97"/>
        <v>No</v>
      </c>
      <c r="N1196" s="13" t="str">
        <f>Table1[[#This Row],[Club]]&amp;":"&amp;Table1[[#Headers],[Male]]</f>
        <v>:Male</v>
      </c>
    </row>
    <row r="1197" spans="1:14" x14ac:dyDescent="0.2">
      <c r="A1197" s="2">
        <v>1196</v>
      </c>
      <c r="B1197" s="2" t="str">
        <f>IFERROR(VLOOKUP($A$1&amp;":"&amp;A1197,'Finish order'!C:K,6,FALSE),"")</f>
        <v/>
      </c>
      <c r="C1197" s="2" t="str">
        <f>IFERROR(VLOOKUP(A$1&amp;":"&amp;A1197,'Finish order'!$C:$K,9,FALSE),"")</f>
        <v/>
      </c>
      <c r="D1197" s="2" t="str">
        <f>IFERROR(VLOOKUP(A$1&amp;":"&amp;A1197,'Finish order'!$C:$K,7,FALSE),"")</f>
        <v/>
      </c>
      <c r="E1197" s="11" t="str">
        <f>IFERROR(VLOOKUP($A$1&amp;":"&amp;A1197,'Finish order'!C:K,5,FALSE),"")</f>
        <v/>
      </c>
      <c r="F1197" s="2" t="str">
        <f>IFERROR(VLOOKUP($A$1&amp;":"&amp;A1197,'Finish order'!C:K,4,FALSE),"")</f>
        <v/>
      </c>
      <c r="G1197" s="2" t="str" cm="1">
        <f t="array" ref="G1197">IFERROR(SMALL(IF($D$2:$D2106=D1197,$A$2:$A$911*1.001),1),"")</f>
        <v/>
      </c>
      <c r="H1197" s="2" t="str" cm="1">
        <f t="array" ref="H1197">IFERROR(SMALL(IF($D$2:$D2106=D1197,$A$2:$A$911*1.0001),2),"")</f>
        <v/>
      </c>
      <c r="I1197" s="2" t="str" cm="1">
        <f t="array" ref="I1197">IFERROR(SMALL(IF($D$2:$D2106=D1197,$A$2:$A$911*1.00001),3),"")</f>
        <v/>
      </c>
      <c r="J1197" s="2" t="str" cm="1">
        <f t="array" ref="J1197">IFERROR(SMALL(IF($D$2:$D2106=D1197,$A$2:$A$911*1.000001),4),"")</f>
        <v/>
      </c>
      <c r="K1197" s="13" t="str">
        <f t="shared" si="95"/>
        <v>No</v>
      </c>
      <c r="L1197" s="13" t="str">
        <f t="shared" si="96"/>
        <v>No</v>
      </c>
      <c r="M1197" s="13" t="str">
        <f t="shared" si="97"/>
        <v>No</v>
      </c>
      <c r="N1197" s="13" t="str">
        <f>Table1[[#This Row],[Club]]&amp;":"&amp;Table1[[#Headers],[Male]]</f>
        <v>:Male</v>
      </c>
    </row>
    <row r="1198" spans="1:14" x14ac:dyDescent="0.2">
      <c r="A1198" s="2">
        <v>1197</v>
      </c>
      <c r="B1198" s="2" t="str">
        <f>IFERROR(VLOOKUP($A$1&amp;":"&amp;A1198,'Finish order'!C:K,6,FALSE),"")</f>
        <v/>
      </c>
      <c r="C1198" s="2" t="str">
        <f>IFERROR(VLOOKUP(A$1&amp;":"&amp;A1198,'Finish order'!$C:$K,9,FALSE),"")</f>
        <v/>
      </c>
      <c r="D1198" s="2" t="str">
        <f>IFERROR(VLOOKUP(A$1&amp;":"&amp;A1198,'Finish order'!$C:$K,7,FALSE),"")</f>
        <v/>
      </c>
      <c r="E1198" s="11" t="str">
        <f>IFERROR(VLOOKUP($A$1&amp;":"&amp;A1198,'Finish order'!C:K,5,FALSE),"")</f>
        <v/>
      </c>
      <c r="F1198" s="2" t="str">
        <f>IFERROR(VLOOKUP($A$1&amp;":"&amp;A1198,'Finish order'!C:K,4,FALSE),"")</f>
        <v/>
      </c>
      <c r="G1198" s="2" t="str" cm="1">
        <f t="array" ref="G1198">IFERROR(SMALL(IF($D$2:$D2107=D1198,$A$2:$A$911*1.001),1),"")</f>
        <v/>
      </c>
      <c r="H1198" s="2" t="str" cm="1">
        <f t="array" ref="H1198">IFERROR(SMALL(IF($D$2:$D2107=D1198,$A$2:$A$911*1.0001),2),"")</f>
        <v/>
      </c>
      <c r="I1198" s="2" t="str" cm="1">
        <f t="array" ref="I1198">IFERROR(SMALL(IF($D$2:$D2107=D1198,$A$2:$A$911*1.00001),3),"")</f>
        <v/>
      </c>
      <c r="J1198" s="2" t="str" cm="1">
        <f t="array" ref="J1198">IFERROR(SMALL(IF($D$2:$D2107=D1198,$A$2:$A$911*1.000001),4),"")</f>
        <v/>
      </c>
      <c r="K1198" s="13" t="str">
        <f t="shared" si="95"/>
        <v>No</v>
      </c>
      <c r="L1198" s="13" t="str">
        <f t="shared" si="96"/>
        <v>No</v>
      </c>
      <c r="M1198" s="13" t="str">
        <f t="shared" si="97"/>
        <v>No</v>
      </c>
      <c r="N1198" s="13" t="str">
        <f>Table1[[#This Row],[Club]]&amp;":"&amp;Table1[[#Headers],[Male]]</f>
        <v>:Male</v>
      </c>
    </row>
    <row r="1199" spans="1:14" x14ac:dyDescent="0.2">
      <c r="A1199" s="2">
        <v>1198</v>
      </c>
      <c r="B1199" s="2" t="str">
        <f>IFERROR(VLOOKUP($A$1&amp;":"&amp;A1199,'Finish order'!C:K,6,FALSE),"")</f>
        <v/>
      </c>
      <c r="C1199" s="2" t="str">
        <f>IFERROR(VLOOKUP(A$1&amp;":"&amp;A1199,'Finish order'!$C:$K,9,FALSE),"")</f>
        <v/>
      </c>
      <c r="D1199" s="2" t="str">
        <f>IFERROR(VLOOKUP(A$1&amp;":"&amp;A1199,'Finish order'!$C:$K,7,FALSE),"")</f>
        <v/>
      </c>
      <c r="E1199" s="11" t="str">
        <f>IFERROR(VLOOKUP($A$1&amp;":"&amp;A1199,'Finish order'!C:K,5,FALSE),"")</f>
        <v/>
      </c>
      <c r="F1199" s="2" t="str">
        <f>IFERROR(VLOOKUP($A$1&amp;":"&amp;A1199,'Finish order'!C:K,4,FALSE),"")</f>
        <v/>
      </c>
      <c r="G1199" s="2" t="str" cm="1">
        <f t="array" ref="G1199">IFERROR(SMALL(IF($D$2:$D2108=D1199,$A$2:$A$911*1.001),1),"")</f>
        <v/>
      </c>
      <c r="H1199" s="2" t="str" cm="1">
        <f t="array" ref="H1199">IFERROR(SMALL(IF($D$2:$D2108=D1199,$A$2:$A$911*1.0001),2),"")</f>
        <v/>
      </c>
      <c r="I1199" s="2" t="str" cm="1">
        <f t="array" ref="I1199">IFERROR(SMALL(IF($D$2:$D2108=D1199,$A$2:$A$911*1.00001),3),"")</f>
        <v/>
      </c>
      <c r="J1199" s="2" t="str" cm="1">
        <f t="array" ref="J1199">IFERROR(SMALL(IF($D$2:$D2108=D1199,$A$2:$A$911*1.000001),4),"")</f>
        <v/>
      </c>
      <c r="K1199" s="13" t="str">
        <f t="shared" si="95"/>
        <v>No</v>
      </c>
      <c r="L1199" s="13" t="str">
        <f t="shared" si="96"/>
        <v>No</v>
      </c>
      <c r="M1199" s="13" t="str">
        <f t="shared" si="97"/>
        <v>No</v>
      </c>
      <c r="N1199" s="13" t="str">
        <f>Table1[[#This Row],[Club]]&amp;":"&amp;Table1[[#Headers],[Male]]</f>
        <v>:Male</v>
      </c>
    </row>
    <row r="1200" spans="1:14" x14ac:dyDescent="0.2">
      <c r="A1200" s="2">
        <v>1199</v>
      </c>
      <c r="B1200" s="2" t="str">
        <f>IFERROR(VLOOKUP($A$1&amp;":"&amp;A1200,'Finish order'!C:K,6,FALSE),"")</f>
        <v/>
      </c>
      <c r="C1200" s="2" t="str">
        <f>IFERROR(VLOOKUP(A$1&amp;":"&amp;A1200,'Finish order'!$C:$K,9,FALSE),"")</f>
        <v/>
      </c>
      <c r="D1200" s="2" t="str">
        <f>IFERROR(VLOOKUP(A$1&amp;":"&amp;A1200,'Finish order'!$C:$K,7,FALSE),"")</f>
        <v/>
      </c>
      <c r="E1200" s="11" t="str">
        <f>IFERROR(VLOOKUP($A$1&amp;":"&amp;A1200,'Finish order'!C:K,5,FALSE),"")</f>
        <v/>
      </c>
      <c r="F1200" s="2" t="str">
        <f>IFERROR(VLOOKUP($A$1&amp;":"&amp;A1200,'Finish order'!C:K,4,FALSE),"")</f>
        <v/>
      </c>
      <c r="G1200" s="2" t="str" cm="1">
        <f t="array" ref="G1200">IFERROR(SMALL(IF($D$2:$D2109=D1200,$A$2:$A$911*1.001),1),"")</f>
        <v/>
      </c>
      <c r="H1200" s="2" t="str" cm="1">
        <f t="array" ref="H1200">IFERROR(SMALL(IF($D$2:$D2109=D1200,$A$2:$A$911*1.0001),2),"")</f>
        <v/>
      </c>
      <c r="I1200" s="2" t="str" cm="1">
        <f t="array" ref="I1200">IFERROR(SMALL(IF($D$2:$D2109=D1200,$A$2:$A$911*1.00001),3),"")</f>
        <v/>
      </c>
      <c r="J1200" s="2" t="str" cm="1">
        <f t="array" ref="J1200">IFERROR(SMALL(IF($D$2:$D2109=D1200,$A$2:$A$911*1.000001),4),"")</f>
        <v/>
      </c>
      <c r="K1200" s="13" t="str">
        <f t="shared" si="95"/>
        <v>No</v>
      </c>
      <c r="L1200" s="13" t="str">
        <f t="shared" si="96"/>
        <v>No</v>
      </c>
      <c r="M1200" s="13" t="str">
        <f t="shared" si="97"/>
        <v>No</v>
      </c>
      <c r="N1200" s="13" t="str">
        <f>Table1[[#This Row],[Club]]&amp;":"&amp;Table1[[#Headers],[Male]]</f>
        <v>:Male</v>
      </c>
    </row>
    <row r="1201" spans="1:14" x14ac:dyDescent="0.2">
      <c r="A1201" s="2">
        <v>1200</v>
      </c>
      <c r="B1201" s="2" t="str">
        <f>IFERROR(VLOOKUP($A$1&amp;":"&amp;A1201,'Finish order'!C:K,6,FALSE),"")</f>
        <v/>
      </c>
      <c r="C1201" s="2" t="str">
        <f>IFERROR(VLOOKUP(A$1&amp;":"&amp;A1201,'Finish order'!$C:$K,9,FALSE),"")</f>
        <v/>
      </c>
      <c r="D1201" s="2" t="str">
        <f>IFERROR(VLOOKUP(A$1&amp;":"&amp;A1201,'Finish order'!$C:$K,7,FALSE),"")</f>
        <v/>
      </c>
      <c r="E1201" s="11" t="str">
        <f>IFERROR(VLOOKUP($A$1&amp;":"&amp;A1201,'Finish order'!C:K,5,FALSE),"")</f>
        <v/>
      </c>
      <c r="F1201" s="2" t="str">
        <f>IFERROR(VLOOKUP($A$1&amp;":"&amp;A1201,'Finish order'!C:K,4,FALSE),"")</f>
        <v/>
      </c>
      <c r="G1201" s="2" t="str" cm="1">
        <f t="array" ref="G1201">IFERROR(SMALL(IF($D$2:$D2110=D1201,$A$2:$A$911*1.001),1),"")</f>
        <v/>
      </c>
      <c r="H1201" s="2" t="str" cm="1">
        <f t="array" ref="H1201">IFERROR(SMALL(IF($D$2:$D2110=D1201,$A$2:$A$911*1.0001),2),"")</f>
        <v/>
      </c>
      <c r="I1201" s="2" t="str" cm="1">
        <f t="array" ref="I1201">IFERROR(SMALL(IF($D$2:$D2110=D1201,$A$2:$A$911*1.00001),3),"")</f>
        <v/>
      </c>
      <c r="J1201" s="2" t="str" cm="1">
        <f t="array" ref="J1201">IFERROR(SMALL(IF($D$2:$D2110=D1201,$A$2:$A$911*1.000001),4),"")</f>
        <v/>
      </c>
      <c r="K1201" s="13" t="str">
        <f t="shared" si="95"/>
        <v>No</v>
      </c>
      <c r="L1201" s="13" t="str">
        <f t="shared" si="96"/>
        <v>No</v>
      </c>
      <c r="M1201" s="13" t="str">
        <f t="shared" si="97"/>
        <v>No</v>
      </c>
      <c r="N1201" s="13" t="str">
        <f>Table1[[#This Row],[Club]]&amp;":"&amp;Table1[[#Headers],[Male]]</f>
        <v>:Male</v>
      </c>
    </row>
    <row r="1202" spans="1:14" x14ac:dyDescent="0.2">
      <c r="A1202" s="2">
        <v>1201</v>
      </c>
      <c r="B1202" s="2" t="str">
        <f>IFERROR(VLOOKUP($A$1&amp;":"&amp;A1202,'Finish order'!C:K,6,FALSE),"")</f>
        <v/>
      </c>
      <c r="C1202" s="2" t="str">
        <f>IFERROR(VLOOKUP(A$1&amp;":"&amp;A1202,'Finish order'!$C:$K,9,FALSE),"")</f>
        <v/>
      </c>
      <c r="D1202" s="2" t="str">
        <f>IFERROR(VLOOKUP(A$1&amp;":"&amp;A1202,'Finish order'!$C:$K,7,FALSE),"")</f>
        <v/>
      </c>
      <c r="E1202" s="11" t="str">
        <f>IFERROR(VLOOKUP($A$1&amp;":"&amp;A1202,'Finish order'!C:K,5,FALSE),"")</f>
        <v/>
      </c>
      <c r="F1202" s="2" t="str">
        <f>IFERROR(VLOOKUP($A$1&amp;":"&amp;A1202,'Finish order'!C:K,4,FALSE),"")</f>
        <v/>
      </c>
      <c r="G1202" s="2" t="str" cm="1">
        <f t="array" ref="G1202">IFERROR(SMALL(IF($D$2:$D2111=D1202,$A$2:$A$911*1.001),1),"")</f>
        <v/>
      </c>
      <c r="H1202" s="2" t="str" cm="1">
        <f t="array" ref="H1202">IFERROR(SMALL(IF($D$2:$D2111=D1202,$A$2:$A$911*1.0001),2),"")</f>
        <v/>
      </c>
      <c r="I1202" s="2" t="str" cm="1">
        <f t="array" ref="I1202">IFERROR(SMALL(IF($D$2:$D2111=D1202,$A$2:$A$911*1.00001),3),"")</f>
        <v/>
      </c>
      <c r="J1202" s="2" t="str" cm="1">
        <f t="array" ref="J1202">IFERROR(SMALL(IF($D$2:$D2111=D1202,$A$2:$A$911*1.000001),4),"")</f>
        <v/>
      </c>
      <c r="K1202" s="13" t="str">
        <f t="shared" si="95"/>
        <v>No</v>
      </c>
      <c r="L1202" s="13" t="str">
        <f t="shared" si="96"/>
        <v>No</v>
      </c>
      <c r="M1202" s="13" t="str">
        <f t="shared" si="97"/>
        <v>No</v>
      </c>
      <c r="N1202" s="13" t="str">
        <f>Table1[[#This Row],[Club]]&amp;":"&amp;Table1[[#Headers],[Male]]</f>
        <v>:Male</v>
      </c>
    </row>
    <row r="1203" spans="1:14" x14ac:dyDescent="0.2">
      <c r="A1203" s="2">
        <v>1202</v>
      </c>
      <c r="B1203" s="2" t="str">
        <f>IFERROR(VLOOKUP($A$1&amp;":"&amp;A1203,'Finish order'!C:K,6,FALSE),"")</f>
        <v/>
      </c>
      <c r="C1203" s="2" t="str">
        <f>IFERROR(VLOOKUP(A$1&amp;":"&amp;A1203,'Finish order'!$C:$K,9,FALSE),"")</f>
        <v/>
      </c>
      <c r="D1203" s="2" t="str">
        <f>IFERROR(VLOOKUP(A$1&amp;":"&amp;A1203,'Finish order'!$C:$K,7,FALSE),"")</f>
        <v/>
      </c>
      <c r="E1203" s="11" t="str">
        <f>IFERROR(VLOOKUP($A$1&amp;":"&amp;A1203,'Finish order'!C:K,5,FALSE),"")</f>
        <v/>
      </c>
      <c r="F1203" s="2" t="str">
        <f>IFERROR(VLOOKUP($A$1&amp;":"&amp;A1203,'Finish order'!C:K,4,FALSE),"")</f>
        <v/>
      </c>
      <c r="G1203" s="2" t="str" cm="1">
        <f t="array" ref="G1203">IFERROR(SMALL(IF($D$2:$D2112=D1203,$A$2:$A$911*1.001),1),"")</f>
        <v/>
      </c>
      <c r="H1203" s="2" t="str" cm="1">
        <f t="array" ref="H1203">IFERROR(SMALL(IF($D$2:$D2112=D1203,$A$2:$A$911*1.0001),2),"")</f>
        <v/>
      </c>
      <c r="I1203" s="2" t="str" cm="1">
        <f t="array" ref="I1203">IFERROR(SMALL(IF($D$2:$D2112=D1203,$A$2:$A$911*1.00001),3),"")</f>
        <v/>
      </c>
      <c r="J1203" s="2" t="str" cm="1">
        <f t="array" ref="J1203">IFERROR(SMALL(IF($D$2:$D2112=D1203,$A$2:$A$911*1.000001),4),"")</f>
        <v/>
      </c>
      <c r="K1203" s="13" t="str">
        <f t="shared" si="95"/>
        <v>No</v>
      </c>
      <c r="L1203" s="13" t="str">
        <f t="shared" si="96"/>
        <v>No</v>
      </c>
      <c r="M1203" s="13" t="str">
        <f t="shared" si="97"/>
        <v>No</v>
      </c>
      <c r="N1203" s="13" t="str">
        <f>Table1[[#This Row],[Club]]&amp;":"&amp;Table1[[#Headers],[Male]]</f>
        <v>:Male</v>
      </c>
    </row>
    <row r="1204" spans="1:14" x14ac:dyDescent="0.2">
      <c r="A1204" s="2">
        <v>1203</v>
      </c>
      <c r="B1204" s="2" t="str">
        <f>IFERROR(VLOOKUP($A$1&amp;":"&amp;A1204,'Finish order'!C:K,6,FALSE),"")</f>
        <v/>
      </c>
      <c r="C1204" s="2" t="str">
        <f>IFERROR(VLOOKUP(A$1&amp;":"&amp;A1204,'Finish order'!$C:$K,9,FALSE),"")</f>
        <v/>
      </c>
      <c r="D1204" s="2" t="str">
        <f>IFERROR(VLOOKUP(A$1&amp;":"&amp;A1204,'Finish order'!$C:$K,7,FALSE),"")</f>
        <v/>
      </c>
      <c r="E1204" s="11" t="str">
        <f>IFERROR(VLOOKUP($A$1&amp;":"&amp;A1204,'Finish order'!C:K,5,FALSE),"")</f>
        <v/>
      </c>
      <c r="F1204" s="2" t="str">
        <f>IFERROR(VLOOKUP($A$1&amp;":"&amp;A1204,'Finish order'!C:K,4,FALSE),"")</f>
        <v/>
      </c>
      <c r="G1204" s="2" t="str" cm="1">
        <f t="array" ref="G1204">IFERROR(SMALL(IF($D$2:$D2113=D1204,$A$2:$A$911*1.001),1),"")</f>
        <v/>
      </c>
      <c r="H1204" s="2" t="str" cm="1">
        <f t="array" ref="H1204">IFERROR(SMALL(IF($D$2:$D2113=D1204,$A$2:$A$911*1.0001),2),"")</f>
        <v/>
      </c>
      <c r="I1204" s="2" t="str" cm="1">
        <f t="array" ref="I1204">IFERROR(SMALL(IF($D$2:$D2113=D1204,$A$2:$A$911*1.00001),3),"")</f>
        <v/>
      </c>
      <c r="J1204" s="2" t="str" cm="1">
        <f t="array" ref="J1204">IFERROR(SMALL(IF($D$2:$D2113=D1204,$A$2:$A$911*1.000001),4),"")</f>
        <v/>
      </c>
      <c r="K1204" s="13" t="str">
        <f t="shared" si="95"/>
        <v>No</v>
      </c>
      <c r="L1204" s="13" t="str">
        <f t="shared" si="96"/>
        <v>No</v>
      </c>
      <c r="M1204" s="13" t="str">
        <f t="shared" si="97"/>
        <v>No</v>
      </c>
      <c r="N1204" s="13" t="str">
        <f>Table1[[#This Row],[Club]]&amp;":"&amp;Table1[[#Headers],[Male]]</f>
        <v>:Male</v>
      </c>
    </row>
    <row r="1205" spans="1:14" x14ac:dyDescent="0.2">
      <c r="A1205" s="2">
        <v>1204</v>
      </c>
      <c r="B1205" s="2" t="str">
        <f>IFERROR(VLOOKUP($A$1&amp;":"&amp;A1205,'Finish order'!C:K,6,FALSE),"")</f>
        <v/>
      </c>
      <c r="C1205" s="2" t="str">
        <f>IFERROR(VLOOKUP(A$1&amp;":"&amp;A1205,'Finish order'!$C:$K,9,FALSE),"")</f>
        <v/>
      </c>
      <c r="D1205" s="2" t="str">
        <f>IFERROR(VLOOKUP(A$1&amp;":"&amp;A1205,'Finish order'!$C:$K,7,FALSE),"")</f>
        <v/>
      </c>
      <c r="E1205" s="11" t="str">
        <f>IFERROR(VLOOKUP($A$1&amp;":"&amp;A1205,'Finish order'!C:K,5,FALSE),"")</f>
        <v/>
      </c>
      <c r="F1205" s="2" t="str">
        <f>IFERROR(VLOOKUP($A$1&amp;":"&amp;A1205,'Finish order'!C:K,4,FALSE),"")</f>
        <v/>
      </c>
      <c r="G1205" s="2" t="str" cm="1">
        <f t="array" ref="G1205">IFERROR(SMALL(IF($D$2:$D2114=D1205,$A$2:$A$911*1.001),1),"")</f>
        <v/>
      </c>
      <c r="H1205" s="2" t="str" cm="1">
        <f t="array" ref="H1205">IFERROR(SMALL(IF($D$2:$D2114=D1205,$A$2:$A$911*1.0001),2),"")</f>
        <v/>
      </c>
      <c r="I1205" s="2" t="str" cm="1">
        <f t="array" ref="I1205">IFERROR(SMALL(IF($D$2:$D2114=D1205,$A$2:$A$911*1.00001),3),"")</f>
        <v/>
      </c>
      <c r="J1205" s="2" t="str" cm="1">
        <f t="array" ref="J1205">IFERROR(SMALL(IF($D$2:$D2114=D1205,$A$2:$A$911*1.000001),4),"")</f>
        <v/>
      </c>
      <c r="K1205" s="13" t="str">
        <f t="shared" si="95"/>
        <v>No</v>
      </c>
      <c r="L1205" s="13" t="str">
        <f t="shared" si="96"/>
        <v>No</v>
      </c>
      <c r="M1205" s="13" t="str">
        <f t="shared" si="97"/>
        <v>No</v>
      </c>
      <c r="N1205" s="13" t="str">
        <f>Table1[[#This Row],[Club]]&amp;":"&amp;Table1[[#Headers],[Male]]</f>
        <v>:Male</v>
      </c>
    </row>
    <row r="1206" spans="1:14" x14ac:dyDescent="0.2">
      <c r="A1206" s="2">
        <v>1205</v>
      </c>
      <c r="B1206" s="2" t="str">
        <f>IFERROR(VLOOKUP($A$1&amp;":"&amp;A1206,'Finish order'!C:K,6,FALSE),"")</f>
        <v/>
      </c>
      <c r="C1206" s="2" t="str">
        <f>IFERROR(VLOOKUP(A$1&amp;":"&amp;A1206,'Finish order'!$C:$K,9,FALSE),"")</f>
        <v/>
      </c>
      <c r="D1206" s="2" t="str">
        <f>IFERROR(VLOOKUP(A$1&amp;":"&amp;A1206,'Finish order'!$C:$K,7,FALSE),"")</f>
        <v/>
      </c>
      <c r="E1206" s="11" t="str">
        <f>IFERROR(VLOOKUP($A$1&amp;":"&amp;A1206,'Finish order'!C:K,5,FALSE),"")</f>
        <v/>
      </c>
      <c r="F1206" s="2" t="str">
        <f>IFERROR(VLOOKUP($A$1&amp;":"&amp;A1206,'Finish order'!C:K,4,FALSE),"")</f>
        <v/>
      </c>
      <c r="G1206" s="2" t="str" cm="1">
        <f t="array" ref="G1206">IFERROR(SMALL(IF($D$2:$D2115=D1206,$A$2:$A$911*1.001),1),"")</f>
        <v/>
      </c>
      <c r="H1206" s="2" t="str" cm="1">
        <f t="array" ref="H1206">IFERROR(SMALL(IF($D$2:$D2115=D1206,$A$2:$A$911*1.0001),2),"")</f>
        <v/>
      </c>
      <c r="I1206" s="2" t="str" cm="1">
        <f t="array" ref="I1206">IFERROR(SMALL(IF($D$2:$D2115=D1206,$A$2:$A$911*1.00001),3),"")</f>
        <v/>
      </c>
      <c r="J1206" s="2" t="str" cm="1">
        <f t="array" ref="J1206">IFERROR(SMALL(IF($D$2:$D2115=D1206,$A$2:$A$911*1.000001),4),"")</f>
        <v/>
      </c>
      <c r="K1206" s="13" t="str">
        <f t="shared" si="95"/>
        <v>No</v>
      </c>
      <c r="L1206" s="13" t="str">
        <f t="shared" si="96"/>
        <v>No</v>
      </c>
      <c r="M1206" s="13" t="str">
        <f t="shared" si="97"/>
        <v>No</v>
      </c>
      <c r="N1206" s="13" t="str">
        <f>Table1[[#This Row],[Club]]&amp;":"&amp;Table1[[#Headers],[Male]]</f>
        <v>:Male</v>
      </c>
    </row>
    <row r="1207" spans="1:14" x14ac:dyDescent="0.2">
      <c r="A1207" s="2">
        <v>1206</v>
      </c>
      <c r="B1207" s="2" t="str">
        <f>IFERROR(VLOOKUP($A$1&amp;":"&amp;A1207,'Finish order'!C:K,6,FALSE),"")</f>
        <v/>
      </c>
      <c r="C1207" s="2" t="str">
        <f>IFERROR(VLOOKUP(A$1&amp;":"&amp;A1207,'Finish order'!$C:$K,9,FALSE),"")</f>
        <v/>
      </c>
      <c r="D1207" s="2" t="str">
        <f>IFERROR(VLOOKUP(A$1&amp;":"&amp;A1207,'Finish order'!$C:$K,7,FALSE),"")</f>
        <v/>
      </c>
      <c r="E1207" s="11" t="str">
        <f>IFERROR(VLOOKUP($A$1&amp;":"&amp;A1207,'Finish order'!C:K,5,FALSE),"")</f>
        <v/>
      </c>
      <c r="F1207" s="2" t="str">
        <f>IFERROR(VLOOKUP($A$1&amp;":"&amp;A1207,'Finish order'!C:K,4,FALSE),"")</f>
        <v/>
      </c>
      <c r="G1207" s="2" t="str" cm="1">
        <f t="array" ref="G1207">IFERROR(SMALL(IF($D$2:$D2116=D1207,$A$2:$A$911*1.001),1),"")</f>
        <v/>
      </c>
      <c r="H1207" s="2" t="str" cm="1">
        <f t="array" ref="H1207">IFERROR(SMALL(IF($D$2:$D2116=D1207,$A$2:$A$911*1.0001),2),"")</f>
        <v/>
      </c>
      <c r="I1207" s="2" t="str" cm="1">
        <f t="array" ref="I1207">IFERROR(SMALL(IF($D$2:$D2116=D1207,$A$2:$A$911*1.00001),3),"")</f>
        <v/>
      </c>
      <c r="J1207" s="2" t="str" cm="1">
        <f t="array" ref="J1207">IFERROR(SMALL(IF($D$2:$D2116=D1207,$A$2:$A$911*1.000001),4),"")</f>
        <v/>
      </c>
      <c r="K1207" s="13" t="str">
        <f t="shared" si="95"/>
        <v>No</v>
      </c>
      <c r="L1207" s="13" t="str">
        <f t="shared" si="96"/>
        <v>No</v>
      </c>
      <c r="M1207" s="13" t="str">
        <f t="shared" si="97"/>
        <v>No</v>
      </c>
      <c r="N1207" s="13" t="str">
        <f>Table1[[#This Row],[Club]]&amp;":"&amp;Table1[[#Headers],[Male]]</f>
        <v>:Male</v>
      </c>
    </row>
    <row r="1208" spans="1:14" x14ac:dyDescent="0.2">
      <c r="A1208" s="2">
        <v>1207</v>
      </c>
      <c r="B1208" s="2" t="str">
        <f>IFERROR(VLOOKUP($A$1&amp;":"&amp;A1208,'Finish order'!C:K,6,FALSE),"")</f>
        <v/>
      </c>
      <c r="C1208" s="2" t="str">
        <f>IFERROR(VLOOKUP(A$1&amp;":"&amp;A1208,'Finish order'!$C:$K,9,FALSE),"")</f>
        <v/>
      </c>
      <c r="D1208" s="2" t="str">
        <f>IFERROR(VLOOKUP(A$1&amp;":"&amp;A1208,'Finish order'!$C:$K,7,FALSE),"")</f>
        <v/>
      </c>
      <c r="E1208" s="11" t="str">
        <f>IFERROR(VLOOKUP($A$1&amp;":"&amp;A1208,'Finish order'!C:K,5,FALSE),"")</f>
        <v/>
      </c>
      <c r="F1208" s="2" t="str">
        <f>IFERROR(VLOOKUP($A$1&amp;":"&amp;A1208,'Finish order'!C:K,4,FALSE),"")</f>
        <v/>
      </c>
      <c r="G1208" s="2" t="str" cm="1">
        <f t="array" ref="G1208">IFERROR(SMALL(IF($D$2:$D2117=D1208,$A$2:$A$911*1.001),1),"")</f>
        <v/>
      </c>
      <c r="H1208" s="2" t="str" cm="1">
        <f t="array" ref="H1208">IFERROR(SMALL(IF($D$2:$D2117=D1208,$A$2:$A$911*1.0001),2),"")</f>
        <v/>
      </c>
      <c r="I1208" s="2" t="str" cm="1">
        <f t="array" ref="I1208">IFERROR(SMALL(IF($D$2:$D2117=D1208,$A$2:$A$911*1.00001),3),"")</f>
        <v/>
      </c>
      <c r="J1208" s="2" t="str" cm="1">
        <f t="array" ref="J1208">IFERROR(SMALL(IF($D$2:$D2117=D1208,$A$2:$A$911*1.000001),4),"")</f>
        <v/>
      </c>
      <c r="K1208" s="13" t="str">
        <f t="shared" si="95"/>
        <v>No</v>
      </c>
      <c r="L1208" s="13" t="str">
        <f t="shared" si="96"/>
        <v>No</v>
      </c>
      <c r="M1208" s="13" t="str">
        <f t="shared" si="97"/>
        <v>No</v>
      </c>
      <c r="N1208" s="13" t="str">
        <f>Table1[[#This Row],[Club]]&amp;":"&amp;Table1[[#Headers],[Male]]</f>
        <v>:Male</v>
      </c>
    </row>
    <row r="1209" spans="1:14" x14ac:dyDescent="0.2">
      <c r="A1209" s="2">
        <v>1208</v>
      </c>
      <c r="B1209" s="2" t="str">
        <f>IFERROR(VLOOKUP($A$1&amp;":"&amp;A1209,'Finish order'!C:K,6,FALSE),"")</f>
        <v/>
      </c>
      <c r="C1209" s="2" t="str">
        <f>IFERROR(VLOOKUP(A$1&amp;":"&amp;A1209,'Finish order'!$C:$K,9,FALSE),"")</f>
        <v/>
      </c>
      <c r="D1209" s="2" t="str">
        <f>IFERROR(VLOOKUP(A$1&amp;":"&amp;A1209,'Finish order'!$C:$K,7,FALSE),"")</f>
        <v/>
      </c>
      <c r="E1209" s="11" t="str">
        <f>IFERROR(VLOOKUP($A$1&amp;":"&amp;A1209,'Finish order'!C:K,5,FALSE),"")</f>
        <v/>
      </c>
      <c r="F1209" s="2" t="str">
        <f>IFERROR(VLOOKUP($A$1&amp;":"&amp;A1209,'Finish order'!C:K,4,FALSE),"")</f>
        <v/>
      </c>
      <c r="G1209" s="2" t="str" cm="1">
        <f t="array" ref="G1209">IFERROR(SMALL(IF($D$2:$D2118=D1209,$A$2:$A$911*1.001),1),"")</f>
        <v/>
      </c>
      <c r="H1209" s="2" t="str" cm="1">
        <f t="array" ref="H1209">IFERROR(SMALL(IF($D$2:$D2118=D1209,$A$2:$A$911*1.0001),2),"")</f>
        <v/>
      </c>
      <c r="I1209" s="2" t="str" cm="1">
        <f t="array" ref="I1209">IFERROR(SMALL(IF($D$2:$D2118=D1209,$A$2:$A$911*1.00001),3),"")</f>
        <v/>
      </c>
      <c r="J1209" s="2" t="str" cm="1">
        <f t="array" ref="J1209">IFERROR(SMALL(IF($D$2:$D2118=D1209,$A$2:$A$911*1.000001),4),"")</f>
        <v/>
      </c>
      <c r="K1209" s="13" t="str">
        <f t="shared" si="95"/>
        <v>No</v>
      </c>
      <c r="L1209" s="13" t="str">
        <f t="shared" si="96"/>
        <v>No</v>
      </c>
      <c r="M1209" s="13" t="str">
        <f t="shared" si="97"/>
        <v>No</v>
      </c>
      <c r="N1209" s="13" t="str">
        <f>Table1[[#This Row],[Club]]&amp;":"&amp;Table1[[#Headers],[Male]]</f>
        <v>:Male</v>
      </c>
    </row>
    <row r="1210" spans="1:14" x14ac:dyDescent="0.2">
      <c r="A1210" s="2">
        <v>1209</v>
      </c>
      <c r="B1210" s="2" t="str">
        <f>IFERROR(VLOOKUP($A$1&amp;":"&amp;A1210,'Finish order'!C:K,6,FALSE),"")</f>
        <v/>
      </c>
      <c r="C1210" s="2" t="str">
        <f>IFERROR(VLOOKUP(A$1&amp;":"&amp;A1210,'Finish order'!$C:$K,9,FALSE),"")</f>
        <v/>
      </c>
      <c r="D1210" s="2" t="str">
        <f>IFERROR(VLOOKUP(A$1&amp;":"&amp;A1210,'Finish order'!$C:$K,7,FALSE),"")</f>
        <v/>
      </c>
      <c r="E1210" s="11" t="str">
        <f>IFERROR(VLOOKUP($A$1&amp;":"&amp;A1210,'Finish order'!C:K,5,FALSE),"")</f>
        <v/>
      </c>
      <c r="F1210" s="2" t="str">
        <f>IFERROR(VLOOKUP($A$1&amp;":"&amp;A1210,'Finish order'!C:K,4,FALSE),"")</f>
        <v/>
      </c>
      <c r="G1210" s="2" t="str" cm="1">
        <f t="array" ref="G1210">IFERROR(SMALL(IF($D$2:$D2119=D1210,$A$2:$A$911*1.001),1),"")</f>
        <v/>
      </c>
      <c r="H1210" s="2" t="str" cm="1">
        <f t="array" ref="H1210">IFERROR(SMALL(IF($D$2:$D2119=D1210,$A$2:$A$911*1.0001),2),"")</f>
        <v/>
      </c>
      <c r="I1210" s="2" t="str" cm="1">
        <f t="array" ref="I1210">IFERROR(SMALL(IF($D$2:$D2119=D1210,$A$2:$A$911*1.00001),3),"")</f>
        <v/>
      </c>
      <c r="J1210" s="2" t="str" cm="1">
        <f t="array" ref="J1210">IFERROR(SMALL(IF($D$2:$D2119=D1210,$A$2:$A$911*1.000001),4),"")</f>
        <v/>
      </c>
      <c r="K1210" s="13" t="str">
        <f t="shared" si="95"/>
        <v>No</v>
      </c>
      <c r="L1210" s="13" t="str">
        <f t="shared" si="96"/>
        <v>No</v>
      </c>
      <c r="M1210" s="13" t="str">
        <f t="shared" si="97"/>
        <v>No</v>
      </c>
      <c r="N1210" s="13" t="str">
        <f>Table1[[#This Row],[Club]]&amp;":"&amp;Table1[[#Headers],[Male]]</f>
        <v>:Male</v>
      </c>
    </row>
    <row r="1211" spans="1:14" x14ac:dyDescent="0.2">
      <c r="A1211" s="2">
        <v>1210</v>
      </c>
      <c r="B1211" s="2" t="str">
        <f>IFERROR(VLOOKUP($A$1&amp;":"&amp;A1211,'Finish order'!C:K,6,FALSE),"")</f>
        <v/>
      </c>
      <c r="C1211" s="2" t="str">
        <f>IFERROR(VLOOKUP(A$1&amp;":"&amp;A1211,'Finish order'!$C:$K,9,FALSE),"")</f>
        <v/>
      </c>
      <c r="D1211" s="2" t="str">
        <f>IFERROR(VLOOKUP(A$1&amp;":"&amp;A1211,'Finish order'!$C:$K,7,FALSE),"")</f>
        <v/>
      </c>
      <c r="E1211" s="11" t="str">
        <f>IFERROR(VLOOKUP($A$1&amp;":"&amp;A1211,'Finish order'!C:K,5,FALSE),"")</f>
        <v/>
      </c>
      <c r="F1211" s="2" t="str">
        <f>IFERROR(VLOOKUP($A$1&amp;":"&amp;A1211,'Finish order'!C:K,4,FALSE),"")</f>
        <v/>
      </c>
      <c r="G1211" s="2" t="str" cm="1">
        <f t="array" ref="G1211">IFERROR(SMALL(IF($D$2:$D2120=D1211,$A$2:$A$911*1.001),1),"")</f>
        <v/>
      </c>
      <c r="H1211" s="2" t="str" cm="1">
        <f t="array" ref="H1211">IFERROR(SMALL(IF($D$2:$D2120=D1211,$A$2:$A$911*1.0001),2),"")</f>
        <v/>
      </c>
      <c r="I1211" s="2" t="str" cm="1">
        <f t="array" ref="I1211">IFERROR(SMALL(IF($D$2:$D2120=D1211,$A$2:$A$911*1.00001),3),"")</f>
        <v/>
      </c>
      <c r="J1211" s="2" t="str" cm="1">
        <f t="array" ref="J1211">IFERROR(SMALL(IF($D$2:$D2120=D1211,$A$2:$A$911*1.000001),4),"")</f>
        <v/>
      </c>
      <c r="K1211" s="13" t="str">
        <f t="shared" si="95"/>
        <v>No</v>
      </c>
      <c r="L1211" s="13" t="str">
        <f t="shared" si="96"/>
        <v>No</v>
      </c>
      <c r="M1211" s="13" t="str">
        <f t="shared" si="97"/>
        <v>No</v>
      </c>
      <c r="N1211" s="13" t="str">
        <f>Table1[[#This Row],[Club]]&amp;":"&amp;Table1[[#Headers],[Male]]</f>
        <v>:Male</v>
      </c>
    </row>
    <row r="1212" spans="1:14" x14ac:dyDescent="0.2">
      <c r="A1212" s="2">
        <v>1211</v>
      </c>
      <c r="B1212" s="2" t="str">
        <f>IFERROR(VLOOKUP($A$1&amp;":"&amp;A1212,'Finish order'!C:K,6,FALSE),"")</f>
        <v/>
      </c>
      <c r="C1212" s="2" t="str">
        <f>IFERROR(VLOOKUP(A$1&amp;":"&amp;A1212,'Finish order'!$C:$K,9,FALSE),"")</f>
        <v/>
      </c>
      <c r="D1212" s="2" t="str">
        <f>IFERROR(VLOOKUP(A$1&amp;":"&amp;A1212,'Finish order'!$C:$K,7,FALSE),"")</f>
        <v/>
      </c>
      <c r="E1212" s="11" t="str">
        <f>IFERROR(VLOOKUP($A$1&amp;":"&amp;A1212,'Finish order'!C:K,5,FALSE),"")</f>
        <v/>
      </c>
      <c r="F1212" s="2" t="str">
        <f>IFERROR(VLOOKUP($A$1&amp;":"&amp;A1212,'Finish order'!C:K,4,FALSE),"")</f>
        <v/>
      </c>
      <c r="G1212" s="2" t="str" cm="1">
        <f t="array" ref="G1212">IFERROR(SMALL(IF($D$2:$D2121=D1212,$A$2:$A$911*1.001),1),"")</f>
        <v/>
      </c>
      <c r="H1212" s="2" t="str" cm="1">
        <f t="array" ref="H1212">IFERROR(SMALL(IF($D$2:$D2121=D1212,$A$2:$A$911*1.0001),2),"")</f>
        <v/>
      </c>
      <c r="I1212" s="2" t="str" cm="1">
        <f t="array" ref="I1212">IFERROR(SMALL(IF($D$2:$D2121=D1212,$A$2:$A$911*1.00001),3),"")</f>
        <v/>
      </c>
      <c r="J1212" s="2" t="str" cm="1">
        <f t="array" ref="J1212">IFERROR(SMALL(IF($D$2:$D2121=D1212,$A$2:$A$911*1.000001),4),"")</f>
        <v/>
      </c>
      <c r="K1212" s="13" t="str">
        <f t="shared" si="95"/>
        <v>No</v>
      </c>
      <c r="L1212" s="13" t="str">
        <f t="shared" si="96"/>
        <v>No</v>
      </c>
      <c r="M1212" s="13" t="str">
        <f t="shared" si="97"/>
        <v>No</v>
      </c>
      <c r="N1212" s="13" t="str">
        <f>Table1[[#This Row],[Club]]&amp;":"&amp;Table1[[#Headers],[Male]]</f>
        <v>:Male</v>
      </c>
    </row>
    <row r="1213" spans="1:14" x14ac:dyDescent="0.2">
      <c r="A1213" s="2">
        <v>1212</v>
      </c>
      <c r="B1213" s="2" t="str">
        <f>IFERROR(VLOOKUP($A$1&amp;":"&amp;A1213,'Finish order'!C:K,6,FALSE),"")</f>
        <v/>
      </c>
      <c r="C1213" s="2" t="str">
        <f>IFERROR(VLOOKUP(A$1&amp;":"&amp;A1213,'Finish order'!$C:$K,9,FALSE),"")</f>
        <v/>
      </c>
      <c r="D1213" s="2" t="str">
        <f>IFERROR(VLOOKUP(A$1&amp;":"&amp;A1213,'Finish order'!$C:$K,7,FALSE),"")</f>
        <v/>
      </c>
      <c r="E1213" s="11" t="str">
        <f>IFERROR(VLOOKUP($A$1&amp;":"&amp;A1213,'Finish order'!C:K,5,FALSE),"")</f>
        <v/>
      </c>
      <c r="F1213" s="2" t="str">
        <f>IFERROR(VLOOKUP($A$1&amp;":"&amp;A1213,'Finish order'!C:K,4,FALSE),"")</f>
        <v/>
      </c>
      <c r="G1213" s="2" t="str" cm="1">
        <f t="array" ref="G1213">IFERROR(SMALL(IF($D$2:$D2122=D1213,$A$2:$A$911*1.001),1),"")</f>
        <v/>
      </c>
      <c r="H1213" s="2" t="str" cm="1">
        <f t="array" ref="H1213">IFERROR(SMALL(IF($D$2:$D2122=D1213,$A$2:$A$911*1.0001),2),"")</f>
        <v/>
      </c>
      <c r="I1213" s="2" t="str" cm="1">
        <f t="array" ref="I1213">IFERROR(SMALL(IF($D$2:$D2122=D1213,$A$2:$A$911*1.00001),3),"")</f>
        <v/>
      </c>
      <c r="J1213" s="2" t="str" cm="1">
        <f t="array" ref="J1213">IFERROR(SMALL(IF($D$2:$D2122=D1213,$A$2:$A$911*1.000001),4),"")</f>
        <v/>
      </c>
      <c r="K1213" s="13" t="str">
        <f t="shared" si="95"/>
        <v>No</v>
      </c>
      <c r="L1213" s="13" t="str">
        <f t="shared" si="96"/>
        <v>No</v>
      </c>
      <c r="M1213" s="13" t="str">
        <f t="shared" si="97"/>
        <v>No</v>
      </c>
      <c r="N1213" s="13" t="str">
        <f>Table1[[#This Row],[Club]]&amp;":"&amp;Table1[[#Headers],[Male]]</f>
        <v>:Male</v>
      </c>
    </row>
    <row r="1214" spans="1:14" x14ac:dyDescent="0.2">
      <c r="A1214" s="2">
        <v>1213</v>
      </c>
      <c r="B1214" s="2" t="str">
        <f>IFERROR(VLOOKUP($A$1&amp;":"&amp;A1214,'Finish order'!C:K,6,FALSE),"")</f>
        <v/>
      </c>
      <c r="C1214" s="2" t="str">
        <f>IFERROR(VLOOKUP(A$1&amp;":"&amp;A1214,'Finish order'!$C:$K,9,FALSE),"")</f>
        <v/>
      </c>
      <c r="D1214" s="2" t="str">
        <f>IFERROR(VLOOKUP(A$1&amp;":"&amp;A1214,'Finish order'!$C:$K,7,FALSE),"")</f>
        <v/>
      </c>
      <c r="E1214" s="11" t="str">
        <f>IFERROR(VLOOKUP($A$1&amp;":"&amp;A1214,'Finish order'!C:K,5,FALSE),"")</f>
        <v/>
      </c>
      <c r="F1214" s="2" t="str">
        <f>IFERROR(VLOOKUP($A$1&amp;":"&amp;A1214,'Finish order'!C:K,4,FALSE),"")</f>
        <v/>
      </c>
      <c r="G1214" s="2" t="str" cm="1">
        <f t="array" ref="G1214">IFERROR(SMALL(IF($D$2:$D2123=D1214,$A$2:$A$911*1.001),1),"")</f>
        <v/>
      </c>
      <c r="H1214" s="2" t="str" cm="1">
        <f t="array" ref="H1214">IFERROR(SMALL(IF($D$2:$D2123=D1214,$A$2:$A$911*1.0001),2),"")</f>
        <v/>
      </c>
      <c r="I1214" s="2" t="str" cm="1">
        <f t="array" ref="I1214">IFERROR(SMALL(IF($D$2:$D2123=D1214,$A$2:$A$911*1.00001),3),"")</f>
        <v/>
      </c>
      <c r="J1214" s="2" t="str" cm="1">
        <f t="array" ref="J1214">IFERROR(SMALL(IF($D$2:$D2123=D1214,$A$2:$A$911*1.000001),4),"")</f>
        <v/>
      </c>
      <c r="K1214" s="13" t="str">
        <f t="shared" si="95"/>
        <v>No</v>
      </c>
      <c r="L1214" s="13" t="str">
        <f t="shared" si="96"/>
        <v>No</v>
      </c>
      <c r="M1214" s="13" t="str">
        <f t="shared" si="97"/>
        <v>No</v>
      </c>
      <c r="N1214" s="13" t="str">
        <f>Table1[[#This Row],[Club]]&amp;":"&amp;Table1[[#Headers],[Male]]</f>
        <v>:Male</v>
      </c>
    </row>
    <row r="1215" spans="1:14" x14ac:dyDescent="0.2">
      <c r="A1215" s="2">
        <v>1214</v>
      </c>
      <c r="B1215" s="2" t="str">
        <f>IFERROR(VLOOKUP($A$1&amp;":"&amp;A1215,'Finish order'!C:K,6,FALSE),"")</f>
        <v/>
      </c>
      <c r="C1215" s="2" t="str">
        <f>IFERROR(VLOOKUP(A$1&amp;":"&amp;A1215,'Finish order'!$C:$K,9,FALSE),"")</f>
        <v/>
      </c>
      <c r="D1215" s="2" t="str">
        <f>IFERROR(VLOOKUP(A$1&amp;":"&amp;A1215,'Finish order'!$C:$K,7,FALSE),"")</f>
        <v/>
      </c>
      <c r="E1215" s="11" t="str">
        <f>IFERROR(VLOOKUP($A$1&amp;":"&amp;A1215,'Finish order'!C:K,5,FALSE),"")</f>
        <v/>
      </c>
      <c r="F1215" s="2" t="str">
        <f>IFERROR(VLOOKUP($A$1&amp;":"&amp;A1215,'Finish order'!C:K,4,FALSE),"")</f>
        <v/>
      </c>
      <c r="G1215" s="2" t="str" cm="1">
        <f t="array" ref="G1215">IFERROR(SMALL(IF($D$2:$D2124=D1215,$A$2:$A$911*1.001),1),"")</f>
        <v/>
      </c>
      <c r="H1215" s="2" t="str" cm="1">
        <f t="array" ref="H1215">IFERROR(SMALL(IF($D$2:$D2124=D1215,$A$2:$A$911*1.0001),2),"")</f>
        <v/>
      </c>
      <c r="I1215" s="2" t="str" cm="1">
        <f t="array" ref="I1215">IFERROR(SMALL(IF($D$2:$D2124=D1215,$A$2:$A$911*1.00001),3),"")</f>
        <v/>
      </c>
      <c r="J1215" s="2" t="str" cm="1">
        <f t="array" ref="J1215">IFERROR(SMALL(IF($D$2:$D2124=D1215,$A$2:$A$911*1.000001),4),"")</f>
        <v/>
      </c>
      <c r="K1215" s="13" t="str">
        <f t="shared" si="95"/>
        <v>No</v>
      </c>
      <c r="L1215" s="13" t="str">
        <f t="shared" si="96"/>
        <v>No</v>
      </c>
      <c r="M1215" s="13" t="str">
        <f t="shared" si="97"/>
        <v>No</v>
      </c>
      <c r="N1215" s="13" t="str">
        <f>Table1[[#This Row],[Club]]&amp;":"&amp;Table1[[#Headers],[Male]]</f>
        <v>:Male</v>
      </c>
    </row>
    <row r="1216" spans="1:14" x14ac:dyDescent="0.2">
      <c r="A1216" s="2">
        <v>1215</v>
      </c>
      <c r="B1216" s="2" t="str">
        <f>IFERROR(VLOOKUP($A$1&amp;":"&amp;A1216,'Finish order'!C:K,6,FALSE),"")</f>
        <v/>
      </c>
      <c r="C1216" s="2" t="str">
        <f>IFERROR(VLOOKUP(A$1&amp;":"&amp;A1216,'Finish order'!$C:$K,9,FALSE),"")</f>
        <v/>
      </c>
      <c r="D1216" s="2" t="str">
        <f>IFERROR(VLOOKUP(A$1&amp;":"&amp;A1216,'Finish order'!$C:$K,7,FALSE),"")</f>
        <v/>
      </c>
      <c r="E1216" s="11" t="str">
        <f>IFERROR(VLOOKUP($A$1&amp;":"&amp;A1216,'Finish order'!C:K,5,FALSE),"")</f>
        <v/>
      </c>
      <c r="F1216" s="2" t="str">
        <f>IFERROR(VLOOKUP($A$1&amp;":"&amp;A1216,'Finish order'!C:K,4,FALSE),"")</f>
        <v/>
      </c>
      <c r="G1216" s="2" t="str" cm="1">
        <f t="array" ref="G1216">IFERROR(SMALL(IF($D$2:$D2125=D1216,$A$2:$A$911*1.001),1),"")</f>
        <v/>
      </c>
      <c r="H1216" s="2" t="str" cm="1">
        <f t="array" ref="H1216">IFERROR(SMALL(IF($D$2:$D2125=D1216,$A$2:$A$911*1.0001),2),"")</f>
        <v/>
      </c>
      <c r="I1216" s="2" t="str" cm="1">
        <f t="array" ref="I1216">IFERROR(SMALL(IF($D$2:$D2125=D1216,$A$2:$A$911*1.00001),3),"")</f>
        <v/>
      </c>
      <c r="J1216" s="2" t="str" cm="1">
        <f t="array" ref="J1216">IFERROR(SMALL(IF($D$2:$D2125=D1216,$A$2:$A$911*1.000001),4),"")</f>
        <v/>
      </c>
      <c r="K1216" s="13" t="str">
        <f t="shared" si="95"/>
        <v>No</v>
      </c>
      <c r="L1216" s="13" t="str">
        <f t="shared" si="96"/>
        <v>No</v>
      </c>
      <c r="M1216" s="13" t="str">
        <f t="shared" si="97"/>
        <v>No</v>
      </c>
      <c r="N1216" s="13" t="str">
        <f>Table1[[#This Row],[Club]]&amp;":"&amp;Table1[[#Headers],[Male]]</f>
        <v>:Male</v>
      </c>
    </row>
    <row r="1217" spans="1:14" x14ac:dyDescent="0.2">
      <c r="A1217" s="2">
        <v>1216</v>
      </c>
      <c r="B1217" s="2" t="str">
        <f>IFERROR(VLOOKUP($A$1&amp;":"&amp;A1217,'Finish order'!C:K,6,FALSE),"")</f>
        <v/>
      </c>
      <c r="C1217" s="2" t="str">
        <f>IFERROR(VLOOKUP(A$1&amp;":"&amp;A1217,'Finish order'!$C:$K,9,FALSE),"")</f>
        <v/>
      </c>
      <c r="D1217" s="2" t="str">
        <f>IFERROR(VLOOKUP(A$1&amp;":"&amp;A1217,'Finish order'!$C:$K,7,FALSE),"")</f>
        <v/>
      </c>
      <c r="E1217" s="11" t="str">
        <f>IFERROR(VLOOKUP($A$1&amp;":"&amp;A1217,'Finish order'!C:K,5,FALSE),"")</f>
        <v/>
      </c>
      <c r="F1217" s="2" t="str">
        <f>IFERROR(VLOOKUP($A$1&amp;":"&amp;A1217,'Finish order'!C:K,4,FALSE),"")</f>
        <v/>
      </c>
      <c r="G1217" s="2" t="str" cm="1">
        <f t="array" ref="G1217">IFERROR(SMALL(IF($D$2:$D2126=D1217,$A$2:$A$911*1.001),1),"")</f>
        <v/>
      </c>
      <c r="H1217" s="2" t="str" cm="1">
        <f t="array" ref="H1217">IFERROR(SMALL(IF($D$2:$D2126=D1217,$A$2:$A$911*1.0001),2),"")</f>
        <v/>
      </c>
      <c r="I1217" s="2" t="str" cm="1">
        <f t="array" ref="I1217">IFERROR(SMALL(IF($D$2:$D2126=D1217,$A$2:$A$911*1.00001),3),"")</f>
        <v/>
      </c>
      <c r="J1217" s="2" t="str" cm="1">
        <f t="array" ref="J1217">IFERROR(SMALL(IF($D$2:$D2126=D1217,$A$2:$A$911*1.000001),4),"")</f>
        <v/>
      </c>
      <c r="K1217" s="13" t="str">
        <f t="shared" si="95"/>
        <v>No</v>
      </c>
      <c r="L1217" s="13" t="str">
        <f t="shared" si="96"/>
        <v>No</v>
      </c>
      <c r="M1217" s="13" t="str">
        <f t="shared" si="97"/>
        <v>No</v>
      </c>
      <c r="N1217" s="13" t="str">
        <f>Table1[[#This Row],[Club]]&amp;":"&amp;Table1[[#Headers],[Male]]</f>
        <v>:Male</v>
      </c>
    </row>
    <row r="1218" spans="1:14" x14ac:dyDescent="0.2">
      <c r="A1218" s="2">
        <v>1217</v>
      </c>
      <c r="B1218" s="2" t="str">
        <f>IFERROR(VLOOKUP($A$1&amp;":"&amp;A1218,'Finish order'!C:K,6,FALSE),"")</f>
        <v/>
      </c>
      <c r="C1218" s="2" t="str">
        <f>IFERROR(VLOOKUP(A$1&amp;":"&amp;A1218,'Finish order'!$C:$K,9,FALSE),"")</f>
        <v/>
      </c>
      <c r="D1218" s="2" t="str">
        <f>IFERROR(VLOOKUP(A$1&amp;":"&amp;A1218,'Finish order'!$C:$K,7,FALSE),"")</f>
        <v/>
      </c>
      <c r="E1218" s="11" t="str">
        <f>IFERROR(VLOOKUP($A$1&amp;":"&amp;A1218,'Finish order'!C:K,5,FALSE),"")</f>
        <v/>
      </c>
      <c r="F1218" s="2" t="str">
        <f>IFERROR(VLOOKUP($A$1&amp;":"&amp;A1218,'Finish order'!C:K,4,FALSE),"")</f>
        <v/>
      </c>
      <c r="G1218" s="2" t="str" cm="1">
        <f t="array" ref="G1218">IFERROR(SMALL(IF($D$2:$D2127=D1218,$A$2:$A$911*1.001),1),"")</f>
        <v/>
      </c>
      <c r="H1218" s="2" t="str" cm="1">
        <f t="array" ref="H1218">IFERROR(SMALL(IF($D$2:$D2127=D1218,$A$2:$A$911*1.0001),2),"")</f>
        <v/>
      </c>
      <c r="I1218" s="2" t="str" cm="1">
        <f t="array" ref="I1218">IFERROR(SMALL(IF($D$2:$D2127=D1218,$A$2:$A$911*1.00001),3),"")</f>
        <v/>
      </c>
      <c r="J1218" s="2" t="str" cm="1">
        <f t="array" ref="J1218">IFERROR(SMALL(IF($D$2:$D2127=D1218,$A$2:$A$911*1.000001),4),"")</f>
        <v/>
      </c>
      <c r="K1218" s="13" t="str">
        <f t="shared" ref="K1218:K1281" si="98">IF(A1218&lt;&gt;"", IF(COUNT(G1218:J1218)=4, SUM(G1218:J1218), "No"), "")</f>
        <v>No</v>
      </c>
      <c r="L1218" s="13" t="str">
        <f t="shared" ref="L1218:L1281" si="99">IF(A1218&lt;&gt;"", IF(COUNT(G1218:I1218)=3, SUM(G1218:I1218), "No"), "")</f>
        <v>No</v>
      </c>
      <c r="M1218" s="13" t="str">
        <f t="shared" ref="M1218:M1281" si="100">IF(A1218&lt;&gt;"", IF(COUNT(G1218:H1218)=2, SUM(G1218:H1218), "No"), "")</f>
        <v>No</v>
      </c>
      <c r="N1218" s="13" t="str">
        <f>Table1[[#This Row],[Club]]&amp;":"&amp;Table1[[#Headers],[Male]]</f>
        <v>:Male</v>
      </c>
    </row>
    <row r="1219" spans="1:14" x14ac:dyDescent="0.2">
      <c r="A1219" s="2">
        <v>1218</v>
      </c>
      <c r="B1219" s="2" t="str">
        <f>IFERROR(VLOOKUP($A$1&amp;":"&amp;A1219,'Finish order'!C:K,6,FALSE),"")</f>
        <v/>
      </c>
      <c r="C1219" s="2" t="str">
        <f>IFERROR(VLOOKUP(A$1&amp;":"&amp;A1219,'Finish order'!$C:$K,9,FALSE),"")</f>
        <v/>
      </c>
      <c r="D1219" s="2" t="str">
        <f>IFERROR(VLOOKUP(A$1&amp;":"&amp;A1219,'Finish order'!$C:$K,7,FALSE),"")</f>
        <v/>
      </c>
      <c r="E1219" s="11" t="str">
        <f>IFERROR(VLOOKUP($A$1&amp;":"&amp;A1219,'Finish order'!C:K,5,FALSE),"")</f>
        <v/>
      </c>
      <c r="F1219" s="2" t="str">
        <f>IFERROR(VLOOKUP($A$1&amp;":"&amp;A1219,'Finish order'!C:K,4,FALSE),"")</f>
        <v/>
      </c>
      <c r="G1219" s="2" t="str" cm="1">
        <f t="array" ref="G1219">IFERROR(SMALL(IF($D$2:$D2128=D1219,$A$2:$A$911*1.001),1),"")</f>
        <v/>
      </c>
      <c r="H1219" s="2" t="str" cm="1">
        <f t="array" ref="H1219">IFERROR(SMALL(IF($D$2:$D2128=D1219,$A$2:$A$911*1.0001),2),"")</f>
        <v/>
      </c>
      <c r="I1219" s="2" t="str" cm="1">
        <f t="array" ref="I1219">IFERROR(SMALL(IF($D$2:$D2128=D1219,$A$2:$A$911*1.00001),3),"")</f>
        <v/>
      </c>
      <c r="J1219" s="2" t="str" cm="1">
        <f t="array" ref="J1219">IFERROR(SMALL(IF($D$2:$D2128=D1219,$A$2:$A$911*1.000001),4),"")</f>
        <v/>
      </c>
      <c r="K1219" s="13" t="str">
        <f t="shared" si="98"/>
        <v>No</v>
      </c>
      <c r="L1219" s="13" t="str">
        <f t="shared" si="99"/>
        <v>No</v>
      </c>
      <c r="M1219" s="13" t="str">
        <f t="shared" si="100"/>
        <v>No</v>
      </c>
      <c r="N1219" s="13" t="str">
        <f>Table1[[#This Row],[Club]]&amp;":"&amp;Table1[[#Headers],[Male]]</f>
        <v>:Male</v>
      </c>
    </row>
    <row r="1220" spans="1:14" x14ac:dyDescent="0.2">
      <c r="A1220" s="2">
        <v>1219</v>
      </c>
      <c r="B1220" s="2" t="str">
        <f>IFERROR(VLOOKUP($A$1&amp;":"&amp;A1220,'Finish order'!C:K,6,FALSE),"")</f>
        <v/>
      </c>
      <c r="C1220" s="2" t="str">
        <f>IFERROR(VLOOKUP(A$1&amp;":"&amp;A1220,'Finish order'!$C:$K,9,FALSE),"")</f>
        <v/>
      </c>
      <c r="D1220" s="2" t="str">
        <f>IFERROR(VLOOKUP(A$1&amp;":"&amp;A1220,'Finish order'!$C:$K,7,FALSE),"")</f>
        <v/>
      </c>
      <c r="E1220" s="11" t="str">
        <f>IFERROR(VLOOKUP($A$1&amp;":"&amp;A1220,'Finish order'!C:K,5,FALSE),"")</f>
        <v/>
      </c>
      <c r="F1220" s="2" t="str">
        <f>IFERROR(VLOOKUP($A$1&amp;":"&amp;A1220,'Finish order'!C:K,4,FALSE),"")</f>
        <v/>
      </c>
      <c r="G1220" s="2" t="str" cm="1">
        <f t="array" ref="G1220">IFERROR(SMALL(IF($D$2:$D2129=D1220,$A$2:$A$911*1.001),1),"")</f>
        <v/>
      </c>
      <c r="H1220" s="2" t="str" cm="1">
        <f t="array" ref="H1220">IFERROR(SMALL(IF($D$2:$D2129=D1220,$A$2:$A$911*1.0001),2),"")</f>
        <v/>
      </c>
      <c r="I1220" s="2" t="str" cm="1">
        <f t="array" ref="I1220">IFERROR(SMALL(IF($D$2:$D2129=D1220,$A$2:$A$911*1.00001),3),"")</f>
        <v/>
      </c>
      <c r="J1220" s="2" t="str" cm="1">
        <f t="array" ref="J1220">IFERROR(SMALL(IF($D$2:$D2129=D1220,$A$2:$A$911*1.000001),4),"")</f>
        <v/>
      </c>
      <c r="K1220" s="13" t="str">
        <f t="shared" si="98"/>
        <v>No</v>
      </c>
      <c r="L1220" s="13" t="str">
        <f t="shared" si="99"/>
        <v>No</v>
      </c>
      <c r="M1220" s="13" t="str">
        <f t="shared" si="100"/>
        <v>No</v>
      </c>
      <c r="N1220" s="13" t="str">
        <f>Table1[[#This Row],[Club]]&amp;":"&amp;Table1[[#Headers],[Male]]</f>
        <v>:Male</v>
      </c>
    </row>
    <row r="1221" spans="1:14" x14ac:dyDescent="0.2">
      <c r="A1221" s="2">
        <v>1220</v>
      </c>
      <c r="B1221" s="2" t="str">
        <f>IFERROR(VLOOKUP($A$1&amp;":"&amp;A1221,'Finish order'!C:K,6,FALSE),"")</f>
        <v/>
      </c>
      <c r="C1221" s="2" t="str">
        <f>IFERROR(VLOOKUP(A$1&amp;":"&amp;A1221,'Finish order'!$C:$K,9,FALSE),"")</f>
        <v/>
      </c>
      <c r="D1221" s="2" t="str">
        <f>IFERROR(VLOOKUP(A$1&amp;":"&amp;A1221,'Finish order'!$C:$K,7,FALSE),"")</f>
        <v/>
      </c>
      <c r="E1221" s="11" t="str">
        <f>IFERROR(VLOOKUP($A$1&amp;":"&amp;A1221,'Finish order'!C:K,5,FALSE),"")</f>
        <v/>
      </c>
      <c r="F1221" s="2" t="str">
        <f>IFERROR(VLOOKUP($A$1&amp;":"&amp;A1221,'Finish order'!C:K,4,FALSE),"")</f>
        <v/>
      </c>
      <c r="G1221" s="2" t="str" cm="1">
        <f t="array" ref="G1221">IFERROR(SMALL(IF($D$2:$D2130=D1221,$A$2:$A$911*1.001),1),"")</f>
        <v/>
      </c>
      <c r="H1221" s="2" t="str" cm="1">
        <f t="array" ref="H1221">IFERROR(SMALL(IF($D$2:$D2130=D1221,$A$2:$A$911*1.0001),2),"")</f>
        <v/>
      </c>
      <c r="I1221" s="2" t="str" cm="1">
        <f t="array" ref="I1221">IFERROR(SMALL(IF($D$2:$D2130=D1221,$A$2:$A$911*1.00001),3),"")</f>
        <v/>
      </c>
      <c r="J1221" s="2" t="str" cm="1">
        <f t="array" ref="J1221">IFERROR(SMALL(IF($D$2:$D2130=D1221,$A$2:$A$911*1.000001),4),"")</f>
        <v/>
      </c>
      <c r="K1221" s="13" t="str">
        <f t="shared" si="98"/>
        <v>No</v>
      </c>
      <c r="L1221" s="13" t="str">
        <f t="shared" si="99"/>
        <v>No</v>
      </c>
      <c r="M1221" s="13" t="str">
        <f t="shared" si="100"/>
        <v>No</v>
      </c>
      <c r="N1221" s="13" t="str">
        <f>Table1[[#This Row],[Club]]&amp;":"&amp;Table1[[#Headers],[Male]]</f>
        <v>:Male</v>
      </c>
    </row>
    <row r="1222" spans="1:14" x14ac:dyDescent="0.2">
      <c r="A1222" s="2">
        <v>1221</v>
      </c>
      <c r="B1222" s="2" t="str">
        <f>IFERROR(VLOOKUP($A$1&amp;":"&amp;A1222,'Finish order'!C:K,6,FALSE),"")</f>
        <v/>
      </c>
      <c r="C1222" s="2" t="str">
        <f>IFERROR(VLOOKUP(A$1&amp;":"&amp;A1222,'Finish order'!$C:$K,9,FALSE),"")</f>
        <v/>
      </c>
      <c r="D1222" s="2" t="str">
        <f>IFERROR(VLOOKUP(A$1&amp;":"&amp;A1222,'Finish order'!$C:$K,7,FALSE),"")</f>
        <v/>
      </c>
      <c r="E1222" s="11" t="str">
        <f>IFERROR(VLOOKUP($A$1&amp;":"&amp;A1222,'Finish order'!C:K,5,FALSE),"")</f>
        <v/>
      </c>
      <c r="F1222" s="2" t="str">
        <f>IFERROR(VLOOKUP($A$1&amp;":"&amp;A1222,'Finish order'!C:K,4,FALSE),"")</f>
        <v/>
      </c>
      <c r="G1222" s="2" t="str" cm="1">
        <f t="array" ref="G1222">IFERROR(SMALL(IF($D$2:$D2131=D1222,$A$2:$A$911*1.001),1),"")</f>
        <v/>
      </c>
      <c r="H1222" s="2" t="str" cm="1">
        <f t="array" ref="H1222">IFERROR(SMALL(IF($D$2:$D2131=D1222,$A$2:$A$911*1.0001),2),"")</f>
        <v/>
      </c>
      <c r="I1222" s="2" t="str" cm="1">
        <f t="array" ref="I1222">IFERROR(SMALL(IF($D$2:$D2131=D1222,$A$2:$A$911*1.00001),3),"")</f>
        <v/>
      </c>
      <c r="J1222" s="2" t="str" cm="1">
        <f t="array" ref="J1222">IFERROR(SMALL(IF($D$2:$D2131=D1222,$A$2:$A$911*1.000001),4),"")</f>
        <v/>
      </c>
      <c r="K1222" s="13" t="str">
        <f t="shared" si="98"/>
        <v>No</v>
      </c>
      <c r="L1222" s="13" t="str">
        <f t="shared" si="99"/>
        <v>No</v>
      </c>
      <c r="M1222" s="13" t="str">
        <f t="shared" si="100"/>
        <v>No</v>
      </c>
      <c r="N1222" s="13" t="str">
        <f>Table1[[#This Row],[Club]]&amp;":"&amp;Table1[[#Headers],[Male]]</f>
        <v>:Male</v>
      </c>
    </row>
    <row r="1223" spans="1:14" x14ac:dyDescent="0.2">
      <c r="A1223" s="2">
        <v>1222</v>
      </c>
      <c r="B1223" s="2" t="str">
        <f>IFERROR(VLOOKUP($A$1&amp;":"&amp;A1223,'Finish order'!C:K,6,FALSE),"")</f>
        <v/>
      </c>
      <c r="C1223" s="2" t="str">
        <f>IFERROR(VLOOKUP(A$1&amp;":"&amp;A1223,'Finish order'!$C:$K,9,FALSE),"")</f>
        <v/>
      </c>
      <c r="D1223" s="2" t="str">
        <f>IFERROR(VLOOKUP(A$1&amp;":"&amp;A1223,'Finish order'!$C:$K,7,FALSE),"")</f>
        <v/>
      </c>
      <c r="E1223" s="11" t="str">
        <f>IFERROR(VLOOKUP($A$1&amp;":"&amp;A1223,'Finish order'!C:K,5,FALSE),"")</f>
        <v/>
      </c>
      <c r="F1223" s="2" t="str">
        <f>IFERROR(VLOOKUP($A$1&amp;":"&amp;A1223,'Finish order'!C:K,4,FALSE),"")</f>
        <v/>
      </c>
      <c r="G1223" s="2" t="str" cm="1">
        <f t="array" ref="G1223">IFERROR(SMALL(IF($D$2:$D2132=D1223,$A$2:$A$911*1.001),1),"")</f>
        <v/>
      </c>
      <c r="H1223" s="2" t="str" cm="1">
        <f t="array" ref="H1223">IFERROR(SMALL(IF($D$2:$D2132=D1223,$A$2:$A$911*1.0001),2),"")</f>
        <v/>
      </c>
      <c r="I1223" s="2" t="str" cm="1">
        <f t="array" ref="I1223">IFERROR(SMALL(IF($D$2:$D2132=D1223,$A$2:$A$911*1.00001),3),"")</f>
        <v/>
      </c>
      <c r="J1223" s="2" t="str" cm="1">
        <f t="array" ref="J1223">IFERROR(SMALL(IF($D$2:$D2132=D1223,$A$2:$A$911*1.000001),4),"")</f>
        <v/>
      </c>
      <c r="K1223" s="13" t="str">
        <f t="shared" si="98"/>
        <v>No</v>
      </c>
      <c r="L1223" s="13" t="str">
        <f t="shared" si="99"/>
        <v>No</v>
      </c>
      <c r="M1223" s="13" t="str">
        <f t="shared" si="100"/>
        <v>No</v>
      </c>
      <c r="N1223" s="13" t="str">
        <f>Table1[[#This Row],[Club]]&amp;":"&amp;Table1[[#Headers],[Male]]</f>
        <v>:Male</v>
      </c>
    </row>
    <row r="1224" spans="1:14" x14ac:dyDescent="0.2">
      <c r="A1224" s="2">
        <v>1223</v>
      </c>
      <c r="B1224" s="2" t="str">
        <f>IFERROR(VLOOKUP($A$1&amp;":"&amp;A1224,'Finish order'!C:K,6,FALSE),"")</f>
        <v/>
      </c>
      <c r="C1224" s="2" t="str">
        <f>IFERROR(VLOOKUP(A$1&amp;":"&amp;A1224,'Finish order'!$C:$K,9,FALSE),"")</f>
        <v/>
      </c>
      <c r="D1224" s="2" t="str">
        <f>IFERROR(VLOOKUP(A$1&amp;":"&amp;A1224,'Finish order'!$C:$K,7,FALSE),"")</f>
        <v/>
      </c>
      <c r="E1224" s="11" t="str">
        <f>IFERROR(VLOOKUP($A$1&amp;":"&amp;A1224,'Finish order'!C:K,5,FALSE),"")</f>
        <v/>
      </c>
      <c r="F1224" s="2" t="str">
        <f>IFERROR(VLOOKUP($A$1&amp;":"&amp;A1224,'Finish order'!C:K,4,FALSE),"")</f>
        <v/>
      </c>
      <c r="G1224" s="2" t="str" cm="1">
        <f t="array" ref="G1224">IFERROR(SMALL(IF($D$2:$D2133=D1224,$A$2:$A$911*1.001),1),"")</f>
        <v/>
      </c>
      <c r="H1224" s="2" t="str" cm="1">
        <f t="array" ref="H1224">IFERROR(SMALL(IF($D$2:$D2133=D1224,$A$2:$A$911*1.0001),2),"")</f>
        <v/>
      </c>
      <c r="I1224" s="2" t="str" cm="1">
        <f t="array" ref="I1224">IFERROR(SMALL(IF($D$2:$D2133=D1224,$A$2:$A$911*1.00001),3),"")</f>
        <v/>
      </c>
      <c r="J1224" s="2" t="str" cm="1">
        <f t="array" ref="J1224">IFERROR(SMALL(IF($D$2:$D2133=D1224,$A$2:$A$911*1.000001),4),"")</f>
        <v/>
      </c>
      <c r="K1224" s="13" t="str">
        <f t="shared" si="98"/>
        <v>No</v>
      </c>
      <c r="L1224" s="13" t="str">
        <f t="shared" si="99"/>
        <v>No</v>
      </c>
      <c r="M1224" s="13" t="str">
        <f t="shared" si="100"/>
        <v>No</v>
      </c>
      <c r="N1224" s="13" t="str">
        <f>Table1[[#This Row],[Club]]&amp;":"&amp;Table1[[#Headers],[Male]]</f>
        <v>:Male</v>
      </c>
    </row>
    <row r="1225" spans="1:14" x14ac:dyDescent="0.2">
      <c r="A1225" s="2">
        <v>1224</v>
      </c>
      <c r="B1225" s="2" t="str">
        <f>IFERROR(VLOOKUP($A$1&amp;":"&amp;A1225,'Finish order'!C:K,6,FALSE),"")</f>
        <v/>
      </c>
      <c r="C1225" s="2" t="str">
        <f>IFERROR(VLOOKUP(A$1&amp;":"&amp;A1225,'Finish order'!$C:$K,9,FALSE),"")</f>
        <v/>
      </c>
      <c r="D1225" s="2" t="str">
        <f>IFERROR(VLOOKUP(A$1&amp;":"&amp;A1225,'Finish order'!$C:$K,7,FALSE),"")</f>
        <v/>
      </c>
      <c r="E1225" s="11" t="str">
        <f>IFERROR(VLOOKUP($A$1&amp;":"&amp;A1225,'Finish order'!C:K,5,FALSE),"")</f>
        <v/>
      </c>
      <c r="F1225" s="2" t="str">
        <f>IFERROR(VLOOKUP($A$1&amp;":"&amp;A1225,'Finish order'!C:K,4,FALSE),"")</f>
        <v/>
      </c>
      <c r="G1225" s="2" t="str" cm="1">
        <f t="array" ref="G1225">IFERROR(SMALL(IF($D$2:$D2134=D1225,$A$2:$A$911*1.001),1),"")</f>
        <v/>
      </c>
      <c r="H1225" s="2" t="str" cm="1">
        <f t="array" ref="H1225">IFERROR(SMALL(IF($D$2:$D2134=D1225,$A$2:$A$911*1.0001),2),"")</f>
        <v/>
      </c>
      <c r="I1225" s="2" t="str" cm="1">
        <f t="array" ref="I1225">IFERROR(SMALL(IF($D$2:$D2134=D1225,$A$2:$A$911*1.00001),3),"")</f>
        <v/>
      </c>
      <c r="J1225" s="2" t="str" cm="1">
        <f t="array" ref="J1225">IFERROR(SMALL(IF($D$2:$D2134=D1225,$A$2:$A$911*1.000001),4),"")</f>
        <v/>
      </c>
      <c r="K1225" s="13" t="str">
        <f t="shared" si="98"/>
        <v>No</v>
      </c>
      <c r="L1225" s="13" t="str">
        <f t="shared" si="99"/>
        <v>No</v>
      </c>
      <c r="M1225" s="13" t="str">
        <f t="shared" si="100"/>
        <v>No</v>
      </c>
      <c r="N1225" s="13" t="str">
        <f>Table1[[#This Row],[Club]]&amp;":"&amp;Table1[[#Headers],[Male]]</f>
        <v>:Male</v>
      </c>
    </row>
    <row r="1226" spans="1:14" x14ac:dyDescent="0.2">
      <c r="A1226" s="2">
        <v>1225</v>
      </c>
      <c r="B1226" s="2" t="str">
        <f>IFERROR(VLOOKUP($A$1&amp;":"&amp;A1226,'Finish order'!C:K,6,FALSE),"")</f>
        <v/>
      </c>
      <c r="C1226" s="2" t="str">
        <f>IFERROR(VLOOKUP(A$1&amp;":"&amp;A1226,'Finish order'!$C:$K,9,FALSE),"")</f>
        <v/>
      </c>
      <c r="D1226" s="2" t="str">
        <f>IFERROR(VLOOKUP(A$1&amp;":"&amp;A1226,'Finish order'!$C:$K,7,FALSE),"")</f>
        <v/>
      </c>
      <c r="E1226" s="11" t="str">
        <f>IFERROR(VLOOKUP($A$1&amp;":"&amp;A1226,'Finish order'!C:K,5,FALSE),"")</f>
        <v/>
      </c>
      <c r="F1226" s="2" t="str">
        <f>IFERROR(VLOOKUP($A$1&amp;":"&amp;A1226,'Finish order'!C:K,4,FALSE),"")</f>
        <v/>
      </c>
      <c r="G1226" s="2" t="str" cm="1">
        <f t="array" ref="G1226">IFERROR(SMALL(IF($D$2:$D2135=D1226,$A$2:$A$911*1.001),1),"")</f>
        <v/>
      </c>
      <c r="H1226" s="2" t="str" cm="1">
        <f t="array" ref="H1226">IFERROR(SMALL(IF($D$2:$D2135=D1226,$A$2:$A$911*1.0001),2),"")</f>
        <v/>
      </c>
      <c r="I1226" s="2" t="str" cm="1">
        <f t="array" ref="I1226">IFERROR(SMALL(IF($D$2:$D2135=D1226,$A$2:$A$911*1.00001),3),"")</f>
        <v/>
      </c>
      <c r="J1226" s="2" t="str" cm="1">
        <f t="array" ref="J1226">IFERROR(SMALL(IF($D$2:$D2135=D1226,$A$2:$A$911*1.000001),4),"")</f>
        <v/>
      </c>
      <c r="K1226" s="13" t="str">
        <f t="shared" si="98"/>
        <v>No</v>
      </c>
      <c r="L1226" s="13" t="str">
        <f t="shared" si="99"/>
        <v>No</v>
      </c>
      <c r="M1226" s="13" t="str">
        <f t="shared" si="100"/>
        <v>No</v>
      </c>
      <c r="N1226" s="13" t="str">
        <f>Table1[[#This Row],[Club]]&amp;":"&amp;Table1[[#Headers],[Male]]</f>
        <v>:Male</v>
      </c>
    </row>
    <row r="1227" spans="1:14" x14ac:dyDescent="0.2">
      <c r="A1227" s="2">
        <v>1226</v>
      </c>
      <c r="B1227" s="2" t="str">
        <f>IFERROR(VLOOKUP($A$1&amp;":"&amp;A1227,'Finish order'!C:K,6,FALSE),"")</f>
        <v/>
      </c>
      <c r="C1227" s="2" t="str">
        <f>IFERROR(VLOOKUP(A$1&amp;":"&amp;A1227,'Finish order'!$C:$K,9,FALSE),"")</f>
        <v/>
      </c>
      <c r="D1227" s="2" t="str">
        <f>IFERROR(VLOOKUP(A$1&amp;":"&amp;A1227,'Finish order'!$C:$K,7,FALSE),"")</f>
        <v/>
      </c>
      <c r="E1227" s="11" t="str">
        <f>IFERROR(VLOOKUP($A$1&amp;":"&amp;A1227,'Finish order'!C:K,5,FALSE),"")</f>
        <v/>
      </c>
      <c r="F1227" s="2" t="str">
        <f>IFERROR(VLOOKUP($A$1&amp;":"&amp;A1227,'Finish order'!C:K,4,FALSE),"")</f>
        <v/>
      </c>
      <c r="G1227" s="2" t="str" cm="1">
        <f t="array" ref="G1227">IFERROR(SMALL(IF($D$2:$D2136=D1227,$A$2:$A$911*1.001),1),"")</f>
        <v/>
      </c>
      <c r="H1227" s="2" t="str" cm="1">
        <f t="array" ref="H1227">IFERROR(SMALL(IF($D$2:$D2136=D1227,$A$2:$A$911*1.0001),2),"")</f>
        <v/>
      </c>
      <c r="I1227" s="2" t="str" cm="1">
        <f t="array" ref="I1227">IFERROR(SMALL(IF($D$2:$D2136=D1227,$A$2:$A$911*1.00001),3),"")</f>
        <v/>
      </c>
      <c r="J1227" s="2" t="str" cm="1">
        <f t="array" ref="J1227">IFERROR(SMALL(IF($D$2:$D2136=D1227,$A$2:$A$911*1.000001),4),"")</f>
        <v/>
      </c>
      <c r="K1227" s="13" t="str">
        <f t="shared" si="98"/>
        <v>No</v>
      </c>
      <c r="L1227" s="13" t="str">
        <f t="shared" si="99"/>
        <v>No</v>
      </c>
      <c r="M1227" s="13" t="str">
        <f t="shared" si="100"/>
        <v>No</v>
      </c>
      <c r="N1227" s="13" t="str">
        <f>Table1[[#This Row],[Club]]&amp;":"&amp;Table1[[#Headers],[Male]]</f>
        <v>:Male</v>
      </c>
    </row>
    <row r="1228" spans="1:14" x14ac:dyDescent="0.2">
      <c r="A1228" s="2">
        <v>1227</v>
      </c>
      <c r="B1228" s="2" t="str">
        <f>IFERROR(VLOOKUP($A$1&amp;":"&amp;A1228,'Finish order'!C:K,6,FALSE),"")</f>
        <v/>
      </c>
      <c r="C1228" s="2" t="str">
        <f>IFERROR(VLOOKUP(A$1&amp;":"&amp;A1228,'Finish order'!$C:$K,9,FALSE),"")</f>
        <v/>
      </c>
      <c r="D1228" s="2" t="str">
        <f>IFERROR(VLOOKUP(A$1&amp;":"&amp;A1228,'Finish order'!$C:$K,7,FALSE),"")</f>
        <v/>
      </c>
      <c r="E1228" s="11" t="str">
        <f>IFERROR(VLOOKUP($A$1&amp;":"&amp;A1228,'Finish order'!C:K,5,FALSE),"")</f>
        <v/>
      </c>
      <c r="F1228" s="2" t="str">
        <f>IFERROR(VLOOKUP($A$1&amp;":"&amp;A1228,'Finish order'!C:K,4,FALSE),"")</f>
        <v/>
      </c>
      <c r="G1228" s="2" t="str" cm="1">
        <f t="array" ref="G1228">IFERROR(SMALL(IF($D$2:$D2137=D1228,$A$2:$A$911*1.001),1),"")</f>
        <v/>
      </c>
      <c r="H1228" s="2" t="str" cm="1">
        <f t="array" ref="H1228">IFERROR(SMALL(IF($D$2:$D2137=D1228,$A$2:$A$911*1.0001),2),"")</f>
        <v/>
      </c>
      <c r="I1228" s="2" t="str" cm="1">
        <f t="array" ref="I1228">IFERROR(SMALL(IF($D$2:$D2137=D1228,$A$2:$A$911*1.00001),3),"")</f>
        <v/>
      </c>
      <c r="J1228" s="2" t="str" cm="1">
        <f t="array" ref="J1228">IFERROR(SMALL(IF($D$2:$D2137=D1228,$A$2:$A$911*1.000001),4),"")</f>
        <v/>
      </c>
      <c r="K1228" s="13" t="str">
        <f t="shared" si="98"/>
        <v>No</v>
      </c>
      <c r="L1228" s="13" t="str">
        <f t="shared" si="99"/>
        <v>No</v>
      </c>
      <c r="M1228" s="13" t="str">
        <f t="shared" si="100"/>
        <v>No</v>
      </c>
      <c r="N1228" s="13" t="str">
        <f>Table1[[#This Row],[Club]]&amp;":"&amp;Table1[[#Headers],[Male]]</f>
        <v>:Male</v>
      </c>
    </row>
    <row r="1229" spans="1:14" x14ac:dyDescent="0.2">
      <c r="A1229" s="2">
        <v>1228</v>
      </c>
      <c r="B1229" s="2" t="str">
        <f>IFERROR(VLOOKUP($A$1&amp;":"&amp;A1229,'Finish order'!C:K,6,FALSE),"")</f>
        <v/>
      </c>
      <c r="C1229" s="2" t="str">
        <f>IFERROR(VLOOKUP(A$1&amp;":"&amp;A1229,'Finish order'!$C:$K,9,FALSE),"")</f>
        <v/>
      </c>
      <c r="D1229" s="2" t="str">
        <f>IFERROR(VLOOKUP(A$1&amp;":"&amp;A1229,'Finish order'!$C:$K,7,FALSE),"")</f>
        <v/>
      </c>
      <c r="E1229" s="11" t="str">
        <f>IFERROR(VLOOKUP($A$1&amp;":"&amp;A1229,'Finish order'!C:K,5,FALSE),"")</f>
        <v/>
      </c>
      <c r="F1229" s="2" t="str">
        <f>IFERROR(VLOOKUP($A$1&amp;":"&amp;A1229,'Finish order'!C:K,4,FALSE),"")</f>
        <v/>
      </c>
      <c r="G1229" s="2" t="str" cm="1">
        <f t="array" ref="G1229">IFERROR(SMALL(IF($D$2:$D2138=D1229,$A$2:$A$911*1.001),1),"")</f>
        <v/>
      </c>
      <c r="H1229" s="2" t="str" cm="1">
        <f t="array" ref="H1229">IFERROR(SMALL(IF($D$2:$D2138=D1229,$A$2:$A$911*1.0001),2),"")</f>
        <v/>
      </c>
      <c r="I1229" s="2" t="str" cm="1">
        <f t="array" ref="I1229">IFERROR(SMALL(IF($D$2:$D2138=D1229,$A$2:$A$911*1.00001),3),"")</f>
        <v/>
      </c>
      <c r="J1229" s="2" t="str" cm="1">
        <f t="array" ref="J1229">IFERROR(SMALL(IF($D$2:$D2138=D1229,$A$2:$A$911*1.000001),4),"")</f>
        <v/>
      </c>
      <c r="K1229" s="13" t="str">
        <f t="shared" si="98"/>
        <v>No</v>
      </c>
      <c r="L1229" s="13" t="str">
        <f t="shared" si="99"/>
        <v>No</v>
      </c>
      <c r="M1229" s="13" t="str">
        <f t="shared" si="100"/>
        <v>No</v>
      </c>
      <c r="N1229" s="13" t="str">
        <f>Table1[[#This Row],[Club]]&amp;":"&amp;Table1[[#Headers],[Male]]</f>
        <v>:Male</v>
      </c>
    </row>
    <row r="1230" spans="1:14" x14ac:dyDescent="0.2">
      <c r="A1230" s="2">
        <v>1229</v>
      </c>
      <c r="B1230" s="2" t="str">
        <f>IFERROR(VLOOKUP($A$1&amp;":"&amp;A1230,'Finish order'!C:K,6,FALSE),"")</f>
        <v/>
      </c>
      <c r="C1230" s="2" t="str">
        <f>IFERROR(VLOOKUP(A$1&amp;":"&amp;A1230,'Finish order'!$C:$K,9,FALSE),"")</f>
        <v/>
      </c>
      <c r="D1230" s="2" t="str">
        <f>IFERROR(VLOOKUP(A$1&amp;":"&amp;A1230,'Finish order'!$C:$K,7,FALSE),"")</f>
        <v/>
      </c>
      <c r="E1230" s="11" t="str">
        <f>IFERROR(VLOOKUP($A$1&amp;":"&amp;A1230,'Finish order'!C:K,5,FALSE),"")</f>
        <v/>
      </c>
      <c r="F1230" s="2" t="str">
        <f>IFERROR(VLOOKUP($A$1&amp;":"&amp;A1230,'Finish order'!C:K,4,FALSE),"")</f>
        <v/>
      </c>
      <c r="G1230" s="2" t="str" cm="1">
        <f t="array" ref="G1230">IFERROR(SMALL(IF($D$2:$D2139=D1230,$A$2:$A$911*1.001),1),"")</f>
        <v/>
      </c>
      <c r="H1230" s="2" t="str" cm="1">
        <f t="array" ref="H1230">IFERROR(SMALL(IF($D$2:$D2139=D1230,$A$2:$A$911*1.0001),2),"")</f>
        <v/>
      </c>
      <c r="I1230" s="2" t="str" cm="1">
        <f t="array" ref="I1230">IFERROR(SMALL(IF($D$2:$D2139=D1230,$A$2:$A$911*1.00001),3),"")</f>
        <v/>
      </c>
      <c r="J1230" s="2" t="str" cm="1">
        <f t="array" ref="J1230">IFERROR(SMALL(IF($D$2:$D2139=D1230,$A$2:$A$911*1.000001),4),"")</f>
        <v/>
      </c>
      <c r="K1230" s="13" t="str">
        <f t="shared" si="98"/>
        <v>No</v>
      </c>
      <c r="L1230" s="13" t="str">
        <f t="shared" si="99"/>
        <v>No</v>
      </c>
      <c r="M1230" s="13" t="str">
        <f t="shared" si="100"/>
        <v>No</v>
      </c>
      <c r="N1230" s="13" t="str">
        <f>Table1[[#This Row],[Club]]&amp;":"&amp;Table1[[#Headers],[Male]]</f>
        <v>:Male</v>
      </c>
    </row>
    <row r="1231" spans="1:14" x14ac:dyDescent="0.2">
      <c r="A1231" s="2">
        <v>1230</v>
      </c>
      <c r="B1231" s="2" t="str">
        <f>IFERROR(VLOOKUP($A$1&amp;":"&amp;A1231,'Finish order'!C:K,6,FALSE),"")</f>
        <v/>
      </c>
      <c r="C1231" s="2" t="str">
        <f>IFERROR(VLOOKUP(A$1&amp;":"&amp;A1231,'Finish order'!$C:$K,9,FALSE),"")</f>
        <v/>
      </c>
      <c r="D1231" s="2" t="str">
        <f>IFERROR(VLOOKUP(A$1&amp;":"&amp;A1231,'Finish order'!$C:$K,7,FALSE),"")</f>
        <v/>
      </c>
      <c r="E1231" s="11" t="str">
        <f>IFERROR(VLOOKUP($A$1&amp;":"&amp;A1231,'Finish order'!C:K,5,FALSE),"")</f>
        <v/>
      </c>
      <c r="F1231" s="2" t="str">
        <f>IFERROR(VLOOKUP($A$1&amp;":"&amp;A1231,'Finish order'!C:K,4,FALSE),"")</f>
        <v/>
      </c>
      <c r="G1231" s="2" t="str" cm="1">
        <f t="array" ref="G1231">IFERROR(SMALL(IF($D$2:$D2140=D1231,$A$2:$A$911*1.001),1),"")</f>
        <v/>
      </c>
      <c r="H1231" s="2" t="str" cm="1">
        <f t="array" ref="H1231">IFERROR(SMALL(IF($D$2:$D2140=D1231,$A$2:$A$911*1.0001),2),"")</f>
        <v/>
      </c>
      <c r="I1231" s="2" t="str" cm="1">
        <f t="array" ref="I1231">IFERROR(SMALL(IF($D$2:$D2140=D1231,$A$2:$A$911*1.00001),3),"")</f>
        <v/>
      </c>
      <c r="J1231" s="2" t="str" cm="1">
        <f t="array" ref="J1231">IFERROR(SMALL(IF($D$2:$D2140=D1231,$A$2:$A$911*1.000001),4),"")</f>
        <v/>
      </c>
      <c r="K1231" s="13" t="str">
        <f t="shared" si="98"/>
        <v>No</v>
      </c>
      <c r="L1231" s="13" t="str">
        <f t="shared" si="99"/>
        <v>No</v>
      </c>
      <c r="M1231" s="13" t="str">
        <f t="shared" si="100"/>
        <v>No</v>
      </c>
      <c r="N1231" s="13" t="str">
        <f>Table1[[#This Row],[Club]]&amp;":"&amp;Table1[[#Headers],[Male]]</f>
        <v>:Male</v>
      </c>
    </row>
    <row r="1232" spans="1:14" x14ac:dyDescent="0.2">
      <c r="A1232" s="2">
        <v>1231</v>
      </c>
      <c r="B1232" s="2" t="str">
        <f>IFERROR(VLOOKUP($A$1&amp;":"&amp;A1232,'Finish order'!C:K,6,FALSE),"")</f>
        <v/>
      </c>
      <c r="C1232" s="2" t="str">
        <f>IFERROR(VLOOKUP(A$1&amp;":"&amp;A1232,'Finish order'!$C:$K,9,FALSE),"")</f>
        <v/>
      </c>
      <c r="D1232" s="2" t="str">
        <f>IFERROR(VLOOKUP(A$1&amp;":"&amp;A1232,'Finish order'!$C:$K,7,FALSE),"")</f>
        <v/>
      </c>
      <c r="E1232" s="11" t="str">
        <f>IFERROR(VLOOKUP($A$1&amp;":"&amp;A1232,'Finish order'!C:K,5,FALSE),"")</f>
        <v/>
      </c>
      <c r="F1232" s="2" t="str">
        <f>IFERROR(VLOOKUP($A$1&amp;":"&amp;A1232,'Finish order'!C:K,4,FALSE),"")</f>
        <v/>
      </c>
      <c r="G1232" s="2" t="str" cm="1">
        <f t="array" ref="G1232">IFERROR(SMALL(IF($D$2:$D2141=D1232,$A$2:$A$911*1.001),1),"")</f>
        <v/>
      </c>
      <c r="H1232" s="2" t="str" cm="1">
        <f t="array" ref="H1232">IFERROR(SMALL(IF($D$2:$D2141=D1232,$A$2:$A$911*1.0001),2),"")</f>
        <v/>
      </c>
      <c r="I1232" s="2" t="str" cm="1">
        <f t="array" ref="I1232">IFERROR(SMALL(IF($D$2:$D2141=D1232,$A$2:$A$911*1.00001),3),"")</f>
        <v/>
      </c>
      <c r="J1232" s="2" t="str" cm="1">
        <f t="array" ref="J1232">IFERROR(SMALL(IF($D$2:$D2141=D1232,$A$2:$A$911*1.000001),4),"")</f>
        <v/>
      </c>
      <c r="K1232" s="13" t="str">
        <f t="shared" si="98"/>
        <v>No</v>
      </c>
      <c r="L1232" s="13" t="str">
        <f t="shared" si="99"/>
        <v>No</v>
      </c>
      <c r="M1232" s="13" t="str">
        <f t="shared" si="100"/>
        <v>No</v>
      </c>
      <c r="N1232" s="13" t="str">
        <f>Table1[[#This Row],[Club]]&amp;":"&amp;Table1[[#Headers],[Male]]</f>
        <v>:Male</v>
      </c>
    </row>
    <row r="1233" spans="1:14" x14ac:dyDescent="0.2">
      <c r="A1233" s="2">
        <v>1232</v>
      </c>
      <c r="B1233" s="2" t="str">
        <f>IFERROR(VLOOKUP($A$1&amp;":"&amp;A1233,'Finish order'!C:K,6,FALSE),"")</f>
        <v/>
      </c>
      <c r="C1233" s="2" t="str">
        <f>IFERROR(VLOOKUP(A$1&amp;":"&amp;A1233,'Finish order'!$C:$K,9,FALSE),"")</f>
        <v/>
      </c>
      <c r="D1233" s="2" t="str">
        <f>IFERROR(VLOOKUP(A$1&amp;":"&amp;A1233,'Finish order'!$C:$K,7,FALSE),"")</f>
        <v/>
      </c>
      <c r="E1233" s="11" t="str">
        <f>IFERROR(VLOOKUP($A$1&amp;":"&amp;A1233,'Finish order'!C:K,5,FALSE),"")</f>
        <v/>
      </c>
      <c r="F1233" s="2" t="str">
        <f>IFERROR(VLOOKUP($A$1&amp;":"&amp;A1233,'Finish order'!C:K,4,FALSE),"")</f>
        <v/>
      </c>
      <c r="G1233" s="2" t="str" cm="1">
        <f t="array" ref="G1233">IFERROR(SMALL(IF($D$2:$D2142=D1233,$A$2:$A$911*1.001),1),"")</f>
        <v/>
      </c>
      <c r="H1233" s="2" t="str" cm="1">
        <f t="array" ref="H1233">IFERROR(SMALL(IF($D$2:$D2142=D1233,$A$2:$A$911*1.0001),2),"")</f>
        <v/>
      </c>
      <c r="I1233" s="2" t="str" cm="1">
        <f t="array" ref="I1233">IFERROR(SMALL(IF($D$2:$D2142=D1233,$A$2:$A$911*1.00001),3),"")</f>
        <v/>
      </c>
      <c r="J1233" s="2" t="str" cm="1">
        <f t="array" ref="J1233">IFERROR(SMALL(IF($D$2:$D2142=D1233,$A$2:$A$911*1.000001),4),"")</f>
        <v/>
      </c>
      <c r="K1233" s="13" t="str">
        <f t="shared" si="98"/>
        <v>No</v>
      </c>
      <c r="L1233" s="13" t="str">
        <f t="shared" si="99"/>
        <v>No</v>
      </c>
      <c r="M1233" s="13" t="str">
        <f t="shared" si="100"/>
        <v>No</v>
      </c>
      <c r="N1233" s="13" t="str">
        <f>Table1[[#This Row],[Club]]&amp;":"&amp;Table1[[#Headers],[Male]]</f>
        <v>:Male</v>
      </c>
    </row>
    <row r="1234" spans="1:14" x14ac:dyDescent="0.2">
      <c r="A1234" s="2">
        <v>1233</v>
      </c>
      <c r="B1234" s="2" t="str">
        <f>IFERROR(VLOOKUP($A$1&amp;":"&amp;A1234,'Finish order'!C:K,6,FALSE),"")</f>
        <v/>
      </c>
      <c r="C1234" s="2" t="str">
        <f>IFERROR(VLOOKUP(A$1&amp;":"&amp;A1234,'Finish order'!$C:$K,9,FALSE),"")</f>
        <v/>
      </c>
      <c r="D1234" s="2" t="str">
        <f>IFERROR(VLOOKUP(A$1&amp;":"&amp;A1234,'Finish order'!$C:$K,7,FALSE),"")</f>
        <v/>
      </c>
      <c r="E1234" s="11" t="str">
        <f>IFERROR(VLOOKUP($A$1&amp;":"&amp;A1234,'Finish order'!C:K,5,FALSE),"")</f>
        <v/>
      </c>
      <c r="F1234" s="2" t="str">
        <f>IFERROR(VLOOKUP($A$1&amp;":"&amp;A1234,'Finish order'!C:K,4,FALSE),"")</f>
        <v/>
      </c>
      <c r="G1234" s="2" t="str" cm="1">
        <f t="array" ref="G1234">IFERROR(SMALL(IF($D$2:$D2143=D1234,$A$2:$A$911*1.001),1),"")</f>
        <v/>
      </c>
      <c r="H1234" s="2" t="str" cm="1">
        <f t="array" ref="H1234">IFERROR(SMALL(IF($D$2:$D2143=D1234,$A$2:$A$911*1.0001),2),"")</f>
        <v/>
      </c>
      <c r="I1234" s="2" t="str" cm="1">
        <f t="array" ref="I1234">IFERROR(SMALL(IF($D$2:$D2143=D1234,$A$2:$A$911*1.00001),3),"")</f>
        <v/>
      </c>
      <c r="J1234" s="2" t="str" cm="1">
        <f t="array" ref="J1234">IFERROR(SMALL(IF($D$2:$D2143=D1234,$A$2:$A$911*1.000001),4),"")</f>
        <v/>
      </c>
      <c r="K1234" s="13" t="str">
        <f t="shared" si="98"/>
        <v>No</v>
      </c>
      <c r="L1234" s="13" t="str">
        <f t="shared" si="99"/>
        <v>No</v>
      </c>
      <c r="M1234" s="13" t="str">
        <f t="shared" si="100"/>
        <v>No</v>
      </c>
      <c r="N1234" s="13" t="str">
        <f>Table1[[#This Row],[Club]]&amp;":"&amp;Table1[[#Headers],[Male]]</f>
        <v>:Male</v>
      </c>
    </row>
    <row r="1235" spans="1:14" x14ac:dyDescent="0.2">
      <c r="A1235" s="2">
        <v>1234</v>
      </c>
      <c r="B1235" s="2" t="str">
        <f>IFERROR(VLOOKUP($A$1&amp;":"&amp;A1235,'Finish order'!C:K,6,FALSE),"")</f>
        <v/>
      </c>
      <c r="C1235" s="2" t="str">
        <f>IFERROR(VLOOKUP(A$1&amp;":"&amp;A1235,'Finish order'!$C:$K,9,FALSE),"")</f>
        <v/>
      </c>
      <c r="D1235" s="2" t="str">
        <f>IFERROR(VLOOKUP(A$1&amp;":"&amp;A1235,'Finish order'!$C:$K,7,FALSE),"")</f>
        <v/>
      </c>
      <c r="E1235" s="11" t="str">
        <f>IFERROR(VLOOKUP($A$1&amp;":"&amp;A1235,'Finish order'!C:K,5,FALSE),"")</f>
        <v/>
      </c>
      <c r="F1235" s="2" t="str">
        <f>IFERROR(VLOOKUP($A$1&amp;":"&amp;A1235,'Finish order'!C:K,4,FALSE),"")</f>
        <v/>
      </c>
      <c r="G1235" s="2" t="str" cm="1">
        <f t="array" ref="G1235">IFERROR(SMALL(IF($D$2:$D2144=D1235,$A$2:$A$911*1.001),1),"")</f>
        <v/>
      </c>
      <c r="H1235" s="2" t="str" cm="1">
        <f t="array" ref="H1235">IFERROR(SMALL(IF($D$2:$D2144=D1235,$A$2:$A$911*1.0001),2),"")</f>
        <v/>
      </c>
      <c r="I1235" s="2" t="str" cm="1">
        <f t="array" ref="I1235">IFERROR(SMALL(IF($D$2:$D2144=D1235,$A$2:$A$911*1.00001),3),"")</f>
        <v/>
      </c>
      <c r="J1235" s="2" t="str" cm="1">
        <f t="array" ref="J1235">IFERROR(SMALL(IF($D$2:$D2144=D1235,$A$2:$A$911*1.000001),4),"")</f>
        <v/>
      </c>
      <c r="K1235" s="13" t="str">
        <f t="shared" si="98"/>
        <v>No</v>
      </c>
      <c r="L1235" s="13" t="str">
        <f t="shared" si="99"/>
        <v>No</v>
      </c>
      <c r="M1235" s="13" t="str">
        <f t="shared" si="100"/>
        <v>No</v>
      </c>
      <c r="N1235" s="13" t="str">
        <f>Table1[[#This Row],[Club]]&amp;":"&amp;Table1[[#Headers],[Male]]</f>
        <v>:Male</v>
      </c>
    </row>
    <row r="1236" spans="1:14" x14ac:dyDescent="0.2">
      <c r="A1236" s="2">
        <v>1235</v>
      </c>
      <c r="B1236" s="2" t="str">
        <f>IFERROR(VLOOKUP($A$1&amp;":"&amp;A1236,'Finish order'!C:K,6,FALSE),"")</f>
        <v/>
      </c>
      <c r="C1236" s="2" t="str">
        <f>IFERROR(VLOOKUP(A$1&amp;":"&amp;A1236,'Finish order'!$C:$K,9,FALSE),"")</f>
        <v/>
      </c>
      <c r="D1236" s="2" t="str">
        <f>IFERROR(VLOOKUP(A$1&amp;":"&amp;A1236,'Finish order'!$C:$K,7,FALSE),"")</f>
        <v/>
      </c>
      <c r="E1236" s="11" t="str">
        <f>IFERROR(VLOOKUP($A$1&amp;":"&amp;A1236,'Finish order'!C:K,5,FALSE),"")</f>
        <v/>
      </c>
      <c r="F1236" s="2" t="str">
        <f>IFERROR(VLOOKUP($A$1&amp;":"&amp;A1236,'Finish order'!C:K,4,FALSE),"")</f>
        <v/>
      </c>
      <c r="G1236" s="2" t="str" cm="1">
        <f t="array" ref="G1236">IFERROR(SMALL(IF($D$2:$D2145=D1236,$A$2:$A$911*1.001),1),"")</f>
        <v/>
      </c>
      <c r="H1236" s="2" t="str" cm="1">
        <f t="array" ref="H1236">IFERROR(SMALL(IF($D$2:$D2145=D1236,$A$2:$A$911*1.0001),2),"")</f>
        <v/>
      </c>
      <c r="I1236" s="2" t="str" cm="1">
        <f t="array" ref="I1236">IFERROR(SMALL(IF($D$2:$D2145=D1236,$A$2:$A$911*1.00001),3),"")</f>
        <v/>
      </c>
      <c r="J1236" s="2" t="str" cm="1">
        <f t="array" ref="J1236">IFERROR(SMALL(IF($D$2:$D2145=D1236,$A$2:$A$911*1.000001),4),"")</f>
        <v/>
      </c>
      <c r="K1236" s="13" t="str">
        <f t="shared" si="98"/>
        <v>No</v>
      </c>
      <c r="L1236" s="13" t="str">
        <f t="shared" si="99"/>
        <v>No</v>
      </c>
      <c r="M1236" s="13" t="str">
        <f t="shared" si="100"/>
        <v>No</v>
      </c>
      <c r="N1236" s="13" t="str">
        <f>Table1[[#This Row],[Club]]&amp;":"&amp;Table1[[#Headers],[Male]]</f>
        <v>:Male</v>
      </c>
    </row>
    <row r="1237" spans="1:14" x14ac:dyDescent="0.2">
      <c r="A1237" s="2">
        <v>1236</v>
      </c>
      <c r="B1237" s="2" t="str">
        <f>IFERROR(VLOOKUP($A$1&amp;":"&amp;A1237,'Finish order'!C:K,6,FALSE),"")</f>
        <v/>
      </c>
      <c r="C1237" s="2" t="str">
        <f>IFERROR(VLOOKUP(A$1&amp;":"&amp;A1237,'Finish order'!$C:$K,9,FALSE),"")</f>
        <v/>
      </c>
      <c r="D1237" s="2" t="str">
        <f>IFERROR(VLOOKUP(A$1&amp;":"&amp;A1237,'Finish order'!$C:$K,7,FALSE),"")</f>
        <v/>
      </c>
      <c r="E1237" s="11" t="str">
        <f>IFERROR(VLOOKUP($A$1&amp;":"&amp;A1237,'Finish order'!C:K,5,FALSE),"")</f>
        <v/>
      </c>
      <c r="F1237" s="2" t="str">
        <f>IFERROR(VLOOKUP($A$1&amp;":"&amp;A1237,'Finish order'!C:K,4,FALSE),"")</f>
        <v/>
      </c>
      <c r="G1237" s="2" t="str" cm="1">
        <f t="array" ref="G1237">IFERROR(SMALL(IF($D$2:$D2146=D1237,$A$2:$A$911*1.001),1),"")</f>
        <v/>
      </c>
      <c r="H1237" s="2" t="str" cm="1">
        <f t="array" ref="H1237">IFERROR(SMALL(IF($D$2:$D2146=D1237,$A$2:$A$911*1.0001),2),"")</f>
        <v/>
      </c>
      <c r="I1237" s="2" t="str" cm="1">
        <f t="array" ref="I1237">IFERROR(SMALL(IF($D$2:$D2146=D1237,$A$2:$A$911*1.00001),3),"")</f>
        <v/>
      </c>
      <c r="J1237" s="2" t="str" cm="1">
        <f t="array" ref="J1237">IFERROR(SMALL(IF($D$2:$D2146=D1237,$A$2:$A$911*1.000001),4),"")</f>
        <v/>
      </c>
      <c r="K1237" s="13" t="str">
        <f t="shared" si="98"/>
        <v>No</v>
      </c>
      <c r="L1237" s="13" t="str">
        <f t="shared" si="99"/>
        <v>No</v>
      </c>
      <c r="M1237" s="13" t="str">
        <f t="shared" si="100"/>
        <v>No</v>
      </c>
      <c r="N1237" s="13" t="str">
        <f>Table1[[#This Row],[Club]]&amp;":"&amp;Table1[[#Headers],[Male]]</f>
        <v>:Male</v>
      </c>
    </row>
    <row r="1238" spans="1:14" x14ac:dyDescent="0.2">
      <c r="A1238" s="2">
        <v>1237</v>
      </c>
      <c r="B1238" s="2" t="str">
        <f>IFERROR(VLOOKUP($A$1&amp;":"&amp;A1238,'Finish order'!C:K,6,FALSE),"")</f>
        <v/>
      </c>
      <c r="C1238" s="2" t="str">
        <f>IFERROR(VLOOKUP(A$1&amp;":"&amp;A1238,'Finish order'!$C:$K,9,FALSE),"")</f>
        <v/>
      </c>
      <c r="D1238" s="2" t="str">
        <f>IFERROR(VLOOKUP(A$1&amp;":"&amp;A1238,'Finish order'!$C:$K,7,FALSE),"")</f>
        <v/>
      </c>
      <c r="E1238" s="11" t="str">
        <f>IFERROR(VLOOKUP($A$1&amp;":"&amp;A1238,'Finish order'!C:K,5,FALSE),"")</f>
        <v/>
      </c>
      <c r="F1238" s="2" t="str">
        <f>IFERROR(VLOOKUP($A$1&amp;":"&amp;A1238,'Finish order'!C:K,4,FALSE),"")</f>
        <v/>
      </c>
      <c r="G1238" s="2" t="str" cm="1">
        <f t="array" ref="G1238">IFERROR(SMALL(IF($D$2:$D2147=D1238,$A$2:$A$911*1.001),1),"")</f>
        <v/>
      </c>
      <c r="H1238" s="2" t="str" cm="1">
        <f t="array" ref="H1238">IFERROR(SMALL(IF($D$2:$D2147=D1238,$A$2:$A$911*1.0001),2),"")</f>
        <v/>
      </c>
      <c r="I1238" s="2" t="str" cm="1">
        <f t="array" ref="I1238">IFERROR(SMALL(IF($D$2:$D2147=D1238,$A$2:$A$911*1.00001),3),"")</f>
        <v/>
      </c>
      <c r="J1238" s="2" t="str" cm="1">
        <f t="array" ref="J1238">IFERROR(SMALL(IF($D$2:$D2147=D1238,$A$2:$A$911*1.000001),4),"")</f>
        <v/>
      </c>
      <c r="K1238" s="13" t="str">
        <f t="shared" si="98"/>
        <v>No</v>
      </c>
      <c r="L1238" s="13" t="str">
        <f t="shared" si="99"/>
        <v>No</v>
      </c>
      <c r="M1238" s="13" t="str">
        <f t="shared" si="100"/>
        <v>No</v>
      </c>
      <c r="N1238" s="13" t="str">
        <f>Table1[[#This Row],[Club]]&amp;":"&amp;Table1[[#Headers],[Male]]</f>
        <v>:Male</v>
      </c>
    </row>
    <row r="1239" spans="1:14" x14ac:dyDescent="0.2">
      <c r="A1239" s="2">
        <v>1238</v>
      </c>
      <c r="B1239" s="2" t="str">
        <f>IFERROR(VLOOKUP($A$1&amp;":"&amp;A1239,'Finish order'!C:K,6,FALSE),"")</f>
        <v/>
      </c>
      <c r="C1239" s="2" t="str">
        <f>IFERROR(VLOOKUP(A$1&amp;":"&amp;A1239,'Finish order'!$C:$K,9,FALSE),"")</f>
        <v/>
      </c>
      <c r="D1239" s="2" t="str">
        <f>IFERROR(VLOOKUP(A$1&amp;":"&amp;A1239,'Finish order'!$C:$K,7,FALSE),"")</f>
        <v/>
      </c>
      <c r="E1239" s="11" t="str">
        <f>IFERROR(VLOOKUP($A$1&amp;":"&amp;A1239,'Finish order'!C:K,5,FALSE),"")</f>
        <v/>
      </c>
      <c r="F1239" s="2" t="str">
        <f>IFERROR(VLOOKUP($A$1&amp;":"&amp;A1239,'Finish order'!C:K,4,FALSE),"")</f>
        <v/>
      </c>
      <c r="G1239" s="2" t="str" cm="1">
        <f t="array" ref="G1239">IFERROR(SMALL(IF($D$2:$D2148=D1239,$A$2:$A$911*1.001),1),"")</f>
        <v/>
      </c>
      <c r="H1239" s="2" t="str" cm="1">
        <f t="array" ref="H1239">IFERROR(SMALL(IF($D$2:$D2148=D1239,$A$2:$A$911*1.0001),2),"")</f>
        <v/>
      </c>
      <c r="I1239" s="2" t="str" cm="1">
        <f t="array" ref="I1239">IFERROR(SMALL(IF($D$2:$D2148=D1239,$A$2:$A$911*1.00001),3),"")</f>
        <v/>
      </c>
      <c r="J1239" s="2" t="str" cm="1">
        <f t="array" ref="J1239">IFERROR(SMALL(IF($D$2:$D2148=D1239,$A$2:$A$911*1.000001),4),"")</f>
        <v/>
      </c>
      <c r="K1239" s="13" t="str">
        <f t="shared" si="98"/>
        <v>No</v>
      </c>
      <c r="L1239" s="13" t="str">
        <f t="shared" si="99"/>
        <v>No</v>
      </c>
      <c r="M1239" s="13" t="str">
        <f t="shared" si="100"/>
        <v>No</v>
      </c>
      <c r="N1239" s="13" t="str">
        <f>Table1[[#This Row],[Club]]&amp;":"&amp;Table1[[#Headers],[Male]]</f>
        <v>:Male</v>
      </c>
    </row>
    <row r="1240" spans="1:14" x14ac:dyDescent="0.2">
      <c r="A1240" s="2">
        <v>1239</v>
      </c>
      <c r="B1240" s="2" t="str">
        <f>IFERROR(VLOOKUP($A$1&amp;":"&amp;A1240,'Finish order'!C:K,6,FALSE),"")</f>
        <v/>
      </c>
      <c r="C1240" s="2" t="str">
        <f>IFERROR(VLOOKUP(A$1&amp;":"&amp;A1240,'Finish order'!$C:$K,9,FALSE),"")</f>
        <v/>
      </c>
      <c r="D1240" s="2" t="str">
        <f>IFERROR(VLOOKUP(A$1&amp;":"&amp;A1240,'Finish order'!$C:$K,7,FALSE),"")</f>
        <v/>
      </c>
      <c r="E1240" s="11" t="str">
        <f>IFERROR(VLOOKUP($A$1&amp;":"&amp;A1240,'Finish order'!C:K,5,FALSE),"")</f>
        <v/>
      </c>
      <c r="F1240" s="2" t="str">
        <f>IFERROR(VLOOKUP($A$1&amp;":"&amp;A1240,'Finish order'!C:K,4,FALSE),"")</f>
        <v/>
      </c>
      <c r="G1240" s="2" t="str" cm="1">
        <f t="array" ref="G1240">IFERROR(SMALL(IF($D$2:$D2149=D1240,$A$2:$A$911*1.001),1),"")</f>
        <v/>
      </c>
      <c r="H1240" s="2" t="str" cm="1">
        <f t="array" ref="H1240">IFERROR(SMALL(IF($D$2:$D2149=D1240,$A$2:$A$911*1.0001),2),"")</f>
        <v/>
      </c>
      <c r="I1240" s="2" t="str" cm="1">
        <f t="array" ref="I1240">IFERROR(SMALL(IF($D$2:$D2149=D1240,$A$2:$A$911*1.00001),3),"")</f>
        <v/>
      </c>
      <c r="J1240" s="2" t="str" cm="1">
        <f t="array" ref="J1240">IFERROR(SMALL(IF($D$2:$D2149=D1240,$A$2:$A$911*1.000001),4),"")</f>
        <v/>
      </c>
      <c r="K1240" s="13" t="str">
        <f t="shared" si="98"/>
        <v>No</v>
      </c>
      <c r="L1240" s="13" t="str">
        <f t="shared" si="99"/>
        <v>No</v>
      </c>
      <c r="M1240" s="13" t="str">
        <f t="shared" si="100"/>
        <v>No</v>
      </c>
      <c r="N1240" s="13" t="str">
        <f>Table1[[#This Row],[Club]]&amp;":"&amp;Table1[[#Headers],[Male]]</f>
        <v>:Male</v>
      </c>
    </row>
    <row r="1241" spans="1:14" x14ac:dyDescent="0.2">
      <c r="A1241" s="2">
        <v>1240</v>
      </c>
      <c r="B1241" s="2" t="str">
        <f>IFERROR(VLOOKUP($A$1&amp;":"&amp;A1241,'Finish order'!C:K,6,FALSE),"")</f>
        <v/>
      </c>
      <c r="C1241" s="2" t="str">
        <f>IFERROR(VLOOKUP(A$1&amp;":"&amp;A1241,'Finish order'!$C:$K,9,FALSE),"")</f>
        <v/>
      </c>
      <c r="D1241" s="2" t="str">
        <f>IFERROR(VLOOKUP(A$1&amp;":"&amp;A1241,'Finish order'!$C:$K,7,FALSE),"")</f>
        <v/>
      </c>
      <c r="E1241" s="11" t="str">
        <f>IFERROR(VLOOKUP($A$1&amp;":"&amp;A1241,'Finish order'!C:K,5,FALSE),"")</f>
        <v/>
      </c>
      <c r="F1241" s="2" t="str">
        <f>IFERROR(VLOOKUP($A$1&amp;":"&amp;A1241,'Finish order'!C:K,4,FALSE),"")</f>
        <v/>
      </c>
      <c r="G1241" s="2" t="str" cm="1">
        <f t="array" ref="G1241">IFERROR(SMALL(IF($D$2:$D2150=D1241,$A$2:$A$911*1.001),1),"")</f>
        <v/>
      </c>
      <c r="H1241" s="2" t="str" cm="1">
        <f t="array" ref="H1241">IFERROR(SMALL(IF($D$2:$D2150=D1241,$A$2:$A$911*1.0001),2),"")</f>
        <v/>
      </c>
      <c r="I1241" s="2" t="str" cm="1">
        <f t="array" ref="I1241">IFERROR(SMALL(IF($D$2:$D2150=D1241,$A$2:$A$911*1.00001),3),"")</f>
        <v/>
      </c>
      <c r="J1241" s="2" t="str" cm="1">
        <f t="array" ref="J1241">IFERROR(SMALL(IF($D$2:$D2150=D1241,$A$2:$A$911*1.000001),4),"")</f>
        <v/>
      </c>
      <c r="K1241" s="13" t="str">
        <f t="shared" si="98"/>
        <v>No</v>
      </c>
      <c r="L1241" s="13" t="str">
        <f t="shared" si="99"/>
        <v>No</v>
      </c>
      <c r="M1241" s="13" t="str">
        <f t="shared" si="100"/>
        <v>No</v>
      </c>
      <c r="N1241" s="13" t="str">
        <f>Table1[[#This Row],[Club]]&amp;":"&amp;Table1[[#Headers],[Male]]</f>
        <v>:Male</v>
      </c>
    </row>
    <row r="1242" spans="1:14" x14ac:dyDescent="0.2">
      <c r="A1242" s="2">
        <v>1241</v>
      </c>
      <c r="B1242" s="2" t="str">
        <f>IFERROR(VLOOKUP($A$1&amp;":"&amp;A1242,'Finish order'!C:K,6,FALSE),"")</f>
        <v/>
      </c>
      <c r="C1242" s="2" t="str">
        <f>IFERROR(VLOOKUP(A$1&amp;":"&amp;A1242,'Finish order'!$C:$K,9,FALSE),"")</f>
        <v/>
      </c>
      <c r="D1242" s="2" t="str">
        <f>IFERROR(VLOOKUP(A$1&amp;":"&amp;A1242,'Finish order'!$C:$K,7,FALSE),"")</f>
        <v/>
      </c>
      <c r="E1242" s="11" t="str">
        <f>IFERROR(VLOOKUP($A$1&amp;":"&amp;A1242,'Finish order'!C:K,5,FALSE),"")</f>
        <v/>
      </c>
      <c r="F1242" s="2" t="str">
        <f>IFERROR(VLOOKUP($A$1&amp;":"&amp;A1242,'Finish order'!C:K,4,FALSE),"")</f>
        <v/>
      </c>
      <c r="G1242" s="2" t="str" cm="1">
        <f t="array" ref="G1242">IFERROR(SMALL(IF($D$2:$D2151=D1242,$A$2:$A$911*1.001),1),"")</f>
        <v/>
      </c>
      <c r="H1242" s="2" t="str" cm="1">
        <f t="array" ref="H1242">IFERROR(SMALL(IF($D$2:$D2151=D1242,$A$2:$A$911*1.0001),2),"")</f>
        <v/>
      </c>
      <c r="I1242" s="2" t="str" cm="1">
        <f t="array" ref="I1242">IFERROR(SMALL(IF($D$2:$D2151=D1242,$A$2:$A$911*1.00001),3),"")</f>
        <v/>
      </c>
      <c r="J1242" s="2" t="str" cm="1">
        <f t="array" ref="J1242">IFERROR(SMALL(IF($D$2:$D2151=D1242,$A$2:$A$911*1.000001),4),"")</f>
        <v/>
      </c>
      <c r="K1242" s="13" t="str">
        <f t="shared" si="98"/>
        <v>No</v>
      </c>
      <c r="L1242" s="13" t="str">
        <f t="shared" si="99"/>
        <v>No</v>
      </c>
      <c r="M1242" s="13" t="str">
        <f t="shared" si="100"/>
        <v>No</v>
      </c>
      <c r="N1242" s="13" t="str">
        <f>Table1[[#This Row],[Club]]&amp;":"&amp;Table1[[#Headers],[Male]]</f>
        <v>:Male</v>
      </c>
    </row>
    <row r="1243" spans="1:14" x14ac:dyDescent="0.2">
      <c r="A1243" s="2">
        <v>1242</v>
      </c>
      <c r="B1243" s="2" t="str">
        <f>IFERROR(VLOOKUP($A$1&amp;":"&amp;A1243,'Finish order'!C:K,6,FALSE),"")</f>
        <v/>
      </c>
      <c r="C1243" s="2" t="str">
        <f>IFERROR(VLOOKUP(A$1&amp;":"&amp;A1243,'Finish order'!$C:$K,9,FALSE),"")</f>
        <v/>
      </c>
      <c r="D1243" s="2" t="str">
        <f>IFERROR(VLOOKUP(A$1&amp;":"&amp;A1243,'Finish order'!$C:$K,7,FALSE),"")</f>
        <v/>
      </c>
      <c r="E1243" s="11" t="str">
        <f>IFERROR(VLOOKUP($A$1&amp;":"&amp;A1243,'Finish order'!C:K,5,FALSE),"")</f>
        <v/>
      </c>
      <c r="F1243" s="2" t="str">
        <f>IFERROR(VLOOKUP($A$1&amp;":"&amp;A1243,'Finish order'!C:K,4,FALSE),"")</f>
        <v/>
      </c>
      <c r="G1243" s="2" t="str" cm="1">
        <f t="array" ref="G1243">IFERROR(SMALL(IF($D$2:$D2152=D1243,$A$2:$A$911*1.001),1),"")</f>
        <v/>
      </c>
      <c r="H1243" s="2" t="str" cm="1">
        <f t="array" ref="H1243">IFERROR(SMALL(IF($D$2:$D2152=D1243,$A$2:$A$911*1.0001),2),"")</f>
        <v/>
      </c>
      <c r="I1243" s="2" t="str" cm="1">
        <f t="array" ref="I1243">IFERROR(SMALL(IF($D$2:$D2152=D1243,$A$2:$A$911*1.00001),3),"")</f>
        <v/>
      </c>
      <c r="J1243" s="2" t="str" cm="1">
        <f t="array" ref="J1243">IFERROR(SMALL(IF($D$2:$D2152=D1243,$A$2:$A$911*1.000001),4),"")</f>
        <v/>
      </c>
      <c r="K1243" s="13" t="str">
        <f t="shared" si="98"/>
        <v>No</v>
      </c>
      <c r="L1243" s="13" t="str">
        <f t="shared" si="99"/>
        <v>No</v>
      </c>
      <c r="M1243" s="13" t="str">
        <f t="shared" si="100"/>
        <v>No</v>
      </c>
      <c r="N1243" s="13" t="str">
        <f>Table1[[#This Row],[Club]]&amp;":"&amp;Table1[[#Headers],[Male]]</f>
        <v>:Male</v>
      </c>
    </row>
    <row r="1244" spans="1:14" x14ac:dyDescent="0.2">
      <c r="A1244" s="2">
        <v>1243</v>
      </c>
      <c r="B1244" s="2" t="str">
        <f>IFERROR(VLOOKUP($A$1&amp;":"&amp;A1244,'Finish order'!C:K,6,FALSE),"")</f>
        <v/>
      </c>
      <c r="C1244" s="2" t="str">
        <f>IFERROR(VLOOKUP(A$1&amp;":"&amp;A1244,'Finish order'!$C:$K,9,FALSE),"")</f>
        <v/>
      </c>
      <c r="D1244" s="2" t="str">
        <f>IFERROR(VLOOKUP(A$1&amp;":"&amp;A1244,'Finish order'!$C:$K,7,FALSE),"")</f>
        <v/>
      </c>
      <c r="E1244" s="11" t="str">
        <f>IFERROR(VLOOKUP($A$1&amp;":"&amp;A1244,'Finish order'!C:K,5,FALSE),"")</f>
        <v/>
      </c>
      <c r="F1244" s="2" t="str">
        <f>IFERROR(VLOOKUP($A$1&amp;":"&amp;A1244,'Finish order'!C:K,4,FALSE),"")</f>
        <v/>
      </c>
      <c r="G1244" s="2" t="str" cm="1">
        <f t="array" ref="G1244">IFERROR(SMALL(IF($D$2:$D2153=D1244,$A$2:$A$911*1.001),1),"")</f>
        <v/>
      </c>
      <c r="H1244" s="2" t="str" cm="1">
        <f t="array" ref="H1244">IFERROR(SMALL(IF($D$2:$D2153=D1244,$A$2:$A$911*1.0001),2),"")</f>
        <v/>
      </c>
      <c r="I1244" s="2" t="str" cm="1">
        <f t="array" ref="I1244">IFERROR(SMALL(IF($D$2:$D2153=D1244,$A$2:$A$911*1.00001),3),"")</f>
        <v/>
      </c>
      <c r="J1244" s="2" t="str" cm="1">
        <f t="array" ref="J1244">IFERROR(SMALL(IF($D$2:$D2153=D1244,$A$2:$A$911*1.000001),4),"")</f>
        <v/>
      </c>
      <c r="K1244" s="13" t="str">
        <f t="shared" si="98"/>
        <v>No</v>
      </c>
      <c r="L1244" s="13" t="str">
        <f t="shared" si="99"/>
        <v>No</v>
      </c>
      <c r="M1244" s="13" t="str">
        <f t="shared" si="100"/>
        <v>No</v>
      </c>
      <c r="N1244" s="13" t="str">
        <f>Table1[[#This Row],[Club]]&amp;":"&amp;Table1[[#Headers],[Male]]</f>
        <v>:Male</v>
      </c>
    </row>
    <row r="1245" spans="1:14" x14ac:dyDescent="0.2">
      <c r="A1245" s="2">
        <v>1244</v>
      </c>
      <c r="B1245" s="2" t="str">
        <f>IFERROR(VLOOKUP($A$1&amp;":"&amp;A1245,'Finish order'!C:K,6,FALSE),"")</f>
        <v/>
      </c>
      <c r="C1245" s="2" t="str">
        <f>IFERROR(VLOOKUP(A$1&amp;":"&amp;A1245,'Finish order'!$C:$K,9,FALSE),"")</f>
        <v/>
      </c>
      <c r="D1245" s="2" t="str">
        <f>IFERROR(VLOOKUP(A$1&amp;":"&amp;A1245,'Finish order'!$C:$K,7,FALSE),"")</f>
        <v/>
      </c>
      <c r="E1245" s="11" t="str">
        <f>IFERROR(VLOOKUP($A$1&amp;":"&amp;A1245,'Finish order'!C:K,5,FALSE),"")</f>
        <v/>
      </c>
      <c r="F1245" s="2" t="str">
        <f>IFERROR(VLOOKUP($A$1&amp;":"&amp;A1245,'Finish order'!C:K,4,FALSE),"")</f>
        <v/>
      </c>
      <c r="G1245" s="2" t="str" cm="1">
        <f t="array" ref="G1245">IFERROR(SMALL(IF($D$2:$D2154=D1245,$A$2:$A$911*1.001),1),"")</f>
        <v/>
      </c>
      <c r="H1245" s="2" t="str" cm="1">
        <f t="array" ref="H1245">IFERROR(SMALL(IF($D$2:$D2154=D1245,$A$2:$A$911*1.0001),2),"")</f>
        <v/>
      </c>
      <c r="I1245" s="2" t="str" cm="1">
        <f t="array" ref="I1245">IFERROR(SMALL(IF($D$2:$D2154=D1245,$A$2:$A$911*1.00001),3),"")</f>
        <v/>
      </c>
      <c r="J1245" s="2" t="str" cm="1">
        <f t="array" ref="J1245">IFERROR(SMALL(IF($D$2:$D2154=D1245,$A$2:$A$911*1.000001),4),"")</f>
        <v/>
      </c>
      <c r="K1245" s="13" t="str">
        <f t="shared" si="98"/>
        <v>No</v>
      </c>
      <c r="L1245" s="13" t="str">
        <f t="shared" si="99"/>
        <v>No</v>
      </c>
      <c r="M1245" s="13" t="str">
        <f t="shared" si="100"/>
        <v>No</v>
      </c>
      <c r="N1245" s="13" t="str">
        <f>Table1[[#This Row],[Club]]&amp;":"&amp;Table1[[#Headers],[Male]]</f>
        <v>:Male</v>
      </c>
    </row>
    <row r="1246" spans="1:14" x14ac:dyDescent="0.2">
      <c r="A1246" s="2">
        <v>1245</v>
      </c>
      <c r="B1246" s="2" t="str">
        <f>IFERROR(VLOOKUP($A$1&amp;":"&amp;A1246,'Finish order'!C:K,6,FALSE),"")</f>
        <v/>
      </c>
      <c r="C1246" s="2" t="str">
        <f>IFERROR(VLOOKUP(A$1&amp;":"&amp;A1246,'Finish order'!$C:$K,9,FALSE),"")</f>
        <v/>
      </c>
      <c r="D1246" s="2" t="str">
        <f>IFERROR(VLOOKUP(A$1&amp;":"&amp;A1246,'Finish order'!$C:$K,7,FALSE),"")</f>
        <v/>
      </c>
      <c r="E1246" s="11" t="str">
        <f>IFERROR(VLOOKUP($A$1&amp;":"&amp;A1246,'Finish order'!C:K,5,FALSE),"")</f>
        <v/>
      </c>
      <c r="F1246" s="2" t="str">
        <f>IFERROR(VLOOKUP($A$1&amp;":"&amp;A1246,'Finish order'!C:K,4,FALSE),"")</f>
        <v/>
      </c>
      <c r="G1246" s="2" t="str" cm="1">
        <f t="array" ref="G1246">IFERROR(SMALL(IF($D$2:$D2155=D1246,$A$2:$A$911*1.001),1),"")</f>
        <v/>
      </c>
      <c r="H1246" s="2" t="str" cm="1">
        <f t="array" ref="H1246">IFERROR(SMALL(IF($D$2:$D2155=D1246,$A$2:$A$911*1.0001),2),"")</f>
        <v/>
      </c>
      <c r="I1246" s="2" t="str" cm="1">
        <f t="array" ref="I1246">IFERROR(SMALL(IF($D$2:$D2155=D1246,$A$2:$A$911*1.00001),3),"")</f>
        <v/>
      </c>
      <c r="J1246" s="2" t="str" cm="1">
        <f t="array" ref="J1246">IFERROR(SMALL(IF($D$2:$D2155=D1246,$A$2:$A$911*1.000001),4),"")</f>
        <v/>
      </c>
      <c r="K1246" s="13" t="str">
        <f t="shared" si="98"/>
        <v>No</v>
      </c>
      <c r="L1246" s="13" t="str">
        <f t="shared" si="99"/>
        <v>No</v>
      </c>
      <c r="M1246" s="13" t="str">
        <f t="shared" si="100"/>
        <v>No</v>
      </c>
      <c r="N1246" s="13" t="str">
        <f>Table1[[#This Row],[Club]]&amp;":"&amp;Table1[[#Headers],[Male]]</f>
        <v>:Male</v>
      </c>
    </row>
    <row r="1247" spans="1:14" x14ac:dyDescent="0.2">
      <c r="A1247" s="2">
        <v>1246</v>
      </c>
      <c r="B1247" s="2" t="str">
        <f>IFERROR(VLOOKUP($A$1&amp;":"&amp;A1247,'Finish order'!C:K,6,FALSE),"")</f>
        <v/>
      </c>
      <c r="C1247" s="2" t="str">
        <f>IFERROR(VLOOKUP(A$1&amp;":"&amp;A1247,'Finish order'!$C:$K,9,FALSE),"")</f>
        <v/>
      </c>
      <c r="D1247" s="2" t="str">
        <f>IFERROR(VLOOKUP(A$1&amp;":"&amp;A1247,'Finish order'!$C:$K,7,FALSE),"")</f>
        <v/>
      </c>
      <c r="E1247" s="11" t="str">
        <f>IFERROR(VLOOKUP($A$1&amp;":"&amp;A1247,'Finish order'!C:K,5,FALSE),"")</f>
        <v/>
      </c>
      <c r="F1247" s="2" t="str">
        <f>IFERROR(VLOOKUP($A$1&amp;":"&amp;A1247,'Finish order'!C:K,4,FALSE),"")</f>
        <v/>
      </c>
      <c r="G1247" s="2" t="str" cm="1">
        <f t="array" ref="G1247">IFERROR(SMALL(IF($D$2:$D2156=D1247,$A$2:$A$911*1.001),1),"")</f>
        <v/>
      </c>
      <c r="H1247" s="2" t="str" cm="1">
        <f t="array" ref="H1247">IFERROR(SMALL(IF($D$2:$D2156=D1247,$A$2:$A$911*1.0001),2),"")</f>
        <v/>
      </c>
      <c r="I1247" s="2" t="str" cm="1">
        <f t="array" ref="I1247">IFERROR(SMALL(IF($D$2:$D2156=D1247,$A$2:$A$911*1.00001),3),"")</f>
        <v/>
      </c>
      <c r="J1247" s="2" t="str" cm="1">
        <f t="array" ref="J1247">IFERROR(SMALL(IF($D$2:$D2156=D1247,$A$2:$A$911*1.000001),4),"")</f>
        <v/>
      </c>
      <c r="K1247" s="13" t="str">
        <f t="shared" si="98"/>
        <v>No</v>
      </c>
      <c r="L1247" s="13" t="str">
        <f t="shared" si="99"/>
        <v>No</v>
      </c>
      <c r="M1247" s="13" t="str">
        <f t="shared" si="100"/>
        <v>No</v>
      </c>
      <c r="N1247" s="13" t="str">
        <f>Table1[[#This Row],[Club]]&amp;":"&amp;Table1[[#Headers],[Male]]</f>
        <v>:Male</v>
      </c>
    </row>
    <row r="1248" spans="1:14" x14ac:dyDescent="0.2">
      <c r="A1248" s="2">
        <v>1247</v>
      </c>
      <c r="B1248" s="2" t="str">
        <f>IFERROR(VLOOKUP($A$1&amp;":"&amp;A1248,'Finish order'!C:K,6,FALSE),"")</f>
        <v/>
      </c>
      <c r="C1248" s="2" t="str">
        <f>IFERROR(VLOOKUP(A$1&amp;":"&amp;A1248,'Finish order'!$C:$K,9,FALSE),"")</f>
        <v/>
      </c>
      <c r="D1248" s="2" t="str">
        <f>IFERROR(VLOOKUP(A$1&amp;":"&amp;A1248,'Finish order'!$C:$K,7,FALSE),"")</f>
        <v/>
      </c>
      <c r="E1248" s="11" t="str">
        <f>IFERROR(VLOOKUP($A$1&amp;":"&amp;A1248,'Finish order'!C:K,5,FALSE),"")</f>
        <v/>
      </c>
      <c r="F1248" s="2" t="str">
        <f>IFERROR(VLOOKUP($A$1&amp;":"&amp;A1248,'Finish order'!C:K,4,FALSE),"")</f>
        <v/>
      </c>
      <c r="G1248" s="2" t="str" cm="1">
        <f t="array" ref="G1248">IFERROR(SMALL(IF($D$2:$D2157=D1248,$A$2:$A$911*1.001),1),"")</f>
        <v/>
      </c>
      <c r="H1248" s="2" t="str" cm="1">
        <f t="array" ref="H1248">IFERROR(SMALL(IF($D$2:$D2157=D1248,$A$2:$A$911*1.0001),2),"")</f>
        <v/>
      </c>
      <c r="I1248" s="2" t="str" cm="1">
        <f t="array" ref="I1248">IFERROR(SMALL(IF($D$2:$D2157=D1248,$A$2:$A$911*1.00001),3),"")</f>
        <v/>
      </c>
      <c r="J1248" s="2" t="str" cm="1">
        <f t="array" ref="J1248">IFERROR(SMALL(IF($D$2:$D2157=D1248,$A$2:$A$911*1.000001),4),"")</f>
        <v/>
      </c>
      <c r="K1248" s="13" t="str">
        <f t="shared" si="98"/>
        <v>No</v>
      </c>
      <c r="L1248" s="13" t="str">
        <f t="shared" si="99"/>
        <v>No</v>
      </c>
      <c r="M1248" s="13" t="str">
        <f t="shared" si="100"/>
        <v>No</v>
      </c>
      <c r="N1248" s="13" t="str">
        <f>Table1[[#This Row],[Club]]&amp;":"&amp;Table1[[#Headers],[Male]]</f>
        <v>:Male</v>
      </c>
    </row>
    <row r="1249" spans="1:14" x14ac:dyDescent="0.2">
      <c r="A1249" s="2">
        <v>1248</v>
      </c>
      <c r="B1249" s="2" t="str">
        <f>IFERROR(VLOOKUP($A$1&amp;":"&amp;A1249,'Finish order'!C:K,6,FALSE),"")</f>
        <v/>
      </c>
      <c r="C1249" s="2" t="str">
        <f>IFERROR(VLOOKUP(A$1&amp;":"&amp;A1249,'Finish order'!$C:$K,9,FALSE),"")</f>
        <v/>
      </c>
      <c r="D1249" s="2" t="str">
        <f>IFERROR(VLOOKUP(A$1&amp;":"&amp;A1249,'Finish order'!$C:$K,7,FALSE),"")</f>
        <v/>
      </c>
      <c r="E1249" s="11" t="str">
        <f>IFERROR(VLOOKUP($A$1&amp;":"&amp;A1249,'Finish order'!C:K,5,FALSE),"")</f>
        <v/>
      </c>
      <c r="F1249" s="2" t="str">
        <f>IFERROR(VLOOKUP($A$1&amp;":"&amp;A1249,'Finish order'!C:K,4,FALSE),"")</f>
        <v/>
      </c>
      <c r="G1249" s="2" t="str" cm="1">
        <f t="array" ref="G1249">IFERROR(SMALL(IF($D$2:$D2158=D1249,$A$2:$A$911*1.001),1),"")</f>
        <v/>
      </c>
      <c r="H1249" s="2" t="str" cm="1">
        <f t="array" ref="H1249">IFERROR(SMALL(IF($D$2:$D2158=D1249,$A$2:$A$911*1.0001),2),"")</f>
        <v/>
      </c>
      <c r="I1249" s="2" t="str" cm="1">
        <f t="array" ref="I1249">IFERROR(SMALL(IF($D$2:$D2158=D1249,$A$2:$A$911*1.00001),3),"")</f>
        <v/>
      </c>
      <c r="J1249" s="2" t="str" cm="1">
        <f t="array" ref="J1249">IFERROR(SMALL(IF($D$2:$D2158=D1249,$A$2:$A$911*1.000001),4),"")</f>
        <v/>
      </c>
      <c r="K1249" s="13" t="str">
        <f t="shared" si="98"/>
        <v>No</v>
      </c>
      <c r="L1249" s="13" t="str">
        <f t="shared" si="99"/>
        <v>No</v>
      </c>
      <c r="M1249" s="13" t="str">
        <f t="shared" si="100"/>
        <v>No</v>
      </c>
      <c r="N1249" s="13" t="str">
        <f>Table1[[#This Row],[Club]]&amp;":"&amp;Table1[[#Headers],[Male]]</f>
        <v>:Male</v>
      </c>
    </row>
    <row r="1250" spans="1:14" x14ac:dyDescent="0.2">
      <c r="A1250" s="2">
        <v>1249</v>
      </c>
      <c r="B1250" s="2" t="str">
        <f>IFERROR(VLOOKUP($A$1&amp;":"&amp;A1250,'Finish order'!C:K,6,FALSE),"")</f>
        <v/>
      </c>
      <c r="C1250" s="2" t="str">
        <f>IFERROR(VLOOKUP(A$1&amp;":"&amp;A1250,'Finish order'!$C:$K,9,FALSE),"")</f>
        <v/>
      </c>
      <c r="D1250" s="2" t="str">
        <f>IFERROR(VLOOKUP(A$1&amp;":"&amp;A1250,'Finish order'!$C:$K,7,FALSE),"")</f>
        <v/>
      </c>
      <c r="E1250" s="11" t="str">
        <f>IFERROR(VLOOKUP($A$1&amp;":"&amp;A1250,'Finish order'!C:K,5,FALSE),"")</f>
        <v/>
      </c>
      <c r="F1250" s="2" t="str">
        <f>IFERROR(VLOOKUP($A$1&amp;":"&amp;A1250,'Finish order'!C:K,4,FALSE),"")</f>
        <v/>
      </c>
      <c r="G1250" s="2" t="str" cm="1">
        <f t="array" ref="G1250">IFERROR(SMALL(IF($D$2:$D2159=D1250,$A$2:$A$911*1.001),1),"")</f>
        <v/>
      </c>
      <c r="H1250" s="2" t="str" cm="1">
        <f t="array" ref="H1250">IFERROR(SMALL(IF($D$2:$D2159=D1250,$A$2:$A$911*1.0001),2),"")</f>
        <v/>
      </c>
      <c r="I1250" s="2" t="str" cm="1">
        <f t="array" ref="I1250">IFERROR(SMALL(IF($D$2:$D2159=D1250,$A$2:$A$911*1.00001),3),"")</f>
        <v/>
      </c>
      <c r="J1250" s="2" t="str" cm="1">
        <f t="array" ref="J1250">IFERROR(SMALL(IF($D$2:$D2159=D1250,$A$2:$A$911*1.000001),4),"")</f>
        <v/>
      </c>
      <c r="K1250" s="13" t="str">
        <f t="shared" si="98"/>
        <v>No</v>
      </c>
      <c r="L1250" s="13" t="str">
        <f t="shared" si="99"/>
        <v>No</v>
      </c>
      <c r="M1250" s="13" t="str">
        <f t="shared" si="100"/>
        <v>No</v>
      </c>
      <c r="N1250" s="13" t="str">
        <f>Table1[[#This Row],[Club]]&amp;":"&amp;Table1[[#Headers],[Male]]</f>
        <v>:Male</v>
      </c>
    </row>
    <row r="1251" spans="1:14" x14ac:dyDescent="0.2">
      <c r="A1251" s="2">
        <v>1250</v>
      </c>
      <c r="B1251" s="2" t="str">
        <f>IFERROR(VLOOKUP($A$1&amp;":"&amp;A1251,'Finish order'!C:K,6,FALSE),"")</f>
        <v/>
      </c>
      <c r="C1251" s="2" t="str">
        <f>IFERROR(VLOOKUP(A$1&amp;":"&amp;A1251,'Finish order'!$C:$K,9,FALSE),"")</f>
        <v/>
      </c>
      <c r="D1251" s="2" t="str">
        <f>IFERROR(VLOOKUP(A$1&amp;":"&amp;A1251,'Finish order'!$C:$K,7,FALSE),"")</f>
        <v/>
      </c>
      <c r="E1251" s="11" t="str">
        <f>IFERROR(VLOOKUP($A$1&amp;":"&amp;A1251,'Finish order'!C:K,5,FALSE),"")</f>
        <v/>
      </c>
      <c r="F1251" s="2" t="str">
        <f>IFERROR(VLOOKUP($A$1&amp;":"&amp;A1251,'Finish order'!C:K,4,FALSE),"")</f>
        <v/>
      </c>
      <c r="G1251" s="2" t="str" cm="1">
        <f t="array" ref="G1251">IFERROR(SMALL(IF($D$2:$D2160=D1251,$A$2:$A$911*1.001),1),"")</f>
        <v/>
      </c>
      <c r="H1251" s="2" t="str" cm="1">
        <f t="array" ref="H1251">IFERROR(SMALL(IF($D$2:$D2160=D1251,$A$2:$A$911*1.0001),2),"")</f>
        <v/>
      </c>
      <c r="I1251" s="2" t="str" cm="1">
        <f t="array" ref="I1251">IFERROR(SMALL(IF($D$2:$D2160=D1251,$A$2:$A$911*1.00001),3),"")</f>
        <v/>
      </c>
      <c r="J1251" s="2" t="str" cm="1">
        <f t="array" ref="J1251">IFERROR(SMALL(IF($D$2:$D2160=D1251,$A$2:$A$911*1.000001),4),"")</f>
        <v/>
      </c>
      <c r="K1251" s="13" t="str">
        <f t="shared" si="98"/>
        <v>No</v>
      </c>
      <c r="L1251" s="13" t="str">
        <f t="shared" si="99"/>
        <v>No</v>
      </c>
      <c r="M1251" s="13" t="str">
        <f t="shared" si="100"/>
        <v>No</v>
      </c>
      <c r="N1251" s="13" t="str">
        <f>Table1[[#This Row],[Club]]&amp;":"&amp;Table1[[#Headers],[Male]]</f>
        <v>:Male</v>
      </c>
    </row>
    <row r="1252" spans="1:14" x14ac:dyDescent="0.2">
      <c r="A1252" s="2">
        <v>1251</v>
      </c>
      <c r="B1252" s="2" t="str">
        <f>IFERROR(VLOOKUP($A$1&amp;":"&amp;A1252,'Finish order'!C:K,6,FALSE),"")</f>
        <v/>
      </c>
      <c r="C1252" s="2" t="str">
        <f>IFERROR(VLOOKUP(A$1&amp;":"&amp;A1252,'Finish order'!$C:$K,9,FALSE),"")</f>
        <v/>
      </c>
      <c r="D1252" s="2" t="str">
        <f>IFERROR(VLOOKUP(A$1&amp;":"&amp;A1252,'Finish order'!$C:$K,7,FALSE),"")</f>
        <v/>
      </c>
      <c r="E1252" s="11" t="str">
        <f>IFERROR(VLOOKUP($A$1&amp;":"&amp;A1252,'Finish order'!C:K,5,FALSE),"")</f>
        <v/>
      </c>
      <c r="F1252" s="2" t="str">
        <f>IFERROR(VLOOKUP($A$1&amp;":"&amp;A1252,'Finish order'!C:K,4,FALSE),"")</f>
        <v/>
      </c>
      <c r="G1252" s="2" t="str" cm="1">
        <f t="array" ref="G1252">IFERROR(SMALL(IF($D$2:$D2161=D1252,$A$2:$A$911*1.001),1),"")</f>
        <v/>
      </c>
      <c r="H1252" s="2" t="str" cm="1">
        <f t="array" ref="H1252">IFERROR(SMALL(IF($D$2:$D2161=D1252,$A$2:$A$911*1.0001),2),"")</f>
        <v/>
      </c>
      <c r="I1252" s="2" t="str" cm="1">
        <f t="array" ref="I1252">IFERROR(SMALL(IF($D$2:$D2161=D1252,$A$2:$A$911*1.00001),3),"")</f>
        <v/>
      </c>
      <c r="J1252" s="2" t="str" cm="1">
        <f t="array" ref="J1252">IFERROR(SMALL(IF($D$2:$D2161=D1252,$A$2:$A$911*1.000001),4),"")</f>
        <v/>
      </c>
      <c r="K1252" s="13" t="str">
        <f t="shared" si="98"/>
        <v>No</v>
      </c>
      <c r="L1252" s="13" t="str">
        <f t="shared" si="99"/>
        <v>No</v>
      </c>
      <c r="M1252" s="13" t="str">
        <f t="shared" si="100"/>
        <v>No</v>
      </c>
      <c r="N1252" s="13" t="str">
        <f>Table1[[#This Row],[Club]]&amp;":"&amp;Table1[[#Headers],[Male]]</f>
        <v>:Male</v>
      </c>
    </row>
    <row r="1253" spans="1:14" x14ac:dyDescent="0.2">
      <c r="A1253" s="2">
        <v>1252</v>
      </c>
      <c r="B1253" s="2" t="str">
        <f>IFERROR(VLOOKUP($A$1&amp;":"&amp;A1253,'Finish order'!C:K,6,FALSE),"")</f>
        <v/>
      </c>
      <c r="C1253" s="2" t="str">
        <f>IFERROR(VLOOKUP(A$1&amp;":"&amp;A1253,'Finish order'!$C:$K,9,FALSE),"")</f>
        <v/>
      </c>
      <c r="D1253" s="2" t="str">
        <f>IFERROR(VLOOKUP(A$1&amp;":"&amp;A1253,'Finish order'!$C:$K,7,FALSE),"")</f>
        <v/>
      </c>
      <c r="E1253" s="11" t="str">
        <f>IFERROR(VLOOKUP($A$1&amp;":"&amp;A1253,'Finish order'!C:K,5,FALSE),"")</f>
        <v/>
      </c>
      <c r="F1253" s="2" t="str">
        <f>IFERROR(VLOOKUP($A$1&amp;":"&amp;A1253,'Finish order'!C:K,4,FALSE),"")</f>
        <v/>
      </c>
      <c r="G1253" s="2" t="str" cm="1">
        <f t="array" ref="G1253">IFERROR(SMALL(IF($D$2:$D2162=D1253,$A$2:$A$911*1.001),1),"")</f>
        <v/>
      </c>
      <c r="H1253" s="2" t="str" cm="1">
        <f t="array" ref="H1253">IFERROR(SMALL(IF($D$2:$D2162=D1253,$A$2:$A$911*1.0001),2),"")</f>
        <v/>
      </c>
      <c r="I1253" s="2" t="str" cm="1">
        <f t="array" ref="I1253">IFERROR(SMALL(IF($D$2:$D2162=D1253,$A$2:$A$911*1.00001),3),"")</f>
        <v/>
      </c>
      <c r="J1253" s="2" t="str" cm="1">
        <f t="array" ref="J1253">IFERROR(SMALL(IF($D$2:$D2162=D1253,$A$2:$A$911*1.000001),4),"")</f>
        <v/>
      </c>
      <c r="K1253" s="13" t="str">
        <f t="shared" si="98"/>
        <v>No</v>
      </c>
      <c r="L1253" s="13" t="str">
        <f t="shared" si="99"/>
        <v>No</v>
      </c>
      <c r="M1253" s="13" t="str">
        <f t="shared" si="100"/>
        <v>No</v>
      </c>
      <c r="N1253" s="13" t="str">
        <f>Table1[[#This Row],[Club]]&amp;":"&amp;Table1[[#Headers],[Male]]</f>
        <v>:Male</v>
      </c>
    </row>
    <row r="1254" spans="1:14" x14ac:dyDescent="0.2">
      <c r="A1254" s="2">
        <v>1253</v>
      </c>
      <c r="B1254" s="2" t="str">
        <f>IFERROR(VLOOKUP($A$1&amp;":"&amp;A1254,'Finish order'!C:K,6,FALSE),"")</f>
        <v/>
      </c>
      <c r="C1254" s="2" t="str">
        <f>IFERROR(VLOOKUP(A$1&amp;":"&amp;A1254,'Finish order'!$C:$K,9,FALSE),"")</f>
        <v/>
      </c>
      <c r="D1254" s="2" t="str">
        <f>IFERROR(VLOOKUP(A$1&amp;":"&amp;A1254,'Finish order'!$C:$K,7,FALSE),"")</f>
        <v/>
      </c>
      <c r="E1254" s="11" t="str">
        <f>IFERROR(VLOOKUP($A$1&amp;":"&amp;A1254,'Finish order'!C:K,5,FALSE),"")</f>
        <v/>
      </c>
      <c r="F1254" s="2" t="str">
        <f>IFERROR(VLOOKUP($A$1&amp;":"&amp;A1254,'Finish order'!C:K,4,FALSE),"")</f>
        <v/>
      </c>
      <c r="G1254" s="2" t="str" cm="1">
        <f t="array" ref="G1254">IFERROR(SMALL(IF($D$2:$D2163=D1254,$A$2:$A$911*1.001),1),"")</f>
        <v/>
      </c>
      <c r="H1254" s="2" t="str" cm="1">
        <f t="array" ref="H1254">IFERROR(SMALL(IF($D$2:$D2163=D1254,$A$2:$A$911*1.0001),2),"")</f>
        <v/>
      </c>
      <c r="I1254" s="2" t="str" cm="1">
        <f t="array" ref="I1254">IFERROR(SMALL(IF($D$2:$D2163=D1254,$A$2:$A$911*1.00001),3),"")</f>
        <v/>
      </c>
      <c r="J1254" s="2" t="str" cm="1">
        <f t="array" ref="J1254">IFERROR(SMALL(IF($D$2:$D2163=D1254,$A$2:$A$911*1.000001),4),"")</f>
        <v/>
      </c>
      <c r="K1254" s="13" t="str">
        <f t="shared" si="98"/>
        <v>No</v>
      </c>
      <c r="L1254" s="13" t="str">
        <f t="shared" si="99"/>
        <v>No</v>
      </c>
      <c r="M1254" s="13" t="str">
        <f t="shared" si="100"/>
        <v>No</v>
      </c>
      <c r="N1254" s="13" t="str">
        <f>Table1[[#This Row],[Club]]&amp;":"&amp;Table1[[#Headers],[Male]]</f>
        <v>:Male</v>
      </c>
    </row>
    <row r="1255" spans="1:14" x14ac:dyDescent="0.2">
      <c r="A1255" s="2">
        <v>1254</v>
      </c>
      <c r="B1255" s="2" t="str">
        <f>IFERROR(VLOOKUP($A$1&amp;":"&amp;A1255,'Finish order'!C:K,6,FALSE),"")</f>
        <v/>
      </c>
      <c r="C1255" s="2" t="str">
        <f>IFERROR(VLOOKUP(A$1&amp;":"&amp;A1255,'Finish order'!$C:$K,9,FALSE),"")</f>
        <v/>
      </c>
      <c r="D1255" s="2" t="str">
        <f>IFERROR(VLOOKUP(A$1&amp;":"&amp;A1255,'Finish order'!$C:$K,7,FALSE),"")</f>
        <v/>
      </c>
      <c r="E1255" s="11" t="str">
        <f>IFERROR(VLOOKUP($A$1&amp;":"&amp;A1255,'Finish order'!C:K,5,FALSE),"")</f>
        <v/>
      </c>
      <c r="F1255" s="2" t="str">
        <f>IFERROR(VLOOKUP($A$1&amp;":"&amp;A1255,'Finish order'!C:K,4,FALSE),"")</f>
        <v/>
      </c>
      <c r="G1255" s="2" t="str" cm="1">
        <f t="array" ref="G1255">IFERROR(SMALL(IF($D$2:$D2164=D1255,$A$2:$A$911*1.001),1),"")</f>
        <v/>
      </c>
      <c r="H1255" s="2" t="str" cm="1">
        <f t="array" ref="H1255">IFERROR(SMALL(IF($D$2:$D2164=D1255,$A$2:$A$911*1.0001),2),"")</f>
        <v/>
      </c>
      <c r="I1255" s="2" t="str" cm="1">
        <f t="array" ref="I1255">IFERROR(SMALL(IF($D$2:$D2164=D1255,$A$2:$A$911*1.00001),3),"")</f>
        <v/>
      </c>
      <c r="J1255" s="2" t="str" cm="1">
        <f t="array" ref="J1255">IFERROR(SMALL(IF($D$2:$D2164=D1255,$A$2:$A$911*1.000001),4),"")</f>
        <v/>
      </c>
      <c r="K1255" s="13" t="str">
        <f t="shared" si="98"/>
        <v>No</v>
      </c>
      <c r="L1255" s="13" t="str">
        <f t="shared" si="99"/>
        <v>No</v>
      </c>
      <c r="M1255" s="13" t="str">
        <f t="shared" si="100"/>
        <v>No</v>
      </c>
      <c r="N1255" s="13" t="str">
        <f>Table1[[#This Row],[Club]]&amp;":"&amp;Table1[[#Headers],[Male]]</f>
        <v>:Male</v>
      </c>
    </row>
    <row r="1256" spans="1:14" x14ac:dyDescent="0.2">
      <c r="A1256" s="2">
        <v>1255</v>
      </c>
      <c r="B1256" s="2" t="str">
        <f>IFERROR(VLOOKUP($A$1&amp;":"&amp;A1256,'Finish order'!C:K,6,FALSE),"")</f>
        <v/>
      </c>
      <c r="C1256" s="2" t="str">
        <f>IFERROR(VLOOKUP(A$1&amp;":"&amp;A1256,'Finish order'!$C:$K,9,FALSE),"")</f>
        <v/>
      </c>
      <c r="D1256" s="2" t="str">
        <f>IFERROR(VLOOKUP(A$1&amp;":"&amp;A1256,'Finish order'!$C:$K,7,FALSE),"")</f>
        <v/>
      </c>
      <c r="E1256" s="11" t="str">
        <f>IFERROR(VLOOKUP($A$1&amp;":"&amp;A1256,'Finish order'!C:K,5,FALSE),"")</f>
        <v/>
      </c>
      <c r="F1256" s="2" t="str">
        <f>IFERROR(VLOOKUP($A$1&amp;":"&amp;A1256,'Finish order'!C:K,4,FALSE),"")</f>
        <v/>
      </c>
      <c r="G1256" s="2" t="str" cm="1">
        <f t="array" ref="G1256">IFERROR(SMALL(IF($D$2:$D2165=D1256,$A$2:$A$911*1.001),1),"")</f>
        <v/>
      </c>
      <c r="H1256" s="2" t="str" cm="1">
        <f t="array" ref="H1256">IFERROR(SMALL(IF($D$2:$D2165=D1256,$A$2:$A$911*1.0001),2),"")</f>
        <v/>
      </c>
      <c r="I1256" s="2" t="str" cm="1">
        <f t="array" ref="I1256">IFERROR(SMALL(IF($D$2:$D2165=D1256,$A$2:$A$911*1.00001),3),"")</f>
        <v/>
      </c>
      <c r="J1256" s="2" t="str" cm="1">
        <f t="array" ref="J1256">IFERROR(SMALL(IF($D$2:$D2165=D1256,$A$2:$A$911*1.000001),4),"")</f>
        <v/>
      </c>
      <c r="K1256" s="13" t="str">
        <f t="shared" si="98"/>
        <v>No</v>
      </c>
      <c r="L1256" s="13" t="str">
        <f t="shared" si="99"/>
        <v>No</v>
      </c>
      <c r="M1256" s="13" t="str">
        <f t="shared" si="100"/>
        <v>No</v>
      </c>
      <c r="N1256" s="13" t="str">
        <f>Table1[[#This Row],[Club]]&amp;":"&amp;Table1[[#Headers],[Male]]</f>
        <v>:Male</v>
      </c>
    </row>
    <row r="1257" spans="1:14" x14ac:dyDescent="0.2">
      <c r="A1257" s="2">
        <v>1256</v>
      </c>
      <c r="B1257" s="2" t="str">
        <f>IFERROR(VLOOKUP($A$1&amp;":"&amp;A1257,'Finish order'!C:K,6,FALSE),"")</f>
        <v/>
      </c>
      <c r="C1257" s="2" t="str">
        <f>IFERROR(VLOOKUP(A$1&amp;":"&amp;A1257,'Finish order'!$C:$K,9,FALSE),"")</f>
        <v/>
      </c>
      <c r="D1257" s="2" t="str">
        <f>IFERROR(VLOOKUP(A$1&amp;":"&amp;A1257,'Finish order'!$C:$K,7,FALSE),"")</f>
        <v/>
      </c>
      <c r="E1257" s="11" t="str">
        <f>IFERROR(VLOOKUP($A$1&amp;":"&amp;A1257,'Finish order'!C:K,5,FALSE),"")</f>
        <v/>
      </c>
      <c r="F1257" s="2" t="str">
        <f>IFERROR(VLOOKUP($A$1&amp;":"&amp;A1257,'Finish order'!C:K,4,FALSE),"")</f>
        <v/>
      </c>
      <c r="G1257" s="2" t="str" cm="1">
        <f t="array" ref="G1257">IFERROR(SMALL(IF($D$2:$D2166=D1257,$A$2:$A$911*1.001),1),"")</f>
        <v/>
      </c>
      <c r="H1257" s="2" t="str" cm="1">
        <f t="array" ref="H1257">IFERROR(SMALL(IF($D$2:$D2166=D1257,$A$2:$A$911*1.0001),2),"")</f>
        <v/>
      </c>
      <c r="I1257" s="2" t="str" cm="1">
        <f t="array" ref="I1257">IFERROR(SMALL(IF($D$2:$D2166=D1257,$A$2:$A$911*1.00001),3),"")</f>
        <v/>
      </c>
      <c r="J1257" s="2" t="str" cm="1">
        <f t="array" ref="J1257">IFERROR(SMALL(IF($D$2:$D2166=D1257,$A$2:$A$911*1.000001),4),"")</f>
        <v/>
      </c>
      <c r="K1257" s="13" t="str">
        <f t="shared" si="98"/>
        <v>No</v>
      </c>
      <c r="L1257" s="13" t="str">
        <f t="shared" si="99"/>
        <v>No</v>
      </c>
      <c r="M1257" s="13" t="str">
        <f t="shared" si="100"/>
        <v>No</v>
      </c>
      <c r="N1257" s="13" t="str">
        <f>Table1[[#This Row],[Club]]&amp;":"&amp;Table1[[#Headers],[Male]]</f>
        <v>:Male</v>
      </c>
    </row>
    <row r="1258" spans="1:14" x14ac:dyDescent="0.2">
      <c r="A1258" s="2">
        <v>1257</v>
      </c>
      <c r="B1258" s="2" t="str">
        <f>IFERROR(VLOOKUP($A$1&amp;":"&amp;A1258,'Finish order'!C:K,6,FALSE),"")</f>
        <v/>
      </c>
      <c r="C1258" s="2" t="str">
        <f>IFERROR(VLOOKUP(A$1&amp;":"&amp;A1258,'Finish order'!$C:$K,9,FALSE),"")</f>
        <v/>
      </c>
      <c r="D1258" s="2" t="str">
        <f>IFERROR(VLOOKUP(A$1&amp;":"&amp;A1258,'Finish order'!$C:$K,7,FALSE),"")</f>
        <v/>
      </c>
      <c r="E1258" s="11" t="str">
        <f>IFERROR(VLOOKUP($A$1&amp;":"&amp;A1258,'Finish order'!C:K,5,FALSE),"")</f>
        <v/>
      </c>
      <c r="F1258" s="2" t="str">
        <f>IFERROR(VLOOKUP($A$1&amp;":"&amp;A1258,'Finish order'!C:K,4,FALSE),"")</f>
        <v/>
      </c>
      <c r="G1258" s="2" t="str" cm="1">
        <f t="array" ref="G1258">IFERROR(SMALL(IF($D$2:$D2167=D1258,$A$2:$A$911*1.001),1),"")</f>
        <v/>
      </c>
      <c r="H1258" s="2" t="str" cm="1">
        <f t="array" ref="H1258">IFERROR(SMALL(IF($D$2:$D2167=D1258,$A$2:$A$911*1.0001),2),"")</f>
        <v/>
      </c>
      <c r="I1258" s="2" t="str" cm="1">
        <f t="array" ref="I1258">IFERROR(SMALL(IF($D$2:$D2167=D1258,$A$2:$A$911*1.00001),3),"")</f>
        <v/>
      </c>
      <c r="J1258" s="2" t="str" cm="1">
        <f t="array" ref="J1258">IFERROR(SMALL(IF($D$2:$D2167=D1258,$A$2:$A$911*1.000001),4),"")</f>
        <v/>
      </c>
      <c r="K1258" s="13" t="str">
        <f t="shared" si="98"/>
        <v>No</v>
      </c>
      <c r="L1258" s="13" t="str">
        <f t="shared" si="99"/>
        <v>No</v>
      </c>
      <c r="M1258" s="13" t="str">
        <f t="shared" si="100"/>
        <v>No</v>
      </c>
      <c r="N1258" s="13" t="str">
        <f>Table1[[#This Row],[Club]]&amp;":"&amp;Table1[[#Headers],[Male]]</f>
        <v>:Male</v>
      </c>
    </row>
    <row r="1259" spans="1:14" x14ac:dyDescent="0.2">
      <c r="A1259" s="2">
        <v>1258</v>
      </c>
      <c r="B1259" s="2" t="str">
        <f>IFERROR(VLOOKUP($A$1&amp;":"&amp;A1259,'Finish order'!C:K,6,FALSE),"")</f>
        <v/>
      </c>
      <c r="C1259" s="2" t="str">
        <f>IFERROR(VLOOKUP(A$1&amp;":"&amp;A1259,'Finish order'!$C:$K,9,FALSE),"")</f>
        <v/>
      </c>
      <c r="D1259" s="2" t="str">
        <f>IFERROR(VLOOKUP(A$1&amp;":"&amp;A1259,'Finish order'!$C:$K,7,FALSE),"")</f>
        <v/>
      </c>
      <c r="E1259" s="11" t="str">
        <f>IFERROR(VLOOKUP($A$1&amp;":"&amp;A1259,'Finish order'!C:K,5,FALSE),"")</f>
        <v/>
      </c>
      <c r="F1259" s="2" t="str">
        <f>IFERROR(VLOOKUP($A$1&amp;":"&amp;A1259,'Finish order'!C:K,4,FALSE),"")</f>
        <v/>
      </c>
      <c r="G1259" s="2" t="str" cm="1">
        <f t="array" ref="G1259">IFERROR(SMALL(IF($D$2:$D2168=D1259,$A$2:$A$911*1.001),1),"")</f>
        <v/>
      </c>
      <c r="H1259" s="2" t="str" cm="1">
        <f t="array" ref="H1259">IFERROR(SMALL(IF($D$2:$D2168=D1259,$A$2:$A$911*1.0001),2),"")</f>
        <v/>
      </c>
      <c r="I1259" s="2" t="str" cm="1">
        <f t="array" ref="I1259">IFERROR(SMALL(IF($D$2:$D2168=D1259,$A$2:$A$911*1.00001),3),"")</f>
        <v/>
      </c>
      <c r="J1259" s="2" t="str" cm="1">
        <f t="array" ref="J1259">IFERROR(SMALL(IF($D$2:$D2168=D1259,$A$2:$A$911*1.000001),4),"")</f>
        <v/>
      </c>
      <c r="K1259" s="13" t="str">
        <f t="shared" si="98"/>
        <v>No</v>
      </c>
      <c r="L1259" s="13" t="str">
        <f t="shared" si="99"/>
        <v>No</v>
      </c>
      <c r="M1259" s="13" t="str">
        <f t="shared" si="100"/>
        <v>No</v>
      </c>
      <c r="N1259" s="13" t="str">
        <f>Table1[[#This Row],[Club]]&amp;":"&amp;Table1[[#Headers],[Male]]</f>
        <v>:Male</v>
      </c>
    </row>
    <row r="1260" spans="1:14" x14ac:dyDescent="0.2">
      <c r="A1260" s="2">
        <v>1259</v>
      </c>
      <c r="B1260" s="2" t="str">
        <f>IFERROR(VLOOKUP($A$1&amp;":"&amp;A1260,'Finish order'!C:K,6,FALSE),"")</f>
        <v/>
      </c>
      <c r="C1260" s="2" t="str">
        <f>IFERROR(VLOOKUP(A$1&amp;":"&amp;A1260,'Finish order'!$C:$K,9,FALSE),"")</f>
        <v/>
      </c>
      <c r="D1260" s="2" t="str">
        <f>IFERROR(VLOOKUP(A$1&amp;":"&amp;A1260,'Finish order'!$C:$K,7,FALSE),"")</f>
        <v/>
      </c>
      <c r="E1260" s="11" t="str">
        <f>IFERROR(VLOOKUP($A$1&amp;":"&amp;A1260,'Finish order'!C:K,5,FALSE),"")</f>
        <v/>
      </c>
      <c r="F1260" s="2" t="str">
        <f>IFERROR(VLOOKUP($A$1&amp;":"&amp;A1260,'Finish order'!C:K,4,FALSE),"")</f>
        <v/>
      </c>
      <c r="G1260" s="2" t="str" cm="1">
        <f t="array" ref="G1260">IFERROR(SMALL(IF($D$2:$D2169=D1260,$A$2:$A$911*1.001),1),"")</f>
        <v/>
      </c>
      <c r="H1260" s="2" t="str" cm="1">
        <f t="array" ref="H1260">IFERROR(SMALL(IF($D$2:$D2169=D1260,$A$2:$A$911*1.0001),2),"")</f>
        <v/>
      </c>
      <c r="I1260" s="2" t="str" cm="1">
        <f t="array" ref="I1260">IFERROR(SMALL(IF($D$2:$D2169=D1260,$A$2:$A$911*1.00001),3),"")</f>
        <v/>
      </c>
      <c r="J1260" s="2" t="str" cm="1">
        <f t="array" ref="J1260">IFERROR(SMALL(IF($D$2:$D2169=D1260,$A$2:$A$911*1.000001),4),"")</f>
        <v/>
      </c>
      <c r="K1260" s="13" t="str">
        <f t="shared" si="98"/>
        <v>No</v>
      </c>
      <c r="L1260" s="13" t="str">
        <f t="shared" si="99"/>
        <v>No</v>
      </c>
      <c r="M1260" s="13" t="str">
        <f t="shared" si="100"/>
        <v>No</v>
      </c>
      <c r="N1260" s="13" t="str">
        <f>Table1[[#This Row],[Club]]&amp;":"&amp;Table1[[#Headers],[Male]]</f>
        <v>:Male</v>
      </c>
    </row>
    <row r="1261" spans="1:14" x14ac:dyDescent="0.2">
      <c r="A1261" s="2">
        <v>1260</v>
      </c>
      <c r="B1261" s="2" t="str">
        <f>IFERROR(VLOOKUP($A$1&amp;":"&amp;A1261,'Finish order'!C:K,6,FALSE),"")</f>
        <v/>
      </c>
      <c r="C1261" s="2" t="str">
        <f>IFERROR(VLOOKUP(A$1&amp;":"&amp;A1261,'Finish order'!$C:$K,9,FALSE),"")</f>
        <v/>
      </c>
      <c r="D1261" s="2" t="str">
        <f>IFERROR(VLOOKUP(A$1&amp;":"&amp;A1261,'Finish order'!$C:$K,7,FALSE),"")</f>
        <v/>
      </c>
      <c r="E1261" s="11" t="str">
        <f>IFERROR(VLOOKUP($A$1&amp;":"&amp;A1261,'Finish order'!C:K,5,FALSE),"")</f>
        <v/>
      </c>
      <c r="F1261" s="2" t="str">
        <f>IFERROR(VLOOKUP($A$1&amp;":"&amp;A1261,'Finish order'!C:K,4,FALSE),"")</f>
        <v/>
      </c>
      <c r="G1261" s="2" t="str" cm="1">
        <f t="array" ref="G1261">IFERROR(SMALL(IF($D$2:$D2170=D1261,$A$2:$A$911*1.001),1),"")</f>
        <v/>
      </c>
      <c r="H1261" s="2" t="str" cm="1">
        <f t="array" ref="H1261">IFERROR(SMALL(IF($D$2:$D2170=D1261,$A$2:$A$911*1.0001),2),"")</f>
        <v/>
      </c>
      <c r="I1261" s="2" t="str" cm="1">
        <f t="array" ref="I1261">IFERROR(SMALL(IF($D$2:$D2170=D1261,$A$2:$A$911*1.00001),3),"")</f>
        <v/>
      </c>
      <c r="J1261" s="2" t="str" cm="1">
        <f t="array" ref="J1261">IFERROR(SMALL(IF($D$2:$D2170=D1261,$A$2:$A$911*1.000001),4),"")</f>
        <v/>
      </c>
      <c r="K1261" s="13" t="str">
        <f t="shared" si="98"/>
        <v>No</v>
      </c>
      <c r="L1261" s="13" t="str">
        <f t="shared" si="99"/>
        <v>No</v>
      </c>
      <c r="M1261" s="13" t="str">
        <f t="shared" si="100"/>
        <v>No</v>
      </c>
      <c r="N1261" s="13" t="str">
        <f>Table1[[#This Row],[Club]]&amp;":"&amp;Table1[[#Headers],[Male]]</f>
        <v>:Male</v>
      </c>
    </row>
    <row r="1262" spans="1:14" x14ac:dyDescent="0.2">
      <c r="A1262" s="2">
        <v>1261</v>
      </c>
      <c r="B1262" s="2" t="str">
        <f>IFERROR(VLOOKUP($A$1&amp;":"&amp;A1262,'Finish order'!C:K,6,FALSE),"")</f>
        <v/>
      </c>
      <c r="C1262" s="2" t="str">
        <f>IFERROR(VLOOKUP(A$1&amp;":"&amp;A1262,'Finish order'!$C:$K,9,FALSE),"")</f>
        <v/>
      </c>
      <c r="D1262" s="2" t="str">
        <f>IFERROR(VLOOKUP(A$1&amp;":"&amp;A1262,'Finish order'!$C:$K,7,FALSE),"")</f>
        <v/>
      </c>
      <c r="E1262" s="11" t="str">
        <f>IFERROR(VLOOKUP($A$1&amp;":"&amp;A1262,'Finish order'!C:K,5,FALSE),"")</f>
        <v/>
      </c>
      <c r="F1262" s="2" t="str">
        <f>IFERROR(VLOOKUP($A$1&amp;":"&amp;A1262,'Finish order'!C:K,4,FALSE),"")</f>
        <v/>
      </c>
      <c r="G1262" s="2" t="str" cm="1">
        <f t="array" ref="G1262">IFERROR(SMALL(IF($D$2:$D2171=D1262,$A$2:$A$911*1.001),1),"")</f>
        <v/>
      </c>
      <c r="H1262" s="2" t="str" cm="1">
        <f t="array" ref="H1262">IFERROR(SMALL(IF($D$2:$D2171=D1262,$A$2:$A$911*1.0001),2),"")</f>
        <v/>
      </c>
      <c r="I1262" s="2" t="str" cm="1">
        <f t="array" ref="I1262">IFERROR(SMALL(IF($D$2:$D2171=D1262,$A$2:$A$911*1.00001),3),"")</f>
        <v/>
      </c>
      <c r="J1262" s="2" t="str" cm="1">
        <f t="array" ref="J1262">IFERROR(SMALL(IF($D$2:$D2171=D1262,$A$2:$A$911*1.000001),4),"")</f>
        <v/>
      </c>
      <c r="K1262" s="13" t="str">
        <f t="shared" si="98"/>
        <v>No</v>
      </c>
      <c r="L1262" s="13" t="str">
        <f t="shared" si="99"/>
        <v>No</v>
      </c>
      <c r="M1262" s="13" t="str">
        <f t="shared" si="100"/>
        <v>No</v>
      </c>
      <c r="N1262" s="13" t="str">
        <f>Table1[[#This Row],[Club]]&amp;":"&amp;Table1[[#Headers],[Male]]</f>
        <v>:Male</v>
      </c>
    </row>
    <row r="1263" spans="1:14" x14ac:dyDescent="0.2">
      <c r="A1263" s="2">
        <v>1262</v>
      </c>
      <c r="B1263" s="2" t="str">
        <f>IFERROR(VLOOKUP($A$1&amp;":"&amp;A1263,'Finish order'!C:K,6,FALSE),"")</f>
        <v/>
      </c>
      <c r="C1263" s="2" t="str">
        <f>IFERROR(VLOOKUP(A$1&amp;":"&amp;A1263,'Finish order'!$C:$K,9,FALSE),"")</f>
        <v/>
      </c>
      <c r="D1263" s="2" t="str">
        <f>IFERROR(VLOOKUP(A$1&amp;":"&amp;A1263,'Finish order'!$C:$K,7,FALSE),"")</f>
        <v/>
      </c>
      <c r="E1263" s="11" t="str">
        <f>IFERROR(VLOOKUP($A$1&amp;":"&amp;A1263,'Finish order'!C:K,5,FALSE),"")</f>
        <v/>
      </c>
      <c r="F1263" s="2" t="str">
        <f>IFERROR(VLOOKUP($A$1&amp;":"&amp;A1263,'Finish order'!C:K,4,FALSE),"")</f>
        <v/>
      </c>
      <c r="G1263" s="2" t="str" cm="1">
        <f t="array" ref="G1263">IFERROR(SMALL(IF($D$2:$D2172=D1263,$A$2:$A$911*1.001),1),"")</f>
        <v/>
      </c>
      <c r="H1263" s="2" t="str" cm="1">
        <f t="array" ref="H1263">IFERROR(SMALL(IF($D$2:$D2172=D1263,$A$2:$A$911*1.0001),2),"")</f>
        <v/>
      </c>
      <c r="I1263" s="2" t="str" cm="1">
        <f t="array" ref="I1263">IFERROR(SMALL(IF($D$2:$D2172=D1263,$A$2:$A$911*1.00001),3),"")</f>
        <v/>
      </c>
      <c r="J1263" s="2" t="str" cm="1">
        <f t="array" ref="J1263">IFERROR(SMALL(IF($D$2:$D2172=D1263,$A$2:$A$911*1.000001),4),"")</f>
        <v/>
      </c>
      <c r="K1263" s="13" t="str">
        <f t="shared" si="98"/>
        <v>No</v>
      </c>
      <c r="L1263" s="13" t="str">
        <f t="shared" si="99"/>
        <v>No</v>
      </c>
      <c r="M1263" s="13" t="str">
        <f t="shared" si="100"/>
        <v>No</v>
      </c>
      <c r="N1263" s="13" t="str">
        <f>Table1[[#This Row],[Club]]&amp;":"&amp;Table1[[#Headers],[Male]]</f>
        <v>:Male</v>
      </c>
    </row>
    <row r="1264" spans="1:14" x14ac:dyDescent="0.2">
      <c r="A1264" s="2">
        <v>1263</v>
      </c>
      <c r="B1264" s="2" t="str">
        <f>IFERROR(VLOOKUP($A$1&amp;":"&amp;A1264,'Finish order'!C:K,6,FALSE),"")</f>
        <v/>
      </c>
      <c r="C1264" s="2" t="str">
        <f>IFERROR(VLOOKUP(A$1&amp;":"&amp;A1264,'Finish order'!$C:$K,9,FALSE),"")</f>
        <v/>
      </c>
      <c r="D1264" s="2" t="str">
        <f>IFERROR(VLOOKUP(A$1&amp;":"&amp;A1264,'Finish order'!$C:$K,7,FALSE),"")</f>
        <v/>
      </c>
      <c r="E1264" s="11" t="str">
        <f>IFERROR(VLOOKUP($A$1&amp;":"&amp;A1264,'Finish order'!C:K,5,FALSE),"")</f>
        <v/>
      </c>
      <c r="F1264" s="2" t="str">
        <f>IFERROR(VLOOKUP($A$1&amp;":"&amp;A1264,'Finish order'!C:K,4,FALSE),"")</f>
        <v/>
      </c>
      <c r="G1264" s="2" t="str" cm="1">
        <f t="array" ref="G1264">IFERROR(SMALL(IF($D$2:$D2173=D1264,$A$2:$A$911*1.001),1),"")</f>
        <v/>
      </c>
      <c r="H1264" s="2" t="str" cm="1">
        <f t="array" ref="H1264">IFERROR(SMALL(IF($D$2:$D2173=D1264,$A$2:$A$911*1.0001),2),"")</f>
        <v/>
      </c>
      <c r="I1264" s="2" t="str" cm="1">
        <f t="array" ref="I1264">IFERROR(SMALL(IF($D$2:$D2173=D1264,$A$2:$A$911*1.00001),3),"")</f>
        <v/>
      </c>
      <c r="J1264" s="2" t="str" cm="1">
        <f t="array" ref="J1264">IFERROR(SMALL(IF($D$2:$D2173=D1264,$A$2:$A$911*1.000001),4),"")</f>
        <v/>
      </c>
      <c r="K1264" s="13" t="str">
        <f t="shared" si="98"/>
        <v>No</v>
      </c>
      <c r="L1264" s="13" t="str">
        <f t="shared" si="99"/>
        <v>No</v>
      </c>
      <c r="M1264" s="13" t="str">
        <f t="shared" si="100"/>
        <v>No</v>
      </c>
      <c r="N1264" s="13" t="str">
        <f>Table1[[#This Row],[Club]]&amp;":"&amp;Table1[[#Headers],[Male]]</f>
        <v>:Male</v>
      </c>
    </row>
    <row r="1265" spans="1:14" x14ac:dyDescent="0.2">
      <c r="A1265" s="2">
        <v>1264</v>
      </c>
      <c r="B1265" s="2" t="str">
        <f>IFERROR(VLOOKUP($A$1&amp;":"&amp;A1265,'Finish order'!C:K,6,FALSE),"")</f>
        <v/>
      </c>
      <c r="C1265" s="2" t="str">
        <f>IFERROR(VLOOKUP(A$1&amp;":"&amp;A1265,'Finish order'!$C:$K,9,FALSE),"")</f>
        <v/>
      </c>
      <c r="D1265" s="2" t="str">
        <f>IFERROR(VLOOKUP(A$1&amp;":"&amp;A1265,'Finish order'!$C:$K,7,FALSE),"")</f>
        <v/>
      </c>
      <c r="E1265" s="11" t="str">
        <f>IFERROR(VLOOKUP($A$1&amp;":"&amp;A1265,'Finish order'!C:K,5,FALSE),"")</f>
        <v/>
      </c>
      <c r="F1265" s="2" t="str">
        <f>IFERROR(VLOOKUP($A$1&amp;":"&amp;A1265,'Finish order'!C:K,4,FALSE),"")</f>
        <v/>
      </c>
      <c r="G1265" s="2" t="str" cm="1">
        <f t="array" ref="G1265">IFERROR(SMALL(IF($D$2:$D2174=D1265,$A$2:$A$911*1.001),1),"")</f>
        <v/>
      </c>
      <c r="H1265" s="2" t="str" cm="1">
        <f t="array" ref="H1265">IFERROR(SMALL(IF($D$2:$D2174=D1265,$A$2:$A$911*1.0001),2),"")</f>
        <v/>
      </c>
      <c r="I1265" s="2" t="str" cm="1">
        <f t="array" ref="I1265">IFERROR(SMALL(IF($D$2:$D2174=D1265,$A$2:$A$911*1.00001),3),"")</f>
        <v/>
      </c>
      <c r="J1265" s="2" t="str" cm="1">
        <f t="array" ref="J1265">IFERROR(SMALL(IF($D$2:$D2174=D1265,$A$2:$A$911*1.000001),4),"")</f>
        <v/>
      </c>
      <c r="K1265" s="13" t="str">
        <f t="shared" si="98"/>
        <v>No</v>
      </c>
      <c r="L1265" s="13" t="str">
        <f t="shared" si="99"/>
        <v>No</v>
      </c>
      <c r="M1265" s="13" t="str">
        <f t="shared" si="100"/>
        <v>No</v>
      </c>
      <c r="N1265" s="13" t="str">
        <f>Table1[[#This Row],[Club]]&amp;":"&amp;Table1[[#Headers],[Male]]</f>
        <v>:Male</v>
      </c>
    </row>
    <row r="1266" spans="1:14" x14ac:dyDescent="0.2">
      <c r="A1266" s="2">
        <v>1265</v>
      </c>
      <c r="B1266" s="2" t="str">
        <f>IFERROR(VLOOKUP($A$1&amp;":"&amp;A1266,'Finish order'!C:K,6,FALSE),"")</f>
        <v/>
      </c>
      <c r="C1266" s="2" t="str">
        <f>IFERROR(VLOOKUP(A$1&amp;":"&amp;A1266,'Finish order'!$C:$K,9,FALSE),"")</f>
        <v/>
      </c>
      <c r="D1266" s="2" t="str">
        <f>IFERROR(VLOOKUP(A$1&amp;":"&amp;A1266,'Finish order'!$C:$K,7,FALSE),"")</f>
        <v/>
      </c>
      <c r="E1266" s="11" t="str">
        <f>IFERROR(VLOOKUP($A$1&amp;":"&amp;A1266,'Finish order'!C:K,5,FALSE),"")</f>
        <v/>
      </c>
      <c r="F1266" s="2" t="str">
        <f>IFERROR(VLOOKUP($A$1&amp;":"&amp;A1266,'Finish order'!C:K,4,FALSE),"")</f>
        <v/>
      </c>
      <c r="G1266" s="2" t="str" cm="1">
        <f t="array" ref="G1266">IFERROR(SMALL(IF($D$2:$D2175=D1266,$A$2:$A$911*1.001),1),"")</f>
        <v/>
      </c>
      <c r="H1266" s="2" t="str" cm="1">
        <f t="array" ref="H1266">IFERROR(SMALL(IF($D$2:$D2175=D1266,$A$2:$A$911*1.0001),2),"")</f>
        <v/>
      </c>
      <c r="I1266" s="2" t="str" cm="1">
        <f t="array" ref="I1266">IFERROR(SMALL(IF($D$2:$D2175=D1266,$A$2:$A$911*1.00001),3),"")</f>
        <v/>
      </c>
      <c r="J1266" s="2" t="str" cm="1">
        <f t="array" ref="J1266">IFERROR(SMALL(IF($D$2:$D2175=D1266,$A$2:$A$911*1.000001),4),"")</f>
        <v/>
      </c>
      <c r="K1266" s="13" t="str">
        <f t="shared" si="98"/>
        <v>No</v>
      </c>
      <c r="L1266" s="13" t="str">
        <f t="shared" si="99"/>
        <v>No</v>
      </c>
      <c r="M1266" s="13" t="str">
        <f t="shared" si="100"/>
        <v>No</v>
      </c>
      <c r="N1266" s="13" t="str">
        <f>Table1[[#This Row],[Club]]&amp;":"&amp;Table1[[#Headers],[Male]]</f>
        <v>:Male</v>
      </c>
    </row>
    <row r="1267" spans="1:14" x14ac:dyDescent="0.2">
      <c r="A1267" s="2">
        <v>1266</v>
      </c>
      <c r="B1267" s="2" t="str">
        <f>IFERROR(VLOOKUP($A$1&amp;":"&amp;A1267,'Finish order'!C:K,6,FALSE),"")</f>
        <v/>
      </c>
      <c r="C1267" s="2" t="str">
        <f>IFERROR(VLOOKUP(A$1&amp;":"&amp;A1267,'Finish order'!$C:$K,9,FALSE),"")</f>
        <v/>
      </c>
      <c r="D1267" s="2" t="str">
        <f>IFERROR(VLOOKUP(A$1&amp;":"&amp;A1267,'Finish order'!$C:$K,7,FALSE),"")</f>
        <v/>
      </c>
      <c r="E1267" s="11" t="str">
        <f>IFERROR(VLOOKUP($A$1&amp;":"&amp;A1267,'Finish order'!C:K,5,FALSE),"")</f>
        <v/>
      </c>
      <c r="F1267" s="2" t="str">
        <f>IFERROR(VLOOKUP($A$1&amp;":"&amp;A1267,'Finish order'!C:K,4,FALSE),"")</f>
        <v/>
      </c>
      <c r="G1267" s="2" t="str" cm="1">
        <f t="array" ref="G1267">IFERROR(SMALL(IF($D$2:$D2176=D1267,$A$2:$A$911*1.001),1),"")</f>
        <v/>
      </c>
      <c r="H1267" s="2" t="str" cm="1">
        <f t="array" ref="H1267">IFERROR(SMALL(IF($D$2:$D2176=D1267,$A$2:$A$911*1.0001),2),"")</f>
        <v/>
      </c>
      <c r="I1267" s="2" t="str" cm="1">
        <f t="array" ref="I1267">IFERROR(SMALL(IF($D$2:$D2176=D1267,$A$2:$A$911*1.00001),3),"")</f>
        <v/>
      </c>
      <c r="J1267" s="2" t="str" cm="1">
        <f t="array" ref="J1267">IFERROR(SMALL(IF($D$2:$D2176=D1267,$A$2:$A$911*1.000001),4),"")</f>
        <v/>
      </c>
      <c r="K1267" s="13" t="str">
        <f t="shared" si="98"/>
        <v>No</v>
      </c>
      <c r="L1267" s="13" t="str">
        <f t="shared" si="99"/>
        <v>No</v>
      </c>
      <c r="M1267" s="13" t="str">
        <f t="shared" si="100"/>
        <v>No</v>
      </c>
      <c r="N1267" s="13" t="str">
        <f>Table1[[#This Row],[Club]]&amp;":"&amp;Table1[[#Headers],[Male]]</f>
        <v>:Male</v>
      </c>
    </row>
    <row r="1268" spans="1:14" x14ac:dyDescent="0.2">
      <c r="A1268" s="2">
        <v>1267</v>
      </c>
      <c r="B1268" s="2" t="str">
        <f>IFERROR(VLOOKUP($A$1&amp;":"&amp;A1268,'Finish order'!C:K,6,FALSE),"")</f>
        <v/>
      </c>
      <c r="C1268" s="2" t="str">
        <f>IFERROR(VLOOKUP(A$1&amp;":"&amp;A1268,'Finish order'!$C:$K,9,FALSE),"")</f>
        <v/>
      </c>
      <c r="D1268" s="2" t="str">
        <f>IFERROR(VLOOKUP(A$1&amp;":"&amp;A1268,'Finish order'!$C:$K,7,FALSE),"")</f>
        <v/>
      </c>
      <c r="E1268" s="11" t="str">
        <f>IFERROR(VLOOKUP($A$1&amp;":"&amp;A1268,'Finish order'!C:K,5,FALSE),"")</f>
        <v/>
      </c>
      <c r="F1268" s="2" t="str">
        <f>IFERROR(VLOOKUP($A$1&amp;":"&amp;A1268,'Finish order'!C:K,4,FALSE),"")</f>
        <v/>
      </c>
      <c r="G1268" s="2" t="str" cm="1">
        <f t="array" ref="G1268">IFERROR(SMALL(IF($D$2:$D2177=D1268,$A$2:$A$911*1.001),1),"")</f>
        <v/>
      </c>
      <c r="H1268" s="2" t="str" cm="1">
        <f t="array" ref="H1268">IFERROR(SMALL(IF($D$2:$D2177=D1268,$A$2:$A$911*1.0001),2),"")</f>
        <v/>
      </c>
      <c r="I1268" s="2" t="str" cm="1">
        <f t="array" ref="I1268">IFERROR(SMALL(IF($D$2:$D2177=D1268,$A$2:$A$911*1.00001),3),"")</f>
        <v/>
      </c>
      <c r="J1268" s="2" t="str" cm="1">
        <f t="array" ref="J1268">IFERROR(SMALL(IF($D$2:$D2177=D1268,$A$2:$A$911*1.000001),4),"")</f>
        <v/>
      </c>
      <c r="K1268" s="13" t="str">
        <f t="shared" si="98"/>
        <v>No</v>
      </c>
      <c r="L1268" s="13" t="str">
        <f t="shared" si="99"/>
        <v>No</v>
      </c>
      <c r="M1268" s="13" t="str">
        <f t="shared" si="100"/>
        <v>No</v>
      </c>
      <c r="N1268" s="13" t="str">
        <f>Table1[[#This Row],[Club]]&amp;":"&amp;Table1[[#Headers],[Male]]</f>
        <v>:Male</v>
      </c>
    </row>
    <row r="1269" spans="1:14" x14ac:dyDescent="0.2">
      <c r="A1269" s="2">
        <v>1268</v>
      </c>
      <c r="B1269" s="2" t="str">
        <f>IFERROR(VLOOKUP($A$1&amp;":"&amp;A1269,'Finish order'!C:K,6,FALSE),"")</f>
        <v/>
      </c>
      <c r="C1269" s="2" t="str">
        <f>IFERROR(VLOOKUP(A$1&amp;":"&amp;A1269,'Finish order'!$C:$K,9,FALSE),"")</f>
        <v/>
      </c>
      <c r="D1269" s="2" t="str">
        <f>IFERROR(VLOOKUP(A$1&amp;":"&amp;A1269,'Finish order'!$C:$K,7,FALSE),"")</f>
        <v/>
      </c>
      <c r="E1269" s="11" t="str">
        <f>IFERROR(VLOOKUP($A$1&amp;":"&amp;A1269,'Finish order'!C:K,5,FALSE),"")</f>
        <v/>
      </c>
      <c r="F1269" s="2" t="str">
        <f>IFERROR(VLOOKUP($A$1&amp;":"&amp;A1269,'Finish order'!C:K,4,FALSE),"")</f>
        <v/>
      </c>
      <c r="G1269" s="2" t="str" cm="1">
        <f t="array" ref="G1269">IFERROR(SMALL(IF($D$2:$D2178=D1269,$A$2:$A$911*1.001),1),"")</f>
        <v/>
      </c>
      <c r="H1269" s="2" t="str" cm="1">
        <f t="array" ref="H1269">IFERROR(SMALL(IF($D$2:$D2178=D1269,$A$2:$A$911*1.0001),2),"")</f>
        <v/>
      </c>
      <c r="I1269" s="2" t="str" cm="1">
        <f t="array" ref="I1269">IFERROR(SMALL(IF($D$2:$D2178=D1269,$A$2:$A$911*1.00001),3),"")</f>
        <v/>
      </c>
      <c r="J1269" s="2" t="str" cm="1">
        <f t="array" ref="J1269">IFERROR(SMALL(IF($D$2:$D2178=D1269,$A$2:$A$911*1.000001),4),"")</f>
        <v/>
      </c>
      <c r="K1269" s="13" t="str">
        <f t="shared" si="98"/>
        <v>No</v>
      </c>
      <c r="L1269" s="13" t="str">
        <f t="shared" si="99"/>
        <v>No</v>
      </c>
      <c r="M1269" s="13" t="str">
        <f t="shared" si="100"/>
        <v>No</v>
      </c>
      <c r="N1269" s="13" t="str">
        <f>Table1[[#This Row],[Club]]&amp;":"&amp;Table1[[#Headers],[Male]]</f>
        <v>:Male</v>
      </c>
    </row>
    <row r="1270" spans="1:14" x14ac:dyDescent="0.2">
      <c r="A1270" s="2">
        <v>1269</v>
      </c>
      <c r="B1270" s="2" t="str">
        <f>IFERROR(VLOOKUP($A$1&amp;":"&amp;A1270,'Finish order'!C:K,6,FALSE),"")</f>
        <v/>
      </c>
      <c r="C1270" s="2" t="str">
        <f>IFERROR(VLOOKUP(A$1&amp;":"&amp;A1270,'Finish order'!$C:$K,9,FALSE),"")</f>
        <v/>
      </c>
      <c r="D1270" s="2" t="str">
        <f>IFERROR(VLOOKUP(A$1&amp;":"&amp;A1270,'Finish order'!$C:$K,7,FALSE),"")</f>
        <v/>
      </c>
      <c r="E1270" s="11" t="str">
        <f>IFERROR(VLOOKUP($A$1&amp;":"&amp;A1270,'Finish order'!C:K,5,FALSE),"")</f>
        <v/>
      </c>
      <c r="F1270" s="2" t="str">
        <f>IFERROR(VLOOKUP($A$1&amp;":"&amp;A1270,'Finish order'!C:K,4,FALSE),"")</f>
        <v/>
      </c>
      <c r="G1270" s="2" t="str" cm="1">
        <f t="array" ref="G1270">IFERROR(SMALL(IF($D$2:$D2179=D1270,$A$2:$A$911*1.001),1),"")</f>
        <v/>
      </c>
      <c r="H1270" s="2" t="str" cm="1">
        <f t="array" ref="H1270">IFERROR(SMALL(IF($D$2:$D2179=D1270,$A$2:$A$911*1.0001),2),"")</f>
        <v/>
      </c>
      <c r="I1270" s="2" t="str" cm="1">
        <f t="array" ref="I1270">IFERROR(SMALL(IF($D$2:$D2179=D1270,$A$2:$A$911*1.00001),3),"")</f>
        <v/>
      </c>
      <c r="J1270" s="2" t="str" cm="1">
        <f t="array" ref="J1270">IFERROR(SMALL(IF($D$2:$D2179=D1270,$A$2:$A$911*1.000001),4),"")</f>
        <v/>
      </c>
      <c r="K1270" s="13" t="str">
        <f t="shared" si="98"/>
        <v>No</v>
      </c>
      <c r="L1270" s="13" t="str">
        <f t="shared" si="99"/>
        <v>No</v>
      </c>
      <c r="M1270" s="13" t="str">
        <f t="shared" si="100"/>
        <v>No</v>
      </c>
      <c r="N1270" s="13" t="str">
        <f>Table1[[#This Row],[Club]]&amp;":"&amp;Table1[[#Headers],[Male]]</f>
        <v>:Male</v>
      </c>
    </row>
    <row r="1271" spans="1:14" x14ac:dyDescent="0.2">
      <c r="A1271" s="2">
        <v>1270</v>
      </c>
      <c r="B1271" s="2" t="str">
        <f>IFERROR(VLOOKUP($A$1&amp;":"&amp;A1271,'Finish order'!C:K,6,FALSE),"")</f>
        <v/>
      </c>
      <c r="C1271" s="2" t="str">
        <f>IFERROR(VLOOKUP(A$1&amp;":"&amp;A1271,'Finish order'!$C:$K,9,FALSE),"")</f>
        <v/>
      </c>
      <c r="D1271" s="2" t="str">
        <f>IFERROR(VLOOKUP(A$1&amp;":"&amp;A1271,'Finish order'!$C:$K,7,FALSE),"")</f>
        <v/>
      </c>
      <c r="E1271" s="11" t="str">
        <f>IFERROR(VLOOKUP($A$1&amp;":"&amp;A1271,'Finish order'!C:K,5,FALSE),"")</f>
        <v/>
      </c>
      <c r="F1271" s="2" t="str">
        <f>IFERROR(VLOOKUP($A$1&amp;":"&amp;A1271,'Finish order'!C:K,4,FALSE),"")</f>
        <v/>
      </c>
      <c r="G1271" s="2" t="str" cm="1">
        <f t="array" ref="G1271">IFERROR(SMALL(IF($D$2:$D2180=D1271,$A$2:$A$911*1.001),1),"")</f>
        <v/>
      </c>
      <c r="H1271" s="2" t="str" cm="1">
        <f t="array" ref="H1271">IFERROR(SMALL(IF($D$2:$D2180=D1271,$A$2:$A$911*1.0001),2),"")</f>
        <v/>
      </c>
      <c r="I1271" s="2" t="str" cm="1">
        <f t="array" ref="I1271">IFERROR(SMALL(IF($D$2:$D2180=D1271,$A$2:$A$911*1.00001),3),"")</f>
        <v/>
      </c>
      <c r="J1271" s="2" t="str" cm="1">
        <f t="array" ref="J1271">IFERROR(SMALL(IF($D$2:$D2180=D1271,$A$2:$A$911*1.000001),4),"")</f>
        <v/>
      </c>
      <c r="K1271" s="13" t="str">
        <f t="shared" si="98"/>
        <v>No</v>
      </c>
      <c r="L1271" s="13" t="str">
        <f t="shared" si="99"/>
        <v>No</v>
      </c>
      <c r="M1271" s="13" t="str">
        <f t="shared" si="100"/>
        <v>No</v>
      </c>
      <c r="N1271" s="13" t="str">
        <f>Table1[[#This Row],[Club]]&amp;":"&amp;Table1[[#Headers],[Male]]</f>
        <v>:Male</v>
      </c>
    </row>
    <row r="1272" spans="1:14" x14ac:dyDescent="0.2">
      <c r="A1272" s="2">
        <v>1271</v>
      </c>
      <c r="B1272" s="2" t="str">
        <f>IFERROR(VLOOKUP($A$1&amp;":"&amp;A1272,'Finish order'!C:K,6,FALSE),"")</f>
        <v/>
      </c>
      <c r="C1272" s="2" t="str">
        <f>IFERROR(VLOOKUP(A$1&amp;":"&amp;A1272,'Finish order'!$C:$K,9,FALSE),"")</f>
        <v/>
      </c>
      <c r="D1272" s="2" t="str">
        <f>IFERROR(VLOOKUP(A$1&amp;":"&amp;A1272,'Finish order'!$C:$K,7,FALSE),"")</f>
        <v/>
      </c>
      <c r="E1272" s="11" t="str">
        <f>IFERROR(VLOOKUP($A$1&amp;":"&amp;A1272,'Finish order'!C:K,5,FALSE),"")</f>
        <v/>
      </c>
      <c r="F1272" s="2" t="str">
        <f>IFERROR(VLOOKUP($A$1&amp;":"&amp;A1272,'Finish order'!C:K,4,FALSE),"")</f>
        <v/>
      </c>
      <c r="G1272" s="2" t="str" cm="1">
        <f t="array" ref="G1272">IFERROR(SMALL(IF($D$2:$D2181=D1272,$A$2:$A$911*1.001),1),"")</f>
        <v/>
      </c>
      <c r="H1272" s="2" t="str" cm="1">
        <f t="array" ref="H1272">IFERROR(SMALL(IF($D$2:$D2181=D1272,$A$2:$A$911*1.0001),2),"")</f>
        <v/>
      </c>
      <c r="I1272" s="2" t="str" cm="1">
        <f t="array" ref="I1272">IFERROR(SMALL(IF($D$2:$D2181=D1272,$A$2:$A$911*1.00001),3),"")</f>
        <v/>
      </c>
      <c r="J1272" s="2" t="str" cm="1">
        <f t="array" ref="J1272">IFERROR(SMALL(IF($D$2:$D2181=D1272,$A$2:$A$911*1.000001),4),"")</f>
        <v/>
      </c>
      <c r="K1272" s="13" t="str">
        <f t="shared" si="98"/>
        <v>No</v>
      </c>
      <c r="L1272" s="13" t="str">
        <f t="shared" si="99"/>
        <v>No</v>
      </c>
      <c r="M1272" s="13" t="str">
        <f t="shared" si="100"/>
        <v>No</v>
      </c>
      <c r="N1272" s="13" t="str">
        <f>Table1[[#This Row],[Club]]&amp;":"&amp;Table1[[#Headers],[Male]]</f>
        <v>:Male</v>
      </c>
    </row>
    <row r="1273" spans="1:14" x14ac:dyDescent="0.2">
      <c r="A1273" s="2">
        <v>1272</v>
      </c>
      <c r="B1273" s="2" t="str">
        <f>IFERROR(VLOOKUP($A$1&amp;":"&amp;A1273,'Finish order'!C:K,6,FALSE),"")</f>
        <v/>
      </c>
      <c r="C1273" s="2" t="str">
        <f>IFERROR(VLOOKUP(A$1&amp;":"&amp;A1273,'Finish order'!$C:$K,9,FALSE),"")</f>
        <v/>
      </c>
      <c r="D1273" s="2" t="str">
        <f>IFERROR(VLOOKUP(A$1&amp;":"&amp;A1273,'Finish order'!$C:$K,7,FALSE),"")</f>
        <v/>
      </c>
      <c r="E1273" s="11" t="str">
        <f>IFERROR(VLOOKUP($A$1&amp;":"&amp;A1273,'Finish order'!C:K,5,FALSE),"")</f>
        <v/>
      </c>
      <c r="F1273" s="2" t="str">
        <f>IFERROR(VLOOKUP($A$1&amp;":"&amp;A1273,'Finish order'!C:K,4,FALSE),"")</f>
        <v/>
      </c>
      <c r="G1273" s="2" t="str" cm="1">
        <f t="array" ref="G1273">IFERROR(SMALL(IF($D$2:$D2182=D1273,$A$2:$A$911*1.001),1),"")</f>
        <v/>
      </c>
      <c r="H1273" s="2" t="str" cm="1">
        <f t="array" ref="H1273">IFERROR(SMALL(IF($D$2:$D2182=D1273,$A$2:$A$911*1.0001),2),"")</f>
        <v/>
      </c>
      <c r="I1273" s="2" t="str" cm="1">
        <f t="array" ref="I1273">IFERROR(SMALL(IF($D$2:$D2182=D1273,$A$2:$A$911*1.00001),3),"")</f>
        <v/>
      </c>
      <c r="J1273" s="2" t="str" cm="1">
        <f t="array" ref="J1273">IFERROR(SMALL(IF($D$2:$D2182=D1273,$A$2:$A$911*1.000001),4),"")</f>
        <v/>
      </c>
      <c r="K1273" s="13" t="str">
        <f t="shared" si="98"/>
        <v>No</v>
      </c>
      <c r="L1273" s="13" t="str">
        <f t="shared" si="99"/>
        <v>No</v>
      </c>
      <c r="M1273" s="13" t="str">
        <f t="shared" si="100"/>
        <v>No</v>
      </c>
      <c r="N1273" s="13" t="str">
        <f>Table1[[#This Row],[Club]]&amp;":"&amp;Table1[[#Headers],[Male]]</f>
        <v>:Male</v>
      </c>
    </row>
    <row r="1274" spans="1:14" x14ac:dyDescent="0.2">
      <c r="A1274" s="2">
        <v>1273</v>
      </c>
      <c r="B1274" s="2" t="str">
        <f>IFERROR(VLOOKUP($A$1&amp;":"&amp;A1274,'Finish order'!C:K,6,FALSE),"")</f>
        <v/>
      </c>
      <c r="C1274" s="2" t="str">
        <f>IFERROR(VLOOKUP(A$1&amp;":"&amp;A1274,'Finish order'!$C:$K,9,FALSE),"")</f>
        <v/>
      </c>
      <c r="D1274" s="2" t="str">
        <f>IFERROR(VLOOKUP(A$1&amp;":"&amp;A1274,'Finish order'!$C:$K,7,FALSE),"")</f>
        <v/>
      </c>
      <c r="E1274" s="11" t="str">
        <f>IFERROR(VLOOKUP($A$1&amp;":"&amp;A1274,'Finish order'!C:K,5,FALSE),"")</f>
        <v/>
      </c>
      <c r="F1274" s="2" t="str">
        <f>IFERROR(VLOOKUP($A$1&amp;":"&amp;A1274,'Finish order'!C:K,4,FALSE),"")</f>
        <v/>
      </c>
      <c r="G1274" s="2" t="str" cm="1">
        <f t="array" ref="G1274">IFERROR(SMALL(IF($D$2:$D2183=D1274,$A$2:$A$911*1.001),1),"")</f>
        <v/>
      </c>
      <c r="H1274" s="2" t="str" cm="1">
        <f t="array" ref="H1274">IFERROR(SMALL(IF($D$2:$D2183=D1274,$A$2:$A$911*1.0001),2),"")</f>
        <v/>
      </c>
      <c r="I1274" s="2" t="str" cm="1">
        <f t="array" ref="I1274">IFERROR(SMALL(IF($D$2:$D2183=D1274,$A$2:$A$911*1.00001),3),"")</f>
        <v/>
      </c>
      <c r="J1274" s="2" t="str" cm="1">
        <f t="array" ref="J1274">IFERROR(SMALL(IF($D$2:$D2183=D1274,$A$2:$A$911*1.000001),4),"")</f>
        <v/>
      </c>
      <c r="K1274" s="13" t="str">
        <f t="shared" si="98"/>
        <v>No</v>
      </c>
      <c r="L1274" s="13" t="str">
        <f t="shared" si="99"/>
        <v>No</v>
      </c>
      <c r="M1274" s="13" t="str">
        <f t="shared" si="100"/>
        <v>No</v>
      </c>
      <c r="N1274" s="13" t="str">
        <f>Table1[[#This Row],[Club]]&amp;":"&amp;Table1[[#Headers],[Male]]</f>
        <v>:Male</v>
      </c>
    </row>
    <row r="1275" spans="1:14" x14ac:dyDescent="0.2">
      <c r="A1275" s="2">
        <v>1274</v>
      </c>
      <c r="B1275" s="2" t="str">
        <f>IFERROR(VLOOKUP($A$1&amp;":"&amp;A1275,'Finish order'!C:K,6,FALSE),"")</f>
        <v/>
      </c>
      <c r="C1275" s="2" t="str">
        <f>IFERROR(VLOOKUP(A$1&amp;":"&amp;A1275,'Finish order'!$C:$K,9,FALSE),"")</f>
        <v/>
      </c>
      <c r="D1275" s="2" t="str">
        <f>IFERROR(VLOOKUP(A$1&amp;":"&amp;A1275,'Finish order'!$C:$K,7,FALSE),"")</f>
        <v/>
      </c>
      <c r="E1275" s="11" t="str">
        <f>IFERROR(VLOOKUP($A$1&amp;":"&amp;A1275,'Finish order'!C:K,5,FALSE),"")</f>
        <v/>
      </c>
      <c r="F1275" s="2" t="str">
        <f>IFERROR(VLOOKUP($A$1&amp;":"&amp;A1275,'Finish order'!C:K,4,FALSE),"")</f>
        <v/>
      </c>
      <c r="G1275" s="2" t="str" cm="1">
        <f t="array" ref="G1275">IFERROR(SMALL(IF($D$2:$D2184=D1275,$A$2:$A$911*1.001),1),"")</f>
        <v/>
      </c>
      <c r="H1275" s="2" t="str" cm="1">
        <f t="array" ref="H1275">IFERROR(SMALL(IF($D$2:$D2184=D1275,$A$2:$A$911*1.0001),2),"")</f>
        <v/>
      </c>
      <c r="I1275" s="2" t="str" cm="1">
        <f t="array" ref="I1275">IFERROR(SMALL(IF($D$2:$D2184=D1275,$A$2:$A$911*1.00001),3),"")</f>
        <v/>
      </c>
      <c r="J1275" s="2" t="str" cm="1">
        <f t="array" ref="J1275">IFERROR(SMALL(IF($D$2:$D2184=D1275,$A$2:$A$911*1.000001),4),"")</f>
        <v/>
      </c>
      <c r="K1275" s="13" t="str">
        <f t="shared" si="98"/>
        <v>No</v>
      </c>
      <c r="L1275" s="13" t="str">
        <f t="shared" si="99"/>
        <v>No</v>
      </c>
      <c r="M1275" s="13" t="str">
        <f t="shared" si="100"/>
        <v>No</v>
      </c>
      <c r="N1275" s="13" t="str">
        <f>Table1[[#This Row],[Club]]&amp;":"&amp;Table1[[#Headers],[Male]]</f>
        <v>:Male</v>
      </c>
    </row>
    <row r="1276" spans="1:14" x14ac:dyDescent="0.2">
      <c r="A1276" s="2">
        <v>1275</v>
      </c>
      <c r="B1276" s="2" t="str">
        <f>IFERROR(VLOOKUP($A$1&amp;":"&amp;A1276,'Finish order'!C:K,6,FALSE),"")</f>
        <v/>
      </c>
      <c r="C1276" s="2" t="str">
        <f>IFERROR(VLOOKUP(A$1&amp;":"&amp;A1276,'Finish order'!$C:$K,9,FALSE),"")</f>
        <v/>
      </c>
      <c r="D1276" s="2" t="str">
        <f>IFERROR(VLOOKUP(A$1&amp;":"&amp;A1276,'Finish order'!$C:$K,7,FALSE),"")</f>
        <v/>
      </c>
      <c r="E1276" s="11" t="str">
        <f>IFERROR(VLOOKUP($A$1&amp;":"&amp;A1276,'Finish order'!C:K,5,FALSE),"")</f>
        <v/>
      </c>
      <c r="F1276" s="2" t="str">
        <f>IFERROR(VLOOKUP($A$1&amp;":"&amp;A1276,'Finish order'!C:K,4,FALSE),"")</f>
        <v/>
      </c>
      <c r="G1276" s="2" t="str" cm="1">
        <f t="array" ref="G1276">IFERROR(SMALL(IF($D$2:$D2185=D1276,$A$2:$A$911*1.001),1),"")</f>
        <v/>
      </c>
      <c r="H1276" s="2" t="str" cm="1">
        <f t="array" ref="H1276">IFERROR(SMALL(IF($D$2:$D2185=D1276,$A$2:$A$911*1.0001),2),"")</f>
        <v/>
      </c>
      <c r="I1276" s="2" t="str" cm="1">
        <f t="array" ref="I1276">IFERROR(SMALL(IF($D$2:$D2185=D1276,$A$2:$A$911*1.00001),3),"")</f>
        <v/>
      </c>
      <c r="J1276" s="2" t="str" cm="1">
        <f t="array" ref="J1276">IFERROR(SMALL(IF($D$2:$D2185=D1276,$A$2:$A$911*1.000001),4),"")</f>
        <v/>
      </c>
      <c r="K1276" s="13" t="str">
        <f t="shared" si="98"/>
        <v>No</v>
      </c>
      <c r="L1276" s="13" t="str">
        <f t="shared" si="99"/>
        <v>No</v>
      </c>
      <c r="M1276" s="13" t="str">
        <f t="shared" si="100"/>
        <v>No</v>
      </c>
      <c r="N1276" s="13" t="str">
        <f>Table1[[#This Row],[Club]]&amp;":"&amp;Table1[[#Headers],[Male]]</f>
        <v>:Male</v>
      </c>
    </row>
    <row r="1277" spans="1:14" x14ac:dyDescent="0.2">
      <c r="A1277" s="2">
        <v>1276</v>
      </c>
      <c r="B1277" s="2" t="str">
        <f>IFERROR(VLOOKUP($A$1&amp;":"&amp;A1277,'Finish order'!C:K,6,FALSE),"")</f>
        <v/>
      </c>
      <c r="C1277" s="2" t="str">
        <f>IFERROR(VLOOKUP(A$1&amp;":"&amp;A1277,'Finish order'!$C:$K,9,FALSE),"")</f>
        <v/>
      </c>
      <c r="D1277" s="2" t="str">
        <f>IFERROR(VLOOKUP(A$1&amp;":"&amp;A1277,'Finish order'!$C:$K,7,FALSE),"")</f>
        <v/>
      </c>
      <c r="E1277" s="11" t="str">
        <f>IFERROR(VLOOKUP($A$1&amp;":"&amp;A1277,'Finish order'!C:K,5,FALSE),"")</f>
        <v/>
      </c>
      <c r="F1277" s="2" t="str">
        <f>IFERROR(VLOOKUP($A$1&amp;":"&amp;A1277,'Finish order'!C:K,4,FALSE),"")</f>
        <v/>
      </c>
      <c r="G1277" s="2" t="str" cm="1">
        <f t="array" ref="G1277">IFERROR(SMALL(IF($D$2:$D2186=D1277,$A$2:$A$911*1.001),1),"")</f>
        <v/>
      </c>
      <c r="H1277" s="2" t="str" cm="1">
        <f t="array" ref="H1277">IFERROR(SMALL(IF($D$2:$D2186=D1277,$A$2:$A$911*1.0001),2),"")</f>
        <v/>
      </c>
      <c r="I1277" s="2" t="str" cm="1">
        <f t="array" ref="I1277">IFERROR(SMALL(IF($D$2:$D2186=D1277,$A$2:$A$911*1.00001),3),"")</f>
        <v/>
      </c>
      <c r="J1277" s="2" t="str" cm="1">
        <f t="array" ref="J1277">IFERROR(SMALL(IF($D$2:$D2186=D1277,$A$2:$A$911*1.000001),4),"")</f>
        <v/>
      </c>
      <c r="K1277" s="13" t="str">
        <f t="shared" si="98"/>
        <v>No</v>
      </c>
      <c r="L1277" s="13" t="str">
        <f t="shared" si="99"/>
        <v>No</v>
      </c>
      <c r="M1277" s="13" t="str">
        <f t="shared" si="100"/>
        <v>No</v>
      </c>
      <c r="N1277" s="13" t="str">
        <f>Table1[[#This Row],[Club]]&amp;":"&amp;Table1[[#Headers],[Male]]</f>
        <v>:Male</v>
      </c>
    </row>
    <row r="1278" spans="1:14" x14ac:dyDescent="0.2">
      <c r="A1278" s="2">
        <v>1277</v>
      </c>
      <c r="B1278" s="2" t="str">
        <f>IFERROR(VLOOKUP($A$1&amp;":"&amp;A1278,'Finish order'!C:K,6,FALSE),"")</f>
        <v/>
      </c>
      <c r="C1278" s="2" t="str">
        <f>IFERROR(VLOOKUP(A$1&amp;":"&amp;A1278,'Finish order'!$C:$K,9,FALSE),"")</f>
        <v/>
      </c>
      <c r="D1278" s="2" t="str">
        <f>IFERROR(VLOOKUP(A$1&amp;":"&amp;A1278,'Finish order'!$C:$K,7,FALSE),"")</f>
        <v/>
      </c>
      <c r="E1278" s="11" t="str">
        <f>IFERROR(VLOOKUP($A$1&amp;":"&amp;A1278,'Finish order'!C:K,5,FALSE),"")</f>
        <v/>
      </c>
      <c r="F1278" s="2" t="str">
        <f>IFERROR(VLOOKUP($A$1&amp;":"&amp;A1278,'Finish order'!C:K,4,FALSE),"")</f>
        <v/>
      </c>
      <c r="G1278" s="2" t="str" cm="1">
        <f t="array" ref="G1278">IFERROR(SMALL(IF($D$2:$D2187=D1278,$A$2:$A$911*1.001),1),"")</f>
        <v/>
      </c>
      <c r="H1278" s="2" t="str" cm="1">
        <f t="array" ref="H1278">IFERROR(SMALL(IF($D$2:$D2187=D1278,$A$2:$A$911*1.0001),2),"")</f>
        <v/>
      </c>
      <c r="I1278" s="2" t="str" cm="1">
        <f t="array" ref="I1278">IFERROR(SMALL(IF($D$2:$D2187=D1278,$A$2:$A$911*1.00001),3),"")</f>
        <v/>
      </c>
      <c r="J1278" s="2" t="str" cm="1">
        <f t="array" ref="J1278">IFERROR(SMALL(IF($D$2:$D2187=D1278,$A$2:$A$911*1.000001),4),"")</f>
        <v/>
      </c>
      <c r="K1278" s="13" t="str">
        <f t="shared" si="98"/>
        <v>No</v>
      </c>
      <c r="L1278" s="13" t="str">
        <f t="shared" si="99"/>
        <v>No</v>
      </c>
      <c r="M1278" s="13" t="str">
        <f t="shared" si="100"/>
        <v>No</v>
      </c>
      <c r="N1278" s="13" t="str">
        <f>Table1[[#This Row],[Club]]&amp;":"&amp;Table1[[#Headers],[Male]]</f>
        <v>:Male</v>
      </c>
    </row>
    <row r="1279" spans="1:14" x14ac:dyDescent="0.2">
      <c r="A1279" s="2">
        <v>1278</v>
      </c>
      <c r="B1279" s="2" t="str">
        <f>IFERROR(VLOOKUP($A$1&amp;":"&amp;A1279,'Finish order'!C:K,6,FALSE),"")</f>
        <v/>
      </c>
      <c r="C1279" s="2" t="str">
        <f>IFERROR(VLOOKUP(A$1&amp;":"&amp;A1279,'Finish order'!$C:$K,9,FALSE),"")</f>
        <v/>
      </c>
      <c r="D1279" s="2" t="str">
        <f>IFERROR(VLOOKUP(A$1&amp;":"&amp;A1279,'Finish order'!$C:$K,7,FALSE),"")</f>
        <v/>
      </c>
      <c r="E1279" s="11" t="str">
        <f>IFERROR(VLOOKUP($A$1&amp;":"&amp;A1279,'Finish order'!C:K,5,FALSE),"")</f>
        <v/>
      </c>
      <c r="F1279" s="2" t="str">
        <f>IFERROR(VLOOKUP($A$1&amp;":"&amp;A1279,'Finish order'!C:K,4,FALSE),"")</f>
        <v/>
      </c>
      <c r="G1279" s="2" t="str" cm="1">
        <f t="array" ref="G1279">IFERROR(SMALL(IF($D$2:$D2188=D1279,$A$2:$A$911*1.001),1),"")</f>
        <v/>
      </c>
      <c r="H1279" s="2" t="str" cm="1">
        <f t="array" ref="H1279">IFERROR(SMALL(IF($D$2:$D2188=D1279,$A$2:$A$911*1.0001),2),"")</f>
        <v/>
      </c>
      <c r="I1279" s="2" t="str" cm="1">
        <f t="array" ref="I1279">IFERROR(SMALL(IF($D$2:$D2188=D1279,$A$2:$A$911*1.00001),3),"")</f>
        <v/>
      </c>
      <c r="J1279" s="2" t="str" cm="1">
        <f t="array" ref="J1279">IFERROR(SMALL(IF($D$2:$D2188=D1279,$A$2:$A$911*1.000001),4),"")</f>
        <v/>
      </c>
      <c r="K1279" s="13" t="str">
        <f t="shared" si="98"/>
        <v>No</v>
      </c>
      <c r="L1279" s="13" t="str">
        <f t="shared" si="99"/>
        <v>No</v>
      </c>
      <c r="M1279" s="13" t="str">
        <f t="shared" si="100"/>
        <v>No</v>
      </c>
      <c r="N1279" s="13" t="str">
        <f>Table1[[#This Row],[Club]]&amp;":"&amp;Table1[[#Headers],[Male]]</f>
        <v>:Male</v>
      </c>
    </row>
    <row r="1280" spans="1:14" x14ac:dyDescent="0.2">
      <c r="A1280" s="2">
        <v>1279</v>
      </c>
      <c r="B1280" s="2" t="str">
        <f>IFERROR(VLOOKUP($A$1&amp;":"&amp;A1280,'Finish order'!C:K,6,FALSE),"")</f>
        <v/>
      </c>
      <c r="C1280" s="2" t="str">
        <f>IFERROR(VLOOKUP(A$1&amp;":"&amp;A1280,'Finish order'!$C:$K,9,FALSE),"")</f>
        <v/>
      </c>
      <c r="D1280" s="2" t="str">
        <f>IFERROR(VLOOKUP(A$1&amp;":"&amp;A1280,'Finish order'!$C:$K,7,FALSE),"")</f>
        <v/>
      </c>
      <c r="E1280" s="11" t="str">
        <f>IFERROR(VLOOKUP($A$1&amp;":"&amp;A1280,'Finish order'!C:K,5,FALSE),"")</f>
        <v/>
      </c>
      <c r="F1280" s="2" t="str">
        <f>IFERROR(VLOOKUP($A$1&amp;":"&amp;A1280,'Finish order'!C:K,4,FALSE),"")</f>
        <v/>
      </c>
      <c r="G1280" s="2" t="str" cm="1">
        <f t="array" ref="G1280">IFERROR(SMALL(IF($D$2:$D2189=D1280,$A$2:$A$911*1.001),1),"")</f>
        <v/>
      </c>
      <c r="H1280" s="2" t="str" cm="1">
        <f t="array" ref="H1280">IFERROR(SMALL(IF($D$2:$D2189=D1280,$A$2:$A$911*1.0001),2),"")</f>
        <v/>
      </c>
      <c r="I1280" s="2" t="str" cm="1">
        <f t="array" ref="I1280">IFERROR(SMALL(IF($D$2:$D2189=D1280,$A$2:$A$911*1.00001),3),"")</f>
        <v/>
      </c>
      <c r="J1280" s="2" t="str" cm="1">
        <f t="array" ref="J1280">IFERROR(SMALL(IF($D$2:$D2189=D1280,$A$2:$A$911*1.000001),4),"")</f>
        <v/>
      </c>
      <c r="K1280" s="13" t="str">
        <f t="shared" si="98"/>
        <v>No</v>
      </c>
      <c r="L1280" s="13" t="str">
        <f t="shared" si="99"/>
        <v>No</v>
      </c>
      <c r="M1280" s="13" t="str">
        <f t="shared" si="100"/>
        <v>No</v>
      </c>
      <c r="N1280" s="13" t="str">
        <f>Table1[[#This Row],[Club]]&amp;":"&amp;Table1[[#Headers],[Male]]</f>
        <v>:Male</v>
      </c>
    </row>
    <row r="1281" spans="1:14" x14ac:dyDescent="0.2">
      <c r="A1281" s="2">
        <v>1280</v>
      </c>
      <c r="B1281" s="2" t="str">
        <f>IFERROR(VLOOKUP($A$1&amp;":"&amp;A1281,'Finish order'!C:K,6,FALSE),"")</f>
        <v/>
      </c>
      <c r="C1281" s="2" t="str">
        <f>IFERROR(VLOOKUP(A$1&amp;":"&amp;A1281,'Finish order'!$C:$K,9,FALSE),"")</f>
        <v/>
      </c>
      <c r="D1281" s="2" t="str">
        <f>IFERROR(VLOOKUP(A$1&amp;":"&amp;A1281,'Finish order'!$C:$K,7,FALSE),"")</f>
        <v/>
      </c>
      <c r="E1281" s="11" t="str">
        <f>IFERROR(VLOOKUP($A$1&amp;":"&amp;A1281,'Finish order'!C:K,5,FALSE),"")</f>
        <v/>
      </c>
      <c r="F1281" s="2" t="str">
        <f>IFERROR(VLOOKUP($A$1&amp;":"&amp;A1281,'Finish order'!C:K,4,FALSE),"")</f>
        <v/>
      </c>
      <c r="G1281" s="2" t="str" cm="1">
        <f t="array" ref="G1281">IFERROR(SMALL(IF($D$2:$D2190=D1281,$A$2:$A$911*1.001),1),"")</f>
        <v/>
      </c>
      <c r="H1281" s="2" t="str" cm="1">
        <f t="array" ref="H1281">IFERROR(SMALL(IF($D$2:$D2190=D1281,$A$2:$A$911*1.0001),2),"")</f>
        <v/>
      </c>
      <c r="I1281" s="2" t="str" cm="1">
        <f t="array" ref="I1281">IFERROR(SMALL(IF($D$2:$D2190=D1281,$A$2:$A$911*1.00001),3),"")</f>
        <v/>
      </c>
      <c r="J1281" s="2" t="str" cm="1">
        <f t="array" ref="J1281">IFERROR(SMALL(IF($D$2:$D2190=D1281,$A$2:$A$911*1.000001),4),"")</f>
        <v/>
      </c>
      <c r="K1281" s="13" t="str">
        <f t="shared" si="98"/>
        <v>No</v>
      </c>
      <c r="L1281" s="13" t="str">
        <f t="shared" si="99"/>
        <v>No</v>
      </c>
      <c r="M1281" s="13" t="str">
        <f t="shared" si="100"/>
        <v>No</v>
      </c>
      <c r="N1281" s="13" t="str">
        <f>Table1[[#This Row],[Club]]&amp;":"&amp;Table1[[#Headers],[Male]]</f>
        <v>:Male</v>
      </c>
    </row>
    <row r="1282" spans="1:14" x14ac:dyDescent="0.2">
      <c r="A1282" s="2">
        <v>1281</v>
      </c>
      <c r="B1282" s="2" t="str">
        <f>IFERROR(VLOOKUP($A$1&amp;":"&amp;A1282,'Finish order'!C:K,6,FALSE),"")</f>
        <v/>
      </c>
      <c r="C1282" s="2" t="str">
        <f>IFERROR(VLOOKUP(A$1&amp;":"&amp;A1282,'Finish order'!$C:$K,9,FALSE),"")</f>
        <v/>
      </c>
      <c r="D1282" s="2" t="str">
        <f>IFERROR(VLOOKUP(A$1&amp;":"&amp;A1282,'Finish order'!$C:$K,7,FALSE),"")</f>
        <v/>
      </c>
      <c r="E1282" s="11" t="str">
        <f>IFERROR(VLOOKUP($A$1&amp;":"&amp;A1282,'Finish order'!C:K,5,FALSE),"")</f>
        <v/>
      </c>
      <c r="F1282" s="2" t="str">
        <f>IFERROR(VLOOKUP($A$1&amp;":"&amp;A1282,'Finish order'!C:K,4,FALSE),"")</f>
        <v/>
      </c>
      <c r="G1282" s="2" t="str" cm="1">
        <f t="array" ref="G1282">IFERROR(SMALL(IF($D$2:$D2191=D1282,$A$2:$A$911*1.001),1),"")</f>
        <v/>
      </c>
      <c r="H1282" s="2" t="str" cm="1">
        <f t="array" ref="H1282">IFERROR(SMALL(IF($D$2:$D2191=D1282,$A$2:$A$911*1.0001),2),"")</f>
        <v/>
      </c>
      <c r="I1282" s="2" t="str" cm="1">
        <f t="array" ref="I1282">IFERROR(SMALL(IF($D$2:$D2191=D1282,$A$2:$A$911*1.00001),3),"")</f>
        <v/>
      </c>
      <c r="J1282" s="2" t="str" cm="1">
        <f t="array" ref="J1282">IFERROR(SMALL(IF($D$2:$D2191=D1282,$A$2:$A$911*1.000001),4),"")</f>
        <v/>
      </c>
      <c r="K1282" s="13" t="str">
        <f t="shared" ref="K1282:K1345" si="101">IF(A1282&lt;&gt;"", IF(COUNT(G1282:J1282)=4, SUM(G1282:J1282), "No"), "")</f>
        <v>No</v>
      </c>
      <c r="L1282" s="13" t="str">
        <f t="shared" ref="L1282:L1345" si="102">IF(A1282&lt;&gt;"", IF(COUNT(G1282:I1282)=3, SUM(G1282:I1282), "No"), "")</f>
        <v>No</v>
      </c>
      <c r="M1282" s="13" t="str">
        <f t="shared" ref="M1282:M1345" si="103">IF(A1282&lt;&gt;"", IF(COUNT(G1282:H1282)=2, SUM(G1282:H1282), "No"), "")</f>
        <v>No</v>
      </c>
      <c r="N1282" s="13" t="str">
        <f>Table1[[#This Row],[Club]]&amp;":"&amp;Table1[[#Headers],[Male]]</f>
        <v>:Male</v>
      </c>
    </row>
    <row r="1283" spans="1:14" x14ac:dyDescent="0.2">
      <c r="A1283" s="2">
        <v>1282</v>
      </c>
      <c r="B1283" s="2" t="str">
        <f>IFERROR(VLOOKUP($A$1&amp;":"&amp;A1283,'Finish order'!C:K,6,FALSE),"")</f>
        <v/>
      </c>
      <c r="C1283" s="2" t="str">
        <f>IFERROR(VLOOKUP(A$1&amp;":"&amp;A1283,'Finish order'!$C:$K,9,FALSE),"")</f>
        <v/>
      </c>
      <c r="D1283" s="2" t="str">
        <f>IFERROR(VLOOKUP(A$1&amp;":"&amp;A1283,'Finish order'!$C:$K,7,FALSE),"")</f>
        <v/>
      </c>
      <c r="E1283" s="11" t="str">
        <f>IFERROR(VLOOKUP($A$1&amp;":"&amp;A1283,'Finish order'!C:K,5,FALSE),"")</f>
        <v/>
      </c>
      <c r="F1283" s="2" t="str">
        <f>IFERROR(VLOOKUP($A$1&amp;":"&amp;A1283,'Finish order'!C:K,4,FALSE),"")</f>
        <v/>
      </c>
      <c r="G1283" s="2" t="str" cm="1">
        <f t="array" ref="G1283">IFERROR(SMALL(IF($D$2:$D2192=D1283,$A$2:$A$911*1.001),1),"")</f>
        <v/>
      </c>
      <c r="H1283" s="2" t="str" cm="1">
        <f t="array" ref="H1283">IFERROR(SMALL(IF($D$2:$D2192=D1283,$A$2:$A$911*1.0001),2),"")</f>
        <v/>
      </c>
      <c r="I1283" s="2" t="str" cm="1">
        <f t="array" ref="I1283">IFERROR(SMALL(IF($D$2:$D2192=D1283,$A$2:$A$911*1.00001),3),"")</f>
        <v/>
      </c>
      <c r="J1283" s="2" t="str" cm="1">
        <f t="array" ref="J1283">IFERROR(SMALL(IF($D$2:$D2192=D1283,$A$2:$A$911*1.000001),4),"")</f>
        <v/>
      </c>
      <c r="K1283" s="13" t="str">
        <f t="shared" si="101"/>
        <v>No</v>
      </c>
      <c r="L1283" s="13" t="str">
        <f t="shared" si="102"/>
        <v>No</v>
      </c>
      <c r="M1283" s="13" t="str">
        <f t="shared" si="103"/>
        <v>No</v>
      </c>
      <c r="N1283" s="13" t="str">
        <f>Table1[[#This Row],[Club]]&amp;":"&amp;Table1[[#Headers],[Male]]</f>
        <v>:Male</v>
      </c>
    </row>
    <row r="1284" spans="1:14" x14ac:dyDescent="0.2">
      <c r="A1284" s="2">
        <v>1283</v>
      </c>
      <c r="B1284" s="2" t="str">
        <f>IFERROR(VLOOKUP($A$1&amp;":"&amp;A1284,'Finish order'!C:K,6,FALSE),"")</f>
        <v/>
      </c>
      <c r="C1284" s="2" t="str">
        <f>IFERROR(VLOOKUP(A$1&amp;":"&amp;A1284,'Finish order'!$C:$K,9,FALSE),"")</f>
        <v/>
      </c>
      <c r="D1284" s="2" t="str">
        <f>IFERROR(VLOOKUP(A$1&amp;":"&amp;A1284,'Finish order'!$C:$K,7,FALSE),"")</f>
        <v/>
      </c>
      <c r="E1284" s="11" t="str">
        <f>IFERROR(VLOOKUP($A$1&amp;":"&amp;A1284,'Finish order'!C:K,5,FALSE),"")</f>
        <v/>
      </c>
      <c r="F1284" s="2" t="str">
        <f>IFERROR(VLOOKUP($A$1&amp;":"&amp;A1284,'Finish order'!C:K,4,FALSE),"")</f>
        <v/>
      </c>
      <c r="G1284" s="2" t="str" cm="1">
        <f t="array" ref="G1284">IFERROR(SMALL(IF($D$2:$D2193=D1284,$A$2:$A$911*1.001),1),"")</f>
        <v/>
      </c>
      <c r="H1284" s="2" t="str" cm="1">
        <f t="array" ref="H1284">IFERROR(SMALL(IF($D$2:$D2193=D1284,$A$2:$A$911*1.0001),2),"")</f>
        <v/>
      </c>
      <c r="I1284" s="2" t="str" cm="1">
        <f t="array" ref="I1284">IFERROR(SMALL(IF($D$2:$D2193=D1284,$A$2:$A$911*1.00001),3),"")</f>
        <v/>
      </c>
      <c r="J1284" s="2" t="str" cm="1">
        <f t="array" ref="J1284">IFERROR(SMALL(IF($D$2:$D2193=D1284,$A$2:$A$911*1.000001),4),"")</f>
        <v/>
      </c>
      <c r="K1284" s="13" t="str">
        <f t="shared" si="101"/>
        <v>No</v>
      </c>
      <c r="L1284" s="13" t="str">
        <f t="shared" si="102"/>
        <v>No</v>
      </c>
      <c r="M1284" s="13" t="str">
        <f t="shared" si="103"/>
        <v>No</v>
      </c>
      <c r="N1284" s="13" t="str">
        <f>Table1[[#This Row],[Club]]&amp;":"&amp;Table1[[#Headers],[Male]]</f>
        <v>:Male</v>
      </c>
    </row>
    <row r="1285" spans="1:14" x14ac:dyDescent="0.2">
      <c r="A1285" s="2">
        <v>1284</v>
      </c>
      <c r="B1285" s="2" t="str">
        <f>IFERROR(VLOOKUP($A$1&amp;":"&amp;A1285,'Finish order'!C:K,6,FALSE),"")</f>
        <v/>
      </c>
      <c r="C1285" s="2" t="str">
        <f>IFERROR(VLOOKUP(A$1&amp;":"&amp;A1285,'Finish order'!$C:$K,9,FALSE),"")</f>
        <v/>
      </c>
      <c r="D1285" s="2" t="str">
        <f>IFERROR(VLOOKUP(A$1&amp;":"&amp;A1285,'Finish order'!$C:$K,7,FALSE),"")</f>
        <v/>
      </c>
      <c r="E1285" s="11" t="str">
        <f>IFERROR(VLOOKUP($A$1&amp;":"&amp;A1285,'Finish order'!C:K,5,FALSE),"")</f>
        <v/>
      </c>
      <c r="F1285" s="2" t="str">
        <f>IFERROR(VLOOKUP($A$1&amp;":"&amp;A1285,'Finish order'!C:K,4,FALSE),"")</f>
        <v/>
      </c>
      <c r="G1285" s="2" t="str" cm="1">
        <f t="array" ref="G1285">IFERROR(SMALL(IF($D$2:$D2194=D1285,$A$2:$A$911*1.001),1),"")</f>
        <v/>
      </c>
      <c r="H1285" s="2" t="str" cm="1">
        <f t="array" ref="H1285">IFERROR(SMALL(IF($D$2:$D2194=D1285,$A$2:$A$911*1.0001),2),"")</f>
        <v/>
      </c>
      <c r="I1285" s="2" t="str" cm="1">
        <f t="array" ref="I1285">IFERROR(SMALL(IF($D$2:$D2194=D1285,$A$2:$A$911*1.00001),3),"")</f>
        <v/>
      </c>
      <c r="J1285" s="2" t="str" cm="1">
        <f t="array" ref="J1285">IFERROR(SMALL(IF($D$2:$D2194=D1285,$A$2:$A$911*1.000001),4),"")</f>
        <v/>
      </c>
      <c r="K1285" s="13" t="str">
        <f t="shared" si="101"/>
        <v>No</v>
      </c>
      <c r="L1285" s="13" t="str">
        <f t="shared" si="102"/>
        <v>No</v>
      </c>
      <c r="M1285" s="13" t="str">
        <f t="shared" si="103"/>
        <v>No</v>
      </c>
      <c r="N1285" s="13" t="str">
        <f>Table1[[#This Row],[Club]]&amp;":"&amp;Table1[[#Headers],[Male]]</f>
        <v>:Male</v>
      </c>
    </row>
    <row r="1286" spans="1:14" x14ac:dyDescent="0.2">
      <c r="A1286" s="2">
        <v>1285</v>
      </c>
      <c r="B1286" s="2" t="str">
        <f>IFERROR(VLOOKUP($A$1&amp;":"&amp;A1286,'Finish order'!C:K,6,FALSE),"")</f>
        <v/>
      </c>
      <c r="C1286" s="2" t="str">
        <f>IFERROR(VLOOKUP(A$1&amp;":"&amp;A1286,'Finish order'!$C:$K,9,FALSE),"")</f>
        <v/>
      </c>
      <c r="D1286" s="2" t="str">
        <f>IFERROR(VLOOKUP(A$1&amp;":"&amp;A1286,'Finish order'!$C:$K,7,FALSE),"")</f>
        <v/>
      </c>
      <c r="E1286" s="11" t="str">
        <f>IFERROR(VLOOKUP($A$1&amp;":"&amp;A1286,'Finish order'!C:K,5,FALSE),"")</f>
        <v/>
      </c>
      <c r="F1286" s="2" t="str">
        <f>IFERROR(VLOOKUP($A$1&amp;":"&amp;A1286,'Finish order'!C:K,4,FALSE),"")</f>
        <v/>
      </c>
      <c r="G1286" s="2" t="str" cm="1">
        <f t="array" ref="G1286">IFERROR(SMALL(IF($D$2:$D2195=D1286,$A$2:$A$911*1.001),1),"")</f>
        <v/>
      </c>
      <c r="H1286" s="2" t="str" cm="1">
        <f t="array" ref="H1286">IFERROR(SMALL(IF($D$2:$D2195=D1286,$A$2:$A$911*1.0001),2),"")</f>
        <v/>
      </c>
      <c r="I1286" s="2" t="str" cm="1">
        <f t="array" ref="I1286">IFERROR(SMALL(IF($D$2:$D2195=D1286,$A$2:$A$911*1.00001),3),"")</f>
        <v/>
      </c>
      <c r="J1286" s="2" t="str" cm="1">
        <f t="array" ref="J1286">IFERROR(SMALL(IF($D$2:$D2195=D1286,$A$2:$A$911*1.000001),4),"")</f>
        <v/>
      </c>
      <c r="K1286" s="13" t="str">
        <f t="shared" si="101"/>
        <v>No</v>
      </c>
      <c r="L1286" s="13" t="str">
        <f t="shared" si="102"/>
        <v>No</v>
      </c>
      <c r="M1286" s="13" t="str">
        <f t="shared" si="103"/>
        <v>No</v>
      </c>
      <c r="N1286" s="13" t="str">
        <f>Table1[[#This Row],[Club]]&amp;":"&amp;Table1[[#Headers],[Male]]</f>
        <v>:Male</v>
      </c>
    </row>
    <row r="1287" spans="1:14" x14ac:dyDescent="0.2">
      <c r="A1287" s="2">
        <v>1286</v>
      </c>
      <c r="B1287" s="2" t="str">
        <f>IFERROR(VLOOKUP($A$1&amp;":"&amp;A1287,'Finish order'!C:K,6,FALSE),"")</f>
        <v/>
      </c>
      <c r="C1287" s="2" t="str">
        <f>IFERROR(VLOOKUP(A$1&amp;":"&amp;A1287,'Finish order'!$C:$K,9,FALSE),"")</f>
        <v/>
      </c>
      <c r="D1287" s="2" t="str">
        <f>IFERROR(VLOOKUP(A$1&amp;":"&amp;A1287,'Finish order'!$C:$K,7,FALSE),"")</f>
        <v/>
      </c>
      <c r="E1287" s="11" t="str">
        <f>IFERROR(VLOOKUP($A$1&amp;":"&amp;A1287,'Finish order'!C:K,5,FALSE),"")</f>
        <v/>
      </c>
      <c r="F1287" s="2" t="str">
        <f>IFERROR(VLOOKUP($A$1&amp;":"&amp;A1287,'Finish order'!C:K,4,FALSE),"")</f>
        <v/>
      </c>
      <c r="G1287" s="2" t="str" cm="1">
        <f t="array" ref="G1287">IFERROR(SMALL(IF($D$2:$D2196=D1287,$A$2:$A$911*1.001),1),"")</f>
        <v/>
      </c>
      <c r="H1287" s="2" t="str" cm="1">
        <f t="array" ref="H1287">IFERROR(SMALL(IF($D$2:$D2196=D1287,$A$2:$A$911*1.0001),2),"")</f>
        <v/>
      </c>
      <c r="I1287" s="2" t="str" cm="1">
        <f t="array" ref="I1287">IFERROR(SMALL(IF($D$2:$D2196=D1287,$A$2:$A$911*1.00001),3),"")</f>
        <v/>
      </c>
      <c r="J1287" s="2" t="str" cm="1">
        <f t="array" ref="J1287">IFERROR(SMALL(IF($D$2:$D2196=D1287,$A$2:$A$911*1.000001),4),"")</f>
        <v/>
      </c>
      <c r="K1287" s="13" t="str">
        <f t="shared" si="101"/>
        <v>No</v>
      </c>
      <c r="L1287" s="13" t="str">
        <f t="shared" si="102"/>
        <v>No</v>
      </c>
      <c r="M1287" s="13" t="str">
        <f t="shared" si="103"/>
        <v>No</v>
      </c>
      <c r="N1287" s="13" t="str">
        <f>Table1[[#This Row],[Club]]&amp;":"&amp;Table1[[#Headers],[Male]]</f>
        <v>:Male</v>
      </c>
    </row>
    <row r="1288" spans="1:14" x14ac:dyDescent="0.2">
      <c r="A1288" s="2">
        <v>1287</v>
      </c>
      <c r="B1288" s="2" t="str">
        <f>IFERROR(VLOOKUP($A$1&amp;":"&amp;A1288,'Finish order'!C:K,6,FALSE),"")</f>
        <v/>
      </c>
      <c r="C1288" s="2" t="str">
        <f>IFERROR(VLOOKUP(A$1&amp;":"&amp;A1288,'Finish order'!$C:$K,9,FALSE),"")</f>
        <v/>
      </c>
      <c r="D1288" s="2" t="str">
        <f>IFERROR(VLOOKUP(A$1&amp;":"&amp;A1288,'Finish order'!$C:$K,7,FALSE),"")</f>
        <v/>
      </c>
      <c r="E1288" s="11" t="str">
        <f>IFERROR(VLOOKUP($A$1&amp;":"&amp;A1288,'Finish order'!C:K,5,FALSE),"")</f>
        <v/>
      </c>
      <c r="F1288" s="2" t="str">
        <f>IFERROR(VLOOKUP($A$1&amp;":"&amp;A1288,'Finish order'!C:K,4,FALSE),"")</f>
        <v/>
      </c>
      <c r="G1288" s="2" t="str" cm="1">
        <f t="array" ref="G1288">IFERROR(SMALL(IF($D$2:$D2197=D1288,$A$2:$A$911*1.001),1),"")</f>
        <v/>
      </c>
      <c r="H1288" s="2" t="str" cm="1">
        <f t="array" ref="H1288">IFERROR(SMALL(IF($D$2:$D2197=D1288,$A$2:$A$911*1.0001),2),"")</f>
        <v/>
      </c>
      <c r="I1288" s="2" t="str" cm="1">
        <f t="array" ref="I1288">IFERROR(SMALL(IF($D$2:$D2197=D1288,$A$2:$A$911*1.00001),3),"")</f>
        <v/>
      </c>
      <c r="J1288" s="2" t="str" cm="1">
        <f t="array" ref="J1288">IFERROR(SMALL(IF($D$2:$D2197=D1288,$A$2:$A$911*1.000001),4),"")</f>
        <v/>
      </c>
      <c r="K1288" s="13" t="str">
        <f t="shared" si="101"/>
        <v>No</v>
      </c>
      <c r="L1288" s="13" t="str">
        <f t="shared" si="102"/>
        <v>No</v>
      </c>
      <c r="M1288" s="13" t="str">
        <f t="shared" si="103"/>
        <v>No</v>
      </c>
      <c r="N1288" s="13" t="str">
        <f>Table1[[#This Row],[Club]]&amp;":"&amp;Table1[[#Headers],[Male]]</f>
        <v>:Male</v>
      </c>
    </row>
    <row r="1289" spans="1:14" x14ac:dyDescent="0.2">
      <c r="A1289" s="2">
        <v>1288</v>
      </c>
      <c r="B1289" s="2" t="str">
        <f>IFERROR(VLOOKUP($A$1&amp;":"&amp;A1289,'Finish order'!C:K,6,FALSE),"")</f>
        <v/>
      </c>
      <c r="C1289" s="2" t="str">
        <f>IFERROR(VLOOKUP(A$1&amp;":"&amp;A1289,'Finish order'!$C:$K,9,FALSE),"")</f>
        <v/>
      </c>
      <c r="D1289" s="2" t="str">
        <f>IFERROR(VLOOKUP(A$1&amp;":"&amp;A1289,'Finish order'!$C:$K,7,FALSE),"")</f>
        <v/>
      </c>
      <c r="E1289" s="11" t="str">
        <f>IFERROR(VLOOKUP($A$1&amp;":"&amp;A1289,'Finish order'!C:K,5,FALSE),"")</f>
        <v/>
      </c>
      <c r="F1289" s="2" t="str">
        <f>IFERROR(VLOOKUP($A$1&amp;":"&amp;A1289,'Finish order'!C:K,4,FALSE),"")</f>
        <v/>
      </c>
      <c r="G1289" s="2" t="str" cm="1">
        <f t="array" ref="G1289">IFERROR(SMALL(IF($D$2:$D2198=D1289,$A$2:$A$911*1.001),1),"")</f>
        <v/>
      </c>
      <c r="H1289" s="2" t="str" cm="1">
        <f t="array" ref="H1289">IFERROR(SMALL(IF($D$2:$D2198=D1289,$A$2:$A$911*1.0001),2),"")</f>
        <v/>
      </c>
      <c r="I1289" s="2" t="str" cm="1">
        <f t="array" ref="I1289">IFERROR(SMALL(IF($D$2:$D2198=D1289,$A$2:$A$911*1.00001),3),"")</f>
        <v/>
      </c>
      <c r="J1289" s="2" t="str" cm="1">
        <f t="array" ref="J1289">IFERROR(SMALL(IF($D$2:$D2198=D1289,$A$2:$A$911*1.000001),4),"")</f>
        <v/>
      </c>
      <c r="K1289" s="13" t="str">
        <f t="shared" si="101"/>
        <v>No</v>
      </c>
      <c r="L1289" s="13" t="str">
        <f t="shared" si="102"/>
        <v>No</v>
      </c>
      <c r="M1289" s="13" t="str">
        <f t="shared" si="103"/>
        <v>No</v>
      </c>
      <c r="N1289" s="13" t="str">
        <f>Table1[[#This Row],[Club]]&amp;":"&amp;Table1[[#Headers],[Male]]</f>
        <v>:Male</v>
      </c>
    </row>
    <row r="1290" spans="1:14" x14ac:dyDescent="0.2">
      <c r="A1290" s="2">
        <v>1289</v>
      </c>
      <c r="B1290" s="2" t="str">
        <f>IFERROR(VLOOKUP($A$1&amp;":"&amp;A1290,'Finish order'!C:K,6,FALSE),"")</f>
        <v/>
      </c>
      <c r="C1290" s="2" t="str">
        <f>IFERROR(VLOOKUP(A$1&amp;":"&amp;A1290,'Finish order'!$C:$K,9,FALSE),"")</f>
        <v/>
      </c>
      <c r="D1290" s="2" t="str">
        <f>IFERROR(VLOOKUP(A$1&amp;":"&amp;A1290,'Finish order'!$C:$K,7,FALSE),"")</f>
        <v/>
      </c>
      <c r="E1290" s="11" t="str">
        <f>IFERROR(VLOOKUP($A$1&amp;":"&amp;A1290,'Finish order'!C:K,5,FALSE),"")</f>
        <v/>
      </c>
      <c r="F1290" s="2" t="str">
        <f>IFERROR(VLOOKUP($A$1&amp;":"&amp;A1290,'Finish order'!C:K,4,FALSE),"")</f>
        <v/>
      </c>
      <c r="G1290" s="2" t="str" cm="1">
        <f t="array" ref="G1290">IFERROR(SMALL(IF($D$2:$D2199=D1290,$A$2:$A$911*1.001),1),"")</f>
        <v/>
      </c>
      <c r="H1290" s="2" t="str" cm="1">
        <f t="array" ref="H1290">IFERROR(SMALL(IF($D$2:$D2199=D1290,$A$2:$A$911*1.0001),2),"")</f>
        <v/>
      </c>
      <c r="I1290" s="2" t="str" cm="1">
        <f t="array" ref="I1290">IFERROR(SMALL(IF($D$2:$D2199=D1290,$A$2:$A$911*1.00001),3),"")</f>
        <v/>
      </c>
      <c r="J1290" s="2" t="str" cm="1">
        <f t="array" ref="J1290">IFERROR(SMALL(IF($D$2:$D2199=D1290,$A$2:$A$911*1.000001),4),"")</f>
        <v/>
      </c>
      <c r="K1290" s="13" t="str">
        <f t="shared" si="101"/>
        <v>No</v>
      </c>
      <c r="L1290" s="13" t="str">
        <f t="shared" si="102"/>
        <v>No</v>
      </c>
      <c r="M1290" s="13" t="str">
        <f t="shared" si="103"/>
        <v>No</v>
      </c>
      <c r="N1290" s="13" t="str">
        <f>Table1[[#This Row],[Club]]&amp;":"&amp;Table1[[#Headers],[Male]]</f>
        <v>:Male</v>
      </c>
    </row>
    <row r="1291" spans="1:14" x14ac:dyDescent="0.2">
      <c r="A1291" s="2">
        <v>1290</v>
      </c>
      <c r="B1291" s="2" t="str">
        <f>IFERROR(VLOOKUP($A$1&amp;":"&amp;A1291,'Finish order'!C:K,6,FALSE),"")</f>
        <v/>
      </c>
      <c r="C1291" s="2" t="str">
        <f>IFERROR(VLOOKUP(A$1&amp;":"&amp;A1291,'Finish order'!$C:$K,9,FALSE),"")</f>
        <v/>
      </c>
      <c r="D1291" s="2" t="str">
        <f>IFERROR(VLOOKUP(A$1&amp;":"&amp;A1291,'Finish order'!$C:$K,7,FALSE),"")</f>
        <v/>
      </c>
      <c r="E1291" s="11" t="str">
        <f>IFERROR(VLOOKUP($A$1&amp;":"&amp;A1291,'Finish order'!C:K,5,FALSE),"")</f>
        <v/>
      </c>
      <c r="F1291" s="2" t="str">
        <f>IFERROR(VLOOKUP($A$1&amp;":"&amp;A1291,'Finish order'!C:K,4,FALSE),"")</f>
        <v/>
      </c>
      <c r="G1291" s="2" t="str" cm="1">
        <f t="array" ref="G1291">IFERROR(SMALL(IF($D$2:$D2200=D1291,$A$2:$A$911*1.001),1),"")</f>
        <v/>
      </c>
      <c r="H1291" s="2" t="str" cm="1">
        <f t="array" ref="H1291">IFERROR(SMALL(IF($D$2:$D2200=D1291,$A$2:$A$911*1.0001),2),"")</f>
        <v/>
      </c>
      <c r="I1291" s="2" t="str" cm="1">
        <f t="array" ref="I1291">IFERROR(SMALL(IF($D$2:$D2200=D1291,$A$2:$A$911*1.00001),3),"")</f>
        <v/>
      </c>
      <c r="J1291" s="2" t="str" cm="1">
        <f t="array" ref="J1291">IFERROR(SMALL(IF($D$2:$D2200=D1291,$A$2:$A$911*1.000001),4),"")</f>
        <v/>
      </c>
      <c r="K1291" s="13" t="str">
        <f t="shared" si="101"/>
        <v>No</v>
      </c>
      <c r="L1291" s="13" t="str">
        <f t="shared" si="102"/>
        <v>No</v>
      </c>
      <c r="M1291" s="13" t="str">
        <f t="shared" si="103"/>
        <v>No</v>
      </c>
      <c r="N1291" s="13" t="str">
        <f>Table1[[#This Row],[Club]]&amp;":"&amp;Table1[[#Headers],[Male]]</f>
        <v>:Male</v>
      </c>
    </row>
    <row r="1292" spans="1:14" x14ac:dyDescent="0.2">
      <c r="A1292" s="2">
        <v>1291</v>
      </c>
      <c r="B1292" s="2" t="str">
        <f>IFERROR(VLOOKUP($A$1&amp;":"&amp;A1292,'Finish order'!C:K,6,FALSE),"")</f>
        <v/>
      </c>
      <c r="C1292" s="2" t="str">
        <f>IFERROR(VLOOKUP(A$1&amp;":"&amp;A1292,'Finish order'!$C:$K,9,FALSE),"")</f>
        <v/>
      </c>
      <c r="D1292" s="2" t="str">
        <f>IFERROR(VLOOKUP(A$1&amp;":"&amp;A1292,'Finish order'!$C:$K,7,FALSE),"")</f>
        <v/>
      </c>
      <c r="E1292" s="11" t="str">
        <f>IFERROR(VLOOKUP($A$1&amp;":"&amp;A1292,'Finish order'!C:K,5,FALSE),"")</f>
        <v/>
      </c>
      <c r="F1292" s="2" t="str">
        <f>IFERROR(VLOOKUP($A$1&amp;":"&amp;A1292,'Finish order'!C:K,4,FALSE),"")</f>
        <v/>
      </c>
      <c r="G1292" s="2" t="str" cm="1">
        <f t="array" ref="G1292">IFERROR(SMALL(IF($D$2:$D2201=D1292,$A$2:$A$911*1.001),1),"")</f>
        <v/>
      </c>
      <c r="H1292" s="2" t="str" cm="1">
        <f t="array" ref="H1292">IFERROR(SMALL(IF($D$2:$D2201=D1292,$A$2:$A$911*1.0001),2),"")</f>
        <v/>
      </c>
      <c r="I1292" s="2" t="str" cm="1">
        <f t="array" ref="I1292">IFERROR(SMALL(IF($D$2:$D2201=D1292,$A$2:$A$911*1.00001),3),"")</f>
        <v/>
      </c>
      <c r="J1292" s="2" t="str" cm="1">
        <f t="array" ref="J1292">IFERROR(SMALL(IF($D$2:$D2201=D1292,$A$2:$A$911*1.000001),4),"")</f>
        <v/>
      </c>
      <c r="K1292" s="13" t="str">
        <f t="shared" si="101"/>
        <v>No</v>
      </c>
      <c r="L1292" s="13" t="str">
        <f t="shared" si="102"/>
        <v>No</v>
      </c>
      <c r="M1292" s="13" t="str">
        <f t="shared" si="103"/>
        <v>No</v>
      </c>
      <c r="N1292" s="13" t="str">
        <f>Table1[[#This Row],[Club]]&amp;":"&amp;Table1[[#Headers],[Male]]</f>
        <v>:Male</v>
      </c>
    </row>
    <row r="1293" spans="1:14" x14ac:dyDescent="0.2">
      <c r="A1293" s="2">
        <v>1292</v>
      </c>
      <c r="B1293" s="2" t="str">
        <f>IFERROR(VLOOKUP($A$1&amp;":"&amp;A1293,'Finish order'!C:K,6,FALSE),"")</f>
        <v/>
      </c>
      <c r="C1293" s="2" t="str">
        <f>IFERROR(VLOOKUP(A$1&amp;":"&amp;A1293,'Finish order'!$C:$K,9,FALSE),"")</f>
        <v/>
      </c>
      <c r="D1293" s="2" t="str">
        <f>IFERROR(VLOOKUP(A$1&amp;":"&amp;A1293,'Finish order'!$C:$K,7,FALSE),"")</f>
        <v/>
      </c>
      <c r="E1293" s="11" t="str">
        <f>IFERROR(VLOOKUP($A$1&amp;":"&amp;A1293,'Finish order'!C:K,5,FALSE),"")</f>
        <v/>
      </c>
      <c r="F1293" s="2" t="str">
        <f>IFERROR(VLOOKUP($A$1&amp;":"&amp;A1293,'Finish order'!C:K,4,FALSE),"")</f>
        <v/>
      </c>
      <c r="G1293" s="2" t="str" cm="1">
        <f t="array" ref="G1293">IFERROR(SMALL(IF($D$2:$D2202=D1293,$A$2:$A$911*1.001),1),"")</f>
        <v/>
      </c>
      <c r="H1293" s="2" t="str" cm="1">
        <f t="array" ref="H1293">IFERROR(SMALL(IF($D$2:$D2202=D1293,$A$2:$A$911*1.0001),2),"")</f>
        <v/>
      </c>
      <c r="I1293" s="2" t="str" cm="1">
        <f t="array" ref="I1293">IFERROR(SMALL(IF($D$2:$D2202=D1293,$A$2:$A$911*1.00001),3),"")</f>
        <v/>
      </c>
      <c r="J1293" s="2" t="str" cm="1">
        <f t="array" ref="J1293">IFERROR(SMALL(IF($D$2:$D2202=D1293,$A$2:$A$911*1.000001),4),"")</f>
        <v/>
      </c>
      <c r="K1293" s="13" t="str">
        <f t="shared" si="101"/>
        <v>No</v>
      </c>
      <c r="L1293" s="13" t="str">
        <f t="shared" si="102"/>
        <v>No</v>
      </c>
      <c r="M1293" s="13" t="str">
        <f t="shared" si="103"/>
        <v>No</v>
      </c>
      <c r="N1293" s="13" t="str">
        <f>Table1[[#This Row],[Club]]&amp;":"&amp;Table1[[#Headers],[Male]]</f>
        <v>:Male</v>
      </c>
    </row>
    <row r="1294" spans="1:14" x14ac:dyDescent="0.2">
      <c r="A1294" s="2">
        <v>1293</v>
      </c>
      <c r="B1294" s="2" t="str">
        <f>IFERROR(VLOOKUP($A$1&amp;":"&amp;A1294,'Finish order'!C:K,6,FALSE),"")</f>
        <v/>
      </c>
      <c r="C1294" s="2" t="str">
        <f>IFERROR(VLOOKUP(A$1&amp;":"&amp;A1294,'Finish order'!$C:$K,9,FALSE),"")</f>
        <v/>
      </c>
      <c r="D1294" s="2" t="str">
        <f>IFERROR(VLOOKUP(A$1&amp;":"&amp;A1294,'Finish order'!$C:$K,7,FALSE),"")</f>
        <v/>
      </c>
      <c r="E1294" s="11" t="str">
        <f>IFERROR(VLOOKUP($A$1&amp;":"&amp;A1294,'Finish order'!C:K,5,FALSE),"")</f>
        <v/>
      </c>
      <c r="F1294" s="2" t="str">
        <f>IFERROR(VLOOKUP($A$1&amp;":"&amp;A1294,'Finish order'!C:K,4,FALSE),"")</f>
        <v/>
      </c>
      <c r="G1294" s="2" t="str" cm="1">
        <f t="array" ref="G1294">IFERROR(SMALL(IF($D$2:$D2203=D1294,$A$2:$A$911*1.001),1),"")</f>
        <v/>
      </c>
      <c r="H1294" s="2" t="str" cm="1">
        <f t="array" ref="H1294">IFERROR(SMALL(IF($D$2:$D2203=D1294,$A$2:$A$911*1.0001),2),"")</f>
        <v/>
      </c>
      <c r="I1294" s="2" t="str" cm="1">
        <f t="array" ref="I1294">IFERROR(SMALL(IF($D$2:$D2203=D1294,$A$2:$A$911*1.00001),3),"")</f>
        <v/>
      </c>
      <c r="J1294" s="2" t="str" cm="1">
        <f t="array" ref="J1294">IFERROR(SMALL(IF($D$2:$D2203=D1294,$A$2:$A$911*1.000001),4),"")</f>
        <v/>
      </c>
      <c r="K1294" s="13" t="str">
        <f t="shared" si="101"/>
        <v>No</v>
      </c>
      <c r="L1294" s="13" t="str">
        <f t="shared" si="102"/>
        <v>No</v>
      </c>
      <c r="M1294" s="13" t="str">
        <f t="shared" si="103"/>
        <v>No</v>
      </c>
      <c r="N1294" s="13" t="str">
        <f>Table1[[#This Row],[Club]]&amp;":"&amp;Table1[[#Headers],[Male]]</f>
        <v>:Male</v>
      </c>
    </row>
    <row r="1295" spans="1:14" x14ac:dyDescent="0.2">
      <c r="A1295" s="2">
        <v>1294</v>
      </c>
      <c r="B1295" s="2" t="str">
        <f>IFERROR(VLOOKUP($A$1&amp;":"&amp;A1295,'Finish order'!C:K,6,FALSE),"")</f>
        <v/>
      </c>
      <c r="C1295" s="2" t="str">
        <f>IFERROR(VLOOKUP(A$1&amp;":"&amp;A1295,'Finish order'!$C:$K,9,FALSE),"")</f>
        <v/>
      </c>
      <c r="D1295" s="2" t="str">
        <f>IFERROR(VLOOKUP(A$1&amp;":"&amp;A1295,'Finish order'!$C:$K,7,FALSE),"")</f>
        <v/>
      </c>
      <c r="E1295" s="11" t="str">
        <f>IFERROR(VLOOKUP($A$1&amp;":"&amp;A1295,'Finish order'!C:K,5,FALSE),"")</f>
        <v/>
      </c>
      <c r="F1295" s="2" t="str">
        <f>IFERROR(VLOOKUP($A$1&amp;":"&amp;A1295,'Finish order'!C:K,4,FALSE),"")</f>
        <v/>
      </c>
      <c r="G1295" s="2" t="str" cm="1">
        <f t="array" ref="G1295">IFERROR(SMALL(IF($D$2:$D2204=D1295,$A$2:$A$911*1.001),1),"")</f>
        <v/>
      </c>
      <c r="H1295" s="2" t="str" cm="1">
        <f t="array" ref="H1295">IFERROR(SMALL(IF($D$2:$D2204=D1295,$A$2:$A$911*1.0001),2),"")</f>
        <v/>
      </c>
      <c r="I1295" s="2" t="str" cm="1">
        <f t="array" ref="I1295">IFERROR(SMALL(IF($D$2:$D2204=D1295,$A$2:$A$911*1.00001),3),"")</f>
        <v/>
      </c>
      <c r="J1295" s="2" t="str" cm="1">
        <f t="array" ref="J1295">IFERROR(SMALL(IF($D$2:$D2204=D1295,$A$2:$A$911*1.000001),4),"")</f>
        <v/>
      </c>
      <c r="K1295" s="13" t="str">
        <f t="shared" si="101"/>
        <v>No</v>
      </c>
      <c r="L1295" s="13" t="str">
        <f t="shared" si="102"/>
        <v>No</v>
      </c>
      <c r="M1295" s="13" t="str">
        <f t="shared" si="103"/>
        <v>No</v>
      </c>
      <c r="N1295" s="13" t="str">
        <f>Table1[[#This Row],[Club]]&amp;":"&amp;Table1[[#Headers],[Male]]</f>
        <v>:Male</v>
      </c>
    </row>
    <row r="1296" spans="1:14" x14ac:dyDescent="0.2">
      <c r="A1296" s="2">
        <v>1295</v>
      </c>
      <c r="B1296" s="2" t="str">
        <f>IFERROR(VLOOKUP($A$1&amp;":"&amp;A1296,'Finish order'!C:K,6,FALSE),"")</f>
        <v/>
      </c>
      <c r="C1296" s="2" t="str">
        <f>IFERROR(VLOOKUP(A$1&amp;":"&amp;A1296,'Finish order'!$C:$K,9,FALSE),"")</f>
        <v/>
      </c>
      <c r="D1296" s="2" t="str">
        <f>IFERROR(VLOOKUP(A$1&amp;":"&amp;A1296,'Finish order'!$C:$K,7,FALSE),"")</f>
        <v/>
      </c>
      <c r="E1296" s="11" t="str">
        <f>IFERROR(VLOOKUP($A$1&amp;":"&amp;A1296,'Finish order'!C:K,5,FALSE),"")</f>
        <v/>
      </c>
      <c r="F1296" s="2" t="str">
        <f>IFERROR(VLOOKUP($A$1&amp;":"&amp;A1296,'Finish order'!C:K,4,FALSE),"")</f>
        <v/>
      </c>
      <c r="G1296" s="2" t="str" cm="1">
        <f t="array" ref="G1296">IFERROR(SMALL(IF($D$2:$D2205=D1296,$A$2:$A$911*1.001),1),"")</f>
        <v/>
      </c>
      <c r="H1296" s="2" t="str" cm="1">
        <f t="array" ref="H1296">IFERROR(SMALL(IF($D$2:$D2205=D1296,$A$2:$A$911*1.0001),2),"")</f>
        <v/>
      </c>
      <c r="I1296" s="2" t="str" cm="1">
        <f t="array" ref="I1296">IFERROR(SMALL(IF($D$2:$D2205=D1296,$A$2:$A$911*1.00001),3),"")</f>
        <v/>
      </c>
      <c r="J1296" s="2" t="str" cm="1">
        <f t="array" ref="J1296">IFERROR(SMALL(IF($D$2:$D2205=D1296,$A$2:$A$911*1.000001),4),"")</f>
        <v/>
      </c>
      <c r="K1296" s="13" t="str">
        <f t="shared" si="101"/>
        <v>No</v>
      </c>
      <c r="L1296" s="13" t="str">
        <f t="shared" si="102"/>
        <v>No</v>
      </c>
      <c r="M1296" s="13" t="str">
        <f t="shared" si="103"/>
        <v>No</v>
      </c>
      <c r="N1296" s="13" t="str">
        <f>Table1[[#This Row],[Club]]&amp;":"&amp;Table1[[#Headers],[Male]]</f>
        <v>:Male</v>
      </c>
    </row>
    <row r="1297" spans="1:14" x14ac:dyDescent="0.2">
      <c r="A1297" s="2">
        <v>1296</v>
      </c>
      <c r="B1297" s="2" t="str">
        <f>IFERROR(VLOOKUP($A$1&amp;":"&amp;A1297,'Finish order'!C:K,6,FALSE),"")</f>
        <v/>
      </c>
      <c r="C1297" s="2" t="str">
        <f>IFERROR(VLOOKUP(A$1&amp;":"&amp;A1297,'Finish order'!$C:$K,9,FALSE),"")</f>
        <v/>
      </c>
      <c r="D1297" s="2" t="str">
        <f>IFERROR(VLOOKUP(A$1&amp;":"&amp;A1297,'Finish order'!$C:$K,7,FALSE),"")</f>
        <v/>
      </c>
      <c r="E1297" s="11" t="str">
        <f>IFERROR(VLOOKUP($A$1&amp;":"&amp;A1297,'Finish order'!C:K,5,FALSE),"")</f>
        <v/>
      </c>
      <c r="F1297" s="2" t="str">
        <f>IFERROR(VLOOKUP($A$1&amp;":"&amp;A1297,'Finish order'!C:K,4,FALSE),"")</f>
        <v/>
      </c>
      <c r="G1297" s="2" t="str" cm="1">
        <f t="array" ref="G1297">IFERROR(SMALL(IF($D$2:$D2206=D1297,$A$2:$A$911*1.001),1),"")</f>
        <v/>
      </c>
      <c r="H1297" s="2" t="str" cm="1">
        <f t="array" ref="H1297">IFERROR(SMALL(IF($D$2:$D2206=D1297,$A$2:$A$911*1.0001),2),"")</f>
        <v/>
      </c>
      <c r="I1297" s="2" t="str" cm="1">
        <f t="array" ref="I1297">IFERROR(SMALL(IF($D$2:$D2206=D1297,$A$2:$A$911*1.00001),3),"")</f>
        <v/>
      </c>
      <c r="J1297" s="2" t="str" cm="1">
        <f t="array" ref="J1297">IFERROR(SMALL(IF($D$2:$D2206=D1297,$A$2:$A$911*1.000001),4),"")</f>
        <v/>
      </c>
      <c r="K1297" s="13" t="str">
        <f t="shared" si="101"/>
        <v>No</v>
      </c>
      <c r="L1297" s="13" t="str">
        <f t="shared" si="102"/>
        <v>No</v>
      </c>
      <c r="M1297" s="13" t="str">
        <f t="shared" si="103"/>
        <v>No</v>
      </c>
      <c r="N1297" s="13" t="str">
        <f>Table1[[#This Row],[Club]]&amp;":"&amp;Table1[[#Headers],[Male]]</f>
        <v>:Male</v>
      </c>
    </row>
    <row r="1298" spans="1:14" x14ac:dyDescent="0.2">
      <c r="A1298" s="2">
        <v>1297</v>
      </c>
      <c r="B1298" s="2" t="str">
        <f>IFERROR(VLOOKUP($A$1&amp;":"&amp;A1298,'Finish order'!C:K,6,FALSE),"")</f>
        <v/>
      </c>
      <c r="C1298" s="2" t="str">
        <f>IFERROR(VLOOKUP(A$1&amp;":"&amp;A1298,'Finish order'!$C:$K,9,FALSE),"")</f>
        <v/>
      </c>
      <c r="D1298" s="2" t="str">
        <f>IFERROR(VLOOKUP(A$1&amp;":"&amp;A1298,'Finish order'!$C:$K,7,FALSE),"")</f>
        <v/>
      </c>
      <c r="E1298" s="11" t="str">
        <f>IFERROR(VLOOKUP($A$1&amp;":"&amp;A1298,'Finish order'!C:K,5,FALSE),"")</f>
        <v/>
      </c>
      <c r="F1298" s="2" t="str">
        <f>IFERROR(VLOOKUP($A$1&amp;":"&amp;A1298,'Finish order'!C:K,4,FALSE),"")</f>
        <v/>
      </c>
      <c r="G1298" s="2" t="str" cm="1">
        <f t="array" ref="G1298">IFERROR(SMALL(IF($D$2:$D2207=D1298,$A$2:$A$911*1.001),1),"")</f>
        <v/>
      </c>
      <c r="H1298" s="2" t="str" cm="1">
        <f t="array" ref="H1298">IFERROR(SMALL(IF($D$2:$D2207=D1298,$A$2:$A$911*1.0001),2),"")</f>
        <v/>
      </c>
      <c r="I1298" s="2" t="str" cm="1">
        <f t="array" ref="I1298">IFERROR(SMALL(IF($D$2:$D2207=D1298,$A$2:$A$911*1.00001),3),"")</f>
        <v/>
      </c>
      <c r="J1298" s="2" t="str" cm="1">
        <f t="array" ref="J1298">IFERROR(SMALL(IF($D$2:$D2207=D1298,$A$2:$A$911*1.000001),4),"")</f>
        <v/>
      </c>
      <c r="K1298" s="13" t="str">
        <f t="shared" si="101"/>
        <v>No</v>
      </c>
      <c r="L1298" s="13" t="str">
        <f t="shared" si="102"/>
        <v>No</v>
      </c>
      <c r="M1298" s="13" t="str">
        <f t="shared" si="103"/>
        <v>No</v>
      </c>
      <c r="N1298" s="13" t="str">
        <f>Table1[[#This Row],[Club]]&amp;":"&amp;Table1[[#Headers],[Male]]</f>
        <v>:Male</v>
      </c>
    </row>
    <row r="1299" spans="1:14" x14ac:dyDescent="0.2">
      <c r="A1299" s="2">
        <v>1298</v>
      </c>
      <c r="B1299" s="2" t="str">
        <f>IFERROR(VLOOKUP($A$1&amp;":"&amp;A1299,'Finish order'!C:K,6,FALSE),"")</f>
        <v/>
      </c>
      <c r="C1299" s="2" t="str">
        <f>IFERROR(VLOOKUP(A$1&amp;":"&amp;A1299,'Finish order'!$C:$K,9,FALSE),"")</f>
        <v/>
      </c>
      <c r="D1299" s="2" t="str">
        <f>IFERROR(VLOOKUP(A$1&amp;":"&amp;A1299,'Finish order'!$C:$K,7,FALSE),"")</f>
        <v/>
      </c>
      <c r="E1299" s="11" t="str">
        <f>IFERROR(VLOOKUP($A$1&amp;":"&amp;A1299,'Finish order'!C:K,5,FALSE),"")</f>
        <v/>
      </c>
      <c r="F1299" s="2" t="str">
        <f>IFERROR(VLOOKUP($A$1&amp;":"&amp;A1299,'Finish order'!C:K,4,FALSE),"")</f>
        <v/>
      </c>
      <c r="G1299" s="2" t="str" cm="1">
        <f t="array" ref="G1299">IFERROR(SMALL(IF($D$2:$D2208=D1299,$A$2:$A$911*1.001),1),"")</f>
        <v/>
      </c>
      <c r="H1299" s="2" t="str" cm="1">
        <f t="array" ref="H1299">IFERROR(SMALL(IF($D$2:$D2208=D1299,$A$2:$A$911*1.0001),2),"")</f>
        <v/>
      </c>
      <c r="I1299" s="2" t="str" cm="1">
        <f t="array" ref="I1299">IFERROR(SMALL(IF($D$2:$D2208=D1299,$A$2:$A$911*1.00001),3),"")</f>
        <v/>
      </c>
      <c r="J1299" s="2" t="str" cm="1">
        <f t="array" ref="J1299">IFERROR(SMALL(IF($D$2:$D2208=D1299,$A$2:$A$911*1.000001),4),"")</f>
        <v/>
      </c>
      <c r="K1299" s="13" t="str">
        <f t="shared" si="101"/>
        <v>No</v>
      </c>
      <c r="L1299" s="13" t="str">
        <f t="shared" si="102"/>
        <v>No</v>
      </c>
      <c r="M1299" s="13" t="str">
        <f t="shared" si="103"/>
        <v>No</v>
      </c>
      <c r="N1299" s="13" t="str">
        <f>Table1[[#This Row],[Club]]&amp;":"&amp;Table1[[#Headers],[Male]]</f>
        <v>:Male</v>
      </c>
    </row>
    <row r="1300" spans="1:14" x14ac:dyDescent="0.2">
      <c r="A1300" s="2">
        <v>1299</v>
      </c>
      <c r="B1300" s="2" t="str">
        <f>IFERROR(VLOOKUP($A$1&amp;":"&amp;A1300,'Finish order'!C:K,6,FALSE),"")</f>
        <v/>
      </c>
      <c r="C1300" s="2" t="str">
        <f>IFERROR(VLOOKUP(A$1&amp;":"&amp;A1300,'Finish order'!$C:$K,9,FALSE),"")</f>
        <v/>
      </c>
      <c r="D1300" s="2" t="str">
        <f>IFERROR(VLOOKUP(A$1&amp;":"&amp;A1300,'Finish order'!$C:$K,7,FALSE),"")</f>
        <v/>
      </c>
      <c r="E1300" s="11" t="str">
        <f>IFERROR(VLOOKUP($A$1&amp;":"&amp;A1300,'Finish order'!C:K,5,FALSE),"")</f>
        <v/>
      </c>
      <c r="F1300" s="2" t="str">
        <f>IFERROR(VLOOKUP($A$1&amp;":"&amp;A1300,'Finish order'!C:K,4,FALSE),"")</f>
        <v/>
      </c>
      <c r="G1300" s="2" t="str" cm="1">
        <f t="array" ref="G1300">IFERROR(SMALL(IF($D$2:$D2209=D1300,$A$2:$A$911*1.001),1),"")</f>
        <v/>
      </c>
      <c r="H1300" s="2" t="str" cm="1">
        <f t="array" ref="H1300">IFERROR(SMALL(IF($D$2:$D2209=D1300,$A$2:$A$911*1.0001),2),"")</f>
        <v/>
      </c>
      <c r="I1300" s="2" t="str" cm="1">
        <f t="array" ref="I1300">IFERROR(SMALL(IF($D$2:$D2209=D1300,$A$2:$A$911*1.00001),3),"")</f>
        <v/>
      </c>
      <c r="J1300" s="2" t="str" cm="1">
        <f t="array" ref="J1300">IFERROR(SMALL(IF($D$2:$D2209=D1300,$A$2:$A$911*1.000001),4),"")</f>
        <v/>
      </c>
      <c r="K1300" s="13" t="str">
        <f t="shared" si="101"/>
        <v>No</v>
      </c>
      <c r="L1300" s="13" t="str">
        <f t="shared" si="102"/>
        <v>No</v>
      </c>
      <c r="M1300" s="13" t="str">
        <f t="shared" si="103"/>
        <v>No</v>
      </c>
      <c r="N1300" s="13" t="str">
        <f>Table1[[#This Row],[Club]]&amp;":"&amp;Table1[[#Headers],[Male]]</f>
        <v>:Male</v>
      </c>
    </row>
    <row r="1301" spans="1:14" x14ac:dyDescent="0.2">
      <c r="A1301" s="2">
        <v>1300</v>
      </c>
      <c r="B1301" s="2" t="str">
        <f>IFERROR(VLOOKUP($A$1&amp;":"&amp;A1301,'Finish order'!C:K,6,FALSE),"")</f>
        <v/>
      </c>
      <c r="C1301" s="2" t="str">
        <f>IFERROR(VLOOKUP(A$1&amp;":"&amp;A1301,'Finish order'!$C:$K,9,FALSE),"")</f>
        <v/>
      </c>
      <c r="D1301" s="2" t="str">
        <f>IFERROR(VLOOKUP(A$1&amp;":"&amp;A1301,'Finish order'!$C:$K,7,FALSE),"")</f>
        <v/>
      </c>
      <c r="E1301" s="11" t="str">
        <f>IFERROR(VLOOKUP($A$1&amp;":"&amp;A1301,'Finish order'!C:K,5,FALSE),"")</f>
        <v/>
      </c>
      <c r="F1301" s="2" t="str">
        <f>IFERROR(VLOOKUP($A$1&amp;":"&amp;A1301,'Finish order'!C:K,4,FALSE),"")</f>
        <v/>
      </c>
      <c r="G1301" s="2" t="str" cm="1">
        <f t="array" ref="G1301">IFERROR(SMALL(IF($D$2:$D2210=D1301,$A$2:$A$911*1.001),1),"")</f>
        <v/>
      </c>
      <c r="H1301" s="2" t="str" cm="1">
        <f t="array" ref="H1301">IFERROR(SMALL(IF($D$2:$D2210=D1301,$A$2:$A$911*1.0001),2),"")</f>
        <v/>
      </c>
      <c r="I1301" s="2" t="str" cm="1">
        <f t="array" ref="I1301">IFERROR(SMALL(IF($D$2:$D2210=D1301,$A$2:$A$911*1.00001),3),"")</f>
        <v/>
      </c>
      <c r="J1301" s="2" t="str" cm="1">
        <f t="array" ref="J1301">IFERROR(SMALL(IF($D$2:$D2210=D1301,$A$2:$A$911*1.000001),4),"")</f>
        <v/>
      </c>
      <c r="K1301" s="13" t="str">
        <f t="shared" si="101"/>
        <v>No</v>
      </c>
      <c r="L1301" s="13" t="str">
        <f t="shared" si="102"/>
        <v>No</v>
      </c>
      <c r="M1301" s="13" t="str">
        <f t="shared" si="103"/>
        <v>No</v>
      </c>
      <c r="N1301" s="13" t="str">
        <f>Table1[[#This Row],[Club]]&amp;":"&amp;Table1[[#Headers],[Male]]</f>
        <v>:Male</v>
      </c>
    </row>
    <row r="1302" spans="1:14" x14ac:dyDescent="0.2">
      <c r="A1302" s="2">
        <v>1301</v>
      </c>
      <c r="B1302" s="2" t="str">
        <f>IFERROR(VLOOKUP($A$1&amp;":"&amp;A1302,'Finish order'!C:K,6,FALSE),"")</f>
        <v/>
      </c>
      <c r="C1302" s="2" t="str">
        <f>IFERROR(VLOOKUP(A$1&amp;":"&amp;A1302,'Finish order'!$C:$K,9,FALSE),"")</f>
        <v/>
      </c>
      <c r="D1302" s="2" t="str">
        <f>IFERROR(VLOOKUP(A$1&amp;":"&amp;A1302,'Finish order'!$C:$K,7,FALSE),"")</f>
        <v/>
      </c>
      <c r="E1302" s="11" t="str">
        <f>IFERROR(VLOOKUP($A$1&amp;":"&amp;A1302,'Finish order'!C:K,5,FALSE),"")</f>
        <v/>
      </c>
      <c r="F1302" s="2" t="str">
        <f>IFERROR(VLOOKUP($A$1&amp;":"&amp;A1302,'Finish order'!C:K,4,FALSE),"")</f>
        <v/>
      </c>
      <c r="G1302" s="2" t="str" cm="1">
        <f t="array" ref="G1302">IFERROR(SMALL(IF($D$2:$D2211=D1302,$A$2:$A$911*1.001),1),"")</f>
        <v/>
      </c>
      <c r="H1302" s="2" t="str" cm="1">
        <f t="array" ref="H1302">IFERROR(SMALL(IF($D$2:$D2211=D1302,$A$2:$A$911*1.0001),2),"")</f>
        <v/>
      </c>
      <c r="I1302" s="2" t="str" cm="1">
        <f t="array" ref="I1302">IFERROR(SMALL(IF($D$2:$D2211=D1302,$A$2:$A$911*1.00001),3),"")</f>
        <v/>
      </c>
      <c r="J1302" s="2" t="str" cm="1">
        <f t="array" ref="J1302">IFERROR(SMALL(IF($D$2:$D2211=D1302,$A$2:$A$911*1.000001),4),"")</f>
        <v/>
      </c>
      <c r="K1302" s="13" t="str">
        <f t="shared" si="101"/>
        <v>No</v>
      </c>
      <c r="L1302" s="13" t="str">
        <f t="shared" si="102"/>
        <v>No</v>
      </c>
      <c r="M1302" s="13" t="str">
        <f t="shared" si="103"/>
        <v>No</v>
      </c>
      <c r="N1302" s="13" t="str">
        <f>Table1[[#This Row],[Club]]&amp;":"&amp;Table1[[#Headers],[Male]]</f>
        <v>:Male</v>
      </c>
    </row>
    <row r="1303" spans="1:14" x14ac:dyDescent="0.2">
      <c r="A1303" s="2">
        <v>1302</v>
      </c>
      <c r="B1303" s="2" t="str">
        <f>IFERROR(VLOOKUP($A$1&amp;":"&amp;A1303,'Finish order'!C:K,6,FALSE),"")</f>
        <v/>
      </c>
      <c r="C1303" s="2" t="str">
        <f>IFERROR(VLOOKUP(A$1&amp;":"&amp;A1303,'Finish order'!$C:$K,9,FALSE),"")</f>
        <v/>
      </c>
      <c r="D1303" s="2" t="str">
        <f>IFERROR(VLOOKUP(A$1&amp;":"&amp;A1303,'Finish order'!$C:$K,7,FALSE),"")</f>
        <v/>
      </c>
      <c r="E1303" s="11" t="str">
        <f>IFERROR(VLOOKUP($A$1&amp;":"&amp;A1303,'Finish order'!C:K,5,FALSE),"")</f>
        <v/>
      </c>
      <c r="F1303" s="2" t="str">
        <f>IFERROR(VLOOKUP($A$1&amp;":"&amp;A1303,'Finish order'!C:K,4,FALSE),"")</f>
        <v/>
      </c>
      <c r="G1303" s="2" t="str" cm="1">
        <f t="array" ref="G1303">IFERROR(SMALL(IF($D$2:$D2212=D1303,$A$2:$A$911*1.001),1),"")</f>
        <v/>
      </c>
      <c r="H1303" s="2" t="str" cm="1">
        <f t="array" ref="H1303">IFERROR(SMALL(IF($D$2:$D2212=D1303,$A$2:$A$911*1.0001),2),"")</f>
        <v/>
      </c>
      <c r="I1303" s="2" t="str" cm="1">
        <f t="array" ref="I1303">IFERROR(SMALL(IF($D$2:$D2212=D1303,$A$2:$A$911*1.00001),3),"")</f>
        <v/>
      </c>
      <c r="J1303" s="2" t="str" cm="1">
        <f t="array" ref="J1303">IFERROR(SMALL(IF($D$2:$D2212=D1303,$A$2:$A$911*1.000001),4),"")</f>
        <v/>
      </c>
      <c r="K1303" s="13" t="str">
        <f t="shared" si="101"/>
        <v>No</v>
      </c>
      <c r="L1303" s="13" t="str">
        <f t="shared" si="102"/>
        <v>No</v>
      </c>
      <c r="M1303" s="13" t="str">
        <f t="shared" si="103"/>
        <v>No</v>
      </c>
      <c r="N1303" s="13" t="str">
        <f>Table1[[#This Row],[Club]]&amp;":"&amp;Table1[[#Headers],[Male]]</f>
        <v>:Male</v>
      </c>
    </row>
    <row r="1304" spans="1:14" x14ac:dyDescent="0.2">
      <c r="A1304" s="2">
        <v>1303</v>
      </c>
      <c r="B1304" s="2" t="str">
        <f>IFERROR(VLOOKUP($A$1&amp;":"&amp;A1304,'Finish order'!C:K,6,FALSE),"")</f>
        <v/>
      </c>
      <c r="C1304" s="2" t="str">
        <f>IFERROR(VLOOKUP(A$1&amp;":"&amp;A1304,'Finish order'!$C:$K,9,FALSE),"")</f>
        <v/>
      </c>
      <c r="D1304" s="2" t="str">
        <f>IFERROR(VLOOKUP(A$1&amp;":"&amp;A1304,'Finish order'!$C:$K,7,FALSE),"")</f>
        <v/>
      </c>
      <c r="E1304" s="11" t="str">
        <f>IFERROR(VLOOKUP($A$1&amp;":"&amp;A1304,'Finish order'!C:K,5,FALSE),"")</f>
        <v/>
      </c>
      <c r="F1304" s="2" t="str">
        <f>IFERROR(VLOOKUP($A$1&amp;":"&amp;A1304,'Finish order'!C:K,4,FALSE),"")</f>
        <v/>
      </c>
      <c r="G1304" s="2" t="str" cm="1">
        <f t="array" ref="G1304">IFERROR(SMALL(IF($D$2:$D2213=D1304,$A$2:$A$911*1.001),1),"")</f>
        <v/>
      </c>
      <c r="H1304" s="2" t="str" cm="1">
        <f t="array" ref="H1304">IFERROR(SMALL(IF($D$2:$D2213=D1304,$A$2:$A$911*1.0001),2),"")</f>
        <v/>
      </c>
      <c r="I1304" s="2" t="str" cm="1">
        <f t="array" ref="I1304">IFERROR(SMALL(IF($D$2:$D2213=D1304,$A$2:$A$911*1.00001),3),"")</f>
        <v/>
      </c>
      <c r="J1304" s="2" t="str" cm="1">
        <f t="array" ref="J1304">IFERROR(SMALL(IF($D$2:$D2213=D1304,$A$2:$A$911*1.000001),4),"")</f>
        <v/>
      </c>
      <c r="K1304" s="13" t="str">
        <f t="shared" si="101"/>
        <v>No</v>
      </c>
      <c r="L1304" s="13" t="str">
        <f t="shared" si="102"/>
        <v>No</v>
      </c>
      <c r="M1304" s="13" t="str">
        <f t="shared" si="103"/>
        <v>No</v>
      </c>
      <c r="N1304" s="13" t="str">
        <f>Table1[[#This Row],[Club]]&amp;":"&amp;Table1[[#Headers],[Male]]</f>
        <v>:Male</v>
      </c>
    </row>
    <row r="1305" spans="1:14" x14ac:dyDescent="0.2">
      <c r="A1305" s="2">
        <v>1304</v>
      </c>
      <c r="B1305" s="2" t="str">
        <f>IFERROR(VLOOKUP($A$1&amp;":"&amp;A1305,'Finish order'!C:K,6,FALSE),"")</f>
        <v/>
      </c>
      <c r="C1305" s="2" t="str">
        <f>IFERROR(VLOOKUP(A$1&amp;":"&amp;A1305,'Finish order'!$C:$K,9,FALSE),"")</f>
        <v/>
      </c>
      <c r="D1305" s="2" t="str">
        <f>IFERROR(VLOOKUP(A$1&amp;":"&amp;A1305,'Finish order'!$C:$K,7,FALSE),"")</f>
        <v/>
      </c>
      <c r="E1305" s="11" t="str">
        <f>IFERROR(VLOOKUP($A$1&amp;":"&amp;A1305,'Finish order'!C:K,5,FALSE),"")</f>
        <v/>
      </c>
      <c r="F1305" s="2" t="str">
        <f>IFERROR(VLOOKUP($A$1&amp;":"&amp;A1305,'Finish order'!C:K,4,FALSE),"")</f>
        <v/>
      </c>
      <c r="G1305" s="2" t="str" cm="1">
        <f t="array" ref="G1305">IFERROR(SMALL(IF($D$2:$D2214=D1305,$A$2:$A$911*1.001),1),"")</f>
        <v/>
      </c>
      <c r="H1305" s="2" t="str" cm="1">
        <f t="array" ref="H1305">IFERROR(SMALL(IF($D$2:$D2214=D1305,$A$2:$A$911*1.0001),2),"")</f>
        <v/>
      </c>
      <c r="I1305" s="2" t="str" cm="1">
        <f t="array" ref="I1305">IFERROR(SMALL(IF($D$2:$D2214=D1305,$A$2:$A$911*1.00001),3),"")</f>
        <v/>
      </c>
      <c r="J1305" s="2" t="str" cm="1">
        <f t="array" ref="J1305">IFERROR(SMALL(IF($D$2:$D2214=D1305,$A$2:$A$911*1.000001),4),"")</f>
        <v/>
      </c>
      <c r="K1305" s="13" t="str">
        <f t="shared" si="101"/>
        <v>No</v>
      </c>
      <c r="L1305" s="13" t="str">
        <f t="shared" si="102"/>
        <v>No</v>
      </c>
      <c r="M1305" s="13" t="str">
        <f t="shared" si="103"/>
        <v>No</v>
      </c>
      <c r="N1305" s="13" t="str">
        <f>Table1[[#This Row],[Club]]&amp;":"&amp;Table1[[#Headers],[Male]]</f>
        <v>:Male</v>
      </c>
    </row>
    <row r="1306" spans="1:14" x14ac:dyDescent="0.2">
      <c r="A1306" s="2">
        <v>1305</v>
      </c>
      <c r="B1306" s="2" t="str">
        <f>IFERROR(VLOOKUP($A$1&amp;":"&amp;A1306,'Finish order'!C:K,6,FALSE),"")</f>
        <v/>
      </c>
      <c r="C1306" s="2" t="str">
        <f>IFERROR(VLOOKUP(A$1&amp;":"&amp;A1306,'Finish order'!$C:$K,9,FALSE),"")</f>
        <v/>
      </c>
      <c r="D1306" s="2" t="str">
        <f>IFERROR(VLOOKUP(A$1&amp;":"&amp;A1306,'Finish order'!$C:$K,7,FALSE),"")</f>
        <v/>
      </c>
      <c r="E1306" s="11" t="str">
        <f>IFERROR(VLOOKUP($A$1&amp;":"&amp;A1306,'Finish order'!C:K,5,FALSE),"")</f>
        <v/>
      </c>
      <c r="F1306" s="2" t="str">
        <f>IFERROR(VLOOKUP($A$1&amp;":"&amp;A1306,'Finish order'!C:K,4,FALSE),"")</f>
        <v/>
      </c>
      <c r="G1306" s="2" t="str" cm="1">
        <f t="array" ref="G1306">IFERROR(SMALL(IF($D$2:$D2215=D1306,$A$2:$A$911*1.001),1),"")</f>
        <v/>
      </c>
      <c r="H1306" s="2" t="str" cm="1">
        <f t="array" ref="H1306">IFERROR(SMALL(IF($D$2:$D2215=D1306,$A$2:$A$911*1.0001),2),"")</f>
        <v/>
      </c>
      <c r="I1306" s="2" t="str" cm="1">
        <f t="array" ref="I1306">IFERROR(SMALL(IF($D$2:$D2215=D1306,$A$2:$A$911*1.00001),3),"")</f>
        <v/>
      </c>
      <c r="J1306" s="2" t="str" cm="1">
        <f t="array" ref="J1306">IFERROR(SMALL(IF($D$2:$D2215=D1306,$A$2:$A$911*1.000001),4),"")</f>
        <v/>
      </c>
      <c r="K1306" s="13" t="str">
        <f t="shared" si="101"/>
        <v>No</v>
      </c>
      <c r="L1306" s="13" t="str">
        <f t="shared" si="102"/>
        <v>No</v>
      </c>
      <c r="M1306" s="13" t="str">
        <f t="shared" si="103"/>
        <v>No</v>
      </c>
      <c r="N1306" s="13" t="str">
        <f>Table1[[#This Row],[Club]]&amp;":"&amp;Table1[[#Headers],[Male]]</f>
        <v>:Male</v>
      </c>
    </row>
    <row r="1307" spans="1:14" x14ac:dyDescent="0.2">
      <c r="A1307" s="2">
        <v>1306</v>
      </c>
      <c r="B1307" s="2" t="str">
        <f>IFERROR(VLOOKUP($A$1&amp;":"&amp;A1307,'Finish order'!C:K,6,FALSE),"")</f>
        <v/>
      </c>
      <c r="C1307" s="2" t="str">
        <f>IFERROR(VLOOKUP(A$1&amp;":"&amp;A1307,'Finish order'!$C:$K,9,FALSE),"")</f>
        <v/>
      </c>
      <c r="D1307" s="2" t="str">
        <f>IFERROR(VLOOKUP(A$1&amp;":"&amp;A1307,'Finish order'!$C:$K,7,FALSE),"")</f>
        <v/>
      </c>
      <c r="E1307" s="11" t="str">
        <f>IFERROR(VLOOKUP($A$1&amp;":"&amp;A1307,'Finish order'!C:K,5,FALSE),"")</f>
        <v/>
      </c>
      <c r="F1307" s="2" t="str">
        <f>IFERROR(VLOOKUP($A$1&amp;":"&amp;A1307,'Finish order'!C:K,4,FALSE),"")</f>
        <v/>
      </c>
      <c r="G1307" s="2" t="str" cm="1">
        <f t="array" ref="G1307">IFERROR(SMALL(IF($D$2:$D2216=D1307,$A$2:$A$911*1.001),1),"")</f>
        <v/>
      </c>
      <c r="H1307" s="2" t="str" cm="1">
        <f t="array" ref="H1307">IFERROR(SMALL(IF($D$2:$D2216=D1307,$A$2:$A$911*1.0001),2),"")</f>
        <v/>
      </c>
      <c r="I1307" s="2" t="str" cm="1">
        <f t="array" ref="I1307">IFERROR(SMALL(IF($D$2:$D2216=D1307,$A$2:$A$911*1.00001),3),"")</f>
        <v/>
      </c>
      <c r="J1307" s="2" t="str" cm="1">
        <f t="array" ref="J1307">IFERROR(SMALL(IF($D$2:$D2216=D1307,$A$2:$A$911*1.000001),4),"")</f>
        <v/>
      </c>
      <c r="K1307" s="13" t="str">
        <f t="shared" si="101"/>
        <v>No</v>
      </c>
      <c r="L1307" s="13" t="str">
        <f t="shared" si="102"/>
        <v>No</v>
      </c>
      <c r="M1307" s="13" t="str">
        <f t="shared" si="103"/>
        <v>No</v>
      </c>
      <c r="N1307" s="13" t="str">
        <f>Table1[[#This Row],[Club]]&amp;":"&amp;Table1[[#Headers],[Male]]</f>
        <v>:Male</v>
      </c>
    </row>
    <row r="1308" spans="1:14" x14ac:dyDescent="0.2">
      <c r="A1308" s="2">
        <v>1307</v>
      </c>
      <c r="B1308" s="2" t="str">
        <f>IFERROR(VLOOKUP($A$1&amp;":"&amp;A1308,'Finish order'!C:K,6,FALSE),"")</f>
        <v/>
      </c>
      <c r="C1308" s="2" t="str">
        <f>IFERROR(VLOOKUP(A$1&amp;":"&amp;A1308,'Finish order'!$C:$K,9,FALSE),"")</f>
        <v/>
      </c>
      <c r="D1308" s="2" t="str">
        <f>IFERROR(VLOOKUP(A$1&amp;":"&amp;A1308,'Finish order'!$C:$K,7,FALSE),"")</f>
        <v/>
      </c>
      <c r="E1308" s="11" t="str">
        <f>IFERROR(VLOOKUP($A$1&amp;":"&amp;A1308,'Finish order'!C:K,5,FALSE),"")</f>
        <v/>
      </c>
      <c r="F1308" s="2" t="str">
        <f>IFERROR(VLOOKUP($A$1&amp;":"&amp;A1308,'Finish order'!C:K,4,FALSE),"")</f>
        <v/>
      </c>
      <c r="G1308" s="2" t="str" cm="1">
        <f t="array" ref="G1308">IFERROR(SMALL(IF($D$2:$D2217=D1308,$A$2:$A$911*1.001),1),"")</f>
        <v/>
      </c>
      <c r="H1308" s="2" t="str" cm="1">
        <f t="array" ref="H1308">IFERROR(SMALL(IF($D$2:$D2217=D1308,$A$2:$A$911*1.0001),2),"")</f>
        <v/>
      </c>
      <c r="I1308" s="2" t="str" cm="1">
        <f t="array" ref="I1308">IFERROR(SMALL(IF($D$2:$D2217=D1308,$A$2:$A$911*1.00001),3),"")</f>
        <v/>
      </c>
      <c r="J1308" s="2" t="str" cm="1">
        <f t="array" ref="J1308">IFERROR(SMALL(IF($D$2:$D2217=D1308,$A$2:$A$911*1.000001),4),"")</f>
        <v/>
      </c>
      <c r="K1308" s="13" t="str">
        <f t="shared" si="101"/>
        <v>No</v>
      </c>
      <c r="L1308" s="13" t="str">
        <f t="shared" si="102"/>
        <v>No</v>
      </c>
      <c r="M1308" s="13" t="str">
        <f t="shared" si="103"/>
        <v>No</v>
      </c>
      <c r="N1308" s="13" t="str">
        <f>Table1[[#This Row],[Club]]&amp;":"&amp;Table1[[#Headers],[Male]]</f>
        <v>:Male</v>
      </c>
    </row>
    <row r="1309" spans="1:14" x14ac:dyDescent="0.2">
      <c r="A1309" s="2">
        <v>1308</v>
      </c>
      <c r="B1309" s="2" t="str">
        <f>IFERROR(VLOOKUP($A$1&amp;":"&amp;A1309,'Finish order'!C:K,6,FALSE),"")</f>
        <v/>
      </c>
      <c r="C1309" s="2" t="str">
        <f>IFERROR(VLOOKUP(A$1&amp;":"&amp;A1309,'Finish order'!$C:$K,9,FALSE),"")</f>
        <v/>
      </c>
      <c r="D1309" s="2" t="str">
        <f>IFERROR(VLOOKUP(A$1&amp;":"&amp;A1309,'Finish order'!$C:$K,7,FALSE),"")</f>
        <v/>
      </c>
      <c r="E1309" s="11" t="str">
        <f>IFERROR(VLOOKUP($A$1&amp;":"&amp;A1309,'Finish order'!C:K,5,FALSE),"")</f>
        <v/>
      </c>
      <c r="F1309" s="2" t="str">
        <f>IFERROR(VLOOKUP($A$1&amp;":"&amp;A1309,'Finish order'!C:K,4,FALSE),"")</f>
        <v/>
      </c>
      <c r="G1309" s="2" t="str" cm="1">
        <f t="array" ref="G1309">IFERROR(SMALL(IF($D$2:$D2218=D1309,$A$2:$A$911*1.001),1),"")</f>
        <v/>
      </c>
      <c r="H1309" s="2" t="str" cm="1">
        <f t="array" ref="H1309">IFERROR(SMALL(IF($D$2:$D2218=D1309,$A$2:$A$911*1.0001),2),"")</f>
        <v/>
      </c>
      <c r="I1309" s="2" t="str" cm="1">
        <f t="array" ref="I1309">IFERROR(SMALL(IF($D$2:$D2218=D1309,$A$2:$A$911*1.00001),3),"")</f>
        <v/>
      </c>
      <c r="J1309" s="2" t="str" cm="1">
        <f t="array" ref="J1309">IFERROR(SMALL(IF($D$2:$D2218=D1309,$A$2:$A$911*1.000001),4),"")</f>
        <v/>
      </c>
      <c r="K1309" s="13" t="str">
        <f t="shared" si="101"/>
        <v>No</v>
      </c>
      <c r="L1309" s="13" t="str">
        <f t="shared" si="102"/>
        <v>No</v>
      </c>
      <c r="M1309" s="13" t="str">
        <f t="shared" si="103"/>
        <v>No</v>
      </c>
      <c r="N1309" s="13" t="str">
        <f>Table1[[#This Row],[Club]]&amp;":"&amp;Table1[[#Headers],[Male]]</f>
        <v>:Male</v>
      </c>
    </row>
    <row r="1310" spans="1:14" x14ac:dyDescent="0.2">
      <c r="A1310" s="2">
        <v>1309</v>
      </c>
      <c r="B1310" s="2" t="str">
        <f>IFERROR(VLOOKUP($A$1&amp;":"&amp;A1310,'Finish order'!C:K,6,FALSE),"")</f>
        <v/>
      </c>
      <c r="C1310" s="2" t="str">
        <f>IFERROR(VLOOKUP(A$1&amp;":"&amp;A1310,'Finish order'!$C:$K,9,FALSE),"")</f>
        <v/>
      </c>
      <c r="D1310" s="2" t="str">
        <f>IFERROR(VLOOKUP(A$1&amp;":"&amp;A1310,'Finish order'!$C:$K,7,FALSE),"")</f>
        <v/>
      </c>
      <c r="E1310" s="11" t="str">
        <f>IFERROR(VLOOKUP($A$1&amp;":"&amp;A1310,'Finish order'!C:K,5,FALSE),"")</f>
        <v/>
      </c>
      <c r="F1310" s="2" t="str">
        <f>IFERROR(VLOOKUP($A$1&amp;":"&amp;A1310,'Finish order'!C:K,4,FALSE),"")</f>
        <v/>
      </c>
      <c r="G1310" s="2" t="str" cm="1">
        <f t="array" ref="G1310">IFERROR(SMALL(IF($D$2:$D2219=D1310,$A$2:$A$911*1.001),1),"")</f>
        <v/>
      </c>
      <c r="H1310" s="2" t="str" cm="1">
        <f t="array" ref="H1310">IFERROR(SMALL(IF($D$2:$D2219=D1310,$A$2:$A$911*1.0001),2),"")</f>
        <v/>
      </c>
      <c r="I1310" s="2" t="str" cm="1">
        <f t="array" ref="I1310">IFERROR(SMALL(IF($D$2:$D2219=D1310,$A$2:$A$911*1.00001),3),"")</f>
        <v/>
      </c>
      <c r="J1310" s="2" t="str" cm="1">
        <f t="array" ref="J1310">IFERROR(SMALL(IF($D$2:$D2219=D1310,$A$2:$A$911*1.000001),4),"")</f>
        <v/>
      </c>
      <c r="K1310" s="13" t="str">
        <f t="shared" si="101"/>
        <v>No</v>
      </c>
      <c r="L1310" s="13" t="str">
        <f t="shared" si="102"/>
        <v>No</v>
      </c>
      <c r="M1310" s="13" t="str">
        <f t="shared" si="103"/>
        <v>No</v>
      </c>
      <c r="N1310" s="13" t="str">
        <f>Table1[[#This Row],[Club]]&amp;":"&amp;Table1[[#Headers],[Male]]</f>
        <v>:Male</v>
      </c>
    </row>
    <row r="1311" spans="1:14" x14ac:dyDescent="0.2">
      <c r="A1311" s="2">
        <v>1310</v>
      </c>
      <c r="B1311" s="2" t="str">
        <f>IFERROR(VLOOKUP($A$1&amp;":"&amp;A1311,'Finish order'!C:K,6,FALSE),"")</f>
        <v/>
      </c>
      <c r="C1311" s="2" t="str">
        <f>IFERROR(VLOOKUP(A$1&amp;":"&amp;A1311,'Finish order'!$C:$K,9,FALSE),"")</f>
        <v/>
      </c>
      <c r="D1311" s="2" t="str">
        <f>IFERROR(VLOOKUP(A$1&amp;":"&amp;A1311,'Finish order'!$C:$K,7,FALSE),"")</f>
        <v/>
      </c>
      <c r="E1311" s="11" t="str">
        <f>IFERROR(VLOOKUP($A$1&amp;":"&amp;A1311,'Finish order'!C:K,5,FALSE),"")</f>
        <v/>
      </c>
      <c r="F1311" s="2" t="str">
        <f>IFERROR(VLOOKUP($A$1&amp;":"&amp;A1311,'Finish order'!C:K,4,FALSE),"")</f>
        <v/>
      </c>
      <c r="G1311" s="2" t="str" cm="1">
        <f t="array" ref="G1311">IFERROR(SMALL(IF($D$2:$D2220=D1311,$A$2:$A$911*1.001),1),"")</f>
        <v/>
      </c>
      <c r="H1311" s="2" t="str" cm="1">
        <f t="array" ref="H1311">IFERROR(SMALL(IF($D$2:$D2220=D1311,$A$2:$A$911*1.0001),2),"")</f>
        <v/>
      </c>
      <c r="I1311" s="2" t="str" cm="1">
        <f t="array" ref="I1311">IFERROR(SMALL(IF($D$2:$D2220=D1311,$A$2:$A$911*1.00001),3),"")</f>
        <v/>
      </c>
      <c r="J1311" s="2" t="str" cm="1">
        <f t="array" ref="J1311">IFERROR(SMALL(IF($D$2:$D2220=D1311,$A$2:$A$911*1.000001),4),"")</f>
        <v/>
      </c>
      <c r="K1311" s="13" t="str">
        <f t="shared" si="101"/>
        <v>No</v>
      </c>
      <c r="L1311" s="13" t="str">
        <f t="shared" si="102"/>
        <v>No</v>
      </c>
      <c r="M1311" s="13" t="str">
        <f t="shared" si="103"/>
        <v>No</v>
      </c>
      <c r="N1311" s="13" t="str">
        <f>Table1[[#This Row],[Club]]&amp;":"&amp;Table1[[#Headers],[Male]]</f>
        <v>:Male</v>
      </c>
    </row>
    <row r="1312" spans="1:14" x14ac:dyDescent="0.2">
      <c r="A1312" s="2">
        <v>1311</v>
      </c>
      <c r="B1312" s="2" t="str">
        <f>IFERROR(VLOOKUP($A$1&amp;":"&amp;A1312,'Finish order'!C:K,6,FALSE),"")</f>
        <v/>
      </c>
      <c r="C1312" s="2" t="str">
        <f>IFERROR(VLOOKUP(A$1&amp;":"&amp;A1312,'Finish order'!$C:$K,9,FALSE),"")</f>
        <v/>
      </c>
      <c r="D1312" s="2" t="str">
        <f>IFERROR(VLOOKUP(A$1&amp;":"&amp;A1312,'Finish order'!$C:$K,7,FALSE),"")</f>
        <v/>
      </c>
      <c r="E1312" s="11" t="str">
        <f>IFERROR(VLOOKUP($A$1&amp;":"&amp;A1312,'Finish order'!C:K,5,FALSE),"")</f>
        <v/>
      </c>
      <c r="F1312" s="2" t="str">
        <f>IFERROR(VLOOKUP($A$1&amp;":"&amp;A1312,'Finish order'!C:K,4,FALSE),"")</f>
        <v/>
      </c>
      <c r="G1312" s="2" t="str" cm="1">
        <f t="array" ref="G1312">IFERROR(SMALL(IF($D$2:$D2221=D1312,$A$2:$A$911*1.001),1),"")</f>
        <v/>
      </c>
      <c r="H1312" s="2" t="str" cm="1">
        <f t="array" ref="H1312">IFERROR(SMALL(IF($D$2:$D2221=D1312,$A$2:$A$911*1.0001),2),"")</f>
        <v/>
      </c>
      <c r="I1312" s="2" t="str" cm="1">
        <f t="array" ref="I1312">IFERROR(SMALL(IF($D$2:$D2221=D1312,$A$2:$A$911*1.00001),3),"")</f>
        <v/>
      </c>
      <c r="J1312" s="2" t="str" cm="1">
        <f t="array" ref="J1312">IFERROR(SMALL(IF($D$2:$D2221=D1312,$A$2:$A$911*1.000001),4),"")</f>
        <v/>
      </c>
      <c r="K1312" s="13" t="str">
        <f t="shared" si="101"/>
        <v>No</v>
      </c>
      <c r="L1312" s="13" t="str">
        <f t="shared" si="102"/>
        <v>No</v>
      </c>
      <c r="M1312" s="13" t="str">
        <f t="shared" si="103"/>
        <v>No</v>
      </c>
      <c r="N1312" s="13" t="str">
        <f>Table1[[#This Row],[Club]]&amp;":"&amp;Table1[[#Headers],[Male]]</f>
        <v>:Male</v>
      </c>
    </row>
    <row r="1313" spans="1:14" x14ac:dyDescent="0.2">
      <c r="A1313" s="2">
        <v>1312</v>
      </c>
      <c r="B1313" s="2" t="str">
        <f>IFERROR(VLOOKUP($A$1&amp;":"&amp;A1313,'Finish order'!C:K,6,FALSE),"")</f>
        <v/>
      </c>
      <c r="C1313" s="2" t="str">
        <f>IFERROR(VLOOKUP(A$1&amp;":"&amp;A1313,'Finish order'!$C:$K,9,FALSE),"")</f>
        <v/>
      </c>
      <c r="D1313" s="2" t="str">
        <f>IFERROR(VLOOKUP(A$1&amp;":"&amp;A1313,'Finish order'!$C:$K,7,FALSE),"")</f>
        <v/>
      </c>
      <c r="E1313" s="11" t="str">
        <f>IFERROR(VLOOKUP($A$1&amp;":"&amp;A1313,'Finish order'!C:K,5,FALSE),"")</f>
        <v/>
      </c>
      <c r="F1313" s="2" t="str">
        <f>IFERROR(VLOOKUP($A$1&amp;":"&amp;A1313,'Finish order'!C:K,4,FALSE),"")</f>
        <v/>
      </c>
      <c r="G1313" s="2" t="str" cm="1">
        <f t="array" ref="G1313">IFERROR(SMALL(IF($D$2:$D2222=D1313,$A$2:$A$911*1.001),1),"")</f>
        <v/>
      </c>
      <c r="H1313" s="2" t="str" cm="1">
        <f t="array" ref="H1313">IFERROR(SMALL(IF($D$2:$D2222=D1313,$A$2:$A$911*1.0001),2),"")</f>
        <v/>
      </c>
      <c r="I1313" s="2" t="str" cm="1">
        <f t="array" ref="I1313">IFERROR(SMALL(IF($D$2:$D2222=D1313,$A$2:$A$911*1.00001),3),"")</f>
        <v/>
      </c>
      <c r="J1313" s="2" t="str" cm="1">
        <f t="array" ref="J1313">IFERROR(SMALL(IF($D$2:$D2222=D1313,$A$2:$A$911*1.000001),4),"")</f>
        <v/>
      </c>
      <c r="K1313" s="13" t="str">
        <f t="shared" si="101"/>
        <v>No</v>
      </c>
      <c r="L1313" s="13" t="str">
        <f t="shared" si="102"/>
        <v>No</v>
      </c>
      <c r="M1313" s="13" t="str">
        <f t="shared" si="103"/>
        <v>No</v>
      </c>
      <c r="N1313" s="13" t="str">
        <f>Table1[[#This Row],[Club]]&amp;":"&amp;Table1[[#Headers],[Male]]</f>
        <v>:Male</v>
      </c>
    </row>
    <row r="1314" spans="1:14" x14ac:dyDescent="0.2">
      <c r="A1314" s="2">
        <v>1313</v>
      </c>
      <c r="B1314" s="2" t="str">
        <f>IFERROR(VLOOKUP($A$1&amp;":"&amp;A1314,'Finish order'!C:K,6,FALSE),"")</f>
        <v/>
      </c>
      <c r="C1314" s="2" t="str">
        <f>IFERROR(VLOOKUP(A$1&amp;":"&amp;A1314,'Finish order'!$C:$K,9,FALSE),"")</f>
        <v/>
      </c>
      <c r="D1314" s="2" t="str">
        <f>IFERROR(VLOOKUP(A$1&amp;":"&amp;A1314,'Finish order'!$C:$K,7,FALSE),"")</f>
        <v/>
      </c>
      <c r="E1314" s="11" t="str">
        <f>IFERROR(VLOOKUP($A$1&amp;":"&amp;A1314,'Finish order'!C:K,5,FALSE),"")</f>
        <v/>
      </c>
      <c r="F1314" s="2" t="str">
        <f>IFERROR(VLOOKUP($A$1&amp;":"&amp;A1314,'Finish order'!C:K,4,FALSE),"")</f>
        <v/>
      </c>
      <c r="G1314" s="2" t="str" cm="1">
        <f t="array" ref="G1314">IFERROR(SMALL(IF($D$2:$D2223=D1314,$A$2:$A$911*1.001),1),"")</f>
        <v/>
      </c>
      <c r="H1314" s="2" t="str" cm="1">
        <f t="array" ref="H1314">IFERROR(SMALL(IF($D$2:$D2223=D1314,$A$2:$A$911*1.0001),2),"")</f>
        <v/>
      </c>
      <c r="I1314" s="2" t="str" cm="1">
        <f t="array" ref="I1314">IFERROR(SMALL(IF($D$2:$D2223=D1314,$A$2:$A$911*1.00001),3),"")</f>
        <v/>
      </c>
      <c r="J1314" s="2" t="str" cm="1">
        <f t="array" ref="J1314">IFERROR(SMALL(IF($D$2:$D2223=D1314,$A$2:$A$911*1.000001),4),"")</f>
        <v/>
      </c>
      <c r="K1314" s="13" t="str">
        <f t="shared" si="101"/>
        <v>No</v>
      </c>
      <c r="L1314" s="13" t="str">
        <f t="shared" si="102"/>
        <v>No</v>
      </c>
      <c r="M1314" s="13" t="str">
        <f t="shared" si="103"/>
        <v>No</v>
      </c>
      <c r="N1314" s="13" t="str">
        <f>Table1[[#This Row],[Club]]&amp;":"&amp;Table1[[#Headers],[Male]]</f>
        <v>:Male</v>
      </c>
    </row>
    <row r="1315" spans="1:14" x14ac:dyDescent="0.2">
      <c r="A1315" s="2">
        <v>1314</v>
      </c>
      <c r="B1315" s="2" t="str">
        <f>IFERROR(VLOOKUP($A$1&amp;":"&amp;A1315,'Finish order'!C:K,6,FALSE),"")</f>
        <v/>
      </c>
      <c r="C1315" s="2" t="str">
        <f>IFERROR(VLOOKUP(A$1&amp;":"&amp;A1315,'Finish order'!$C:$K,9,FALSE),"")</f>
        <v/>
      </c>
      <c r="D1315" s="2" t="str">
        <f>IFERROR(VLOOKUP(A$1&amp;":"&amp;A1315,'Finish order'!$C:$K,7,FALSE),"")</f>
        <v/>
      </c>
      <c r="E1315" s="11" t="str">
        <f>IFERROR(VLOOKUP($A$1&amp;":"&amp;A1315,'Finish order'!C:K,5,FALSE),"")</f>
        <v/>
      </c>
      <c r="F1315" s="2" t="str">
        <f>IFERROR(VLOOKUP($A$1&amp;":"&amp;A1315,'Finish order'!C:K,4,FALSE),"")</f>
        <v/>
      </c>
      <c r="G1315" s="2" t="str" cm="1">
        <f t="array" ref="G1315">IFERROR(SMALL(IF($D$2:$D2224=D1315,$A$2:$A$911*1.001),1),"")</f>
        <v/>
      </c>
      <c r="H1315" s="2" t="str" cm="1">
        <f t="array" ref="H1315">IFERROR(SMALL(IF($D$2:$D2224=D1315,$A$2:$A$911*1.0001),2),"")</f>
        <v/>
      </c>
      <c r="I1315" s="2" t="str" cm="1">
        <f t="array" ref="I1315">IFERROR(SMALL(IF($D$2:$D2224=D1315,$A$2:$A$911*1.00001),3),"")</f>
        <v/>
      </c>
      <c r="J1315" s="2" t="str" cm="1">
        <f t="array" ref="J1315">IFERROR(SMALL(IF($D$2:$D2224=D1315,$A$2:$A$911*1.000001),4),"")</f>
        <v/>
      </c>
      <c r="K1315" s="13" t="str">
        <f t="shared" si="101"/>
        <v>No</v>
      </c>
      <c r="L1315" s="13" t="str">
        <f t="shared" si="102"/>
        <v>No</v>
      </c>
      <c r="M1315" s="13" t="str">
        <f t="shared" si="103"/>
        <v>No</v>
      </c>
      <c r="N1315" s="13" t="str">
        <f>Table1[[#This Row],[Club]]&amp;":"&amp;Table1[[#Headers],[Male]]</f>
        <v>:Male</v>
      </c>
    </row>
    <row r="1316" spans="1:14" x14ac:dyDescent="0.2">
      <c r="A1316" s="2">
        <v>1315</v>
      </c>
      <c r="B1316" s="2" t="str">
        <f>IFERROR(VLOOKUP($A$1&amp;":"&amp;A1316,'Finish order'!C:K,6,FALSE),"")</f>
        <v/>
      </c>
      <c r="C1316" s="2" t="str">
        <f>IFERROR(VLOOKUP(A$1&amp;":"&amp;A1316,'Finish order'!$C:$K,9,FALSE),"")</f>
        <v/>
      </c>
      <c r="D1316" s="2" t="str">
        <f>IFERROR(VLOOKUP(A$1&amp;":"&amp;A1316,'Finish order'!$C:$K,7,FALSE),"")</f>
        <v/>
      </c>
      <c r="E1316" s="11" t="str">
        <f>IFERROR(VLOOKUP($A$1&amp;":"&amp;A1316,'Finish order'!C:K,5,FALSE),"")</f>
        <v/>
      </c>
      <c r="F1316" s="2" t="str">
        <f>IFERROR(VLOOKUP($A$1&amp;":"&amp;A1316,'Finish order'!C:K,4,FALSE),"")</f>
        <v/>
      </c>
      <c r="G1316" s="2" t="str" cm="1">
        <f t="array" ref="G1316">IFERROR(SMALL(IF($D$2:$D2225=D1316,$A$2:$A$911*1.001),1),"")</f>
        <v/>
      </c>
      <c r="H1316" s="2" t="str" cm="1">
        <f t="array" ref="H1316">IFERROR(SMALL(IF($D$2:$D2225=D1316,$A$2:$A$911*1.0001),2),"")</f>
        <v/>
      </c>
      <c r="I1316" s="2" t="str" cm="1">
        <f t="array" ref="I1316">IFERROR(SMALL(IF($D$2:$D2225=D1316,$A$2:$A$911*1.00001),3),"")</f>
        <v/>
      </c>
      <c r="J1316" s="2" t="str" cm="1">
        <f t="array" ref="J1316">IFERROR(SMALL(IF($D$2:$D2225=D1316,$A$2:$A$911*1.000001),4),"")</f>
        <v/>
      </c>
      <c r="K1316" s="13" t="str">
        <f t="shared" si="101"/>
        <v>No</v>
      </c>
      <c r="L1316" s="13" t="str">
        <f t="shared" si="102"/>
        <v>No</v>
      </c>
      <c r="M1316" s="13" t="str">
        <f t="shared" si="103"/>
        <v>No</v>
      </c>
      <c r="N1316" s="13" t="str">
        <f>Table1[[#This Row],[Club]]&amp;":"&amp;Table1[[#Headers],[Male]]</f>
        <v>:Male</v>
      </c>
    </row>
    <row r="1317" spans="1:14" x14ac:dyDescent="0.2">
      <c r="A1317" s="2">
        <v>1316</v>
      </c>
      <c r="B1317" s="2" t="str">
        <f>IFERROR(VLOOKUP($A$1&amp;":"&amp;A1317,'Finish order'!C:K,6,FALSE),"")</f>
        <v/>
      </c>
      <c r="C1317" s="2" t="str">
        <f>IFERROR(VLOOKUP(A$1&amp;":"&amp;A1317,'Finish order'!$C:$K,9,FALSE),"")</f>
        <v/>
      </c>
      <c r="D1317" s="2" t="str">
        <f>IFERROR(VLOOKUP(A$1&amp;":"&amp;A1317,'Finish order'!$C:$K,7,FALSE),"")</f>
        <v/>
      </c>
      <c r="E1317" s="11" t="str">
        <f>IFERROR(VLOOKUP($A$1&amp;":"&amp;A1317,'Finish order'!C:K,5,FALSE),"")</f>
        <v/>
      </c>
      <c r="F1317" s="2" t="str">
        <f>IFERROR(VLOOKUP($A$1&amp;":"&amp;A1317,'Finish order'!C:K,4,FALSE),"")</f>
        <v/>
      </c>
      <c r="G1317" s="2" t="str" cm="1">
        <f t="array" ref="G1317">IFERROR(SMALL(IF($D$2:$D2226=D1317,$A$2:$A$911*1.001),1),"")</f>
        <v/>
      </c>
      <c r="H1317" s="2" t="str" cm="1">
        <f t="array" ref="H1317">IFERROR(SMALL(IF($D$2:$D2226=D1317,$A$2:$A$911*1.0001),2),"")</f>
        <v/>
      </c>
      <c r="I1317" s="2" t="str" cm="1">
        <f t="array" ref="I1317">IFERROR(SMALL(IF($D$2:$D2226=D1317,$A$2:$A$911*1.00001),3),"")</f>
        <v/>
      </c>
      <c r="J1317" s="2" t="str" cm="1">
        <f t="array" ref="J1317">IFERROR(SMALL(IF($D$2:$D2226=D1317,$A$2:$A$911*1.000001),4),"")</f>
        <v/>
      </c>
      <c r="K1317" s="13" t="str">
        <f t="shared" si="101"/>
        <v>No</v>
      </c>
      <c r="L1317" s="13" t="str">
        <f t="shared" si="102"/>
        <v>No</v>
      </c>
      <c r="M1317" s="13" t="str">
        <f t="shared" si="103"/>
        <v>No</v>
      </c>
      <c r="N1317" s="13" t="str">
        <f>Table1[[#This Row],[Club]]&amp;":"&amp;Table1[[#Headers],[Male]]</f>
        <v>:Male</v>
      </c>
    </row>
    <row r="1318" spans="1:14" x14ac:dyDescent="0.2">
      <c r="A1318" s="2">
        <v>1317</v>
      </c>
      <c r="B1318" s="2" t="str">
        <f>IFERROR(VLOOKUP($A$1&amp;":"&amp;A1318,'Finish order'!C:K,6,FALSE),"")</f>
        <v/>
      </c>
      <c r="C1318" s="2" t="str">
        <f>IFERROR(VLOOKUP(A$1&amp;":"&amp;A1318,'Finish order'!$C:$K,9,FALSE),"")</f>
        <v/>
      </c>
      <c r="D1318" s="2" t="str">
        <f>IFERROR(VLOOKUP(A$1&amp;":"&amp;A1318,'Finish order'!$C:$K,7,FALSE),"")</f>
        <v/>
      </c>
      <c r="E1318" s="11" t="str">
        <f>IFERROR(VLOOKUP($A$1&amp;":"&amp;A1318,'Finish order'!C:K,5,FALSE),"")</f>
        <v/>
      </c>
      <c r="F1318" s="2" t="str">
        <f>IFERROR(VLOOKUP($A$1&amp;":"&amp;A1318,'Finish order'!C:K,4,FALSE),"")</f>
        <v/>
      </c>
      <c r="G1318" s="2" t="str" cm="1">
        <f t="array" ref="G1318">IFERROR(SMALL(IF($D$2:$D2227=D1318,$A$2:$A$911*1.001),1),"")</f>
        <v/>
      </c>
      <c r="H1318" s="2" t="str" cm="1">
        <f t="array" ref="H1318">IFERROR(SMALL(IF($D$2:$D2227=D1318,$A$2:$A$911*1.0001),2),"")</f>
        <v/>
      </c>
      <c r="I1318" s="2" t="str" cm="1">
        <f t="array" ref="I1318">IFERROR(SMALL(IF($D$2:$D2227=D1318,$A$2:$A$911*1.00001),3),"")</f>
        <v/>
      </c>
      <c r="J1318" s="2" t="str" cm="1">
        <f t="array" ref="J1318">IFERROR(SMALL(IF($D$2:$D2227=D1318,$A$2:$A$911*1.000001),4),"")</f>
        <v/>
      </c>
      <c r="K1318" s="13" t="str">
        <f t="shared" si="101"/>
        <v>No</v>
      </c>
      <c r="L1318" s="13" t="str">
        <f t="shared" si="102"/>
        <v>No</v>
      </c>
      <c r="M1318" s="13" t="str">
        <f t="shared" si="103"/>
        <v>No</v>
      </c>
      <c r="N1318" s="13" t="str">
        <f>Table1[[#This Row],[Club]]&amp;":"&amp;Table1[[#Headers],[Male]]</f>
        <v>:Male</v>
      </c>
    </row>
    <row r="1319" spans="1:14" x14ac:dyDescent="0.2">
      <c r="A1319" s="2">
        <v>1318</v>
      </c>
      <c r="B1319" s="2" t="str">
        <f>IFERROR(VLOOKUP($A$1&amp;":"&amp;A1319,'Finish order'!C:K,6,FALSE),"")</f>
        <v/>
      </c>
      <c r="C1319" s="2" t="str">
        <f>IFERROR(VLOOKUP(A$1&amp;":"&amp;A1319,'Finish order'!$C:$K,9,FALSE),"")</f>
        <v/>
      </c>
      <c r="D1319" s="2" t="str">
        <f>IFERROR(VLOOKUP(A$1&amp;":"&amp;A1319,'Finish order'!$C:$K,7,FALSE),"")</f>
        <v/>
      </c>
      <c r="E1319" s="11" t="str">
        <f>IFERROR(VLOOKUP($A$1&amp;":"&amp;A1319,'Finish order'!C:K,5,FALSE),"")</f>
        <v/>
      </c>
      <c r="F1319" s="2" t="str">
        <f>IFERROR(VLOOKUP($A$1&amp;":"&amp;A1319,'Finish order'!C:K,4,FALSE),"")</f>
        <v/>
      </c>
      <c r="G1319" s="2" t="str" cm="1">
        <f t="array" ref="G1319">IFERROR(SMALL(IF($D$2:$D2228=D1319,$A$2:$A$911*1.001),1),"")</f>
        <v/>
      </c>
      <c r="H1319" s="2" t="str" cm="1">
        <f t="array" ref="H1319">IFERROR(SMALL(IF($D$2:$D2228=D1319,$A$2:$A$911*1.0001),2),"")</f>
        <v/>
      </c>
      <c r="I1319" s="2" t="str" cm="1">
        <f t="array" ref="I1319">IFERROR(SMALL(IF($D$2:$D2228=D1319,$A$2:$A$911*1.00001),3),"")</f>
        <v/>
      </c>
      <c r="J1319" s="2" t="str" cm="1">
        <f t="array" ref="J1319">IFERROR(SMALL(IF($D$2:$D2228=D1319,$A$2:$A$911*1.000001),4),"")</f>
        <v/>
      </c>
      <c r="K1319" s="13" t="str">
        <f t="shared" si="101"/>
        <v>No</v>
      </c>
      <c r="L1319" s="13" t="str">
        <f t="shared" si="102"/>
        <v>No</v>
      </c>
      <c r="M1319" s="13" t="str">
        <f t="shared" si="103"/>
        <v>No</v>
      </c>
      <c r="N1319" s="13" t="str">
        <f>Table1[[#This Row],[Club]]&amp;":"&amp;Table1[[#Headers],[Male]]</f>
        <v>:Male</v>
      </c>
    </row>
    <row r="1320" spans="1:14" x14ac:dyDescent="0.2">
      <c r="A1320" s="2">
        <v>1319</v>
      </c>
      <c r="B1320" s="2" t="str">
        <f>IFERROR(VLOOKUP($A$1&amp;":"&amp;A1320,'Finish order'!C:K,6,FALSE),"")</f>
        <v/>
      </c>
      <c r="C1320" s="2" t="str">
        <f>IFERROR(VLOOKUP(A$1&amp;":"&amp;A1320,'Finish order'!$C:$K,9,FALSE),"")</f>
        <v/>
      </c>
      <c r="D1320" s="2" t="str">
        <f>IFERROR(VLOOKUP(A$1&amp;":"&amp;A1320,'Finish order'!$C:$K,7,FALSE),"")</f>
        <v/>
      </c>
      <c r="E1320" s="11" t="str">
        <f>IFERROR(VLOOKUP($A$1&amp;":"&amp;A1320,'Finish order'!C:K,5,FALSE),"")</f>
        <v/>
      </c>
      <c r="F1320" s="2" t="str">
        <f>IFERROR(VLOOKUP($A$1&amp;":"&amp;A1320,'Finish order'!C:K,4,FALSE),"")</f>
        <v/>
      </c>
      <c r="G1320" s="2" t="str" cm="1">
        <f t="array" ref="G1320">IFERROR(SMALL(IF($D$2:$D2229=D1320,$A$2:$A$911*1.001),1),"")</f>
        <v/>
      </c>
      <c r="H1320" s="2" t="str" cm="1">
        <f t="array" ref="H1320">IFERROR(SMALL(IF($D$2:$D2229=D1320,$A$2:$A$911*1.0001),2),"")</f>
        <v/>
      </c>
      <c r="I1320" s="2" t="str" cm="1">
        <f t="array" ref="I1320">IFERROR(SMALL(IF($D$2:$D2229=D1320,$A$2:$A$911*1.00001),3),"")</f>
        <v/>
      </c>
      <c r="J1320" s="2" t="str" cm="1">
        <f t="array" ref="J1320">IFERROR(SMALL(IF($D$2:$D2229=D1320,$A$2:$A$911*1.000001),4),"")</f>
        <v/>
      </c>
      <c r="K1320" s="13" t="str">
        <f t="shared" si="101"/>
        <v>No</v>
      </c>
      <c r="L1320" s="13" t="str">
        <f t="shared" si="102"/>
        <v>No</v>
      </c>
      <c r="M1320" s="13" t="str">
        <f t="shared" si="103"/>
        <v>No</v>
      </c>
      <c r="N1320" s="13" t="str">
        <f>Table1[[#This Row],[Club]]&amp;":"&amp;Table1[[#Headers],[Male]]</f>
        <v>:Male</v>
      </c>
    </row>
    <row r="1321" spans="1:14" x14ac:dyDescent="0.2">
      <c r="A1321" s="2">
        <v>1320</v>
      </c>
      <c r="B1321" s="2" t="str">
        <f>IFERROR(VLOOKUP($A$1&amp;":"&amp;A1321,'Finish order'!C:K,6,FALSE),"")</f>
        <v/>
      </c>
      <c r="C1321" s="2" t="str">
        <f>IFERROR(VLOOKUP(A$1&amp;":"&amp;A1321,'Finish order'!$C:$K,9,FALSE),"")</f>
        <v/>
      </c>
      <c r="D1321" s="2" t="str">
        <f>IFERROR(VLOOKUP(A$1&amp;":"&amp;A1321,'Finish order'!$C:$K,7,FALSE),"")</f>
        <v/>
      </c>
      <c r="E1321" s="11" t="str">
        <f>IFERROR(VLOOKUP($A$1&amp;":"&amp;A1321,'Finish order'!C:K,5,FALSE),"")</f>
        <v/>
      </c>
      <c r="F1321" s="2" t="str">
        <f>IFERROR(VLOOKUP($A$1&amp;":"&amp;A1321,'Finish order'!C:K,4,FALSE),"")</f>
        <v/>
      </c>
      <c r="G1321" s="2" t="str" cm="1">
        <f t="array" ref="G1321">IFERROR(SMALL(IF($D$2:$D2230=D1321,$A$2:$A$911*1.001),1),"")</f>
        <v/>
      </c>
      <c r="H1321" s="2" t="str" cm="1">
        <f t="array" ref="H1321">IFERROR(SMALL(IF($D$2:$D2230=D1321,$A$2:$A$911*1.0001),2),"")</f>
        <v/>
      </c>
      <c r="I1321" s="2" t="str" cm="1">
        <f t="array" ref="I1321">IFERROR(SMALL(IF($D$2:$D2230=D1321,$A$2:$A$911*1.00001),3),"")</f>
        <v/>
      </c>
      <c r="J1321" s="2" t="str" cm="1">
        <f t="array" ref="J1321">IFERROR(SMALL(IF($D$2:$D2230=D1321,$A$2:$A$911*1.000001),4),"")</f>
        <v/>
      </c>
      <c r="K1321" s="13" t="str">
        <f t="shared" si="101"/>
        <v>No</v>
      </c>
      <c r="L1321" s="13" t="str">
        <f t="shared" si="102"/>
        <v>No</v>
      </c>
      <c r="M1321" s="13" t="str">
        <f t="shared" si="103"/>
        <v>No</v>
      </c>
      <c r="N1321" s="13" t="str">
        <f>Table1[[#This Row],[Club]]&amp;":"&amp;Table1[[#Headers],[Male]]</f>
        <v>:Male</v>
      </c>
    </row>
    <row r="1322" spans="1:14" x14ac:dyDescent="0.2">
      <c r="A1322" s="2">
        <v>1321</v>
      </c>
      <c r="B1322" s="2" t="str">
        <f>IFERROR(VLOOKUP($A$1&amp;":"&amp;A1322,'Finish order'!C:K,6,FALSE),"")</f>
        <v/>
      </c>
      <c r="C1322" s="2" t="str">
        <f>IFERROR(VLOOKUP(A$1&amp;":"&amp;A1322,'Finish order'!$C:$K,9,FALSE),"")</f>
        <v/>
      </c>
      <c r="D1322" s="2" t="str">
        <f>IFERROR(VLOOKUP(A$1&amp;":"&amp;A1322,'Finish order'!$C:$K,7,FALSE),"")</f>
        <v/>
      </c>
      <c r="E1322" s="11" t="str">
        <f>IFERROR(VLOOKUP($A$1&amp;":"&amp;A1322,'Finish order'!C:K,5,FALSE),"")</f>
        <v/>
      </c>
      <c r="F1322" s="2" t="str">
        <f>IFERROR(VLOOKUP($A$1&amp;":"&amp;A1322,'Finish order'!C:K,4,FALSE),"")</f>
        <v/>
      </c>
      <c r="G1322" s="2" t="str" cm="1">
        <f t="array" ref="G1322">IFERROR(SMALL(IF($D$2:$D2231=D1322,$A$2:$A$911*1.001),1),"")</f>
        <v/>
      </c>
      <c r="H1322" s="2" t="str" cm="1">
        <f t="array" ref="H1322">IFERROR(SMALL(IF($D$2:$D2231=D1322,$A$2:$A$911*1.0001),2),"")</f>
        <v/>
      </c>
      <c r="I1322" s="2" t="str" cm="1">
        <f t="array" ref="I1322">IFERROR(SMALL(IF($D$2:$D2231=D1322,$A$2:$A$911*1.00001),3),"")</f>
        <v/>
      </c>
      <c r="J1322" s="2" t="str" cm="1">
        <f t="array" ref="J1322">IFERROR(SMALL(IF($D$2:$D2231=D1322,$A$2:$A$911*1.000001),4),"")</f>
        <v/>
      </c>
      <c r="K1322" s="13" t="str">
        <f t="shared" si="101"/>
        <v>No</v>
      </c>
      <c r="L1322" s="13" t="str">
        <f t="shared" si="102"/>
        <v>No</v>
      </c>
      <c r="M1322" s="13" t="str">
        <f t="shared" si="103"/>
        <v>No</v>
      </c>
      <c r="N1322" s="13" t="str">
        <f>Table1[[#This Row],[Club]]&amp;":"&amp;Table1[[#Headers],[Male]]</f>
        <v>:Male</v>
      </c>
    </row>
    <row r="1323" spans="1:14" x14ac:dyDescent="0.2">
      <c r="A1323" s="2">
        <v>1322</v>
      </c>
      <c r="B1323" s="2" t="str">
        <f>IFERROR(VLOOKUP($A$1&amp;":"&amp;A1323,'Finish order'!C:K,6,FALSE),"")</f>
        <v/>
      </c>
      <c r="C1323" s="2" t="str">
        <f>IFERROR(VLOOKUP(A$1&amp;":"&amp;A1323,'Finish order'!$C:$K,9,FALSE),"")</f>
        <v/>
      </c>
      <c r="D1323" s="2" t="str">
        <f>IFERROR(VLOOKUP(A$1&amp;":"&amp;A1323,'Finish order'!$C:$K,7,FALSE),"")</f>
        <v/>
      </c>
      <c r="E1323" s="11" t="str">
        <f>IFERROR(VLOOKUP($A$1&amp;":"&amp;A1323,'Finish order'!C:K,5,FALSE),"")</f>
        <v/>
      </c>
      <c r="F1323" s="2" t="str">
        <f>IFERROR(VLOOKUP($A$1&amp;":"&amp;A1323,'Finish order'!C:K,4,FALSE),"")</f>
        <v/>
      </c>
      <c r="G1323" s="2" t="str" cm="1">
        <f t="array" ref="G1323">IFERROR(SMALL(IF($D$2:$D2232=D1323,$A$2:$A$911*1.001),1),"")</f>
        <v/>
      </c>
      <c r="H1323" s="2" t="str" cm="1">
        <f t="array" ref="H1323">IFERROR(SMALL(IF($D$2:$D2232=D1323,$A$2:$A$911*1.0001),2),"")</f>
        <v/>
      </c>
      <c r="I1323" s="2" t="str" cm="1">
        <f t="array" ref="I1323">IFERROR(SMALL(IF($D$2:$D2232=D1323,$A$2:$A$911*1.00001),3),"")</f>
        <v/>
      </c>
      <c r="J1323" s="2" t="str" cm="1">
        <f t="array" ref="J1323">IFERROR(SMALL(IF($D$2:$D2232=D1323,$A$2:$A$911*1.000001),4),"")</f>
        <v/>
      </c>
      <c r="K1323" s="13" t="str">
        <f t="shared" si="101"/>
        <v>No</v>
      </c>
      <c r="L1323" s="13" t="str">
        <f t="shared" si="102"/>
        <v>No</v>
      </c>
      <c r="M1323" s="13" t="str">
        <f t="shared" si="103"/>
        <v>No</v>
      </c>
      <c r="N1323" s="13" t="str">
        <f>Table1[[#This Row],[Club]]&amp;":"&amp;Table1[[#Headers],[Male]]</f>
        <v>:Male</v>
      </c>
    </row>
    <row r="1324" spans="1:14" x14ac:dyDescent="0.2">
      <c r="A1324" s="2">
        <v>1323</v>
      </c>
      <c r="B1324" s="2" t="str">
        <f>IFERROR(VLOOKUP($A$1&amp;":"&amp;A1324,'Finish order'!C:K,6,FALSE),"")</f>
        <v/>
      </c>
      <c r="C1324" s="2" t="str">
        <f>IFERROR(VLOOKUP(A$1&amp;":"&amp;A1324,'Finish order'!$C:$K,9,FALSE),"")</f>
        <v/>
      </c>
      <c r="D1324" s="2" t="str">
        <f>IFERROR(VLOOKUP(A$1&amp;":"&amp;A1324,'Finish order'!$C:$K,7,FALSE),"")</f>
        <v/>
      </c>
      <c r="E1324" s="11" t="str">
        <f>IFERROR(VLOOKUP($A$1&amp;":"&amp;A1324,'Finish order'!C:K,5,FALSE),"")</f>
        <v/>
      </c>
      <c r="F1324" s="2" t="str">
        <f>IFERROR(VLOOKUP($A$1&amp;":"&amp;A1324,'Finish order'!C:K,4,FALSE),"")</f>
        <v/>
      </c>
      <c r="G1324" s="2" t="str" cm="1">
        <f t="array" ref="G1324">IFERROR(SMALL(IF($D$2:$D2233=D1324,$A$2:$A$911*1.001),1),"")</f>
        <v/>
      </c>
      <c r="H1324" s="2" t="str" cm="1">
        <f t="array" ref="H1324">IFERROR(SMALL(IF($D$2:$D2233=D1324,$A$2:$A$911*1.0001),2),"")</f>
        <v/>
      </c>
      <c r="I1324" s="2" t="str" cm="1">
        <f t="array" ref="I1324">IFERROR(SMALL(IF($D$2:$D2233=D1324,$A$2:$A$911*1.00001),3),"")</f>
        <v/>
      </c>
      <c r="J1324" s="2" t="str" cm="1">
        <f t="array" ref="J1324">IFERROR(SMALL(IF($D$2:$D2233=D1324,$A$2:$A$911*1.000001),4),"")</f>
        <v/>
      </c>
      <c r="K1324" s="13" t="str">
        <f t="shared" si="101"/>
        <v>No</v>
      </c>
      <c r="L1324" s="13" t="str">
        <f t="shared" si="102"/>
        <v>No</v>
      </c>
      <c r="M1324" s="13" t="str">
        <f t="shared" si="103"/>
        <v>No</v>
      </c>
      <c r="N1324" s="13" t="str">
        <f>Table1[[#This Row],[Club]]&amp;":"&amp;Table1[[#Headers],[Male]]</f>
        <v>:Male</v>
      </c>
    </row>
    <row r="1325" spans="1:14" x14ac:dyDescent="0.2">
      <c r="A1325" s="2">
        <v>1324</v>
      </c>
      <c r="B1325" s="2" t="str">
        <f>IFERROR(VLOOKUP($A$1&amp;":"&amp;A1325,'Finish order'!C:K,6,FALSE),"")</f>
        <v/>
      </c>
      <c r="C1325" s="2" t="str">
        <f>IFERROR(VLOOKUP(A$1&amp;":"&amp;A1325,'Finish order'!$C:$K,9,FALSE),"")</f>
        <v/>
      </c>
      <c r="D1325" s="2" t="str">
        <f>IFERROR(VLOOKUP(A$1&amp;":"&amp;A1325,'Finish order'!$C:$K,7,FALSE),"")</f>
        <v/>
      </c>
      <c r="E1325" s="11" t="str">
        <f>IFERROR(VLOOKUP($A$1&amp;":"&amp;A1325,'Finish order'!C:K,5,FALSE),"")</f>
        <v/>
      </c>
      <c r="F1325" s="2" t="str">
        <f>IFERROR(VLOOKUP($A$1&amp;":"&amp;A1325,'Finish order'!C:K,4,FALSE),"")</f>
        <v/>
      </c>
      <c r="G1325" s="2" t="str" cm="1">
        <f t="array" ref="G1325">IFERROR(SMALL(IF($D$2:$D2234=D1325,$A$2:$A$911*1.001),1),"")</f>
        <v/>
      </c>
      <c r="H1325" s="2" t="str" cm="1">
        <f t="array" ref="H1325">IFERROR(SMALL(IF($D$2:$D2234=D1325,$A$2:$A$911*1.0001),2),"")</f>
        <v/>
      </c>
      <c r="I1325" s="2" t="str" cm="1">
        <f t="array" ref="I1325">IFERROR(SMALL(IF($D$2:$D2234=D1325,$A$2:$A$911*1.00001),3),"")</f>
        <v/>
      </c>
      <c r="J1325" s="2" t="str" cm="1">
        <f t="array" ref="J1325">IFERROR(SMALL(IF($D$2:$D2234=D1325,$A$2:$A$911*1.000001),4),"")</f>
        <v/>
      </c>
      <c r="K1325" s="13" t="str">
        <f t="shared" si="101"/>
        <v>No</v>
      </c>
      <c r="L1325" s="13" t="str">
        <f t="shared" si="102"/>
        <v>No</v>
      </c>
      <c r="M1325" s="13" t="str">
        <f t="shared" si="103"/>
        <v>No</v>
      </c>
      <c r="N1325" s="13" t="str">
        <f>Table1[[#This Row],[Club]]&amp;":"&amp;Table1[[#Headers],[Male]]</f>
        <v>:Male</v>
      </c>
    </row>
    <row r="1326" spans="1:14" x14ac:dyDescent="0.2">
      <c r="A1326" s="2">
        <v>1325</v>
      </c>
      <c r="B1326" s="2" t="str">
        <f>IFERROR(VLOOKUP($A$1&amp;":"&amp;A1326,'Finish order'!C:K,6,FALSE),"")</f>
        <v/>
      </c>
      <c r="C1326" s="2" t="str">
        <f>IFERROR(VLOOKUP(A$1&amp;":"&amp;A1326,'Finish order'!$C:$K,9,FALSE),"")</f>
        <v/>
      </c>
      <c r="D1326" s="2" t="str">
        <f>IFERROR(VLOOKUP(A$1&amp;":"&amp;A1326,'Finish order'!$C:$K,7,FALSE),"")</f>
        <v/>
      </c>
      <c r="E1326" s="11" t="str">
        <f>IFERROR(VLOOKUP($A$1&amp;":"&amp;A1326,'Finish order'!C:K,5,FALSE),"")</f>
        <v/>
      </c>
      <c r="F1326" s="2" t="str">
        <f>IFERROR(VLOOKUP($A$1&amp;":"&amp;A1326,'Finish order'!C:K,4,FALSE),"")</f>
        <v/>
      </c>
      <c r="G1326" s="2" t="str" cm="1">
        <f t="array" ref="G1326">IFERROR(SMALL(IF($D$2:$D2235=D1326,$A$2:$A$911*1.001),1),"")</f>
        <v/>
      </c>
      <c r="H1326" s="2" t="str" cm="1">
        <f t="array" ref="H1326">IFERROR(SMALL(IF($D$2:$D2235=D1326,$A$2:$A$911*1.0001),2),"")</f>
        <v/>
      </c>
      <c r="I1326" s="2" t="str" cm="1">
        <f t="array" ref="I1326">IFERROR(SMALL(IF($D$2:$D2235=D1326,$A$2:$A$911*1.00001),3),"")</f>
        <v/>
      </c>
      <c r="J1326" s="2" t="str" cm="1">
        <f t="array" ref="J1326">IFERROR(SMALL(IF($D$2:$D2235=D1326,$A$2:$A$911*1.000001),4),"")</f>
        <v/>
      </c>
      <c r="K1326" s="13" t="str">
        <f t="shared" si="101"/>
        <v>No</v>
      </c>
      <c r="L1326" s="13" t="str">
        <f t="shared" si="102"/>
        <v>No</v>
      </c>
      <c r="M1326" s="13" t="str">
        <f t="shared" si="103"/>
        <v>No</v>
      </c>
      <c r="N1326" s="13" t="str">
        <f>Table1[[#This Row],[Club]]&amp;":"&amp;Table1[[#Headers],[Male]]</f>
        <v>:Male</v>
      </c>
    </row>
    <row r="1327" spans="1:14" x14ac:dyDescent="0.2">
      <c r="A1327" s="2">
        <v>1326</v>
      </c>
      <c r="B1327" s="2" t="str">
        <f>IFERROR(VLOOKUP($A$1&amp;":"&amp;A1327,'Finish order'!C:K,6,FALSE),"")</f>
        <v/>
      </c>
      <c r="C1327" s="2" t="str">
        <f>IFERROR(VLOOKUP(A$1&amp;":"&amp;A1327,'Finish order'!$C:$K,9,FALSE),"")</f>
        <v/>
      </c>
      <c r="D1327" s="2" t="str">
        <f>IFERROR(VLOOKUP(A$1&amp;":"&amp;A1327,'Finish order'!$C:$K,7,FALSE),"")</f>
        <v/>
      </c>
      <c r="E1327" s="11" t="str">
        <f>IFERROR(VLOOKUP($A$1&amp;":"&amp;A1327,'Finish order'!C:K,5,FALSE),"")</f>
        <v/>
      </c>
      <c r="F1327" s="2" t="str">
        <f>IFERROR(VLOOKUP($A$1&amp;":"&amp;A1327,'Finish order'!C:K,4,FALSE),"")</f>
        <v/>
      </c>
      <c r="G1327" s="2" t="str" cm="1">
        <f t="array" ref="G1327">IFERROR(SMALL(IF($D$2:$D2236=D1327,$A$2:$A$911*1.001),1),"")</f>
        <v/>
      </c>
      <c r="H1327" s="2" t="str" cm="1">
        <f t="array" ref="H1327">IFERROR(SMALL(IF($D$2:$D2236=D1327,$A$2:$A$911*1.0001),2),"")</f>
        <v/>
      </c>
      <c r="I1327" s="2" t="str" cm="1">
        <f t="array" ref="I1327">IFERROR(SMALL(IF($D$2:$D2236=D1327,$A$2:$A$911*1.00001),3),"")</f>
        <v/>
      </c>
      <c r="J1327" s="2" t="str" cm="1">
        <f t="array" ref="J1327">IFERROR(SMALL(IF($D$2:$D2236=D1327,$A$2:$A$911*1.000001),4),"")</f>
        <v/>
      </c>
      <c r="K1327" s="13" t="str">
        <f t="shared" si="101"/>
        <v>No</v>
      </c>
      <c r="L1327" s="13" t="str">
        <f t="shared" si="102"/>
        <v>No</v>
      </c>
      <c r="M1327" s="13" t="str">
        <f t="shared" si="103"/>
        <v>No</v>
      </c>
      <c r="N1327" s="13" t="str">
        <f>Table1[[#This Row],[Club]]&amp;":"&amp;Table1[[#Headers],[Male]]</f>
        <v>:Male</v>
      </c>
    </row>
    <row r="1328" spans="1:14" x14ac:dyDescent="0.2">
      <c r="A1328" s="2">
        <v>1327</v>
      </c>
      <c r="B1328" s="2" t="str">
        <f>IFERROR(VLOOKUP($A$1&amp;":"&amp;A1328,'Finish order'!C:K,6,FALSE),"")</f>
        <v/>
      </c>
      <c r="C1328" s="2" t="str">
        <f>IFERROR(VLOOKUP(A$1&amp;":"&amp;A1328,'Finish order'!$C:$K,9,FALSE),"")</f>
        <v/>
      </c>
      <c r="D1328" s="2" t="str">
        <f>IFERROR(VLOOKUP(A$1&amp;":"&amp;A1328,'Finish order'!$C:$K,7,FALSE),"")</f>
        <v/>
      </c>
      <c r="E1328" s="11" t="str">
        <f>IFERROR(VLOOKUP($A$1&amp;":"&amp;A1328,'Finish order'!C:K,5,FALSE),"")</f>
        <v/>
      </c>
      <c r="F1328" s="2" t="str">
        <f>IFERROR(VLOOKUP($A$1&amp;":"&amp;A1328,'Finish order'!C:K,4,FALSE),"")</f>
        <v/>
      </c>
      <c r="G1328" s="2" t="str" cm="1">
        <f t="array" ref="G1328">IFERROR(SMALL(IF($D$2:$D2237=D1328,$A$2:$A$911*1.001),1),"")</f>
        <v/>
      </c>
      <c r="H1328" s="2" t="str" cm="1">
        <f t="array" ref="H1328">IFERROR(SMALL(IF($D$2:$D2237=D1328,$A$2:$A$911*1.0001),2),"")</f>
        <v/>
      </c>
      <c r="I1328" s="2" t="str" cm="1">
        <f t="array" ref="I1328">IFERROR(SMALL(IF($D$2:$D2237=D1328,$A$2:$A$911*1.00001),3),"")</f>
        <v/>
      </c>
      <c r="J1328" s="2" t="str" cm="1">
        <f t="array" ref="J1328">IFERROR(SMALL(IF($D$2:$D2237=D1328,$A$2:$A$911*1.000001),4),"")</f>
        <v/>
      </c>
      <c r="K1328" s="13" t="str">
        <f t="shared" si="101"/>
        <v>No</v>
      </c>
      <c r="L1328" s="13" t="str">
        <f t="shared" si="102"/>
        <v>No</v>
      </c>
      <c r="M1328" s="13" t="str">
        <f t="shared" si="103"/>
        <v>No</v>
      </c>
      <c r="N1328" s="13" t="str">
        <f>Table1[[#This Row],[Club]]&amp;":"&amp;Table1[[#Headers],[Male]]</f>
        <v>:Male</v>
      </c>
    </row>
    <row r="1329" spans="1:14" x14ac:dyDescent="0.2">
      <c r="A1329" s="2">
        <v>1328</v>
      </c>
      <c r="B1329" s="2" t="str">
        <f>IFERROR(VLOOKUP($A$1&amp;":"&amp;A1329,'Finish order'!C:K,6,FALSE),"")</f>
        <v/>
      </c>
      <c r="C1329" s="2" t="str">
        <f>IFERROR(VLOOKUP(A$1&amp;":"&amp;A1329,'Finish order'!$C:$K,9,FALSE),"")</f>
        <v/>
      </c>
      <c r="D1329" s="2" t="str">
        <f>IFERROR(VLOOKUP(A$1&amp;":"&amp;A1329,'Finish order'!$C:$K,7,FALSE),"")</f>
        <v/>
      </c>
      <c r="E1329" s="11" t="str">
        <f>IFERROR(VLOOKUP($A$1&amp;":"&amp;A1329,'Finish order'!C:K,5,FALSE),"")</f>
        <v/>
      </c>
      <c r="F1329" s="2" t="str">
        <f>IFERROR(VLOOKUP($A$1&amp;":"&amp;A1329,'Finish order'!C:K,4,FALSE),"")</f>
        <v/>
      </c>
      <c r="G1329" s="2" t="str" cm="1">
        <f t="array" ref="G1329">IFERROR(SMALL(IF($D$2:$D2238=D1329,$A$2:$A$911*1.001),1),"")</f>
        <v/>
      </c>
      <c r="H1329" s="2" t="str" cm="1">
        <f t="array" ref="H1329">IFERROR(SMALL(IF($D$2:$D2238=D1329,$A$2:$A$911*1.0001),2),"")</f>
        <v/>
      </c>
      <c r="I1329" s="2" t="str" cm="1">
        <f t="array" ref="I1329">IFERROR(SMALL(IF($D$2:$D2238=D1329,$A$2:$A$911*1.00001),3),"")</f>
        <v/>
      </c>
      <c r="J1329" s="2" t="str" cm="1">
        <f t="array" ref="J1329">IFERROR(SMALL(IF($D$2:$D2238=D1329,$A$2:$A$911*1.000001),4),"")</f>
        <v/>
      </c>
      <c r="K1329" s="13" t="str">
        <f t="shared" si="101"/>
        <v>No</v>
      </c>
      <c r="L1329" s="13" t="str">
        <f t="shared" si="102"/>
        <v>No</v>
      </c>
      <c r="M1329" s="13" t="str">
        <f t="shared" si="103"/>
        <v>No</v>
      </c>
      <c r="N1329" s="13" t="str">
        <f>Table1[[#This Row],[Club]]&amp;":"&amp;Table1[[#Headers],[Male]]</f>
        <v>:Male</v>
      </c>
    </row>
    <row r="1330" spans="1:14" x14ac:dyDescent="0.2">
      <c r="A1330" s="2">
        <v>1329</v>
      </c>
      <c r="B1330" s="2" t="str">
        <f>IFERROR(VLOOKUP($A$1&amp;":"&amp;A1330,'Finish order'!C:K,6,FALSE),"")</f>
        <v/>
      </c>
      <c r="C1330" s="2" t="str">
        <f>IFERROR(VLOOKUP(A$1&amp;":"&amp;A1330,'Finish order'!$C:$K,9,FALSE),"")</f>
        <v/>
      </c>
      <c r="D1330" s="2" t="str">
        <f>IFERROR(VLOOKUP(A$1&amp;":"&amp;A1330,'Finish order'!$C:$K,7,FALSE),"")</f>
        <v/>
      </c>
      <c r="E1330" s="11" t="str">
        <f>IFERROR(VLOOKUP($A$1&amp;":"&amp;A1330,'Finish order'!C:K,5,FALSE),"")</f>
        <v/>
      </c>
      <c r="F1330" s="2" t="str">
        <f>IFERROR(VLOOKUP($A$1&amp;":"&amp;A1330,'Finish order'!C:K,4,FALSE),"")</f>
        <v/>
      </c>
      <c r="G1330" s="2" t="str" cm="1">
        <f t="array" ref="G1330">IFERROR(SMALL(IF($D$2:$D2239=D1330,$A$2:$A$911*1.001),1),"")</f>
        <v/>
      </c>
      <c r="H1330" s="2" t="str" cm="1">
        <f t="array" ref="H1330">IFERROR(SMALL(IF($D$2:$D2239=D1330,$A$2:$A$911*1.0001),2),"")</f>
        <v/>
      </c>
      <c r="I1330" s="2" t="str" cm="1">
        <f t="array" ref="I1330">IFERROR(SMALL(IF($D$2:$D2239=D1330,$A$2:$A$911*1.00001),3),"")</f>
        <v/>
      </c>
      <c r="J1330" s="2" t="str" cm="1">
        <f t="array" ref="J1330">IFERROR(SMALL(IF($D$2:$D2239=D1330,$A$2:$A$911*1.000001),4),"")</f>
        <v/>
      </c>
      <c r="K1330" s="13" t="str">
        <f t="shared" si="101"/>
        <v>No</v>
      </c>
      <c r="L1330" s="13" t="str">
        <f t="shared" si="102"/>
        <v>No</v>
      </c>
      <c r="M1330" s="13" t="str">
        <f t="shared" si="103"/>
        <v>No</v>
      </c>
      <c r="N1330" s="13" t="str">
        <f>Table1[[#This Row],[Club]]&amp;":"&amp;Table1[[#Headers],[Male]]</f>
        <v>:Male</v>
      </c>
    </row>
    <row r="1331" spans="1:14" x14ac:dyDescent="0.2">
      <c r="A1331" s="2">
        <v>1330</v>
      </c>
      <c r="B1331" s="2" t="str">
        <f>IFERROR(VLOOKUP($A$1&amp;":"&amp;A1331,'Finish order'!C:K,6,FALSE),"")</f>
        <v/>
      </c>
      <c r="C1331" s="2" t="str">
        <f>IFERROR(VLOOKUP(A$1&amp;":"&amp;A1331,'Finish order'!$C:$K,9,FALSE),"")</f>
        <v/>
      </c>
      <c r="D1331" s="2" t="str">
        <f>IFERROR(VLOOKUP(A$1&amp;":"&amp;A1331,'Finish order'!$C:$K,7,FALSE),"")</f>
        <v/>
      </c>
      <c r="E1331" s="11" t="str">
        <f>IFERROR(VLOOKUP($A$1&amp;":"&amp;A1331,'Finish order'!C:K,5,FALSE),"")</f>
        <v/>
      </c>
      <c r="F1331" s="2" t="str">
        <f>IFERROR(VLOOKUP($A$1&amp;":"&amp;A1331,'Finish order'!C:K,4,FALSE),"")</f>
        <v/>
      </c>
      <c r="G1331" s="2" t="str" cm="1">
        <f t="array" ref="G1331">IFERROR(SMALL(IF($D$2:$D2240=D1331,$A$2:$A$911*1.001),1),"")</f>
        <v/>
      </c>
      <c r="H1331" s="2" t="str" cm="1">
        <f t="array" ref="H1331">IFERROR(SMALL(IF($D$2:$D2240=D1331,$A$2:$A$911*1.0001),2),"")</f>
        <v/>
      </c>
      <c r="I1331" s="2" t="str" cm="1">
        <f t="array" ref="I1331">IFERROR(SMALL(IF($D$2:$D2240=D1331,$A$2:$A$911*1.00001),3),"")</f>
        <v/>
      </c>
      <c r="J1331" s="2" t="str" cm="1">
        <f t="array" ref="J1331">IFERROR(SMALL(IF($D$2:$D2240=D1331,$A$2:$A$911*1.000001),4),"")</f>
        <v/>
      </c>
      <c r="K1331" s="13" t="str">
        <f t="shared" si="101"/>
        <v>No</v>
      </c>
      <c r="L1331" s="13" t="str">
        <f t="shared" si="102"/>
        <v>No</v>
      </c>
      <c r="M1331" s="13" t="str">
        <f t="shared" si="103"/>
        <v>No</v>
      </c>
      <c r="N1331" s="13" t="str">
        <f>Table1[[#This Row],[Club]]&amp;":"&amp;Table1[[#Headers],[Male]]</f>
        <v>:Male</v>
      </c>
    </row>
    <row r="1332" spans="1:14" x14ac:dyDescent="0.2">
      <c r="A1332" s="2">
        <v>1331</v>
      </c>
      <c r="B1332" s="2" t="str">
        <f>IFERROR(VLOOKUP($A$1&amp;":"&amp;A1332,'Finish order'!C:K,6,FALSE),"")</f>
        <v/>
      </c>
      <c r="C1332" s="2" t="str">
        <f>IFERROR(VLOOKUP(A$1&amp;":"&amp;A1332,'Finish order'!$C:$K,9,FALSE),"")</f>
        <v/>
      </c>
      <c r="D1332" s="2" t="str">
        <f>IFERROR(VLOOKUP(A$1&amp;":"&amp;A1332,'Finish order'!$C:$K,7,FALSE),"")</f>
        <v/>
      </c>
      <c r="E1332" s="11" t="str">
        <f>IFERROR(VLOOKUP($A$1&amp;":"&amp;A1332,'Finish order'!C:K,5,FALSE),"")</f>
        <v/>
      </c>
      <c r="F1332" s="2" t="str">
        <f>IFERROR(VLOOKUP($A$1&amp;":"&amp;A1332,'Finish order'!C:K,4,FALSE),"")</f>
        <v/>
      </c>
      <c r="G1332" s="2" t="str" cm="1">
        <f t="array" ref="G1332">IFERROR(SMALL(IF($D$2:$D2241=D1332,$A$2:$A$911*1.001),1),"")</f>
        <v/>
      </c>
      <c r="H1332" s="2" t="str" cm="1">
        <f t="array" ref="H1332">IFERROR(SMALL(IF($D$2:$D2241=D1332,$A$2:$A$911*1.0001),2),"")</f>
        <v/>
      </c>
      <c r="I1332" s="2" t="str" cm="1">
        <f t="array" ref="I1332">IFERROR(SMALL(IF($D$2:$D2241=D1332,$A$2:$A$911*1.00001),3),"")</f>
        <v/>
      </c>
      <c r="J1332" s="2" t="str" cm="1">
        <f t="array" ref="J1332">IFERROR(SMALL(IF($D$2:$D2241=D1332,$A$2:$A$911*1.000001),4),"")</f>
        <v/>
      </c>
      <c r="K1332" s="13" t="str">
        <f t="shared" si="101"/>
        <v>No</v>
      </c>
      <c r="L1332" s="13" t="str">
        <f t="shared" si="102"/>
        <v>No</v>
      </c>
      <c r="M1332" s="13" t="str">
        <f t="shared" si="103"/>
        <v>No</v>
      </c>
      <c r="N1332" s="13" t="str">
        <f>Table1[[#This Row],[Club]]&amp;":"&amp;Table1[[#Headers],[Male]]</f>
        <v>:Male</v>
      </c>
    </row>
    <row r="1333" spans="1:14" x14ac:dyDescent="0.2">
      <c r="A1333" s="2">
        <v>1332</v>
      </c>
      <c r="B1333" s="2" t="str">
        <f>IFERROR(VLOOKUP($A$1&amp;":"&amp;A1333,'Finish order'!C:K,6,FALSE),"")</f>
        <v/>
      </c>
      <c r="C1333" s="2" t="str">
        <f>IFERROR(VLOOKUP(A$1&amp;":"&amp;A1333,'Finish order'!$C:$K,9,FALSE),"")</f>
        <v/>
      </c>
      <c r="D1333" s="2" t="str">
        <f>IFERROR(VLOOKUP(A$1&amp;":"&amp;A1333,'Finish order'!$C:$K,7,FALSE),"")</f>
        <v/>
      </c>
      <c r="E1333" s="11" t="str">
        <f>IFERROR(VLOOKUP($A$1&amp;":"&amp;A1333,'Finish order'!C:K,5,FALSE),"")</f>
        <v/>
      </c>
      <c r="F1333" s="2" t="str">
        <f>IFERROR(VLOOKUP($A$1&amp;":"&amp;A1333,'Finish order'!C:K,4,FALSE),"")</f>
        <v/>
      </c>
      <c r="G1333" s="2" t="str" cm="1">
        <f t="array" ref="G1333">IFERROR(SMALL(IF($D$2:$D2242=D1333,$A$2:$A$911*1.001),1),"")</f>
        <v/>
      </c>
      <c r="H1333" s="2" t="str" cm="1">
        <f t="array" ref="H1333">IFERROR(SMALL(IF($D$2:$D2242=D1333,$A$2:$A$911*1.0001),2),"")</f>
        <v/>
      </c>
      <c r="I1333" s="2" t="str" cm="1">
        <f t="array" ref="I1333">IFERROR(SMALL(IF($D$2:$D2242=D1333,$A$2:$A$911*1.00001),3),"")</f>
        <v/>
      </c>
      <c r="J1333" s="2" t="str" cm="1">
        <f t="array" ref="J1333">IFERROR(SMALL(IF($D$2:$D2242=D1333,$A$2:$A$911*1.000001),4),"")</f>
        <v/>
      </c>
      <c r="K1333" s="13" t="str">
        <f t="shared" si="101"/>
        <v>No</v>
      </c>
      <c r="L1333" s="13" t="str">
        <f t="shared" si="102"/>
        <v>No</v>
      </c>
      <c r="M1333" s="13" t="str">
        <f t="shared" si="103"/>
        <v>No</v>
      </c>
      <c r="N1333" s="13" t="str">
        <f>Table1[[#This Row],[Club]]&amp;":"&amp;Table1[[#Headers],[Male]]</f>
        <v>:Male</v>
      </c>
    </row>
    <row r="1334" spans="1:14" x14ac:dyDescent="0.2">
      <c r="A1334" s="2">
        <v>1333</v>
      </c>
      <c r="B1334" s="2" t="str">
        <f>IFERROR(VLOOKUP($A$1&amp;":"&amp;A1334,'Finish order'!C:K,6,FALSE),"")</f>
        <v/>
      </c>
      <c r="C1334" s="2" t="str">
        <f>IFERROR(VLOOKUP(A$1&amp;":"&amp;A1334,'Finish order'!$C:$K,9,FALSE),"")</f>
        <v/>
      </c>
      <c r="D1334" s="2" t="str">
        <f>IFERROR(VLOOKUP(A$1&amp;":"&amp;A1334,'Finish order'!$C:$K,7,FALSE),"")</f>
        <v/>
      </c>
      <c r="E1334" s="11" t="str">
        <f>IFERROR(VLOOKUP($A$1&amp;":"&amp;A1334,'Finish order'!C:K,5,FALSE),"")</f>
        <v/>
      </c>
      <c r="F1334" s="2" t="str">
        <f>IFERROR(VLOOKUP($A$1&amp;":"&amp;A1334,'Finish order'!C:K,4,FALSE),"")</f>
        <v/>
      </c>
      <c r="G1334" s="2" t="str" cm="1">
        <f t="array" ref="G1334">IFERROR(SMALL(IF($D$2:$D2243=D1334,$A$2:$A$911*1.001),1),"")</f>
        <v/>
      </c>
      <c r="H1334" s="2" t="str" cm="1">
        <f t="array" ref="H1334">IFERROR(SMALL(IF($D$2:$D2243=D1334,$A$2:$A$911*1.0001),2),"")</f>
        <v/>
      </c>
      <c r="I1334" s="2" t="str" cm="1">
        <f t="array" ref="I1334">IFERROR(SMALL(IF($D$2:$D2243=D1334,$A$2:$A$911*1.00001),3),"")</f>
        <v/>
      </c>
      <c r="J1334" s="2" t="str" cm="1">
        <f t="array" ref="J1334">IFERROR(SMALL(IF($D$2:$D2243=D1334,$A$2:$A$911*1.000001),4),"")</f>
        <v/>
      </c>
      <c r="K1334" s="13" t="str">
        <f t="shared" si="101"/>
        <v>No</v>
      </c>
      <c r="L1334" s="13" t="str">
        <f t="shared" si="102"/>
        <v>No</v>
      </c>
      <c r="M1334" s="13" t="str">
        <f t="shared" si="103"/>
        <v>No</v>
      </c>
      <c r="N1334" s="13" t="str">
        <f>Table1[[#This Row],[Club]]&amp;":"&amp;Table1[[#Headers],[Male]]</f>
        <v>:Male</v>
      </c>
    </row>
    <row r="1335" spans="1:14" x14ac:dyDescent="0.2">
      <c r="A1335" s="2">
        <v>1334</v>
      </c>
      <c r="B1335" s="2" t="str">
        <f>IFERROR(VLOOKUP($A$1&amp;":"&amp;A1335,'Finish order'!C:K,6,FALSE),"")</f>
        <v/>
      </c>
      <c r="C1335" s="2" t="str">
        <f>IFERROR(VLOOKUP(A$1&amp;":"&amp;A1335,'Finish order'!$C:$K,9,FALSE),"")</f>
        <v/>
      </c>
      <c r="D1335" s="2" t="str">
        <f>IFERROR(VLOOKUP(A$1&amp;":"&amp;A1335,'Finish order'!$C:$K,7,FALSE),"")</f>
        <v/>
      </c>
      <c r="E1335" s="11" t="str">
        <f>IFERROR(VLOOKUP($A$1&amp;":"&amp;A1335,'Finish order'!C:K,5,FALSE),"")</f>
        <v/>
      </c>
      <c r="F1335" s="2" t="str">
        <f>IFERROR(VLOOKUP($A$1&amp;":"&amp;A1335,'Finish order'!C:K,4,FALSE),"")</f>
        <v/>
      </c>
      <c r="G1335" s="2" t="str" cm="1">
        <f t="array" ref="G1335">IFERROR(SMALL(IF($D$2:$D2244=D1335,$A$2:$A$911*1.001),1),"")</f>
        <v/>
      </c>
      <c r="H1335" s="2" t="str" cm="1">
        <f t="array" ref="H1335">IFERROR(SMALL(IF($D$2:$D2244=D1335,$A$2:$A$911*1.0001),2),"")</f>
        <v/>
      </c>
      <c r="I1335" s="2" t="str" cm="1">
        <f t="array" ref="I1335">IFERROR(SMALL(IF($D$2:$D2244=D1335,$A$2:$A$911*1.00001),3),"")</f>
        <v/>
      </c>
      <c r="J1335" s="2" t="str" cm="1">
        <f t="array" ref="J1335">IFERROR(SMALL(IF($D$2:$D2244=D1335,$A$2:$A$911*1.000001),4),"")</f>
        <v/>
      </c>
      <c r="K1335" s="13" t="str">
        <f t="shared" si="101"/>
        <v>No</v>
      </c>
      <c r="L1335" s="13" t="str">
        <f t="shared" si="102"/>
        <v>No</v>
      </c>
      <c r="M1335" s="13" t="str">
        <f t="shared" si="103"/>
        <v>No</v>
      </c>
      <c r="N1335" s="13" t="str">
        <f>Table1[[#This Row],[Club]]&amp;":"&amp;Table1[[#Headers],[Male]]</f>
        <v>:Male</v>
      </c>
    </row>
    <row r="1336" spans="1:14" x14ac:dyDescent="0.2">
      <c r="A1336" s="2">
        <v>1335</v>
      </c>
      <c r="B1336" s="2" t="str">
        <f>IFERROR(VLOOKUP($A$1&amp;":"&amp;A1336,'Finish order'!C:K,6,FALSE),"")</f>
        <v/>
      </c>
      <c r="C1336" s="2" t="str">
        <f>IFERROR(VLOOKUP(A$1&amp;":"&amp;A1336,'Finish order'!$C:$K,9,FALSE),"")</f>
        <v/>
      </c>
      <c r="D1336" s="2" t="str">
        <f>IFERROR(VLOOKUP(A$1&amp;":"&amp;A1336,'Finish order'!$C:$K,7,FALSE),"")</f>
        <v/>
      </c>
      <c r="E1336" s="11" t="str">
        <f>IFERROR(VLOOKUP($A$1&amp;":"&amp;A1336,'Finish order'!C:K,5,FALSE),"")</f>
        <v/>
      </c>
      <c r="F1336" s="2" t="str">
        <f>IFERROR(VLOOKUP($A$1&amp;":"&amp;A1336,'Finish order'!C:K,4,FALSE),"")</f>
        <v/>
      </c>
      <c r="G1336" s="2" t="str" cm="1">
        <f t="array" ref="G1336">IFERROR(SMALL(IF($D$2:$D2245=D1336,$A$2:$A$911*1.001),1),"")</f>
        <v/>
      </c>
      <c r="H1336" s="2" t="str" cm="1">
        <f t="array" ref="H1336">IFERROR(SMALL(IF($D$2:$D2245=D1336,$A$2:$A$911*1.0001),2),"")</f>
        <v/>
      </c>
      <c r="I1336" s="2" t="str" cm="1">
        <f t="array" ref="I1336">IFERROR(SMALL(IF($D$2:$D2245=D1336,$A$2:$A$911*1.00001),3),"")</f>
        <v/>
      </c>
      <c r="J1336" s="2" t="str" cm="1">
        <f t="array" ref="J1336">IFERROR(SMALL(IF($D$2:$D2245=D1336,$A$2:$A$911*1.000001),4),"")</f>
        <v/>
      </c>
      <c r="K1336" s="13" t="str">
        <f t="shared" si="101"/>
        <v>No</v>
      </c>
      <c r="L1336" s="13" t="str">
        <f t="shared" si="102"/>
        <v>No</v>
      </c>
      <c r="M1336" s="13" t="str">
        <f t="shared" si="103"/>
        <v>No</v>
      </c>
      <c r="N1336" s="13" t="str">
        <f>Table1[[#This Row],[Club]]&amp;":"&amp;Table1[[#Headers],[Male]]</f>
        <v>:Male</v>
      </c>
    </row>
    <row r="1337" spans="1:14" x14ac:dyDescent="0.2">
      <c r="A1337" s="2">
        <v>1336</v>
      </c>
      <c r="B1337" s="2" t="str">
        <f>IFERROR(VLOOKUP($A$1&amp;":"&amp;A1337,'Finish order'!C:K,6,FALSE),"")</f>
        <v/>
      </c>
      <c r="C1337" s="2" t="str">
        <f>IFERROR(VLOOKUP(A$1&amp;":"&amp;A1337,'Finish order'!$C:$K,9,FALSE),"")</f>
        <v/>
      </c>
      <c r="D1337" s="2" t="str">
        <f>IFERROR(VLOOKUP(A$1&amp;":"&amp;A1337,'Finish order'!$C:$K,7,FALSE),"")</f>
        <v/>
      </c>
      <c r="E1337" s="11" t="str">
        <f>IFERROR(VLOOKUP($A$1&amp;":"&amp;A1337,'Finish order'!C:K,5,FALSE),"")</f>
        <v/>
      </c>
      <c r="F1337" s="2" t="str">
        <f>IFERROR(VLOOKUP($A$1&amp;":"&amp;A1337,'Finish order'!C:K,4,FALSE),"")</f>
        <v/>
      </c>
      <c r="G1337" s="2" t="str" cm="1">
        <f t="array" ref="G1337">IFERROR(SMALL(IF($D$2:$D2246=D1337,$A$2:$A$911*1.001),1),"")</f>
        <v/>
      </c>
      <c r="H1337" s="2" t="str" cm="1">
        <f t="array" ref="H1337">IFERROR(SMALL(IF($D$2:$D2246=D1337,$A$2:$A$911*1.0001),2),"")</f>
        <v/>
      </c>
      <c r="I1337" s="2" t="str" cm="1">
        <f t="array" ref="I1337">IFERROR(SMALL(IF($D$2:$D2246=D1337,$A$2:$A$911*1.00001),3),"")</f>
        <v/>
      </c>
      <c r="J1337" s="2" t="str" cm="1">
        <f t="array" ref="J1337">IFERROR(SMALL(IF($D$2:$D2246=D1337,$A$2:$A$911*1.000001),4),"")</f>
        <v/>
      </c>
      <c r="K1337" s="13" t="str">
        <f t="shared" si="101"/>
        <v>No</v>
      </c>
      <c r="L1337" s="13" t="str">
        <f t="shared" si="102"/>
        <v>No</v>
      </c>
      <c r="M1337" s="13" t="str">
        <f t="shared" si="103"/>
        <v>No</v>
      </c>
      <c r="N1337" s="13" t="str">
        <f>Table1[[#This Row],[Club]]&amp;":"&amp;Table1[[#Headers],[Male]]</f>
        <v>:Male</v>
      </c>
    </row>
    <row r="1338" spans="1:14" x14ac:dyDescent="0.2">
      <c r="A1338" s="2">
        <v>1337</v>
      </c>
      <c r="B1338" s="2" t="str">
        <f>IFERROR(VLOOKUP($A$1&amp;":"&amp;A1338,'Finish order'!C:K,6,FALSE),"")</f>
        <v/>
      </c>
      <c r="C1338" s="2" t="str">
        <f>IFERROR(VLOOKUP(A$1&amp;":"&amp;A1338,'Finish order'!$C:$K,9,FALSE),"")</f>
        <v/>
      </c>
      <c r="D1338" s="2" t="str">
        <f>IFERROR(VLOOKUP(A$1&amp;":"&amp;A1338,'Finish order'!$C:$K,7,FALSE),"")</f>
        <v/>
      </c>
      <c r="E1338" s="11" t="str">
        <f>IFERROR(VLOOKUP($A$1&amp;":"&amp;A1338,'Finish order'!C:K,5,FALSE),"")</f>
        <v/>
      </c>
      <c r="F1338" s="2" t="str">
        <f>IFERROR(VLOOKUP($A$1&amp;":"&amp;A1338,'Finish order'!C:K,4,FALSE),"")</f>
        <v/>
      </c>
      <c r="G1338" s="2" t="str" cm="1">
        <f t="array" ref="G1338">IFERROR(SMALL(IF($D$2:$D2247=D1338,$A$2:$A$911*1.001),1),"")</f>
        <v/>
      </c>
      <c r="H1338" s="2" t="str" cm="1">
        <f t="array" ref="H1338">IFERROR(SMALL(IF($D$2:$D2247=D1338,$A$2:$A$911*1.0001),2),"")</f>
        <v/>
      </c>
      <c r="I1338" s="2" t="str" cm="1">
        <f t="array" ref="I1338">IFERROR(SMALL(IF($D$2:$D2247=D1338,$A$2:$A$911*1.00001),3),"")</f>
        <v/>
      </c>
      <c r="J1338" s="2" t="str" cm="1">
        <f t="array" ref="J1338">IFERROR(SMALL(IF($D$2:$D2247=D1338,$A$2:$A$911*1.000001),4),"")</f>
        <v/>
      </c>
      <c r="K1338" s="13" t="str">
        <f t="shared" si="101"/>
        <v>No</v>
      </c>
      <c r="L1338" s="13" t="str">
        <f t="shared" si="102"/>
        <v>No</v>
      </c>
      <c r="M1338" s="13" t="str">
        <f t="shared" si="103"/>
        <v>No</v>
      </c>
      <c r="N1338" s="13" t="str">
        <f>Table1[[#This Row],[Club]]&amp;":"&amp;Table1[[#Headers],[Male]]</f>
        <v>:Male</v>
      </c>
    </row>
    <row r="1339" spans="1:14" x14ac:dyDescent="0.2">
      <c r="A1339" s="2">
        <v>1338</v>
      </c>
      <c r="B1339" s="2" t="str">
        <f>IFERROR(VLOOKUP($A$1&amp;":"&amp;A1339,'Finish order'!C:K,6,FALSE),"")</f>
        <v/>
      </c>
      <c r="C1339" s="2" t="str">
        <f>IFERROR(VLOOKUP(A$1&amp;":"&amp;A1339,'Finish order'!$C:$K,9,FALSE),"")</f>
        <v/>
      </c>
      <c r="D1339" s="2" t="str">
        <f>IFERROR(VLOOKUP(A$1&amp;":"&amp;A1339,'Finish order'!$C:$K,7,FALSE),"")</f>
        <v/>
      </c>
      <c r="E1339" s="11" t="str">
        <f>IFERROR(VLOOKUP($A$1&amp;":"&amp;A1339,'Finish order'!C:K,5,FALSE),"")</f>
        <v/>
      </c>
      <c r="F1339" s="2" t="str">
        <f>IFERROR(VLOOKUP($A$1&amp;":"&amp;A1339,'Finish order'!C:K,4,FALSE),"")</f>
        <v/>
      </c>
      <c r="G1339" s="2" t="str" cm="1">
        <f t="array" ref="G1339">IFERROR(SMALL(IF($D$2:$D2248=D1339,$A$2:$A$911*1.001),1),"")</f>
        <v/>
      </c>
      <c r="H1339" s="2" t="str" cm="1">
        <f t="array" ref="H1339">IFERROR(SMALL(IF($D$2:$D2248=D1339,$A$2:$A$911*1.0001),2),"")</f>
        <v/>
      </c>
      <c r="I1339" s="2" t="str" cm="1">
        <f t="array" ref="I1339">IFERROR(SMALL(IF($D$2:$D2248=D1339,$A$2:$A$911*1.00001),3),"")</f>
        <v/>
      </c>
      <c r="J1339" s="2" t="str" cm="1">
        <f t="array" ref="J1339">IFERROR(SMALL(IF($D$2:$D2248=D1339,$A$2:$A$911*1.000001),4),"")</f>
        <v/>
      </c>
      <c r="K1339" s="13" t="str">
        <f t="shared" si="101"/>
        <v>No</v>
      </c>
      <c r="L1339" s="13" t="str">
        <f t="shared" si="102"/>
        <v>No</v>
      </c>
      <c r="M1339" s="13" t="str">
        <f t="shared" si="103"/>
        <v>No</v>
      </c>
      <c r="N1339" s="13" t="str">
        <f>Table1[[#This Row],[Club]]&amp;":"&amp;Table1[[#Headers],[Male]]</f>
        <v>:Male</v>
      </c>
    </row>
    <row r="1340" spans="1:14" x14ac:dyDescent="0.2">
      <c r="A1340" s="2">
        <v>1339</v>
      </c>
      <c r="B1340" s="2" t="str">
        <f>IFERROR(VLOOKUP($A$1&amp;":"&amp;A1340,'Finish order'!C:K,6,FALSE),"")</f>
        <v/>
      </c>
      <c r="C1340" s="2" t="str">
        <f>IFERROR(VLOOKUP(A$1&amp;":"&amp;A1340,'Finish order'!$C:$K,9,FALSE),"")</f>
        <v/>
      </c>
      <c r="D1340" s="2" t="str">
        <f>IFERROR(VLOOKUP(A$1&amp;":"&amp;A1340,'Finish order'!$C:$K,7,FALSE),"")</f>
        <v/>
      </c>
      <c r="E1340" s="11" t="str">
        <f>IFERROR(VLOOKUP($A$1&amp;":"&amp;A1340,'Finish order'!C:K,5,FALSE),"")</f>
        <v/>
      </c>
      <c r="F1340" s="2" t="str">
        <f>IFERROR(VLOOKUP($A$1&amp;":"&amp;A1340,'Finish order'!C:K,4,FALSE),"")</f>
        <v/>
      </c>
      <c r="G1340" s="2" t="str" cm="1">
        <f t="array" ref="G1340">IFERROR(SMALL(IF($D$2:$D2249=D1340,$A$2:$A$911*1.001),1),"")</f>
        <v/>
      </c>
      <c r="H1340" s="2" t="str" cm="1">
        <f t="array" ref="H1340">IFERROR(SMALL(IF($D$2:$D2249=D1340,$A$2:$A$911*1.0001),2),"")</f>
        <v/>
      </c>
      <c r="I1340" s="2" t="str" cm="1">
        <f t="array" ref="I1340">IFERROR(SMALL(IF($D$2:$D2249=D1340,$A$2:$A$911*1.00001),3),"")</f>
        <v/>
      </c>
      <c r="J1340" s="2" t="str" cm="1">
        <f t="array" ref="J1340">IFERROR(SMALL(IF($D$2:$D2249=D1340,$A$2:$A$911*1.000001),4),"")</f>
        <v/>
      </c>
      <c r="K1340" s="13" t="str">
        <f t="shared" si="101"/>
        <v>No</v>
      </c>
      <c r="L1340" s="13" t="str">
        <f t="shared" si="102"/>
        <v>No</v>
      </c>
      <c r="M1340" s="13" t="str">
        <f t="shared" si="103"/>
        <v>No</v>
      </c>
      <c r="N1340" s="13" t="str">
        <f>Table1[[#This Row],[Club]]&amp;":"&amp;Table1[[#Headers],[Male]]</f>
        <v>:Male</v>
      </c>
    </row>
    <row r="1341" spans="1:14" x14ac:dyDescent="0.2">
      <c r="A1341" s="2">
        <v>1340</v>
      </c>
      <c r="B1341" s="2" t="str">
        <f>IFERROR(VLOOKUP($A$1&amp;":"&amp;A1341,'Finish order'!C:K,6,FALSE),"")</f>
        <v/>
      </c>
      <c r="C1341" s="2" t="str">
        <f>IFERROR(VLOOKUP(A$1&amp;":"&amp;A1341,'Finish order'!$C:$K,9,FALSE),"")</f>
        <v/>
      </c>
      <c r="D1341" s="2" t="str">
        <f>IFERROR(VLOOKUP(A$1&amp;":"&amp;A1341,'Finish order'!$C:$K,7,FALSE),"")</f>
        <v/>
      </c>
      <c r="E1341" s="11" t="str">
        <f>IFERROR(VLOOKUP($A$1&amp;":"&amp;A1341,'Finish order'!C:K,5,FALSE),"")</f>
        <v/>
      </c>
      <c r="F1341" s="2" t="str">
        <f>IFERROR(VLOOKUP($A$1&amp;":"&amp;A1341,'Finish order'!C:K,4,FALSE),"")</f>
        <v/>
      </c>
      <c r="G1341" s="2" t="str" cm="1">
        <f t="array" ref="G1341">IFERROR(SMALL(IF($D$2:$D2250=D1341,$A$2:$A$911*1.001),1),"")</f>
        <v/>
      </c>
      <c r="H1341" s="2" t="str" cm="1">
        <f t="array" ref="H1341">IFERROR(SMALL(IF($D$2:$D2250=D1341,$A$2:$A$911*1.0001),2),"")</f>
        <v/>
      </c>
      <c r="I1341" s="2" t="str" cm="1">
        <f t="array" ref="I1341">IFERROR(SMALL(IF($D$2:$D2250=D1341,$A$2:$A$911*1.00001),3),"")</f>
        <v/>
      </c>
      <c r="J1341" s="2" t="str" cm="1">
        <f t="array" ref="J1341">IFERROR(SMALL(IF($D$2:$D2250=D1341,$A$2:$A$911*1.000001),4),"")</f>
        <v/>
      </c>
      <c r="K1341" s="13" t="str">
        <f t="shared" si="101"/>
        <v>No</v>
      </c>
      <c r="L1341" s="13" t="str">
        <f t="shared" si="102"/>
        <v>No</v>
      </c>
      <c r="M1341" s="13" t="str">
        <f t="shared" si="103"/>
        <v>No</v>
      </c>
      <c r="N1341" s="13" t="str">
        <f>Table1[[#This Row],[Club]]&amp;":"&amp;Table1[[#Headers],[Male]]</f>
        <v>:Male</v>
      </c>
    </row>
    <row r="1342" spans="1:14" x14ac:dyDescent="0.2">
      <c r="A1342" s="2">
        <v>1341</v>
      </c>
      <c r="B1342" s="2" t="str">
        <f>IFERROR(VLOOKUP($A$1&amp;":"&amp;A1342,'Finish order'!C:K,6,FALSE),"")</f>
        <v/>
      </c>
      <c r="C1342" s="2" t="str">
        <f>IFERROR(VLOOKUP(A$1&amp;":"&amp;A1342,'Finish order'!$C:$K,9,FALSE),"")</f>
        <v/>
      </c>
      <c r="D1342" s="2" t="str">
        <f>IFERROR(VLOOKUP(A$1&amp;":"&amp;A1342,'Finish order'!$C:$K,7,FALSE),"")</f>
        <v/>
      </c>
      <c r="E1342" s="11" t="str">
        <f>IFERROR(VLOOKUP($A$1&amp;":"&amp;A1342,'Finish order'!C:K,5,FALSE),"")</f>
        <v/>
      </c>
      <c r="F1342" s="2" t="str">
        <f>IFERROR(VLOOKUP($A$1&amp;":"&amp;A1342,'Finish order'!C:K,4,FALSE),"")</f>
        <v/>
      </c>
      <c r="G1342" s="2" t="str" cm="1">
        <f t="array" ref="G1342">IFERROR(SMALL(IF($D$2:$D2251=D1342,$A$2:$A$911*1.001),1),"")</f>
        <v/>
      </c>
      <c r="H1342" s="2" t="str" cm="1">
        <f t="array" ref="H1342">IFERROR(SMALL(IF($D$2:$D2251=D1342,$A$2:$A$911*1.0001),2),"")</f>
        <v/>
      </c>
      <c r="I1342" s="2" t="str" cm="1">
        <f t="array" ref="I1342">IFERROR(SMALL(IF($D$2:$D2251=D1342,$A$2:$A$911*1.00001),3),"")</f>
        <v/>
      </c>
      <c r="J1342" s="2" t="str" cm="1">
        <f t="array" ref="J1342">IFERROR(SMALL(IF($D$2:$D2251=D1342,$A$2:$A$911*1.000001),4),"")</f>
        <v/>
      </c>
      <c r="K1342" s="13" t="str">
        <f t="shared" si="101"/>
        <v>No</v>
      </c>
      <c r="L1342" s="13" t="str">
        <f t="shared" si="102"/>
        <v>No</v>
      </c>
      <c r="M1342" s="13" t="str">
        <f t="shared" si="103"/>
        <v>No</v>
      </c>
      <c r="N1342" s="13" t="str">
        <f>Table1[[#This Row],[Club]]&amp;":"&amp;Table1[[#Headers],[Male]]</f>
        <v>:Male</v>
      </c>
    </row>
    <row r="1343" spans="1:14" x14ac:dyDescent="0.2">
      <c r="A1343" s="2">
        <v>1342</v>
      </c>
      <c r="B1343" s="2" t="str">
        <f>IFERROR(VLOOKUP($A$1&amp;":"&amp;A1343,'Finish order'!C:K,6,FALSE),"")</f>
        <v/>
      </c>
      <c r="C1343" s="2" t="str">
        <f>IFERROR(VLOOKUP(A$1&amp;":"&amp;A1343,'Finish order'!$C:$K,9,FALSE),"")</f>
        <v/>
      </c>
      <c r="D1343" s="2" t="str">
        <f>IFERROR(VLOOKUP(A$1&amp;":"&amp;A1343,'Finish order'!$C:$K,7,FALSE),"")</f>
        <v/>
      </c>
      <c r="E1343" s="11" t="str">
        <f>IFERROR(VLOOKUP($A$1&amp;":"&amp;A1343,'Finish order'!C:K,5,FALSE),"")</f>
        <v/>
      </c>
      <c r="F1343" s="2" t="str">
        <f>IFERROR(VLOOKUP($A$1&amp;":"&amp;A1343,'Finish order'!C:K,4,FALSE),"")</f>
        <v/>
      </c>
      <c r="G1343" s="2" t="str" cm="1">
        <f t="array" ref="G1343">IFERROR(SMALL(IF($D$2:$D2252=D1343,$A$2:$A$911*1.001),1),"")</f>
        <v/>
      </c>
      <c r="H1343" s="2" t="str" cm="1">
        <f t="array" ref="H1343">IFERROR(SMALL(IF($D$2:$D2252=D1343,$A$2:$A$911*1.0001),2),"")</f>
        <v/>
      </c>
      <c r="I1343" s="2" t="str" cm="1">
        <f t="array" ref="I1343">IFERROR(SMALL(IF($D$2:$D2252=D1343,$A$2:$A$911*1.00001),3),"")</f>
        <v/>
      </c>
      <c r="J1343" s="2" t="str" cm="1">
        <f t="array" ref="J1343">IFERROR(SMALL(IF($D$2:$D2252=D1343,$A$2:$A$911*1.000001),4),"")</f>
        <v/>
      </c>
      <c r="K1343" s="13" t="str">
        <f t="shared" si="101"/>
        <v>No</v>
      </c>
      <c r="L1343" s="13" t="str">
        <f t="shared" si="102"/>
        <v>No</v>
      </c>
      <c r="M1343" s="13" t="str">
        <f t="shared" si="103"/>
        <v>No</v>
      </c>
      <c r="N1343" s="13" t="str">
        <f>Table1[[#This Row],[Club]]&amp;":"&amp;Table1[[#Headers],[Male]]</f>
        <v>:Male</v>
      </c>
    </row>
    <row r="1344" spans="1:14" x14ac:dyDescent="0.2">
      <c r="A1344" s="2">
        <v>1343</v>
      </c>
      <c r="B1344" s="2" t="str">
        <f>IFERROR(VLOOKUP($A$1&amp;":"&amp;A1344,'Finish order'!C:K,6,FALSE),"")</f>
        <v/>
      </c>
      <c r="C1344" s="2" t="str">
        <f>IFERROR(VLOOKUP(A$1&amp;":"&amp;A1344,'Finish order'!$C:$K,9,FALSE),"")</f>
        <v/>
      </c>
      <c r="D1344" s="2" t="str">
        <f>IFERROR(VLOOKUP(A$1&amp;":"&amp;A1344,'Finish order'!$C:$K,7,FALSE),"")</f>
        <v/>
      </c>
      <c r="E1344" s="11" t="str">
        <f>IFERROR(VLOOKUP($A$1&amp;":"&amp;A1344,'Finish order'!C:K,5,FALSE),"")</f>
        <v/>
      </c>
      <c r="F1344" s="2" t="str">
        <f>IFERROR(VLOOKUP($A$1&amp;":"&amp;A1344,'Finish order'!C:K,4,FALSE),"")</f>
        <v/>
      </c>
      <c r="G1344" s="2" t="str" cm="1">
        <f t="array" ref="G1344">IFERROR(SMALL(IF($D$2:$D2253=D1344,$A$2:$A$911*1.001),1),"")</f>
        <v/>
      </c>
      <c r="H1344" s="2" t="str" cm="1">
        <f t="array" ref="H1344">IFERROR(SMALL(IF($D$2:$D2253=D1344,$A$2:$A$911*1.0001),2),"")</f>
        <v/>
      </c>
      <c r="I1344" s="2" t="str" cm="1">
        <f t="array" ref="I1344">IFERROR(SMALL(IF($D$2:$D2253=D1344,$A$2:$A$911*1.00001),3),"")</f>
        <v/>
      </c>
      <c r="J1344" s="2" t="str" cm="1">
        <f t="array" ref="J1344">IFERROR(SMALL(IF($D$2:$D2253=D1344,$A$2:$A$911*1.000001),4),"")</f>
        <v/>
      </c>
      <c r="K1344" s="13" t="str">
        <f t="shared" si="101"/>
        <v>No</v>
      </c>
      <c r="L1344" s="13" t="str">
        <f t="shared" si="102"/>
        <v>No</v>
      </c>
      <c r="M1344" s="13" t="str">
        <f t="shared" si="103"/>
        <v>No</v>
      </c>
      <c r="N1344" s="13" t="str">
        <f>Table1[[#This Row],[Club]]&amp;":"&amp;Table1[[#Headers],[Male]]</f>
        <v>:Male</v>
      </c>
    </row>
    <row r="1345" spans="1:14" x14ac:dyDescent="0.2">
      <c r="A1345" s="2">
        <v>1344</v>
      </c>
      <c r="B1345" s="2" t="str">
        <f>IFERROR(VLOOKUP($A$1&amp;":"&amp;A1345,'Finish order'!C:K,6,FALSE),"")</f>
        <v/>
      </c>
      <c r="C1345" s="2" t="str">
        <f>IFERROR(VLOOKUP(A$1&amp;":"&amp;A1345,'Finish order'!$C:$K,9,FALSE),"")</f>
        <v/>
      </c>
      <c r="D1345" s="2" t="str">
        <f>IFERROR(VLOOKUP(A$1&amp;":"&amp;A1345,'Finish order'!$C:$K,7,FALSE),"")</f>
        <v/>
      </c>
      <c r="E1345" s="11" t="str">
        <f>IFERROR(VLOOKUP($A$1&amp;":"&amp;A1345,'Finish order'!C:K,5,FALSE),"")</f>
        <v/>
      </c>
      <c r="F1345" s="2" t="str">
        <f>IFERROR(VLOOKUP($A$1&amp;":"&amp;A1345,'Finish order'!C:K,4,FALSE),"")</f>
        <v/>
      </c>
      <c r="G1345" s="2" t="str" cm="1">
        <f t="array" ref="G1345">IFERROR(SMALL(IF($D$2:$D2254=D1345,$A$2:$A$911*1.001),1),"")</f>
        <v/>
      </c>
      <c r="H1345" s="2" t="str" cm="1">
        <f t="array" ref="H1345">IFERROR(SMALL(IF($D$2:$D2254=D1345,$A$2:$A$911*1.0001),2),"")</f>
        <v/>
      </c>
      <c r="I1345" s="2" t="str" cm="1">
        <f t="array" ref="I1345">IFERROR(SMALL(IF($D$2:$D2254=D1345,$A$2:$A$911*1.00001),3),"")</f>
        <v/>
      </c>
      <c r="J1345" s="2" t="str" cm="1">
        <f t="array" ref="J1345">IFERROR(SMALL(IF($D$2:$D2254=D1345,$A$2:$A$911*1.000001),4),"")</f>
        <v/>
      </c>
      <c r="K1345" s="13" t="str">
        <f t="shared" si="101"/>
        <v>No</v>
      </c>
      <c r="L1345" s="13" t="str">
        <f t="shared" si="102"/>
        <v>No</v>
      </c>
      <c r="M1345" s="13" t="str">
        <f t="shared" si="103"/>
        <v>No</v>
      </c>
      <c r="N1345" s="13" t="str">
        <f>Table1[[#This Row],[Club]]&amp;":"&amp;Table1[[#Headers],[Male]]</f>
        <v>:Male</v>
      </c>
    </row>
    <row r="1346" spans="1:14" x14ac:dyDescent="0.2">
      <c r="A1346" s="2">
        <v>1345</v>
      </c>
      <c r="B1346" s="2" t="str">
        <f>IFERROR(VLOOKUP($A$1&amp;":"&amp;A1346,'Finish order'!C:K,6,FALSE),"")</f>
        <v/>
      </c>
      <c r="C1346" s="2" t="str">
        <f>IFERROR(VLOOKUP(A$1&amp;":"&amp;A1346,'Finish order'!$C:$K,9,FALSE),"")</f>
        <v/>
      </c>
      <c r="D1346" s="2" t="str">
        <f>IFERROR(VLOOKUP(A$1&amp;":"&amp;A1346,'Finish order'!$C:$K,7,FALSE),"")</f>
        <v/>
      </c>
      <c r="E1346" s="11" t="str">
        <f>IFERROR(VLOOKUP($A$1&amp;":"&amp;A1346,'Finish order'!C:K,5,FALSE),"")</f>
        <v/>
      </c>
      <c r="F1346" s="2" t="str">
        <f>IFERROR(VLOOKUP($A$1&amp;":"&amp;A1346,'Finish order'!C:K,4,FALSE),"")</f>
        <v/>
      </c>
      <c r="G1346" s="2" t="str" cm="1">
        <f t="array" ref="G1346">IFERROR(SMALL(IF($D$2:$D2255=D1346,$A$2:$A$911*1.001),1),"")</f>
        <v/>
      </c>
      <c r="H1346" s="2" t="str" cm="1">
        <f t="array" ref="H1346">IFERROR(SMALL(IF($D$2:$D2255=D1346,$A$2:$A$911*1.0001),2),"")</f>
        <v/>
      </c>
      <c r="I1346" s="2" t="str" cm="1">
        <f t="array" ref="I1346">IFERROR(SMALL(IF($D$2:$D2255=D1346,$A$2:$A$911*1.00001),3),"")</f>
        <v/>
      </c>
      <c r="J1346" s="2" t="str" cm="1">
        <f t="array" ref="J1346">IFERROR(SMALL(IF($D$2:$D2255=D1346,$A$2:$A$911*1.000001),4),"")</f>
        <v/>
      </c>
      <c r="K1346" s="13" t="str">
        <f t="shared" ref="K1346:K1409" si="104">IF(A1346&lt;&gt;"", IF(COUNT(G1346:J1346)=4, SUM(G1346:J1346), "No"), "")</f>
        <v>No</v>
      </c>
      <c r="L1346" s="13" t="str">
        <f t="shared" ref="L1346:L1409" si="105">IF(A1346&lt;&gt;"", IF(COUNT(G1346:I1346)=3, SUM(G1346:I1346), "No"), "")</f>
        <v>No</v>
      </c>
      <c r="M1346" s="13" t="str">
        <f t="shared" ref="M1346:M1409" si="106">IF(A1346&lt;&gt;"", IF(COUNT(G1346:H1346)=2, SUM(G1346:H1346), "No"), "")</f>
        <v>No</v>
      </c>
      <c r="N1346" s="13" t="str">
        <f>Table1[[#This Row],[Club]]&amp;":"&amp;Table1[[#Headers],[Male]]</f>
        <v>:Male</v>
      </c>
    </row>
    <row r="1347" spans="1:14" x14ac:dyDescent="0.2">
      <c r="A1347" s="2">
        <v>1346</v>
      </c>
      <c r="B1347" s="2" t="str">
        <f>IFERROR(VLOOKUP($A$1&amp;":"&amp;A1347,'Finish order'!C:K,6,FALSE),"")</f>
        <v/>
      </c>
      <c r="C1347" s="2" t="str">
        <f>IFERROR(VLOOKUP(A$1&amp;":"&amp;A1347,'Finish order'!$C:$K,9,FALSE),"")</f>
        <v/>
      </c>
      <c r="D1347" s="2" t="str">
        <f>IFERROR(VLOOKUP(A$1&amp;":"&amp;A1347,'Finish order'!$C:$K,7,FALSE),"")</f>
        <v/>
      </c>
      <c r="E1347" s="11" t="str">
        <f>IFERROR(VLOOKUP($A$1&amp;":"&amp;A1347,'Finish order'!C:K,5,FALSE),"")</f>
        <v/>
      </c>
      <c r="F1347" s="2" t="str">
        <f>IFERROR(VLOOKUP($A$1&amp;":"&amp;A1347,'Finish order'!C:K,4,FALSE),"")</f>
        <v/>
      </c>
      <c r="G1347" s="2" t="str" cm="1">
        <f t="array" ref="G1347">IFERROR(SMALL(IF($D$2:$D2256=D1347,$A$2:$A$911*1.001),1),"")</f>
        <v/>
      </c>
      <c r="H1347" s="2" t="str" cm="1">
        <f t="array" ref="H1347">IFERROR(SMALL(IF($D$2:$D2256=D1347,$A$2:$A$911*1.0001),2),"")</f>
        <v/>
      </c>
      <c r="I1347" s="2" t="str" cm="1">
        <f t="array" ref="I1347">IFERROR(SMALL(IF($D$2:$D2256=D1347,$A$2:$A$911*1.00001),3),"")</f>
        <v/>
      </c>
      <c r="J1347" s="2" t="str" cm="1">
        <f t="array" ref="J1347">IFERROR(SMALL(IF($D$2:$D2256=D1347,$A$2:$A$911*1.000001),4),"")</f>
        <v/>
      </c>
      <c r="K1347" s="13" t="str">
        <f t="shared" si="104"/>
        <v>No</v>
      </c>
      <c r="L1347" s="13" t="str">
        <f t="shared" si="105"/>
        <v>No</v>
      </c>
      <c r="M1347" s="13" t="str">
        <f t="shared" si="106"/>
        <v>No</v>
      </c>
      <c r="N1347" s="13" t="str">
        <f>Table1[[#This Row],[Club]]&amp;":"&amp;Table1[[#Headers],[Male]]</f>
        <v>:Male</v>
      </c>
    </row>
    <row r="1348" spans="1:14" x14ac:dyDescent="0.2">
      <c r="A1348" s="2">
        <v>1347</v>
      </c>
      <c r="B1348" s="2" t="str">
        <f>IFERROR(VLOOKUP($A$1&amp;":"&amp;A1348,'Finish order'!C:K,6,FALSE),"")</f>
        <v/>
      </c>
      <c r="C1348" s="2" t="str">
        <f>IFERROR(VLOOKUP(A$1&amp;":"&amp;A1348,'Finish order'!$C:$K,9,FALSE),"")</f>
        <v/>
      </c>
      <c r="D1348" s="2" t="str">
        <f>IFERROR(VLOOKUP(A$1&amp;":"&amp;A1348,'Finish order'!$C:$K,7,FALSE),"")</f>
        <v/>
      </c>
      <c r="E1348" s="11" t="str">
        <f>IFERROR(VLOOKUP($A$1&amp;":"&amp;A1348,'Finish order'!C:K,5,FALSE),"")</f>
        <v/>
      </c>
      <c r="F1348" s="2" t="str">
        <f>IFERROR(VLOOKUP($A$1&amp;":"&amp;A1348,'Finish order'!C:K,4,FALSE),"")</f>
        <v/>
      </c>
      <c r="G1348" s="2" t="str" cm="1">
        <f t="array" ref="G1348">IFERROR(SMALL(IF($D$2:$D2257=D1348,$A$2:$A$911*1.001),1),"")</f>
        <v/>
      </c>
      <c r="H1348" s="2" t="str" cm="1">
        <f t="array" ref="H1348">IFERROR(SMALL(IF($D$2:$D2257=D1348,$A$2:$A$911*1.0001),2),"")</f>
        <v/>
      </c>
      <c r="I1348" s="2" t="str" cm="1">
        <f t="array" ref="I1348">IFERROR(SMALL(IF($D$2:$D2257=D1348,$A$2:$A$911*1.00001),3),"")</f>
        <v/>
      </c>
      <c r="J1348" s="2" t="str" cm="1">
        <f t="array" ref="J1348">IFERROR(SMALL(IF($D$2:$D2257=D1348,$A$2:$A$911*1.000001),4),"")</f>
        <v/>
      </c>
      <c r="K1348" s="13" t="str">
        <f t="shared" si="104"/>
        <v>No</v>
      </c>
      <c r="L1348" s="13" t="str">
        <f t="shared" si="105"/>
        <v>No</v>
      </c>
      <c r="M1348" s="13" t="str">
        <f t="shared" si="106"/>
        <v>No</v>
      </c>
      <c r="N1348" s="13" t="str">
        <f>Table1[[#This Row],[Club]]&amp;":"&amp;Table1[[#Headers],[Male]]</f>
        <v>:Male</v>
      </c>
    </row>
    <row r="1349" spans="1:14" x14ac:dyDescent="0.2">
      <c r="A1349" s="2">
        <v>1348</v>
      </c>
      <c r="B1349" s="2" t="str">
        <f>IFERROR(VLOOKUP($A$1&amp;":"&amp;A1349,'Finish order'!C:K,6,FALSE),"")</f>
        <v/>
      </c>
      <c r="C1349" s="2" t="str">
        <f>IFERROR(VLOOKUP(A$1&amp;":"&amp;A1349,'Finish order'!$C:$K,9,FALSE),"")</f>
        <v/>
      </c>
      <c r="D1349" s="2" t="str">
        <f>IFERROR(VLOOKUP(A$1&amp;":"&amp;A1349,'Finish order'!$C:$K,7,FALSE),"")</f>
        <v/>
      </c>
      <c r="E1349" s="11" t="str">
        <f>IFERROR(VLOOKUP($A$1&amp;":"&amp;A1349,'Finish order'!C:K,5,FALSE),"")</f>
        <v/>
      </c>
      <c r="F1349" s="2" t="str">
        <f>IFERROR(VLOOKUP($A$1&amp;":"&amp;A1349,'Finish order'!C:K,4,FALSE),"")</f>
        <v/>
      </c>
      <c r="G1349" s="2" t="str" cm="1">
        <f t="array" ref="G1349">IFERROR(SMALL(IF($D$2:$D2258=D1349,$A$2:$A$911*1.001),1),"")</f>
        <v/>
      </c>
      <c r="H1349" s="2" t="str" cm="1">
        <f t="array" ref="H1349">IFERROR(SMALL(IF($D$2:$D2258=D1349,$A$2:$A$911*1.0001),2),"")</f>
        <v/>
      </c>
      <c r="I1349" s="2" t="str" cm="1">
        <f t="array" ref="I1349">IFERROR(SMALL(IF($D$2:$D2258=D1349,$A$2:$A$911*1.00001),3),"")</f>
        <v/>
      </c>
      <c r="J1349" s="2" t="str" cm="1">
        <f t="array" ref="J1349">IFERROR(SMALL(IF($D$2:$D2258=D1349,$A$2:$A$911*1.000001),4),"")</f>
        <v/>
      </c>
      <c r="K1349" s="13" t="str">
        <f t="shared" si="104"/>
        <v>No</v>
      </c>
      <c r="L1349" s="13" t="str">
        <f t="shared" si="105"/>
        <v>No</v>
      </c>
      <c r="M1349" s="13" t="str">
        <f t="shared" si="106"/>
        <v>No</v>
      </c>
      <c r="N1349" s="13" t="str">
        <f>Table1[[#This Row],[Club]]&amp;":"&amp;Table1[[#Headers],[Male]]</f>
        <v>:Male</v>
      </c>
    </row>
    <row r="1350" spans="1:14" x14ac:dyDescent="0.2">
      <c r="A1350" s="2">
        <v>1349</v>
      </c>
      <c r="B1350" s="2" t="str">
        <f>IFERROR(VLOOKUP($A$1&amp;":"&amp;A1350,'Finish order'!C:K,6,FALSE),"")</f>
        <v/>
      </c>
      <c r="C1350" s="2" t="str">
        <f>IFERROR(VLOOKUP(A$1&amp;":"&amp;A1350,'Finish order'!$C:$K,9,FALSE),"")</f>
        <v/>
      </c>
      <c r="D1350" s="2" t="str">
        <f>IFERROR(VLOOKUP(A$1&amp;":"&amp;A1350,'Finish order'!$C:$K,7,FALSE),"")</f>
        <v/>
      </c>
      <c r="E1350" s="11" t="str">
        <f>IFERROR(VLOOKUP($A$1&amp;":"&amp;A1350,'Finish order'!C:K,5,FALSE),"")</f>
        <v/>
      </c>
      <c r="F1350" s="2" t="str">
        <f>IFERROR(VLOOKUP($A$1&amp;":"&amp;A1350,'Finish order'!C:K,4,FALSE),"")</f>
        <v/>
      </c>
      <c r="G1350" s="2" t="str" cm="1">
        <f t="array" ref="G1350">IFERROR(SMALL(IF($D$2:$D2259=D1350,$A$2:$A$911*1.001),1),"")</f>
        <v/>
      </c>
      <c r="H1350" s="2" t="str" cm="1">
        <f t="array" ref="H1350">IFERROR(SMALL(IF($D$2:$D2259=D1350,$A$2:$A$911*1.0001),2),"")</f>
        <v/>
      </c>
      <c r="I1350" s="2" t="str" cm="1">
        <f t="array" ref="I1350">IFERROR(SMALL(IF($D$2:$D2259=D1350,$A$2:$A$911*1.00001),3),"")</f>
        <v/>
      </c>
      <c r="J1350" s="2" t="str" cm="1">
        <f t="array" ref="J1350">IFERROR(SMALL(IF($D$2:$D2259=D1350,$A$2:$A$911*1.000001),4),"")</f>
        <v/>
      </c>
      <c r="K1350" s="13" t="str">
        <f t="shared" si="104"/>
        <v>No</v>
      </c>
      <c r="L1350" s="13" t="str">
        <f t="shared" si="105"/>
        <v>No</v>
      </c>
      <c r="M1350" s="13" t="str">
        <f t="shared" si="106"/>
        <v>No</v>
      </c>
      <c r="N1350" s="13" t="str">
        <f>Table1[[#This Row],[Club]]&amp;":"&amp;Table1[[#Headers],[Male]]</f>
        <v>:Male</v>
      </c>
    </row>
    <row r="1351" spans="1:14" x14ac:dyDescent="0.2">
      <c r="A1351" s="2">
        <v>1350</v>
      </c>
      <c r="B1351" s="2" t="str">
        <f>IFERROR(VLOOKUP($A$1&amp;":"&amp;A1351,'Finish order'!C:K,6,FALSE),"")</f>
        <v/>
      </c>
      <c r="C1351" s="2" t="str">
        <f>IFERROR(VLOOKUP(A$1&amp;":"&amp;A1351,'Finish order'!$C:$K,9,FALSE),"")</f>
        <v/>
      </c>
      <c r="D1351" s="2" t="str">
        <f>IFERROR(VLOOKUP(A$1&amp;":"&amp;A1351,'Finish order'!$C:$K,7,FALSE),"")</f>
        <v/>
      </c>
      <c r="E1351" s="11" t="str">
        <f>IFERROR(VLOOKUP($A$1&amp;":"&amp;A1351,'Finish order'!C:K,5,FALSE),"")</f>
        <v/>
      </c>
      <c r="F1351" s="2" t="str">
        <f>IFERROR(VLOOKUP($A$1&amp;":"&amp;A1351,'Finish order'!C:K,4,FALSE),"")</f>
        <v/>
      </c>
      <c r="G1351" s="2" t="str" cm="1">
        <f t="array" ref="G1351">IFERROR(SMALL(IF($D$2:$D2260=D1351,$A$2:$A$911*1.001),1),"")</f>
        <v/>
      </c>
      <c r="H1351" s="2" t="str" cm="1">
        <f t="array" ref="H1351">IFERROR(SMALL(IF($D$2:$D2260=D1351,$A$2:$A$911*1.0001),2),"")</f>
        <v/>
      </c>
      <c r="I1351" s="2" t="str" cm="1">
        <f t="array" ref="I1351">IFERROR(SMALL(IF($D$2:$D2260=D1351,$A$2:$A$911*1.00001),3),"")</f>
        <v/>
      </c>
      <c r="J1351" s="2" t="str" cm="1">
        <f t="array" ref="J1351">IFERROR(SMALL(IF($D$2:$D2260=D1351,$A$2:$A$911*1.000001),4),"")</f>
        <v/>
      </c>
      <c r="K1351" s="13" t="str">
        <f t="shared" si="104"/>
        <v>No</v>
      </c>
      <c r="L1351" s="13" t="str">
        <f t="shared" si="105"/>
        <v>No</v>
      </c>
      <c r="M1351" s="13" t="str">
        <f t="shared" si="106"/>
        <v>No</v>
      </c>
      <c r="N1351" s="13" t="str">
        <f>Table1[[#This Row],[Club]]&amp;":"&amp;Table1[[#Headers],[Male]]</f>
        <v>:Male</v>
      </c>
    </row>
    <row r="1352" spans="1:14" x14ac:dyDescent="0.2">
      <c r="A1352" s="2">
        <v>1351</v>
      </c>
      <c r="B1352" s="2" t="str">
        <f>IFERROR(VLOOKUP($A$1&amp;":"&amp;A1352,'Finish order'!C:K,6,FALSE),"")</f>
        <v/>
      </c>
      <c r="C1352" s="2" t="str">
        <f>IFERROR(VLOOKUP(A$1&amp;":"&amp;A1352,'Finish order'!$C:$K,9,FALSE),"")</f>
        <v/>
      </c>
      <c r="D1352" s="2" t="str">
        <f>IFERROR(VLOOKUP(A$1&amp;":"&amp;A1352,'Finish order'!$C:$K,7,FALSE),"")</f>
        <v/>
      </c>
      <c r="E1352" s="11" t="str">
        <f>IFERROR(VLOOKUP($A$1&amp;":"&amp;A1352,'Finish order'!C:K,5,FALSE),"")</f>
        <v/>
      </c>
      <c r="F1352" s="2" t="str">
        <f>IFERROR(VLOOKUP($A$1&amp;":"&amp;A1352,'Finish order'!C:K,4,FALSE),"")</f>
        <v/>
      </c>
      <c r="G1352" s="2" t="str" cm="1">
        <f t="array" ref="G1352">IFERROR(SMALL(IF($D$2:$D2261=D1352,$A$2:$A$911*1.001),1),"")</f>
        <v/>
      </c>
      <c r="H1352" s="2" t="str" cm="1">
        <f t="array" ref="H1352">IFERROR(SMALL(IF($D$2:$D2261=D1352,$A$2:$A$911*1.0001),2),"")</f>
        <v/>
      </c>
      <c r="I1352" s="2" t="str" cm="1">
        <f t="array" ref="I1352">IFERROR(SMALL(IF($D$2:$D2261=D1352,$A$2:$A$911*1.00001),3),"")</f>
        <v/>
      </c>
      <c r="J1352" s="2" t="str" cm="1">
        <f t="array" ref="J1352">IFERROR(SMALL(IF($D$2:$D2261=D1352,$A$2:$A$911*1.000001),4),"")</f>
        <v/>
      </c>
      <c r="K1352" s="13" t="str">
        <f t="shared" si="104"/>
        <v>No</v>
      </c>
      <c r="L1352" s="13" t="str">
        <f t="shared" si="105"/>
        <v>No</v>
      </c>
      <c r="M1352" s="13" t="str">
        <f t="shared" si="106"/>
        <v>No</v>
      </c>
      <c r="N1352" s="13" t="str">
        <f>Table1[[#This Row],[Club]]&amp;":"&amp;Table1[[#Headers],[Male]]</f>
        <v>:Male</v>
      </c>
    </row>
    <row r="1353" spans="1:14" x14ac:dyDescent="0.2">
      <c r="A1353" s="2">
        <v>1352</v>
      </c>
      <c r="B1353" s="2" t="str">
        <f>IFERROR(VLOOKUP($A$1&amp;":"&amp;A1353,'Finish order'!C:K,6,FALSE),"")</f>
        <v/>
      </c>
      <c r="C1353" s="2" t="str">
        <f>IFERROR(VLOOKUP(A$1&amp;":"&amp;A1353,'Finish order'!$C:$K,9,FALSE),"")</f>
        <v/>
      </c>
      <c r="D1353" s="2" t="str">
        <f>IFERROR(VLOOKUP(A$1&amp;":"&amp;A1353,'Finish order'!$C:$K,7,FALSE),"")</f>
        <v/>
      </c>
      <c r="E1353" s="11" t="str">
        <f>IFERROR(VLOOKUP($A$1&amp;":"&amp;A1353,'Finish order'!C:K,5,FALSE),"")</f>
        <v/>
      </c>
      <c r="F1353" s="2" t="str">
        <f>IFERROR(VLOOKUP($A$1&amp;":"&amp;A1353,'Finish order'!C:K,4,FALSE),"")</f>
        <v/>
      </c>
      <c r="G1353" s="2" t="str" cm="1">
        <f t="array" ref="G1353">IFERROR(SMALL(IF($D$2:$D2262=D1353,$A$2:$A$911*1.001),1),"")</f>
        <v/>
      </c>
      <c r="H1353" s="2" t="str" cm="1">
        <f t="array" ref="H1353">IFERROR(SMALL(IF($D$2:$D2262=D1353,$A$2:$A$911*1.0001),2),"")</f>
        <v/>
      </c>
      <c r="I1353" s="2" t="str" cm="1">
        <f t="array" ref="I1353">IFERROR(SMALL(IF($D$2:$D2262=D1353,$A$2:$A$911*1.00001),3),"")</f>
        <v/>
      </c>
      <c r="J1353" s="2" t="str" cm="1">
        <f t="array" ref="J1353">IFERROR(SMALL(IF($D$2:$D2262=D1353,$A$2:$A$911*1.000001),4),"")</f>
        <v/>
      </c>
      <c r="K1353" s="13" t="str">
        <f t="shared" si="104"/>
        <v>No</v>
      </c>
      <c r="L1353" s="13" t="str">
        <f t="shared" si="105"/>
        <v>No</v>
      </c>
      <c r="M1353" s="13" t="str">
        <f t="shared" si="106"/>
        <v>No</v>
      </c>
      <c r="N1353" s="13" t="str">
        <f>Table1[[#This Row],[Club]]&amp;":"&amp;Table1[[#Headers],[Male]]</f>
        <v>:Male</v>
      </c>
    </row>
    <row r="1354" spans="1:14" x14ac:dyDescent="0.2">
      <c r="A1354" s="2">
        <v>1353</v>
      </c>
      <c r="B1354" s="2" t="str">
        <f>IFERROR(VLOOKUP($A$1&amp;":"&amp;A1354,'Finish order'!C:K,6,FALSE),"")</f>
        <v/>
      </c>
      <c r="C1354" s="2" t="str">
        <f>IFERROR(VLOOKUP(A$1&amp;":"&amp;A1354,'Finish order'!$C:$K,9,FALSE),"")</f>
        <v/>
      </c>
      <c r="D1354" s="2" t="str">
        <f>IFERROR(VLOOKUP(A$1&amp;":"&amp;A1354,'Finish order'!$C:$K,7,FALSE),"")</f>
        <v/>
      </c>
      <c r="E1354" s="11" t="str">
        <f>IFERROR(VLOOKUP($A$1&amp;":"&amp;A1354,'Finish order'!C:K,5,FALSE),"")</f>
        <v/>
      </c>
      <c r="F1354" s="2" t="str">
        <f>IFERROR(VLOOKUP($A$1&amp;":"&amp;A1354,'Finish order'!C:K,4,FALSE),"")</f>
        <v/>
      </c>
      <c r="G1354" s="2" t="str" cm="1">
        <f t="array" ref="G1354">IFERROR(SMALL(IF($D$2:$D2263=D1354,$A$2:$A$911*1.001),1),"")</f>
        <v/>
      </c>
      <c r="H1354" s="2" t="str" cm="1">
        <f t="array" ref="H1354">IFERROR(SMALL(IF($D$2:$D2263=D1354,$A$2:$A$911*1.0001),2),"")</f>
        <v/>
      </c>
      <c r="I1354" s="2" t="str" cm="1">
        <f t="array" ref="I1354">IFERROR(SMALL(IF($D$2:$D2263=D1354,$A$2:$A$911*1.00001),3),"")</f>
        <v/>
      </c>
      <c r="J1354" s="2" t="str" cm="1">
        <f t="array" ref="J1354">IFERROR(SMALL(IF($D$2:$D2263=D1354,$A$2:$A$911*1.000001),4),"")</f>
        <v/>
      </c>
      <c r="K1354" s="13" t="str">
        <f t="shared" si="104"/>
        <v>No</v>
      </c>
      <c r="L1354" s="13" t="str">
        <f t="shared" si="105"/>
        <v>No</v>
      </c>
      <c r="M1354" s="13" t="str">
        <f t="shared" si="106"/>
        <v>No</v>
      </c>
      <c r="N1354" s="13" t="str">
        <f>Table1[[#This Row],[Club]]&amp;":"&amp;Table1[[#Headers],[Male]]</f>
        <v>:Male</v>
      </c>
    </row>
    <row r="1355" spans="1:14" x14ac:dyDescent="0.2">
      <c r="A1355" s="2">
        <v>1354</v>
      </c>
      <c r="B1355" s="2" t="str">
        <f>IFERROR(VLOOKUP($A$1&amp;":"&amp;A1355,'Finish order'!C:K,6,FALSE),"")</f>
        <v/>
      </c>
      <c r="C1355" s="2" t="str">
        <f>IFERROR(VLOOKUP(A$1&amp;":"&amp;A1355,'Finish order'!$C:$K,9,FALSE),"")</f>
        <v/>
      </c>
      <c r="D1355" s="2" t="str">
        <f>IFERROR(VLOOKUP(A$1&amp;":"&amp;A1355,'Finish order'!$C:$K,7,FALSE),"")</f>
        <v/>
      </c>
      <c r="E1355" s="11" t="str">
        <f>IFERROR(VLOOKUP($A$1&amp;":"&amp;A1355,'Finish order'!C:K,5,FALSE),"")</f>
        <v/>
      </c>
      <c r="F1355" s="2" t="str">
        <f>IFERROR(VLOOKUP($A$1&amp;":"&amp;A1355,'Finish order'!C:K,4,FALSE),"")</f>
        <v/>
      </c>
      <c r="G1355" s="2" t="str" cm="1">
        <f t="array" ref="G1355">IFERROR(SMALL(IF($D$2:$D2264=D1355,$A$2:$A$911*1.001),1),"")</f>
        <v/>
      </c>
      <c r="H1355" s="2" t="str" cm="1">
        <f t="array" ref="H1355">IFERROR(SMALL(IF($D$2:$D2264=D1355,$A$2:$A$911*1.0001),2),"")</f>
        <v/>
      </c>
      <c r="I1355" s="2" t="str" cm="1">
        <f t="array" ref="I1355">IFERROR(SMALL(IF($D$2:$D2264=D1355,$A$2:$A$911*1.00001),3),"")</f>
        <v/>
      </c>
      <c r="J1355" s="2" t="str" cm="1">
        <f t="array" ref="J1355">IFERROR(SMALL(IF($D$2:$D2264=D1355,$A$2:$A$911*1.000001),4),"")</f>
        <v/>
      </c>
      <c r="K1355" s="13" t="str">
        <f t="shared" si="104"/>
        <v>No</v>
      </c>
      <c r="L1355" s="13" t="str">
        <f t="shared" si="105"/>
        <v>No</v>
      </c>
      <c r="M1355" s="13" t="str">
        <f t="shared" si="106"/>
        <v>No</v>
      </c>
      <c r="N1355" s="13" t="str">
        <f>Table1[[#This Row],[Club]]&amp;":"&amp;Table1[[#Headers],[Male]]</f>
        <v>:Male</v>
      </c>
    </row>
    <row r="1356" spans="1:14" x14ac:dyDescent="0.2">
      <c r="A1356" s="2">
        <v>1355</v>
      </c>
      <c r="B1356" s="2" t="str">
        <f>IFERROR(VLOOKUP($A$1&amp;":"&amp;A1356,'Finish order'!C:K,6,FALSE),"")</f>
        <v/>
      </c>
      <c r="C1356" s="2" t="str">
        <f>IFERROR(VLOOKUP(A$1&amp;":"&amp;A1356,'Finish order'!$C:$K,9,FALSE),"")</f>
        <v/>
      </c>
      <c r="D1356" s="2" t="str">
        <f>IFERROR(VLOOKUP(A$1&amp;":"&amp;A1356,'Finish order'!$C:$K,7,FALSE),"")</f>
        <v/>
      </c>
      <c r="E1356" s="11" t="str">
        <f>IFERROR(VLOOKUP($A$1&amp;":"&amp;A1356,'Finish order'!C:K,5,FALSE),"")</f>
        <v/>
      </c>
      <c r="F1356" s="2" t="str">
        <f>IFERROR(VLOOKUP($A$1&amp;":"&amp;A1356,'Finish order'!C:K,4,FALSE),"")</f>
        <v/>
      </c>
      <c r="G1356" s="2" t="str" cm="1">
        <f t="array" ref="G1356">IFERROR(SMALL(IF($D$2:$D2265=D1356,$A$2:$A$911*1.001),1),"")</f>
        <v/>
      </c>
      <c r="H1356" s="2" t="str" cm="1">
        <f t="array" ref="H1356">IFERROR(SMALL(IF($D$2:$D2265=D1356,$A$2:$A$911*1.0001),2),"")</f>
        <v/>
      </c>
      <c r="I1356" s="2" t="str" cm="1">
        <f t="array" ref="I1356">IFERROR(SMALL(IF($D$2:$D2265=D1356,$A$2:$A$911*1.00001),3),"")</f>
        <v/>
      </c>
      <c r="J1356" s="2" t="str" cm="1">
        <f t="array" ref="J1356">IFERROR(SMALL(IF($D$2:$D2265=D1356,$A$2:$A$911*1.000001),4),"")</f>
        <v/>
      </c>
      <c r="K1356" s="13" t="str">
        <f t="shared" si="104"/>
        <v>No</v>
      </c>
      <c r="L1356" s="13" t="str">
        <f t="shared" si="105"/>
        <v>No</v>
      </c>
      <c r="M1356" s="13" t="str">
        <f t="shared" si="106"/>
        <v>No</v>
      </c>
      <c r="N1356" s="13" t="str">
        <f>Table1[[#This Row],[Club]]&amp;":"&amp;Table1[[#Headers],[Male]]</f>
        <v>:Male</v>
      </c>
    </row>
    <row r="1357" spans="1:14" x14ac:dyDescent="0.2">
      <c r="A1357" s="2">
        <v>1356</v>
      </c>
      <c r="B1357" s="2" t="str">
        <f>IFERROR(VLOOKUP($A$1&amp;":"&amp;A1357,'Finish order'!C:K,6,FALSE),"")</f>
        <v/>
      </c>
      <c r="C1357" s="2" t="str">
        <f>IFERROR(VLOOKUP(A$1&amp;":"&amp;A1357,'Finish order'!$C:$K,9,FALSE),"")</f>
        <v/>
      </c>
      <c r="D1357" s="2" t="str">
        <f>IFERROR(VLOOKUP(A$1&amp;":"&amp;A1357,'Finish order'!$C:$K,7,FALSE),"")</f>
        <v/>
      </c>
      <c r="E1357" s="11" t="str">
        <f>IFERROR(VLOOKUP($A$1&amp;":"&amp;A1357,'Finish order'!C:K,5,FALSE),"")</f>
        <v/>
      </c>
      <c r="F1357" s="2" t="str">
        <f>IFERROR(VLOOKUP($A$1&amp;":"&amp;A1357,'Finish order'!C:K,4,FALSE),"")</f>
        <v/>
      </c>
      <c r="G1357" s="2" t="str" cm="1">
        <f t="array" ref="G1357">IFERROR(SMALL(IF($D$2:$D2266=D1357,$A$2:$A$911*1.001),1),"")</f>
        <v/>
      </c>
      <c r="H1357" s="2" t="str" cm="1">
        <f t="array" ref="H1357">IFERROR(SMALL(IF($D$2:$D2266=D1357,$A$2:$A$911*1.0001),2),"")</f>
        <v/>
      </c>
      <c r="I1357" s="2" t="str" cm="1">
        <f t="array" ref="I1357">IFERROR(SMALL(IF($D$2:$D2266=D1357,$A$2:$A$911*1.00001),3),"")</f>
        <v/>
      </c>
      <c r="J1357" s="2" t="str" cm="1">
        <f t="array" ref="J1357">IFERROR(SMALL(IF($D$2:$D2266=D1357,$A$2:$A$911*1.000001),4),"")</f>
        <v/>
      </c>
      <c r="K1357" s="13" t="str">
        <f t="shared" si="104"/>
        <v>No</v>
      </c>
      <c r="L1357" s="13" t="str">
        <f t="shared" si="105"/>
        <v>No</v>
      </c>
      <c r="M1357" s="13" t="str">
        <f t="shared" si="106"/>
        <v>No</v>
      </c>
      <c r="N1357" s="13" t="str">
        <f>Table1[[#This Row],[Club]]&amp;":"&amp;Table1[[#Headers],[Male]]</f>
        <v>:Male</v>
      </c>
    </row>
    <row r="1358" spans="1:14" x14ac:dyDescent="0.2">
      <c r="A1358" s="2">
        <v>1357</v>
      </c>
      <c r="B1358" s="2" t="str">
        <f>IFERROR(VLOOKUP($A$1&amp;":"&amp;A1358,'Finish order'!C:K,6,FALSE),"")</f>
        <v/>
      </c>
      <c r="C1358" s="2" t="str">
        <f>IFERROR(VLOOKUP(A$1&amp;":"&amp;A1358,'Finish order'!$C:$K,9,FALSE),"")</f>
        <v/>
      </c>
      <c r="D1358" s="2" t="str">
        <f>IFERROR(VLOOKUP(A$1&amp;":"&amp;A1358,'Finish order'!$C:$K,7,FALSE),"")</f>
        <v/>
      </c>
      <c r="E1358" s="11" t="str">
        <f>IFERROR(VLOOKUP($A$1&amp;":"&amp;A1358,'Finish order'!C:K,5,FALSE),"")</f>
        <v/>
      </c>
      <c r="F1358" s="2" t="str">
        <f>IFERROR(VLOOKUP($A$1&amp;":"&amp;A1358,'Finish order'!C:K,4,FALSE),"")</f>
        <v/>
      </c>
      <c r="G1358" s="2" t="str" cm="1">
        <f t="array" ref="G1358">IFERROR(SMALL(IF($D$2:$D2267=D1358,$A$2:$A$911*1.001),1),"")</f>
        <v/>
      </c>
      <c r="H1358" s="2" t="str" cm="1">
        <f t="array" ref="H1358">IFERROR(SMALL(IF($D$2:$D2267=D1358,$A$2:$A$911*1.0001),2),"")</f>
        <v/>
      </c>
      <c r="I1358" s="2" t="str" cm="1">
        <f t="array" ref="I1358">IFERROR(SMALL(IF($D$2:$D2267=D1358,$A$2:$A$911*1.00001),3),"")</f>
        <v/>
      </c>
      <c r="J1358" s="2" t="str" cm="1">
        <f t="array" ref="J1358">IFERROR(SMALL(IF($D$2:$D2267=D1358,$A$2:$A$911*1.000001),4),"")</f>
        <v/>
      </c>
      <c r="K1358" s="13" t="str">
        <f t="shared" si="104"/>
        <v>No</v>
      </c>
      <c r="L1358" s="13" t="str">
        <f t="shared" si="105"/>
        <v>No</v>
      </c>
      <c r="M1358" s="13" t="str">
        <f t="shared" si="106"/>
        <v>No</v>
      </c>
      <c r="N1358" s="13" t="str">
        <f>Table1[[#This Row],[Club]]&amp;":"&amp;Table1[[#Headers],[Male]]</f>
        <v>:Male</v>
      </c>
    </row>
    <row r="1359" spans="1:14" x14ac:dyDescent="0.2">
      <c r="A1359" s="2">
        <v>1358</v>
      </c>
      <c r="B1359" s="2" t="str">
        <f>IFERROR(VLOOKUP($A$1&amp;":"&amp;A1359,'Finish order'!C:K,6,FALSE),"")</f>
        <v/>
      </c>
      <c r="C1359" s="2" t="str">
        <f>IFERROR(VLOOKUP(A$1&amp;":"&amp;A1359,'Finish order'!$C:$K,9,FALSE),"")</f>
        <v/>
      </c>
      <c r="D1359" s="2" t="str">
        <f>IFERROR(VLOOKUP(A$1&amp;":"&amp;A1359,'Finish order'!$C:$K,7,FALSE),"")</f>
        <v/>
      </c>
      <c r="E1359" s="11" t="str">
        <f>IFERROR(VLOOKUP($A$1&amp;":"&amp;A1359,'Finish order'!C:K,5,FALSE),"")</f>
        <v/>
      </c>
      <c r="F1359" s="2" t="str">
        <f>IFERROR(VLOOKUP($A$1&amp;":"&amp;A1359,'Finish order'!C:K,4,FALSE),"")</f>
        <v/>
      </c>
      <c r="G1359" s="2" t="str" cm="1">
        <f t="array" ref="G1359">IFERROR(SMALL(IF($D$2:$D2268=D1359,$A$2:$A$911*1.001),1),"")</f>
        <v/>
      </c>
      <c r="H1359" s="2" t="str" cm="1">
        <f t="array" ref="H1359">IFERROR(SMALL(IF($D$2:$D2268=D1359,$A$2:$A$911*1.0001),2),"")</f>
        <v/>
      </c>
      <c r="I1359" s="2" t="str" cm="1">
        <f t="array" ref="I1359">IFERROR(SMALL(IF($D$2:$D2268=D1359,$A$2:$A$911*1.00001),3),"")</f>
        <v/>
      </c>
      <c r="J1359" s="2" t="str" cm="1">
        <f t="array" ref="J1359">IFERROR(SMALL(IF($D$2:$D2268=D1359,$A$2:$A$911*1.000001),4),"")</f>
        <v/>
      </c>
      <c r="K1359" s="13" t="str">
        <f t="shared" si="104"/>
        <v>No</v>
      </c>
      <c r="L1359" s="13" t="str">
        <f t="shared" si="105"/>
        <v>No</v>
      </c>
      <c r="M1359" s="13" t="str">
        <f t="shared" si="106"/>
        <v>No</v>
      </c>
      <c r="N1359" s="13" t="str">
        <f>Table1[[#This Row],[Club]]&amp;":"&amp;Table1[[#Headers],[Male]]</f>
        <v>:Male</v>
      </c>
    </row>
    <row r="1360" spans="1:14" x14ac:dyDescent="0.2">
      <c r="A1360" s="2">
        <v>1359</v>
      </c>
      <c r="B1360" s="2" t="str">
        <f>IFERROR(VLOOKUP($A$1&amp;":"&amp;A1360,'Finish order'!C:K,6,FALSE),"")</f>
        <v/>
      </c>
      <c r="C1360" s="2" t="str">
        <f>IFERROR(VLOOKUP(A$1&amp;":"&amp;A1360,'Finish order'!$C:$K,9,FALSE),"")</f>
        <v/>
      </c>
      <c r="D1360" s="2" t="str">
        <f>IFERROR(VLOOKUP(A$1&amp;":"&amp;A1360,'Finish order'!$C:$K,7,FALSE),"")</f>
        <v/>
      </c>
      <c r="E1360" s="11" t="str">
        <f>IFERROR(VLOOKUP($A$1&amp;":"&amp;A1360,'Finish order'!C:K,5,FALSE),"")</f>
        <v/>
      </c>
      <c r="F1360" s="2" t="str">
        <f>IFERROR(VLOOKUP($A$1&amp;":"&amp;A1360,'Finish order'!C:K,4,FALSE),"")</f>
        <v/>
      </c>
      <c r="G1360" s="2" t="str" cm="1">
        <f t="array" ref="G1360">IFERROR(SMALL(IF($D$2:$D2269=D1360,$A$2:$A$911*1.001),1),"")</f>
        <v/>
      </c>
      <c r="H1360" s="2" t="str" cm="1">
        <f t="array" ref="H1360">IFERROR(SMALL(IF($D$2:$D2269=D1360,$A$2:$A$911*1.0001),2),"")</f>
        <v/>
      </c>
      <c r="I1360" s="2" t="str" cm="1">
        <f t="array" ref="I1360">IFERROR(SMALL(IF($D$2:$D2269=D1360,$A$2:$A$911*1.00001),3),"")</f>
        <v/>
      </c>
      <c r="J1360" s="2" t="str" cm="1">
        <f t="array" ref="J1360">IFERROR(SMALL(IF($D$2:$D2269=D1360,$A$2:$A$911*1.000001),4),"")</f>
        <v/>
      </c>
      <c r="K1360" s="13" t="str">
        <f t="shared" si="104"/>
        <v>No</v>
      </c>
      <c r="L1360" s="13" t="str">
        <f t="shared" si="105"/>
        <v>No</v>
      </c>
      <c r="M1360" s="13" t="str">
        <f t="shared" si="106"/>
        <v>No</v>
      </c>
      <c r="N1360" s="13" t="str">
        <f>Table1[[#This Row],[Club]]&amp;":"&amp;Table1[[#Headers],[Male]]</f>
        <v>:Male</v>
      </c>
    </row>
    <row r="1361" spans="1:14" x14ac:dyDescent="0.2">
      <c r="A1361" s="2">
        <v>1360</v>
      </c>
      <c r="B1361" s="2" t="str">
        <f>IFERROR(VLOOKUP($A$1&amp;":"&amp;A1361,'Finish order'!C:K,6,FALSE),"")</f>
        <v/>
      </c>
      <c r="C1361" s="2" t="str">
        <f>IFERROR(VLOOKUP(A$1&amp;":"&amp;A1361,'Finish order'!$C:$K,9,FALSE),"")</f>
        <v/>
      </c>
      <c r="D1361" s="2" t="str">
        <f>IFERROR(VLOOKUP(A$1&amp;":"&amp;A1361,'Finish order'!$C:$K,7,FALSE),"")</f>
        <v/>
      </c>
      <c r="E1361" s="11" t="str">
        <f>IFERROR(VLOOKUP($A$1&amp;":"&amp;A1361,'Finish order'!C:K,5,FALSE),"")</f>
        <v/>
      </c>
      <c r="F1361" s="2" t="str">
        <f>IFERROR(VLOOKUP($A$1&amp;":"&amp;A1361,'Finish order'!C:K,4,FALSE),"")</f>
        <v/>
      </c>
      <c r="G1361" s="2" t="str" cm="1">
        <f t="array" ref="G1361">IFERROR(SMALL(IF($D$2:$D2270=D1361,$A$2:$A$911*1.001),1),"")</f>
        <v/>
      </c>
      <c r="H1361" s="2" t="str" cm="1">
        <f t="array" ref="H1361">IFERROR(SMALL(IF($D$2:$D2270=D1361,$A$2:$A$911*1.0001),2),"")</f>
        <v/>
      </c>
      <c r="I1361" s="2" t="str" cm="1">
        <f t="array" ref="I1361">IFERROR(SMALL(IF($D$2:$D2270=D1361,$A$2:$A$911*1.00001),3),"")</f>
        <v/>
      </c>
      <c r="J1361" s="2" t="str" cm="1">
        <f t="array" ref="J1361">IFERROR(SMALL(IF($D$2:$D2270=D1361,$A$2:$A$911*1.000001),4),"")</f>
        <v/>
      </c>
      <c r="K1361" s="13" t="str">
        <f t="shared" si="104"/>
        <v>No</v>
      </c>
      <c r="L1361" s="13" t="str">
        <f t="shared" si="105"/>
        <v>No</v>
      </c>
      <c r="M1361" s="13" t="str">
        <f t="shared" si="106"/>
        <v>No</v>
      </c>
      <c r="N1361" s="13" t="str">
        <f>Table1[[#This Row],[Club]]&amp;":"&amp;Table1[[#Headers],[Male]]</f>
        <v>:Male</v>
      </c>
    </row>
    <row r="1362" spans="1:14" x14ac:dyDescent="0.2">
      <c r="A1362" s="2">
        <v>1361</v>
      </c>
      <c r="B1362" s="2" t="str">
        <f>IFERROR(VLOOKUP($A$1&amp;":"&amp;A1362,'Finish order'!C:K,6,FALSE),"")</f>
        <v/>
      </c>
      <c r="C1362" s="2" t="str">
        <f>IFERROR(VLOOKUP(A$1&amp;":"&amp;A1362,'Finish order'!$C:$K,9,FALSE),"")</f>
        <v/>
      </c>
      <c r="D1362" s="2" t="str">
        <f>IFERROR(VLOOKUP(A$1&amp;":"&amp;A1362,'Finish order'!$C:$K,7,FALSE),"")</f>
        <v/>
      </c>
      <c r="E1362" s="11" t="str">
        <f>IFERROR(VLOOKUP($A$1&amp;":"&amp;A1362,'Finish order'!C:K,5,FALSE),"")</f>
        <v/>
      </c>
      <c r="F1362" s="2" t="str">
        <f>IFERROR(VLOOKUP($A$1&amp;":"&amp;A1362,'Finish order'!C:K,4,FALSE),"")</f>
        <v/>
      </c>
      <c r="G1362" s="2" t="str" cm="1">
        <f t="array" ref="G1362">IFERROR(SMALL(IF($D$2:$D2271=D1362,$A$2:$A$911*1.001),1),"")</f>
        <v/>
      </c>
      <c r="H1362" s="2" t="str" cm="1">
        <f t="array" ref="H1362">IFERROR(SMALL(IF($D$2:$D2271=D1362,$A$2:$A$911*1.0001),2),"")</f>
        <v/>
      </c>
      <c r="I1362" s="2" t="str" cm="1">
        <f t="array" ref="I1362">IFERROR(SMALL(IF($D$2:$D2271=D1362,$A$2:$A$911*1.00001),3),"")</f>
        <v/>
      </c>
      <c r="J1362" s="2" t="str" cm="1">
        <f t="array" ref="J1362">IFERROR(SMALL(IF($D$2:$D2271=D1362,$A$2:$A$911*1.000001),4),"")</f>
        <v/>
      </c>
      <c r="K1362" s="13" t="str">
        <f t="shared" si="104"/>
        <v>No</v>
      </c>
      <c r="L1362" s="13" t="str">
        <f t="shared" si="105"/>
        <v>No</v>
      </c>
      <c r="M1362" s="13" t="str">
        <f t="shared" si="106"/>
        <v>No</v>
      </c>
      <c r="N1362" s="13" t="str">
        <f>Table1[[#This Row],[Club]]&amp;":"&amp;Table1[[#Headers],[Male]]</f>
        <v>:Male</v>
      </c>
    </row>
    <row r="1363" spans="1:14" x14ac:dyDescent="0.2">
      <c r="A1363" s="2">
        <v>1362</v>
      </c>
      <c r="B1363" s="2" t="str">
        <f>IFERROR(VLOOKUP($A$1&amp;":"&amp;A1363,'Finish order'!C:K,6,FALSE),"")</f>
        <v/>
      </c>
      <c r="C1363" s="2" t="str">
        <f>IFERROR(VLOOKUP(A$1&amp;":"&amp;A1363,'Finish order'!$C:$K,9,FALSE),"")</f>
        <v/>
      </c>
      <c r="D1363" s="2" t="str">
        <f>IFERROR(VLOOKUP(A$1&amp;":"&amp;A1363,'Finish order'!$C:$K,7,FALSE),"")</f>
        <v/>
      </c>
      <c r="E1363" s="11" t="str">
        <f>IFERROR(VLOOKUP($A$1&amp;":"&amp;A1363,'Finish order'!C:K,5,FALSE),"")</f>
        <v/>
      </c>
      <c r="F1363" s="2" t="str">
        <f>IFERROR(VLOOKUP($A$1&amp;":"&amp;A1363,'Finish order'!C:K,4,FALSE),"")</f>
        <v/>
      </c>
      <c r="G1363" s="2" t="str" cm="1">
        <f t="array" ref="G1363">IFERROR(SMALL(IF($D$2:$D2272=D1363,$A$2:$A$911*1.001),1),"")</f>
        <v/>
      </c>
      <c r="H1363" s="2" t="str" cm="1">
        <f t="array" ref="H1363">IFERROR(SMALL(IF($D$2:$D2272=D1363,$A$2:$A$911*1.0001),2),"")</f>
        <v/>
      </c>
      <c r="I1363" s="2" t="str" cm="1">
        <f t="array" ref="I1363">IFERROR(SMALL(IF($D$2:$D2272=D1363,$A$2:$A$911*1.00001),3),"")</f>
        <v/>
      </c>
      <c r="J1363" s="2" t="str" cm="1">
        <f t="array" ref="J1363">IFERROR(SMALL(IF($D$2:$D2272=D1363,$A$2:$A$911*1.000001),4),"")</f>
        <v/>
      </c>
      <c r="K1363" s="13" t="str">
        <f t="shared" si="104"/>
        <v>No</v>
      </c>
      <c r="L1363" s="13" t="str">
        <f t="shared" si="105"/>
        <v>No</v>
      </c>
      <c r="M1363" s="13" t="str">
        <f t="shared" si="106"/>
        <v>No</v>
      </c>
      <c r="N1363" s="13" t="str">
        <f>Table1[[#This Row],[Club]]&amp;":"&amp;Table1[[#Headers],[Male]]</f>
        <v>:Male</v>
      </c>
    </row>
    <row r="1364" spans="1:14" x14ac:dyDescent="0.2">
      <c r="A1364" s="2">
        <v>1363</v>
      </c>
      <c r="B1364" s="2" t="str">
        <f>IFERROR(VLOOKUP($A$1&amp;":"&amp;A1364,'Finish order'!C:K,6,FALSE),"")</f>
        <v/>
      </c>
      <c r="C1364" s="2" t="str">
        <f>IFERROR(VLOOKUP(A$1&amp;":"&amp;A1364,'Finish order'!$C:$K,9,FALSE),"")</f>
        <v/>
      </c>
      <c r="D1364" s="2" t="str">
        <f>IFERROR(VLOOKUP(A$1&amp;":"&amp;A1364,'Finish order'!$C:$K,7,FALSE),"")</f>
        <v/>
      </c>
      <c r="E1364" s="11" t="str">
        <f>IFERROR(VLOOKUP($A$1&amp;":"&amp;A1364,'Finish order'!C:K,5,FALSE),"")</f>
        <v/>
      </c>
      <c r="F1364" s="2" t="str">
        <f>IFERROR(VLOOKUP($A$1&amp;":"&amp;A1364,'Finish order'!C:K,4,FALSE),"")</f>
        <v/>
      </c>
      <c r="G1364" s="2" t="str" cm="1">
        <f t="array" ref="G1364">IFERROR(SMALL(IF($D$2:$D2273=D1364,$A$2:$A$911*1.001),1),"")</f>
        <v/>
      </c>
      <c r="H1364" s="2" t="str" cm="1">
        <f t="array" ref="H1364">IFERROR(SMALL(IF($D$2:$D2273=D1364,$A$2:$A$911*1.0001),2),"")</f>
        <v/>
      </c>
      <c r="I1364" s="2" t="str" cm="1">
        <f t="array" ref="I1364">IFERROR(SMALL(IF($D$2:$D2273=D1364,$A$2:$A$911*1.00001),3),"")</f>
        <v/>
      </c>
      <c r="J1364" s="2" t="str" cm="1">
        <f t="array" ref="J1364">IFERROR(SMALL(IF($D$2:$D2273=D1364,$A$2:$A$911*1.000001),4),"")</f>
        <v/>
      </c>
      <c r="K1364" s="13" t="str">
        <f t="shared" si="104"/>
        <v>No</v>
      </c>
      <c r="L1364" s="13" t="str">
        <f t="shared" si="105"/>
        <v>No</v>
      </c>
      <c r="M1364" s="13" t="str">
        <f t="shared" si="106"/>
        <v>No</v>
      </c>
      <c r="N1364" s="13" t="str">
        <f>Table1[[#This Row],[Club]]&amp;":"&amp;Table1[[#Headers],[Male]]</f>
        <v>:Male</v>
      </c>
    </row>
    <row r="1365" spans="1:14" x14ac:dyDescent="0.2">
      <c r="A1365" s="2">
        <v>1364</v>
      </c>
      <c r="B1365" s="2" t="str">
        <f>IFERROR(VLOOKUP($A$1&amp;":"&amp;A1365,'Finish order'!C:K,6,FALSE),"")</f>
        <v/>
      </c>
      <c r="C1365" s="2" t="str">
        <f>IFERROR(VLOOKUP(A$1&amp;":"&amp;A1365,'Finish order'!$C:$K,9,FALSE),"")</f>
        <v/>
      </c>
      <c r="D1365" s="2" t="str">
        <f>IFERROR(VLOOKUP(A$1&amp;":"&amp;A1365,'Finish order'!$C:$K,7,FALSE),"")</f>
        <v/>
      </c>
      <c r="E1365" s="11" t="str">
        <f>IFERROR(VLOOKUP($A$1&amp;":"&amp;A1365,'Finish order'!C:K,5,FALSE),"")</f>
        <v/>
      </c>
      <c r="F1365" s="2" t="str">
        <f>IFERROR(VLOOKUP($A$1&amp;":"&amp;A1365,'Finish order'!C:K,4,FALSE),"")</f>
        <v/>
      </c>
      <c r="G1365" s="2" t="str" cm="1">
        <f t="array" ref="G1365">IFERROR(SMALL(IF($D$2:$D2274=D1365,$A$2:$A$911*1.001),1),"")</f>
        <v/>
      </c>
      <c r="H1365" s="2" t="str" cm="1">
        <f t="array" ref="H1365">IFERROR(SMALL(IF($D$2:$D2274=D1365,$A$2:$A$911*1.0001),2),"")</f>
        <v/>
      </c>
      <c r="I1365" s="2" t="str" cm="1">
        <f t="array" ref="I1365">IFERROR(SMALL(IF($D$2:$D2274=D1365,$A$2:$A$911*1.00001),3),"")</f>
        <v/>
      </c>
      <c r="J1365" s="2" t="str" cm="1">
        <f t="array" ref="J1365">IFERROR(SMALL(IF($D$2:$D2274=D1365,$A$2:$A$911*1.000001),4),"")</f>
        <v/>
      </c>
      <c r="K1365" s="13" t="str">
        <f t="shared" si="104"/>
        <v>No</v>
      </c>
      <c r="L1365" s="13" t="str">
        <f t="shared" si="105"/>
        <v>No</v>
      </c>
      <c r="M1365" s="13" t="str">
        <f t="shared" si="106"/>
        <v>No</v>
      </c>
      <c r="N1365" s="13" t="str">
        <f>Table1[[#This Row],[Club]]&amp;":"&amp;Table1[[#Headers],[Male]]</f>
        <v>:Male</v>
      </c>
    </row>
    <row r="1366" spans="1:14" x14ac:dyDescent="0.2">
      <c r="A1366" s="2">
        <v>1365</v>
      </c>
      <c r="B1366" s="2" t="str">
        <f>IFERROR(VLOOKUP($A$1&amp;":"&amp;A1366,'Finish order'!C:K,6,FALSE),"")</f>
        <v/>
      </c>
      <c r="C1366" s="2" t="str">
        <f>IFERROR(VLOOKUP(A$1&amp;":"&amp;A1366,'Finish order'!$C:$K,9,FALSE),"")</f>
        <v/>
      </c>
      <c r="D1366" s="2" t="str">
        <f>IFERROR(VLOOKUP(A$1&amp;":"&amp;A1366,'Finish order'!$C:$K,7,FALSE),"")</f>
        <v/>
      </c>
      <c r="E1366" s="11" t="str">
        <f>IFERROR(VLOOKUP($A$1&amp;":"&amp;A1366,'Finish order'!C:K,5,FALSE),"")</f>
        <v/>
      </c>
      <c r="F1366" s="2" t="str">
        <f>IFERROR(VLOOKUP($A$1&amp;":"&amp;A1366,'Finish order'!C:K,4,FALSE),"")</f>
        <v/>
      </c>
      <c r="G1366" s="2" t="str" cm="1">
        <f t="array" ref="G1366">IFERROR(SMALL(IF($D$2:$D2275=D1366,$A$2:$A$911*1.001),1),"")</f>
        <v/>
      </c>
      <c r="H1366" s="2" t="str" cm="1">
        <f t="array" ref="H1366">IFERROR(SMALL(IF($D$2:$D2275=D1366,$A$2:$A$911*1.0001),2),"")</f>
        <v/>
      </c>
      <c r="I1366" s="2" t="str" cm="1">
        <f t="array" ref="I1366">IFERROR(SMALL(IF($D$2:$D2275=D1366,$A$2:$A$911*1.00001),3),"")</f>
        <v/>
      </c>
      <c r="J1366" s="2" t="str" cm="1">
        <f t="array" ref="J1366">IFERROR(SMALL(IF($D$2:$D2275=D1366,$A$2:$A$911*1.000001),4),"")</f>
        <v/>
      </c>
      <c r="K1366" s="13" t="str">
        <f t="shared" si="104"/>
        <v>No</v>
      </c>
      <c r="L1366" s="13" t="str">
        <f t="shared" si="105"/>
        <v>No</v>
      </c>
      <c r="M1366" s="13" t="str">
        <f t="shared" si="106"/>
        <v>No</v>
      </c>
      <c r="N1366" s="13" t="str">
        <f>Table1[[#This Row],[Club]]&amp;":"&amp;Table1[[#Headers],[Male]]</f>
        <v>:Male</v>
      </c>
    </row>
    <row r="1367" spans="1:14" x14ac:dyDescent="0.2">
      <c r="A1367" s="2">
        <v>1366</v>
      </c>
      <c r="B1367" s="2" t="str">
        <f>IFERROR(VLOOKUP($A$1&amp;":"&amp;A1367,'Finish order'!C:K,6,FALSE),"")</f>
        <v/>
      </c>
      <c r="C1367" s="2" t="str">
        <f>IFERROR(VLOOKUP(A$1&amp;":"&amp;A1367,'Finish order'!$C:$K,9,FALSE),"")</f>
        <v/>
      </c>
      <c r="D1367" s="2" t="str">
        <f>IFERROR(VLOOKUP(A$1&amp;":"&amp;A1367,'Finish order'!$C:$K,7,FALSE),"")</f>
        <v/>
      </c>
      <c r="E1367" s="11" t="str">
        <f>IFERROR(VLOOKUP($A$1&amp;":"&amp;A1367,'Finish order'!C:K,5,FALSE),"")</f>
        <v/>
      </c>
      <c r="F1367" s="2" t="str">
        <f>IFERROR(VLOOKUP($A$1&amp;":"&amp;A1367,'Finish order'!C:K,4,FALSE),"")</f>
        <v/>
      </c>
      <c r="G1367" s="2" t="str" cm="1">
        <f t="array" ref="G1367">IFERROR(SMALL(IF($D$2:$D2276=D1367,$A$2:$A$911*1.001),1),"")</f>
        <v/>
      </c>
      <c r="H1367" s="2" t="str" cm="1">
        <f t="array" ref="H1367">IFERROR(SMALL(IF($D$2:$D2276=D1367,$A$2:$A$911*1.0001),2),"")</f>
        <v/>
      </c>
      <c r="I1367" s="2" t="str" cm="1">
        <f t="array" ref="I1367">IFERROR(SMALL(IF($D$2:$D2276=D1367,$A$2:$A$911*1.00001),3),"")</f>
        <v/>
      </c>
      <c r="J1367" s="2" t="str" cm="1">
        <f t="array" ref="J1367">IFERROR(SMALL(IF($D$2:$D2276=D1367,$A$2:$A$911*1.000001),4),"")</f>
        <v/>
      </c>
      <c r="K1367" s="13" t="str">
        <f t="shared" si="104"/>
        <v>No</v>
      </c>
      <c r="L1367" s="13" t="str">
        <f t="shared" si="105"/>
        <v>No</v>
      </c>
      <c r="M1367" s="13" t="str">
        <f t="shared" si="106"/>
        <v>No</v>
      </c>
      <c r="N1367" s="13" t="str">
        <f>Table1[[#This Row],[Club]]&amp;":"&amp;Table1[[#Headers],[Male]]</f>
        <v>:Male</v>
      </c>
    </row>
    <row r="1368" spans="1:14" x14ac:dyDescent="0.2">
      <c r="A1368" s="2">
        <v>1367</v>
      </c>
      <c r="B1368" s="2" t="str">
        <f>IFERROR(VLOOKUP($A$1&amp;":"&amp;A1368,'Finish order'!C:K,6,FALSE),"")</f>
        <v/>
      </c>
      <c r="C1368" s="2" t="str">
        <f>IFERROR(VLOOKUP(A$1&amp;":"&amp;A1368,'Finish order'!$C:$K,9,FALSE),"")</f>
        <v/>
      </c>
      <c r="D1368" s="2" t="str">
        <f>IFERROR(VLOOKUP(A$1&amp;":"&amp;A1368,'Finish order'!$C:$K,7,FALSE),"")</f>
        <v/>
      </c>
      <c r="E1368" s="11" t="str">
        <f>IFERROR(VLOOKUP($A$1&amp;":"&amp;A1368,'Finish order'!C:K,5,FALSE),"")</f>
        <v/>
      </c>
      <c r="F1368" s="2" t="str">
        <f>IFERROR(VLOOKUP($A$1&amp;":"&amp;A1368,'Finish order'!C:K,4,FALSE),"")</f>
        <v/>
      </c>
      <c r="G1368" s="2" t="str" cm="1">
        <f t="array" ref="G1368">IFERROR(SMALL(IF($D$2:$D2277=D1368,$A$2:$A$911*1.001),1),"")</f>
        <v/>
      </c>
      <c r="H1368" s="2" t="str" cm="1">
        <f t="array" ref="H1368">IFERROR(SMALL(IF($D$2:$D2277=D1368,$A$2:$A$911*1.0001),2),"")</f>
        <v/>
      </c>
      <c r="I1368" s="2" t="str" cm="1">
        <f t="array" ref="I1368">IFERROR(SMALL(IF($D$2:$D2277=D1368,$A$2:$A$911*1.00001),3),"")</f>
        <v/>
      </c>
      <c r="J1368" s="2" t="str" cm="1">
        <f t="array" ref="J1368">IFERROR(SMALL(IF($D$2:$D2277=D1368,$A$2:$A$911*1.000001),4),"")</f>
        <v/>
      </c>
      <c r="K1368" s="13" t="str">
        <f t="shared" si="104"/>
        <v>No</v>
      </c>
      <c r="L1368" s="13" t="str">
        <f t="shared" si="105"/>
        <v>No</v>
      </c>
      <c r="M1368" s="13" t="str">
        <f t="shared" si="106"/>
        <v>No</v>
      </c>
      <c r="N1368" s="13" t="str">
        <f>Table1[[#This Row],[Club]]&amp;":"&amp;Table1[[#Headers],[Male]]</f>
        <v>:Male</v>
      </c>
    </row>
    <row r="1369" spans="1:14" x14ac:dyDescent="0.2">
      <c r="A1369" s="2">
        <v>1368</v>
      </c>
      <c r="B1369" s="2" t="str">
        <f>IFERROR(VLOOKUP($A$1&amp;":"&amp;A1369,'Finish order'!C:K,6,FALSE),"")</f>
        <v/>
      </c>
      <c r="C1369" s="2" t="str">
        <f>IFERROR(VLOOKUP(A$1&amp;":"&amp;A1369,'Finish order'!$C:$K,9,FALSE),"")</f>
        <v/>
      </c>
      <c r="D1369" s="2" t="str">
        <f>IFERROR(VLOOKUP(A$1&amp;":"&amp;A1369,'Finish order'!$C:$K,7,FALSE),"")</f>
        <v/>
      </c>
      <c r="E1369" s="11" t="str">
        <f>IFERROR(VLOOKUP($A$1&amp;":"&amp;A1369,'Finish order'!C:K,5,FALSE),"")</f>
        <v/>
      </c>
      <c r="F1369" s="2" t="str">
        <f>IFERROR(VLOOKUP($A$1&amp;":"&amp;A1369,'Finish order'!C:K,4,FALSE),"")</f>
        <v/>
      </c>
      <c r="G1369" s="2" t="str" cm="1">
        <f t="array" ref="G1369">IFERROR(SMALL(IF($D$2:$D2278=D1369,$A$2:$A$911*1.001),1),"")</f>
        <v/>
      </c>
      <c r="H1369" s="2" t="str" cm="1">
        <f t="array" ref="H1369">IFERROR(SMALL(IF($D$2:$D2278=D1369,$A$2:$A$911*1.0001),2),"")</f>
        <v/>
      </c>
      <c r="I1369" s="2" t="str" cm="1">
        <f t="array" ref="I1369">IFERROR(SMALL(IF($D$2:$D2278=D1369,$A$2:$A$911*1.00001),3),"")</f>
        <v/>
      </c>
      <c r="J1369" s="2" t="str" cm="1">
        <f t="array" ref="J1369">IFERROR(SMALL(IF($D$2:$D2278=D1369,$A$2:$A$911*1.000001),4),"")</f>
        <v/>
      </c>
      <c r="K1369" s="13" t="str">
        <f t="shared" si="104"/>
        <v>No</v>
      </c>
      <c r="L1369" s="13" t="str">
        <f t="shared" si="105"/>
        <v>No</v>
      </c>
      <c r="M1369" s="13" t="str">
        <f t="shared" si="106"/>
        <v>No</v>
      </c>
      <c r="N1369" s="13" t="str">
        <f>Table1[[#This Row],[Club]]&amp;":"&amp;Table1[[#Headers],[Male]]</f>
        <v>:Male</v>
      </c>
    </row>
    <row r="1370" spans="1:14" x14ac:dyDescent="0.2">
      <c r="A1370" s="2">
        <v>1369</v>
      </c>
      <c r="B1370" s="2" t="str">
        <f>IFERROR(VLOOKUP($A$1&amp;":"&amp;A1370,'Finish order'!C:K,6,FALSE),"")</f>
        <v/>
      </c>
      <c r="C1370" s="2" t="str">
        <f>IFERROR(VLOOKUP(A$1&amp;":"&amp;A1370,'Finish order'!$C:$K,9,FALSE),"")</f>
        <v/>
      </c>
      <c r="D1370" s="2" t="str">
        <f>IFERROR(VLOOKUP(A$1&amp;":"&amp;A1370,'Finish order'!$C:$K,7,FALSE),"")</f>
        <v/>
      </c>
      <c r="E1370" s="11" t="str">
        <f>IFERROR(VLOOKUP($A$1&amp;":"&amp;A1370,'Finish order'!C:K,5,FALSE),"")</f>
        <v/>
      </c>
      <c r="F1370" s="2" t="str">
        <f>IFERROR(VLOOKUP($A$1&amp;":"&amp;A1370,'Finish order'!C:K,4,FALSE),"")</f>
        <v/>
      </c>
      <c r="G1370" s="2" t="str" cm="1">
        <f t="array" ref="G1370">IFERROR(SMALL(IF($D$2:$D2279=D1370,$A$2:$A$911*1.001),1),"")</f>
        <v/>
      </c>
      <c r="H1370" s="2" t="str" cm="1">
        <f t="array" ref="H1370">IFERROR(SMALL(IF($D$2:$D2279=D1370,$A$2:$A$911*1.0001),2),"")</f>
        <v/>
      </c>
      <c r="I1370" s="2" t="str" cm="1">
        <f t="array" ref="I1370">IFERROR(SMALL(IF($D$2:$D2279=D1370,$A$2:$A$911*1.00001),3),"")</f>
        <v/>
      </c>
      <c r="J1370" s="2" t="str" cm="1">
        <f t="array" ref="J1370">IFERROR(SMALL(IF($D$2:$D2279=D1370,$A$2:$A$911*1.000001),4),"")</f>
        <v/>
      </c>
      <c r="K1370" s="13" t="str">
        <f t="shared" si="104"/>
        <v>No</v>
      </c>
      <c r="L1370" s="13" t="str">
        <f t="shared" si="105"/>
        <v>No</v>
      </c>
      <c r="M1370" s="13" t="str">
        <f t="shared" si="106"/>
        <v>No</v>
      </c>
      <c r="N1370" s="13" t="str">
        <f>Table1[[#This Row],[Club]]&amp;":"&amp;Table1[[#Headers],[Male]]</f>
        <v>:Male</v>
      </c>
    </row>
    <row r="1371" spans="1:14" x14ac:dyDescent="0.2">
      <c r="A1371" s="2">
        <v>1370</v>
      </c>
      <c r="B1371" s="2" t="str">
        <f>IFERROR(VLOOKUP($A$1&amp;":"&amp;A1371,'Finish order'!C:K,6,FALSE),"")</f>
        <v/>
      </c>
      <c r="C1371" s="2" t="str">
        <f>IFERROR(VLOOKUP(A$1&amp;":"&amp;A1371,'Finish order'!$C:$K,9,FALSE),"")</f>
        <v/>
      </c>
      <c r="D1371" s="2" t="str">
        <f>IFERROR(VLOOKUP(A$1&amp;":"&amp;A1371,'Finish order'!$C:$K,7,FALSE),"")</f>
        <v/>
      </c>
      <c r="E1371" s="11" t="str">
        <f>IFERROR(VLOOKUP($A$1&amp;":"&amp;A1371,'Finish order'!C:K,5,FALSE),"")</f>
        <v/>
      </c>
      <c r="F1371" s="2" t="str">
        <f>IFERROR(VLOOKUP($A$1&amp;":"&amp;A1371,'Finish order'!C:K,4,FALSE),"")</f>
        <v/>
      </c>
      <c r="G1371" s="2" t="str" cm="1">
        <f t="array" ref="G1371">IFERROR(SMALL(IF($D$2:$D2280=D1371,$A$2:$A$911*1.001),1),"")</f>
        <v/>
      </c>
      <c r="H1371" s="2" t="str" cm="1">
        <f t="array" ref="H1371">IFERROR(SMALL(IF($D$2:$D2280=D1371,$A$2:$A$911*1.0001),2),"")</f>
        <v/>
      </c>
      <c r="I1371" s="2" t="str" cm="1">
        <f t="array" ref="I1371">IFERROR(SMALL(IF($D$2:$D2280=D1371,$A$2:$A$911*1.00001),3),"")</f>
        <v/>
      </c>
      <c r="J1371" s="2" t="str" cm="1">
        <f t="array" ref="J1371">IFERROR(SMALL(IF($D$2:$D2280=D1371,$A$2:$A$911*1.000001),4),"")</f>
        <v/>
      </c>
      <c r="K1371" s="13" t="str">
        <f t="shared" si="104"/>
        <v>No</v>
      </c>
      <c r="L1371" s="13" t="str">
        <f t="shared" si="105"/>
        <v>No</v>
      </c>
      <c r="M1371" s="13" t="str">
        <f t="shared" si="106"/>
        <v>No</v>
      </c>
      <c r="N1371" s="13" t="str">
        <f>Table1[[#This Row],[Club]]&amp;":"&amp;Table1[[#Headers],[Male]]</f>
        <v>:Male</v>
      </c>
    </row>
    <row r="1372" spans="1:14" x14ac:dyDescent="0.2">
      <c r="A1372" s="2">
        <v>1371</v>
      </c>
      <c r="B1372" s="2" t="str">
        <f>IFERROR(VLOOKUP($A$1&amp;":"&amp;A1372,'Finish order'!C:K,6,FALSE),"")</f>
        <v/>
      </c>
      <c r="C1372" s="2" t="str">
        <f>IFERROR(VLOOKUP(A$1&amp;":"&amp;A1372,'Finish order'!$C:$K,9,FALSE),"")</f>
        <v/>
      </c>
      <c r="D1372" s="2" t="str">
        <f>IFERROR(VLOOKUP(A$1&amp;":"&amp;A1372,'Finish order'!$C:$K,7,FALSE),"")</f>
        <v/>
      </c>
      <c r="E1372" s="11" t="str">
        <f>IFERROR(VLOOKUP($A$1&amp;":"&amp;A1372,'Finish order'!C:K,5,FALSE),"")</f>
        <v/>
      </c>
      <c r="F1372" s="2" t="str">
        <f>IFERROR(VLOOKUP($A$1&amp;":"&amp;A1372,'Finish order'!C:K,4,FALSE),"")</f>
        <v/>
      </c>
      <c r="G1372" s="2" t="str" cm="1">
        <f t="array" ref="G1372">IFERROR(SMALL(IF($D$2:$D2281=D1372,$A$2:$A$911*1.001),1),"")</f>
        <v/>
      </c>
      <c r="H1372" s="2" t="str" cm="1">
        <f t="array" ref="H1372">IFERROR(SMALL(IF($D$2:$D2281=D1372,$A$2:$A$911*1.0001),2),"")</f>
        <v/>
      </c>
      <c r="I1372" s="2" t="str" cm="1">
        <f t="array" ref="I1372">IFERROR(SMALL(IF($D$2:$D2281=D1372,$A$2:$A$911*1.00001),3),"")</f>
        <v/>
      </c>
      <c r="J1372" s="2" t="str" cm="1">
        <f t="array" ref="J1372">IFERROR(SMALL(IF($D$2:$D2281=D1372,$A$2:$A$911*1.000001),4),"")</f>
        <v/>
      </c>
      <c r="K1372" s="13" t="str">
        <f t="shared" si="104"/>
        <v>No</v>
      </c>
      <c r="L1372" s="13" t="str">
        <f t="shared" si="105"/>
        <v>No</v>
      </c>
      <c r="M1372" s="13" t="str">
        <f t="shared" si="106"/>
        <v>No</v>
      </c>
      <c r="N1372" s="13" t="str">
        <f>Table1[[#This Row],[Club]]&amp;":"&amp;Table1[[#Headers],[Male]]</f>
        <v>:Male</v>
      </c>
    </row>
    <row r="1373" spans="1:14" x14ac:dyDescent="0.2">
      <c r="A1373" s="2">
        <v>1372</v>
      </c>
      <c r="B1373" s="2" t="str">
        <f>IFERROR(VLOOKUP($A$1&amp;":"&amp;A1373,'Finish order'!C:K,6,FALSE),"")</f>
        <v/>
      </c>
      <c r="C1373" s="2" t="str">
        <f>IFERROR(VLOOKUP(A$1&amp;":"&amp;A1373,'Finish order'!$C:$K,9,FALSE),"")</f>
        <v/>
      </c>
      <c r="D1373" s="2" t="str">
        <f>IFERROR(VLOOKUP(A$1&amp;":"&amp;A1373,'Finish order'!$C:$K,7,FALSE),"")</f>
        <v/>
      </c>
      <c r="E1373" s="11" t="str">
        <f>IFERROR(VLOOKUP($A$1&amp;":"&amp;A1373,'Finish order'!C:K,5,FALSE),"")</f>
        <v/>
      </c>
      <c r="F1373" s="2" t="str">
        <f>IFERROR(VLOOKUP($A$1&amp;":"&amp;A1373,'Finish order'!C:K,4,FALSE),"")</f>
        <v/>
      </c>
      <c r="G1373" s="2" t="str" cm="1">
        <f t="array" ref="G1373">IFERROR(SMALL(IF($D$2:$D2282=D1373,$A$2:$A$911*1.001),1),"")</f>
        <v/>
      </c>
      <c r="H1373" s="2" t="str" cm="1">
        <f t="array" ref="H1373">IFERROR(SMALL(IF($D$2:$D2282=D1373,$A$2:$A$911*1.0001),2),"")</f>
        <v/>
      </c>
      <c r="I1373" s="2" t="str" cm="1">
        <f t="array" ref="I1373">IFERROR(SMALL(IF($D$2:$D2282=D1373,$A$2:$A$911*1.00001),3),"")</f>
        <v/>
      </c>
      <c r="J1373" s="2" t="str" cm="1">
        <f t="array" ref="J1373">IFERROR(SMALL(IF($D$2:$D2282=D1373,$A$2:$A$911*1.000001),4),"")</f>
        <v/>
      </c>
      <c r="K1373" s="13" t="str">
        <f t="shared" si="104"/>
        <v>No</v>
      </c>
      <c r="L1373" s="13" t="str">
        <f t="shared" si="105"/>
        <v>No</v>
      </c>
      <c r="M1373" s="13" t="str">
        <f t="shared" si="106"/>
        <v>No</v>
      </c>
      <c r="N1373" s="13" t="str">
        <f>Table1[[#This Row],[Club]]&amp;":"&amp;Table1[[#Headers],[Male]]</f>
        <v>:Male</v>
      </c>
    </row>
    <row r="1374" spans="1:14" x14ac:dyDescent="0.2">
      <c r="A1374" s="2">
        <v>1373</v>
      </c>
      <c r="B1374" s="2" t="str">
        <f>IFERROR(VLOOKUP($A$1&amp;":"&amp;A1374,'Finish order'!C:K,6,FALSE),"")</f>
        <v/>
      </c>
      <c r="C1374" s="2" t="str">
        <f>IFERROR(VLOOKUP(A$1&amp;":"&amp;A1374,'Finish order'!$C:$K,9,FALSE),"")</f>
        <v/>
      </c>
      <c r="D1374" s="2" t="str">
        <f>IFERROR(VLOOKUP(A$1&amp;":"&amp;A1374,'Finish order'!$C:$K,7,FALSE),"")</f>
        <v/>
      </c>
      <c r="E1374" s="11" t="str">
        <f>IFERROR(VLOOKUP($A$1&amp;":"&amp;A1374,'Finish order'!C:K,5,FALSE),"")</f>
        <v/>
      </c>
      <c r="F1374" s="2" t="str">
        <f>IFERROR(VLOOKUP($A$1&amp;":"&amp;A1374,'Finish order'!C:K,4,FALSE),"")</f>
        <v/>
      </c>
      <c r="G1374" s="2" t="str" cm="1">
        <f t="array" ref="G1374">IFERROR(SMALL(IF($D$2:$D2283=D1374,$A$2:$A$911*1.001),1),"")</f>
        <v/>
      </c>
      <c r="H1374" s="2" t="str" cm="1">
        <f t="array" ref="H1374">IFERROR(SMALL(IF($D$2:$D2283=D1374,$A$2:$A$911*1.0001),2),"")</f>
        <v/>
      </c>
      <c r="I1374" s="2" t="str" cm="1">
        <f t="array" ref="I1374">IFERROR(SMALL(IF($D$2:$D2283=D1374,$A$2:$A$911*1.00001),3),"")</f>
        <v/>
      </c>
      <c r="J1374" s="2" t="str" cm="1">
        <f t="array" ref="J1374">IFERROR(SMALL(IF($D$2:$D2283=D1374,$A$2:$A$911*1.000001),4),"")</f>
        <v/>
      </c>
      <c r="K1374" s="13" t="str">
        <f t="shared" si="104"/>
        <v>No</v>
      </c>
      <c r="L1374" s="13" t="str">
        <f t="shared" si="105"/>
        <v>No</v>
      </c>
      <c r="M1374" s="13" t="str">
        <f t="shared" si="106"/>
        <v>No</v>
      </c>
      <c r="N1374" s="13" t="str">
        <f>Table1[[#This Row],[Club]]&amp;":"&amp;Table1[[#Headers],[Male]]</f>
        <v>:Male</v>
      </c>
    </row>
    <row r="1375" spans="1:14" x14ac:dyDescent="0.2">
      <c r="A1375" s="2">
        <v>1374</v>
      </c>
      <c r="B1375" s="2" t="str">
        <f>IFERROR(VLOOKUP($A$1&amp;":"&amp;A1375,'Finish order'!C:K,6,FALSE),"")</f>
        <v/>
      </c>
      <c r="C1375" s="2" t="str">
        <f>IFERROR(VLOOKUP(A$1&amp;":"&amp;A1375,'Finish order'!$C:$K,9,FALSE),"")</f>
        <v/>
      </c>
      <c r="D1375" s="2" t="str">
        <f>IFERROR(VLOOKUP(A$1&amp;":"&amp;A1375,'Finish order'!$C:$K,7,FALSE),"")</f>
        <v/>
      </c>
      <c r="E1375" s="11" t="str">
        <f>IFERROR(VLOOKUP($A$1&amp;":"&amp;A1375,'Finish order'!C:K,5,FALSE),"")</f>
        <v/>
      </c>
      <c r="F1375" s="2" t="str">
        <f>IFERROR(VLOOKUP($A$1&amp;":"&amp;A1375,'Finish order'!C:K,4,FALSE),"")</f>
        <v/>
      </c>
      <c r="G1375" s="2" t="str" cm="1">
        <f t="array" ref="G1375">IFERROR(SMALL(IF($D$2:$D2284=D1375,$A$2:$A$911*1.001),1),"")</f>
        <v/>
      </c>
      <c r="H1375" s="2" t="str" cm="1">
        <f t="array" ref="H1375">IFERROR(SMALL(IF($D$2:$D2284=D1375,$A$2:$A$911*1.0001),2),"")</f>
        <v/>
      </c>
      <c r="I1375" s="2" t="str" cm="1">
        <f t="array" ref="I1375">IFERROR(SMALL(IF($D$2:$D2284=D1375,$A$2:$A$911*1.00001),3),"")</f>
        <v/>
      </c>
      <c r="J1375" s="2" t="str" cm="1">
        <f t="array" ref="J1375">IFERROR(SMALL(IF($D$2:$D2284=D1375,$A$2:$A$911*1.000001),4),"")</f>
        <v/>
      </c>
      <c r="K1375" s="13" t="str">
        <f t="shared" si="104"/>
        <v>No</v>
      </c>
      <c r="L1375" s="13" t="str">
        <f t="shared" si="105"/>
        <v>No</v>
      </c>
      <c r="M1375" s="13" t="str">
        <f t="shared" si="106"/>
        <v>No</v>
      </c>
      <c r="N1375" s="13" t="str">
        <f>Table1[[#This Row],[Club]]&amp;":"&amp;Table1[[#Headers],[Male]]</f>
        <v>:Male</v>
      </c>
    </row>
    <row r="1376" spans="1:14" x14ac:dyDescent="0.2">
      <c r="A1376" s="2">
        <v>1375</v>
      </c>
      <c r="B1376" s="2" t="str">
        <f>IFERROR(VLOOKUP($A$1&amp;":"&amp;A1376,'Finish order'!C:K,6,FALSE),"")</f>
        <v/>
      </c>
      <c r="C1376" s="2" t="str">
        <f>IFERROR(VLOOKUP(A$1&amp;":"&amp;A1376,'Finish order'!$C:$K,9,FALSE),"")</f>
        <v/>
      </c>
      <c r="D1376" s="2" t="str">
        <f>IFERROR(VLOOKUP(A$1&amp;":"&amp;A1376,'Finish order'!$C:$K,7,FALSE),"")</f>
        <v/>
      </c>
      <c r="E1376" s="11" t="str">
        <f>IFERROR(VLOOKUP($A$1&amp;":"&amp;A1376,'Finish order'!C:K,5,FALSE),"")</f>
        <v/>
      </c>
      <c r="F1376" s="2" t="str">
        <f>IFERROR(VLOOKUP($A$1&amp;":"&amp;A1376,'Finish order'!C:K,4,FALSE),"")</f>
        <v/>
      </c>
      <c r="G1376" s="2" t="str" cm="1">
        <f t="array" ref="G1376">IFERROR(SMALL(IF($D$2:$D2285=D1376,$A$2:$A$911*1.001),1),"")</f>
        <v/>
      </c>
      <c r="H1376" s="2" t="str" cm="1">
        <f t="array" ref="H1376">IFERROR(SMALL(IF($D$2:$D2285=D1376,$A$2:$A$911*1.0001),2),"")</f>
        <v/>
      </c>
      <c r="I1376" s="2" t="str" cm="1">
        <f t="array" ref="I1376">IFERROR(SMALL(IF($D$2:$D2285=D1376,$A$2:$A$911*1.00001),3),"")</f>
        <v/>
      </c>
      <c r="J1376" s="2" t="str" cm="1">
        <f t="array" ref="J1376">IFERROR(SMALL(IF($D$2:$D2285=D1376,$A$2:$A$911*1.000001),4),"")</f>
        <v/>
      </c>
      <c r="K1376" s="13" t="str">
        <f t="shared" si="104"/>
        <v>No</v>
      </c>
      <c r="L1376" s="13" t="str">
        <f t="shared" si="105"/>
        <v>No</v>
      </c>
      <c r="M1376" s="13" t="str">
        <f t="shared" si="106"/>
        <v>No</v>
      </c>
      <c r="N1376" s="13" t="str">
        <f>Table1[[#This Row],[Club]]&amp;":"&amp;Table1[[#Headers],[Male]]</f>
        <v>:Male</v>
      </c>
    </row>
    <row r="1377" spans="1:14" x14ac:dyDescent="0.2">
      <c r="A1377" s="2">
        <v>1376</v>
      </c>
      <c r="B1377" s="2" t="str">
        <f>IFERROR(VLOOKUP($A$1&amp;":"&amp;A1377,'Finish order'!C:K,6,FALSE),"")</f>
        <v/>
      </c>
      <c r="C1377" s="2" t="str">
        <f>IFERROR(VLOOKUP(A$1&amp;":"&amp;A1377,'Finish order'!$C:$K,9,FALSE),"")</f>
        <v/>
      </c>
      <c r="D1377" s="2" t="str">
        <f>IFERROR(VLOOKUP(A$1&amp;":"&amp;A1377,'Finish order'!$C:$K,7,FALSE),"")</f>
        <v/>
      </c>
      <c r="E1377" s="11" t="str">
        <f>IFERROR(VLOOKUP($A$1&amp;":"&amp;A1377,'Finish order'!C:K,5,FALSE),"")</f>
        <v/>
      </c>
      <c r="F1377" s="2" t="str">
        <f>IFERROR(VLOOKUP($A$1&amp;":"&amp;A1377,'Finish order'!C:K,4,FALSE),"")</f>
        <v/>
      </c>
      <c r="G1377" s="2" t="str" cm="1">
        <f t="array" ref="G1377">IFERROR(SMALL(IF($D$2:$D2286=D1377,$A$2:$A$911*1.001),1),"")</f>
        <v/>
      </c>
      <c r="H1377" s="2" t="str" cm="1">
        <f t="array" ref="H1377">IFERROR(SMALL(IF($D$2:$D2286=D1377,$A$2:$A$911*1.0001),2),"")</f>
        <v/>
      </c>
      <c r="I1377" s="2" t="str" cm="1">
        <f t="array" ref="I1377">IFERROR(SMALL(IF($D$2:$D2286=D1377,$A$2:$A$911*1.00001),3),"")</f>
        <v/>
      </c>
      <c r="J1377" s="2" t="str" cm="1">
        <f t="array" ref="J1377">IFERROR(SMALL(IF($D$2:$D2286=D1377,$A$2:$A$911*1.000001),4),"")</f>
        <v/>
      </c>
      <c r="K1377" s="13" t="str">
        <f t="shared" si="104"/>
        <v>No</v>
      </c>
      <c r="L1377" s="13" t="str">
        <f t="shared" si="105"/>
        <v>No</v>
      </c>
      <c r="M1377" s="13" t="str">
        <f t="shared" si="106"/>
        <v>No</v>
      </c>
      <c r="N1377" s="13" t="str">
        <f>Table1[[#This Row],[Club]]&amp;":"&amp;Table1[[#Headers],[Male]]</f>
        <v>:Male</v>
      </c>
    </row>
    <row r="1378" spans="1:14" x14ac:dyDescent="0.2">
      <c r="A1378" s="2">
        <v>1377</v>
      </c>
      <c r="B1378" s="2" t="str">
        <f>IFERROR(VLOOKUP($A$1&amp;":"&amp;A1378,'Finish order'!C:K,6,FALSE),"")</f>
        <v/>
      </c>
      <c r="C1378" s="2" t="str">
        <f>IFERROR(VLOOKUP(A$1&amp;":"&amp;A1378,'Finish order'!$C:$K,9,FALSE),"")</f>
        <v/>
      </c>
      <c r="D1378" s="2" t="str">
        <f>IFERROR(VLOOKUP(A$1&amp;":"&amp;A1378,'Finish order'!$C:$K,7,FALSE),"")</f>
        <v/>
      </c>
      <c r="E1378" s="11" t="str">
        <f>IFERROR(VLOOKUP($A$1&amp;":"&amp;A1378,'Finish order'!C:K,5,FALSE),"")</f>
        <v/>
      </c>
      <c r="F1378" s="2" t="str">
        <f>IFERROR(VLOOKUP($A$1&amp;":"&amp;A1378,'Finish order'!C:K,4,FALSE),"")</f>
        <v/>
      </c>
      <c r="G1378" s="2" t="str" cm="1">
        <f t="array" ref="G1378">IFERROR(SMALL(IF($D$2:$D2287=D1378,$A$2:$A$911*1.001),1),"")</f>
        <v/>
      </c>
      <c r="H1378" s="2" t="str" cm="1">
        <f t="array" ref="H1378">IFERROR(SMALL(IF($D$2:$D2287=D1378,$A$2:$A$911*1.0001),2),"")</f>
        <v/>
      </c>
      <c r="I1378" s="2" t="str" cm="1">
        <f t="array" ref="I1378">IFERROR(SMALL(IF($D$2:$D2287=D1378,$A$2:$A$911*1.00001),3),"")</f>
        <v/>
      </c>
      <c r="J1378" s="2" t="str" cm="1">
        <f t="array" ref="J1378">IFERROR(SMALL(IF($D$2:$D2287=D1378,$A$2:$A$911*1.000001),4),"")</f>
        <v/>
      </c>
      <c r="K1378" s="13" t="str">
        <f t="shared" si="104"/>
        <v>No</v>
      </c>
      <c r="L1378" s="13" t="str">
        <f t="shared" si="105"/>
        <v>No</v>
      </c>
      <c r="M1378" s="13" t="str">
        <f t="shared" si="106"/>
        <v>No</v>
      </c>
      <c r="N1378" s="13" t="str">
        <f>Table1[[#This Row],[Club]]&amp;":"&amp;Table1[[#Headers],[Male]]</f>
        <v>:Male</v>
      </c>
    </row>
    <row r="1379" spans="1:14" x14ac:dyDescent="0.2">
      <c r="A1379" s="2">
        <v>1378</v>
      </c>
      <c r="B1379" s="2" t="str">
        <f>IFERROR(VLOOKUP($A$1&amp;":"&amp;A1379,'Finish order'!C:K,6,FALSE),"")</f>
        <v/>
      </c>
      <c r="C1379" s="2" t="str">
        <f>IFERROR(VLOOKUP(A$1&amp;":"&amp;A1379,'Finish order'!$C:$K,9,FALSE),"")</f>
        <v/>
      </c>
      <c r="D1379" s="2" t="str">
        <f>IFERROR(VLOOKUP(A$1&amp;":"&amp;A1379,'Finish order'!$C:$K,7,FALSE),"")</f>
        <v/>
      </c>
      <c r="E1379" s="11" t="str">
        <f>IFERROR(VLOOKUP($A$1&amp;":"&amp;A1379,'Finish order'!C:K,5,FALSE),"")</f>
        <v/>
      </c>
      <c r="F1379" s="2" t="str">
        <f>IFERROR(VLOOKUP($A$1&amp;":"&amp;A1379,'Finish order'!C:K,4,FALSE),"")</f>
        <v/>
      </c>
      <c r="G1379" s="2" t="str" cm="1">
        <f t="array" ref="G1379">IFERROR(SMALL(IF($D$2:$D2288=D1379,$A$2:$A$911*1.001),1),"")</f>
        <v/>
      </c>
      <c r="H1379" s="2" t="str" cm="1">
        <f t="array" ref="H1379">IFERROR(SMALL(IF($D$2:$D2288=D1379,$A$2:$A$911*1.0001),2),"")</f>
        <v/>
      </c>
      <c r="I1379" s="2" t="str" cm="1">
        <f t="array" ref="I1379">IFERROR(SMALL(IF($D$2:$D2288=D1379,$A$2:$A$911*1.00001),3),"")</f>
        <v/>
      </c>
      <c r="J1379" s="2" t="str" cm="1">
        <f t="array" ref="J1379">IFERROR(SMALL(IF($D$2:$D2288=D1379,$A$2:$A$911*1.000001),4),"")</f>
        <v/>
      </c>
      <c r="K1379" s="13" t="str">
        <f t="shared" si="104"/>
        <v>No</v>
      </c>
      <c r="L1379" s="13" t="str">
        <f t="shared" si="105"/>
        <v>No</v>
      </c>
      <c r="M1379" s="13" t="str">
        <f t="shared" si="106"/>
        <v>No</v>
      </c>
      <c r="N1379" s="13" t="str">
        <f>Table1[[#This Row],[Club]]&amp;":"&amp;Table1[[#Headers],[Male]]</f>
        <v>:Male</v>
      </c>
    </row>
    <row r="1380" spans="1:14" x14ac:dyDescent="0.2">
      <c r="A1380" s="2">
        <v>1379</v>
      </c>
      <c r="B1380" s="2" t="str">
        <f>IFERROR(VLOOKUP($A$1&amp;":"&amp;A1380,'Finish order'!C:K,6,FALSE),"")</f>
        <v/>
      </c>
      <c r="C1380" s="2" t="str">
        <f>IFERROR(VLOOKUP(A$1&amp;":"&amp;A1380,'Finish order'!$C:$K,9,FALSE),"")</f>
        <v/>
      </c>
      <c r="D1380" s="2" t="str">
        <f>IFERROR(VLOOKUP(A$1&amp;":"&amp;A1380,'Finish order'!$C:$K,7,FALSE),"")</f>
        <v/>
      </c>
      <c r="E1380" s="11" t="str">
        <f>IFERROR(VLOOKUP($A$1&amp;":"&amp;A1380,'Finish order'!C:K,5,FALSE),"")</f>
        <v/>
      </c>
      <c r="F1380" s="2" t="str">
        <f>IFERROR(VLOOKUP($A$1&amp;":"&amp;A1380,'Finish order'!C:K,4,FALSE),"")</f>
        <v/>
      </c>
      <c r="G1380" s="2" t="str" cm="1">
        <f t="array" ref="G1380">IFERROR(SMALL(IF($D$2:$D2289=D1380,$A$2:$A$911*1.001),1),"")</f>
        <v/>
      </c>
      <c r="H1380" s="2" t="str" cm="1">
        <f t="array" ref="H1380">IFERROR(SMALL(IF($D$2:$D2289=D1380,$A$2:$A$911*1.0001),2),"")</f>
        <v/>
      </c>
      <c r="I1380" s="2" t="str" cm="1">
        <f t="array" ref="I1380">IFERROR(SMALL(IF($D$2:$D2289=D1380,$A$2:$A$911*1.00001),3),"")</f>
        <v/>
      </c>
      <c r="J1380" s="2" t="str" cm="1">
        <f t="array" ref="J1380">IFERROR(SMALL(IF($D$2:$D2289=D1380,$A$2:$A$911*1.000001),4),"")</f>
        <v/>
      </c>
      <c r="K1380" s="13" t="str">
        <f t="shared" si="104"/>
        <v>No</v>
      </c>
      <c r="L1380" s="13" t="str">
        <f t="shared" si="105"/>
        <v>No</v>
      </c>
      <c r="M1380" s="13" t="str">
        <f t="shared" si="106"/>
        <v>No</v>
      </c>
      <c r="N1380" s="13" t="str">
        <f>Table1[[#This Row],[Club]]&amp;":"&amp;Table1[[#Headers],[Male]]</f>
        <v>:Male</v>
      </c>
    </row>
    <row r="1381" spans="1:14" x14ac:dyDescent="0.2">
      <c r="A1381" s="2">
        <v>1380</v>
      </c>
      <c r="B1381" s="2" t="str">
        <f>IFERROR(VLOOKUP($A$1&amp;":"&amp;A1381,'Finish order'!C:K,6,FALSE),"")</f>
        <v/>
      </c>
      <c r="C1381" s="2" t="str">
        <f>IFERROR(VLOOKUP(A$1&amp;":"&amp;A1381,'Finish order'!$C:$K,9,FALSE),"")</f>
        <v/>
      </c>
      <c r="D1381" s="2" t="str">
        <f>IFERROR(VLOOKUP(A$1&amp;":"&amp;A1381,'Finish order'!$C:$K,7,FALSE),"")</f>
        <v/>
      </c>
      <c r="E1381" s="11" t="str">
        <f>IFERROR(VLOOKUP($A$1&amp;":"&amp;A1381,'Finish order'!C:K,5,FALSE),"")</f>
        <v/>
      </c>
      <c r="F1381" s="2" t="str">
        <f>IFERROR(VLOOKUP($A$1&amp;":"&amp;A1381,'Finish order'!C:K,4,FALSE),"")</f>
        <v/>
      </c>
      <c r="G1381" s="2" t="str" cm="1">
        <f t="array" ref="G1381">IFERROR(SMALL(IF($D$2:$D2290=D1381,$A$2:$A$911*1.001),1),"")</f>
        <v/>
      </c>
      <c r="H1381" s="2" t="str" cm="1">
        <f t="array" ref="H1381">IFERROR(SMALL(IF($D$2:$D2290=D1381,$A$2:$A$911*1.0001),2),"")</f>
        <v/>
      </c>
      <c r="I1381" s="2" t="str" cm="1">
        <f t="array" ref="I1381">IFERROR(SMALL(IF($D$2:$D2290=D1381,$A$2:$A$911*1.00001),3),"")</f>
        <v/>
      </c>
      <c r="J1381" s="2" t="str" cm="1">
        <f t="array" ref="J1381">IFERROR(SMALL(IF($D$2:$D2290=D1381,$A$2:$A$911*1.000001),4),"")</f>
        <v/>
      </c>
      <c r="K1381" s="13" t="str">
        <f t="shared" si="104"/>
        <v>No</v>
      </c>
      <c r="L1381" s="13" t="str">
        <f t="shared" si="105"/>
        <v>No</v>
      </c>
      <c r="M1381" s="13" t="str">
        <f t="shared" si="106"/>
        <v>No</v>
      </c>
      <c r="N1381" s="13" t="str">
        <f>Table1[[#This Row],[Club]]&amp;":"&amp;Table1[[#Headers],[Male]]</f>
        <v>:Male</v>
      </c>
    </row>
    <row r="1382" spans="1:14" x14ac:dyDescent="0.2">
      <c r="A1382" s="2">
        <v>1381</v>
      </c>
      <c r="B1382" s="2" t="str">
        <f>IFERROR(VLOOKUP($A$1&amp;":"&amp;A1382,'Finish order'!C:K,6,FALSE),"")</f>
        <v/>
      </c>
      <c r="C1382" s="2" t="str">
        <f>IFERROR(VLOOKUP(A$1&amp;":"&amp;A1382,'Finish order'!$C:$K,9,FALSE),"")</f>
        <v/>
      </c>
      <c r="D1382" s="2" t="str">
        <f>IFERROR(VLOOKUP(A$1&amp;":"&amp;A1382,'Finish order'!$C:$K,7,FALSE),"")</f>
        <v/>
      </c>
      <c r="E1382" s="11" t="str">
        <f>IFERROR(VLOOKUP($A$1&amp;":"&amp;A1382,'Finish order'!C:K,5,FALSE),"")</f>
        <v/>
      </c>
      <c r="F1382" s="2" t="str">
        <f>IFERROR(VLOOKUP($A$1&amp;":"&amp;A1382,'Finish order'!C:K,4,FALSE),"")</f>
        <v/>
      </c>
      <c r="G1382" s="2" t="str" cm="1">
        <f t="array" ref="G1382">IFERROR(SMALL(IF($D$2:$D2291=D1382,$A$2:$A$911*1.001),1),"")</f>
        <v/>
      </c>
      <c r="H1382" s="2" t="str" cm="1">
        <f t="array" ref="H1382">IFERROR(SMALL(IF($D$2:$D2291=D1382,$A$2:$A$911*1.0001),2),"")</f>
        <v/>
      </c>
      <c r="I1382" s="2" t="str" cm="1">
        <f t="array" ref="I1382">IFERROR(SMALL(IF($D$2:$D2291=D1382,$A$2:$A$911*1.00001),3),"")</f>
        <v/>
      </c>
      <c r="J1382" s="2" t="str" cm="1">
        <f t="array" ref="J1382">IFERROR(SMALL(IF($D$2:$D2291=D1382,$A$2:$A$911*1.000001),4),"")</f>
        <v/>
      </c>
      <c r="K1382" s="13" t="str">
        <f t="shared" si="104"/>
        <v>No</v>
      </c>
      <c r="L1382" s="13" t="str">
        <f t="shared" si="105"/>
        <v>No</v>
      </c>
      <c r="M1382" s="13" t="str">
        <f t="shared" si="106"/>
        <v>No</v>
      </c>
      <c r="N1382" s="13" t="str">
        <f>Table1[[#This Row],[Club]]&amp;":"&amp;Table1[[#Headers],[Male]]</f>
        <v>:Male</v>
      </c>
    </row>
    <row r="1383" spans="1:14" x14ac:dyDescent="0.2">
      <c r="A1383" s="2">
        <v>1382</v>
      </c>
      <c r="B1383" s="2" t="str">
        <f>IFERROR(VLOOKUP($A$1&amp;":"&amp;A1383,'Finish order'!C:K,6,FALSE),"")</f>
        <v/>
      </c>
      <c r="C1383" s="2" t="str">
        <f>IFERROR(VLOOKUP(A$1&amp;":"&amp;A1383,'Finish order'!$C:$K,9,FALSE),"")</f>
        <v/>
      </c>
      <c r="D1383" s="2" t="str">
        <f>IFERROR(VLOOKUP(A$1&amp;":"&amp;A1383,'Finish order'!$C:$K,7,FALSE),"")</f>
        <v/>
      </c>
      <c r="E1383" s="11" t="str">
        <f>IFERROR(VLOOKUP($A$1&amp;":"&amp;A1383,'Finish order'!C:K,5,FALSE),"")</f>
        <v/>
      </c>
      <c r="F1383" s="2" t="str">
        <f>IFERROR(VLOOKUP($A$1&amp;":"&amp;A1383,'Finish order'!C:K,4,FALSE),"")</f>
        <v/>
      </c>
      <c r="G1383" s="2" t="str" cm="1">
        <f t="array" ref="G1383">IFERROR(SMALL(IF($D$2:$D2292=D1383,$A$2:$A$911*1.001),1),"")</f>
        <v/>
      </c>
      <c r="H1383" s="2" t="str" cm="1">
        <f t="array" ref="H1383">IFERROR(SMALL(IF($D$2:$D2292=D1383,$A$2:$A$911*1.0001),2),"")</f>
        <v/>
      </c>
      <c r="I1383" s="2" t="str" cm="1">
        <f t="array" ref="I1383">IFERROR(SMALL(IF($D$2:$D2292=D1383,$A$2:$A$911*1.00001),3),"")</f>
        <v/>
      </c>
      <c r="J1383" s="2" t="str" cm="1">
        <f t="array" ref="J1383">IFERROR(SMALL(IF($D$2:$D2292=D1383,$A$2:$A$911*1.000001),4),"")</f>
        <v/>
      </c>
      <c r="K1383" s="13" t="str">
        <f t="shared" si="104"/>
        <v>No</v>
      </c>
      <c r="L1383" s="13" t="str">
        <f t="shared" si="105"/>
        <v>No</v>
      </c>
      <c r="M1383" s="13" t="str">
        <f t="shared" si="106"/>
        <v>No</v>
      </c>
      <c r="N1383" s="13" t="str">
        <f>Table1[[#This Row],[Club]]&amp;":"&amp;Table1[[#Headers],[Male]]</f>
        <v>:Male</v>
      </c>
    </row>
    <row r="1384" spans="1:14" x14ac:dyDescent="0.2">
      <c r="A1384" s="2">
        <v>1383</v>
      </c>
      <c r="B1384" s="2" t="str">
        <f>IFERROR(VLOOKUP($A$1&amp;":"&amp;A1384,'Finish order'!C:K,6,FALSE),"")</f>
        <v/>
      </c>
      <c r="C1384" s="2" t="str">
        <f>IFERROR(VLOOKUP(A$1&amp;":"&amp;A1384,'Finish order'!$C:$K,9,FALSE),"")</f>
        <v/>
      </c>
      <c r="D1384" s="2" t="str">
        <f>IFERROR(VLOOKUP(A$1&amp;":"&amp;A1384,'Finish order'!$C:$K,7,FALSE),"")</f>
        <v/>
      </c>
      <c r="E1384" s="11" t="str">
        <f>IFERROR(VLOOKUP($A$1&amp;":"&amp;A1384,'Finish order'!C:K,5,FALSE),"")</f>
        <v/>
      </c>
      <c r="F1384" s="2" t="str">
        <f>IFERROR(VLOOKUP($A$1&amp;":"&amp;A1384,'Finish order'!C:K,4,FALSE),"")</f>
        <v/>
      </c>
      <c r="G1384" s="2" t="str" cm="1">
        <f t="array" ref="G1384">IFERROR(SMALL(IF($D$2:$D2293=D1384,$A$2:$A$911*1.001),1),"")</f>
        <v/>
      </c>
      <c r="H1384" s="2" t="str" cm="1">
        <f t="array" ref="H1384">IFERROR(SMALL(IF($D$2:$D2293=D1384,$A$2:$A$911*1.0001),2),"")</f>
        <v/>
      </c>
      <c r="I1384" s="2" t="str" cm="1">
        <f t="array" ref="I1384">IFERROR(SMALL(IF($D$2:$D2293=D1384,$A$2:$A$911*1.00001),3),"")</f>
        <v/>
      </c>
      <c r="J1384" s="2" t="str" cm="1">
        <f t="array" ref="J1384">IFERROR(SMALL(IF($D$2:$D2293=D1384,$A$2:$A$911*1.000001),4),"")</f>
        <v/>
      </c>
      <c r="K1384" s="13" t="str">
        <f t="shared" si="104"/>
        <v>No</v>
      </c>
      <c r="L1384" s="13" t="str">
        <f t="shared" si="105"/>
        <v>No</v>
      </c>
      <c r="M1384" s="13" t="str">
        <f t="shared" si="106"/>
        <v>No</v>
      </c>
      <c r="N1384" s="13" t="str">
        <f>Table1[[#This Row],[Club]]&amp;":"&amp;Table1[[#Headers],[Male]]</f>
        <v>:Male</v>
      </c>
    </row>
    <row r="1385" spans="1:14" x14ac:dyDescent="0.2">
      <c r="A1385" s="2">
        <v>1384</v>
      </c>
      <c r="B1385" s="2" t="str">
        <f>IFERROR(VLOOKUP($A$1&amp;":"&amp;A1385,'Finish order'!C:K,6,FALSE),"")</f>
        <v/>
      </c>
      <c r="C1385" s="2" t="str">
        <f>IFERROR(VLOOKUP(A$1&amp;":"&amp;A1385,'Finish order'!$C:$K,9,FALSE),"")</f>
        <v/>
      </c>
      <c r="D1385" s="2" t="str">
        <f>IFERROR(VLOOKUP(A$1&amp;":"&amp;A1385,'Finish order'!$C:$K,7,FALSE),"")</f>
        <v/>
      </c>
      <c r="E1385" s="11" t="str">
        <f>IFERROR(VLOOKUP($A$1&amp;":"&amp;A1385,'Finish order'!C:K,5,FALSE),"")</f>
        <v/>
      </c>
      <c r="F1385" s="2" t="str">
        <f>IFERROR(VLOOKUP($A$1&amp;":"&amp;A1385,'Finish order'!C:K,4,FALSE),"")</f>
        <v/>
      </c>
      <c r="G1385" s="2" t="str" cm="1">
        <f t="array" ref="G1385">IFERROR(SMALL(IF($D$2:$D2294=D1385,$A$2:$A$911*1.001),1),"")</f>
        <v/>
      </c>
      <c r="H1385" s="2" t="str" cm="1">
        <f t="array" ref="H1385">IFERROR(SMALL(IF($D$2:$D2294=D1385,$A$2:$A$911*1.0001),2),"")</f>
        <v/>
      </c>
      <c r="I1385" s="2" t="str" cm="1">
        <f t="array" ref="I1385">IFERROR(SMALL(IF($D$2:$D2294=D1385,$A$2:$A$911*1.00001),3),"")</f>
        <v/>
      </c>
      <c r="J1385" s="2" t="str" cm="1">
        <f t="array" ref="J1385">IFERROR(SMALL(IF($D$2:$D2294=D1385,$A$2:$A$911*1.000001),4),"")</f>
        <v/>
      </c>
      <c r="K1385" s="13" t="str">
        <f t="shared" si="104"/>
        <v>No</v>
      </c>
      <c r="L1385" s="13" t="str">
        <f t="shared" si="105"/>
        <v>No</v>
      </c>
      <c r="M1385" s="13" t="str">
        <f t="shared" si="106"/>
        <v>No</v>
      </c>
      <c r="N1385" s="13" t="str">
        <f>Table1[[#This Row],[Club]]&amp;":"&amp;Table1[[#Headers],[Male]]</f>
        <v>:Male</v>
      </c>
    </row>
    <row r="1386" spans="1:14" x14ac:dyDescent="0.2">
      <c r="A1386" s="2">
        <v>1385</v>
      </c>
      <c r="B1386" s="2" t="str">
        <f>IFERROR(VLOOKUP($A$1&amp;":"&amp;A1386,'Finish order'!C:K,6,FALSE),"")</f>
        <v/>
      </c>
      <c r="C1386" s="2" t="str">
        <f>IFERROR(VLOOKUP(A$1&amp;":"&amp;A1386,'Finish order'!$C:$K,9,FALSE),"")</f>
        <v/>
      </c>
      <c r="D1386" s="2" t="str">
        <f>IFERROR(VLOOKUP(A$1&amp;":"&amp;A1386,'Finish order'!$C:$K,7,FALSE),"")</f>
        <v/>
      </c>
      <c r="E1386" s="11" t="str">
        <f>IFERROR(VLOOKUP($A$1&amp;":"&amp;A1386,'Finish order'!C:K,5,FALSE),"")</f>
        <v/>
      </c>
      <c r="F1386" s="2" t="str">
        <f>IFERROR(VLOOKUP($A$1&amp;":"&amp;A1386,'Finish order'!C:K,4,FALSE),"")</f>
        <v/>
      </c>
      <c r="G1386" s="2" t="str" cm="1">
        <f t="array" ref="G1386">IFERROR(SMALL(IF($D$2:$D2295=D1386,$A$2:$A$911*1.001),1),"")</f>
        <v/>
      </c>
      <c r="H1386" s="2" t="str" cm="1">
        <f t="array" ref="H1386">IFERROR(SMALL(IF($D$2:$D2295=D1386,$A$2:$A$911*1.0001),2),"")</f>
        <v/>
      </c>
      <c r="I1386" s="2" t="str" cm="1">
        <f t="array" ref="I1386">IFERROR(SMALL(IF($D$2:$D2295=D1386,$A$2:$A$911*1.00001),3),"")</f>
        <v/>
      </c>
      <c r="J1386" s="2" t="str" cm="1">
        <f t="array" ref="J1386">IFERROR(SMALL(IF($D$2:$D2295=D1386,$A$2:$A$911*1.000001),4),"")</f>
        <v/>
      </c>
      <c r="K1386" s="13" t="str">
        <f t="shared" si="104"/>
        <v>No</v>
      </c>
      <c r="L1386" s="13" t="str">
        <f t="shared" si="105"/>
        <v>No</v>
      </c>
      <c r="M1386" s="13" t="str">
        <f t="shared" si="106"/>
        <v>No</v>
      </c>
      <c r="N1386" s="13" t="str">
        <f>Table1[[#This Row],[Club]]&amp;":"&amp;Table1[[#Headers],[Male]]</f>
        <v>:Male</v>
      </c>
    </row>
    <row r="1387" spans="1:14" x14ac:dyDescent="0.2">
      <c r="A1387" s="2">
        <v>1386</v>
      </c>
      <c r="B1387" s="2" t="str">
        <f>IFERROR(VLOOKUP($A$1&amp;":"&amp;A1387,'Finish order'!C:K,6,FALSE),"")</f>
        <v/>
      </c>
      <c r="C1387" s="2" t="str">
        <f>IFERROR(VLOOKUP(A$1&amp;":"&amp;A1387,'Finish order'!$C:$K,9,FALSE),"")</f>
        <v/>
      </c>
      <c r="D1387" s="2" t="str">
        <f>IFERROR(VLOOKUP(A$1&amp;":"&amp;A1387,'Finish order'!$C:$K,7,FALSE),"")</f>
        <v/>
      </c>
      <c r="E1387" s="11" t="str">
        <f>IFERROR(VLOOKUP($A$1&amp;":"&amp;A1387,'Finish order'!C:K,5,FALSE),"")</f>
        <v/>
      </c>
      <c r="F1387" s="2" t="str">
        <f>IFERROR(VLOOKUP($A$1&amp;":"&amp;A1387,'Finish order'!C:K,4,FALSE),"")</f>
        <v/>
      </c>
      <c r="G1387" s="2" t="str" cm="1">
        <f t="array" ref="G1387">IFERROR(SMALL(IF($D$2:$D2296=D1387,$A$2:$A$911*1.001),1),"")</f>
        <v/>
      </c>
      <c r="H1387" s="2" t="str" cm="1">
        <f t="array" ref="H1387">IFERROR(SMALL(IF($D$2:$D2296=D1387,$A$2:$A$911*1.0001),2),"")</f>
        <v/>
      </c>
      <c r="I1387" s="2" t="str" cm="1">
        <f t="array" ref="I1387">IFERROR(SMALL(IF($D$2:$D2296=D1387,$A$2:$A$911*1.00001),3),"")</f>
        <v/>
      </c>
      <c r="J1387" s="2" t="str" cm="1">
        <f t="array" ref="J1387">IFERROR(SMALL(IF($D$2:$D2296=D1387,$A$2:$A$911*1.000001),4),"")</f>
        <v/>
      </c>
      <c r="K1387" s="13" t="str">
        <f t="shared" si="104"/>
        <v>No</v>
      </c>
      <c r="L1387" s="13" t="str">
        <f t="shared" si="105"/>
        <v>No</v>
      </c>
      <c r="M1387" s="13" t="str">
        <f t="shared" si="106"/>
        <v>No</v>
      </c>
      <c r="N1387" s="13" t="str">
        <f>Table1[[#This Row],[Club]]&amp;":"&amp;Table1[[#Headers],[Male]]</f>
        <v>:Male</v>
      </c>
    </row>
    <row r="1388" spans="1:14" x14ac:dyDescent="0.2">
      <c r="A1388" s="2">
        <v>1387</v>
      </c>
      <c r="B1388" s="2" t="str">
        <f>IFERROR(VLOOKUP($A$1&amp;":"&amp;A1388,'Finish order'!C:K,6,FALSE),"")</f>
        <v/>
      </c>
      <c r="C1388" s="2" t="str">
        <f>IFERROR(VLOOKUP(A$1&amp;":"&amp;A1388,'Finish order'!$C:$K,9,FALSE),"")</f>
        <v/>
      </c>
      <c r="D1388" s="2" t="str">
        <f>IFERROR(VLOOKUP(A$1&amp;":"&amp;A1388,'Finish order'!$C:$K,7,FALSE),"")</f>
        <v/>
      </c>
      <c r="E1388" s="11" t="str">
        <f>IFERROR(VLOOKUP($A$1&amp;":"&amp;A1388,'Finish order'!C:K,5,FALSE),"")</f>
        <v/>
      </c>
      <c r="F1388" s="2" t="str">
        <f>IFERROR(VLOOKUP($A$1&amp;":"&amp;A1388,'Finish order'!C:K,4,FALSE),"")</f>
        <v/>
      </c>
      <c r="G1388" s="2" t="str" cm="1">
        <f t="array" ref="G1388">IFERROR(SMALL(IF($D$2:$D2297=D1388,$A$2:$A$911*1.001),1),"")</f>
        <v/>
      </c>
      <c r="H1388" s="2" t="str" cm="1">
        <f t="array" ref="H1388">IFERROR(SMALL(IF($D$2:$D2297=D1388,$A$2:$A$911*1.0001),2),"")</f>
        <v/>
      </c>
      <c r="I1388" s="2" t="str" cm="1">
        <f t="array" ref="I1388">IFERROR(SMALL(IF($D$2:$D2297=D1388,$A$2:$A$911*1.00001),3),"")</f>
        <v/>
      </c>
      <c r="J1388" s="2" t="str" cm="1">
        <f t="array" ref="J1388">IFERROR(SMALL(IF($D$2:$D2297=D1388,$A$2:$A$911*1.000001),4),"")</f>
        <v/>
      </c>
      <c r="K1388" s="13" t="str">
        <f t="shared" si="104"/>
        <v>No</v>
      </c>
      <c r="L1388" s="13" t="str">
        <f t="shared" si="105"/>
        <v>No</v>
      </c>
      <c r="M1388" s="13" t="str">
        <f t="shared" si="106"/>
        <v>No</v>
      </c>
      <c r="N1388" s="13" t="str">
        <f>Table1[[#This Row],[Club]]&amp;":"&amp;Table1[[#Headers],[Male]]</f>
        <v>:Male</v>
      </c>
    </row>
    <row r="1389" spans="1:14" x14ac:dyDescent="0.2">
      <c r="A1389" s="2">
        <v>1388</v>
      </c>
      <c r="B1389" s="2" t="str">
        <f>IFERROR(VLOOKUP($A$1&amp;":"&amp;A1389,'Finish order'!C:K,6,FALSE),"")</f>
        <v/>
      </c>
      <c r="C1389" s="2" t="str">
        <f>IFERROR(VLOOKUP(A$1&amp;":"&amp;A1389,'Finish order'!$C:$K,9,FALSE),"")</f>
        <v/>
      </c>
      <c r="D1389" s="2" t="str">
        <f>IFERROR(VLOOKUP(A$1&amp;":"&amp;A1389,'Finish order'!$C:$K,7,FALSE),"")</f>
        <v/>
      </c>
      <c r="E1389" s="11" t="str">
        <f>IFERROR(VLOOKUP($A$1&amp;":"&amp;A1389,'Finish order'!C:K,5,FALSE),"")</f>
        <v/>
      </c>
      <c r="F1389" s="2" t="str">
        <f>IFERROR(VLOOKUP($A$1&amp;":"&amp;A1389,'Finish order'!C:K,4,FALSE),"")</f>
        <v/>
      </c>
      <c r="G1389" s="2" t="str" cm="1">
        <f t="array" ref="G1389">IFERROR(SMALL(IF($D$2:$D2298=D1389,$A$2:$A$911*1.001),1),"")</f>
        <v/>
      </c>
      <c r="H1389" s="2" t="str" cm="1">
        <f t="array" ref="H1389">IFERROR(SMALL(IF($D$2:$D2298=D1389,$A$2:$A$911*1.0001),2),"")</f>
        <v/>
      </c>
      <c r="I1389" s="2" t="str" cm="1">
        <f t="array" ref="I1389">IFERROR(SMALL(IF($D$2:$D2298=D1389,$A$2:$A$911*1.00001),3),"")</f>
        <v/>
      </c>
      <c r="J1389" s="2" t="str" cm="1">
        <f t="array" ref="J1389">IFERROR(SMALL(IF($D$2:$D2298=D1389,$A$2:$A$911*1.000001),4),"")</f>
        <v/>
      </c>
      <c r="K1389" s="13" t="str">
        <f t="shared" si="104"/>
        <v>No</v>
      </c>
      <c r="L1389" s="13" t="str">
        <f t="shared" si="105"/>
        <v>No</v>
      </c>
      <c r="M1389" s="13" t="str">
        <f t="shared" si="106"/>
        <v>No</v>
      </c>
      <c r="N1389" s="13" t="str">
        <f>Table1[[#This Row],[Club]]&amp;":"&amp;Table1[[#Headers],[Male]]</f>
        <v>:Male</v>
      </c>
    </row>
    <row r="1390" spans="1:14" x14ac:dyDescent="0.2">
      <c r="A1390" s="2">
        <v>1389</v>
      </c>
      <c r="B1390" s="2" t="str">
        <f>IFERROR(VLOOKUP($A$1&amp;":"&amp;A1390,'Finish order'!C:K,6,FALSE),"")</f>
        <v/>
      </c>
      <c r="C1390" s="2" t="str">
        <f>IFERROR(VLOOKUP(A$1&amp;":"&amp;A1390,'Finish order'!$C:$K,9,FALSE),"")</f>
        <v/>
      </c>
      <c r="D1390" s="2" t="str">
        <f>IFERROR(VLOOKUP(A$1&amp;":"&amp;A1390,'Finish order'!$C:$K,7,FALSE),"")</f>
        <v/>
      </c>
      <c r="E1390" s="11" t="str">
        <f>IFERROR(VLOOKUP($A$1&amp;":"&amp;A1390,'Finish order'!C:K,5,FALSE),"")</f>
        <v/>
      </c>
      <c r="F1390" s="2" t="str">
        <f>IFERROR(VLOOKUP($A$1&amp;":"&amp;A1390,'Finish order'!C:K,4,FALSE),"")</f>
        <v/>
      </c>
      <c r="G1390" s="2" t="str" cm="1">
        <f t="array" ref="G1390">IFERROR(SMALL(IF($D$2:$D2299=D1390,$A$2:$A$911*1.001),1),"")</f>
        <v/>
      </c>
      <c r="H1390" s="2" t="str" cm="1">
        <f t="array" ref="H1390">IFERROR(SMALL(IF($D$2:$D2299=D1390,$A$2:$A$911*1.0001),2),"")</f>
        <v/>
      </c>
      <c r="I1390" s="2" t="str" cm="1">
        <f t="array" ref="I1390">IFERROR(SMALL(IF($D$2:$D2299=D1390,$A$2:$A$911*1.00001),3),"")</f>
        <v/>
      </c>
      <c r="J1390" s="2" t="str" cm="1">
        <f t="array" ref="J1390">IFERROR(SMALL(IF($D$2:$D2299=D1390,$A$2:$A$911*1.000001),4),"")</f>
        <v/>
      </c>
      <c r="K1390" s="13" t="str">
        <f t="shared" si="104"/>
        <v>No</v>
      </c>
      <c r="L1390" s="13" t="str">
        <f t="shared" si="105"/>
        <v>No</v>
      </c>
      <c r="M1390" s="13" t="str">
        <f t="shared" si="106"/>
        <v>No</v>
      </c>
      <c r="N1390" s="13" t="str">
        <f>Table1[[#This Row],[Club]]&amp;":"&amp;Table1[[#Headers],[Male]]</f>
        <v>:Male</v>
      </c>
    </row>
    <row r="1391" spans="1:14" x14ac:dyDescent="0.2">
      <c r="A1391" s="2">
        <v>1390</v>
      </c>
      <c r="B1391" s="2" t="str">
        <f>IFERROR(VLOOKUP($A$1&amp;":"&amp;A1391,'Finish order'!C:K,6,FALSE),"")</f>
        <v/>
      </c>
      <c r="C1391" s="2" t="str">
        <f>IFERROR(VLOOKUP(A$1&amp;":"&amp;A1391,'Finish order'!$C:$K,9,FALSE),"")</f>
        <v/>
      </c>
      <c r="D1391" s="2" t="str">
        <f>IFERROR(VLOOKUP(A$1&amp;":"&amp;A1391,'Finish order'!$C:$K,7,FALSE),"")</f>
        <v/>
      </c>
      <c r="E1391" s="11" t="str">
        <f>IFERROR(VLOOKUP($A$1&amp;":"&amp;A1391,'Finish order'!C:K,5,FALSE),"")</f>
        <v/>
      </c>
      <c r="F1391" s="2" t="str">
        <f>IFERROR(VLOOKUP($A$1&amp;":"&amp;A1391,'Finish order'!C:K,4,FALSE),"")</f>
        <v/>
      </c>
      <c r="G1391" s="2" t="str" cm="1">
        <f t="array" ref="G1391">IFERROR(SMALL(IF($D$2:$D2300=D1391,$A$2:$A$911*1.001),1),"")</f>
        <v/>
      </c>
      <c r="H1391" s="2" t="str" cm="1">
        <f t="array" ref="H1391">IFERROR(SMALL(IF($D$2:$D2300=D1391,$A$2:$A$911*1.0001),2),"")</f>
        <v/>
      </c>
      <c r="I1391" s="2" t="str" cm="1">
        <f t="array" ref="I1391">IFERROR(SMALL(IF($D$2:$D2300=D1391,$A$2:$A$911*1.00001),3),"")</f>
        <v/>
      </c>
      <c r="J1391" s="2" t="str" cm="1">
        <f t="array" ref="J1391">IFERROR(SMALL(IF($D$2:$D2300=D1391,$A$2:$A$911*1.000001),4),"")</f>
        <v/>
      </c>
      <c r="K1391" s="13" t="str">
        <f t="shared" si="104"/>
        <v>No</v>
      </c>
      <c r="L1391" s="13" t="str">
        <f t="shared" si="105"/>
        <v>No</v>
      </c>
      <c r="M1391" s="13" t="str">
        <f t="shared" si="106"/>
        <v>No</v>
      </c>
      <c r="N1391" s="13" t="str">
        <f>Table1[[#This Row],[Club]]&amp;":"&amp;Table1[[#Headers],[Male]]</f>
        <v>:Male</v>
      </c>
    </row>
    <row r="1392" spans="1:14" x14ac:dyDescent="0.2">
      <c r="A1392" s="2">
        <v>1391</v>
      </c>
      <c r="B1392" s="2" t="str">
        <f>IFERROR(VLOOKUP($A$1&amp;":"&amp;A1392,'Finish order'!C:K,6,FALSE),"")</f>
        <v/>
      </c>
      <c r="C1392" s="2" t="str">
        <f>IFERROR(VLOOKUP(A$1&amp;":"&amp;A1392,'Finish order'!$C:$K,9,FALSE),"")</f>
        <v/>
      </c>
      <c r="D1392" s="2" t="str">
        <f>IFERROR(VLOOKUP(A$1&amp;":"&amp;A1392,'Finish order'!$C:$K,7,FALSE),"")</f>
        <v/>
      </c>
      <c r="E1392" s="11" t="str">
        <f>IFERROR(VLOOKUP($A$1&amp;":"&amp;A1392,'Finish order'!C:K,5,FALSE),"")</f>
        <v/>
      </c>
      <c r="F1392" s="2" t="str">
        <f>IFERROR(VLOOKUP($A$1&amp;":"&amp;A1392,'Finish order'!C:K,4,FALSE),"")</f>
        <v/>
      </c>
      <c r="G1392" s="2" t="str" cm="1">
        <f t="array" ref="G1392">IFERROR(SMALL(IF($D$2:$D2301=D1392,$A$2:$A$911*1.001),1),"")</f>
        <v/>
      </c>
      <c r="H1392" s="2" t="str" cm="1">
        <f t="array" ref="H1392">IFERROR(SMALL(IF($D$2:$D2301=D1392,$A$2:$A$911*1.0001),2),"")</f>
        <v/>
      </c>
      <c r="I1392" s="2" t="str" cm="1">
        <f t="array" ref="I1392">IFERROR(SMALL(IF($D$2:$D2301=D1392,$A$2:$A$911*1.00001),3),"")</f>
        <v/>
      </c>
      <c r="J1392" s="2" t="str" cm="1">
        <f t="array" ref="J1392">IFERROR(SMALL(IF($D$2:$D2301=D1392,$A$2:$A$911*1.000001),4),"")</f>
        <v/>
      </c>
      <c r="K1392" s="13" t="str">
        <f t="shared" si="104"/>
        <v>No</v>
      </c>
      <c r="L1392" s="13" t="str">
        <f t="shared" si="105"/>
        <v>No</v>
      </c>
      <c r="M1392" s="13" t="str">
        <f t="shared" si="106"/>
        <v>No</v>
      </c>
      <c r="N1392" s="13" t="str">
        <f>Table1[[#This Row],[Club]]&amp;":"&amp;Table1[[#Headers],[Male]]</f>
        <v>:Male</v>
      </c>
    </row>
    <row r="1393" spans="1:14" x14ac:dyDescent="0.2">
      <c r="A1393" s="2">
        <v>1392</v>
      </c>
      <c r="B1393" s="2" t="str">
        <f>IFERROR(VLOOKUP($A$1&amp;":"&amp;A1393,'Finish order'!C:K,6,FALSE),"")</f>
        <v/>
      </c>
      <c r="C1393" s="2" t="str">
        <f>IFERROR(VLOOKUP(A$1&amp;":"&amp;A1393,'Finish order'!$C:$K,9,FALSE),"")</f>
        <v/>
      </c>
      <c r="D1393" s="2" t="str">
        <f>IFERROR(VLOOKUP(A$1&amp;":"&amp;A1393,'Finish order'!$C:$K,7,FALSE),"")</f>
        <v/>
      </c>
      <c r="E1393" s="11" t="str">
        <f>IFERROR(VLOOKUP($A$1&amp;":"&amp;A1393,'Finish order'!C:K,5,FALSE),"")</f>
        <v/>
      </c>
      <c r="F1393" s="2" t="str">
        <f>IFERROR(VLOOKUP($A$1&amp;":"&amp;A1393,'Finish order'!C:K,4,FALSE),"")</f>
        <v/>
      </c>
      <c r="G1393" s="2" t="str" cm="1">
        <f t="array" ref="G1393">IFERROR(SMALL(IF($D$2:$D2302=D1393,$A$2:$A$911*1.001),1),"")</f>
        <v/>
      </c>
      <c r="H1393" s="2" t="str" cm="1">
        <f t="array" ref="H1393">IFERROR(SMALL(IF($D$2:$D2302=D1393,$A$2:$A$911*1.0001),2),"")</f>
        <v/>
      </c>
      <c r="I1393" s="2" t="str" cm="1">
        <f t="array" ref="I1393">IFERROR(SMALL(IF($D$2:$D2302=D1393,$A$2:$A$911*1.00001),3),"")</f>
        <v/>
      </c>
      <c r="J1393" s="2" t="str" cm="1">
        <f t="array" ref="J1393">IFERROR(SMALL(IF($D$2:$D2302=D1393,$A$2:$A$911*1.000001),4),"")</f>
        <v/>
      </c>
      <c r="K1393" s="13" t="str">
        <f t="shared" si="104"/>
        <v>No</v>
      </c>
      <c r="L1393" s="13" t="str">
        <f t="shared" si="105"/>
        <v>No</v>
      </c>
      <c r="M1393" s="13" t="str">
        <f t="shared" si="106"/>
        <v>No</v>
      </c>
      <c r="N1393" s="13" t="str">
        <f>Table1[[#This Row],[Club]]&amp;":"&amp;Table1[[#Headers],[Male]]</f>
        <v>:Male</v>
      </c>
    </row>
    <row r="1394" spans="1:14" x14ac:dyDescent="0.2">
      <c r="A1394" s="2">
        <v>1393</v>
      </c>
      <c r="B1394" s="2" t="str">
        <f>IFERROR(VLOOKUP($A$1&amp;":"&amp;A1394,'Finish order'!C:K,6,FALSE),"")</f>
        <v/>
      </c>
      <c r="C1394" s="2" t="str">
        <f>IFERROR(VLOOKUP(A$1&amp;":"&amp;A1394,'Finish order'!$C:$K,9,FALSE),"")</f>
        <v/>
      </c>
      <c r="D1394" s="2" t="str">
        <f>IFERROR(VLOOKUP(A$1&amp;":"&amp;A1394,'Finish order'!$C:$K,7,FALSE),"")</f>
        <v/>
      </c>
      <c r="E1394" s="11" t="str">
        <f>IFERROR(VLOOKUP($A$1&amp;":"&amp;A1394,'Finish order'!C:K,5,FALSE),"")</f>
        <v/>
      </c>
      <c r="F1394" s="2" t="str">
        <f>IFERROR(VLOOKUP($A$1&amp;":"&amp;A1394,'Finish order'!C:K,4,FALSE),"")</f>
        <v/>
      </c>
      <c r="G1394" s="2" t="str" cm="1">
        <f t="array" ref="G1394">IFERROR(SMALL(IF($D$2:$D2303=D1394,$A$2:$A$911*1.001),1),"")</f>
        <v/>
      </c>
      <c r="H1394" s="2" t="str" cm="1">
        <f t="array" ref="H1394">IFERROR(SMALL(IF($D$2:$D2303=D1394,$A$2:$A$911*1.0001),2),"")</f>
        <v/>
      </c>
      <c r="I1394" s="2" t="str" cm="1">
        <f t="array" ref="I1394">IFERROR(SMALL(IF($D$2:$D2303=D1394,$A$2:$A$911*1.00001),3),"")</f>
        <v/>
      </c>
      <c r="J1394" s="2" t="str" cm="1">
        <f t="array" ref="J1394">IFERROR(SMALL(IF($D$2:$D2303=D1394,$A$2:$A$911*1.000001),4),"")</f>
        <v/>
      </c>
      <c r="K1394" s="13" t="str">
        <f t="shared" si="104"/>
        <v>No</v>
      </c>
      <c r="L1394" s="13" t="str">
        <f t="shared" si="105"/>
        <v>No</v>
      </c>
      <c r="M1394" s="13" t="str">
        <f t="shared" si="106"/>
        <v>No</v>
      </c>
      <c r="N1394" s="13" t="str">
        <f>Table1[[#This Row],[Club]]&amp;":"&amp;Table1[[#Headers],[Male]]</f>
        <v>:Male</v>
      </c>
    </row>
    <row r="1395" spans="1:14" x14ac:dyDescent="0.2">
      <c r="A1395" s="2">
        <v>1394</v>
      </c>
      <c r="B1395" s="2" t="str">
        <f>IFERROR(VLOOKUP($A$1&amp;":"&amp;A1395,'Finish order'!C:K,6,FALSE),"")</f>
        <v/>
      </c>
      <c r="C1395" s="2" t="str">
        <f>IFERROR(VLOOKUP(A$1&amp;":"&amp;A1395,'Finish order'!$C:$K,9,FALSE),"")</f>
        <v/>
      </c>
      <c r="D1395" s="2" t="str">
        <f>IFERROR(VLOOKUP(A$1&amp;":"&amp;A1395,'Finish order'!$C:$K,7,FALSE),"")</f>
        <v/>
      </c>
      <c r="E1395" s="11" t="str">
        <f>IFERROR(VLOOKUP($A$1&amp;":"&amp;A1395,'Finish order'!C:K,5,FALSE),"")</f>
        <v/>
      </c>
      <c r="F1395" s="2" t="str">
        <f>IFERROR(VLOOKUP($A$1&amp;":"&amp;A1395,'Finish order'!C:K,4,FALSE),"")</f>
        <v/>
      </c>
      <c r="G1395" s="2" t="str" cm="1">
        <f t="array" ref="G1395">IFERROR(SMALL(IF($D$2:$D2304=D1395,$A$2:$A$911*1.001),1),"")</f>
        <v/>
      </c>
      <c r="H1395" s="2" t="str" cm="1">
        <f t="array" ref="H1395">IFERROR(SMALL(IF($D$2:$D2304=D1395,$A$2:$A$911*1.0001),2),"")</f>
        <v/>
      </c>
      <c r="I1395" s="2" t="str" cm="1">
        <f t="array" ref="I1395">IFERROR(SMALL(IF($D$2:$D2304=D1395,$A$2:$A$911*1.00001),3),"")</f>
        <v/>
      </c>
      <c r="J1395" s="2" t="str" cm="1">
        <f t="array" ref="J1395">IFERROR(SMALL(IF($D$2:$D2304=D1395,$A$2:$A$911*1.000001),4),"")</f>
        <v/>
      </c>
      <c r="K1395" s="13" t="str">
        <f t="shared" si="104"/>
        <v>No</v>
      </c>
      <c r="L1395" s="13" t="str">
        <f t="shared" si="105"/>
        <v>No</v>
      </c>
      <c r="M1395" s="13" t="str">
        <f t="shared" si="106"/>
        <v>No</v>
      </c>
      <c r="N1395" s="13" t="str">
        <f>Table1[[#This Row],[Club]]&amp;":"&amp;Table1[[#Headers],[Male]]</f>
        <v>:Male</v>
      </c>
    </row>
    <row r="1396" spans="1:14" x14ac:dyDescent="0.2">
      <c r="A1396" s="2">
        <v>1395</v>
      </c>
      <c r="B1396" s="2" t="str">
        <f>IFERROR(VLOOKUP($A$1&amp;":"&amp;A1396,'Finish order'!C:K,6,FALSE),"")</f>
        <v/>
      </c>
      <c r="C1396" s="2" t="str">
        <f>IFERROR(VLOOKUP(A$1&amp;":"&amp;A1396,'Finish order'!$C:$K,9,FALSE),"")</f>
        <v/>
      </c>
      <c r="D1396" s="2" t="str">
        <f>IFERROR(VLOOKUP(A$1&amp;":"&amp;A1396,'Finish order'!$C:$K,7,FALSE),"")</f>
        <v/>
      </c>
      <c r="E1396" s="11" t="str">
        <f>IFERROR(VLOOKUP($A$1&amp;":"&amp;A1396,'Finish order'!C:K,5,FALSE),"")</f>
        <v/>
      </c>
      <c r="F1396" s="2" t="str">
        <f>IFERROR(VLOOKUP($A$1&amp;":"&amp;A1396,'Finish order'!C:K,4,FALSE),"")</f>
        <v/>
      </c>
      <c r="G1396" s="2" t="str" cm="1">
        <f t="array" ref="G1396">IFERROR(SMALL(IF($D$2:$D2305=D1396,$A$2:$A$911*1.001),1),"")</f>
        <v/>
      </c>
      <c r="H1396" s="2" t="str" cm="1">
        <f t="array" ref="H1396">IFERROR(SMALL(IF($D$2:$D2305=D1396,$A$2:$A$911*1.0001),2),"")</f>
        <v/>
      </c>
      <c r="I1396" s="2" t="str" cm="1">
        <f t="array" ref="I1396">IFERROR(SMALL(IF($D$2:$D2305=D1396,$A$2:$A$911*1.00001),3),"")</f>
        <v/>
      </c>
      <c r="J1396" s="2" t="str" cm="1">
        <f t="array" ref="J1396">IFERROR(SMALL(IF($D$2:$D2305=D1396,$A$2:$A$911*1.000001),4),"")</f>
        <v/>
      </c>
      <c r="K1396" s="13" t="str">
        <f t="shared" si="104"/>
        <v>No</v>
      </c>
      <c r="L1396" s="13" t="str">
        <f t="shared" si="105"/>
        <v>No</v>
      </c>
      <c r="M1396" s="13" t="str">
        <f t="shared" si="106"/>
        <v>No</v>
      </c>
      <c r="N1396" s="13" t="str">
        <f>Table1[[#This Row],[Club]]&amp;":"&amp;Table1[[#Headers],[Male]]</f>
        <v>:Male</v>
      </c>
    </row>
    <row r="1397" spans="1:14" x14ac:dyDescent="0.2">
      <c r="A1397" s="2">
        <v>1396</v>
      </c>
      <c r="B1397" s="2" t="str">
        <f>IFERROR(VLOOKUP($A$1&amp;":"&amp;A1397,'Finish order'!C:K,6,FALSE),"")</f>
        <v/>
      </c>
      <c r="C1397" s="2" t="str">
        <f>IFERROR(VLOOKUP(A$1&amp;":"&amp;A1397,'Finish order'!$C:$K,9,FALSE),"")</f>
        <v/>
      </c>
      <c r="D1397" s="2" t="str">
        <f>IFERROR(VLOOKUP(A$1&amp;":"&amp;A1397,'Finish order'!$C:$K,7,FALSE),"")</f>
        <v/>
      </c>
      <c r="E1397" s="11" t="str">
        <f>IFERROR(VLOOKUP($A$1&amp;":"&amp;A1397,'Finish order'!C:K,5,FALSE),"")</f>
        <v/>
      </c>
      <c r="F1397" s="2" t="str">
        <f>IFERROR(VLOOKUP($A$1&amp;":"&amp;A1397,'Finish order'!C:K,4,FALSE),"")</f>
        <v/>
      </c>
      <c r="G1397" s="2" t="str" cm="1">
        <f t="array" ref="G1397">IFERROR(SMALL(IF($D$2:$D2306=D1397,$A$2:$A$911*1.001),1),"")</f>
        <v/>
      </c>
      <c r="H1397" s="2" t="str" cm="1">
        <f t="array" ref="H1397">IFERROR(SMALL(IF($D$2:$D2306=D1397,$A$2:$A$911*1.0001),2),"")</f>
        <v/>
      </c>
      <c r="I1397" s="2" t="str" cm="1">
        <f t="array" ref="I1397">IFERROR(SMALL(IF($D$2:$D2306=D1397,$A$2:$A$911*1.00001),3),"")</f>
        <v/>
      </c>
      <c r="J1397" s="2" t="str" cm="1">
        <f t="array" ref="J1397">IFERROR(SMALL(IF($D$2:$D2306=D1397,$A$2:$A$911*1.000001),4),"")</f>
        <v/>
      </c>
      <c r="K1397" s="13" t="str">
        <f t="shared" si="104"/>
        <v>No</v>
      </c>
      <c r="L1397" s="13" t="str">
        <f t="shared" si="105"/>
        <v>No</v>
      </c>
      <c r="M1397" s="13" t="str">
        <f t="shared" si="106"/>
        <v>No</v>
      </c>
      <c r="N1397" s="13" t="str">
        <f>Table1[[#This Row],[Club]]&amp;":"&amp;Table1[[#Headers],[Male]]</f>
        <v>:Male</v>
      </c>
    </row>
    <row r="1398" spans="1:14" x14ac:dyDescent="0.2">
      <c r="A1398" s="2">
        <v>1397</v>
      </c>
      <c r="B1398" s="2" t="str">
        <f>IFERROR(VLOOKUP($A$1&amp;":"&amp;A1398,'Finish order'!C:K,6,FALSE),"")</f>
        <v/>
      </c>
      <c r="C1398" s="2" t="str">
        <f>IFERROR(VLOOKUP(A$1&amp;":"&amp;A1398,'Finish order'!$C:$K,9,FALSE),"")</f>
        <v/>
      </c>
      <c r="D1398" s="2" t="str">
        <f>IFERROR(VLOOKUP(A$1&amp;":"&amp;A1398,'Finish order'!$C:$K,7,FALSE),"")</f>
        <v/>
      </c>
      <c r="E1398" s="11" t="str">
        <f>IFERROR(VLOOKUP($A$1&amp;":"&amp;A1398,'Finish order'!C:K,5,FALSE),"")</f>
        <v/>
      </c>
      <c r="F1398" s="2" t="str">
        <f>IFERROR(VLOOKUP($A$1&amp;":"&amp;A1398,'Finish order'!C:K,4,FALSE),"")</f>
        <v/>
      </c>
      <c r="G1398" s="2" t="str" cm="1">
        <f t="array" ref="G1398">IFERROR(SMALL(IF($D$2:$D2307=D1398,$A$2:$A$911*1.001),1),"")</f>
        <v/>
      </c>
      <c r="H1398" s="2" t="str" cm="1">
        <f t="array" ref="H1398">IFERROR(SMALL(IF($D$2:$D2307=D1398,$A$2:$A$911*1.0001),2),"")</f>
        <v/>
      </c>
      <c r="I1398" s="2" t="str" cm="1">
        <f t="array" ref="I1398">IFERROR(SMALL(IF($D$2:$D2307=D1398,$A$2:$A$911*1.00001),3),"")</f>
        <v/>
      </c>
      <c r="J1398" s="2" t="str" cm="1">
        <f t="array" ref="J1398">IFERROR(SMALL(IF($D$2:$D2307=D1398,$A$2:$A$911*1.000001),4),"")</f>
        <v/>
      </c>
      <c r="K1398" s="13" t="str">
        <f t="shared" si="104"/>
        <v>No</v>
      </c>
      <c r="L1398" s="13" t="str">
        <f t="shared" si="105"/>
        <v>No</v>
      </c>
      <c r="M1398" s="13" t="str">
        <f t="shared" si="106"/>
        <v>No</v>
      </c>
      <c r="N1398" s="13" t="str">
        <f>Table1[[#This Row],[Club]]&amp;":"&amp;Table1[[#Headers],[Male]]</f>
        <v>:Male</v>
      </c>
    </row>
    <row r="1399" spans="1:14" x14ac:dyDescent="0.2">
      <c r="A1399" s="2">
        <v>1398</v>
      </c>
      <c r="B1399" s="2" t="str">
        <f>IFERROR(VLOOKUP($A$1&amp;":"&amp;A1399,'Finish order'!C:K,6,FALSE),"")</f>
        <v/>
      </c>
      <c r="C1399" s="2" t="str">
        <f>IFERROR(VLOOKUP(A$1&amp;":"&amp;A1399,'Finish order'!$C:$K,9,FALSE),"")</f>
        <v/>
      </c>
      <c r="D1399" s="2" t="str">
        <f>IFERROR(VLOOKUP(A$1&amp;":"&amp;A1399,'Finish order'!$C:$K,7,FALSE),"")</f>
        <v/>
      </c>
      <c r="E1399" s="11" t="str">
        <f>IFERROR(VLOOKUP($A$1&amp;":"&amp;A1399,'Finish order'!C:K,5,FALSE),"")</f>
        <v/>
      </c>
      <c r="F1399" s="2" t="str">
        <f>IFERROR(VLOOKUP($A$1&amp;":"&amp;A1399,'Finish order'!C:K,4,FALSE),"")</f>
        <v/>
      </c>
      <c r="G1399" s="2" t="str" cm="1">
        <f t="array" ref="G1399">IFERROR(SMALL(IF($D$2:$D2308=D1399,$A$2:$A$911*1.001),1),"")</f>
        <v/>
      </c>
      <c r="H1399" s="2" t="str" cm="1">
        <f t="array" ref="H1399">IFERROR(SMALL(IF($D$2:$D2308=D1399,$A$2:$A$911*1.0001),2),"")</f>
        <v/>
      </c>
      <c r="I1399" s="2" t="str" cm="1">
        <f t="array" ref="I1399">IFERROR(SMALL(IF($D$2:$D2308=D1399,$A$2:$A$911*1.00001),3),"")</f>
        <v/>
      </c>
      <c r="J1399" s="2" t="str" cm="1">
        <f t="array" ref="J1399">IFERROR(SMALL(IF($D$2:$D2308=D1399,$A$2:$A$911*1.000001),4),"")</f>
        <v/>
      </c>
      <c r="K1399" s="13" t="str">
        <f t="shared" si="104"/>
        <v>No</v>
      </c>
      <c r="L1399" s="13" t="str">
        <f t="shared" si="105"/>
        <v>No</v>
      </c>
      <c r="M1399" s="13" t="str">
        <f t="shared" si="106"/>
        <v>No</v>
      </c>
      <c r="N1399" s="13" t="str">
        <f>Table1[[#This Row],[Club]]&amp;":"&amp;Table1[[#Headers],[Male]]</f>
        <v>:Male</v>
      </c>
    </row>
    <row r="1400" spans="1:14" x14ac:dyDescent="0.2">
      <c r="A1400" s="2">
        <v>1399</v>
      </c>
      <c r="B1400" s="2" t="str">
        <f>IFERROR(VLOOKUP($A$1&amp;":"&amp;A1400,'Finish order'!C:K,6,FALSE),"")</f>
        <v/>
      </c>
      <c r="C1400" s="2" t="str">
        <f>IFERROR(VLOOKUP(A$1&amp;":"&amp;A1400,'Finish order'!$C:$K,9,FALSE),"")</f>
        <v/>
      </c>
      <c r="D1400" s="2" t="str">
        <f>IFERROR(VLOOKUP(A$1&amp;":"&amp;A1400,'Finish order'!$C:$K,7,FALSE),"")</f>
        <v/>
      </c>
      <c r="E1400" s="11" t="str">
        <f>IFERROR(VLOOKUP($A$1&amp;":"&amp;A1400,'Finish order'!C:K,5,FALSE),"")</f>
        <v/>
      </c>
      <c r="F1400" s="2" t="str">
        <f>IFERROR(VLOOKUP($A$1&amp;":"&amp;A1400,'Finish order'!C:K,4,FALSE),"")</f>
        <v/>
      </c>
      <c r="G1400" s="2" t="str" cm="1">
        <f t="array" ref="G1400">IFERROR(SMALL(IF($D$2:$D2309=D1400,$A$2:$A$911*1.001),1),"")</f>
        <v/>
      </c>
      <c r="H1400" s="2" t="str" cm="1">
        <f t="array" ref="H1400">IFERROR(SMALL(IF($D$2:$D2309=D1400,$A$2:$A$911*1.0001),2),"")</f>
        <v/>
      </c>
      <c r="I1400" s="2" t="str" cm="1">
        <f t="array" ref="I1400">IFERROR(SMALL(IF($D$2:$D2309=D1400,$A$2:$A$911*1.00001),3),"")</f>
        <v/>
      </c>
      <c r="J1400" s="2" t="str" cm="1">
        <f t="array" ref="J1400">IFERROR(SMALL(IF($D$2:$D2309=D1400,$A$2:$A$911*1.000001),4),"")</f>
        <v/>
      </c>
      <c r="K1400" s="13" t="str">
        <f t="shared" si="104"/>
        <v>No</v>
      </c>
      <c r="L1400" s="13" t="str">
        <f t="shared" si="105"/>
        <v>No</v>
      </c>
      <c r="M1400" s="13" t="str">
        <f t="shared" si="106"/>
        <v>No</v>
      </c>
      <c r="N1400" s="13" t="str">
        <f>Table1[[#This Row],[Club]]&amp;":"&amp;Table1[[#Headers],[Male]]</f>
        <v>:Male</v>
      </c>
    </row>
    <row r="1401" spans="1:14" x14ac:dyDescent="0.2">
      <c r="A1401" s="2">
        <v>1400</v>
      </c>
      <c r="B1401" s="2" t="str">
        <f>IFERROR(VLOOKUP($A$1&amp;":"&amp;A1401,'Finish order'!C:K,6,FALSE),"")</f>
        <v/>
      </c>
      <c r="C1401" s="2" t="str">
        <f>IFERROR(VLOOKUP(A$1&amp;":"&amp;A1401,'Finish order'!$C:$K,9,FALSE),"")</f>
        <v/>
      </c>
      <c r="D1401" s="2" t="str">
        <f>IFERROR(VLOOKUP(A$1&amp;":"&amp;A1401,'Finish order'!$C:$K,7,FALSE),"")</f>
        <v/>
      </c>
      <c r="E1401" s="11" t="str">
        <f>IFERROR(VLOOKUP($A$1&amp;":"&amp;A1401,'Finish order'!C:K,5,FALSE),"")</f>
        <v/>
      </c>
      <c r="F1401" s="2" t="str">
        <f>IFERROR(VLOOKUP($A$1&amp;":"&amp;A1401,'Finish order'!C:K,4,FALSE),"")</f>
        <v/>
      </c>
      <c r="G1401" s="2" t="str" cm="1">
        <f t="array" ref="G1401">IFERROR(SMALL(IF($D$2:$D2310=D1401,$A$2:$A$911*1.001),1),"")</f>
        <v/>
      </c>
      <c r="H1401" s="2" t="str" cm="1">
        <f t="array" ref="H1401">IFERROR(SMALL(IF($D$2:$D2310=D1401,$A$2:$A$911*1.0001),2),"")</f>
        <v/>
      </c>
      <c r="I1401" s="2" t="str" cm="1">
        <f t="array" ref="I1401">IFERROR(SMALL(IF($D$2:$D2310=D1401,$A$2:$A$911*1.00001),3),"")</f>
        <v/>
      </c>
      <c r="J1401" s="2" t="str" cm="1">
        <f t="array" ref="J1401">IFERROR(SMALL(IF($D$2:$D2310=D1401,$A$2:$A$911*1.000001),4),"")</f>
        <v/>
      </c>
      <c r="K1401" s="13" t="str">
        <f t="shared" si="104"/>
        <v>No</v>
      </c>
      <c r="L1401" s="13" t="str">
        <f t="shared" si="105"/>
        <v>No</v>
      </c>
      <c r="M1401" s="13" t="str">
        <f t="shared" si="106"/>
        <v>No</v>
      </c>
      <c r="N1401" s="13" t="str">
        <f>Table1[[#This Row],[Club]]&amp;":"&amp;Table1[[#Headers],[Male]]</f>
        <v>:Male</v>
      </c>
    </row>
    <row r="1402" spans="1:14" x14ac:dyDescent="0.2">
      <c r="A1402" s="2">
        <v>1401</v>
      </c>
      <c r="B1402" s="2" t="str">
        <f>IFERROR(VLOOKUP($A$1&amp;":"&amp;A1402,'Finish order'!C:K,6,FALSE),"")</f>
        <v/>
      </c>
      <c r="C1402" s="2" t="str">
        <f>IFERROR(VLOOKUP(A$1&amp;":"&amp;A1402,'Finish order'!$C:$K,9,FALSE),"")</f>
        <v/>
      </c>
      <c r="D1402" s="2" t="str">
        <f>IFERROR(VLOOKUP(A$1&amp;":"&amp;A1402,'Finish order'!$C:$K,7,FALSE),"")</f>
        <v/>
      </c>
      <c r="E1402" s="11" t="str">
        <f>IFERROR(VLOOKUP($A$1&amp;":"&amp;A1402,'Finish order'!C:K,5,FALSE),"")</f>
        <v/>
      </c>
      <c r="F1402" s="2" t="str">
        <f>IFERROR(VLOOKUP($A$1&amp;":"&amp;A1402,'Finish order'!C:K,4,FALSE),"")</f>
        <v/>
      </c>
      <c r="G1402" s="2" t="str" cm="1">
        <f t="array" ref="G1402">IFERROR(SMALL(IF($D$2:$D2311=D1402,$A$2:$A$911*1.001),1),"")</f>
        <v/>
      </c>
      <c r="H1402" s="2" t="str" cm="1">
        <f t="array" ref="H1402">IFERROR(SMALL(IF($D$2:$D2311=D1402,$A$2:$A$911*1.0001),2),"")</f>
        <v/>
      </c>
      <c r="I1402" s="2" t="str" cm="1">
        <f t="array" ref="I1402">IFERROR(SMALL(IF($D$2:$D2311=D1402,$A$2:$A$911*1.00001),3),"")</f>
        <v/>
      </c>
      <c r="J1402" s="2" t="str" cm="1">
        <f t="array" ref="J1402">IFERROR(SMALL(IF($D$2:$D2311=D1402,$A$2:$A$911*1.000001),4),"")</f>
        <v/>
      </c>
      <c r="K1402" s="13" t="str">
        <f t="shared" si="104"/>
        <v>No</v>
      </c>
      <c r="L1402" s="13" t="str">
        <f t="shared" si="105"/>
        <v>No</v>
      </c>
      <c r="M1402" s="13" t="str">
        <f t="shared" si="106"/>
        <v>No</v>
      </c>
      <c r="N1402" s="13" t="str">
        <f>Table1[[#This Row],[Club]]&amp;":"&amp;Table1[[#Headers],[Male]]</f>
        <v>:Male</v>
      </c>
    </row>
    <row r="1403" spans="1:14" x14ac:dyDescent="0.2">
      <c r="A1403" s="2">
        <v>1402</v>
      </c>
      <c r="B1403" s="2" t="str">
        <f>IFERROR(VLOOKUP($A$1&amp;":"&amp;A1403,'Finish order'!C:K,6,FALSE),"")</f>
        <v/>
      </c>
      <c r="C1403" s="2" t="str">
        <f>IFERROR(VLOOKUP(A$1&amp;":"&amp;A1403,'Finish order'!$C:$K,9,FALSE),"")</f>
        <v/>
      </c>
      <c r="D1403" s="2" t="str">
        <f>IFERROR(VLOOKUP(A$1&amp;":"&amp;A1403,'Finish order'!$C:$K,7,FALSE),"")</f>
        <v/>
      </c>
      <c r="E1403" s="11" t="str">
        <f>IFERROR(VLOOKUP($A$1&amp;":"&amp;A1403,'Finish order'!C:K,5,FALSE),"")</f>
        <v/>
      </c>
      <c r="F1403" s="2" t="str">
        <f>IFERROR(VLOOKUP($A$1&amp;":"&amp;A1403,'Finish order'!C:K,4,FALSE),"")</f>
        <v/>
      </c>
      <c r="G1403" s="2" t="str" cm="1">
        <f t="array" ref="G1403">IFERROR(SMALL(IF($D$2:$D2312=D1403,$A$2:$A$911*1.001),1),"")</f>
        <v/>
      </c>
      <c r="H1403" s="2" t="str" cm="1">
        <f t="array" ref="H1403">IFERROR(SMALL(IF($D$2:$D2312=D1403,$A$2:$A$911*1.0001),2),"")</f>
        <v/>
      </c>
      <c r="I1403" s="2" t="str" cm="1">
        <f t="array" ref="I1403">IFERROR(SMALL(IF($D$2:$D2312=D1403,$A$2:$A$911*1.00001),3),"")</f>
        <v/>
      </c>
      <c r="J1403" s="2" t="str" cm="1">
        <f t="array" ref="J1403">IFERROR(SMALL(IF($D$2:$D2312=D1403,$A$2:$A$911*1.000001),4),"")</f>
        <v/>
      </c>
      <c r="K1403" s="13" t="str">
        <f t="shared" si="104"/>
        <v>No</v>
      </c>
      <c r="L1403" s="13" t="str">
        <f t="shared" si="105"/>
        <v>No</v>
      </c>
      <c r="M1403" s="13" t="str">
        <f t="shared" si="106"/>
        <v>No</v>
      </c>
      <c r="N1403" s="13" t="str">
        <f>Table1[[#This Row],[Club]]&amp;":"&amp;Table1[[#Headers],[Male]]</f>
        <v>:Male</v>
      </c>
    </row>
    <row r="1404" spans="1:14" x14ac:dyDescent="0.2">
      <c r="A1404" s="2">
        <v>1403</v>
      </c>
      <c r="B1404" s="2" t="str">
        <f>IFERROR(VLOOKUP($A$1&amp;":"&amp;A1404,'Finish order'!C:K,6,FALSE),"")</f>
        <v/>
      </c>
      <c r="C1404" s="2" t="str">
        <f>IFERROR(VLOOKUP(A$1&amp;":"&amp;A1404,'Finish order'!$C:$K,9,FALSE),"")</f>
        <v/>
      </c>
      <c r="D1404" s="2" t="str">
        <f>IFERROR(VLOOKUP(A$1&amp;":"&amp;A1404,'Finish order'!$C:$K,7,FALSE),"")</f>
        <v/>
      </c>
      <c r="E1404" s="11" t="str">
        <f>IFERROR(VLOOKUP($A$1&amp;":"&amp;A1404,'Finish order'!C:K,5,FALSE),"")</f>
        <v/>
      </c>
      <c r="F1404" s="2" t="str">
        <f>IFERROR(VLOOKUP($A$1&amp;":"&amp;A1404,'Finish order'!C:K,4,FALSE),"")</f>
        <v/>
      </c>
      <c r="G1404" s="2" t="str" cm="1">
        <f t="array" ref="G1404">IFERROR(SMALL(IF($D$2:$D2313=D1404,$A$2:$A$911*1.001),1),"")</f>
        <v/>
      </c>
      <c r="H1404" s="2" t="str" cm="1">
        <f t="array" ref="H1404">IFERROR(SMALL(IF($D$2:$D2313=D1404,$A$2:$A$911*1.0001),2),"")</f>
        <v/>
      </c>
      <c r="I1404" s="2" t="str" cm="1">
        <f t="array" ref="I1404">IFERROR(SMALL(IF($D$2:$D2313=D1404,$A$2:$A$911*1.00001),3),"")</f>
        <v/>
      </c>
      <c r="J1404" s="2" t="str" cm="1">
        <f t="array" ref="J1404">IFERROR(SMALL(IF($D$2:$D2313=D1404,$A$2:$A$911*1.000001),4),"")</f>
        <v/>
      </c>
      <c r="K1404" s="13" t="str">
        <f t="shared" si="104"/>
        <v>No</v>
      </c>
      <c r="L1404" s="13" t="str">
        <f t="shared" si="105"/>
        <v>No</v>
      </c>
      <c r="M1404" s="13" t="str">
        <f t="shared" si="106"/>
        <v>No</v>
      </c>
      <c r="N1404" s="13" t="str">
        <f>Table1[[#This Row],[Club]]&amp;":"&amp;Table1[[#Headers],[Male]]</f>
        <v>:Male</v>
      </c>
    </row>
    <row r="1405" spans="1:14" x14ac:dyDescent="0.2">
      <c r="A1405" s="2">
        <v>1404</v>
      </c>
      <c r="B1405" s="2" t="str">
        <f>IFERROR(VLOOKUP($A$1&amp;":"&amp;A1405,'Finish order'!C:K,6,FALSE),"")</f>
        <v/>
      </c>
      <c r="C1405" s="2" t="str">
        <f>IFERROR(VLOOKUP(A$1&amp;":"&amp;A1405,'Finish order'!$C:$K,9,FALSE),"")</f>
        <v/>
      </c>
      <c r="D1405" s="2" t="str">
        <f>IFERROR(VLOOKUP(A$1&amp;":"&amp;A1405,'Finish order'!$C:$K,7,FALSE),"")</f>
        <v/>
      </c>
      <c r="E1405" s="11" t="str">
        <f>IFERROR(VLOOKUP($A$1&amp;":"&amp;A1405,'Finish order'!C:K,5,FALSE),"")</f>
        <v/>
      </c>
      <c r="F1405" s="2" t="str">
        <f>IFERROR(VLOOKUP($A$1&amp;":"&amp;A1405,'Finish order'!C:K,4,FALSE),"")</f>
        <v/>
      </c>
      <c r="G1405" s="2" t="str" cm="1">
        <f t="array" ref="G1405">IFERROR(SMALL(IF($D$2:$D2314=D1405,$A$2:$A$911*1.001),1),"")</f>
        <v/>
      </c>
      <c r="H1405" s="2" t="str" cm="1">
        <f t="array" ref="H1405">IFERROR(SMALL(IF($D$2:$D2314=D1405,$A$2:$A$911*1.0001),2),"")</f>
        <v/>
      </c>
      <c r="I1405" s="2" t="str" cm="1">
        <f t="array" ref="I1405">IFERROR(SMALL(IF($D$2:$D2314=D1405,$A$2:$A$911*1.00001),3),"")</f>
        <v/>
      </c>
      <c r="J1405" s="2" t="str" cm="1">
        <f t="array" ref="J1405">IFERROR(SMALL(IF($D$2:$D2314=D1405,$A$2:$A$911*1.000001),4),"")</f>
        <v/>
      </c>
      <c r="K1405" s="13" t="str">
        <f t="shared" si="104"/>
        <v>No</v>
      </c>
      <c r="L1405" s="13" t="str">
        <f t="shared" si="105"/>
        <v>No</v>
      </c>
      <c r="M1405" s="13" t="str">
        <f t="shared" si="106"/>
        <v>No</v>
      </c>
      <c r="N1405" s="13" t="str">
        <f>Table1[[#This Row],[Club]]&amp;":"&amp;Table1[[#Headers],[Male]]</f>
        <v>:Male</v>
      </c>
    </row>
    <row r="1406" spans="1:14" x14ac:dyDescent="0.2">
      <c r="A1406" s="2">
        <v>1405</v>
      </c>
      <c r="B1406" s="2" t="str">
        <f>IFERROR(VLOOKUP($A$1&amp;":"&amp;A1406,'Finish order'!C:K,6,FALSE),"")</f>
        <v/>
      </c>
      <c r="C1406" s="2" t="str">
        <f>IFERROR(VLOOKUP(A$1&amp;":"&amp;A1406,'Finish order'!$C:$K,9,FALSE),"")</f>
        <v/>
      </c>
      <c r="D1406" s="2" t="str">
        <f>IFERROR(VLOOKUP(A$1&amp;":"&amp;A1406,'Finish order'!$C:$K,7,FALSE),"")</f>
        <v/>
      </c>
      <c r="E1406" s="11" t="str">
        <f>IFERROR(VLOOKUP($A$1&amp;":"&amp;A1406,'Finish order'!C:K,5,FALSE),"")</f>
        <v/>
      </c>
      <c r="F1406" s="2" t="str">
        <f>IFERROR(VLOOKUP($A$1&amp;":"&amp;A1406,'Finish order'!C:K,4,FALSE),"")</f>
        <v/>
      </c>
      <c r="G1406" s="2" t="str" cm="1">
        <f t="array" ref="G1406">IFERROR(SMALL(IF($D$2:$D2315=D1406,$A$2:$A$911*1.001),1),"")</f>
        <v/>
      </c>
      <c r="H1406" s="2" t="str" cm="1">
        <f t="array" ref="H1406">IFERROR(SMALL(IF($D$2:$D2315=D1406,$A$2:$A$911*1.0001),2),"")</f>
        <v/>
      </c>
      <c r="I1406" s="2" t="str" cm="1">
        <f t="array" ref="I1406">IFERROR(SMALL(IF($D$2:$D2315=D1406,$A$2:$A$911*1.00001),3),"")</f>
        <v/>
      </c>
      <c r="J1406" s="2" t="str" cm="1">
        <f t="array" ref="J1406">IFERROR(SMALL(IF($D$2:$D2315=D1406,$A$2:$A$911*1.000001),4),"")</f>
        <v/>
      </c>
      <c r="K1406" s="13" t="str">
        <f t="shared" si="104"/>
        <v>No</v>
      </c>
      <c r="L1406" s="13" t="str">
        <f t="shared" si="105"/>
        <v>No</v>
      </c>
      <c r="M1406" s="13" t="str">
        <f t="shared" si="106"/>
        <v>No</v>
      </c>
      <c r="N1406" s="13" t="str">
        <f>Table1[[#This Row],[Club]]&amp;":"&amp;Table1[[#Headers],[Male]]</f>
        <v>:Male</v>
      </c>
    </row>
    <row r="1407" spans="1:14" x14ac:dyDescent="0.2">
      <c r="A1407" s="2">
        <v>1406</v>
      </c>
      <c r="B1407" s="2" t="str">
        <f>IFERROR(VLOOKUP($A$1&amp;":"&amp;A1407,'Finish order'!C:K,6,FALSE),"")</f>
        <v/>
      </c>
      <c r="C1407" s="2" t="str">
        <f>IFERROR(VLOOKUP(A$1&amp;":"&amp;A1407,'Finish order'!$C:$K,9,FALSE),"")</f>
        <v/>
      </c>
      <c r="D1407" s="2" t="str">
        <f>IFERROR(VLOOKUP(A$1&amp;":"&amp;A1407,'Finish order'!$C:$K,7,FALSE),"")</f>
        <v/>
      </c>
      <c r="E1407" s="11" t="str">
        <f>IFERROR(VLOOKUP($A$1&amp;":"&amp;A1407,'Finish order'!C:K,5,FALSE),"")</f>
        <v/>
      </c>
      <c r="F1407" s="2" t="str">
        <f>IFERROR(VLOOKUP($A$1&amp;":"&amp;A1407,'Finish order'!C:K,4,FALSE),"")</f>
        <v/>
      </c>
      <c r="G1407" s="2" t="str" cm="1">
        <f t="array" ref="G1407">IFERROR(SMALL(IF($D$2:$D2316=D1407,$A$2:$A$911*1.001),1),"")</f>
        <v/>
      </c>
      <c r="H1407" s="2" t="str" cm="1">
        <f t="array" ref="H1407">IFERROR(SMALL(IF($D$2:$D2316=D1407,$A$2:$A$911*1.0001),2),"")</f>
        <v/>
      </c>
      <c r="I1407" s="2" t="str" cm="1">
        <f t="array" ref="I1407">IFERROR(SMALL(IF($D$2:$D2316=D1407,$A$2:$A$911*1.00001),3),"")</f>
        <v/>
      </c>
      <c r="J1407" s="2" t="str" cm="1">
        <f t="array" ref="J1407">IFERROR(SMALL(IF($D$2:$D2316=D1407,$A$2:$A$911*1.000001),4),"")</f>
        <v/>
      </c>
      <c r="K1407" s="13" t="str">
        <f t="shared" si="104"/>
        <v>No</v>
      </c>
      <c r="L1407" s="13" t="str">
        <f t="shared" si="105"/>
        <v>No</v>
      </c>
      <c r="M1407" s="13" t="str">
        <f t="shared" si="106"/>
        <v>No</v>
      </c>
      <c r="N1407" s="13" t="str">
        <f>Table1[[#This Row],[Club]]&amp;":"&amp;Table1[[#Headers],[Male]]</f>
        <v>:Male</v>
      </c>
    </row>
    <row r="1408" spans="1:14" x14ac:dyDescent="0.2">
      <c r="A1408" s="2">
        <v>1407</v>
      </c>
      <c r="B1408" s="2" t="str">
        <f>IFERROR(VLOOKUP($A$1&amp;":"&amp;A1408,'Finish order'!C:K,6,FALSE),"")</f>
        <v/>
      </c>
      <c r="C1408" s="2" t="str">
        <f>IFERROR(VLOOKUP(A$1&amp;":"&amp;A1408,'Finish order'!$C:$K,9,FALSE),"")</f>
        <v/>
      </c>
      <c r="D1408" s="2" t="str">
        <f>IFERROR(VLOOKUP(A$1&amp;":"&amp;A1408,'Finish order'!$C:$K,7,FALSE),"")</f>
        <v/>
      </c>
      <c r="E1408" s="11" t="str">
        <f>IFERROR(VLOOKUP($A$1&amp;":"&amp;A1408,'Finish order'!C:K,5,FALSE),"")</f>
        <v/>
      </c>
      <c r="F1408" s="2" t="str">
        <f>IFERROR(VLOOKUP($A$1&amp;":"&amp;A1408,'Finish order'!C:K,4,FALSE),"")</f>
        <v/>
      </c>
      <c r="G1408" s="2" t="str" cm="1">
        <f t="array" ref="G1408">IFERROR(SMALL(IF($D$2:$D2317=D1408,$A$2:$A$911*1.001),1),"")</f>
        <v/>
      </c>
      <c r="H1408" s="2" t="str" cm="1">
        <f t="array" ref="H1408">IFERROR(SMALL(IF($D$2:$D2317=D1408,$A$2:$A$911*1.0001),2),"")</f>
        <v/>
      </c>
      <c r="I1408" s="2" t="str" cm="1">
        <f t="array" ref="I1408">IFERROR(SMALL(IF($D$2:$D2317=D1408,$A$2:$A$911*1.00001),3),"")</f>
        <v/>
      </c>
      <c r="J1408" s="2" t="str" cm="1">
        <f t="array" ref="J1408">IFERROR(SMALL(IF($D$2:$D2317=D1408,$A$2:$A$911*1.000001),4),"")</f>
        <v/>
      </c>
      <c r="K1408" s="13" t="str">
        <f t="shared" si="104"/>
        <v>No</v>
      </c>
      <c r="L1408" s="13" t="str">
        <f t="shared" si="105"/>
        <v>No</v>
      </c>
      <c r="M1408" s="13" t="str">
        <f t="shared" si="106"/>
        <v>No</v>
      </c>
      <c r="N1408" s="13" t="str">
        <f>Table1[[#This Row],[Club]]&amp;":"&amp;Table1[[#Headers],[Male]]</f>
        <v>:Male</v>
      </c>
    </row>
    <row r="1409" spans="1:14" x14ac:dyDescent="0.2">
      <c r="A1409" s="2">
        <v>1408</v>
      </c>
      <c r="B1409" s="2" t="str">
        <f>IFERROR(VLOOKUP($A$1&amp;":"&amp;A1409,'Finish order'!C:K,6,FALSE),"")</f>
        <v/>
      </c>
      <c r="C1409" s="2" t="str">
        <f>IFERROR(VLOOKUP(A$1&amp;":"&amp;A1409,'Finish order'!$C:$K,9,FALSE),"")</f>
        <v/>
      </c>
      <c r="D1409" s="2" t="str">
        <f>IFERROR(VLOOKUP(A$1&amp;":"&amp;A1409,'Finish order'!$C:$K,7,FALSE),"")</f>
        <v/>
      </c>
      <c r="E1409" s="11" t="str">
        <f>IFERROR(VLOOKUP($A$1&amp;":"&amp;A1409,'Finish order'!C:K,5,FALSE),"")</f>
        <v/>
      </c>
      <c r="F1409" s="2" t="str">
        <f>IFERROR(VLOOKUP($A$1&amp;":"&amp;A1409,'Finish order'!C:K,4,FALSE),"")</f>
        <v/>
      </c>
      <c r="G1409" s="2" t="str" cm="1">
        <f t="array" ref="G1409">IFERROR(SMALL(IF($D$2:$D2318=D1409,$A$2:$A$911*1.001),1),"")</f>
        <v/>
      </c>
      <c r="H1409" s="2" t="str" cm="1">
        <f t="array" ref="H1409">IFERROR(SMALL(IF($D$2:$D2318=D1409,$A$2:$A$911*1.0001),2),"")</f>
        <v/>
      </c>
      <c r="I1409" s="2" t="str" cm="1">
        <f t="array" ref="I1409">IFERROR(SMALL(IF($D$2:$D2318=D1409,$A$2:$A$911*1.00001),3),"")</f>
        <v/>
      </c>
      <c r="J1409" s="2" t="str" cm="1">
        <f t="array" ref="J1409">IFERROR(SMALL(IF($D$2:$D2318=D1409,$A$2:$A$911*1.000001),4),"")</f>
        <v/>
      </c>
      <c r="K1409" s="13" t="str">
        <f t="shared" si="104"/>
        <v>No</v>
      </c>
      <c r="L1409" s="13" t="str">
        <f t="shared" si="105"/>
        <v>No</v>
      </c>
      <c r="M1409" s="13" t="str">
        <f t="shared" si="106"/>
        <v>No</v>
      </c>
      <c r="N1409" s="13" t="str">
        <f>Table1[[#This Row],[Club]]&amp;":"&amp;Table1[[#Headers],[Male]]</f>
        <v>:Male</v>
      </c>
    </row>
    <row r="1410" spans="1:14" x14ac:dyDescent="0.2">
      <c r="A1410" s="2">
        <v>1409</v>
      </c>
      <c r="B1410" s="2" t="str">
        <f>IFERROR(VLOOKUP($A$1&amp;":"&amp;A1410,'Finish order'!C:K,6,FALSE),"")</f>
        <v/>
      </c>
      <c r="C1410" s="2" t="str">
        <f>IFERROR(VLOOKUP(A$1&amp;":"&amp;A1410,'Finish order'!$C:$K,9,FALSE),"")</f>
        <v/>
      </c>
      <c r="D1410" s="2" t="str">
        <f>IFERROR(VLOOKUP(A$1&amp;":"&amp;A1410,'Finish order'!$C:$K,7,FALSE),"")</f>
        <v/>
      </c>
      <c r="E1410" s="11" t="str">
        <f>IFERROR(VLOOKUP($A$1&amp;":"&amp;A1410,'Finish order'!C:K,5,FALSE),"")</f>
        <v/>
      </c>
      <c r="F1410" s="2" t="str">
        <f>IFERROR(VLOOKUP($A$1&amp;":"&amp;A1410,'Finish order'!C:K,4,FALSE),"")</f>
        <v/>
      </c>
      <c r="G1410" s="2" t="str" cm="1">
        <f t="array" ref="G1410">IFERROR(SMALL(IF($D$2:$D2319=D1410,$A$2:$A$911*1.001),1),"")</f>
        <v/>
      </c>
      <c r="H1410" s="2" t="str" cm="1">
        <f t="array" ref="H1410">IFERROR(SMALL(IF($D$2:$D2319=D1410,$A$2:$A$911*1.0001),2),"")</f>
        <v/>
      </c>
      <c r="I1410" s="2" t="str" cm="1">
        <f t="array" ref="I1410">IFERROR(SMALL(IF($D$2:$D2319=D1410,$A$2:$A$911*1.00001),3),"")</f>
        <v/>
      </c>
      <c r="J1410" s="2" t="str" cm="1">
        <f t="array" ref="J1410">IFERROR(SMALL(IF($D$2:$D2319=D1410,$A$2:$A$911*1.000001),4),"")</f>
        <v/>
      </c>
      <c r="K1410" s="13" t="str">
        <f t="shared" ref="K1410:K1473" si="107">IF(A1410&lt;&gt;"", IF(COUNT(G1410:J1410)=4, SUM(G1410:J1410), "No"), "")</f>
        <v>No</v>
      </c>
      <c r="L1410" s="13" t="str">
        <f t="shared" ref="L1410:L1473" si="108">IF(A1410&lt;&gt;"", IF(COUNT(G1410:I1410)=3, SUM(G1410:I1410), "No"), "")</f>
        <v>No</v>
      </c>
      <c r="M1410" s="13" t="str">
        <f t="shared" ref="M1410:M1473" si="109">IF(A1410&lt;&gt;"", IF(COUNT(G1410:H1410)=2, SUM(G1410:H1410), "No"), "")</f>
        <v>No</v>
      </c>
      <c r="N1410" s="13" t="str">
        <f>Table1[[#This Row],[Club]]&amp;":"&amp;Table1[[#Headers],[Male]]</f>
        <v>:Male</v>
      </c>
    </row>
    <row r="1411" spans="1:14" x14ac:dyDescent="0.2">
      <c r="A1411" s="2">
        <v>1410</v>
      </c>
      <c r="B1411" s="2" t="str">
        <f>IFERROR(VLOOKUP($A$1&amp;":"&amp;A1411,'Finish order'!C:K,6,FALSE),"")</f>
        <v/>
      </c>
      <c r="C1411" s="2" t="str">
        <f>IFERROR(VLOOKUP(A$1&amp;":"&amp;A1411,'Finish order'!$C:$K,9,FALSE),"")</f>
        <v/>
      </c>
      <c r="D1411" s="2" t="str">
        <f>IFERROR(VLOOKUP(A$1&amp;":"&amp;A1411,'Finish order'!$C:$K,7,FALSE),"")</f>
        <v/>
      </c>
      <c r="E1411" s="11" t="str">
        <f>IFERROR(VLOOKUP($A$1&amp;":"&amp;A1411,'Finish order'!C:K,5,FALSE),"")</f>
        <v/>
      </c>
      <c r="F1411" s="2" t="str">
        <f>IFERROR(VLOOKUP($A$1&amp;":"&amp;A1411,'Finish order'!C:K,4,FALSE),"")</f>
        <v/>
      </c>
      <c r="G1411" s="2" t="str" cm="1">
        <f t="array" ref="G1411">IFERROR(SMALL(IF($D$2:$D2320=D1411,$A$2:$A$911*1.001),1),"")</f>
        <v/>
      </c>
      <c r="H1411" s="2" t="str" cm="1">
        <f t="array" ref="H1411">IFERROR(SMALL(IF($D$2:$D2320=D1411,$A$2:$A$911*1.0001),2),"")</f>
        <v/>
      </c>
      <c r="I1411" s="2" t="str" cm="1">
        <f t="array" ref="I1411">IFERROR(SMALL(IF($D$2:$D2320=D1411,$A$2:$A$911*1.00001),3),"")</f>
        <v/>
      </c>
      <c r="J1411" s="2" t="str" cm="1">
        <f t="array" ref="J1411">IFERROR(SMALL(IF($D$2:$D2320=D1411,$A$2:$A$911*1.000001),4),"")</f>
        <v/>
      </c>
      <c r="K1411" s="13" t="str">
        <f t="shared" si="107"/>
        <v>No</v>
      </c>
      <c r="L1411" s="13" t="str">
        <f t="shared" si="108"/>
        <v>No</v>
      </c>
      <c r="M1411" s="13" t="str">
        <f t="shared" si="109"/>
        <v>No</v>
      </c>
      <c r="N1411" s="13" t="str">
        <f>Table1[[#This Row],[Club]]&amp;":"&amp;Table1[[#Headers],[Male]]</f>
        <v>:Male</v>
      </c>
    </row>
    <row r="1412" spans="1:14" x14ac:dyDescent="0.2">
      <c r="A1412" s="2">
        <v>1411</v>
      </c>
      <c r="B1412" s="2" t="str">
        <f>IFERROR(VLOOKUP($A$1&amp;":"&amp;A1412,'Finish order'!C:K,6,FALSE),"")</f>
        <v/>
      </c>
      <c r="C1412" s="2" t="str">
        <f>IFERROR(VLOOKUP(A$1&amp;":"&amp;A1412,'Finish order'!$C:$K,9,FALSE),"")</f>
        <v/>
      </c>
      <c r="D1412" s="2" t="str">
        <f>IFERROR(VLOOKUP(A$1&amp;":"&amp;A1412,'Finish order'!$C:$K,7,FALSE),"")</f>
        <v/>
      </c>
      <c r="E1412" s="11" t="str">
        <f>IFERROR(VLOOKUP($A$1&amp;":"&amp;A1412,'Finish order'!C:K,5,FALSE),"")</f>
        <v/>
      </c>
      <c r="F1412" s="2" t="str">
        <f>IFERROR(VLOOKUP($A$1&amp;":"&amp;A1412,'Finish order'!C:K,4,FALSE),"")</f>
        <v/>
      </c>
      <c r="G1412" s="2" t="str" cm="1">
        <f t="array" ref="G1412">IFERROR(SMALL(IF($D$2:$D2321=D1412,$A$2:$A$911*1.001),1),"")</f>
        <v/>
      </c>
      <c r="H1412" s="2" t="str" cm="1">
        <f t="array" ref="H1412">IFERROR(SMALL(IF($D$2:$D2321=D1412,$A$2:$A$911*1.0001),2),"")</f>
        <v/>
      </c>
      <c r="I1412" s="2" t="str" cm="1">
        <f t="array" ref="I1412">IFERROR(SMALL(IF($D$2:$D2321=D1412,$A$2:$A$911*1.00001),3),"")</f>
        <v/>
      </c>
      <c r="J1412" s="2" t="str" cm="1">
        <f t="array" ref="J1412">IFERROR(SMALL(IF($D$2:$D2321=D1412,$A$2:$A$911*1.000001),4),"")</f>
        <v/>
      </c>
      <c r="K1412" s="13" t="str">
        <f t="shared" si="107"/>
        <v>No</v>
      </c>
      <c r="L1412" s="13" t="str">
        <f t="shared" si="108"/>
        <v>No</v>
      </c>
      <c r="M1412" s="13" t="str">
        <f t="shared" si="109"/>
        <v>No</v>
      </c>
      <c r="N1412" s="13" t="str">
        <f>Table1[[#This Row],[Club]]&amp;":"&amp;Table1[[#Headers],[Male]]</f>
        <v>:Male</v>
      </c>
    </row>
    <row r="1413" spans="1:14" x14ac:dyDescent="0.2">
      <c r="A1413" s="2">
        <v>1412</v>
      </c>
      <c r="B1413" s="2" t="str">
        <f>IFERROR(VLOOKUP($A$1&amp;":"&amp;A1413,'Finish order'!C:K,6,FALSE),"")</f>
        <v/>
      </c>
      <c r="C1413" s="2" t="str">
        <f>IFERROR(VLOOKUP(A$1&amp;":"&amp;A1413,'Finish order'!$C:$K,9,FALSE),"")</f>
        <v/>
      </c>
      <c r="D1413" s="2" t="str">
        <f>IFERROR(VLOOKUP(A$1&amp;":"&amp;A1413,'Finish order'!$C:$K,7,FALSE),"")</f>
        <v/>
      </c>
      <c r="E1413" s="11" t="str">
        <f>IFERROR(VLOOKUP($A$1&amp;":"&amp;A1413,'Finish order'!C:K,5,FALSE),"")</f>
        <v/>
      </c>
      <c r="F1413" s="2" t="str">
        <f>IFERROR(VLOOKUP($A$1&amp;":"&amp;A1413,'Finish order'!C:K,4,FALSE),"")</f>
        <v/>
      </c>
      <c r="G1413" s="2" t="str" cm="1">
        <f t="array" ref="G1413">IFERROR(SMALL(IF($D$2:$D2322=D1413,$A$2:$A$911*1.001),1),"")</f>
        <v/>
      </c>
      <c r="H1413" s="2" t="str" cm="1">
        <f t="array" ref="H1413">IFERROR(SMALL(IF($D$2:$D2322=D1413,$A$2:$A$911*1.0001),2),"")</f>
        <v/>
      </c>
      <c r="I1413" s="2" t="str" cm="1">
        <f t="array" ref="I1413">IFERROR(SMALL(IF($D$2:$D2322=D1413,$A$2:$A$911*1.00001),3),"")</f>
        <v/>
      </c>
      <c r="J1413" s="2" t="str" cm="1">
        <f t="array" ref="J1413">IFERROR(SMALL(IF($D$2:$D2322=D1413,$A$2:$A$911*1.000001),4),"")</f>
        <v/>
      </c>
      <c r="K1413" s="13" t="str">
        <f t="shared" si="107"/>
        <v>No</v>
      </c>
      <c r="L1413" s="13" t="str">
        <f t="shared" si="108"/>
        <v>No</v>
      </c>
      <c r="M1413" s="13" t="str">
        <f t="shared" si="109"/>
        <v>No</v>
      </c>
      <c r="N1413" s="13" t="str">
        <f>Table1[[#This Row],[Club]]&amp;":"&amp;Table1[[#Headers],[Male]]</f>
        <v>:Male</v>
      </c>
    </row>
    <row r="1414" spans="1:14" x14ac:dyDescent="0.2">
      <c r="A1414" s="2">
        <v>1413</v>
      </c>
      <c r="B1414" s="2" t="str">
        <f>IFERROR(VLOOKUP($A$1&amp;":"&amp;A1414,'Finish order'!C:K,6,FALSE),"")</f>
        <v/>
      </c>
      <c r="C1414" s="2" t="str">
        <f>IFERROR(VLOOKUP(A$1&amp;":"&amp;A1414,'Finish order'!$C:$K,9,FALSE),"")</f>
        <v/>
      </c>
      <c r="D1414" s="2" t="str">
        <f>IFERROR(VLOOKUP(A$1&amp;":"&amp;A1414,'Finish order'!$C:$K,7,FALSE),"")</f>
        <v/>
      </c>
      <c r="E1414" s="11" t="str">
        <f>IFERROR(VLOOKUP($A$1&amp;":"&amp;A1414,'Finish order'!C:K,5,FALSE),"")</f>
        <v/>
      </c>
      <c r="F1414" s="2" t="str">
        <f>IFERROR(VLOOKUP($A$1&amp;":"&amp;A1414,'Finish order'!C:K,4,FALSE),"")</f>
        <v/>
      </c>
      <c r="G1414" s="2" t="str" cm="1">
        <f t="array" ref="G1414">IFERROR(SMALL(IF($D$2:$D2323=D1414,$A$2:$A$911*1.001),1),"")</f>
        <v/>
      </c>
      <c r="H1414" s="2" t="str" cm="1">
        <f t="array" ref="H1414">IFERROR(SMALL(IF($D$2:$D2323=D1414,$A$2:$A$911*1.0001),2),"")</f>
        <v/>
      </c>
      <c r="I1414" s="2" t="str" cm="1">
        <f t="array" ref="I1414">IFERROR(SMALL(IF($D$2:$D2323=D1414,$A$2:$A$911*1.00001),3),"")</f>
        <v/>
      </c>
      <c r="J1414" s="2" t="str" cm="1">
        <f t="array" ref="J1414">IFERROR(SMALL(IF($D$2:$D2323=D1414,$A$2:$A$911*1.000001),4),"")</f>
        <v/>
      </c>
      <c r="K1414" s="13" t="str">
        <f t="shared" si="107"/>
        <v>No</v>
      </c>
      <c r="L1414" s="13" t="str">
        <f t="shared" si="108"/>
        <v>No</v>
      </c>
      <c r="M1414" s="13" t="str">
        <f t="shared" si="109"/>
        <v>No</v>
      </c>
      <c r="N1414" s="13" t="str">
        <f>Table1[[#This Row],[Club]]&amp;":"&amp;Table1[[#Headers],[Male]]</f>
        <v>:Male</v>
      </c>
    </row>
    <row r="1415" spans="1:14" x14ac:dyDescent="0.2">
      <c r="A1415" s="2">
        <v>1414</v>
      </c>
      <c r="B1415" s="2" t="str">
        <f>IFERROR(VLOOKUP($A$1&amp;":"&amp;A1415,'Finish order'!C:K,6,FALSE),"")</f>
        <v/>
      </c>
      <c r="C1415" s="2" t="str">
        <f>IFERROR(VLOOKUP(A$1&amp;":"&amp;A1415,'Finish order'!$C:$K,9,FALSE),"")</f>
        <v/>
      </c>
      <c r="D1415" s="2" t="str">
        <f>IFERROR(VLOOKUP(A$1&amp;":"&amp;A1415,'Finish order'!$C:$K,7,FALSE),"")</f>
        <v/>
      </c>
      <c r="E1415" s="11" t="str">
        <f>IFERROR(VLOOKUP($A$1&amp;":"&amp;A1415,'Finish order'!C:K,5,FALSE),"")</f>
        <v/>
      </c>
      <c r="F1415" s="2" t="str">
        <f>IFERROR(VLOOKUP($A$1&amp;":"&amp;A1415,'Finish order'!C:K,4,FALSE),"")</f>
        <v/>
      </c>
      <c r="G1415" s="2" t="str" cm="1">
        <f t="array" ref="G1415">IFERROR(SMALL(IF($D$2:$D2324=D1415,$A$2:$A$911*1.001),1),"")</f>
        <v/>
      </c>
      <c r="H1415" s="2" t="str" cm="1">
        <f t="array" ref="H1415">IFERROR(SMALL(IF($D$2:$D2324=D1415,$A$2:$A$911*1.0001),2),"")</f>
        <v/>
      </c>
      <c r="I1415" s="2" t="str" cm="1">
        <f t="array" ref="I1415">IFERROR(SMALL(IF($D$2:$D2324=D1415,$A$2:$A$911*1.00001),3),"")</f>
        <v/>
      </c>
      <c r="J1415" s="2" t="str" cm="1">
        <f t="array" ref="J1415">IFERROR(SMALL(IF($D$2:$D2324=D1415,$A$2:$A$911*1.000001),4),"")</f>
        <v/>
      </c>
      <c r="K1415" s="13" t="str">
        <f t="shared" si="107"/>
        <v>No</v>
      </c>
      <c r="L1415" s="13" t="str">
        <f t="shared" si="108"/>
        <v>No</v>
      </c>
      <c r="M1415" s="13" t="str">
        <f t="shared" si="109"/>
        <v>No</v>
      </c>
      <c r="N1415" s="13" t="str">
        <f>Table1[[#This Row],[Club]]&amp;":"&amp;Table1[[#Headers],[Male]]</f>
        <v>:Male</v>
      </c>
    </row>
    <row r="1416" spans="1:14" x14ac:dyDescent="0.2">
      <c r="A1416" s="2">
        <v>1415</v>
      </c>
      <c r="B1416" s="2" t="str">
        <f>IFERROR(VLOOKUP($A$1&amp;":"&amp;A1416,'Finish order'!C:K,6,FALSE),"")</f>
        <v/>
      </c>
      <c r="C1416" s="2" t="str">
        <f>IFERROR(VLOOKUP(A$1&amp;":"&amp;A1416,'Finish order'!$C:$K,9,FALSE),"")</f>
        <v/>
      </c>
      <c r="D1416" s="2" t="str">
        <f>IFERROR(VLOOKUP(A$1&amp;":"&amp;A1416,'Finish order'!$C:$K,7,FALSE),"")</f>
        <v/>
      </c>
      <c r="E1416" s="11" t="str">
        <f>IFERROR(VLOOKUP($A$1&amp;":"&amp;A1416,'Finish order'!C:K,5,FALSE),"")</f>
        <v/>
      </c>
      <c r="F1416" s="2" t="str">
        <f>IFERROR(VLOOKUP($A$1&amp;":"&amp;A1416,'Finish order'!C:K,4,FALSE),"")</f>
        <v/>
      </c>
      <c r="G1416" s="2" t="str" cm="1">
        <f t="array" ref="G1416">IFERROR(SMALL(IF($D$2:$D2325=D1416,$A$2:$A$911*1.001),1),"")</f>
        <v/>
      </c>
      <c r="H1416" s="2" t="str" cm="1">
        <f t="array" ref="H1416">IFERROR(SMALL(IF($D$2:$D2325=D1416,$A$2:$A$911*1.0001),2),"")</f>
        <v/>
      </c>
      <c r="I1416" s="2" t="str" cm="1">
        <f t="array" ref="I1416">IFERROR(SMALL(IF($D$2:$D2325=D1416,$A$2:$A$911*1.00001),3),"")</f>
        <v/>
      </c>
      <c r="J1416" s="2" t="str" cm="1">
        <f t="array" ref="J1416">IFERROR(SMALL(IF($D$2:$D2325=D1416,$A$2:$A$911*1.000001),4),"")</f>
        <v/>
      </c>
      <c r="K1416" s="13" t="str">
        <f t="shared" si="107"/>
        <v>No</v>
      </c>
      <c r="L1416" s="13" t="str">
        <f t="shared" si="108"/>
        <v>No</v>
      </c>
      <c r="M1416" s="13" t="str">
        <f t="shared" si="109"/>
        <v>No</v>
      </c>
      <c r="N1416" s="13" t="str">
        <f>Table1[[#This Row],[Club]]&amp;":"&amp;Table1[[#Headers],[Male]]</f>
        <v>:Male</v>
      </c>
    </row>
    <row r="1417" spans="1:14" x14ac:dyDescent="0.2">
      <c r="A1417" s="2">
        <v>1416</v>
      </c>
      <c r="B1417" s="2" t="str">
        <f>IFERROR(VLOOKUP($A$1&amp;":"&amp;A1417,'Finish order'!C:K,6,FALSE),"")</f>
        <v/>
      </c>
      <c r="C1417" s="2" t="str">
        <f>IFERROR(VLOOKUP(A$1&amp;":"&amp;A1417,'Finish order'!$C:$K,9,FALSE),"")</f>
        <v/>
      </c>
      <c r="D1417" s="2" t="str">
        <f>IFERROR(VLOOKUP(A$1&amp;":"&amp;A1417,'Finish order'!$C:$K,7,FALSE),"")</f>
        <v/>
      </c>
      <c r="E1417" s="11" t="str">
        <f>IFERROR(VLOOKUP($A$1&amp;":"&amp;A1417,'Finish order'!C:K,5,FALSE),"")</f>
        <v/>
      </c>
      <c r="F1417" s="2" t="str">
        <f>IFERROR(VLOOKUP($A$1&amp;":"&amp;A1417,'Finish order'!C:K,4,FALSE),"")</f>
        <v/>
      </c>
      <c r="G1417" s="2" t="str" cm="1">
        <f t="array" ref="G1417">IFERROR(SMALL(IF($D$2:$D2326=D1417,$A$2:$A$911*1.001),1),"")</f>
        <v/>
      </c>
      <c r="H1417" s="2" t="str" cm="1">
        <f t="array" ref="H1417">IFERROR(SMALL(IF($D$2:$D2326=D1417,$A$2:$A$911*1.0001),2),"")</f>
        <v/>
      </c>
      <c r="I1417" s="2" t="str" cm="1">
        <f t="array" ref="I1417">IFERROR(SMALL(IF($D$2:$D2326=D1417,$A$2:$A$911*1.00001),3),"")</f>
        <v/>
      </c>
      <c r="J1417" s="2" t="str" cm="1">
        <f t="array" ref="J1417">IFERROR(SMALL(IF($D$2:$D2326=D1417,$A$2:$A$911*1.000001),4),"")</f>
        <v/>
      </c>
      <c r="K1417" s="13" t="str">
        <f t="shared" si="107"/>
        <v>No</v>
      </c>
      <c r="L1417" s="13" t="str">
        <f t="shared" si="108"/>
        <v>No</v>
      </c>
      <c r="M1417" s="13" t="str">
        <f t="shared" si="109"/>
        <v>No</v>
      </c>
      <c r="N1417" s="13" t="str">
        <f>Table1[[#This Row],[Club]]&amp;":"&amp;Table1[[#Headers],[Male]]</f>
        <v>:Male</v>
      </c>
    </row>
    <row r="1418" spans="1:14" x14ac:dyDescent="0.2">
      <c r="A1418" s="2">
        <v>1417</v>
      </c>
      <c r="B1418" s="2" t="str">
        <f>IFERROR(VLOOKUP($A$1&amp;":"&amp;A1418,'Finish order'!C:K,6,FALSE),"")</f>
        <v/>
      </c>
      <c r="C1418" s="2" t="str">
        <f>IFERROR(VLOOKUP(A$1&amp;":"&amp;A1418,'Finish order'!$C:$K,9,FALSE),"")</f>
        <v/>
      </c>
      <c r="D1418" s="2" t="str">
        <f>IFERROR(VLOOKUP(A$1&amp;":"&amp;A1418,'Finish order'!$C:$K,7,FALSE),"")</f>
        <v/>
      </c>
      <c r="E1418" s="11" t="str">
        <f>IFERROR(VLOOKUP($A$1&amp;":"&amp;A1418,'Finish order'!C:K,5,FALSE),"")</f>
        <v/>
      </c>
      <c r="F1418" s="2" t="str">
        <f>IFERROR(VLOOKUP($A$1&amp;":"&amp;A1418,'Finish order'!C:K,4,FALSE),"")</f>
        <v/>
      </c>
      <c r="G1418" s="2" t="str" cm="1">
        <f t="array" ref="G1418">IFERROR(SMALL(IF($D$2:$D2327=D1418,$A$2:$A$911*1.001),1),"")</f>
        <v/>
      </c>
      <c r="H1418" s="2" t="str" cm="1">
        <f t="array" ref="H1418">IFERROR(SMALL(IF($D$2:$D2327=D1418,$A$2:$A$911*1.0001),2),"")</f>
        <v/>
      </c>
      <c r="I1418" s="2" t="str" cm="1">
        <f t="array" ref="I1418">IFERROR(SMALL(IF($D$2:$D2327=D1418,$A$2:$A$911*1.00001),3),"")</f>
        <v/>
      </c>
      <c r="J1418" s="2" t="str" cm="1">
        <f t="array" ref="J1418">IFERROR(SMALL(IF($D$2:$D2327=D1418,$A$2:$A$911*1.000001),4),"")</f>
        <v/>
      </c>
      <c r="K1418" s="13" t="str">
        <f t="shared" si="107"/>
        <v>No</v>
      </c>
      <c r="L1418" s="13" t="str">
        <f t="shared" si="108"/>
        <v>No</v>
      </c>
      <c r="M1418" s="13" t="str">
        <f t="shared" si="109"/>
        <v>No</v>
      </c>
      <c r="N1418" s="13" t="str">
        <f>Table1[[#This Row],[Club]]&amp;":"&amp;Table1[[#Headers],[Male]]</f>
        <v>:Male</v>
      </c>
    </row>
    <row r="1419" spans="1:14" x14ac:dyDescent="0.2">
      <c r="A1419" s="2">
        <v>1418</v>
      </c>
      <c r="B1419" s="2" t="str">
        <f>IFERROR(VLOOKUP($A$1&amp;":"&amp;A1419,'Finish order'!C:K,6,FALSE),"")</f>
        <v/>
      </c>
      <c r="C1419" s="2" t="str">
        <f>IFERROR(VLOOKUP(A$1&amp;":"&amp;A1419,'Finish order'!$C:$K,9,FALSE),"")</f>
        <v/>
      </c>
      <c r="D1419" s="2" t="str">
        <f>IFERROR(VLOOKUP(A$1&amp;":"&amp;A1419,'Finish order'!$C:$K,7,FALSE),"")</f>
        <v/>
      </c>
      <c r="E1419" s="11" t="str">
        <f>IFERROR(VLOOKUP($A$1&amp;":"&amp;A1419,'Finish order'!C:K,5,FALSE),"")</f>
        <v/>
      </c>
      <c r="F1419" s="2" t="str">
        <f>IFERROR(VLOOKUP($A$1&amp;":"&amp;A1419,'Finish order'!C:K,4,FALSE),"")</f>
        <v/>
      </c>
      <c r="G1419" s="2" t="str" cm="1">
        <f t="array" ref="G1419">IFERROR(SMALL(IF($D$2:$D2328=D1419,$A$2:$A$911*1.001),1),"")</f>
        <v/>
      </c>
      <c r="H1419" s="2" t="str" cm="1">
        <f t="array" ref="H1419">IFERROR(SMALL(IF($D$2:$D2328=D1419,$A$2:$A$911*1.0001),2),"")</f>
        <v/>
      </c>
      <c r="I1419" s="2" t="str" cm="1">
        <f t="array" ref="I1419">IFERROR(SMALL(IF($D$2:$D2328=D1419,$A$2:$A$911*1.00001),3),"")</f>
        <v/>
      </c>
      <c r="J1419" s="2" t="str" cm="1">
        <f t="array" ref="J1419">IFERROR(SMALL(IF($D$2:$D2328=D1419,$A$2:$A$911*1.000001),4),"")</f>
        <v/>
      </c>
      <c r="K1419" s="13" t="str">
        <f t="shared" si="107"/>
        <v>No</v>
      </c>
      <c r="L1419" s="13" t="str">
        <f t="shared" si="108"/>
        <v>No</v>
      </c>
      <c r="M1419" s="13" t="str">
        <f t="shared" si="109"/>
        <v>No</v>
      </c>
      <c r="N1419" s="13" t="str">
        <f>Table1[[#This Row],[Club]]&amp;":"&amp;Table1[[#Headers],[Male]]</f>
        <v>:Male</v>
      </c>
    </row>
    <row r="1420" spans="1:14" x14ac:dyDescent="0.2">
      <c r="A1420" s="2">
        <v>1419</v>
      </c>
      <c r="B1420" s="2" t="str">
        <f>IFERROR(VLOOKUP($A$1&amp;":"&amp;A1420,'Finish order'!C:K,6,FALSE),"")</f>
        <v/>
      </c>
      <c r="C1420" s="2" t="str">
        <f>IFERROR(VLOOKUP(A$1&amp;":"&amp;A1420,'Finish order'!$C:$K,9,FALSE),"")</f>
        <v/>
      </c>
      <c r="D1420" s="2" t="str">
        <f>IFERROR(VLOOKUP(A$1&amp;":"&amp;A1420,'Finish order'!$C:$K,7,FALSE),"")</f>
        <v/>
      </c>
      <c r="E1420" s="11" t="str">
        <f>IFERROR(VLOOKUP($A$1&amp;":"&amp;A1420,'Finish order'!C:K,5,FALSE),"")</f>
        <v/>
      </c>
      <c r="F1420" s="2" t="str">
        <f>IFERROR(VLOOKUP($A$1&amp;":"&amp;A1420,'Finish order'!C:K,4,FALSE),"")</f>
        <v/>
      </c>
      <c r="G1420" s="2" t="str" cm="1">
        <f t="array" ref="G1420">IFERROR(SMALL(IF($D$2:$D2329=D1420,$A$2:$A$911*1.001),1),"")</f>
        <v/>
      </c>
      <c r="H1420" s="2" t="str" cm="1">
        <f t="array" ref="H1420">IFERROR(SMALL(IF($D$2:$D2329=D1420,$A$2:$A$911*1.0001),2),"")</f>
        <v/>
      </c>
      <c r="I1420" s="2" t="str" cm="1">
        <f t="array" ref="I1420">IFERROR(SMALL(IF($D$2:$D2329=D1420,$A$2:$A$911*1.00001),3),"")</f>
        <v/>
      </c>
      <c r="J1420" s="2" t="str" cm="1">
        <f t="array" ref="J1420">IFERROR(SMALL(IF($D$2:$D2329=D1420,$A$2:$A$911*1.000001),4),"")</f>
        <v/>
      </c>
      <c r="K1420" s="13" t="str">
        <f t="shared" si="107"/>
        <v>No</v>
      </c>
      <c r="L1420" s="13" t="str">
        <f t="shared" si="108"/>
        <v>No</v>
      </c>
      <c r="M1420" s="13" t="str">
        <f t="shared" si="109"/>
        <v>No</v>
      </c>
      <c r="N1420" s="13" t="str">
        <f>Table1[[#This Row],[Club]]&amp;":"&amp;Table1[[#Headers],[Male]]</f>
        <v>:Male</v>
      </c>
    </row>
    <row r="1421" spans="1:14" x14ac:dyDescent="0.2">
      <c r="A1421" s="2">
        <v>1420</v>
      </c>
      <c r="B1421" s="2" t="str">
        <f>IFERROR(VLOOKUP($A$1&amp;":"&amp;A1421,'Finish order'!C:K,6,FALSE),"")</f>
        <v/>
      </c>
      <c r="C1421" s="2" t="str">
        <f>IFERROR(VLOOKUP(A$1&amp;":"&amp;A1421,'Finish order'!$C:$K,9,FALSE),"")</f>
        <v/>
      </c>
      <c r="D1421" s="2" t="str">
        <f>IFERROR(VLOOKUP(A$1&amp;":"&amp;A1421,'Finish order'!$C:$K,7,FALSE),"")</f>
        <v/>
      </c>
      <c r="E1421" s="11" t="str">
        <f>IFERROR(VLOOKUP($A$1&amp;":"&amp;A1421,'Finish order'!C:K,5,FALSE),"")</f>
        <v/>
      </c>
      <c r="F1421" s="2" t="str">
        <f>IFERROR(VLOOKUP($A$1&amp;":"&amp;A1421,'Finish order'!C:K,4,FALSE),"")</f>
        <v/>
      </c>
      <c r="G1421" s="2" t="str" cm="1">
        <f t="array" ref="G1421">IFERROR(SMALL(IF($D$2:$D2330=D1421,$A$2:$A$911*1.001),1),"")</f>
        <v/>
      </c>
      <c r="H1421" s="2" t="str" cm="1">
        <f t="array" ref="H1421">IFERROR(SMALL(IF($D$2:$D2330=D1421,$A$2:$A$911*1.0001),2),"")</f>
        <v/>
      </c>
      <c r="I1421" s="2" t="str" cm="1">
        <f t="array" ref="I1421">IFERROR(SMALL(IF($D$2:$D2330=D1421,$A$2:$A$911*1.00001),3),"")</f>
        <v/>
      </c>
      <c r="J1421" s="2" t="str" cm="1">
        <f t="array" ref="J1421">IFERROR(SMALL(IF($D$2:$D2330=D1421,$A$2:$A$911*1.000001),4),"")</f>
        <v/>
      </c>
      <c r="K1421" s="13" t="str">
        <f t="shared" si="107"/>
        <v>No</v>
      </c>
      <c r="L1421" s="13" t="str">
        <f t="shared" si="108"/>
        <v>No</v>
      </c>
      <c r="M1421" s="13" t="str">
        <f t="shared" si="109"/>
        <v>No</v>
      </c>
      <c r="N1421" s="13" t="str">
        <f>Table1[[#This Row],[Club]]&amp;":"&amp;Table1[[#Headers],[Male]]</f>
        <v>:Male</v>
      </c>
    </row>
    <row r="1422" spans="1:14" x14ac:dyDescent="0.2">
      <c r="A1422" s="2">
        <v>1421</v>
      </c>
      <c r="B1422" s="2" t="str">
        <f>IFERROR(VLOOKUP($A$1&amp;":"&amp;A1422,'Finish order'!C:K,6,FALSE),"")</f>
        <v/>
      </c>
      <c r="C1422" s="2" t="str">
        <f>IFERROR(VLOOKUP(A$1&amp;":"&amp;A1422,'Finish order'!$C:$K,9,FALSE),"")</f>
        <v/>
      </c>
      <c r="D1422" s="2" t="str">
        <f>IFERROR(VLOOKUP(A$1&amp;":"&amp;A1422,'Finish order'!$C:$K,7,FALSE),"")</f>
        <v/>
      </c>
      <c r="E1422" s="11" t="str">
        <f>IFERROR(VLOOKUP($A$1&amp;":"&amp;A1422,'Finish order'!C:K,5,FALSE),"")</f>
        <v/>
      </c>
      <c r="F1422" s="2" t="str">
        <f>IFERROR(VLOOKUP($A$1&amp;":"&amp;A1422,'Finish order'!C:K,4,FALSE),"")</f>
        <v/>
      </c>
      <c r="G1422" s="2" t="str" cm="1">
        <f t="array" ref="G1422">IFERROR(SMALL(IF($D$2:$D2331=D1422,$A$2:$A$911*1.001),1),"")</f>
        <v/>
      </c>
      <c r="H1422" s="2" t="str" cm="1">
        <f t="array" ref="H1422">IFERROR(SMALL(IF($D$2:$D2331=D1422,$A$2:$A$911*1.0001),2),"")</f>
        <v/>
      </c>
      <c r="I1422" s="2" t="str" cm="1">
        <f t="array" ref="I1422">IFERROR(SMALL(IF($D$2:$D2331=D1422,$A$2:$A$911*1.00001),3),"")</f>
        <v/>
      </c>
      <c r="J1422" s="2" t="str" cm="1">
        <f t="array" ref="J1422">IFERROR(SMALL(IF($D$2:$D2331=D1422,$A$2:$A$911*1.000001),4),"")</f>
        <v/>
      </c>
      <c r="K1422" s="13" t="str">
        <f t="shared" si="107"/>
        <v>No</v>
      </c>
      <c r="L1422" s="13" t="str">
        <f t="shared" si="108"/>
        <v>No</v>
      </c>
      <c r="M1422" s="13" t="str">
        <f t="shared" si="109"/>
        <v>No</v>
      </c>
      <c r="N1422" s="13" t="str">
        <f>Table1[[#This Row],[Club]]&amp;":"&amp;Table1[[#Headers],[Male]]</f>
        <v>:Male</v>
      </c>
    </row>
    <row r="1423" spans="1:14" x14ac:dyDescent="0.2">
      <c r="A1423" s="2">
        <v>1422</v>
      </c>
      <c r="B1423" s="2" t="str">
        <f>IFERROR(VLOOKUP($A$1&amp;":"&amp;A1423,'Finish order'!C:K,6,FALSE),"")</f>
        <v/>
      </c>
      <c r="C1423" s="2" t="str">
        <f>IFERROR(VLOOKUP(A$1&amp;":"&amp;A1423,'Finish order'!$C:$K,9,FALSE),"")</f>
        <v/>
      </c>
      <c r="D1423" s="2" t="str">
        <f>IFERROR(VLOOKUP(A$1&amp;":"&amp;A1423,'Finish order'!$C:$K,7,FALSE),"")</f>
        <v/>
      </c>
      <c r="E1423" s="11" t="str">
        <f>IFERROR(VLOOKUP($A$1&amp;":"&amp;A1423,'Finish order'!C:K,5,FALSE),"")</f>
        <v/>
      </c>
      <c r="F1423" s="2" t="str">
        <f>IFERROR(VLOOKUP($A$1&amp;":"&amp;A1423,'Finish order'!C:K,4,FALSE),"")</f>
        <v/>
      </c>
      <c r="G1423" s="2" t="str" cm="1">
        <f t="array" ref="G1423">IFERROR(SMALL(IF($D$2:$D2332=D1423,$A$2:$A$911*1.001),1),"")</f>
        <v/>
      </c>
      <c r="H1423" s="2" t="str" cm="1">
        <f t="array" ref="H1423">IFERROR(SMALL(IF($D$2:$D2332=D1423,$A$2:$A$911*1.0001),2),"")</f>
        <v/>
      </c>
      <c r="I1423" s="2" t="str" cm="1">
        <f t="array" ref="I1423">IFERROR(SMALL(IF($D$2:$D2332=D1423,$A$2:$A$911*1.00001),3),"")</f>
        <v/>
      </c>
      <c r="J1423" s="2" t="str" cm="1">
        <f t="array" ref="J1423">IFERROR(SMALL(IF($D$2:$D2332=D1423,$A$2:$A$911*1.000001),4),"")</f>
        <v/>
      </c>
      <c r="K1423" s="13" t="str">
        <f t="shared" si="107"/>
        <v>No</v>
      </c>
      <c r="L1423" s="13" t="str">
        <f t="shared" si="108"/>
        <v>No</v>
      </c>
      <c r="M1423" s="13" t="str">
        <f t="shared" si="109"/>
        <v>No</v>
      </c>
      <c r="N1423" s="13" t="str">
        <f>Table1[[#This Row],[Club]]&amp;":"&amp;Table1[[#Headers],[Male]]</f>
        <v>:Male</v>
      </c>
    </row>
    <row r="1424" spans="1:14" x14ac:dyDescent="0.2">
      <c r="A1424" s="2">
        <v>1423</v>
      </c>
      <c r="B1424" s="2" t="str">
        <f>IFERROR(VLOOKUP($A$1&amp;":"&amp;A1424,'Finish order'!C:K,6,FALSE),"")</f>
        <v/>
      </c>
      <c r="C1424" s="2" t="str">
        <f>IFERROR(VLOOKUP(A$1&amp;":"&amp;A1424,'Finish order'!$C:$K,9,FALSE),"")</f>
        <v/>
      </c>
      <c r="D1424" s="2" t="str">
        <f>IFERROR(VLOOKUP(A$1&amp;":"&amp;A1424,'Finish order'!$C:$K,7,FALSE),"")</f>
        <v/>
      </c>
      <c r="E1424" s="11" t="str">
        <f>IFERROR(VLOOKUP($A$1&amp;":"&amp;A1424,'Finish order'!C:K,5,FALSE),"")</f>
        <v/>
      </c>
      <c r="F1424" s="2" t="str">
        <f>IFERROR(VLOOKUP($A$1&amp;":"&amp;A1424,'Finish order'!C:K,4,FALSE),"")</f>
        <v/>
      </c>
      <c r="G1424" s="2" t="str" cm="1">
        <f t="array" ref="G1424">IFERROR(SMALL(IF($D$2:$D2333=D1424,$A$2:$A$911*1.001),1),"")</f>
        <v/>
      </c>
      <c r="H1424" s="2" t="str" cm="1">
        <f t="array" ref="H1424">IFERROR(SMALL(IF($D$2:$D2333=D1424,$A$2:$A$911*1.0001),2),"")</f>
        <v/>
      </c>
      <c r="I1424" s="2" t="str" cm="1">
        <f t="array" ref="I1424">IFERROR(SMALL(IF($D$2:$D2333=D1424,$A$2:$A$911*1.00001),3),"")</f>
        <v/>
      </c>
      <c r="J1424" s="2" t="str" cm="1">
        <f t="array" ref="J1424">IFERROR(SMALL(IF($D$2:$D2333=D1424,$A$2:$A$911*1.000001),4),"")</f>
        <v/>
      </c>
      <c r="K1424" s="13" t="str">
        <f t="shared" si="107"/>
        <v>No</v>
      </c>
      <c r="L1424" s="13" t="str">
        <f t="shared" si="108"/>
        <v>No</v>
      </c>
      <c r="M1424" s="13" t="str">
        <f t="shared" si="109"/>
        <v>No</v>
      </c>
      <c r="N1424" s="13" t="str">
        <f>Table1[[#This Row],[Club]]&amp;":"&amp;Table1[[#Headers],[Male]]</f>
        <v>:Male</v>
      </c>
    </row>
    <row r="1425" spans="1:14" x14ac:dyDescent="0.2">
      <c r="A1425" s="2">
        <v>1424</v>
      </c>
      <c r="B1425" s="2" t="str">
        <f>IFERROR(VLOOKUP($A$1&amp;":"&amp;A1425,'Finish order'!C:K,6,FALSE),"")</f>
        <v/>
      </c>
      <c r="C1425" s="2" t="str">
        <f>IFERROR(VLOOKUP(A$1&amp;":"&amp;A1425,'Finish order'!$C:$K,9,FALSE),"")</f>
        <v/>
      </c>
      <c r="D1425" s="2" t="str">
        <f>IFERROR(VLOOKUP(A$1&amp;":"&amp;A1425,'Finish order'!$C:$K,7,FALSE),"")</f>
        <v/>
      </c>
      <c r="E1425" s="11" t="str">
        <f>IFERROR(VLOOKUP($A$1&amp;":"&amp;A1425,'Finish order'!C:K,5,FALSE),"")</f>
        <v/>
      </c>
      <c r="F1425" s="2" t="str">
        <f>IFERROR(VLOOKUP($A$1&amp;":"&amp;A1425,'Finish order'!C:K,4,FALSE),"")</f>
        <v/>
      </c>
      <c r="G1425" s="2" t="str" cm="1">
        <f t="array" ref="G1425">IFERROR(SMALL(IF($D$2:$D2334=D1425,$A$2:$A$911*1.001),1),"")</f>
        <v/>
      </c>
      <c r="H1425" s="2" t="str" cm="1">
        <f t="array" ref="H1425">IFERROR(SMALL(IF($D$2:$D2334=D1425,$A$2:$A$911*1.0001),2),"")</f>
        <v/>
      </c>
      <c r="I1425" s="2" t="str" cm="1">
        <f t="array" ref="I1425">IFERROR(SMALL(IF($D$2:$D2334=D1425,$A$2:$A$911*1.00001),3),"")</f>
        <v/>
      </c>
      <c r="J1425" s="2" t="str" cm="1">
        <f t="array" ref="J1425">IFERROR(SMALL(IF($D$2:$D2334=D1425,$A$2:$A$911*1.000001),4),"")</f>
        <v/>
      </c>
      <c r="K1425" s="13" t="str">
        <f t="shared" si="107"/>
        <v>No</v>
      </c>
      <c r="L1425" s="13" t="str">
        <f t="shared" si="108"/>
        <v>No</v>
      </c>
      <c r="M1425" s="13" t="str">
        <f t="shared" si="109"/>
        <v>No</v>
      </c>
      <c r="N1425" s="13" t="str">
        <f>Table1[[#This Row],[Club]]&amp;":"&amp;Table1[[#Headers],[Male]]</f>
        <v>:Male</v>
      </c>
    </row>
    <row r="1426" spans="1:14" x14ac:dyDescent="0.2">
      <c r="A1426" s="2">
        <v>1425</v>
      </c>
      <c r="B1426" s="2" t="str">
        <f>IFERROR(VLOOKUP($A$1&amp;":"&amp;A1426,'Finish order'!C:K,6,FALSE),"")</f>
        <v/>
      </c>
      <c r="C1426" s="2" t="str">
        <f>IFERROR(VLOOKUP(A$1&amp;":"&amp;A1426,'Finish order'!$C:$K,9,FALSE),"")</f>
        <v/>
      </c>
      <c r="D1426" s="2" t="str">
        <f>IFERROR(VLOOKUP(A$1&amp;":"&amp;A1426,'Finish order'!$C:$K,7,FALSE),"")</f>
        <v/>
      </c>
      <c r="E1426" s="11" t="str">
        <f>IFERROR(VLOOKUP($A$1&amp;":"&amp;A1426,'Finish order'!C:K,5,FALSE),"")</f>
        <v/>
      </c>
      <c r="F1426" s="2" t="str">
        <f>IFERROR(VLOOKUP($A$1&amp;":"&amp;A1426,'Finish order'!C:K,4,FALSE),"")</f>
        <v/>
      </c>
      <c r="G1426" s="2" t="str" cm="1">
        <f t="array" ref="G1426">IFERROR(SMALL(IF($D$2:$D2335=D1426,$A$2:$A$911*1.001),1),"")</f>
        <v/>
      </c>
      <c r="H1426" s="2" t="str" cm="1">
        <f t="array" ref="H1426">IFERROR(SMALL(IF($D$2:$D2335=D1426,$A$2:$A$911*1.0001),2),"")</f>
        <v/>
      </c>
      <c r="I1426" s="2" t="str" cm="1">
        <f t="array" ref="I1426">IFERROR(SMALL(IF($D$2:$D2335=D1426,$A$2:$A$911*1.00001),3),"")</f>
        <v/>
      </c>
      <c r="J1426" s="2" t="str" cm="1">
        <f t="array" ref="J1426">IFERROR(SMALL(IF($D$2:$D2335=D1426,$A$2:$A$911*1.000001),4),"")</f>
        <v/>
      </c>
      <c r="K1426" s="13" t="str">
        <f t="shared" si="107"/>
        <v>No</v>
      </c>
      <c r="L1426" s="13" t="str">
        <f t="shared" si="108"/>
        <v>No</v>
      </c>
      <c r="M1426" s="13" t="str">
        <f t="shared" si="109"/>
        <v>No</v>
      </c>
      <c r="N1426" s="13" t="str">
        <f>Table1[[#This Row],[Club]]&amp;":"&amp;Table1[[#Headers],[Male]]</f>
        <v>:Male</v>
      </c>
    </row>
    <row r="1427" spans="1:14" x14ac:dyDescent="0.2">
      <c r="A1427" s="2">
        <v>1426</v>
      </c>
      <c r="B1427" s="2" t="str">
        <f>IFERROR(VLOOKUP($A$1&amp;":"&amp;A1427,'Finish order'!C:K,6,FALSE),"")</f>
        <v/>
      </c>
      <c r="C1427" s="2" t="str">
        <f>IFERROR(VLOOKUP(A$1&amp;":"&amp;A1427,'Finish order'!$C:$K,9,FALSE),"")</f>
        <v/>
      </c>
      <c r="D1427" s="2" t="str">
        <f>IFERROR(VLOOKUP(A$1&amp;":"&amp;A1427,'Finish order'!$C:$K,7,FALSE),"")</f>
        <v/>
      </c>
      <c r="E1427" s="11" t="str">
        <f>IFERROR(VLOOKUP($A$1&amp;":"&amp;A1427,'Finish order'!C:K,5,FALSE),"")</f>
        <v/>
      </c>
      <c r="F1427" s="2" t="str">
        <f>IFERROR(VLOOKUP($A$1&amp;":"&amp;A1427,'Finish order'!C:K,4,FALSE),"")</f>
        <v/>
      </c>
      <c r="G1427" s="2" t="str" cm="1">
        <f t="array" ref="G1427">IFERROR(SMALL(IF($D$2:$D2336=D1427,$A$2:$A$911*1.001),1),"")</f>
        <v/>
      </c>
      <c r="H1427" s="2" t="str" cm="1">
        <f t="array" ref="H1427">IFERROR(SMALL(IF($D$2:$D2336=D1427,$A$2:$A$911*1.0001),2),"")</f>
        <v/>
      </c>
      <c r="I1427" s="2" t="str" cm="1">
        <f t="array" ref="I1427">IFERROR(SMALL(IF($D$2:$D2336=D1427,$A$2:$A$911*1.00001),3),"")</f>
        <v/>
      </c>
      <c r="J1427" s="2" t="str" cm="1">
        <f t="array" ref="J1427">IFERROR(SMALL(IF($D$2:$D2336=D1427,$A$2:$A$911*1.000001),4),"")</f>
        <v/>
      </c>
      <c r="K1427" s="13" t="str">
        <f t="shared" si="107"/>
        <v>No</v>
      </c>
      <c r="L1427" s="13" t="str">
        <f t="shared" si="108"/>
        <v>No</v>
      </c>
      <c r="M1427" s="13" t="str">
        <f t="shared" si="109"/>
        <v>No</v>
      </c>
      <c r="N1427" s="13" t="str">
        <f>Table1[[#This Row],[Club]]&amp;":"&amp;Table1[[#Headers],[Male]]</f>
        <v>:Male</v>
      </c>
    </row>
    <row r="1428" spans="1:14" x14ac:dyDescent="0.2">
      <c r="A1428" s="2">
        <v>1427</v>
      </c>
      <c r="B1428" s="2" t="str">
        <f>IFERROR(VLOOKUP($A$1&amp;":"&amp;A1428,'Finish order'!C:K,6,FALSE),"")</f>
        <v/>
      </c>
      <c r="C1428" s="2" t="str">
        <f>IFERROR(VLOOKUP(A$1&amp;":"&amp;A1428,'Finish order'!$C:$K,9,FALSE),"")</f>
        <v/>
      </c>
      <c r="D1428" s="2" t="str">
        <f>IFERROR(VLOOKUP(A$1&amp;":"&amp;A1428,'Finish order'!$C:$K,7,FALSE),"")</f>
        <v/>
      </c>
      <c r="E1428" s="11" t="str">
        <f>IFERROR(VLOOKUP($A$1&amp;":"&amp;A1428,'Finish order'!C:K,5,FALSE),"")</f>
        <v/>
      </c>
      <c r="F1428" s="2" t="str">
        <f>IFERROR(VLOOKUP($A$1&amp;":"&amp;A1428,'Finish order'!C:K,4,FALSE),"")</f>
        <v/>
      </c>
      <c r="G1428" s="2" t="str" cm="1">
        <f t="array" ref="G1428">IFERROR(SMALL(IF($D$2:$D2337=D1428,$A$2:$A$911*1.001),1),"")</f>
        <v/>
      </c>
      <c r="H1428" s="2" t="str" cm="1">
        <f t="array" ref="H1428">IFERROR(SMALL(IF($D$2:$D2337=D1428,$A$2:$A$911*1.0001),2),"")</f>
        <v/>
      </c>
      <c r="I1428" s="2" t="str" cm="1">
        <f t="array" ref="I1428">IFERROR(SMALL(IF($D$2:$D2337=D1428,$A$2:$A$911*1.00001),3),"")</f>
        <v/>
      </c>
      <c r="J1428" s="2" t="str" cm="1">
        <f t="array" ref="J1428">IFERROR(SMALL(IF($D$2:$D2337=D1428,$A$2:$A$911*1.000001),4),"")</f>
        <v/>
      </c>
      <c r="K1428" s="13" t="str">
        <f t="shared" si="107"/>
        <v>No</v>
      </c>
      <c r="L1428" s="13" t="str">
        <f t="shared" si="108"/>
        <v>No</v>
      </c>
      <c r="M1428" s="13" t="str">
        <f t="shared" si="109"/>
        <v>No</v>
      </c>
      <c r="N1428" s="13" t="str">
        <f>Table1[[#This Row],[Club]]&amp;":"&amp;Table1[[#Headers],[Male]]</f>
        <v>:Male</v>
      </c>
    </row>
    <row r="1429" spans="1:14" x14ac:dyDescent="0.2">
      <c r="A1429" s="2">
        <v>1428</v>
      </c>
      <c r="B1429" s="2" t="str">
        <f>IFERROR(VLOOKUP($A$1&amp;":"&amp;A1429,'Finish order'!C:K,6,FALSE),"")</f>
        <v/>
      </c>
      <c r="C1429" s="2" t="str">
        <f>IFERROR(VLOOKUP(A$1&amp;":"&amp;A1429,'Finish order'!$C:$K,9,FALSE),"")</f>
        <v/>
      </c>
      <c r="D1429" s="2" t="str">
        <f>IFERROR(VLOOKUP(A$1&amp;":"&amp;A1429,'Finish order'!$C:$K,7,FALSE),"")</f>
        <v/>
      </c>
      <c r="E1429" s="11" t="str">
        <f>IFERROR(VLOOKUP($A$1&amp;":"&amp;A1429,'Finish order'!C:K,5,FALSE),"")</f>
        <v/>
      </c>
      <c r="F1429" s="2" t="str">
        <f>IFERROR(VLOOKUP($A$1&amp;":"&amp;A1429,'Finish order'!C:K,4,FALSE),"")</f>
        <v/>
      </c>
      <c r="G1429" s="2" t="str" cm="1">
        <f t="array" ref="G1429">IFERROR(SMALL(IF($D$2:$D2338=D1429,$A$2:$A$911*1.001),1),"")</f>
        <v/>
      </c>
      <c r="H1429" s="2" t="str" cm="1">
        <f t="array" ref="H1429">IFERROR(SMALL(IF($D$2:$D2338=D1429,$A$2:$A$911*1.0001),2),"")</f>
        <v/>
      </c>
      <c r="I1429" s="2" t="str" cm="1">
        <f t="array" ref="I1429">IFERROR(SMALL(IF($D$2:$D2338=D1429,$A$2:$A$911*1.00001),3),"")</f>
        <v/>
      </c>
      <c r="J1429" s="2" t="str" cm="1">
        <f t="array" ref="J1429">IFERROR(SMALL(IF($D$2:$D2338=D1429,$A$2:$A$911*1.000001),4),"")</f>
        <v/>
      </c>
      <c r="K1429" s="13" t="str">
        <f t="shared" si="107"/>
        <v>No</v>
      </c>
      <c r="L1429" s="13" t="str">
        <f t="shared" si="108"/>
        <v>No</v>
      </c>
      <c r="M1429" s="13" t="str">
        <f t="shared" si="109"/>
        <v>No</v>
      </c>
      <c r="N1429" s="13" t="str">
        <f>Table1[[#This Row],[Club]]&amp;":"&amp;Table1[[#Headers],[Male]]</f>
        <v>:Male</v>
      </c>
    </row>
    <row r="1430" spans="1:14" x14ac:dyDescent="0.2">
      <c r="A1430" s="2">
        <v>1429</v>
      </c>
      <c r="B1430" s="2" t="str">
        <f>IFERROR(VLOOKUP($A$1&amp;":"&amp;A1430,'Finish order'!C:K,6,FALSE),"")</f>
        <v/>
      </c>
      <c r="C1430" s="2" t="str">
        <f>IFERROR(VLOOKUP(A$1&amp;":"&amp;A1430,'Finish order'!$C:$K,9,FALSE),"")</f>
        <v/>
      </c>
      <c r="D1430" s="2" t="str">
        <f>IFERROR(VLOOKUP(A$1&amp;":"&amp;A1430,'Finish order'!$C:$K,7,FALSE),"")</f>
        <v/>
      </c>
      <c r="E1430" s="11" t="str">
        <f>IFERROR(VLOOKUP($A$1&amp;":"&amp;A1430,'Finish order'!C:K,5,FALSE),"")</f>
        <v/>
      </c>
      <c r="F1430" s="2" t="str">
        <f>IFERROR(VLOOKUP($A$1&amp;":"&amp;A1430,'Finish order'!C:K,4,FALSE),"")</f>
        <v/>
      </c>
      <c r="G1430" s="2" t="str" cm="1">
        <f t="array" ref="G1430">IFERROR(SMALL(IF($D$2:$D2339=D1430,$A$2:$A$911*1.001),1),"")</f>
        <v/>
      </c>
      <c r="H1430" s="2" t="str" cm="1">
        <f t="array" ref="H1430">IFERROR(SMALL(IF($D$2:$D2339=D1430,$A$2:$A$911*1.0001),2),"")</f>
        <v/>
      </c>
      <c r="I1430" s="2" t="str" cm="1">
        <f t="array" ref="I1430">IFERROR(SMALL(IF($D$2:$D2339=D1430,$A$2:$A$911*1.00001),3),"")</f>
        <v/>
      </c>
      <c r="J1430" s="2" t="str" cm="1">
        <f t="array" ref="J1430">IFERROR(SMALL(IF($D$2:$D2339=D1430,$A$2:$A$911*1.000001),4),"")</f>
        <v/>
      </c>
      <c r="K1430" s="13" t="str">
        <f t="shared" si="107"/>
        <v>No</v>
      </c>
      <c r="L1430" s="13" t="str">
        <f t="shared" si="108"/>
        <v>No</v>
      </c>
      <c r="M1430" s="13" t="str">
        <f t="shared" si="109"/>
        <v>No</v>
      </c>
      <c r="N1430" s="13" t="str">
        <f>Table1[[#This Row],[Club]]&amp;":"&amp;Table1[[#Headers],[Male]]</f>
        <v>:Male</v>
      </c>
    </row>
    <row r="1431" spans="1:14" x14ac:dyDescent="0.2">
      <c r="A1431" s="2">
        <v>1430</v>
      </c>
      <c r="B1431" s="2" t="str">
        <f>IFERROR(VLOOKUP($A$1&amp;":"&amp;A1431,'Finish order'!C:K,6,FALSE),"")</f>
        <v/>
      </c>
      <c r="C1431" s="2" t="str">
        <f>IFERROR(VLOOKUP(A$1&amp;":"&amp;A1431,'Finish order'!$C:$K,9,FALSE),"")</f>
        <v/>
      </c>
      <c r="D1431" s="2" t="str">
        <f>IFERROR(VLOOKUP(A$1&amp;":"&amp;A1431,'Finish order'!$C:$K,7,FALSE),"")</f>
        <v/>
      </c>
      <c r="E1431" s="11" t="str">
        <f>IFERROR(VLOOKUP($A$1&amp;":"&amp;A1431,'Finish order'!C:K,5,FALSE),"")</f>
        <v/>
      </c>
      <c r="F1431" s="2" t="str">
        <f>IFERROR(VLOOKUP($A$1&amp;":"&amp;A1431,'Finish order'!C:K,4,FALSE),"")</f>
        <v/>
      </c>
      <c r="G1431" s="2" t="str" cm="1">
        <f t="array" ref="G1431">IFERROR(SMALL(IF($D$2:$D2340=D1431,$A$2:$A$911*1.001),1),"")</f>
        <v/>
      </c>
      <c r="H1431" s="2" t="str" cm="1">
        <f t="array" ref="H1431">IFERROR(SMALL(IF($D$2:$D2340=D1431,$A$2:$A$911*1.0001),2),"")</f>
        <v/>
      </c>
      <c r="I1431" s="2" t="str" cm="1">
        <f t="array" ref="I1431">IFERROR(SMALL(IF($D$2:$D2340=D1431,$A$2:$A$911*1.00001),3),"")</f>
        <v/>
      </c>
      <c r="J1431" s="2" t="str" cm="1">
        <f t="array" ref="J1431">IFERROR(SMALL(IF($D$2:$D2340=D1431,$A$2:$A$911*1.000001),4),"")</f>
        <v/>
      </c>
      <c r="K1431" s="13" t="str">
        <f t="shared" si="107"/>
        <v>No</v>
      </c>
      <c r="L1431" s="13" t="str">
        <f t="shared" si="108"/>
        <v>No</v>
      </c>
      <c r="M1431" s="13" t="str">
        <f t="shared" si="109"/>
        <v>No</v>
      </c>
      <c r="N1431" s="13" t="str">
        <f>Table1[[#This Row],[Club]]&amp;":"&amp;Table1[[#Headers],[Male]]</f>
        <v>:Male</v>
      </c>
    </row>
    <row r="1432" spans="1:14" x14ac:dyDescent="0.2">
      <c r="A1432" s="2">
        <v>1431</v>
      </c>
      <c r="B1432" s="2" t="str">
        <f>IFERROR(VLOOKUP($A$1&amp;":"&amp;A1432,'Finish order'!C:K,6,FALSE),"")</f>
        <v/>
      </c>
      <c r="C1432" s="2" t="str">
        <f>IFERROR(VLOOKUP(A$1&amp;":"&amp;A1432,'Finish order'!$C:$K,9,FALSE),"")</f>
        <v/>
      </c>
      <c r="D1432" s="2" t="str">
        <f>IFERROR(VLOOKUP(A$1&amp;":"&amp;A1432,'Finish order'!$C:$K,7,FALSE),"")</f>
        <v/>
      </c>
      <c r="E1432" s="11" t="str">
        <f>IFERROR(VLOOKUP($A$1&amp;":"&amp;A1432,'Finish order'!C:K,5,FALSE),"")</f>
        <v/>
      </c>
      <c r="F1432" s="2" t="str">
        <f>IFERROR(VLOOKUP($A$1&amp;":"&amp;A1432,'Finish order'!C:K,4,FALSE),"")</f>
        <v/>
      </c>
      <c r="G1432" s="2" t="str" cm="1">
        <f t="array" ref="G1432">IFERROR(SMALL(IF($D$2:$D2341=D1432,$A$2:$A$911*1.001),1),"")</f>
        <v/>
      </c>
      <c r="H1432" s="2" t="str" cm="1">
        <f t="array" ref="H1432">IFERROR(SMALL(IF($D$2:$D2341=D1432,$A$2:$A$911*1.0001),2),"")</f>
        <v/>
      </c>
      <c r="I1432" s="2" t="str" cm="1">
        <f t="array" ref="I1432">IFERROR(SMALL(IF($D$2:$D2341=D1432,$A$2:$A$911*1.00001),3),"")</f>
        <v/>
      </c>
      <c r="J1432" s="2" t="str" cm="1">
        <f t="array" ref="J1432">IFERROR(SMALL(IF($D$2:$D2341=D1432,$A$2:$A$911*1.000001),4),"")</f>
        <v/>
      </c>
      <c r="K1432" s="13" t="str">
        <f t="shared" si="107"/>
        <v>No</v>
      </c>
      <c r="L1432" s="13" t="str">
        <f t="shared" si="108"/>
        <v>No</v>
      </c>
      <c r="M1432" s="13" t="str">
        <f t="shared" si="109"/>
        <v>No</v>
      </c>
      <c r="N1432" s="13" t="str">
        <f>Table1[[#This Row],[Club]]&amp;":"&amp;Table1[[#Headers],[Male]]</f>
        <v>:Male</v>
      </c>
    </row>
    <row r="1433" spans="1:14" x14ac:dyDescent="0.2">
      <c r="A1433" s="2">
        <v>1432</v>
      </c>
      <c r="B1433" s="2" t="str">
        <f>IFERROR(VLOOKUP($A$1&amp;":"&amp;A1433,'Finish order'!C:K,6,FALSE),"")</f>
        <v/>
      </c>
      <c r="C1433" s="2" t="str">
        <f>IFERROR(VLOOKUP(A$1&amp;":"&amp;A1433,'Finish order'!$C:$K,9,FALSE),"")</f>
        <v/>
      </c>
      <c r="D1433" s="2" t="str">
        <f>IFERROR(VLOOKUP(A$1&amp;":"&amp;A1433,'Finish order'!$C:$K,7,FALSE),"")</f>
        <v/>
      </c>
      <c r="E1433" s="11" t="str">
        <f>IFERROR(VLOOKUP($A$1&amp;":"&amp;A1433,'Finish order'!C:K,5,FALSE),"")</f>
        <v/>
      </c>
      <c r="F1433" s="2" t="str">
        <f>IFERROR(VLOOKUP($A$1&amp;":"&amp;A1433,'Finish order'!C:K,4,FALSE),"")</f>
        <v/>
      </c>
      <c r="G1433" s="2" t="str" cm="1">
        <f t="array" ref="G1433">IFERROR(SMALL(IF($D$2:$D2342=D1433,$A$2:$A$911*1.001),1),"")</f>
        <v/>
      </c>
      <c r="H1433" s="2" t="str" cm="1">
        <f t="array" ref="H1433">IFERROR(SMALL(IF($D$2:$D2342=D1433,$A$2:$A$911*1.0001),2),"")</f>
        <v/>
      </c>
      <c r="I1433" s="2" t="str" cm="1">
        <f t="array" ref="I1433">IFERROR(SMALL(IF($D$2:$D2342=D1433,$A$2:$A$911*1.00001),3),"")</f>
        <v/>
      </c>
      <c r="J1433" s="2" t="str" cm="1">
        <f t="array" ref="J1433">IFERROR(SMALL(IF($D$2:$D2342=D1433,$A$2:$A$911*1.000001),4),"")</f>
        <v/>
      </c>
      <c r="K1433" s="13" t="str">
        <f t="shared" si="107"/>
        <v>No</v>
      </c>
      <c r="L1433" s="13" t="str">
        <f t="shared" si="108"/>
        <v>No</v>
      </c>
      <c r="M1433" s="13" t="str">
        <f t="shared" si="109"/>
        <v>No</v>
      </c>
      <c r="N1433" s="13" t="str">
        <f>Table1[[#This Row],[Club]]&amp;":"&amp;Table1[[#Headers],[Male]]</f>
        <v>:Male</v>
      </c>
    </row>
    <row r="1434" spans="1:14" x14ac:dyDescent="0.2">
      <c r="A1434" s="2">
        <v>1433</v>
      </c>
      <c r="B1434" s="2" t="str">
        <f>IFERROR(VLOOKUP($A$1&amp;":"&amp;A1434,'Finish order'!C:K,6,FALSE),"")</f>
        <v/>
      </c>
      <c r="C1434" s="2" t="str">
        <f>IFERROR(VLOOKUP(A$1&amp;":"&amp;A1434,'Finish order'!$C:$K,9,FALSE),"")</f>
        <v/>
      </c>
      <c r="D1434" s="2" t="str">
        <f>IFERROR(VLOOKUP(A$1&amp;":"&amp;A1434,'Finish order'!$C:$K,7,FALSE),"")</f>
        <v/>
      </c>
      <c r="E1434" s="11" t="str">
        <f>IFERROR(VLOOKUP($A$1&amp;":"&amp;A1434,'Finish order'!C:K,5,FALSE),"")</f>
        <v/>
      </c>
      <c r="F1434" s="2" t="str">
        <f>IFERROR(VLOOKUP($A$1&amp;":"&amp;A1434,'Finish order'!C:K,4,FALSE),"")</f>
        <v/>
      </c>
      <c r="G1434" s="2" t="str" cm="1">
        <f t="array" ref="G1434">IFERROR(SMALL(IF($D$2:$D2343=D1434,$A$2:$A$911*1.001),1),"")</f>
        <v/>
      </c>
      <c r="H1434" s="2" t="str" cm="1">
        <f t="array" ref="H1434">IFERROR(SMALL(IF($D$2:$D2343=D1434,$A$2:$A$911*1.0001),2),"")</f>
        <v/>
      </c>
      <c r="I1434" s="2" t="str" cm="1">
        <f t="array" ref="I1434">IFERROR(SMALL(IF($D$2:$D2343=D1434,$A$2:$A$911*1.00001),3),"")</f>
        <v/>
      </c>
      <c r="J1434" s="2" t="str" cm="1">
        <f t="array" ref="J1434">IFERROR(SMALL(IF($D$2:$D2343=D1434,$A$2:$A$911*1.000001),4),"")</f>
        <v/>
      </c>
      <c r="K1434" s="13" t="str">
        <f t="shared" si="107"/>
        <v>No</v>
      </c>
      <c r="L1434" s="13" t="str">
        <f t="shared" si="108"/>
        <v>No</v>
      </c>
      <c r="M1434" s="13" t="str">
        <f t="shared" si="109"/>
        <v>No</v>
      </c>
      <c r="N1434" s="13" t="str">
        <f>Table1[[#This Row],[Club]]&amp;":"&amp;Table1[[#Headers],[Male]]</f>
        <v>:Male</v>
      </c>
    </row>
    <row r="1435" spans="1:14" x14ac:dyDescent="0.2">
      <c r="A1435" s="2">
        <v>1434</v>
      </c>
      <c r="B1435" s="2" t="str">
        <f>IFERROR(VLOOKUP($A$1&amp;":"&amp;A1435,'Finish order'!C:K,6,FALSE),"")</f>
        <v/>
      </c>
      <c r="C1435" s="2" t="str">
        <f>IFERROR(VLOOKUP(A$1&amp;":"&amp;A1435,'Finish order'!$C:$K,9,FALSE),"")</f>
        <v/>
      </c>
      <c r="D1435" s="2" t="str">
        <f>IFERROR(VLOOKUP(A$1&amp;":"&amp;A1435,'Finish order'!$C:$K,7,FALSE),"")</f>
        <v/>
      </c>
      <c r="E1435" s="11" t="str">
        <f>IFERROR(VLOOKUP($A$1&amp;":"&amp;A1435,'Finish order'!C:K,5,FALSE),"")</f>
        <v/>
      </c>
      <c r="F1435" s="2" t="str">
        <f>IFERROR(VLOOKUP($A$1&amp;":"&amp;A1435,'Finish order'!C:K,4,FALSE),"")</f>
        <v/>
      </c>
      <c r="G1435" s="2" t="str" cm="1">
        <f t="array" ref="G1435">IFERROR(SMALL(IF($D$2:$D2344=D1435,$A$2:$A$911*1.001),1),"")</f>
        <v/>
      </c>
      <c r="H1435" s="2" t="str" cm="1">
        <f t="array" ref="H1435">IFERROR(SMALL(IF($D$2:$D2344=D1435,$A$2:$A$911*1.0001),2),"")</f>
        <v/>
      </c>
      <c r="I1435" s="2" t="str" cm="1">
        <f t="array" ref="I1435">IFERROR(SMALL(IF($D$2:$D2344=D1435,$A$2:$A$911*1.00001),3),"")</f>
        <v/>
      </c>
      <c r="J1435" s="2" t="str" cm="1">
        <f t="array" ref="J1435">IFERROR(SMALL(IF($D$2:$D2344=D1435,$A$2:$A$911*1.000001),4),"")</f>
        <v/>
      </c>
      <c r="K1435" s="13" t="str">
        <f t="shared" si="107"/>
        <v>No</v>
      </c>
      <c r="L1435" s="13" t="str">
        <f t="shared" si="108"/>
        <v>No</v>
      </c>
      <c r="M1435" s="13" t="str">
        <f t="shared" si="109"/>
        <v>No</v>
      </c>
      <c r="N1435" s="13" t="str">
        <f>Table1[[#This Row],[Club]]&amp;":"&amp;Table1[[#Headers],[Male]]</f>
        <v>:Male</v>
      </c>
    </row>
    <row r="1436" spans="1:14" x14ac:dyDescent="0.2">
      <c r="A1436" s="2">
        <v>1435</v>
      </c>
      <c r="B1436" s="2" t="str">
        <f>IFERROR(VLOOKUP($A$1&amp;":"&amp;A1436,'Finish order'!C:K,6,FALSE),"")</f>
        <v/>
      </c>
      <c r="C1436" s="2" t="str">
        <f>IFERROR(VLOOKUP(A$1&amp;":"&amp;A1436,'Finish order'!$C:$K,9,FALSE),"")</f>
        <v/>
      </c>
      <c r="D1436" s="2" t="str">
        <f>IFERROR(VLOOKUP(A$1&amp;":"&amp;A1436,'Finish order'!$C:$K,7,FALSE),"")</f>
        <v/>
      </c>
      <c r="E1436" s="11" t="str">
        <f>IFERROR(VLOOKUP($A$1&amp;":"&amp;A1436,'Finish order'!C:K,5,FALSE),"")</f>
        <v/>
      </c>
      <c r="F1436" s="2" t="str">
        <f>IFERROR(VLOOKUP($A$1&amp;":"&amp;A1436,'Finish order'!C:K,4,FALSE),"")</f>
        <v/>
      </c>
      <c r="G1436" s="2" t="str" cm="1">
        <f t="array" ref="G1436">IFERROR(SMALL(IF($D$2:$D2345=D1436,$A$2:$A$911*1.001),1),"")</f>
        <v/>
      </c>
      <c r="H1436" s="2" t="str" cm="1">
        <f t="array" ref="H1436">IFERROR(SMALL(IF($D$2:$D2345=D1436,$A$2:$A$911*1.0001),2),"")</f>
        <v/>
      </c>
      <c r="I1436" s="2" t="str" cm="1">
        <f t="array" ref="I1436">IFERROR(SMALL(IF($D$2:$D2345=D1436,$A$2:$A$911*1.00001),3),"")</f>
        <v/>
      </c>
      <c r="J1436" s="2" t="str" cm="1">
        <f t="array" ref="J1436">IFERROR(SMALL(IF($D$2:$D2345=D1436,$A$2:$A$911*1.000001),4),"")</f>
        <v/>
      </c>
      <c r="K1436" s="13" t="str">
        <f t="shared" si="107"/>
        <v>No</v>
      </c>
      <c r="L1436" s="13" t="str">
        <f t="shared" si="108"/>
        <v>No</v>
      </c>
      <c r="M1436" s="13" t="str">
        <f t="shared" si="109"/>
        <v>No</v>
      </c>
      <c r="N1436" s="13" t="str">
        <f>Table1[[#This Row],[Club]]&amp;":"&amp;Table1[[#Headers],[Male]]</f>
        <v>:Male</v>
      </c>
    </row>
    <row r="1437" spans="1:14" x14ac:dyDescent="0.2">
      <c r="A1437" s="2">
        <v>1436</v>
      </c>
      <c r="B1437" s="2" t="str">
        <f>IFERROR(VLOOKUP($A$1&amp;":"&amp;A1437,'Finish order'!C:K,6,FALSE),"")</f>
        <v/>
      </c>
      <c r="C1437" s="2" t="str">
        <f>IFERROR(VLOOKUP(A$1&amp;":"&amp;A1437,'Finish order'!$C:$K,9,FALSE),"")</f>
        <v/>
      </c>
      <c r="D1437" s="2" t="str">
        <f>IFERROR(VLOOKUP(A$1&amp;":"&amp;A1437,'Finish order'!$C:$K,7,FALSE),"")</f>
        <v/>
      </c>
      <c r="E1437" s="11" t="str">
        <f>IFERROR(VLOOKUP($A$1&amp;":"&amp;A1437,'Finish order'!C:K,5,FALSE),"")</f>
        <v/>
      </c>
      <c r="F1437" s="2" t="str">
        <f>IFERROR(VLOOKUP($A$1&amp;":"&amp;A1437,'Finish order'!C:K,4,FALSE),"")</f>
        <v/>
      </c>
      <c r="G1437" s="2" t="str" cm="1">
        <f t="array" ref="G1437">IFERROR(SMALL(IF($D$2:$D2346=D1437,$A$2:$A$911*1.001),1),"")</f>
        <v/>
      </c>
      <c r="H1437" s="2" t="str" cm="1">
        <f t="array" ref="H1437">IFERROR(SMALL(IF($D$2:$D2346=D1437,$A$2:$A$911*1.0001),2),"")</f>
        <v/>
      </c>
      <c r="I1437" s="2" t="str" cm="1">
        <f t="array" ref="I1437">IFERROR(SMALL(IF($D$2:$D2346=D1437,$A$2:$A$911*1.00001),3),"")</f>
        <v/>
      </c>
      <c r="J1437" s="2" t="str" cm="1">
        <f t="array" ref="J1437">IFERROR(SMALL(IF($D$2:$D2346=D1437,$A$2:$A$911*1.000001),4),"")</f>
        <v/>
      </c>
      <c r="K1437" s="13" t="str">
        <f t="shared" si="107"/>
        <v>No</v>
      </c>
      <c r="L1437" s="13" t="str">
        <f t="shared" si="108"/>
        <v>No</v>
      </c>
      <c r="M1437" s="13" t="str">
        <f t="shared" si="109"/>
        <v>No</v>
      </c>
      <c r="N1437" s="13" t="str">
        <f>Table1[[#This Row],[Club]]&amp;":"&amp;Table1[[#Headers],[Male]]</f>
        <v>:Male</v>
      </c>
    </row>
    <row r="1438" spans="1:14" x14ac:dyDescent="0.2">
      <c r="A1438" s="2">
        <v>1437</v>
      </c>
      <c r="B1438" s="2" t="str">
        <f>IFERROR(VLOOKUP($A$1&amp;":"&amp;A1438,'Finish order'!C:K,6,FALSE),"")</f>
        <v/>
      </c>
      <c r="C1438" s="2" t="str">
        <f>IFERROR(VLOOKUP(A$1&amp;":"&amp;A1438,'Finish order'!$C:$K,9,FALSE),"")</f>
        <v/>
      </c>
      <c r="D1438" s="2" t="str">
        <f>IFERROR(VLOOKUP(A$1&amp;":"&amp;A1438,'Finish order'!$C:$K,7,FALSE),"")</f>
        <v/>
      </c>
      <c r="E1438" s="11" t="str">
        <f>IFERROR(VLOOKUP($A$1&amp;":"&amp;A1438,'Finish order'!C:K,5,FALSE),"")</f>
        <v/>
      </c>
      <c r="F1438" s="2" t="str">
        <f>IFERROR(VLOOKUP($A$1&amp;":"&amp;A1438,'Finish order'!C:K,4,FALSE),"")</f>
        <v/>
      </c>
      <c r="G1438" s="2" t="str" cm="1">
        <f t="array" ref="G1438">IFERROR(SMALL(IF($D$2:$D2347=D1438,$A$2:$A$911*1.001),1),"")</f>
        <v/>
      </c>
      <c r="H1438" s="2" t="str" cm="1">
        <f t="array" ref="H1438">IFERROR(SMALL(IF($D$2:$D2347=D1438,$A$2:$A$911*1.0001),2),"")</f>
        <v/>
      </c>
      <c r="I1438" s="2" t="str" cm="1">
        <f t="array" ref="I1438">IFERROR(SMALL(IF($D$2:$D2347=D1438,$A$2:$A$911*1.00001),3),"")</f>
        <v/>
      </c>
      <c r="J1438" s="2" t="str" cm="1">
        <f t="array" ref="J1438">IFERROR(SMALL(IF($D$2:$D2347=D1438,$A$2:$A$911*1.000001),4),"")</f>
        <v/>
      </c>
      <c r="K1438" s="13" t="str">
        <f t="shared" si="107"/>
        <v>No</v>
      </c>
      <c r="L1438" s="13" t="str">
        <f t="shared" si="108"/>
        <v>No</v>
      </c>
      <c r="M1438" s="13" t="str">
        <f t="shared" si="109"/>
        <v>No</v>
      </c>
      <c r="N1438" s="13" t="str">
        <f>Table1[[#This Row],[Club]]&amp;":"&amp;Table1[[#Headers],[Male]]</f>
        <v>:Male</v>
      </c>
    </row>
    <row r="1439" spans="1:14" x14ac:dyDescent="0.2">
      <c r="A1439" s="2">
        <v>1438</v>
      </c>
      <c r="B1439" s="2" t="str">
        <f>IFERROR(VLOOKUP($A$1&amp;":"&amp;A1439,'Finish order'!C:K,6,FALSE),"")</f>
        <v/>
      </c>
      <c r="C1439" s="2" t="str">
        <f>IFERROR(VLOOKUP(A$1&amp;":"&amp;A1439,'Finish order'!$C:$K,9,FALSE),"")</f>
        <v/>
      </c>
      <c r="D1439" s="2" t="str">
        <f>IFERROR(VLOOKUP(A$1&amp;":"&amp;A1439,'Finish order'!$C:$K,7,FALSE),"")</f>
        <v/>
      </c>
      <c r="E1439" s="11" t="str">
        <f>IFERROR(VLOOKUP($A$1&amp;":"&amp;A1439,'Finish order'!C:K,5,FALSE),"")</f>
        <v/>
      </c>
      <c r="F1439" s="2" t="str">
        <f>IFERROR(VLOOKUP($A$1&amp;":"&amp;A1439,'Finish order'!C:K,4,FALSE),"")</f>
        <v/>
      </c>
      <c r="G1439" s="2" t="str" cm="1">
        <f t="array" ref="G1439">IFERROR(SMALL(IF($D$2:$D2348=D1439,$A$2:$A$911*1.001),1),"")</f>
        <v/>
      </c>
      <c r="H1439" s="2" t="str" cm="1">
        <f t="array" ref="H1439">IFERROR(SMALL(IF($D$2:$D2348=D1439,$A$2:$A$911*1.0001),2),"")</f>
        <v/>
      </c>
      <c r="I1439" s="2" t="str" cm="1">
        <f t="array" ref="I1439">IFERROR(SMALL(IF($D$2:$D2348=D1439,$A$2:$A$911*1.00001),3),"")</f>
        <v/>
      </c>
      <c r="J1439" s="2" t="str" cm="1">
        <f t="array" ref="J1439">IFERROR(SMALL(IF($D$2:$D2348=D1439,$A$2:$A$911*1.000001),4),"")</f>
        <v/>
      </c>
      <c r="K1439" s="13" t="str">
        <f t="shared" si="107"/>
        <v>No</v>
      </c>
      <c r="L1439" s="13" t="str">
        <f t="shared" si="108"/>
        <v>No</v>
      </c>
      <c r="M1439" s="13" t="str">
        <f t="shared" si="109"/>
        <v>No</v>
      </c>
      <c r="N1439" s="13" t="str">
        <f>Table1[[#This Row],[Club]]&amp;":"&amp;Table1[[#Headers],[Male]]</f>
        <v>:Male</v>
      </c>
    </row>
    <row r="1440" spans="1:14" x14ac:dyDescent="0.2">
      <c r="A1440" s="2">
        <v>1439</v>
      </c>
      <c r="B1440" s="2" t="str">
        <f>IFERROR(VLOOKUP($A$1&amp;":"&amp;A1440,'Finish order'!C:K,6,FALSE),"")</f>
        <v/>
      </c>
      <c r="C1440" s="2" t="str">
        <f>IFERROR(VLOOKUP(A$1&amp;":"&amp;A1440,'Finish order'!$C:$K,9,FALSE),"")</f>
        <v/>
      </c>
      <c r="D1440" s="2" t="str">
        <f>IFERROR(VLOOKUP(A$1&amp;":"&amp;A1440,'Finish order'!$C:$K,7,FALSE),"")</f>
        <v/>
      </c>
      <c r="E1440" s="11" t="str">
        <f>IFERROR(VLOOKUP($A$1&amp;":"&amp;A1440,'Finish order'!C:K,5,FALSE),"")</f>
        <v/>
      </c>
      <c r="F1440" s="2" t="str">
        <f>IFERROR(VLOOKUP($A$1&amp;":"&amp;A1440,'Finish order'!C:K,4,FALSE),"")</f>
        <v/>
      </c>
      <c r="G1440" s="2" t="str" cm="1">
        <f t="array" ref="G1440">IFERROR(SMALL(IF($D$2:$D2349=D1440,$A$2:$A$911*1.001),1),"")</f>
        <v/>
      </c>
      <c r="H1440" s="2" t="str" cm="1">
        <f t="array" ref="H1440">IFERROR(SMALL(IF($D$2:$D2349=D1440,$A$2:$A$911*1.0001),2),"")</f>
        <v/>
      </c>
      <c r="I1440" s="2" t="str" cm="1">
        <f t="array" ref="I1440">IFERROR(SMALL(IF($D$2:$D2349=D1440,$A$2:$A$911*1.00001),3),"")</f>
        <v/>
      </c>
      <c r="J1440" s="2" t="str" cm="1">
        <f t="array" ref="J1440">IFERROR(SMALL(IF($D$2:$D2349=D1440,$A$2:$A$911*1.000001),4),"")</f>
        <v/>
      </c>
      <c r="K1440" s="13" t="str">
        <f t="shared" si="107"/>
        <v>No</v>
      </c>
      <c r="L1440" s="13" t="str">
        <f t="shared" si="108"/>
        <v>No</v>
      </c>
      <c r="M1440" s="13" t="str">
        <f t="shared" si="109"/>
        <v>No</v>
      </c>
      <c r="N1440" s="13" t="str">
        <f>Table1[[#This Row],[Club]]&amp;":"&amp;Table1[[#Headers],[Male]]</f>
        <v>:Male</v>
      </c>
    </row>
    <row r="1441" spans="1:14" x14ac:dyDescent="0.2">
      <c r="A1441" s="2">
        <v>1440</v>
      </c>
      <c r="B1441" s="2" t="str">
        <f>IFERROR(VLOOKUP($A$1&amp;":"&amp;A1441,'Finish order'!C:K,6,FALSE),"")</f>
        <v/>
      </c>
      <c r="C1441" s="2" t="str">
        <f>IFERROR(VLOOKUP(A$1&amp;":"&amp;A1441,'Finish order'!$C:$K,9,FALSE),"")</f>
        <v/>
      </c>
      <c r="D1441" s="2" t="str">
        <f>IFERROR(VLOOKUP(A$1&amp;":"&amp;A1441,'Finish order'!$C:$K,7,FALSE),"")</f>
        <v/>
      </c>
      <c r="E1441" s="11" t="str">
        <f>IFERROR(VLOOKUP($A$1&amp;":"&amp;A1441,'Finish order'!C:K,5,FALSE),"")</f>
        <v/>
      </c>
      <c r="F1441" s="2" t="str">
        <f>IFERROR(VLOOKUP($A$1&amp;":"&amp;A1441,'Finish order'!C:K,4,FALSE),"")</f>
        <v/>
      </c>
      <c r="G1441" s="2" t="str" cm="1">
        <f t="array" ref="G1441">IFERROR(SMALL(IF($D$2:$D2350=D1441,$A$2:$A$911*1.001),1),"")</f>
        <v/>
      </c>
      <c r="H1441" s="2" t="str" cm="1">
        <f t="array" ref="H1441">IFERROR(SMALL(IF($D$2:$D2350=D1441,$A$2:$A$911*1.0001),2),"")</f>
        <v/>
      </c>
      <c r="I1441" s="2" t="str" cm="1">
        <f t="array" ref="I1441">IFERROR(SMALL(IF($D$2:$D2350=D1441,$A$2:$A$911*1.00001),3),"")</f>
        <v/>
      </c>
      <c r="J1441" s="2" t="str" cm="1">
        <f t="array" ref="J1441">IFERROR(SMALL(IF($D$2:$D2350=D1441,$A$2:$A$911*1.000001),4),"")</f>
        <v/>
      </c>
      <c r="K1441" s="13" t="str">
        <f t="shared" si="107"/>
        <v>No</v>
      </c>
      <c r="L1441" s="13" t="str">
        <f t="shared" si="108"/>
        <v>No</v>
      </c>
      <c r="M1441" s="13" t="str">
        <f t="shared" si="109"/>
        <v>No</v>
      </c>
      <c r="N1441" s="13" t="str">
        <f>Table1[[#This Row],[Club]]&amp;":"&amp;Table1[[#Headers],[Male]]</f>
        <v>:Male</v>
      </c>
    </row>
    <row r="1442" spans="1:14" x14ac:dyDescent="0.2">
      <c r="A1442" s="2">
        <v>1441</v>
      </c>
      <c r="B1442" s="2" t="str">
        <f>IFERROR(VLOOKUP($A$1&amp;":"&amp;A1442,'Finish order'!C:K,6,FALSE),"")</f>
        <v/>
      </c>
      <c r="C1442" s="2" t="str">
        <f>IFERROR(VLOOKUP(A$1&amp;":"&amp;A1442,'Finish order'!$C:$K,9,FALSE),"")</f>
        <v/>
      </c>
      <c r="D1442" s="2" t="str">
        <f>IFERROR(VLOOKUP(A$1&amp;":"&amp;A1442,'Finish order'!$C:$K,7,FALSE),"")</f>
        <v/>
      </c>
      <c r="E1442" s="11" t="str">
        <f>IFERROR(VLOOKUP($A$1&amp;":"&amp;A1442,'Finish order'!C:K,5,FALSE),"")</f>
        <v/>
      </c>
      <c r="F1442" s="2" t="str">
        <f>IFERROR(VLOOKUP($A$1&amp;":"&amp;A1442,'Finish order'!C:K,4,FALSE),"")</f>
        <v/>
      </c>
      <c r="G1442" s="2" t="str" cm="1">
        <f t="array" ref="G1442">IFERROR(SMALL(IF($D$2:$D2351=D1442,$A$2:$A$911*1.001),1),"")</f>
        <v/>
      </c>
      <c r="H1442" s="2" t="str" cm="1">
        <f t="array" ref="H1442">IFERROR(SMALL(IF($D$2:$D2351=D1442,$A$2:$A$911*1.0001),2),"")</f>
        <v/>
      </c>
      <c r="I1442" s="2" t="str" cm="1">
        <f t="array" ref="I1442">IFERROR(SMALL(IF($D$2:$D2351=D1442,$A$2:$A$911*1.00001),3),"")</f>
        <v/>
      </c>
      <c r="J1442" s="2" t="str" cm="1">
        <f t="array" ref="J1442">IFERROR(SMALL(IF($D$2:$D2351=D1442,$A$2:$A$911*1.000001),4),"")</f>
        <v/>
      </c>
      <c r="K1442" s="13" t="str">
        <f t="shared" si="107"/>
        <v>No</v>
      </c>
      <c r="L1442" s="13" t="str">
        <f t="shared" si="108"/>
        <v>No</v>
      </c>
      <c r="M1442" s="13" t="str">
        <f t="shared" si="109"/>
        <v>No</v>
      </c>
      <c r="N1442" s="13" t="str">
        <f>Table1[[#This Row],[Club]]&amp;":"&amp;Table1[[#Headers],[Male]]</f>
        <v>:Male</v>
      </c>
    </row>
    <row r="1443" spans="1:14" x14ac:dyDescent="0.2">
      <c r="A1443" s="2">
        <v>1442</v>
      </c>
      <c r="B1443" s="2" t="str">
        <f>IFERROR(VLOOKUP($A$1&amp;":"&amp;A1443,'Finish order'!C:K,6,FALSE),"")</f>
        <v/>
      </c>
      <c r="C1443" s="2" t="str">
        <f>IFERROR(VLOOKUP(A$1&amp;":"&amp;A1443,'Finish order'!$C:$K,9,FALSE),"")</f>
        <v/>
      </c>
      <c r="D1443" s="2" t="str">
        <f>IFERROR(VLOOKUP(A$1&amp;":"&amp;A1443,'Finish order'!$C:$K,7,FALSE),"")</f>
        <v/>
      </c>
      <c r="E1443" s="11" t="str">
        <f>IFERROR(VLOOKUP($A$1&amp;":"&amp;A1443,'Finish order'!C:K,5,FALSE),"")</f>
        <v/>
      </c>
      <c r="F1443" s="2" t="str">
        <f>IFERROR(VLOOKUP($A$1&amp;":"&amp;A1443,'Finish order'!C:K,4,FALSE),"")</f>
        <v/>
      </c>
      <c r="G1443" s="2" t="str" cm="1">
        <f t="array" ref="G1443">IFERROR(SMALL(IF($D$2:$D2352=D1443,$A$2:$A$911*1.001),1),"")</f>
        <v/>
      </c>
      <c r="H1443" s="2" t="str" cm="1">
        <f t="array" ref="H1443">IFERROR(SMALL(IF($D$2:$D2352=D1443,$A$2:$A$911*1.0001),2),"")</f>
        <v/>
      </c>
      <c r="I1443" s="2" t="str" cm="1">
        <f t="array" ref="I1443">IFERROR(SMALL(IF($D$2:$D2352=D1443,$A$2:$A$911*1.00001),3),"")</f>
        <v/>
      </c>
      <c r="J1443" s="2" t="str" cm="1">
        <f t="array" ref="J1443">IFERROR(SMALL(IF($D$2:$D2352=D1443,$A$2:$A$911*1.000001),4),"")</f>
        <v/>
      </c>
      <c r="K1443" s="13" t="str">
        <f t="shared" si="107"/>
        <v>No</v>
      </c>
      <c r="L1443" s="13" t="str">
        <f t="shared" si="108"/>
        <v>No</v>
      </c>
      <c r="M1443" s="13" t="str">
        <f t="shared" si="109"/>
        <v>No</v>
      </c>
      <c r="N1443" s="13" t="str">
        <f>Table1[[#This Row],[Club]]&amp;":"&amp;Table1[[#Headers],[Male]]</f>
        <v>:Male</v>
      </c>
    </row>
    <row r="1444" spans="1:14" x14ac:dyDescent="0.2">
      <c r="A1444" s="2">
        <v>1443</v>
      </c>
      <c r="B1444" s="2" t="str">
        <f>IFERROR(VLOOKUP($A$1&amp;":"&amp;A1444,'Finish order'!C:K,6,FALSE),"")</f>
        <v/>
      </c>
      <c r="C1444" s="2" t="str">
        <f>IFERROR(VLOOKUP(A$1&amp;":"&amp;A1444,'Finish order'!$C:$K,9,FALSE),"")</f>
        <v/>
      </c>
      <c r="D1444" s="2" t="str">
        <f>IFERROR(VLOOKUP(A$1&amp;":"&amp;A1444,'Finish order'!$C:$K,7,FALSE),"")</f>
        <v/>
      </c>
      <c r="E1444" s="11" t="str">
        <f>IFERROR(VLOOKUP($A$1&amp;":"&amp;A1444,'Finish order'!C:K,5,FALSE),"")</f>
        <v/>
      </c>
      <c r="F1444" s="2" t="str">
        <f>IFERROR(VLOOKUP($A$1&amp;":"&amp;A1444,'Finish order'!C:K,4,FALSE),"")</f>
        <v/>
      </c>
      <c r="G1444" s="2" t="str" cm="1">
        <f t="array" ref="G1444">IFERROR(SMALL(IF($D$2:$D2353=D1444,$A$2:$A$911*1.001),1),"")</f>
        <v/>
      </c>
      <c r="H1444" s="2" t="str" cm="1">
        <f t="array" ref="H1444">IFERROR(SMALL(IF($D$2:$D2353=D1444,$A$2:$A$911*1.0001),2),"")</f>
        <v/>
      </c>
      <c r="I1444" s="2" t="str" cm="1">
        <f t="array" ref="I1444">IFERROR(SMALL(IF($D$2:$D2353=D1444,$A$2:$A$911*1.00001),3),"")</f>
        <v/>
      </c>
      <c r="J1444" s="2" t="str" cm="1">
        <f t="array" ref="J1444">IFERROR(SMALL(IF($D$2:$D2353=D1444,$A$2:$A$911*1.000001),4),"")</f>
        <v/>
      </c>
      <c r="K1444" s="13" t="str">
        <f t="shared" si="107"/>
        <v>No</v>
      </c>
      <c r="L1444" s="13" t="str">
        <f t="shared" si="108"/>
        <v>No</v>
      </c>
      <c r="M1444" s="13" t="str">
        <f t="shared" si="109"/>
        <v>No</v>
      </c>
      <c r="N1444" s="13" t="str">
        <f>Table1[[#This Row],[Club]]&amp;":"&amp;Table1[[#Headers],[Male]]</f>
        <v>:Male</v>
      </c>
    </row>
    <row r="1445" spans="1:14" x14ac:dyDescent="0.2">
      <c r="A1445" s="2">
        <v>1444</v>
      </c>
      <c r="B1445" s="2" t="str">
        <f>IFERROR(VLOOKUP($A$1&amp;":"&amp;A1445,'Finish order'!C:K,6,FALSE),"")</f>
        <v/>
      </c>
      <c r="C1445" s="2" t="str">
        <f>IFERROR(VLOOKUP(A$1&amp;":"&amp;A1445,'Finish order'!$C:$K,9,FALSE),"")</f>
        <v/>
      </c>
      <c r="D1445" s="2" t="str">
        <f>IFERROR(VLOOKUP(A$1&amp;":"&amp;A1445,'Finish order'!$C:$K,7,FALSE),"")</f>
        <v/>
      </c>
      <c r="E1445" s="11" t="str">
        <f>IFERROR(VLOOKUP($A$1&amp;":"&amp;A1445,'Finish order'!C:K,5,FALSE),"")</f>
        <v/>
      </c>
      <c r="F1445" s="2" t="str">
        <f>IFERROR(VLOOKUP($A$1&amp;":"&amp;A1445,'Finish order'!C:K,4,FALSE),"")</f>
        <v/>
      </c>
      <c r="G1445" s="2" t="str" cm="1">
        <f t="array" ref="G1445">IFERROR(SMALL(IF($D$2:$D2354=D1445,$A$2:$A$911*1.001),1),"")</f>
        <v/>
      </c>
      <c r="H1445" s="2" t="str" cm="1">
        <f t="array" ref="H1445">IFERROR(SMALL(IF($D$2:$D2354=D1445,$A$2:$A$911*1.0001),2),"")</f>
        <v/>
      </c>
      <c r="I1445" s="2" t="str" cm="1">
        <f t="array" ref="I1445">IFERROR(SMALL(IF($D$2:$D2354=D1445,$A$2:$A$911*1.00001),3),"")</f>
        <v/>
      </c>
      <c r="J1445" s="2" t="str" cm="1">
        <f t="array" ref="J1445">IFERROR(SMALL(IF($D$2:$D2354=D1445,$A$2:$A$911*1.000001),4),"")</f>
        <v/>
      </c>
      <c r="K1445" s="13" t="str">
        <f t="shared" si="107"/>
        <v>No</v>
      </c>
      <c r="L1445" s="13" t="str">
        <f t="shared" si="108"/>
        <v>No</v>
      </c>
      <c r="M1445" s="13" t="str">
        <f t="shared" si="109"/>
        <v>No</v>
      </c>
      <c r="N1445" s="13" t="str">
        <f>Table1[[#This Row],[Club]]&amp;":"&amp;Table1[[#Headers],[Male]]</f>
        <v>:Male</v>
      </c>
    </row>
    <row r="1446" spans="1:14" x14ac:dyDescent="0.2">
      <c r="A1446" s="2">
        <v>1445</v>
      </c>
      <c r="B1446" s="2" t="str">
        <f>IFERROR(VLOOKUP($A$1&amp;":"&amp;A1446,'Finish order'!C:K,6,FALSE),"")</f>
        <v/>
      </c>
      <c r="C1446" s="2" t="str">
        <f>IFERROR(VLOOKUP(A$1&amp;":"&amp;A1446,'Finish order'!$C:$K,9,FALSE),"")</f>
        <v/>
      </c>
      <c r="D1446" s="2" t="str">
        <f>IFERROR(VLOOKUP(A$1&amp;":"&amp;A1446,'Finish order'!$C:$K,7,FALSE),"")</f>
        <v/>
      </c>
      <c r="E1446" s="11" t="str">
        <f>IFERROR(VLOOKUP($A$1&amp;":"&amp;A1446,'Finish order'!C:K,5,FALSE),"")</f>
        <v/>
      </c>
      <c r="F1446" s="2" t="str">
        <f>IFERROR(VLOOKUP($A$1&amp;":"&amp;A1446,'Finish order'!C:K,4,FALSE),"")</f>
        <v/>
      </c>
      <c r="G1446" s="2" t="str" cm="1">
        <f t="array" ref="G1446">IFERROR(SMALL(IF($D$2:$D2355=D1446,$A$2:$A$911*1.001),1),"")</f>
        <v/>
      </c>
      <c r="H1446" s="2" t="str" cm="1">
        <f t="array" ref="H1446">IFERROR(SMALL(IF($D$2:$D2355=D1446,$A$2:$A$911*1.0001),2),"")</f>
        <v/>
      </c>
      <c r="I1446" s="2" t="str" cm="1">
        <f t="array" ref="I1446">IFERROR(SMALL(IF($D$2:$D2355=D1446,$A$2:$A$911*1.00001),3),"")</f>
        <v/>
      </c>
      <c r="J1446" s="2" t="str" cm="1">
        <f t="array" ref="J1446">IFERROR(SMALL(IF($D$2:$D2355=D1446,$A$2:$A$911*1.000001),4),"")</f>
        <v/>
      </c>
      <c r="K1446" s="13" t="str">
        <f t="shared" si="107"/>
        <v>No</v>
      </c>
      <c r="L1446" s="13" t="str">
        <f t="shared" si="108"/>
        <v>No</v>
      </c>
      <c r="M1446" s="13" t="str">
        <f t="shared" si="109"/>
        <v>No</v>
      </c>
      <c r="N1446" s="13" t="str">
        <f>Table1[[#This Row],[Club]]&amp;":"&amp;Table1[[#Headers],[Male]]</f>
        <v>:Male</v>
      </c>
    </row>
    <row r="1447" spans="1:14" x14ac:dyDescent="0.2">
      <c r="A1447" s="2">
        <v>1446</v>
      </c>
      <c r="B1447" s="2" t="str">
        <f>IFERROR(VLOOKUP($A$1&amp;":"&amp;A1447,'Finish order'!C:K,6,FALSE),"")</f>
        <v/>
      </c>
      <c r="C1447" s="2" t="str">
        <f>IFERROR(VLOOKUP(A$1&amp;":"&amp;A1447,'Finish order'!$C:$K,9,FALSE),"")</f>
        <v/>
      </c>
      <c r="D1447" s="2" t="str">
        <f>IFERROR(VLOOKUP(A$1&amp;":"&amp;A1447,'Finish order'!$C:$K,7,FALSE),"")</f>
        <v/>
      </c>
      <c r="E1447" s="11" t="str">
        <f>IFERROR(VLOOKUP($A$1&amp;":"&amp;A1447,'Finish order'!C:K,5,FALSE),"")</f>
        <v/>
      </c>
      <c r="F1447" s="2" t="str">
        <f>IFERROR(VLOOKUP($A$1&amp;":"&amp;A1447,'Finish order'!C:K,4,FALSE),"")</f>
        <v/>
      </c>
      <c r="G1447" s="2" t="str" cm="1">
        <f t="array" ref="G1447">IFERROR(SMALL(IF($D$2:$D2356=D1447,$A$2:$A$911*1.001),1),"")</f>
        <v/>
      </c>
      <c r="H1447" s="2" t="str" cm="1">
        <f t="array" ref="H1447">IFERROR(SMALL(IF($D$2:$D2356=D1447,$A$2:$A$911*1.0001),2),"")</f>
        <v/>
      </c>
      <c r="I1447" s="2" t="str" cm="1">
        <f t="array" ref="I1447">IFERROR(SMALL(IF($D$2:$D2356=D1447,$A$2:$A$911*1.00001),3),"")</f>
        <v/>
      </c>
      <c r="J1447" s="2" t="str" cm="1">
        <f t="array" ref="J1447">IFERROR(SMALL(IF($D$2:$D2356=D1447,$A$2:$A$911*1.000001),4),"")</f>
        <v/>
      </c>
      <c r="K1447" s="13" t="str">
        <f t="shared" si="107"/>
        <v>No</v>
      </c>
      <c r="L1447" s="13" t="str">
        <f t="shared" si="108"/>
        <v>No</v>
      </c>
      <c r="M1447" s="13" t="str">
        <f t="shared" si="109"/>
        <v>No</v>
      </c>
      <c r="N1447" s="13" t="str">
        <f>Table1[[#This Row],[Club]]&amp;":"&amp;Table1[[#Headers],[Male]]</f>
        <v>:Male</v>
      </c>
    </row>
    <row r="1448" spans="1:14" x14ac:dyDescent="0.2">
      <c r="A1448" s="2">
        <v>1447</v>
      </c>
      <c r="B1448" s="2" t="str">
        <f>IFERROR(VLOOKUP($A$1&amp;":"&amp;A1448,'Finish order'!C:K,6,FALSE),"")</f>
        <v/>
      </c>
      <c r="C1448" s="2" t="str">
        <f>IFERROR(VLOOKUP(A$1&amp;":"&amp;A1448,'Finish order'!$C:$K,9,FALSE),"")</f>
        <v/>
      </c>
      <c r="D1448" s="2" t="str">
        <f>IFERROR(VLOOKUP(A$1&amp;":"&amp;A1448,'Finish order'!$C:$K,7,FALSE),"")</f>
        <v/>
      </c>
      <c r="E1448" s="11" t="str">
        <f>IFERROR(VLOOKUP($A$1&amp;":"&amp;A1448,'Finish order'!C:K,5,FALSE),"")</f>
        <v/>
      </c>
      <c r="F1448" s="2" t="str">
        <f>IFERROR(VLOOKUP($A$1&amp;":"&amp;A1448,'Finish order'!C:K,4,FALSE),"")</f>
        <v/>
      </c>
      <c r="G1448" s="2" t="str" cm="1">
        <f t="array" ref="G1448">IFERROR(SMALL(IF($D$2:$D2357=D1448,$A$2:$A$911*1.001),1),"")</f>
        <v/>
      </c>
      <c r="H1448" s="2" t="str" cm="1">
        <f t="array" ref="H1448">IFERROR(SMALL(IF($D$2:$D2357=D1448,$A$2:$A$911*1.0001),2),"")</f>
        <v/>
      </c>
      <c r="I1448" s="2" t="str" cm="1">
        <f t="array" ref="I1448">IFERROR(SMALL(IF($D$2:$D2357=D1448,$A$2:$A$911*1.00001),3),"")</f>
        <v/>
      </c>
      <c r="J1448" s="2" t="str" cm="1">
        <f t="array" ref="J1448">IFERROR(SMALL(IF($D$2:$D2357=D1448,$A$2:$A$911*1.000001),4),"")</f>
        <v/>
      </c>
      <c r="K1448" s="13" t="str">
        <f t="shared" si="107"/>
        <v>No</v>
      </c>
      <c r="L1448" s="13" t="str">
        <f t="shared" si="108"/>
        <v>No</v>
      </c>
      <c r="M1448" s="13" t="str">
        <f t="shared" si="109"/>
        <v>No</v>
      </c>
      <c r="N1448" s="13" t="str">
        <f>Table1[[#This Row],[Club]]&amp;":"&amp;Table1[[#Headers],[Male]]</f>
        <v>:Male</v>
      </c>
    </row>
    <row r="1449" spans="1:14" x14ac:dyDescent="0.2">
      <c r="A1449" s="2">
        <v>1448</v>
      </c>
      <c r="B1449" s="2" t="str">
        <f>IFERROR(VLOOKUP($A$1&amp;":"&amp;A1449,'Finish order'!C:K,6,FALSE),"")</f>
        <v/>
      </c>
      <c r="C1449" s="2" t="str">
        <f>IFERROR(VLOOKUP(A$1&amp;":"&amp;A1449,'Finish order'!$C:$K,9,FALSE),"")</f>
        <v/>
      </c>
      <c r="D1449" s="2" t="str">
        <f>IFERROR(VLOOKUP(A$1&amp;":"&amp;A1449,'Finish order'!$C:$K,7,FALSE),"")</f>
        <v/>
      </c>
      <c r="E1449" s="11" t="str">
        <f>IFERROR(VLOOKUP($A$1&amp;":"&amp;A1449,'Finish order'!C:K,5,FALSE),"")</f>
        <v/>
      </c>
      <c r="F1449" s="2" t="str">
        <f>IFERROR(VLOOKUP($A$1&amp;":"&amp;A1449,'Finish order'!C:K,4,FALSE),"")</f>
        <v/>
      </c>
      <c r="G1449" s="2" t="str" cm="1">
        <f t="array" ref="G1449">IFERROR(SMALL(IF($D$2:$D2358=D1449,$A$2:$A$911*1.001),1),"")</f>
        <v/>
      </c>
      <c r="H1449" s="2" t="str" cm="1">
        <f t="array" ref="H1449">IFERROR(SMALL(IF($D$2:$D2358=D1449,$A$2:$A$911*1.0001),2),"")</f>
        <v/>
      </c>
      <c r="I1449" s="2" t="str" cm="1">
        <f t="array" ref="I1449">IFERROR(SMALL(IF($D$2:$D2358=D1449,$A$2:$A$911*1.00001),3),"")</f>
        <v/>
      </c>
      <c r="J1449" s="2" t="str" cm="1">
        <f t="array" ref="J1449">IFERROR(SMALL(IF($D$2:$D2358=D1449,$A$2:$A$911*1.000001),4),"")</f>
        <v/>
      </c>
      <c r="K1449" s="13" t="str">
        <f t="shared" si="107"/>
        <v>No</v>
      </c>
      <c r="L1449" s="13" t="str">
        <f t="shared" si="108"/>
        <v>No</v>
      </c>
      <c r="M1449" s="13" t="str">
        <f t="shared" si="109"/>
        <v>No</v>
      </c>
      <c r="N1449" s="13" t="str">
        <f>Table1[[#This Row],[Club]]&amp;":"&amp;Table1[[#Headers],[Male]]</f>
        <v>:Male</v>
      </c>
    </row>
    <row r="1450" spans="1:14" x14ac:dyDescent="0.2">
      <c r="A1450" s="2">
        <v>1449</v>
      </c>
      <c r="B1450" s="2" t="str">
        <f>IFERROR(VLOOKUP($A$1&amp;":"&amp;A1450,'Finish order'!C:K,6,FALSE),"")</f>
        <v/>
      </c>
      <c r="C1450" s="2" t="str">
        <f>IFERROR(VLOOKUP(A$1&amp;":"&amp;A1450,'Finish order'!$C:$K,9,FALSE),"")</f>
        <v/>
      </c>
      <c r="D1450" s="2" t="str">
        <f>IFERROR(VLOOKUP(A$1&amp;":"&amp;A1450,'Finish order'!$C:$K,7,FALSE),"")</f>
        <v/>
      </c>
      <c r="E1450" s="11" t="str">
        <f>IFERROR(VLOOKUP($A$1&amp;":"&amp;A1450,'Finish order'!C:K,5,FALSE),"")</f>
        <v/>
      </c>
      <c r="F1450" s="2" t="str">
        <f>IFERROR(VLOOKUP($A$1&amp;":"&amp;A1450,'Finish order'!C:K,4,FALSE),"")</f>
        <v/>
      </c>
      <c r="G1450" s="2" t="str" cm="1">
        <f t="array" ref="G1450">IFERROR(SMALL(IF($D$2:$D2359=D1450,$A$2:$A$911*1.001),1),"")</f>
        <v/>
      </c>
      <c r="H1450" s="2" t="str" cm="1">
        <f t="array" ref="H1450">IFERROR(SMALL(IF($D$2:$D2359=D1450,$A$2:$A$911*1.0001),2),"")</f>
        <v/>
      </c>
      <c r="I1450" s="2" t="str" cm="1">
        <f t="array" ref="I1450">IFERROR(SMALL(IF($D$2:$D2359=D1450,$A$2:$A$911*1.00001),3),"")</f>
        <v/>
      </c>
      <c r="J1450" s="2" t="str" cm="1">
        <f t="array" ref="J1450">IFERROR(SMALL(IF($D$2:$D2359=D1450,$A$2:$A$911*1.000001),4),"")</f>
        <v/>
      </c>
      <c r="K1450" s="13" t="str">
        <f t="shared" si="107"/>
        <v>No</v>
      </c>
      <c r="L1450" s="13" t="str">
        <f t="shared" si="108"/>
        <v>No</v>
      </c>
      <c r="M1450" s="13" t="str">
        <f t="shared" si="109"/>
        <v>No</v>
      </c>
      <c r="N1450" s="13" t="str">
        <f>Table1[[#This Row],[Club]]&amp;":"&amp;Table1[[#Headers],[Male]]</f>
        <v>:Male</v>
      </c>
    </row>
    <row r="1451" spans="1:14" x14ac:dyDescent="0.2">
      <c r="A1451" s="2">
        <v>1450</v>
      </c>
      <c r="B1451" s="2" t="str">
        <f>IFERROR(VLOOKUP($A$1&amp;":"&amp;A1451,'Finish order'!C:K,6,FALSE),"")</f>
        <v/>
      </c>
      <c r="C1451" s="2" t="str">
        <f>IFERROR(VLOOKUP(A$1&amp;":"&amp;A1451,'Finish order'!$C:$K,9,FALSE),"")</f>
        <v/>
      </c>
      <c r="D1451" s="2" t="str">
        <f>IFERROR(VLOOKUP(A$1&amp;":"&amp;A1451,'Finish order'!$C:$K,7,FALSE),"")</f>
        <v/>
      </c>
      <c r="E1451" s="11" t="str">
        <f>IFERROR(VLOOKUP($A$1&amp;":"&amp;A1451,'Finish order'!C:K,5,FALSE),"")</f>
        <v/>
      </c>
      <c r="F1451" s="2" t="str">
        <f>IFERROR(VLOOKUP($A$1&amp;":"&amp;A1451,'Finish order'!C:K,4,FALSE),"")</f>
        <v/>
      </c>
      <c r="G1451" s="2" t="str" cm="1">
        <f t="array" ref="G1451">IFERROR(SMALL(IF($D$2:$D2360=D1451,$A$2:$A$911*1.001),1),"")</f>
        <v/>
      </c>
      <c r="H1451" s="2" t="str" cm="1">
        <f t="array" ref="H1451">IFERROR(SMALL(IF($D$2:$D2360=D1451,$A$2:$A$911*1.0001),2),"")</f>
        <v/>
      </c>
      <c r="I1451" s="2" t="str" cm="1">
        <f t="array" ref="I1451">IFERROR(SMALL(IF($D$2:$D2360=D1451,$A$2:$A$911*1.00001),3),"")</f>
        <v/>
      </c>
      <c r="J1451" s="2" t="str" cm="1">
        <f t="array" ref="J1451">IFERROR(SMALL(IF($D$2:$D2360=D1451,$A$2:$A$911*1.000001),4),"")</f>
        <v/>
      </c>
      <c r="K1451" s="13" t="str">
        <f t="shared" si="107"/>
        <v>No</v>
      </c>
      <c r="L1451" s="13" t="str">
        <f t="shared" si="108"/>
        <v>No</v>
      </c>
      <c r="M1451" s="13" t="str">
        <f t="shared" si="109"/>
        <v>No</v>
      </c>
      <c r="N1451" s="13" t="str">
        <f>Table1[[#This Row],[Club]]&amp;":"&amp;Table1[[#Headers],[Male]]</f>
        <v>:Male</v>
      </c>
    </row>
    <row r="1452" spans="1:14" x14ac:dyDescent="0.2">
      <c r="A1452" s="2">
        <v>1451</v>
      </c>
      <c r="B1452" s="2" t="str">
        <f>IFERROR(VLOOKUP($A$1&amp;":"&amp;A1452,'Finish order'!C:K,6,FALSE),"")</f>
        <v/>
      </c>
      <c r="C1452" s="2" t="str">
        <f>IFERROR(VLOOKUP(A$1&amp;":"&amp;A1452,'Finish order'!$C:$K,9,FALSE),"")</f>
        <v/>
      </c>
      <c r="D1452" s="2" t="str">
        <f>IFERROR(VLOOKUP(A$1&amp;":"&amp;A1452,'Finish order'!$C:$K,7,FALSE),"")</f>
        <v/>
      </c>
      <c r="E1452" s="11" t="str">
        <f>IFERROR(VLOOKUP($A$1&amp;":"&amp;A1452,'Finish order'!C:K,5,FALSE),"")</f>
        <v/>
      </c>
      <c r="F1452" s="2" t="str">
        <f>IFERROR(VLOOKUP($A$1&amp;":"&amp;A1452,'Finish order'!C:K,4,FALSE),"")</f>
        <v/>
      </c>
      <c r="G1452" s="2" t="str" cm="1">
        <f t="array" ref="G1452">IFERROR(SMALL(IF($D$2:$D2361=D1452,$A$2:$A$911*1.001),1),"")</f>
        <v/>
      </c>
      <c r="H1452" s="2" t="str" cm="1">
        <f t="array" ref="H1452">IFERROR(SMALL(IF($D$2:$D2361=D1452,$A$2:$A$911*1.0001),2),"")</f>
        <v/>
      </c>
      <c r="I1452" s="2" t="str" cm="1">
        <f t="array" ref="I1452">IFERROR(SMALL(IF($D$2:$D2361=D1452,$A$2:$A$911*1.00001),3),"")</f>
        <v/>
      </c>
      <c r="J1452" s="2" t="str" cm="1">
        <f t="array" ref="J1452">IFERROR(SMALL(IF($D$2:$D2361=D1452,$A$2:$A$911*1.000001),4),"")</f>
        <v/>
      </c>
      <c r="K1452" s="13" t="str">
        <f t="shared" si="107"/>
        <v>No</v>
      </c>
      <c r="L1452" s="13" t="str">
        <f t="shared" si="108"/>
        <v>No</v>
      </c>
      <c r="M1452" s="13" t="str">
        <f t="shared" si="109"/>
        <v>No</v>
      </c>
      <c r="N1452" s="13" t="str">
        <f>Table1[[#This Row],[Club]]&amp;":"&amp;Table1[[#Headers],[Male]]</f>
        <v>:Male</v>
      </c>
    </row>
    <row r="1453" spans="1:14" x14ac:dyDescent="0.2">
      <c r="A1453" s="2">
        <v>1452</v>
      </c>
      <c r="B1453" s="2" t="str">
        <f>IFERROR(VLOOKUP($A$1&amp;":"&amp;A1453,'Finish order'!C:K,6,FALSE),"")</f>
        <v/>
      </c>
      <c r="C1453" s="2" t="str">
        <f>IFERROR(VLOOKUP(A$1&amp;":"&amp;A1453,'Finish order'!$C:$K,9,FALSE),"")</f>
        <v/>
      </c>
      <c r="D1453" s="2" t="str">
        <f>IFERROR(VLOOKUP(A$1&amp;":"&amp;A1453,'Finish order'!$C:$K,7,FALSE),"")</f>
        <v/>
      </c>
      <c r="E1453" s="11" t="str">
        <f>IFERROR(VLOOKUP($A$1&amp;":"&amp;A1453,'Finish order'!C:K,5,FALSE),"")</f>
        <v/>
      </c>
      <c r="F1453" s="2" t="str">
        <f>IFERROR(VLOOKUP($A$1&amp;":"&amp;A1453,'Finish order'!C:K,4,FALSE),"")</f>
        <v/>
      </c>
      <c r="G1453" s="2" t="str" cm="1">
        <f t="array" ref="G1453">IFERROR(SMALL(IF($D$2:$D2362=D1453,$A$2:$A$911*1.001),1),"")</f>
        <v/>
      </c>
      <c r="H1453" s="2" t="str" cm="1">
        <f t="array" ref="H1453">IFERROR(SMALL(IF($D$2:$D2362=D1453,$A$2:$A$911*1.0001),2),"")</f>
        <v/>
      </c>
      <c r="I1453" s="2" t="str" cm="1">
        <f t="array" ref="I1453">IFERROR(SMALL(IF($D$2:$D2362=D1453,$A$2:$A$911*1.00001),3),"")</f>
        <v/>
      </c>
      <c r="J1453" s="2" t="str" cm="1">
        <f t="array" ref="J1453">IFERROR(SMALL(IF($D$2:$D2362=D1453,$A$2:$A$911*1.000001),4),"")</f>
        <v/>
      </c>
      <c r="K1453" s="13" t="str">
        <f t="shared" si="107"/>
        <v>No</v>
      </c>
      <c r="L1453" s="13" t="str">
        <f t="shared" si="108"/>
        <v>No</v>
      </c>
      <c r="M1453" s="13" t="str">
        <f t="shared" si="109"/>
        <v>No</v>
      </c>
      <c r="N1453" s="13" t="str">
        <f>Table1[[#This Row],[Club]]&amp;":"&amp;Table1[[#Headers],[Male]]</f>
        <v>:Male</v>
      </c>
    </row>
    <row r="1454" spans="1:14" x14ac:dyDescent="0.2">
      <c r="A1454" s="2">
        <v>1453</v>
      </c>
      <c r="B1454" s="2" t="str">
        <f>IFERROR(VLOOKUP($A$1&amp;":"&amp;A1454,'Finish order'!C:K,6,FALSE),"")</f>
        <v/>
      </c>
      <c r="C1454" s="2" t="str">
        <f>IFERROR(VLOOKUP(A$1&amp;":"&amp;A1454,'Finish order'!$C:$K,9,FALSE),"")</f>
        <v/>
      </c>
      <c r="D1454" s="2" t="str">
        <f>IFERROR(VLOOKUP(A$1&amp;":"&amp;A1454,'Finish order'!$C:$K,7,FALSE),"")</f>
        <v/>
      </c>
      <c r="E1454" s="11" t="str">
        <f>IFERROR(VLOOKUP($A$1&amp;":"&amp;A1454,'Finish order'!C:K,5,FALSE),"")</f>
        <v/>
      </c>
      <c r="F1454" s="2" t="str">
        <f>IFERROR(VLOOKUP($A$1&amp;":"&amp;A1454,'Finish order'!C:K,4,FALSE),"")</f>
        <v/>
      </c>
      <c r="G1454" s="2" t="str" cm="1">
        <f t="array" ref="G1454">IFERROR(SMALL(IF($D$2:$D2363=D1454,$A$2:$A$911*1.001),1),"")</f>
        <v/>
      </c>
      <c r="H1454" s="2" t="str" cm="1">
        <f t="array" ref="H1454">IFERROR(SMALL(IF($D$2:$D2363=D1454,$A$2:$A$911*1.0001),2),"")</f>
        <v/>
      </c>
      <c r="I1454" s="2" t="str" cm="1">
        <f t="array" ref="I1454">IFERROR(SMALL(IF($D$2:$D2363=D1454,$A$2:$A$911*1.00001),3),"")</f>
        <v/>
      </c>
      <c r="J1454" s="2" t="str" cm="1">
        <f t="array" ref="J1454">IFERROR(SMALL(IF($D$2:$D2363=D1454,$A$2:$A$911*1.000001),4),"")</f>
        <v/>
      </c>
      <c r="K1454" s="13" t="str">
        <f t="shared" si="107"/>
        <v>No</v>
      </c>
      <c r="L1454" s="13" t="str">
        <f t="shared" si="108"/>
        <v>No</v>
      </c>
      <c r="M1454" s="13" t="str">
        <f t="shared" si="109"/>
        <v>No</v>
      </c>
      <c r="N1454" s="13" t="str">
        <f>Table1[[#This Row],[Club]]&amp;":"&amp;Table1[[#Headers],[Male]]</f>
        <v>:Male</v>
      </c>
    </row>
    <row r="1455" spans="1:14" x14ac:dyDescent="0.2">
      <c r="A1455" s="2">
        <v>1454</v>
      </c>
      <c r="B1455" s="2" t="str">
        <f>IFERROR(VLOOKUP($A$1&amp;":"&amp;A1455,'Finish order'!C:K,6,FALSE),"")</f>
        <v/>
      </c>
      <c r="C1455" s="2" t="str">
        <f>IFERROR(VLOOKUP(A$1&amp;":"&amp;A1455,'Finish order'!$C:$K,9,FALSE),"")</f>
        <v/>
      </c>
      <c r="D1455" s="2" t="str">
        <f>IFERROR(VLOOKUP(A$1&amp;":"&amp;A1455,'Finish order'!$C:$K,7,FALSE),"")</f>
        <v/>
      </c>
      <c r="E1455" s="11" t="str">
        <f>IFERROR(VLOOKUP($A$1&amp;":"&amp;A1455,'Finish order'!C:K,5,FALSE),"")</f>
        <v/>
      </c>
      <c r="F1455" s="2" t="str">
        <f>IFERROR(VLOOKUP($A$1&amp;":"&amp;A1455,'Finish order'!C:K,4,FALSE),"")</f>
        <v/>
      </c>
      <c r="G1455" s="2" t="str" cm="1">
        <f t="array" ref="G1455">IFERROR(SMALL(IF($D$2:$D2364=D1455,$A$2:$A$911*1.001),1),"")</f>
        <v/>
      </c>
      <c r="H1455" s="2" t="str" cm="1">
        <f t="array" ref="H1455">IFERROR(SMALL(IF($D$2:$D2364=D1455,$A$2:$A$911*1.0001),2),"")</f>
        <v/>
      </c>
      <c r="I1455" s="2" t="str" cm="1">
        <f t="array" ref="I1455">IFERROR(SMALL(IF($D$2:$D2364=D1455,$A$2:$A$911*1.00001),3),"")</f>
        <v/>
      </c>
      <c r="J1455" s="2" t="str" cm="1">
        <f t="array" ref="J1455">IFERROR(SMALL(IF($D$2:$D2364=D1455,$A$2:$A$911*1.000001),4),"")</f>
        <v/>
      </c>
      <c r="K1455" s="13" t="str">
        <f t="shared" si="107"/>
        <v>No</v>
      </c>
      <c r="L1455" s="13" t="str">
        <f t="shared" si="108"/>
        <v>No</v>
      </c>
      <c r="M1455" s="13" t="str">
        <f t="shared" si="109"/>
        <v>No</v>
      </c>
      <c r="N1455" s="13" t="str">
        <f>Table1[[#This Row],[Club]]&amp;":"&amp;Table1[[#Headers],[Male]]</f>
        <v>:Male</v>
      </c>
    </row>
    <row r="1456" spans="1:14" x14ac:dyDescent="0.2">
      <c r="A1456" s="2">
        <v>1455</v>
      </c>
      <c r="B1456" s="2" t="str">
        <f>IFERROR(VLOOKUP($A$1&amp;":"&amp;A1456,'Finish order'!C:K,6,FALSE),"")</f>
        <v/>
      </c>
      <c r="C1456" s="2" t="str">
        <f>IFERROR(VLOOKUP(A$1&amp;":"&amp;A1456,'Finish order'!$C:$K,9,FALSE),"")</f>
        <v/>
      </c>
      <c r="D1456" s="2" t="str">
        <f>IFERROR(VLOOKUP(A$1&amp;":"&amp;A1456,'Finish order'!$C:$K,7,FALSE),"")</f>
        <v/>
      </c>
      <c r="E1456" s="11" t="str">
        <f>IFERROR(VLOOKUP($A$1&amp;":"&amp;A1456,'Finish order'!C:K,5,FALSE),"")</f>
        <v/>
      </c>
      <c r="F1456" s="2" t="str">
        <f>IFERROR(VLOOKUP($A$1&amp;":"&amp;A1456,'Finish order'!C:K,4,FALSE),"")</f>
        <v/>
      </c>
      <c r="G1456" s="2" t="str" cm="1">
        <f t="array" ref="G1456">IFERROR(SMALL(IF($D$2:$D2365=D1456,$A$2:$A$911*1.001),1),"")</f>
        <v/>
      </c>
      <c r="H1456" s="2" t="str" cm="1">
        <f t="array" ref="H1456">IFERROR(SMALL(IF($D$2:$D2365=D1456,$A$2:$A$911*1.0001),2),"")</f>
        <v/>
      </c>
      <c r="I1456" s="2" t="str" cm="1">
        <f t="array" ref="I1456">IFERROR(SMALL(IF($D$2:$D2365=D1456,$A$2:$A$911*1.00001),3),"")</f>
        <v/>
      </c>
      <c r="J1456" s="2" t="str" cm="1">
        <f t="array" ref="J1456">IFERROR(SMALL(IF($D$2:$D2365=D1456,$A$2:$A$911*1.000001),4),"")</f>
        <v/>
      </c>
      <c r="K1456" s="13" t="str">
        <f t="shared" si="107"/>
        <v>No</v>
      </c>
      <c r="L1456" s="13" t="str">
        <f t="shared" si="108"/>
        <v>No</v>
      </c>
      <c r="M1456" s="13" t="str">
        <f t="shared" si="109"/>
        <v>No</v>
      </c>
      <c r="N1456" s="13" t="str">
        <f>Table1[[#This Row],[Club]]&amp;":"&amp;Table1[[#Headers],[Male]]</f>
        <v>:Male</v>
      </c>
    </row>
    <row r="1457" spans="1:14" x14ac:dyDescent="0.2">
      <c r="A1457" s="2">
        <v>1456</v>
      </c>
      <c r="B1457" s="2" t="str">
        <f>IFERROR(VLOOKUP($A$1&amp;":"&amp;A1457,'Finish order'!C:K,6,FALSE),"")</f>
        <v/>
      </c>
      <c r="C1457" s="2" t="str">
        <f>IFERROR(VLOOKUP(A$1&amp;":"&amp;A1457,'Finish order'!$C:$K,9,FALSE),"")</f>
        <v/>
      </c>
      <c r="D1457" s="2" t="str">
        <f>IFERROR(VLOOKUP(A$1&amp;":"&amp;A1457,'Finish order'!$C:$K,7,FALSE),"")</f>
        <v/>
      </c>
      <c r="E1457" s="11" t="str">
        <f>IFERROR(VLOOKUP($A$1&amp;":"&amp;A1457,'Finish order'!C:K,5,FALSE),"")</f>
        <v/>
      </c>
      <c r="F1457" s="2" t="str">
        <f>IFERROR(VLOOKUP($A$1&amp;":"&amp;A1457,'Finish order'!C:K,4,FALSE),"")</f>
        <v/>
      </c>
      <c r="G1457" s="2" t="str" cm="1">
        <f t="array" ref="G1457">IFERROR(SMALL(IF($D$2:$D2366=D1457,$A$2:$A$911*1.001),1),"")</f>
        <v/>
      </c>
      <c r="H1457" s="2" t="str" cm="1">
        <f t="array" ref="H1457">IFERROR(SMALL(IF($D$2:$D2366=D1457,$A$2:$A$911*1.0001),2),"")</f>
        <v/>
      </c>
      <c r="I1457" s="2" t="str" cm="1">
        <f t="array" ref="I1457">IFERROR(SMALL(IF($D$2:$D2366=D1457,$A$2:$A$911*1.00001),3),"")</f>
        <v/>
      </c>
      <c r="J1457" s="2" t="str" cm="1">
        <f t="array" ref="J1457">IFERROR(SMALL(IF($D$2:$D2366=D1457,$A$2:$A$911*1.000001),4),"")</f>
        <v/>
      </c>
      <c r="K1457" s="13" t="str">
        <f t="shared" si="107"/>
        <v>No</v>
      </c>
      <c r="L1457" s="13" t="str">
        <f t="shared" si="108"/>
        <v>No</v>
      </c>
      <c r="M1457" s="13" t="str">
        <f t="shared" si="109"/>
        <v>No</v>
      </c>
      <c r="N1457" s="13" t="str">
        <f>Table1[[#This Row],[Club]]&amp;":"&amp;Table1[[#Headers],[Male]]</f>
        <v>:Male</v>
      </c>
    </row>
    <row r="1458" spans="1:14" x14ac:dyDescent="0.2">
      <c r="A1458" s="2">
        <v>1457</v>
      </c>
      <c r="B1458" s="2" t="str">
        <f>IFERROR(VLOOKUP($A$1&amp;":"&amp;A1458,'Finish order'!C:K,6,FALSE),"")</f>
        <v/>
      </c>
      <c r="C1458" s="2" t="str">
        <f>IFERROR(VLOOKUP(A$1&amp;":"&amp;A1458,'Finish order'!$C:$K,9,FALSE),"")</f>
        <v/>
      </c>
      <c r="D1458" s="2" t="str">
        <f>IFERROR(VLOOKUP(A$1&amp;":"&amp;A1458,'Finish order'!$C:$K,7,FALSE),"")</f>
        <v/>
      </c>
      <c r="E1458" s="11" t="str">
        <f>IFERROR(VLOOKUP($A$1&amp;":"&amp;A1458,'Finish order'!C:K,5,FALSE),"")</f>
        <v/>
      </c>
      <c r="F1458" s="2" t="str">
        <f>IFERROR(VLOOKUP($A$1&amp;":"&amp;A1458,'Finish order'!C:K,4,FALSE),"")</f>
        <v/>
      </c>
      <c r="G1458" s="2" t="str" cm="1">
        <f t="array" ref="G1458">IFERROR(SMALL(IF($D$2:$D2367=D1458,$A$2:$A$911*1.001),1),"")</f>
        <v/>
      </c>
      <c r="H1458" s="2" t="str" cm="1">
        <f t="array" ref="H1458">IFERROR(SMALL(IF($D$2:$D2367=D1458,$A$2:$A$911*1.0001),2),"")</f>
        <v/>
      </c>
      <c r="I1458" s="2" t="str" cm="1">
        <f t="array" ref="I1458">IFERROR(SMALL(IF($D$2:$D2367=D1458,$A$2:$A$911*1.00001),3),"")</f>
        <v/>
      </c>
      <c r="J1458" s="2" t="str" cm="1">
        <f t="array" ref="J1458">IFERROR(SMALL(IF($D$2:$D2367=D1458,$A$2:$A$911*1.000001),4),"")</f>
        <v/>
      </c>
      <c r="K1458" s="13" t="str">
        <f t="shared" si="107"/>
        <v>No</v>
      </c>
      <c r="L1458" s="13" t="str">
        <f t="shared" si="108"/>
        <v>No</v>
      </c>
      <c r="M1458" s="13" t="str">
        <f t="shared" si="109"/>
        <v>No</v>
      </c>
      <c r="N1458" s="13" t="str">
        <f>Table1[[#This Row],[Club]]&amp;":"&amp;Table1[[#Headers],[Male]]</f>
        <v>:Male</v>
      </c>
    </row>
    <row r="1459" spans="1:14" x14ac:dyDescent="0.2">
      <c r="A1459" s="2">
        <v>1458</v>
      </c>
      <c r="B1459" s="2" t="str">
        <f>IFERROR(VLOOKUP($A$1&amp;":"&amp;A1459,'Finish order'!C:K,6,FALSE),"")</f>
        <v/>
      </c>
      <c r="C1459" s="2" t="str">
        <f>IFERROR(VLOOKUP(A$1&amp;":"&amp;A1459,'Finish order'!$C:$K,9,FALSE),"")</f>
        <v/>
      </c>
      <c r="D1459" s="2" t="str">
        <f>IFERROR(VLOOKUP(A$1&amp;":"&amp;A1459,'Finish order'!$C:$K,7,FALSE),"")</f>
        <v/>
      </c>
      <c r="E1459" s="11" t="str">
        <f>IFERROR(VLOOKUP($A$1&amp;":"&amp;A1459,'Finish order'!C:K,5,FALSE),"")</f>
        <v/>
      </c>
      <c r="F1459" s="2" t="str">
        <f>IFERROR(VLOOKUP($A$1&amp;":"&amp;A1459,'Finish order'!C:K,4,FALSE),"")</f>
        <v/>
      </c>
      <c r="G1459" s="2" t="str" cm="1">
        <f t="array" ref="G1459">IFERROR(SMALL(IF($D$2:$D2368=D1459,$A$2:$A$911*1.001),1),"")</f>
        <v/>
      </c>
      <c r="H1459" s="2" t="str" cm="1">
        <f t="array" ref="H1459">IFERROR(SMALL(IF($D$2:$D2368=D1459,$A$2:$A$911*1.0001),2),"")</f>
        <v/>
      </c>
      <c r="I1459" s="2" t="str" cm="1">
        <f t="array" ref="I1459">IFERROR(SMALL(IF($D$2:$D2368=D1459,$A$2:$A$911*1.00001),3),"")</f>
        <v/>
      </c>
      <c r="J1459" s="2" t="str" cm="1">
        <f t="array" ref="J1459">IFERROR(SMALL(IF($D$2:$D2368=D1459,$A$2:$A$911*1.000001),4),"")</f>
        <v/>
      </c>
      <c r="K1459" s="13" t="str">
        <f t="shared" si="107"/>
        <v>No</v>
      </c>
      <c r="L1459" s="13" t="str">
        <f t="shared" si="108"/>
        <v>No</v>
      </c>
      <c r="M1459" s="13" t="str">
        <f t="shared" si="109"/>
        <v>No</v>
      </c>
      <c r="N1459" s="13" t="str">
        <f>Table1[[#This Row],[Club]]&amp;":"&amp;Table1[[#Headers],[Male]]</f>
        <v>:Male</v>
      </c>
    </row>
    <row r="1460" spans="1:14" x14ac:dyDescent="0.2">
      <c r="A1460" s="2">
        <v>1459</v>
      </c>
      <c r="B1460" s="2" t="str">
        <f>IFERROR(VLOOKUP($A$1&amp;":"&amp;A1460,'Finish order'!C:K,6,FALSE),"")</f>
        <v/>
      </c>
      <c r="C1460" s="2" t="str">
        <f>IFERROR(VLOOKUP(A$1&amp;":"&amp;A1460,'Finish order'!$C:$K,9,FALSE),"")</f>
        <v/>
      </c>
      <c r="D1460" s="2" t="str">
        <f>IFERROR(VLOOKUP(A$1&amp;":"&amp;A1460,'Finish order'!$C:$K,7,FALSE),"")</f>
        <v/>
      </c>
      <c r="E1460" s="11" t="str">
        <f>IFERROR(VLOOKUP($A$1&amp;":"&amp;A1460,'Finish order'!C:K,5,FALSE),"")</f>
        <v/>
      </c>
      <c r="F1460" s="2" t="str">
        <f>IFERROR(VLOOKUP($A$1&amp;":"&amp;A1460,'Finish order'!C:K,4,FALSE),"")</f>
        <v/>
      </c>
      <c r="G1460" s="2" t="str" cm="1">
        <f t="array" ref="G1460">IFERROR(SMALL(IF($D$2:$D2369=D1460,$A$2:$A$911*1.001),1),"")</f>
        <v/>
      </c>
      <c r="H1460" s="2" t="str" cm="1">
        <f t="array" ref="H1460">IFERROR(SMALL(IF($D$2:$D2369=D1460,$A$2:$A$911*1.0001),2),"")</f>
        <v/>
      </c>
      <c r="I1460" s="2" t="str" cm="1">
        <f t="array" ref="I1460">IFERROR(SMALL(IF($D$2:$D2369=D1460,$A$2:$A$911*1.00001),3),"")</f>
        <v/>
      </c>
      <c r="J1460" s="2" t="str" cm="1">
        <f t="array" ref="J1460">IFERROR(SMALL(IF($D$2:$D2369=D1460,$A$2:$A$911*1.000001),4),"")</f>
        <v/>
      </c>
      <c r="K1460" s="13" t="str">
        <f t="shared" si="107"/>
        <v>No</v>
      </c>
      <c r="L1460" s="13" t="str">
        <f t="shared" si="108"/>
        <v>No</v>
      </c>
      <c r="M1460" s="13" t="str">
        <f t="shared" si="109"/>
        <v>No</v>
      </c>
      <c r="N1460" s="13" t="str">
        <f>Table1[[#This Row],[Club]]&amp;":"&amp;Table1[[#Headers],[Male]]</f>
        <v>:Male</v>
      </c>
    </row>
    <row r="1461" spans="1:14" x14ac:dyDescent="0.2">
      <c r="A1461" s="2">
        <v>1460</v>
      </c>
      <c r="B1461" s="2" t="str">
        <f>IFERROR(VLOOKUP($A$1&amp;":"&amp;A1461,'Finish order'!C:K,6,FALSE),"")</f>
        <v/>
      </c>
      <c r="C1461" s="2" t="str">
        <f>IFERROR(VLOOKUP(A$1&amp;":"&amp;A1461,'Finish order'!$C:$K,9,FALSE),"")</f>
        <v/>
      </c>
      <c r="D1461" s="2" t="str">
        <f>IFERROR(VLOOKUP(A$1&amp;":"&amp;A1461,'Finish order'!$C:$K,7,FALSE),"")</f>
        <v/>
      </c>
      <c r="E1461" s="11" t="str">
        <f>IFERROR(VLOOKUP($A$1&amp;":"&amp;A1461,'Finish order'!C:K,5,FALSE),"")</f>
        <v/>
      </c>
      <c r="F1461" s="2" t="str">
        <f>IFERROR(VLOOKUP($A$1&amp;":"&amp;A1461,'Finish order'!C:K,4,FALSE),"")</f>
        <v/>
      </c>
      <c r="G1461" s="2" t="str" cm="1">
        <f t="array" ref="G1461">IFERROR(SMALL(IF($D$2:$D2370=D1461,$A$2:$A$911*1.001),1),"")</f>
        <v/>
      </c>
      <c r="H1461" s="2" t="str" cm="1">
        <f t="array" ref="H1461">IFERROR(SMALL(IF($D$2:$D2370=D1461,$A$2:$A$911*1.0001),2),"")</f>
        <v/>
      </c>
      <c r="I1461" s="2" t="str" cm="1">
        <f t="array" ref="I1461">IFERROR(SMALL(IF($D$2:$D2370=D1461,$A$2:$A$911*1.00001),3),"")</f>
        <v/>
      </c>
      <c r="J1461" s="2" t="str" cm="1">
        <f t="array" ref="J1461">IFERROR(SMALL(IF($D$2:$D2370=D1461,$A$2:$A$911*1.000001),4),"")</f>
        <v/>
      </c>
      <c r="K1461" s="13" t="str">
        <f t="shared" si="107"/>
        <v>No</v>
      </c>
      <c r="L1461" s="13" t="str">
        <f t="shared" si="108"/>
        <v>No</v>
      </c>
      <c r="M1461" s="13" t="str">
        <f t="shared" si="109"/>
        <v>No</v>
      </c>
      <c r="N1461" s="13" t="str">
        <f>Table1[[#This Row],[Club]]&amp;":"&amp;Table1[[#Headers],[Male]]</f>
        <v>:Male</v>
      </c>
    </row>
    <row r="1462" spans="1:14" x14ac:dyDescent="0.2">
      <c r="A1462" s="2">
        <v>1461</v>
      </c>
      <c r="B1462" s="2" t="str">
        <f>IFERROR(VLOOKUP($A$1&amp;":"&amp;A1462,'Finish order'!C:K,6,FALSE),"")</f>
        <v/>
      </c>
      <c r="C1462" s="2" t="str">
        <f>IFERROR(VLOOKUP(A$1&amp;":"&amp;A1462,'Finish order'!$C:$K,9,FALSE),"")</f>
        <v/>
      </c>
      <c r="D1462" s="2" t="str">
        <f>IFERROR(VLOOKUP(A$1&amp;":"&amp;A1462,'Finish order'!$C:$K,7,FALSE),"")</f>
        <v/>
      </c>
      <c r="E1462" s="11" t="str">
        <f>IFERROR(VLOOKUP($A$1&amp;":"&amp;A1462,'Finish order'!C:K,5,FALSE),"")</f>
        <v/>
      </c>
      <c r="F1462" s="2" t="str">
        <f>IFERROR(VLOOKUP($A$1&amp;":"&amp;A1462,'Finish order'!C:K,4,FALSE),"")</f>
        <v/>
      </c>
      <c r="G1462" s="2" t="str" cm="1">
        <f t="array" ref="G1462">IFERROR(SMALL(IF($D$2:$D2371=D1462,$A$2:$A$911*1.001),1),"")</f>
        <v/>
      </c>
      <c r="H1462" s="2" t="str" cm="1">
        <f t="array" ref="H1462">IFERROR(SMALL(IF($D$2:$D2371=D1462,$A$2:$A$911*1.0001),2),"")</f>
        <v/>
      </c>
      <c r="I1462" s="2" t="str" cm="1">
        <f t="array" ref="I1462">IFERROR(SMALL(IF($D$2:$D2371=D1462,$A$2:$A$911*1.00001),3),"")</f>
        <v/>
      </c>
      <c r="J1462" s="2" t="str" cm="1">
        <f t="array" ref="J1462">IFERROR(SMALL(IF($D$2:$D2371=D1462,$A$2:$A$911*1.000001),4),"")</f>
        <v/>
      </c>
      <c r="K1462" s="13" t="str">
        <f t="shared" si="107"/>
        <v>No</v>
      </c>
      <c r="L1462" s="13" t="str">
        <f t="shared" si="108"/>
        <v>No</v>
      </c>
      <c r="M1462" s="13" t="str">
        <f t="shared" si="109"/>
        <v>No</v>
      </c>
      <c r="N1462" s="13" t="str">
        <f>Table1[[#This Row],[Club]]&amp;":"&amp;Table1[[#Headers],[Male]]</f>
        <v>:Male</v>
      </c>
    </row>
    <row r="1463" spans="1:14" x14ac:dyDescent="0.2">
      <c r="A1463" s="2">
        <v>1462</v>
      </c>
      <c r="B1463" s="2" t="str">
        <f>IFERROR(VLOOKUP($A$1&amp;":"&amp;A1463,'Finish order'!C:K,6,FALSE),"")</f>
        <v/>
      </c>
      <c r="C1463" s="2" t="str">
        <f>IFERROR(VLOOKUP(A$1&amp;":"&amp;A1463,'Finish order'!$C:$K,9,FALSE),"")</f>
        <v/>
      </c>
      <c r="D1463" s="2" t="str">
        <f>IFERROR(VLOOKUP(A$1&amp;":"&amp;A1463,'Finish order'!$C:$K,7,FALSE),"")</f>
        <v/>
      </c>
      <c r="E1463" s="11" t="str">
        <f>IFERROR(VLOOKUP($A$1&amp;":"&amp;A1463,'Finish order'!C:K,5,FALSE),"")</f>
        <v/>
      </c>
      <c r="F1463" s="2" t="str">
        <f>IFERROR(VLOOKUP($A$1&amp;":"&amp;A1463,'Finish order'!C:K,4,FALSE),"")</f>
        <v/>
      </c>
      <c r="G1463" s="2" t="str" cm="1">
        <f t="array" ref="G1463">IFERROR(SMALL(IF($D$2:$D2372=D1463,$A$2:$A$911*1.001),1),"")</f>
        <v/>
      </c>
      <c r="H1463" s="2" t="str" cm="1">
        <f t="array" ref="H1463">IFERROR(SMALL(IF($D$2:$D2372=D1463,$A$2:$A$911*1.0001),2),"")</f>
        <v/>
      </c>
      <c r="I1463" s="2" t="str" cm="1">
        <f t="array" ref="I1463">IFERROR(SMALL(IF($D$2:$D2372=D1463,$A$2:$A$911*1.00001),3),"")</f>
        <v/>
      </c>
      <c r="J1463" s="2" t="str" cm="1">
        <f t="array" ref="J1463">IFERROR(SMALL(IF($D$2:$D2372=D1463,$A$2:$A$911*1.000001),4),"")</f>
        <v/>
      </c>
      <c r="K1463" s="13" t="str">
        <f t="shared" si="107"/>
        <v>No</v>
      </c>
      <c r="L1463" s="13" t="str">
        <f t="shared" si="108"/>
        <v>No</v>
      </c>
      <c r="M1463" s="13" t="str">
        <f t="shared" si="109"/>
        <v>No</v>
      </c>
      <c r="N1463" s="13" t="str">
        <f>Table1[[#This Row],[Club]]&amp;":"&amp;Table1[[#Headers],[Male]]</f>
        <v>:Male</v>
      </c>
    </row>
    <row r="1464" spans="1:14" x14ac:dyDescent="0.2">
      <c r="A1464" s="2">
        <v>1463</v>
      </c>
      <c r="B1464" s="2" t="str">
        <f>IFERROR(VLOOKUP($A$1&amp;":"&amp;A1464,'Finish order'!C:K,6,FALSE),"")</f>
        <v/>
      </c>
      <c r="C1464" s="2" t="str">
        <f>IFERROR(VLOOKUP(A$1&amp;":"&amp;A1464,'Finish order'!$C:$K,9,FALSE),"")</f>
        <v/>
      </c>
      <c r="D1464" s="2" t="str">
        <f>IFERROR(VLOOKUP(A$1&amp;":"&amp;A1464,'Finish order'!$C:$K,7,FALSE),"")</f>
        <v/>
      </c>
      <c r="E1464" s="11" t="str">
        <f>IFERROR(VLOOKUP($A$1&amp;":"&amp;A1464,'Finish order'!C:K,5,FALSE),"")</f>
        <v/>
      </c>
      <c r="F1464" s="2" t="str">
        <f>IFERROR(VLOOKUP($A$1&amp;":"&amp;A1464,'Finish order'!C:K,4,FALSE),"")</f>
        <v/>
      </c>
      <c r="G1464" s="2" t="str" cm="1">
        <f t="array" ref="G1464">IFERROR(SMALL(IF($D$2:$D2373=D1464,$A$2:$A$911*1.001),1),"")</f>
        <v/>
      </c>
      <c r="H1464" s="2" t="str" cm="1">
        <f t="array" ref="H1464">IFERROR(SMALL(IF($D$2:$D2373=D1464,$A$2:$A$911*1.0001),2),"")</f>
        <v/>
      </c>
      <c r="I1464" s="2" t="str" cm="1">
        <f t="array" ref="I1464">IFERROR(SMALL(IF($D$2:$D2373=D1464,$A$2:$A$911*1.00001),3),"")</f>
        <v/>
      </c>
      <c r="J1464" s="2" t="str" cm="1">
        <f t="array" ref="J1464">IFERROR(SMALL(IF($D$2:$D2373=D1464,$A$2:$A$911*1.000001),4),"")</f>
        <v/>
      </c>
      <c r="K1464" s="13" t="str">
        <f t="shared" si="107"/>
        <v>No</v>
      </c>
      <c r="L1464" s="13" t="str">
        <f t="shared" si="108"/>
        <v>No</v>
      </c>
      <c r="M1464" s="13" t="str">
        <f t="shared" si="109"/>
        <v>No</v>
      </c>
      <c r="N1464" s="13" t="str">
        <f>Table1[[#This Row],[Club]]&amp;":"&amp;Table1[[#Headers],[Male]]</f>
        <v>:Male</v>
      </c>
    </row>
    <row r="1465" spans="1:14" x14ac:dyDescent="0.2">
      <c r="A1465" s="2">
        <v>1464</v>
      </c>
      <c r="B1465" s="2" t="str">
        <f>IFERROR(VLOOKUP($A$1&amp;":"&amp;A1465,'Finish order'!C:K,6,FALSE),"")</f>
        <v/>
      </c>
      <c r="C1465" s="2" t="str">
        <f>IFERROR(VLOOKUP(A$1&amp;":"&amp;A1465,'Finish order'!$C:$K,9,FALSE),"")</f>
        <v/>
      </c>
      <c r="D1465" s="2" t="str">
        <f>IFERROR(VLOOKUP(A$1&amp;":"&amp;A1465,'Finish order'!$C:$K,7,FALSE),"")</f>
        <v/>
      </c>
      <c r="E1465" s="11" t="str">
        <f>IFERROR(VLOOKUP($A$1&amp;":"&amp;A1465,'Finish order'!C:K,5,FALSE),"")</f>
        <v/>
      </c>
      <c r="F1465" s="2" t="str">
        <f>IFERROR(VLOOKUP($A$1&amp;":"&amp;A1465,'Finish order'!C:K,4,FALSE),"")</f>
        <v/>
      </c>
      <c r="G1465" s="2" t="str" cm="1">
        <f t="array" ref="G1465">IFERROR(SMALL(IF($D$2:$D2374=D1465,$A$2:$A$911*1.001),1),"")</f>
        <v/>
      </c>
      <c r="H1465" s="2" t="str" cm="1">
        <f t="array" ref="H1465">IFERROR(SMALL(IF($D$2:$D2374=D1465,$A$2:$A$911*1.0001),2),"")</f>
        <v/>
      </c>
      <c r="I1465" s="2" t="str" cm="1">
        <f t="array" ref="I1465">IFERROR(SMALL(IF($D$2:$D2374=D1465,$A$2:$A$911*1.00001),3),"")</f>
        <v/>
      </c>
      <c r="J1465" s="2" t="str" cm="1">
        <f t="array" ref="J1465">IFERROR(SMALL(IF($D$2:$D2374=D1465,$A$2:$A$911*1.000001),4),"")</f>
        <v/>
      </c>
      <c r="K1465" s="13" t="str">
        <f t="shared" si="107"/>
        <v>No</v>
      </c>
      <c r="L1465" s="13" t="str">
        <f t="shared" si="108"/>
        <v>No</v>
      </c>
      <c r="M1465" s="13" t="str">
        <f t="shared" si="109"/>
        <v>No</v>
      </c>
      <c r="N1465" s="13" t="str">
        <f>Table1[[#This Row],[Club]]&amp;":"&amp;Table1[[#Headers],[Male]]</f>
        <v>:Male</v>
      </c>
    </row>
    <row r="1466" spans="1:14" x14ac:dyDescent="0.2">
      <c r="A1466" s="2">
        <v>1465</v>
      </c>
      <c r="B1466" s="2" t="str">
        <f>IFERROR(VLOOKUP($A$1&amp;":"&amp;A1466,'Finish order'!C:K,6,FALSE),"")</f>
        <v/>
      </c>
      <c r="C1466" s="2" t="str">
        <f>IFERROR(VLOOKUP(A$1&amp;":"&amp;A1466,'Finish order'!$C:$K,9,FALSE),"")</f>
        <v/>
      </c>
      <c r="D1466" s="2" t="str">
        <f>IFERROR(VLOOKUP(A$1&amp;":"&amp;A1466,'Finish order'!$C:$K,7,FALSE),"")</f>
        <v/>
      </c>
      <c r="E1466" s="11" t="str">
        <f>IFERROR(VLOOKUP($A$1&amp;":"&amp;A1466,'Finish order'!C:K,5,FALSE),"")</f>
        <v/>
      </c>
      <c r="F1466" s="2" t="str">
        <f>IFERROR(VLOOKUP($A$1&amp;":"&amp;A1466,'Finish order'!C:K,4,FALSE),"")</f>
        <v/>
      </c>
      <c r="G1466" s="2" t="str" cm="1">
        <f t="array" ref="G1466">IFERROR(SMALL(IF($D$2:$D2375=D1466,$A$2:$A$911*1.001),1),"")</f>
        <v/>
      </c>
      <c r="H1466" s="2" t="str" cm="1">
        <f t="array" ref="H1466">IFERROR(SMALL(IF($D$2:$D2375=D1466,$A$2:$A$911*1.0001),2),"")</f>
        <v/>
      </c>
      <c r="I1466" s="2" t="str" cm="1">
        <f t="array" ref="I1466">IFERROR(SMALL(IF($D$2:$D2375=D1466,$A$2:$A$911*1.00001),3),"")</f>
        <v/>
      </c>
      <c r="J1466" s="2" t="str" cm="1">
        <f t="array" ref="J1466">IFERROR(SMALL(IF($D$2:$D2375=D1466,$A$2:$A$911*1.000001),4),"")</f>
        <v/>
      </c>
      <c r="K1466" s="13" t="str">
        <f t="shared" si="107"/>
        <v>No</v>
      </c>
      <c r="L1466" s="13" t="str">
        <f t="shared" si="108"/>
        <v>No</v>
      </c>
      <c r="M1466" s="13" t="str">
        <f t="shared" si="109"/>
        <v>No</v>
      </c>
      <c r="N1466" s="13" t="str">
        <f>Table1[[#This Row],[Club]]&amp;":"&amp;Table1[[#Headers],[Male]]</f>
        <v>:Male</v>
      </c>
    </row>
    <row r="1467" spans="1:14" x14ac:dyDescent="0.2">
      <c r="A1467" s="2">
        <v>1466</v>
      </c>
      <c r="B1467" s="2" t="str">
        <f>IFERROR(VLOOKUP($A$1&amp;":"&amp;A1467,'Finish order'!C:K,6,FALSE),"")</f>
        <v/>
      </c>
      <c r="C1467" s="2" t="str">
        <f>IFERROR(VLOOKUP(A$1&amp;":"&amp;A1467,'Finish order'!$C:$K,9,FALSE),"")</f>
        <v/>
      </c>
      <c r="D1467" s="2" t="str">
        <f>IFERROR(VLOOKUP(A$1&amp;":"&amp;A1467,'Finish order'!$C:$K,7,FALSE),"")</f>
        <v/>
      </c>
      <c r="E1467" s="11" t="str">
        <f>IFERROR(VLOOKUP($A$1&amp;":"&amp;A1467,'Finish order'!C:K,5,FALSE),"")</f>
        <v/>
      </c>
      <c r="F1467" s="2" t="str">
        <f>IFERROR(VLOOKUP($A$1&amp;":"&amp;A1467,'Finish order'!C:K,4,FALSE),"")</f>
        <v/>
      </c>
      <c r="G1467" s="2" t="str" cm="1">
        <f t="array" ref="G1467">IFERROR(SMALL(IF($D$2:$D2376=D1467,$A$2:$A$911*1.001),1),"")</f>
        <v/>
      </c>
      <c r="H1467" s="2" t="str" cm="1">
        <f t="array" ref="H1467">IFERROR(SMALL(IF($D$2:$D2376=D1467,$A$2:$A$911*1.0001),2),"")</f>
        <v/>
      </c>
      <c r="I1467" s="2" t="str" cm="1">
        <f t="array" ref="I1467">IFERROR(SMALL(IF($D$2:$D2376=D1467,$A$2:$A$911*1.00001),3),"")</f>
        <v/>
      </c>
      <c r="J1467" s="2" t="str" cm="1">
        <f t="array" ref="J1467">IFERROR(SMALL(IF($D$2:$D2376=D1467,$A$2:$A$911*1.000001),4),"")</f>
        <v/>
      </c>
      <c r="K1467" s="13" t="str">
        <f t="shared" si="107"/>
        <v>No</v>
      </c>
      <c r="L1467" s="13" t="str">
        <f t="shared" si="108"/>
        <v>No</v>
      </c>
      <c r="M1467" s="13" t="str">
        <f t="shared" si="109"/>
        <v>No</v>
      </c>
      <c r="N1467" s="13" t="str">
        <f>Table1[[#This Row],[Club]]&amp;":"&amp;Table1[[#Headers],[Male]]</f>
        <v>:Male</v>
      </c>
    </row>
    <row r="1468" spans="1:14" x14ac:dyDescent="0.2">
      <c r="A1468" s="2">
        <v>1467</v>
      </c>
      <c r="B1468" s="2" t="str">
        <f>IFERROR(VLOOKUP($A$1&amp;":"&amp;A1468,'Finish order'!C:K,6,FALSE),"")</f>
        <v/>
      </c>
      <c r="C1468" s="2" t="str">
        <f>IFERROR(VLOOKUP(A$1&amp;":"&amp;A1468,'Finish order'!$C:$K,9,FALSE),"")</f>
        <v/>
      </c>
      <c r="D1468" s="2" t="str">
        <f>IFERROR(VLOOKUP(A$1&amp;":"&amp;A1468,'Finish order'!$C:$K,7,FALSE),"")</f>
        <v/>
      </c>
      <c r="E1468" s="11" t="str">
        <f>IFERROR(VLOOKUP($A$1&amp;":"&amp;A1468,'Finish order'!C:K,5,FALSE),"")</f>
        <v/>
      </c>
      <c r="F1468" s="2" t="str">
        <f>IFERROR(VLOOKUP($A$1&amp;":"&amp;A1468,'Finish order'!C:K,4,FALSE),"")</f>
        <v/>
      </c>
      <c r="G1468" s="2" t="str" cm="1">
        <f t="array" ref="G1468">IFERROR(SMALL(IF($D$2:$D2377=D1468,$A$2:$A$911*1.001),1),"")</f>
        <v/>
      </c>
      <c r="H1468" s="2" t="str" cm="1">
        <f t="array" ref="H1468">IFERROR(SMALL(IF($D$2:$D2377=D1468,$A$2:$A$911*1.0001),2),"")</f>
        <v/>
      </c>
      <c r="I1468" s="2" t="str" cm="1">
        <f t="array" ref="I1468">IFERROR(SMALL(IF($D$2:$D2377=D1468,$A$2:$A$911*1.00001),3),"")</f>
        <v/>
      </c>
      <c r="J1468" s="2" t="str" cm="1">
        <f t="array" ref="J1468">IFERROR(SMALL(IF($D$2:$D2377=D1468,$A$2:$A$911*1.000001),4),"")</f>
        <v/>
      </c>
      <c r="K1468" s="13" t="str">
        <f t="shared" si="107"/>
        <v>No</v>
      </c>
      <c r="L1468" s="13" t="str">
        <f t="shared" si="108"/>
        <v>No</v>
      </c>
      <c r="M1468" s="13" t="str">
        <f t="shared" si="109"/>
        <v>No</v>
      </c>
      <c r="N1468" s="13" t="str">
        <f>Table1[[#This Row],[Club]]&amp;":"&amp;Table1[[#Headers],[Male]]</f>
        <v>:Male</v>
      </c>
    </row>
    <row r="1469" spans="1:14" x14ac:dyDescent="0.2">
      <c r="A1469" s="2">
        <v>1468</v>
      </c>
      <c r="B1469" s="2" t="str">
        <f>IFERROR(VLOOKUP($A$1&amp;":"&amp;A1469,'Finish order'!C:K,6,FALSE),"")</f>
        <v/>
      </c>
      <c r="C1469" s="2" t="str">
        <f>IFERROR(VLOOKUP(A$1&amp;":"&amp;A1469,'Finish order'!$C:$K,9,FALSE),"")</f>
        <v/>
      </c>
      <c r="D1469" s="2" t="str">
        <f>IFERROR(VLOOKUP(A$1&amp;":"&amp;A1469,'Finish order'!$C:$K,7,FALSE),"")</f>
        <v/>
      </c>
      <c r="E1469" s="11" t="str">
        <f>IFERROR(VLOOKUP($A$1&amp;":"&amp;A1469,'Finish order'!C:K,5,FALSE),"")</f>
        <v/>
      </c>
      <c r="F1469" s="2" t="str">
        <f>IFERROR(VLOOKUP($A$1&amp;":"&amp;A1469,'Finish order'!C:K,4,FALSE),"")</f>
        <v/>
      </c>
      <c r="G1469" s="2" t="str" cm="1">
        <f t="array" ref="G1469">IFERROR(SMALL(IF($D$2:$D2378=D1469,$A$2:$A$911*1.001),1),"")</f>
        <v/>
      </c>
      <c r="H1469" s="2" t="str" cm="1">
        <f t="array" ref="H1469">IFERROR(SMALL(IF($D$2:$D2378=D1469,$A$2:$A$911*1.0001),2),"")</f>
        <v/>
      </c>
      <c r="I1469" s="2" t="str" cm="1">
        <f t="array" ref="I1469">IFERROR(SMALL(IF($D$2:$D2378=D1469,$A$2:$A$911*1.00001),3),"")</f>
        <v/>
      </c>
      <c r="J1469" s="2" t="str" cm="1">
        <f t="array" ref="J1469">IFERROR(SMALL(IF($D$2:$D2378=D1469,$A$2:$A$911*1.000001),4),"")</f>
        <v/>
      </c>
      <c r="K1469" s="13" t="str">
        <f t="shared" si="107"/>
        <v>No</v>
      </c>
      <c r="L1469" s="13" t="str">
        <f t="shared" si="108"/>
        <v>No</v>
      </c>
      <c r="M1469" s="13" t="str">
        <f t="shared" si="109"/>
        <v>No</v>
      </c>
      <c r="N1469" s="13" t="str">
        <f>Table1[[#This Row],[Club]]&amp;":"&amp;Table1[[#Headers],[Male]]</f>
        <v>:Male</v>
      </c>
    </row>
    <row r="1470" spans="1:14" x14ac:dyDescent="0.2">
      <c r="A1470" s="2">
        <v>1469</v>
      </c>
      <c r="B1470" s="2" t="str">
        <f>IFERROR(VLOOKUP($A$1&amp;":"&amp;A1470,'Finish order'!C:K,6,FALSE),"")</f>
        <v/>
      </c>
      <c r="C1470" s="2" t="str">
        <f>IFERROR(VLOOKUP(A$1&amp;":"&amp;A1470,'Finish order'!$C:$K,9,FALSE),"")</f>
        <v/>
      </c>
      <c r="D1470" s="2" t="str">
        <f>IFERROR(VLOOKUP(A$1&amp;":"&amp;A1470,'Finish order'!$C:$K,7,FALSE),"")</f>
        <v/>
      </c>
      <c r="E1470" s="11" t="str">
        <f>IFERROR(VLOOKUP($A$1&amp;":"&amp;A1470,'Finish order'!C:K,5,FALSE),"")</f>
        <v/>
      </c>
      <c r="F1470" s="2" t="str">
        <f>IFERROR(VLOOKUP($A$1&amp;":"&amp;A1470,'Finish order'!C:K,4,FALSE),"")</f>
        <v/>
      </c>
      <c r="G1470" s="2" t="str" cm="1">
        <f t="array" ref="G1470">IFERROR(SMALL(IF($D$2:$D2379=D1470,$A$2:$A$911*1.001),1),"")</f>
        <v/>
      </c>
      <c r="H1470" s="2" t="str" cm="1">
        <f t="array" ref="H1470">IFERROR(SMALL(IF($D$2:$D2379=D1470,$A$2:$A$911*1.0001),2),"")</f>
        <v/>
      </c>
      <c r="I1470" s="2" t="str" cm="1">
        <f t="array" ref="I1470">IFERROR(SMALL(IF($D$2:$D2379=D1470,$A$2:$A$911*1.00001),3),"")</f>
        <v/>
      </c>
      <c r="J1470" s="2" t="str" cm="1">
        <f t="array" ref="J1470">IFERROR(SMALL(IF($D$2:$D2379=D1470,$A$2:$A$911*1.000001),4),"")</f>
        <v/>
      </c>
      <c r="K1470" s="13" t="str">
        <f t="shared" si="107"/>
        <v>No</v>
      </c>
      <c r="L1470" s="13" t="str">
        <f t="shared" si="108"/>
        <v>No</v>
      </c>
      <c r="M1470" s="13" t="str">
        <f t="shared" si="109"/>
        <v>No</v>
      </c>
      <c r="N1470" s="13" t="str">
        <f>Table1[[#This Row],[Club]]&amp;":"&amp;Table1[[#Headers],[Male]]</f>
        <v>:Male</v>
      </c>
    </row>
    <row r="1471" spans="1:14" x14ac:dyDescent="0.2">
      <c r="A1471" s="2">
        <v>1470</v>
      </c>
      <c r="B1471" s="2" t="str">
        <f>IFERROR(VLOOKUP($A$1&amp;":"&amp;A1471,'Finish order'!C:K,6,FALSE),"")</f>
        <v/>
      </c>
      <c r="C1471" s="2" t="str">
        <f>IFERROR(VLOOKUP(A$1&amp;":"&amp;A1471,'Finish order'!$C:$K,9,FALSE),"")</f>
        <v/>
      </c>
      <c r="D1471" s="2" t="str">
        <f>IFERROR(VLOOKUP(A$1&amp;":"&amp;A1471,'Finish order'!$C:$K,7,FALSE),"")</f>
        <v/>
      </c>
      <c r="E1471" s="11" t="str">
        <f>IFERROR(VLOOKUP($A$1&amp;":"&amp;A1471,'Finish order'!C:K,5,FALSE),"")</f>
        <v/>
      </c>
      <c r="F1471" s="2" t="str">
        <f>IFERROR(VLOOKUP($A$1&amp;":"&amp;A1471,'Finish order'!C:K,4,FALSE),"")</f>
        <v/>
      </c>
      <c r="G1471" s="2" t="str" cm="1">
        <f t="array" ref="G1471">IFERROR(SMALL(IF($D$2:$D2380=D1471,$A$2:$A$911*1.001),1),"")</f>
        <v/>
      </c>
      <c r="H1471" s="2" t="str" cm="1">
        <f t="array" ref="H1471">IFERROR(SMALL(IF($D$2:$D2380=D1471,$A$2:$A$911*1.0001),2),"")</f>
        <v/>
      </c>
      <c r="I1471" s="2" t="str" cm="1">
        <f t="array" ref="I1471">IFERROR(SMALL(IF($D$2:$D2380=D1471,$A$2:$A$911*1.00001),3),"")</f>
        <v/>
      </c>
      <c r="J1471" s="2" t="str" cm="1">
        <f t="array" ref="J1471">IFERROR(SMALL(IF($D$2:$D2380=D1471,$A$2:$A$911*1.000001),4),"")</f>
        <v/>
      </c>
      <c r="K1471" s="13" t="str">
        <f t="shared" si="107"/>
        <v>No</v>
      </c>
      <c r="L1471" s="13" t="str">
        <f t="shared" si="108"/>
        <v>No</v>
      </c>
      <c r="M1471" s="13" t="str">
        <f t="shared" si="109"/>
        <v>No</v>
      </c>
      <c r="N1471" s="13" t="str">
        <f>Table1[[#This Row],[Club]]&amp;":"&amp;Table1[[#Headers],[Male]]</f>
        <v>:Male</v>
      </c>
    </row>
    <row r="1472" spans="1:14" x14ac:dyDescent="0.2">
      <c r="A1472" s="2">
        <v>1471</v>
      </c>
      <c r="B1472" s="2" t="str">
        <f>IFERROR(VLOOKUP($A$1&amp;":"&amp;A1472,'Finish order'!C:K,6,FALSE),"")</f>
        <v/>
      </c>
      <c r="C1472" s="2" t="str">
        <f>IFERROR(VLOOKUP(A$1&amp;":"&amp;A1472,'Finish order'!$C:$K,9,FALSE),"")</f>
        <v/>
      </c>
      <c r="D1472" s="2" t="str">
        <f>IFERROR(VLOOKUP(A$1&amp;":"&amp;A1472,'Finish order'!$C:$K,7,FALSE),"")</f>
        <v/>
      </c>
      <c r="E1472" s="11" t="str">
        <f>IFERROR(VLOOKUP($A$1&amp;":"&amp;A1472,'Finish order'!C:K,5,FALSE),"")</f>
        <v/>
      </c>
      <c r="F1472" s="2" t="str">
        <f>IFERROR(VLOOKUP($A$1&amp;":"&amp;A1472,'Finish order'!C:K,4,FALSE),"")</f>
        <v/>
      </c>
      <c r="G1472" s="2" t="str" cm="1">
        <f t="array" ref="G1472">IFERROR(SMALL(IF($D$2:$D2381=D1472,$A$2:$A$911*1.001),1),"")</f>
        <v/>
      </c>
      <c r="H1472" s="2" t="str" cm="1">
        <f t="array" ref="H1472">IFERROR(SMALL(IF($D$2:$D2381=D1472,$A$2:$A$911*1.0001),2),"")</f>
        <v/>
      </c>
      <c r="I1472" s="2" t="str" cm="1">
        <f t="array" ref="I1472">IFERROR(SMALL(IF($D$2:$D2381=D1472,$A$2:$A$911*1.00001),3),"")</f>
        <v/>
      </c>
      <c r="J1472" s="2" t="str" cm="1">
        <f t="array" ref="J1472">IFERROR(SMALL(IF($D$2:$D2381=D1472,$A$2:$A$911*1.000001),4),"")</f>
        <v/>
      </c>
      <c r="K1472" s="13" t="str">
        <f t="shared" si="107"/>
        <v>No</v>
      </c>
      <c r="L1472" s="13" t="str">
        <f t="shared" si="108"/>
        <v>No</v>
      </c>
      <c r="M1472" s="13" t="str">
        <f t="shared" si="109"/>
        <v>No</v>
      </c>
      <c r="N1472" s="13" t="str">
        <f>Table1[[#This Row],[Club]]&amp;":"&amp;Table1[[#Headers],[Male]]</f>
        <v>:Male</v>
      </c>
    </row>
    <row r="1473" spans="1:14" x14ac:dyDescent="0.2">
      <c r="A1473" s="2">
        <v>1472</v>
      </c>
      <c r="B1473" s="2" t="str">
        <f>IFERROR(VLOOKUP($A$1&amp;":"&amp;A1473,'Finish order'!C:K,6,FALSE),"")</f>
        <v/>
      </c>
      <c r="C1473" s="2" t="str">
        <f>IFERROR(VLOOKUP(A$1&amp;":"&amp;A1473,'Finish order'!$C:$K,9,FALSE),"")</f>
        <v/>
      </c>
      <c r="D1473" s="2" t="str">
        <f>IFERROR(VLOOKUP(A$1&amp;":"&amp;A1473,'Finish order'!$C:$K,7,FALSE),"")</f>
        <v/>
      </c>
      <c r="E1473" s="11" t="str">
        <f>IFERROR(VLOOKUP($A$1&amp;":"&amp;A1473,'Finish order'!C:K,5,FALSE),"")</f>
        <v/>
      </c>
      <c r="F1473" s="2" t="str">
        <f>IFERROR(VLOOKUP($A$1&amp;":"&amp;A1473,'Finish order'!C:K,4,FALSE),"")</f>
        <v/>
      </c>
      <c r="G1473" s="2" t="str" cm="1">
        <f t="array" ref="G1473">IFERROR(SMALL(IF($D$2:$D2382=D1473,$A$2:$A$911*1.001),1),"")</f>
        <v/>
      </c>
      <c r="H1473" s="2" t="str" cm="1">
        <f t="array" ref="H1473">IFERROR(SMALL(IF($D$2:$D2382=D1473,$A$2:$A$911*1.0001),2),"")</f>
        <v/>
      </c>
      <c r="I1473" s="2" t="str" cm="1">
        <f t="array" ref="I1473">IFERROR(SMALL(IF($D$2:$D2382=D1473,$A$2:$A$911*1.00001),3),"")</f>
        <v/>
      </c>
      <c r="J1473" s="2" t="str" cm="1">
        <f t="array" ref="J1473">IFERROR(SMALL(IF($D$2:$D2382=D1473,$A$2:$A$911*1.000001),4),"")</f>
        <v/>
      </c>
      <c r="K1473" s="13" t="str">
        <f t="shared" si="107"/>
        <v>No</v>
      </c>
      <c r="L1473" s="13" t="str">
        <f t="shared" si="108"/>
        <v>No</v>
      </c>
      <c r="M1473" s="13" t="str">
        <f t="shared" si="109"/>
        <v>No</v>
      </c>
      <c r="N1473" s="13" t="str">
        <f>Table1[[#This Row],[Club]]&amp;":"&amp;Table1[[#Headers],[Male]]</f>
        <v>:Male</v>
      </c>
    </row>
    <row r="1474" spans="1:14" x14ac:dyDescent="0.2">
      <c r="A1474" s="2">
        <v>1473</v>
      </c>
      <c r="B1474" s="2" t="str">
        <f>IFERROR(VLOOKUP($A$1&amp;":"&amp;A1474,'Finish order'!C:K,6,FALSE),"")</f>
        <v/>
      </c>
      <c r="C1474" s="2" t="str">
        <f>IFERROR(VLOOKUP(A$1&amp;":"&amp;A1474,'Finish order'!$C:$K,9,FALSE),"")</f>
        <v/>
      </c>
      <c r="D1474" s="2" t="str">
        <f>IFERROR(VLOOKUP(A$1&amp;":"&amp;A1474,'Finish order'!$C:$K,7,FALSE),"")</f>
        <v/>
      </c>
      <c r="E1474" s="11" t="str">
        <f>IFERROR(VLOOKUP($A$1&amp;":"&amp;A1474,'Finish order'!C:K,5,FALSE),"")</f>
        <v/>
      </c>
      <c r="F1474" s="2" t="str">
        <f>IFERROR(VLOOKUP($A$1&amp;":"&amp;A1474,'Finish order'!C:K,4,FALSE),"")</f>
        <v/>
      </c>
      <c r="G1474" s="2" t="str" cm="1">
        <f t="array" ref="G1474">IFERROR(SMALL(IF($D$2:$D2383=D1474,$A$2:$A$911*1.001),1),"")</f>
        <v/>
      </c>
      <c r="H1474" s="2" t="str" cm="1">
        <f t="array" ref="H1474">IFERROR(SMALL(IF($D$2:$D2383=D1474,$A$2:$A$911*1.0001),2),"")</f>
        <v/>
      </c>
      <c r="I1474" s="2" t="str" cm="1">
        <f t="array" ref="I1474">IFERROR(SMALL(IF($D$2:$D2383=D1474,$A$2:$A$911*1.00001),3),"")</f>
        <v/>
      </c>
      <c r="J1474" s="2" t="str" cm="1">
        <f t="array" ref="J1474">IFERROR(SMALL(IF($D$2:$D2383=D1474,$A$2:$A$911*1.000001),4),"")</f>
        <v/>
      </c>
      <c r="K1474" s="13" t="str">
        <f t="shared" ref="K1474:K1501" si="110">IF(A1474&lt;&gt;"", IF(COUNT(G1474:J1474)=4, SUM(G1474:J1474), "No"), "")</f>
        <v>No</v>
      </c>
      <c r="L1474" s="13" t="str">
        <f t="shared" ref="L1474:L1501" si="111">IF(A1474&lt;&gt;"", IF(COUNT(G1474:I1474)=3, SUM(G1474:I1474), "No"), "")</f>
        <v>No</v>
      </c>
      <c r="M1474" s="13" t="str">
        <f t="shared" ref="M1474:M1501" si="112">IF(A1474&lt;&gt;"", IF(COUNT(G1474:H1474)=2, SUM(G1474:H1474), "No"), "")</f>
        <v>No</v>
      </c>
      <c r="N1474" s="13" t="str">
        <f>Table1[[#This Row],[Club]]&amp;":"&amp;Table1[[#Headers],[Male]]</f>
        <v>:Male</v>
      </c>
    </row>
    <row r="1475" spans="1:14" x14ac:dyDescent="0.2">
      <c r="A1475" s="2">
        <v>1474</v>
      </c>
      <c r="B1475" s="2" t="str">
        <f>IFERROR(VLOOKUP($A$1&amp;":"&amp;A1475,'Finish order'!C:K,6,FALSE),"")</f>
        <v/>
      </c>
      <c r="C1475" s="2" t="str">
        <f>IFERROR(VLOOKUP(A$1&amp;":"&amp;A1475,'Finish order'!$C:$K,9,FALSE),"")</f>
        <v/>
      </c>
      <c r="D1475" s="2" t="str">
        <f>IFERROR(VLOOKUP(A$1&amp;":"&amp;A1475,'Finish order'!$C:$K,7,FALSE),"")</f>
        <v/>
      </c>
      <c r="E1475" s="11" t="str">
        <f>IFERROR(VLOOKUP($A$1&amp;":"&amp;A1475,'Finish order'!C:K,5,FALSE),"")</f>
        <v/>
      </c>
      <c r="F1475" s="2" t="str">
        <f>IFERROR(VLOOKUP($A$1&amp;":"&amp;A1475,'Finish order'!C:K,4,FALSE),"")</f>
        <v/>
      </c>
      <c r="G1475" s="2" t="str" cm="1">
        <f t="array" ref="G1475">IFERROR(SMALL(IF($D$2:$D2384=D1475,$A$2:$A$911*1.001),1),"")</f>
        <v/>
      </c>
      <c r="H1475" s="2" t="str" cm="1">
        <f t="array" ref="H1475">IFERROR(SMALL(IF($D$2:$D2384=D1475,$A$2:$A$911*1.0001),2),"")</f>
        <v/>
      </c>
      <c r="I1475" s="2" t="str" cm="1">
        <f t="array" ref="I1475">IFERROR(SMALL(IF($D$2:$D2384=D1475,$A$2:$A$911*1.00001),3),"")</f>
        <v/>
      </c>
      <c r="J1475" s="2" t="str" cm="1">
        <f t="array" ref="J1475">IFERROR(SMALL(IF($D$2:$D2384=D1475,$A$2:$A$911*1.000001),4),"")</f>
        <v/>
      </c>
      <c r="K1475" s="13" t="str">
        <f t="shared" si="110"/>
        <v>No</v>
      </c>
      <c r="L1475" s="13" t="str">
        <f t="shared" si="111"/>
        <v>No</v>
      </c>
      <c r="M1475" s="13" t="str">
        <f t="shared" si="112"/>
        <v>No</v>
      </c>
      <c r="N1475" s="13" t="str">
        <f>Table1[[#This Row],[Club]]&amp;":"&amp;Table1[[#Headers],[Male]]</f>
        <v>:Male</v>
      </c>
    </row>
    <row r="1476" spans="1:14" x14ac:dyDescent="0.2">
      <c r="A1476" s="2">
        <v>1475</v>
      </c>
      <c r="B1476" s="2" t="str">
        <f>IFERROR(VLOOKUP($A$1&amp;":"&amp;A1476,'Finish order'!C:K,6,FALSE),"")</f>
        <v/>
      </c>
      <c r="C1476" s="2" t="str">
        <f>IFERROR(VLOOKUP(A$1&amp;":"&amp;A1476,'Finish order'!$C:$K,9,FALSE),"")</f>
        <v/>
      </c>
      <c r="D1476" s="2" t="str">
        <f>IFERROR(VLOOKUP(A$1&amp;":"&amp;A1476,'Finish order'!$C:$K,7,FALSE),"")</f>
        <v/>
      </c>
      <c r="E1476" s="11" t="str">
        <f>IFERROR(VLOOKUP($A$1&amp;":"&amp;A1476,'Finish order'!C:K,5,FALSE),"")</f>
        <v/>
      </c>
      <c r="F1476" s="2" t="str">
        <f>IFERROR(VLOOKUP($A$1&amp;":"&amp;A1476,'Finish order'!C:K,4,FALSE),"")</f>
        <v/>
      </c>
      <c r="G1476" s="2" t="str" cm="1">
        <f t="array" ref="G1476">IFERROR(SMALL(IF($D$2:$D2385=D1476,$A$2:$A$911*1.001),1),"")</f>
        <v/>
      </c>
      <c r="H1476" s="2" t="str" cm="1">
        <f t="array" ref="H1476">IFERROR(SMALL(IF($D$2:$D2385=D1476,$A$2:$A$911*1.0001),2),"")</f>
        <v/>
      </c>
      <c r="I1476" s="2" t="str" cm="1">
        <f t="array" ref="I1476">IFERROR(SMALL(IF($D$2:$D2385=D1476,$A$2:$A$911*1.00001),3),"")</f>
        <v/>
      </c>
      <c r="J1476" s="2" t="str" cm="1">
        <f t="array" ref="J1476">IFERROR(SMALL(IF($D$2:$D2385=D1476,$A$2:$A$911*1.000001),4),"")</f>
        <v/>
      </c>
      <c r="K1476" s="13" t="str">
        <f t="shared" si="110"/>
        <v>No</v>
      </c>
      <c r="L1476" s="13" t="str">
        <f t="shared" si="111"/>
        <v>No</v>
      </c>
      <c r="M1476" s="13" t="str">
        <f t="shared" si="112"/>
        <v>No</v>
      </c>
      <c r="N1476" s="13" t="str">
        <f>Table1[[#This Row],[Club]]&amp;":"&amp;Table1[[#Headers],[Male]]</f>
        <v>:Male</v>
      </c>
    </row>
    <row r="1477" spans="1:14" x14ac:dyDescent="0.2">
      <c r="A1477" s="2">
        <v>1476</v>
      </c>
      <c r="B1477" s="2" t="str">
        <f>IFERROR(VLOOKUP($A$1&amp;":"&amp;A1477,'Finish order'!C:K,6,FALSE),"")</f>
        <v/>
      </c>
      <c r="C1477" s="2" t="str">
        <f>IFERROR(VLOOKUP(A$1&amp;":"&amp;A1477,'Finish order'!$C:$K,9,FALSE),"")</f>
        <v/>
      </c>
      <c r="D1477" s="2" t="str">
        <f>IFERROR(VLOOKUP(A$1&amp;":"&amp;A1477,'Finish order'!$C:$K,7,FALSE),"")</f>
        <v/>
      </c>
      <c r="E1477" s="11" t="str">
        <f>IFERROR(VLOOKUP($A$1&amp;":"&amp;A1477,'Finish order'!C:K,5,FALSE),"")</f>
        <v/>
      </c>
      <c r="F1477" s="2" t="str">
        <f>IFERROR(VLOOKUP($A$1&amp;":"&amp;A1477,'Finish order'!C:K,4,FALSE),"")</f>
        <v/>
      </c>
      <c r="G1477" s="2" t="str" cm="1">
        <f t="array" ref="G1477">IFERROR(SMALL(IF($D$2:$D2386=D1477,$A$2:$A$911*1.001),1),"")</f>
        <v/>
      </c>
      <c r="H1477" s="2" t="str" cm="1">
        <f t="array" ref="H1477">IFERROR(SMALL(IF($D$2:$D2386=D1477,$A$2:$A$911*1.0001),2),"")</f>
        <v/>
      </c>
      <c r="I1477" s="2" t="str" cm="1">
        <f t="array" ref="I1477">IFERROR(SMALL(IF($D$2:$D2386=D1477,$A$2:$A$911*1.00001),3),"")</f>
        <v/>
      </c>
      <c r="J1477" s="2" t="str" cm="1">
        <f t="array" ref="J1477">IFERROR(SMALL(IF($D$2:$D2386=D1477,$A$2:$A$911*1.000001),4),"")</f>
        <v/>
      </c>
      <c r="K1477" s="13" t="str">
        <f t="shared" si="110"/>
        <v>No</v>
      </c>
      <c r="L1477" s="13" t="str">
        <f t="shared" si="111"/>
        <v>No</v>
      </c>
      <c r="M1477" s="13" t="str">
        <f t="shared" si="112"/>
        <v>No</v>
      </c>
      <c r="N1477" s="13" t="str">
        <f>Table1[[#This Row],[Club]]&amp;":"&amp;Table1[[#Headers],[Male]]</f>
        <v>:Male</v>
      </c>
    </row>
    <row r="1478" spans="1:14" x14ac:dyDescent="0.2">
      <c r="A1478" s="2">
        <v>1477</v>
      </c>
      <c r="B1478" s="2" t="str">
        <f>IFERROR(VLOOKUP($A$1&amp;":"&amp;A1478,'Finish order'!C:K,6,FALSE),"")</f>
        <v/>
      </c>
      <c r="C1478" s="2" t="str">
        <f>IFERROR(VLOOKUP(A$1&amp;":"&amp;A1478,'Finish order'!$C:$K,9,FALSE),"")</f>
        <v/>
      </c>
      <c r="D1478" s="2" t="str">
        <f>IFERROR(VLOOKUP(A$1&amp;":"&amp;A1478,'Finish order'!$C:$K,7,FALSE),"")</f>
        <v/>
      </c>
      <c r="E1478" s="11" t="str">
        <f>IFERROR(VLOOKUP($A$1&amp;":"&amp;A1478,'Finish order'!C:K,5,FALSE),"")</f>
        <v/>
      </c>
      <c r="F1478" s="2" t="str">
        <f>IFERROR(VLOOKUP($A$1&amp;":"&amp;A1478,'Finish order'!C:K,4,FALSE),"")</f>
        <v/>
      </c>
      <c r="G1478" s="2" t="str" cm="1">
        <f t="array" ref="G1478">IFERROR(SMALL(IF($D$2:$D2387=D1478,$A$2:$A$911*1.001),1),"")</f>
        <v/>
      </c>
      <c r="H1478" s="2" t="str" cm="1">
        <f t="array" ref="H1478">IFERROR(SMALL(IF($D$2:$D2387=D1478,$A$2:$A$911*1.0001),2),"")</f>
        <v/>
      </c>
      <c r="I1478" s="2" t="str" cm="1">
        <f t="array" ref="I1478">IFERROR(SMALL(IF($D$2:$D2387=D1478,$A$2:$A$911*1.00001),3),"")</f>
        <v/>
      </c>
      <c r="J1478" s="2" t="str" cm="1">
        <f t="array" ref="J1478">IFERROR(SMALL(IF($D$2:$D2387=D1478,$A$2:$A$911*1.000001),4),"")</f>
        <v/>
      </c>
      <c r="K1478" s="13" t="str">
        <f t="shared" si="110"/>
        <v>No</v>
      </c>
      <c r="L1478" s="13" t="str">
        <f t="shared" si="111"/>
        <v>No</v>
      </c>
      <c r="M1478" s="13" t="str">
        <f t="shared" si="112"/>
        <v>No</v>
      </c>
      <c r="N1478" s="13" t="str">
        <f>Table1[[#This Row],[Club]]&amp;":"&amp;Table1[[#Headers],[Male]]</f>
        <v>:Male</v>
      </c>
    </row>
    <row r="1479" spans="1:14" x14ac:dyDescent="0.2">
      <c r="A1479" s="2">
        <v>1478</v>
      </c>
      <c r="B1479" s="2" t="str">
        <f>IFERROR(VLOOKUP($A$1&amp;":"&amp;A1479,'Finish order'!C:K,6,FALSE),"")</f>
        <v/>
      </c>
      <c r="C1479" s="2" t="str">
        <f>IFERROR(VLOOKUP(A$1&amp;":"&amp;A1479,'Finish order'!$C:$K,9,FALSE),"")</f>
        <v/>
      </c>
      <c r="D1479" s="2" t="str">
        <f>IFERROR(VLOOKUP(A$1&amp;":"&amp;A1479,'Finish order'!$C:$K,7,FALSE),"")</f>
        <v/>
      </c>
      <c r="E1479" s="11" t="str">
        <f>IFERROR(VLOOKUP($A$1&amp;":"&amp;A1479,'Finish order'!C:K,5,FALSE),"")</f>
        <v/>
      </c>
      <c r="F1479" s="2" t="str">
        <f>IFERROR(VLOOKUP($A$1&amp;":"&amp;A1479,'Finish order'!C:K,4,FALSE),"")</f>
        <v/>
      </c>
      <c r="G1479" s="2" t="str" cm="1">
        <f t="array" ref="G1479">IFERROR(SMALL(IF($D$2:$D2388=D1479,$A$2:$A$911*1.001),1),"")</f>
        <v/>
      </c>
      <c r="H1479" s="2" t="str" cm="1">
        <f t="array" ref="H1479">IFERROR(SMALL(IF($D$2:$D2388=D1479,$A$2:$A$911*1.0001),2),"")</f>
        <v/>
      </c>
      <c r="I1479" s="2" t="str" cm="1">
        <f t="array" ref="I1479">IFERROR(SMALL(IF($D$2:$D2388=D1479,$A$2:$A$911*1.00001),3),"")</f>
        <v/>
      </c>
      <c r="J1479" s="2" t="str" cm="1">
        <f t="array" ref="J1479">IFERROR(SMALL(IF($D$2:$D2388=D1479,$A$2:$A$911*1.000001),4),"")</f>
        <v/>
      </c>
      <c r="K1479" s="13" t="str">
        <f t="shared" si="110"/>
        <v>No</v>
      </c>
      <c r="L1479" s="13" t="str">
        <f t="shared" si="111"/>
        <v>No</v>
      </c>
      <c r="M1479" s="13" t="str">
        <f t="shared" si="112"/>
        <v>No</v>
      </c>
      <c r="N1479" s="13" t="str">
        <f>Table1[[#This Row],[Club]]&amp;":"&amp;Table1[[#Headers],[Male]]</f>
        <v>:Male</v>
      </c>
    </row>
    <row r="1480" spans="1:14" x14ac:dyDescent="0.2">
      <c r="A1480" s="2">
        <v>1479</v>
      </c>
      <c r="B1480" s="2" t="str">
        <f>IFERROR(VLOOKUP($A$1&amp;":"&amp;A1480,'Finish order'!C:K,6,FALSE),"")</f>
        <v/>
      </c>
      <c r="C1480" s="2" t="str">
        <f>IFERROR(VLOOKUP(A$1&amp;":"&amp;A1480,'Finish order'!$C:$K,9,FALSE),"")</f>
        <v/>
      </c>
      <c r="D1480" s="2" t="str">
        <f>IFERROR(VLOOKUP(A$1&amp;":"&amp;A1480,'Finish order'!$C:$K,7,FALSE),"")</f>
        <v/>
      </c>
      <c r="E1480" s="11" t="str">
        <f>IFERROR(VLOOKUP($A$1&amp;":"&amp;A1480,'Finish order'!C:K,5,FALSE),"")</f>
        <v/>
      </c>
      <c r="F1480" s="2" t="str">
        <f>IFERROR(VLOOKUP($A$1&amp;":"&amp;A1480,'Finish order'!C:K,4,FALSE),"")</f>
        <v/>
      </c>
      <c r="G1480" s="2" t="str" cm="1">
        <f t="array" ref="G1480">IFERROR(SMALL(IF($D$2:$D2389=D1480,$A$2:$A$911*1.001),1),"")</f>
        <v/>
      </c>
      <c r="H1480" s="2" t="str" cm="1">
        <f t="array" ref="H1480">IFERROR(SMALL(IF($D$2:$D2389=D1480,$A$2:$A$911*1.0001),2),"")</f>
        <v/>
      </c>
      <c r="I1480" s="2" t="str" cm="1">
        <f t="array" ref="I1480">IFERROR(SMALL(IF($D$2:$D2389=D1480,$A$2:$A$911*1.00001),3),"")</f>
        <v/>
      </c>
      <c r="J1480" s="2" t="str" cm="1">
        <f t="array" ref="J1480">IFERROR(SMALL(IF($D$2:$D2389=D1480,$A$2:$A$911*1.000001),4),"")</f>
        <v/>
      </c>
      <c r="K1480" s="13" t="str">
        <f t="shared" si="110"/>
        <v>No</v>
      </c>
      <c r="L1480" s="13" t="str">
        <f t="shared" si="111"/>
        <v>No</v>
      </c>
      <c r="M1480" s="13" t="str">
        <f t="shared" si="112"/>
        <v>No</v>
      </c>
      <c r="N1480" s="13" t="str">
        <f>Table1[[#This Row],[Club]]&amp;":"&amp;Table1[[#Headers],[Male]]</f>
        <v>:Male</v>
      </c>
    </row>
    <row r="1481" spans="1:14" x14ac:dyDescent="0.2">
      <c r="A1481" s="2">
        <v>1480</v>
      </c>
      <c r="B1481" s="2" t="str">
        <f>IFERROR(VLOOKUP($A$1&amp;":"&amp;A1481,'Finish order'!C:K,6,FALSE),"")</f>
        <v/>
      </c>
      <c r="C1481" s="2" t="str">
        <f>IFERROR(VLOOKUP(A$1&amp;":"&amp;A1481,'Finish order'!$C:$K,9,FALSE),"")</f>
        <v/>
      </c>
      <c r="D1481" s="2" t="str">
        <f>IFERROR(VLOOKUP(A$1&amp;":"&amp;A1481,'Finish order'!$C:$K,7,FALSE),"")</f>
        <v/>
      </c>
      <c r="E1481" s="11" t="str">
        <f>IFERROR(VLOOKUP($A$1&amp;":"&amp;A1481,'Finish order'!C:K,5,FALSE),"")</f>
        <v/>
      </c>
      <c r="F1481" s="2" t="str">
        <f>IFERROR(VLOOKUP($A$1&amp;":"&amp;A1481,'Finish order'!C:K,4,FALSE),"")</f>
        <v/>
      </c>
      <c r="G1481" s="2" t="str" cm="1">
        <f t="array" ref="G1481">IFERROR(SMALL(IF($D$2:$D2390=D1481,$A$2:$A$911*1.001),1),"")</f>
        <v/>
      </c>
      <c r="H1481" s="2" t="str" cm="1">
        <f t="array" ref="H1481">IFERROR(SMALL(IF($D$2:$D2390=D1481,$A$2:$A$911*1.0001),2),"")</f>
        <v/>
      </c>
      <c r="I1481" s="2" t="str" cm="1">
        <f t="array" ref="I1481">IFERROR(SMALL(IF($D$2:$D2390=D1481,$A$2:$A$911*1.00001),3),"")</f>
        <v/>
      </c>
      <c r="J1481" s="2" t="str" cm="1">
        <f t="array" ref="J1481">IFERROR(SMALL(IF($D$2:$D2390=D1481,$A$2:$A$911*1.000001),4),"")</f>
        <v/>
      </c>
      <c r="K1481" s="13" t="str">
        <f t="shared" si="110"/>
        <v>No</v>
      </c>
      <c r="L1481" s="13" t="str">
        <f t="shared" si="111"/>
        <v>No</v>
      </c>
      <c r="M1481" s="13" t="str">
        <f t="shared" si="112"/>
        <v>No</v>
      </c>
      <c r="N1481" s="13" t="str">
        <f>Table1[[#This Row],[Club]]&amp;":"&amp;Table1[[#Headers],[Male]]</f>
        <v>:Male</v>
      </c>
    </row>
    <row r="1482" spans="1:14" x14ac:dyDescent="0.2">
      <c r="A1482" s="2">
        <v>1481</v>
      </c>
      <c r="B1482" s="2" t="str">
        <f>IFERROR(VLOOKUP($A$1&amp;":"&amp;A1482,'Finish order'!C:K,6,FALSE),"")</f>
        <v/>
      </c>
      <c r="C1482" s="2" t="str">
        <f>IFERROR(VLOOKUP(A$1&amp;":"&amp;A1482,'Finish order'!$C:$K,9,FALSE),"")</f>
        <v/>
      </c>
      <c r="D1482" s="2" t="str">
        <f>IFERROR(VLOOKUP(A$1&amp;":"&amp;A1482,'Finish order'!$C:$K,7,FALSE),"")</f>
        <v/>
      </c>
      <c r="E1482" s="11" t="str">
        <f>IFERROR(VLOOKUP($A$1&amp;":"&amp;A1482,'Finish order'!C:K,5,FALSE),"")</f>
        <v/>
      </c>
      <c r="F1482" s="2" t="str">
        <f>IFERROR(VLOOKUP($A$1&amp;":"&amp;A1482,'Finish order'!C:K,4,FALSE),"")</f>
        <v/>
      </c>
      <c r="G1482" s="2" t="str" cm="1">
        <f t="array" ref="G1482">IFERROR(SMALL(IF($D$2:$D2391=D1482,$A$2:$A$911*1.001),1),"")</f>
        <v/>
      </c>
      <c r="H1482" s="2" t="str" cm="1">
        <f t="array" ref="H1482">IFERROR(SMALL(IF($D$2:$D2391=D1482,$A$2:$A$911*1.0001),2),"")</f>
        <v/>
      </c>
      <c r="I1482" s="2" t="str" cm="1">
        <f t="array" ref="I1482">IFERROR(SMALL(IF($D$2:$D2391=D1482,$A$2:$A$911*1.00001),3),"")</f>
        <v/>
      </c>
      <c r="J1482" s="2" t="str" cm="1">
        <f t="array" ref="J1482">IFERROR(SMALL(IF($D$2:$D2391=D1482,$A$2:$A$911*1.000001),4),"")</f>
        <v/>
      </c>
      <c r="K1482" s="13" t="str">
        <f t="shared" si="110"/>
        <v>No</v>
      </c>
      <c r="L1482" s="13" t="str">
        <f t="shared" si="111"/>
        <v>No</v>
      </c>
      <c r="M1482" s="13" t="str">
        <f t="shared" si="112"/>
        <v>No</v>
      </c>
      <c r="N1482" s="13" t="str">
        <f>Table1[[#This Row],[Club]]&amp;":"&amp;Table1[[#Headers],[Male]]</f>
        <v>:Male</v>
      </c>
    </row>
    <row r="1483" spans="1:14" x14ac:dyDescent="0.2">
      <c r="A1483" s="2">
        <v>1482</v>
      </c>
      <c r="B1483" s="2" t="str">
        <f>IFERROR(VLOOKUP($A$1&amp;":"&amp;A1483,'Finish order'!C:K,6,FALSE),"")</f>
        <v/>
      </c>
      <c r="C1483" s="2" t="str">
        <f>IFERROR(VLOOKUP(A$1&amp;":"&amp;A1483,'Finish order'!$C:$K,9,FALSE),"")</f>
        <v/>
      </c>
      <c r="D1483" s="2" t="str">
        <f>IFERROR(VLOOKUP(A$1&amp;":"&amp;A1483,'Finish order'!$C:$K,7,FALSE),"")</f>
        <v/>
      </c>
      <c r="E1483" s="11" t="str">
        <f>IFERROR(VLOOKUP($A$1&amp;":"&amp;A1483,'Finish order'!C:K,5,FALSE),"")</f>
        <v/>
      </c>
      <c r="F1483" s="2" t="str">
        <f>IFERROR(VLOOKUP($A$1&amp;":"&amp;A1483,'Finish order'!C:K,4,FALSE),"")</f>
        <v/>
      </c>
      <c r="G1483" s="2" t="str" cm="1">
        <f t="array" ref="G1483">IFERROR(SMALL(IF($D$2:$D2392=D1483,$A$2:$A$911*1.001),1),"")</f>
        <v/>
      </c>
      <c r="H1483" s="2" t="str" cm="1">
        <f t="array" ref="H1483">IFERROR(SMALL(IF($D$2:$D2392=D1483,$A$2:$A$911*1.0001),2),"")</f>
        <v/>
      </c>
      <c r="I1483" s="2" t="str" cm="1">
        <f t="array" ref="I1483">IFERROR(SMALL(IF($D$2:$D2392=D1483,$A$2:$A$911*1.00001),3),"")</f>
        <v/>
      </c>
      <c r="J1483" s="2" t="str" cm="1">
        <f t="array" ref="J1483">IFERROR(SMALL(IF($D$2:$D2392=D1483,$A$2:$A$911*1.000001),4),"")</f>
        <v/>
      </c>
      <c r="K1483" s="13" t="str">
        <f t="shared" si="110"/>
        <v>No</v>
      </c>
      <c r="L1483" s="13" t="str">
        <f t="shared" si="111"/>
        <v>No</v>
      </c>
      <c r="M1483" s="13" t="str">
        <f t="shared" si="112"/>
        <v>No</v>
      </c>
      <c r="N1483" s="13" t="str">
        <f>Table1[[#This Row],[Club]]&amp;":"&amp;Table1[[#Headers],[Male]]</f>
        <v>:Male</v>
      </c>
    </row>
    <row r="1484" spans="1:14" x14ac:dyDescent="0.2">
      <c r="A1484" s="2">
        <v>1483</v>
      </c>
      <c r="B1484" s="2" t="str">
        <f>IFERROR(VLOOKUP($A$1&amp;":"&amp;A1484,'Finish order'!C:K,6,FALSE),"")</f>
        <v/>
      </c>
      <c r="C1484" s="2" t="str">
        <f>IFERROR(VLOOKUP(A$1&amp;":"&amp;A1484,'Finish order'!$C:$K,9,FALSE),"")</f>
        <v/>
      </c>
      <c r="D1484" s="2" t="str">
        <f>IFERROR(VLOOKUP(A$1&amp;":"&amp;A1484,'Finish order'!$C:$K,7,FALSE),"")</f>
        <v/>
      </c>
      <c r="E1484" s="11" t="str">
        <f>IFERROR(VLOOKUP($A$1&amp;":"&amp;A1484,'Finish order'!C:K,5,FALSE),"")</f>
        <v/>
      </c>
      <c r="F1484" s="2" t="str">
        <f>IFERROR(VLOOKUP($A$1&amp;":"&amp;A1484,'Finish order'!C:K,4,FALSE),"")</f>
        <v/>
      </c>
      <c r="G1484" s="2" t="str" cm="1">
        <f t="array" ref="G1484">IFERROR(SMALL(IF($D$2:$D2393=D1484,$A$2:$A$911*1.001),1),"")</f>
        <v/>
      </c>
      <c r="H1484" s="2" t="str" cm="1">
        <f t="array" ref="H1484">IFERROR(SMALL(IF($D$2:$D2393=D1484,$A$2:$A$911*1.0001),2),"")</f>
        <v/>
      </c>
      <c r="I1484" s="2" t="str" cm="1">
        <f t="array" ref="I1484">IFERROR(SMALL(IF($D$2:$D2393=D1484,$A$2:$A$911*1.00001),3),"")</f>
        <v/>
      </c>
      <c r="J1484" s="2" t="str" cm="1">
        <f t="array" ref="J1484">IFERROR(SMALL(IF($D$2:$D2393=D1484,$A$2:$A$911*1.000001),4),"")</f>
        <v/>
      </c>
      <c r="K1484" s="13" t="str">
        <f t="shared" si="110"/>
        <v>No</v>
      </c>
      <c r="L1484" s="13" t="str">
        <f t="shared" si="111"/>
        <v>No</v>
      </c>
      <c r="M1484" s="13" t="str">
        <f t="shared" si="112"/>
        <v>No</v>
      </c>
      <c r="N1484" s="13" t="str">
        <f>Table1[[#This Row],[Club]]&amp;":"&amp;Table1[[#Headers],[Male]]</f>
        <v>:Male</v>
      </c>
    </row>
    <row r="1485" spans="1:14" x14ac:dyDescent="0.2">
      <c r="A1485" s="2">
        <v>1484</v>
      </c>
      <c r="B1485" s="2" t="str">
        <f>IFERROR(VLOOKUP($A$1&amp;":"&amp;A1485,'Finish order'!C:K,6,FALSE),"")</f>
        <v/>
      </c>
      <c r="C1485" s="2" t="str">
        <f>IFERROR(VLOOKUP(A$1&amp;":"&amp;A1485,'Finish order'!$C:$K,9,FALSE),"")</f>
        <v/>
      </c>
      <c r="D1485" s="2" t="str">
        <f>IFERROR(VLOOKUP(A$1&amp;":"&amp;A1485,'Finish order'!$C:$K,7,FALSE),"")</f>
        <v/>
      </c>
      <c r="E1485" s="11" t="str">
        <f>IFERROR(VLOOKUP($A$1&amp;":"&amp;A1485,'Finish order'!C:K,5,FALSE),"")</f>
        <v/>
      </c>
      <c r="F1485" s="2" t="str">
        <f>IFERROR(VLOOKUP($A$1&amp;":"&amp;A1485,'Finish order'!C:K,4,FALSE),"")</f>
        <v/>
      </c>
      <c r="G1485" s="2" t="str" cm="1">
        <f t="array" ref="G1485">IFERROR(SMALL(IF($D$2:$D2394=D1485,$A$2:$A$911*1.001),1),"")</f>
        <v/>
      </c>
      <c r="H1485" s="2" t="str" cm="1">
        <f t="array" ref="H1485">IFERROR(SMALL(IF($D$2:$D2394=D1485,$A$2:$A$911*1.0001),2),"")</f>
        <v/>
      </c>
      <c r="I1485" s="2" t="str" cm="1">
        <f t="array" ref="I1485">IFERROR(SMALL(IF($D$2:$D2394=D1485,$A$2:$A$911*1.00001),3),"")</f>
        <v/>
      </c>
      <c r="J1485" s="2" t="str" cm="1">
        <f t="array" ref="J1485">IFERROR(SMALL(IF($D$2:$D2394=D1485,$A$2:$A$911*1.000001),4),"")</f>
        <v/>
      </c>
      <c r="K1485" s="13" t="str">
        <f t="shared" si="110"/>
        <v>No</v>
      </c>
      <c r="L1485" s="13" t="str">
        <f t="shared" si="111"/>
        <v>No</v>
      </c>
      <c r="M1485" s="13" t="str">
        <f t="shared" si="112"/>
        <v>No</v>
      </c>
      <c r="N1485" s="13" t="str">
        <f>Table1[[#This Row],[Club]]&amp;":"&amp;Table1[[#Headers],[Male]]</f>
        <v>:Male</v>
      </c>
    </row>
    <row r="1486" spans="1:14" x14ac:dyDescent="0.2">
      <c r="A1486" s="2">
        <v>1485</v>
      </c>
      <c r="B1486" s="2" t="str">
        <f>IFERROR(VLOOKUP($A$1&amp;":"&amp;A1486,'Finish order'!C:K,6,FALSE),"")</f>
        <v/>
      </c>
      <c r="C1486" s="2" t="str">
        <f>IFERROR(VLOOKUP(A$1&amp;":"&amp;A1486,'Finish order'!$C:$K,9,FALSE),"")</f>
        <v/>
      </c>
      <c r="D1486" s="2" t="str">
        <f>IFERROR(VLOOKUP(A$1&amp;":"&amp;A1486,'Finish order'!$C:$K,7,FALSE),"")</f>
        <v/>
      </c>
      <c r="E1486" s="11" t="str">
        <f>IFERROR(VLOOKUP($A$1&amp;":"&amp;A1486,'Finish order'!C:K,5,FALSE),"")</f>
        <v/>
      </c>
      <c r="F1486" s="2" t="str">
        <f>IFERROR(VLOOKUP($A$1&amp;":"&amp;A1486,'Finish order'!C:K,4,FALSE),"")</f>
        <v/>
      </c>
      <c r="G1486" s="2" t="str" cm="1">
        <f t="array" ref="G1486">IFERROR(SMALL(IF($D$2:$D2395=D1486,$A$2:$A$911*1.001),1),"")</f>
        <v/>
      </c>
      <c r="H1486" s="2" t="str" cm="1">
        <f t="array" ref="H1486">IFERROR(SMALL(IF($D$2:$D2395=D1486,$A$2:$A$911*1.0001),2),"")</f>
        <v/>
      </c>
      <c r="I1486" s="2" t="str" cm="1">
        <f t="array" ref="I1486">IFERROR(SMALL(IF($D$2:$D2395=D1486,$A$2:$A$911*1.00001),3),"")</f>
        <v/>
      </c>
      <c r="J1486" s="2" t="str" cm="1">
        <f t="array" ref="J1486">IFERROR(SMALL(IF($D$2:$D2395=D1486,$A$2:$A$911*1.000001),4),"")</f>
        <v/>
      </c>
      <c r="K1486" s="13" t="str">
        <f t="shared" si="110"/>
        <v>No</v>
      </c>
      <c r="L1486" s="13" t="str">
        <f t="shared" si="111"/>
        <v>No</v>
      </c>
      <c r="M1486" s="13" t="str">
        <f t="shared" si="112"/>
        <v>No</v>
      </c>
      <c r="N1486" s="13" t="str">
        <f>Table1[[#This Row],[Club]]&amp;":"&amp;Table1[[#Headers],[Male]]</f>
        <v>:Male</v>
      </c>
    </row>
    <row r="1487" spans="1:14" x14ac:dyDescent="0.2">
      <c r="A1487" s="2">
        <v>1486</v>
      </c>
      <c r="B1487" s="2" t="str">
        <f>IFERROR(VLOOKUP($A$1&amp;":"&amp;A1487,'Finish order'!C:K,6,FALSE),"")</f>
        <v/>
      </c>
      <c r="C1487" s="2" t="str">
        <f>IFERROR(VLOOKUP(A$1&amp;":"&amp;A1487,'Finish order'!$C:$K,9,FALSE),"")</f>
        <v/>
      </c>
      <c r="D1487" s="2" t="str">
        <f>IFERROR(VLOOKUP(A$1&amp;":"&amp;A1487,'Finish order'!$C:$K,7,FALSE),"")</f>
        <v/>
      </c>
      <c r="E1487" s="11" t="str">
        <f>IFERROR(VLOOKUP($A$1&amp;":"&amp;A1487,'Finish order'!C:K,5,FALSE),"")</f>
        <v/>
      </c>
      <c r="F1487" s="2" t="str">
        <f>IFERROR(VLOOKUP($A$1&amp;":"&amp;A1487,'Finish order'!C:K,4,FALSE),"")</f>
        <v/>
      </c>
      <c r="G1487" s="2" t="str" cm="1">
        <f t="array" ref="G1487">IFERROR(SMALL(IF($D$2:$D2396=D1487,$A$2:$A$911*1.001),1),"")</f>
        <v/>
      </c>
      <c r="H1487" s="2" t="str" cm="1">
        <f t="array" ref="H1487">IFERROR(SMALL(IF($D$2:$D2396=D1487,$A$2:$A$911*1.0001),2),"")</f>
        <v/>
      </c>
      <c r="I1487" s="2" t="str" cm="1">
        <f t="array" ref="I1487">IFERROR(SMALL(IF($D$2:$D2396=D1487,$A$2:$A$911*1.00001),3),"")</f>
        <v/>
      </c>
      <c r="J1487" s="2" t="str" cm="1">
        <f t="array" ref="J1487">IFERROR(SMALL(IF($D$2:$D2396=D1487,$A$2:$A$911*1.000001),4),"")</f>
        <v/>
      </c>
      <c r="K1487" s="13" t="str">
        <f t="shared" si="110"/>
        <v>No</v>
      </c>
      <c r="L1487" s="13" t="str">
        <f t="shared" si="111"/>
        <v>No</v>
      </c>
      <c r="M1487" s="13" t="str">
        <f t="shared" si="112"/>
        <v>No</v>
      </c>
      <c r="N1487" s="13" t="str">
        <f>Table1[[#This Row],[Club]]&amp;":"&amp;Table1[[#Headers],[Male]]</f>
        <v>:Male</v>
      </c>
    </row>
    <row r="1488" spans="1:14" x14ac:dyDescent="0.2">
      <c r="A1488" s="2">
        <v>1487</v>
      </c>
      <c r="B1488" s="2" t="str">
        <f>IFERROR(VLOOKUP($A$1&amp;":"&amp;A1488,'Finish order'!C:K,6,FALSE),"")</f>
        <v/>
      </c>
      <c r="C1488" s="2" t="str">
        <f>IFERROR(VLOOKUP(A$1&amp;":"&amp;A1488,'Finish order'!$C:$K,9,FALSE),"")</f>
        <v/>
      </c>
      <c r="D1488" s="2" t="str">
        <f>IFERROR(VLOOKUP(A$1&amp;":"&amp;A1488,'Finish order'!$C:$K,7,FALSE),"")</f>
        <v/>
      </c>
      <c r="E1488" s="11" t="str">
        <f>IFERROR(VLOOKUP($A$1&amp;":"&amp;A1488,'Finish order'!C:K,5,FALSE),"")</f>
        <v/>
      </c>
      <c r="F1488" s="2" t="str">
        <f>IFERROR(VLOOKUP($A$1&amp;":"&amp;A1488,'Finish order'!C:K,4,FALSE),"")</f>
        <v/>
      </c>
      <c r="G1488" s="2" t="str" cm="1">
        <f t="array" ref="G1488">IFERROR(SMALL(IF($D$2:$D2397=D1488,$A$2:$A$911*1.001),1),"")</f>
        <v/>
      </c>
      <c r="H1488" s="2" t="str" cm="1">
        <f t="array" ref="H1488">IFERROR(SMALL(IF($D$2:$D2397=D1488,$A$2:$A$911*1.0001),2),"")</f>
        <v/>
      </c>
      <c r="I1488" s="2" t="str" cm="1">
        <f t="array" ref="I1488">IFERROR(SMALL(IF($D$2:$D2397=D1488,$A$2:$A$911*1.00001),3),"")</f>
        <v/>
      </c>
      <c r="J1488" s="2" t="str" cm="1">
        <f t="array" ref="J1488">IFERROR(SMALL(IF($D$2:$D2397=D1488,$A$2:$A$911*1.000001),4),"")</f>
        <v/>
      </c>
      <c r="K1488" s="13" t="str">
        <f t="shared" si="110"/>
        <v>No</v>
      </c>
      <c r="L1488" s="13" t="str">
        <f t="shared" si="111"/>
        <v>No</v>
      </c>
      <c r="M1488" s="13" t="str">
        <f t="shared" si="112"/>
        <v>No</v>
      </c>
      <c r="N1488" s="13" t="str">
        <f>Table1[[#This Row],[Club]]&amp;":"&amp;Table1[[#Headers],[Male]]</f>
        <v>:Male</v>
      </c>
    </row>
    <row r="1489" spans="1:14" x14ac:dyDescent="0.2">
      <c r="A1489" s="2">
        <v>1488</v>
      </c>
      <c r="B1489" s="2" t="str">
        <f>IFERROR(VLOOKUP($A$1&amp;":"&amp;A1489,'Finish order'!C:K,6,FALSE),"")</f>
        <v/>
      </c>
      <c r="C1489" s="2" t="str">
        <f>IFERROR(VLOOKUP(A$1&amp;":"&amp;A1489,'Finish order'!$C:$K,9,FALSE),"")</f>
        <v/>
      </c>
      <c r="D1489" s="2" t="str">
        <f>IFERROR(VLOOKUP(A$1&amp;":"&amp;A1489,'Finish order'!$C:$K,7,FALSE),"")</f>
        <v/>
      </c>
      <c r="E1489" s="11" t="str">
        <f>IFERROR(VLOOKUP($A$1&amp;":"&amp;A1489,'Finish order'!C:K,5,FALSE),"")</f>
        <v/>
      </c>
      <c r="F1489" s="2" t="str">
        <f>IFERROR(VLOOKUP($A$1&amp;":"&amp;A1489,'Finish order'!C:K,4,FALSE),"")</f>
        <v/>
      </c>
      <c r="G1489" s="2" t="str" cm="1">
        <f t="array" ref="G1489">IFERROR(SMALL(IF($D$2:$D2398=D1489,$A$2:$A$911*1.001),1),"")</f>
        <v/>
      </c>
      <c r="H1489" s="2" t="str" cm="1">
        <f t="array" ref="H1489">IFERROR(SMALL(IF($D$2:$D2398=D1489,$A$2:$A$911*1.0001),2),"")</f>
        <v/>
      </c>
      <c r="I1489" s="2" t="str" cm="1">
        <f t="array" ref="I1489">IFERROR(SMALL(IF($D$2:$D2398=D1489,$A$2:$A$911*1.00001),3),"")</f>
        <v/>
      </c>
      <c r="J1489" s="2" t="str" cm="1">
        <f t="array" ref="J1489">IFERROR(SMALL(IF($D$2:$D2398=D1489,$A$2:$A$911*1.000001),4),"")</f>
        <v/>
      </c>
      <c r="K1489" s="13" t="str">
        <f t="shared" si="110"/>
        <v>No</v>
      </c>
      <c r="L1489" s="13" t="str">
        <f t="shared" si="111"/>
        <v>No</v>
      </c>
      <c r="M1489" s="13" t="str">
        <f t="shared" si="112"/>
        <v>No</v>
      </c>
      <c r="N1489" s="13" t="str">
        <f>Table1[[#This Row],[Club]]&amp;":"&amp;Table1[[#Headers],[Male]]</f>
        <v>:Male</v>
      </c>
    </row>
    <row r="1490" spans="1:14" x14ac:dyDescent="0.2">
      <c r="A1490" s="2">
        <v>1489</v>
      </c>
      <c r="B1490" s="2" t="str">
        <f>IFERROR(VLOOKUP($A$1&amp;":"&amp;A1490,'Finish order'!C:K,6,FALSE),"")</f>
        <v/>
      </c>
      <c r="C1490" s="2" t="str">
        <f>IFERROR(VLOOKUP(A$1&amp;":"&amp;A1490,'Finish order'!$C:$K,9,FALSE),"")</f>
        <v/>
      </c>
      <c r="D1490" s="2" t="str">
        <f>IFERROR(VLOOKUP(A$1&amp;":"&amp;A1490,'Finish order'!$C:$K,7,FALSE),"")</f>
        <v/>
      </c>
      <c r="E1490" s="11" t="str">
        <f>IFERROR(VLOOKUP($A$1&amp;":"&amp;A1490,'Finish order'!C:K,5,FALSE),"")</f>
        <v/>
      </c>
      <c r="F1490" s="2" t="str">
        <f>IFERROR(VLOOKUP($A$1&amp;":"&amp;A1490,'Finish order'!C:K,4,FALSE),"")</f>
        <v/>
      </c>
      <c r="G1490" s="2" t="str" cm="1">
        <f t="array" ref="G1490">IFERROR(SMALL(IF($D$2:$D2399=D1490,$A$2:$A$911*1.001),1),"")</f>
        <v/>
      </c>
      <c r="H1490" s="2" t="str" cm="1">
        <f t="array" ref="H1490">IFERROR(SMALL(IF($D$2:$D2399=D1490,$A$2:$A$911*1.0001),2),"")</f>
        <v/>
      </c>
      <c r="I1490" s="2" t="str" cm="1">
        <f t="array" ref="I1490">IFERROR(SMALL(IF($D$2:$D2399=D1490,$A$2:$A$911*1.00001),3),"")</f>
        <v/>
      </c>
      <c r="J1490" s="2" t="str" cm="1">
        <f t="array" ref="J1490">IFERROR(SMALL(IF($D$2:$D2399=D1490,$A$2:$A$911*1.000001),4),"")</f>
        <v/>
      </c>
      <c r="K1490" s="13" t="str">
        <f t="shared" si="110"/>
        <v>No</v>
      </c>
      <c r="L1490" s="13" t="str">
        <f t="shared" si="111"/>
        <v>No</v>
      </c>
      <c r="M1490" s="13" t="str">
        <f t="shared" si="112"/>
        <v>No</v>
      </c>
      <c r="N1490" s="13" t="str">
        <f>Table1[[#This Row],[Club]]&amp;":"&amp;Table1[[#Headers],[Male]]</f>
        <v>:Male</v>
      </c>
    </row>
    <row r="1491" spans="1:14" x14ac:dyDescent="0.2">
      <c r="A1491" s="2">
        <v>1490</v>
      </c>
      <c r="B1491" s="2" t="str">
        <f>IFERROR(VLOOKUP($A$1&amp;":"&amp;A1491,'Finish order'!C:K,6,FALSE),"")</f>
        <v/>
      </c>
      <c r="C1491" s="2" t="str">
        <f>IFERROR(VLOOKUP(A$1&amp;":"&amp;A1491,'Finish order'!$C:$K,9,FALSE),"")</f>
        <v/>
      </c>
      <c r="D1491" s="2" t="str">
        <f>IFERROR(VLOOKUP(A$1&amp;":"&amp;A1491,'Finish order'!$C:$K,7,FALSE),"")</f>
        <v/>
      </c>
      <c r="E1491" s="11" t="str">
        <f>IFERROR(VLOOKUP($A$1&amp;":"&amp;A1491,'Finish order'!C:K,5,FALSE),"")</f>
        <v/>
      </c>
      <c r="F1491" s="2" t="str">
        <f>IFERROR(VLOOKUP($A$1&amp;":"&amp;A1491,'Finish order'!C:K,4,FALSE),"")</f>
        <v/>
      </c>
      <c r="G1491" s="2" t="str" cm="1">
        <f t="array" ref="G1491">IFERROR(SMALL(IF($D$2:$D2400=D1491,$A$2:$A$911*1.001),1),"")</f>
        <v/>
      </c>
      <c r="H1491" s="2" t="str" cm="1">
        <f t="array" ref="H1491">IFERROR(SMALL(IF($D$2:$D2400=D1491,$A$2:$A$911*1.0001),2),"")</f>
        <v/>
      </c>
      <c r="I1491" s="2" t="str" cm="1">
        <f t="array" ref="I1491">IFERROR(SMALL(IF($D$2:$D2400=D1491,$A$2:$A$911*1.00001),3),"")</f>
        <v/>
      </c>
      <c r="J1491" s="2" t="str" cm="1">
        <f t="array" ref="J1491">IFERROR(SMALL(IF($D$2:$D2400=D1491,$A$2:$A$911*1.000001),4),"")</f>
        <v/>
      </c>
      <c r="K1491" s="13" t="str">
        <f t="shared" si="110"/>
        <v>No</v>
      </c>
      <c r="L1491" s="13" t="str">
        <f t="shared" si="111"/>
        <v>No</v>
      </c>
      <c r="M1491" s="13" t="str">
        <f t="shared" si="112"/>
        <v>No</v>
      </c>
      <c r="N1491" s="13" t="str">
        <f>Table1[[#This Row],[Club]]&amp;":"&amp;Table1[[#Headers],[Male]]</f>
        <v>:Male</v>
      </c>
    </row>
    <row r="1492" spans="1:14" x14ac:dyDescent="0.2">
      <c r="A1492" s="2">
        <v>1491</v>
      </c>
      <c r="B1492" s="2" t="str">
        <f>IFERROR(VLOOKUP($A$1&amp;":"&amp;A1492,'Finish order'!C:K,6,FALSE),"")</f>
        <v/>
      </c>
      <c r="C1492" s="2" t="str">
        <f>IFERROR(VLOOKUP(A$1&amp;":"&amp;A1492,'Finish order'!$C:$K,9,FALSE),"")</f>
        <v/>
      </c>
      <c r="D1492" s="2" t="str">
        <f>IFERROR(VLOOKUP(A$1&amp;":"&amp;A1492,'Finish order'!$C:$K,7,FALSE),"")</f>
        <v/>
      </c>
      <c r="E1492" s="11" t="str">
        <f>IFERROR(VLOOKUP($A$1&amp;":"&amp;A1492,'Finish order'!C:K,5,FALSE),"")</f>
        <v/>
      </c>
      <c r="F1492" s="2" t="str">
        <f>IFERROR(VLOOKUP($A$1&amp;":"&amp;A1492,'Finish order'!C:K,4,FALSE),"")</f>
        <v/>
      </c>
      <c r="G1492" s="2" t="str" cm="1">
        <f t="array" ref="G1492">IFERROR(SMALL(IF($D$2:$D2401=D1492,$A$2:$A$911*1.001),1),"")</f>
        <v/>
      </c>
      <c r="H1492" s="2" t="str" cm="1">
        <f t="array" ref="H1492">IFERROR(SMALL(IF($D$2:$D2401=D1492,$A$2:$A$911*1.0001),2),"")</f>
        <v/>
      </c>
      <c r="I1492" s="2" t="str" cm="1">
        <f t="array" ref="I1492">IFERROR(SMALL(IF($D$2:$D2401=D1492,$A$2:$A$911*1.00001),3),"")</f>
        <v/>
      </c>
      <c r="J1492" s="2" t="str" cm="1">
        <f t="array" ref="J1492">IFERROR(SMALL(IF($D$2:$D2401=D1492,$A$2:$A$911*1.000001),4),"")</f>
        <v/>
      </c>
      <c r="K1492" s="13" t="str">
        <f t="shared" si="110"/>
        <v>No</v>
      </c>
      <c r="L1492" s="13" t="str">
        <f t="shared" si="111"/>
        <v>No</v>
      </c>
      <c r="M1492" s="13" t="str">
        <f t="shared" si="112"/>
        <v>No</v>
      </c>
      <c r="N1492" s="13" t="str">
        <f>Table1[[#This Row],[Club]]&amp;":"&amp;Table1[[#Headers],[Male]]</f>
        <v>:Male</v>
      </c>
    </row>
    <row r="1493" spans="1:14" x14ac:dyDescent="0.2">
      <c r="A1493" s="2">
        <v>1492</v>
      </c>
      <c r="B1493" s="2" t="str">
        <f>IFERROR(VLOOKUP($A$1&amp;":"&amp;A1493,'Finish order'!C:K,6,FALSE),"")</f>
        <v/>
      </c>
      <c r="C1493" s="2" t="str">
        <f>IFERROR(VLOOKUP(A$1&amp;":"&amp;A1493,'Finish order'!$C:$K,9,FALSE),"")</f>
        <v/>
      </c>
      <c r="D1493" s="2" t="str">
        <f>IFERROR(VLOOKUP(A$1&amp;":"&amp;A1493,'Finish order'!$C:$K,7,FALSE),"")</f>
        <v/>
      </c>
      <c r="E1493" s="11" t="str">
        <f>IFERROR(VLOOKUP($A$1&amp;":"&amp;A1493,'Finish order'!C:K,5,FALSE),"")</f>
        <v/>
      </c>
      <c r="F1493" s="2" t="str">
        <f>IFERROR(VLOOKUP($A$1&amp;":"&amp;A1493,'Finish order'!C:K,4,FALSE),"")</f>
        <v/>
      </c>
      <c r="G1493" s="2" t="str" cm="1">
        <f t="array" ref="G1493">IFERROR(SMALL(IF($D$2:$D2402=D1493,$A$2:$A$911*1.001),1),"")</f>
        <v/>
      </c>
      <c r="H1493" s="2" t="str" cm="1">
        <f t="array" ref="H1493">IFERROR(SMALL(IF($D$2:$D2402=D1493,$A$2:$A$911*1.0001),2),"")</f>
        <v/>
      </c>
      <c r="I1493" s="2" t="str" cm="1">
        <f t="array" ref="I1493">IFERROR(SMALL(IF($D$2:$D2402=D1493,$A$2:$A$911*1.00001),3),"")</f>
        <v/>
      </c>
      <c r="J1493" s="2" t="str" cm="1">
        <f t="array" ref="J1493">IFERROR(SMALL(IF($D$2:$D2402=D1493,$A$2:$A$911*1.000001),4),"")</f>
        <v/>
      </c>
      <c r="K1493" s="13" t="str">
        <f t="shared" si="110"/>
        <v>No</v>
      </c>
      <c r="L1493" s="13" t="str">
        <f t="shared" si="111"/>
        <v>No</v>
      </c>
      <c r="M1493" s="13" t="str">
        <f t="shared" si="112"/>
        <v>No</v>
      </c>
      <c r="N1493" s="13" t="str">
        <f>Table1[[#This Row],[Club]]&amp;":"&amp;Table1[[#Headers],[Male]]</f>
        <v>:Male</v>
      </c>
    </row>
    <row r="1494" spans="1:14" x14ac:dyDescent="0.2">
      <c r="A1494" s="2">
        <v>1493</v>
      </c>
      <c r="B1494" s="2" t="str">
        <f>IFERROR(VLOOKUP($A$1&amp;":"&amp;A1494,'Finish order'!C:K,6,FALSE),"")</f>
        <v/>
      </c>
      <c r="C1494" s="2" t="str">
        <f>IFERROR(VLOOKUP(A$1&amp;":"&amp;A1494,'Finish order'!$C:$K,9,FALSE),"")</f>
        <v/>
      </c>
      <c r="D1494" s="2" t="str">
        <f>IFERROR(VLOOKUP(A$1&amp;":"&amp;A1494,'Finish order'!$C:$K,7,FALSE),"")</f>
        <v/>
      </c>
      <c r="E1494" s="11" t="str">
        <f>IFERROR(VLOOKUP($A$1&amp;":"&amp;A1494,'Finish order'!C:K,5,FALSE),"")</f>
        <v/>
      </c>
      <c r="F1494" s="2" t="str">
        <f>IFERROR(VLOOKUP($A$1&amp;":"&amp;A1494,'Finish order'!C:K,4,FALSE),"")</f>
        <v/>
      </c>
      <c r="G1494" s="2" t="str" cm="1">
        <f t="array" ref="G1494">IFERROR(SMALL(IF($D$2:$D2403=D1494,$A$2:$A$911*1.001),1),"")</f>
        <v/>
      </c>
      <c r="H1494" s="2" t="str" cm="1">
        <f t="array" ref="H1494">IFERROR(SMALL(IF($D$2:$D2403=D1494,$A$2:$A$911*1.0001),2),"")</f>
        <v/>
      </c>
      <c r="I1494" s="2" t="str" cm="1">
        <f t="array" ref="I1494">IFERROR(SMALL(IF($D$2:$D2403=D1494,$A$2:$A$911*1.00001),3),"")</f>
        <v/>
      </c>
      <c r="J1494" s="2" t="str" cm="1">
        <f t="array" ref="J1494">IFERROR(SMALL(IF($D$2:$D2403=D1494,$A$2:$A$911*1.000001),4),"")</f>
        <v/>
      </c>
      <c r="K1494" s="13" t="str">
        <f t="shared" si="110"/>
        <v>No</v>
      </c>
      <c r="L1494" s="13" t="str">
        <f t="shared" si="111"/>
        <v>No</v>
      </c>
      <c r="M1494" s="13" t="str">
        <f t="shared" si="112"/>
        <v>No</v>
      </c>
      <c r="N1494" s="13" t="str">
        <f>Table1[[#This Row],[Club]]&amp;":"&amp;Table1[[#Headers],[Male]]</f>
        <v>:Male</v>
      </c>
    </row>
    <row r="1495" spans="1:14" x14ac:dyDescent="0.2">
      <c r="A1495" s="2">
        <v>1494</v>
      </c>
      <c r="B1495" s="2" t="str">
        <f>IFERROR(VLOOKUP($A$1&amp;":"&amp;A1495,'Finish order'!C:K,6,FALSE),"")</f>
        <v/>
      </c>
      <c r="C1495" s="2" t="str">
        <f>IFERROR(VLOOKUP(A$1&amp;":"&amp;A1495,'Finish order'!$C:$K,9,FALSE),"")</f>
        <v/>
      </c>
      <c r="D1495" s="2" t="str">
        <f>IFERROR(VLOOKUP(A$1&amp;":"&amp;A1495,'Finish order'!$C:$K,7,FALSE),"")</f>
        <v/>
      </c>
      <c r="E1495" s="11" t="str">
        <f>IFERROR(VLOOKUP($A$1&amp;":"&amp;A1495,'Finish order'!C:K,5,FALSE),"")</f>
        <v/>
      </c>
      <c r="F1495" s="2" t="str">
        <f>IFERROR(VLOOKUP($A$1&amp;":"&amp;A1495,'Finish order'!C:K,4,FALSE),"")</f>
        <v/>
      </c>
      <c r="G1495" s="2" t="str" cm="1">
        <f t="array" ref="G1495">IFERROR(SMALL(IF($D$2:$D2404=D1495,$A$2:$A$911*1.001),1),"")</f>
        <v/>
      </c>
      <c r="H1495" s="2" t="str" cm="1">
        <f t="array" ref="H1495">IFERROR(SMALL(IF($D$2:$D2404=D1495,$A$2:$A$911*1.0001),2),"")</f>
        <v/>
      </c>
      <c r="I1495" s="2" t="str" cm="1">
        <f t="array" ref="I1495">IFERROR(SMALL(IF($D$2:$D2404=D1495,$A$2:$A$911*1.00001),3),"")</f>
        <v/>
      </c>
      <c r="J1495" s="2" t="str" cm="1">
        <f t="array" ref="J1495">IFERROR(SMALL(IF($D$2:$D2404=D1495,$A$2:$A$911*1.000001),4),"")</f>
        <v/>
      </c>
      <c r="K1495" s="13" t="str">
        <f t="shared" si="110"/>
        <v>No</v>
      </c>
      <c r="L1495" s="13" t="str">
        <f t="shared" si="111"/>
        <v>No</v>
      </c>
      <c r="M1495" s="13" t="str">
        <f t="shared" si="112"/>
        <v>No</v>
      </c>
      <c r="N1495" s="13" t="str">
        <f>Table1[[#This Row],[Club]]&amp;":"&amp;Table1[[#Headers],[Male]]</f>
        <v>:Male</v>
      </c>
    </row>
    <row r="1496" spans="1:14" x14ac:dyDescent="0.2">
      <c r="A1496" s="2">
        <v>1495</v>
      </c>
      <c r="B1496" s="2" t="str">
        <f>IFERROR(VLOOKUP($A$1&amp;":"&amp;A1496,'Finish order'!C:K,6,FALSE),"")</f>
        <v/>
      </c>
      <c r="C1496" s="2" t="str">
        <f>IFERROR(VLOOKUP(A$1&amp;":"&amp;A1496,'Finish order'!$C:$K,9,FALSE),"")</f>
        <v/>
      </c>
      <c r="D1496" s="2" t="str">
        <f>IFERROR(VLOOKUP(A$1&amp;":"&amp;A1496,'Finish order'!$C:$K,7,FALSE),"")</f>
        <v/>
      </c>
      <c r="E1496" s="11" t="str">
        <f>IFERROR(VLOOKUP($A$1&amp;":"&amp;A1496,'Finish order'!C:K,5,FALSE),"")</f>
        <v/>
      </c>
      <c r="F1496" s="2" t="str">
        <f>IFERROR(VLOOKUP($A$1&amp;":"&amp;A1496,'Finish order'!C:K,4,FALSE),"")</f>
        <v/>
      </c>
      <c r="G1496" s="2" t="str" cm="1">
        <f t="array" ref="G1496">IFERROR(SMALL(IF($D$2:$D2405=D1496,$A$2:$A$911*1.001),1),"")</f>
        <v/>
      </c>
      <c r="H1496" s="2" t="str" cm="1">
        <f t="array" ref="H1496">IFERROR(SMALL(IF($D$2:$D2405=D1496,$A$2:$A$911*1.0001),2),"")</f>
        <v/>
      </c>
      <c r="I1496" s="2" t="str" cm="1">
        <f t="array" ref="I1496">IFERROR(SMALL(IF($D$2:$D2405=D1496,$A$2:$A$911*1.00001),3),"")</f>
        <v/>
      </c>
      <c r="J1496" s="2" t="str" cm="1">
        <f t="array" ref="J1496">IFERROR(SMALL(IF($D$2:$D2405=D1496,$A$2:$A$911*1.000001),4),"")</f>
        <v/>
      </c>
      <c r="K1496" s="13" t="str">
        <f t="shared" si="110"/>
        <v>No</v>
      </c>
      <c r="L1496" s="13" t="str">
        <f t="shared" si="111"/>
        <v>No</v>
      </c>
      <c r="M1496" s="13" t="str">
        <f t="shared" si="112"/>
        <v>No</v>
      </c>
      <c r="N1496" s="13" t="str">
        <f>Table1[[#This Row],[Club]]&amp;":"&amp;Table1[[#Headers],[Male]]</f>
        <v>:Male</v>
      </c>
    </row>
    <row r="1497" spans="1:14" x14ac:dyDescent="0.2">
      <c r="A1497" s="2">
        <v>1496</v>
      </c>
      <c r="B1497" s="2" t="str">
        <f>IFERROR(VLOOKUP($A$1&amp;":"&amp;A1497,'Finish order'!C:K,6,FALSE),"")</f>
        <v/>
      </c>
      <c r="C1497" s="2" t="str">
        <f>IFERROR(VLOOKUP(A$1&amp;":"&amp;A1497,'Finish order'!$C:$K,9,FALSE),"")</f>
        <v/>
      </c>
      <c r="D1497" s="2" t="str">
        <f>IFERROR(VLOOKUP(A$1&amp;":"&amp;A1497,'Finish order'!$C:$K,7,FALSE),"")</f>
        <v/>
      </c>
      <c r="E1497" s="11" t="str">
        <f>IFERROR(VLOOKUP($A$1&amp;":"&amp;A1497,'Finish order'!C:K,5,FALSE),"")</f>
        <v/>
      </c>
      <c r="F1497" s="2" t="str">
        <f>IFERROR(VLOOKUP($A$1&amp;":"&amp;A1497,'Finish order'!C:K,4,FALSE),"")</f>
        <v/>
      </c>
      <c r="G1497" s="2" t="str" cm="1">
        <f t="array" ref="G1497">IFERROR(SMALL(IF($D$2:$D2406=D1497,$A$2:$A$911*1.001),1),"")</f>
        <v/>
      </c>
      <c r="H1497" s="2" t="str" cm="1">
        <f t="array" ref="H1497">IFERROR(SMALL(IF($D$2:$D2406=D1497,$A$2:$A$911*1.0001),2),"")</f>
        <v/>
      </c>
      <c r="I1497" s="2" t="str" cm="1">
        <f t="array" ref="I1497">IFERROR(SMALL(IF($D$2:$D2406=D1497,$A$2:$A$911*1.00001),3),"")</f>
        <v/>
      </c>
      <c r="J1497" s="2" t="str" cm="1">
        <f t="array" ref="J1497">IFERROR(SMALL(IF($D$2:$D2406=D1497,$A$2:$A$911*1.000001),4),"")</f>
        <v/>
      </c>
      <c r="K1497" s="13" t="str">
        <f t="shared" si="110"/>
        <v>No</v>
      </c>
      <c r="L1497" s="13" t="str">
        <f t="shared" si="111"/>
        <v>No</v>
      </c>
      <c r="M1497" s="13" t="str">
        <f t="shared" si="112"/>
        <v>No</v>
      </c>
      <c r="N1497" s="13" t="str">
        <f>Table1[[#This Row],[Club]]&amp;":"&amp;Table1[[#Headers],[Male]]</f>
        <v>:Male</v>
      </c>
    </row>
    <row r="1498" spans="1:14" x14ac:dyDescent="0.2">
      <c r="A1498" s="2">
        <v>1497</v>
      </c>
      <c r="B1498" s="2" t="str">
        <f>IFERROR(VLOOKUP($A$1&amp;":"&amp;A1498,'Finish order'!C:K,6,FALSE),"")</f>
        <v/>
      </c>
      <c r="C1498" s="2" t="str">
        <f>IFERROR(VLOOKUP(A$1&amp;":"&amp;A1498,'Finish order'!$C:$K,9,FALSE),"")</f>
        <v/>
      </c>
      <c r="D1498" s="2" t="str">
        <f>IFERROR(VLOOKUP(A$1&amp;":"&amp;A1498,'Finish order'!$C:$K,7,FALSE),"")</f>
        <v/>
      </c>
      <c r="E1498" s="11" t="str">
        <f>IFERROR(VLOOKUP($A$1&amp;":"&amp;A1498,'Finish order'!C:K,5,FALSE),"")</f>
        <v/>
      </c>
      <c r="F1498" s="2" t="str">
        <f>IFERROR(VLOOKUP($A$1&amp;":"&amp;A1498,'Finish order'!C:K,4,FALSE),"")</f>
        <v/>
      </c>
      <c r="G1498" s="2" t="str" cm="1">
        <f t="array" ref="G1498">IFERROR(SMALL(IF($D$2:$D2407=D1498,$A$2:$A$911*1.001),1),"")</f>
        <v/>
      </c>
      <c r="H1498" s="2" t="str" cm="1">
        <f t="array" ref="H1498">IFERROR(SMALL(IF($D$2:$D2407=D1498,$A$2:$A$911*1.0001),2),"")</f>
        <v/>
      </c>
      <c r="I1498" s="2" t="str" cm="1">
        <f t="array" ref="I1498">IFERROR(SMALL(IF($D$2:$D2407=D1498,$A$2:$A$911*1.00001),3),"")</f>
        <v/>
      </c>
      <c r="J1498" s="2" t="str" cm="1">
        <f t="array" ref="J1498">IFERROR(SMALL(IF($D$2:$D2407=D1498,$A$2:$A$911*1.000001),4),"")</f>
        <v/>
      </c>
      <c r="K1498" s="13" t="str">
        <f t="shared" si="110"/>
        <v>No</v>
      </c>
      <c r="L1498" s="13" t="str">
        <f t="shared" si="111"/>
        <v>No</v>
      </c>
      <c r="M1498" s="13" t="str">
        <f t="shared" si="112"/>
        <v>No</v>
      </c>
      <c r="N1498" s="13" t="str">
        <f>Table1[[#This Row],[Club]]&amp;":"&amp;Table1[[#Headers],[Male]]</f>
        <v>:Male</v>
      </c>
    </row>
    <row r="1499" spans="1:14" x14ac:dyDescent="0.2">
      <c r="A1499" s="2">
        <v>1498</v>
      </c>
      <c r="B1499" s="2" t="str">
        <f>IFERROR(VLOOKUP($A$1&amp;":"&amp;A1499,'Finish order'!C:K,6,FALSE),"")</f>
        <v/>
      </c>
      <c r="C1499" s="2" t="str">
        <f>IFERROR(VLOOKUP(A$1&amp;":"&amp;A1499,'Finish order'!$C:$K,9,FALSE),"")</f>
        <v/>
      </c>
      <c r="D1499" s="2" t="str">
        <f>IFERROR(VLOOKUP(A$1&amp;":"&amp;A1499,'Finish order'!$C:$K,7,FALSE),"")</f>
        <v/>
      </c>
      <c r="E1499" s="11" t="str">
        <f>IFERROR(VLOOKUP($A$1&amp;":"&amp;A1499,'Finish order'!C:K,5,FALSE),"")</f>
        <v/>
      </c>
      <c r="F1499" s="2" t="str">
        <f>IFERROR(VLOOKUP($A$1&amp;":"&amp;A1499,'Finish order'!C:K,4,FALSE),"")</f>
        <v/>
      </c>
      <c r="G1499" s="2" t="str" cm="1">
        <f t="array" ref="G1499">IFERROR(SMALL(IF($D$2:$D2408=D1499,$A$2:$A$911*1.001),1),"")</f>
        <v/>
      </c>
      <c r="H1499" s="2" t="str" cm="1">
        <f t="array" ref="H1499">IFERROR(SMALL(IF($D$2:$D2408=D1499,$A$2:$A$911*1.0001),2),"")</f>
        <v/>
      </c>
      <c r="I1499" s="2" t="str" cm="1">
        <f t="array" ref="I1499">IFERROR(SMALL(IF($D$2:$D2408=D1499,$A$2:$A$911*1.00001),3),"")</f>
        <v/>
      </c>
      <c r="J1499" s="2" t="str" cm="1">
        <f t="array" ref="J1499">IFERROR(SMALL(IF($D$2:$D2408=D1499,$A$2:$A$911*1.000001),4),"")</f>
        <v/>
      </c>
      <c r="K1499" s="13" t="str">
        <f t="shared" si="110"/>
        <v>No</v>
      </c>
      <c r="L1499" s="13" t="str">
        <f t="shared" si="111"/>
        <v>No</v>
      </c>
      <c r="M1499" s="13" t="str">
        <f t="shared" si="112"/>
        <v>No</v>
      </c>
      <c r="N1499" s="13" t="str">
        <f>Table1[[#This Row],[Club]]&amp;":"&amp;Table1[[#Headers],[Male]]</f>
        <v>:Male</v>
      </c>
    </row>
    <row r="1500" spans="1:14" x14ac:dyDescent="0.2">
      <c r="A1500" s="2">
        <v>1499</v>
      </c>
      <c r="B1500" s="2" t="str">
        <f>IFERROR(VLOOKUP($A$1&amp;":"&amp;A1500,'Finish order'!C:K,6,FALSE),"")</f>
        <v/>
      </c>
      <c r="C1500" s="2" t="str">
        <f>IFERROR(VLOOKUP(A$1&amp;":"&amp;A1500,'Finish order'!$C:$K,9,FALSE),"")</f>
        <v/>
      </c>
      <c r="D1500" s="2" t="str">
        <f>IFERROR(VLOOKUP(A$1&amp;":"&amp;A1500,'Finish order'!$C:$K,7,FALSE),"")</f>
        <v/>
      </c>
      <c r="E1500" s="11" t="str">
        <f>IFERROR(VLOOKUP($A$1&amp;":"&amp;A1500,'Finish order'!C:K,5,FALSE),"")</f>
        <v/>
      </c>
      <c r="F1500" s="2" t="str">
        <f>IFERROR(VLOOKUP($A$1&amp;":"&amp;A1500,'Finish order'!C:K,4,FALSE),"")</f>
        <v/>
      </c>
      <c r="G1500" s="2" t="str" cm="1">
        <f t="array" ref="G1500">IFERROR(SMALL(IF($D$2:$D2409=D1500,$A$2:$A$911*1.001),1),"")</f>
        <v/>
      </c>
      <c r="H1500" s="2" t="str" cm="1">
        <f t="array" ref="H1500">IFERROR(SMALL(IF($D$2:$D2409=D1500,$A$2:$A$911*1.0001),2),"")</f>
        <v/>
      </c>
      <c r="I1500" s="2" t="str" cm="1">
        <f t="array" ref="I1500">IFERROR(SMALL(IF($D$2:$D2409=D1500,$A$2:$A$911*1.00001),3),"")</f>
        <v/>
      </c>
      <c r="J1500" s="2" t="str" cm="1">
        <f t="array" ref="J1500">IFERROR(SMALL(IF($D$2:$D2409=D1500,$A$2:$A$911*1.000001),4),"")</f>
        <v/>
      </c>
      <c r="K1500" s="13" t="str">
        <f t="shared" si="110"/>
        <v>No</v>
      </c>
      <c r="L1500" s="13" t="str">
        <f t="shared" si="111"/>
        <v>No</v>
      </c>
      <c r="M1500" s="13" t="str">
        <f t="shared" si="112"/>
        <v>No</v>
      </c>
      <c r="N1500" s="13" t="str">
        <f>Table1[[#This Row],[Club]]&amp;":"&amp;Table1[[#Headers],[Male]]</f>
        <v>:Male</v>
      </c>
    </row>
    <row r="1501" spans="1:14" x14ac:dyDescent="0.2">
      <c r="A1501" s="2">
        <v>1500</v>
      </c>
      <c r="B1501" s="2" t="str">
        <f>IFERROR(VLOOKUP($A$1&amp;":"&amp;A1501,'Finish order'!C:K,6,FALSE),"")</f>
        <v/>
      </c>
      <c r="C1501" s="2" t="str">
        <f>IFERROR(VLOOKUP(A$1&amp;":"&amp;A1501,'Finish order'!$C:$K,9,FALSE),"")</f>
        <v/>
      </c>
      <c r="D1501" s="2" t="str">
        <f>IFERROR(VLOOKUP(A$1&amp;":"&amp;A1501,'Finish order'!$C:$K,7,FALSE),"")</f>
        <v/>
      </c>
      <c r="E1501" s="11" t="str">
        <f>IFERROR(VLOOKUP($A$1&amp;":"&amp;A1501,'Finish order'!C:K,5,FALSE),"")</f>
        <v/>
      </c>
      <c r="F1501" s="2" t="str">
        <f>IFERROR(VLOOKUP($A$1&amp;":"&amp;A1501,'Finish order'!C:K,4,FALSE),"")</f>
        <v/>
      </c>
      <c r="G1501" s="2" t="str" cm="1">
        <f t="array" ref="G1501">IFERROR(SMALL(IF($D$2:$D2410=D1501,$A$2:$A$911*1.001),1),"")</f>
        <v/>
      </c>
      <c r="H1501" s="2" t="str" cm="1">
        <f t="array" ref="H1501">IFERROR(SMALL(IF($D$2:$D2410=D1501,$A$2:$A$911*1.0001),2),"")</f>
        <v/>
      </c>
      <c r="I1501" s="2" t="str" cm="1">
        <f t="array" ref="I1501">IFERROR(SMALL(IF($D$2:$D2410=D1501,$A$2:$A$911*1.00001),3),"")</f>
        <v/>
      </c>
      <c r="J1501" s="2" t="str" cm="1">
        <f t="array" ref="J1501">IFERROR(SMALL(IF($D$2:$D2410=D1501,$A$2:$A$911*1.000001),4),"")</f>
        <v/>
      </c>
      <c r="K1501" s="13" t="str">
        <f t="shared" si="110"/>
        <v>No</v>
      </c>
      <c r="L1501" s="13" t="str">
        <f t="shared" si="111"/>
        <v>No</v>
      </c>
      <c r="M1501" s="13" t="str">
        <f t="shared" si="112"/>
        <v>No</v>
      </c>
      <c r="N1501" s="13" t="str">
        <f>Table1[[#This Row],[Club]]&amp;":"&amp;Table1[[#Headers],[Male]]</f>
        <v>:Male</v>
      </c>
    </row>
  </sheetData>
  <pageMargins left="0.7" right="0.7" top="0.75" bottom="0.75" header="0.3" footer="0.3"/>
  <pageSetup paperSize="9" orientation="portrait" horizontalDpi="0" verticalDpi="0"/>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908CC-0BA4-1148-A6B3-51FB8B17C22C}">
  <dimension ref="A1:CS211"/>
  <sheetViews>
    <sheetView zoomScale="70" zoomScaleNormal="70" workbookViewId="0">
      <selection activeCell="T7" sqref="T7"/>
    </sheetView>
  </sheetViews>
  <sheetFormatPr defaultColWidth="10.89453125" defaultRowHeight="15" x14ac:dyDescent="0.2"/>
  <cols>
    <col min="1" max="1" width="10.89453125" style="2"/>
    <col min="2" max="2" width="16.41015625" style="2" customWidth="1"/>
    <col min="3" max="3" width="7.93359375" style="2" bestFit="1" customWidth="1"/>
    <col min="4" max="4" width="30.9375" style="2" customWidth="1"/>
    <col min="5" max="5" width="10.89453125" style="2"/>
    <col min="6" max="6" width="12.23828125" style="2" customWidth="1"/>
    <col min="7" max="7" width="10.89453125" style="2"/>
    <col min="8" max="8" width="11.43359375" style="2" customWidth="1"/>
    <col min="9" max="9" width="22.734375" style="2" customWidth="1"/>
    <col min="10" max="10" width="7.93359375" style="2" bestFit="1" customWidth="1"/>
    <col min="11" max="11" width="30.9375" style="2" customWidth="1"/>
    <col min="12" max="12" width="10.89453125" style="2"/>
    <col min="13" max="13" width="12.23828125" style="2" customWidth="1"/>
    <col min="14" max="18" width="10.89453125" style="2"/>
    <col min="19" max="19" width="12.23828125" style="2" customWidth="1"/>
    <col min="20" max="25" width="10.89453125" style="2"/>
    <col min="26" max="27" width="12.23828125" style="2" customWidth="1"/>
    <col min="28" max="29" width="10.89453125" style="2"/>
    <col min="30" max="30" width="13.046875" style="2" customWidth="1"/>
    <col min="31" max="32" width="10.89453125" style="2"/>
    <col min="33" max="33" width="12.23828125" style="2" customWidth="1"/>
    <col min="34" max="36" width="10.89453125" style="2"/>
    <col min="37" max="37" width="13.1796875" style="2" bestFit="1" customWidth="1"/>
    <col min="38" max="38" width="16.94921875" style="2" bestFit="1" customWidth="1"/>
    <col min="39" max="39" width="10.89453125" style="2"/>
    <col min="40" max="40" width="12.23828125" style="2" customWidth="1"/>
    <col min="41" max="44" width="10.89453125" style="2"/>
    <col min="45" max="45" width="16.94921875" style="2" bestFit="1" customWidth="1"/>
    <col min="46" max="46" width="10.89453125" style="2"/>
    <col min="47" max="47" width="12.23828125" style="2" customWidth="1"/>
    <col min="48" max="50" width="10.89453125" style="2"/>
    <col min="51" max="51" width="23.40625" style="2" customWidth="1"/>
    <col min="52" max="52" width="17.484375" style="2" customWidth="1"/>
    <col min="53" max="53" width="10.89453125" style="2"/>
    <col min="54" max="54" width="12.23828125" style="2" customWidth="1"/>
    <col min="55" max="57" width="10.89453125" style="2"/>
    <col min="58" max="58" width="16.140625" style="2" bestFit="1" customWidth="1"/>
    <col min="59" max="59" width="18.29296875" style="2" bestFit="1" customWidth="1"/>
    <col min="60" max="60" width="10.89453125" style="2"/>
    <col min="61" max="61" width="12.23828125" style="2" customWidth="1"/>
    <col min="62" max="67" width="10.89453125" style="2"/>
    <col min="68" max="68" width="12.23828125" style="2" customWidth="1"/>
    <col min="69" max="71" width="10.89453125" style="2"/>
    <col min="72" max="72" width="11.8359375" style="2" bestFit="1" customWidth="1"/>
    <col min="73" max="73" width="24.34765625" style="2" bestFit="1" customWidth="1"/>
    <col min="74" max="74" width="10.89453125" style="2"/>
    <col min="75" max="75" width="12.23828125" style="2" customWidth="1"/>
    <col min="76" max="81" width="10.89453125" style="2"/>
    <col min="82" max="82" width="12.23828125" style="2" customWidth="1"/>
    <col min="83" max="88" width="10.89453125" style="2"/>
    <col min="89" max="89" width="12.23828125" style="2" customWidth="1"/>
    <col min="90" max="95" width="10.89453125" style="2"/>
    <col min="96" max="96" width="12.23828125" style="2" customWidth="1"/>
    <col min="97" max="16384" width="10.89453125" style="2"/>
  </cols>
  <sheetData>
    <row r="1" spans="1:97" s="10" customFormat="1" ht="21" x14ac:dyDescent="0.3">
      <c r="A1" s="9" t="s">
        <v>28</v>
      </c>
      <c r="B1" s="10" t="s">
        <v>1</v>
      </c>
      <c r="C1" s="10" t="s">
        <v>60</v>
      </c>
      <c r="D1" s="10" t="s">
        <v>11</v>
      </c>
      <c r="E1" s="10" t="s">
        <v>9</v>
      </c>
      <c r="F1" s="10" t="s">
        <v>0</v>
      </c>
      <c r="H1" s="12" t="s">
        <v>29</v>
      </c>
      <c r="I1" s="10" t="s">
        <v>1</v>
      </c>
      <c r="J1" s="10" t="s">
        <v>60</v>
      </c>
      <c r="K1" s="10" t="s">
        <v>11</v>
      </c>
      <c r="L1" s="10" t="s">
        <v>9</v>
      </c>
      <c r="M1" s="10" t="s">
        <v>0</v>
      </c>
      <c r="O1" s="12" t="s">
        <v>69</v>
      </c>
      <c r="P1" s="10" t="s">
        <v>1</v>
      </c>
      <c r="Q1" s="10" t="s">
        <v>11</v>
      </c>
      <c r="R1" s="10" t="s">
        <v>9</v>
      </c>
      <c r="S1" s="10" t="s">
        <v>0</v>
      </c>
      <c r="T1" s="10" t="s">
        <v>36</v>
      </c>
      <c r="V1" s="12" t="s">
        <v>70</v>
      </c>
      <c r="W1" s="10" t="s">
        <v>1</v>
      </c>
      <c r="X1" s="10" t="s">
        <v>11</v>
      </c>
      <c r="Y1" s="10" t="s">
        <v>9</v>
      </c>
      <c r="Z1" s="10" t="s">
        <v>0</v>
      </c>
      <c r="AA1" s="10" t="s">
        <v>36</v>
      </c>
      <c r="AC1" s="12" t="s">
        <v>50</v>
      </c>
      <c r="AD1" s="10" t="s">
        <v>1</v>
      </c>
      <c r="AE1" s="10" t="s">
        <v>11</v>
      </c>
      <c r="AF1" s="10" t="s">
        <v>9</v>
      </c>
      <c r="AG1" s="10" t="s">
        <v>0</v>
      </c>
      <c r="AH1" s="10" t="s">
        <v>36</v>
      </c>
      <c r="AJ1" s="12" t="s">
        <v>51</v>
      </c>
      <c r="AK1" s="10" t="s">
        <v>1</v>
      </c>
      <c r="AL1" s="10" t="s">
        <v>11</v>
      </c>
      <c r="AM1" s="10" t="s">
        <v>9</v>
      </c>
      <c r="AN1" s="10" t="s">
        <v>0</v>
      </c>
      <c r="AO1" s="10" t="s">
        <v>36</v>
      </c>
      <c r="AP1" s="12"/>
      <c r="AQ1" s="10" t="s">
        <v>52</v>
      </c>
      <c r="AR1" s="10" t="s">
        <v>1</v>
      </c>
      <c r="AS1" s="10" t="s">
        <v>11</v>
      </c>
      <c r="AT1" s="10" t="s">
        <v>9</v>
      </c>
      <c r="AU1" s="10" t="s">
        <v>0</v>
      </c>
      <c r="AV1" s="10" t="s">
        <v>36</v>
      </c>
      <c r="AW1" s="12"/>
      <c r="AX1" s="10" t="s">
        <v>53</v>
      </c>
      <c r="AY1" s="10" t="s">
        <v>1</v>
      </c>
      <c r="AZ1" s="10" t="s">
        <v>11</v>
      </c>
      <c r="BA1" s="10" t="s">
        <v>9</v>
      </c>
      <c r="BB1" s="10" t="s">
        <v>0</v>
      </c>
      <c r="BC1" s="12" t="s">
        <v>36</v>
      </c>
      <c r="BE1" s="10" t="s">
        <v>54</v>
      </c>
      <c r="BF1" s="10" t="s">
        <v>1</v>
      </c>
      <c r="BG1" s="10" t="s">
        <v>11</v>
      </c>
      <c r="BH1" s="10" t="s">
        <v>9</v>
      </c>
      <c r="BI1" s="10" t="s">
        <v>0</v>
      </c>
      <c r="BJ1" s="12" t="s">
        <v>36</v>
      </c>
      <c r="BL1" s="10" t="s">
        <v>55</v>
      </c>
      <c r="BM1" s="10" t="s">
        <v>1</v>
      </c>
      <c r="BN1" s="10" t="s">
        <v>11</v>
      </c>
      <c r="BO1" s="10" t="s">
        <v>9</v>
      </c>
      <c r="BP1" s="12" t="s">
        <v>0</v>
      </c>
      <c r="BQ1" s="10" t="s">
        <v>36</v>
      </c>
      <c r="BS1" s="10" t="s">
        <v>56</v>
      </c>
      <c r="BT1" s="10" t="s">
        <v>1</v>
      </c>
      <c r="BU1" s="10" t="s">
        <v>11</v>
      </c>
      <c r="BV1" s="10" t="s">
        <v>9</v>
      </c>
      <c r="BW1" s="12" t="s">
        <v>0</v>
      </c>
      <c r="BX1" s="10" t="s">
        <v>36</v>
      </c>
      <c r="BZ1" s="10" t="s">
        <v>57</v>
      </c>
      <c r="CA1" s="10" t="s">
        <v>1</v>
      </c>
      <c r="CB1" s="10" t="s">
        <v>11</v>
      </c>
      <c r="CC1" s="10" t="s">
        <v>9</v>
      </c>
      <c r="CD1" s="10" t="s">
        <v>0</v>
      </c>
      <c r="CE1" s="10" t="s">
        <v>36</v>
      </c>
      <c r="CG1" s="10" t="s">
        <v>58</v>
      </c>
      <c r="CH1" s="10" t="s">
        <v>1</v>
      </c>
      <c r="CI1" s="10" t="s">
        <v>11</v>
      </c>
      <c r="CJ1" s="10" t="s">
        <v>9</v>
      </c>
      <c r="CK1" s="10" t="s">
        <v>0</v>
      </c>
      <c r="CL1" s="10" t="s">
        <v>36</v>
      </c>
      <c r="CN1" s="10" t="s">
        <v>59</v>
      </c>
      <c r="CO1" s="10" t="s">
        <v>1</v>
      </c>
      <c r="CP1" s="12" t="s">
        <v>11</v>
      </c>
      <c r="CQ1" s="10" t="s">
        <v>9</v>
      </c>
      <c r="CR1" s="10" t="s">
        <v>0</v>
      </c>
      <c r="CS1" s="10" t="s">
        <v>36</v>
      </c>
    </row>
    <row r="2" spans="1:97" x14ac:dyDescent="0.2">
      <c r="A2" s="2">
        <v>1</v>
      </c>
      <c r="B2" s="2" t="str">
        <f>IFERROR(VLOOKUP(A$1&amp;":"&amp;A2,'Finish order'!$C:$K,6,FALSE),"")</f>
        <v>Rob Sparkes</v>
      </c>
      <c r="C2" s="2" t="str">
        <f>IFERROR(VLOOKUP(A$1&amp;":"&amp;A2,'Finish order'!$C:$K,9,FALSE),"")</f>
        <v>MSEN</v>
      </c>
      <c r="D2" s="2" t="str">
        <f>IFERROR(VLOOKUP(A$1&amp;":"&amp;A2,'Finish order'!$C:$K,7,FALSE),"")</f>
        <v>Beverley AC</v>
      </c>
      <c r="E2" s="11">
        <f>IFERROR(VLOOKUP(A$1&amp;":"&amp;A2,'Finish order'!$C:$K,5,FALSE),"")</f>
        <v>3.1331018518518522E-2</v>
      </c>
      <c r="F2" s="2">
        <f>IFERROR(VLOOKUP(A$1&amp;":"&amp;A2,'Finish order'!$C:$K,4,FALSE),"")</f>
        <v>338</v>
      </c>
      <c r="H2" s="2">
        <v>1</v>
      </c>
      <c r="I2" s="2" t="str">
        <f>IFERROR(VLOOKUP(H$1&amp;":"&amp;H2,'Finish order'!$C:$K,6,FALSE),"")</f>
        <v>Ursula Catton</v>
      </c>
      <c r="J2" s="2" t="str">
        <f>IFERROR(VLOOKUP(H$1&amp;":"&amp;H2,'Finish order'!$C:$K,9,FALSE),"")</f>
        <v>WSEN</v>
      </c>
      <c r="K2" s="2" t="str">
        <f>IFERROR(VLOOKUP(H$1&amp;":"&amp;H2,'Finish order'!$C:$K,7,FALSE),"")</f>
        <v>York Knavesmire Harriers</v>
      </c>
      <c r="L2" s="11">
        <f>IFERROR(VLOOKUP(H$1&amp;":"&amp;H2,'Finish order'!$C:$K,5,FALSE),"")</f>
        <v>3.9131944444444441E-2</v>
      </c>
      <c r="M2" s="2">
        <f>IFERROR(VLOOKUP(H$1&amp;":"&amp;H2,'Finish order'!$C:$K,4,FALSE),"")</f>
        <v>13</v>
      </c>
      <c r="O2" s="2">
        <v>1</v>
      </c>
      <c r="P2" s="2" t="str">
        <f>IFERROR(VLOOKUP(O$1&amp;":"&amp;O2,'Finish order'!$E:$K,4,FALSE),"")</f>
        <v/>
      </c>
      <c r="Q2" s="2" t="str">
        <f>IFERROR(VLOOKUP(O$1&amp;":"&amp;O2,'Finish order'!$E:$K,5,FALSE),"")</f>
        <v/>
      </c>
      <c r="R2" s="11" t="str">
        <f>IFERROR(VLOOKUP(O$1&amp;":"&amp;O2,'Finish order'!$E:$K,3,FALSE),"")</f>
        <v/>
      </c>
      <c r="S2" s="2" t="str">
        <f>IFERROR(VLOOKUP(O$1&amp;":"&amp;O2,'Finish order'!$E:$K,2,FALSE),"")</f>
        <v/>
      </c>
      <c r="T2" s="2" t="str">
        <f t="shared" ref="T2:T4" si="0">IF((COUNTIF($B$2:$B$4,P2)&gt;0),"Top3","")</f>
        <v/>
      </c>
      <c r="V2" s="2">
        <v>1</v>
      </c>
      <c r="W2" s="2" t="str">
        <f>IFERROR(VLOOKUP(V$1&amp;":"&amp;V2,'Finish order'!$E:$K,4,FALSE),"")</f>
        <v/>
      </c>
      <c r="X2" s="2" t="str">
        <f>IFERROR(VLOOKUP(V$1&amp;":"&amp;V2,'Finish order'!$E:$K,5,FALSE),"")</f>
        <v/>
      </c>
      <c r="Y2" s="11" t="str">
        <f>IFERROR(VLOOKUP(V$1&amp;":"&amp;V2,'Finish order'!$E:$K,3,FALSE),"")</f>
        <v/>
      </c>
      <c r="Z2" s="2" t="str">
        <f>IFERROR(VLOOKUP(V$1&amp;":"&amp;V2,'Finish order'!$E:$K,2,FALSE),"")</f>
        <v/>
      </c>
      <c r="AA2" s="2" t="str">
        <f>IF(Table827[[#This Row],[Name]]="","",IF((COUNTIF($I$2:$I$4,W2)&gt;0),"Top3",""))</f>
        <v/>
      </c>
      <c r="AC2" s="2">
        <v>1</v>
      </c>
      <c r="AD2" s="2" t="str">
        <f>IFERROR(VLOOKUP(AC$1&amp;":"&amp;AC2,'Finish order'!$E:$K,4,FALSE),"")</f>
        <v>Ian Rowan</v>
      </c>
      <c r="AE2" s="2" t="str">
        <f>IFERROR(VLOOKUP(AC$1&amp;":"&amp;AC2,'Finish order'!$E:$K,5,FALSE),"")</f>
        <v>Esk Valley Fell Club</v>
      </c>
      <c r="AF2" s="11">
        <f>IFERROR(VLOOKUP(AC$1&amp;":"&amp;AC2,'Finish order'!$E:$K,3,FALSE),"")</f>
        <v>3.5474537037037034E-2</v>
      </c>
      <c r="AG2" s="2">
        <f>IFERROR(VLOOKUP(AC$1&amp;":"&amp;AC2,'Finish order'!$E:$K,2,FALSE),"")</f>
        <v>618</v>
      </c>
      <c r="AH2" s="2" t="str">
        <f>IF(Table928[[#This Row],[Name]]="","",IF((COUNTIF($B$2:$B$4,AD2)&gt;0),"Top3",""))</f>
        <v/>
      </c>
      <c r="AJ2" s="2">
        <v>1</v>
      </c>
      <c r="AK2" s="2" t="str">
        <f>IFERROR(VLOOKUP(AJ$1&amp;":"&amp;AJ2,'Finish order'!$E:$K,4,FALSE),"")</f>
        <v>Jess Evans</v>
      </c>
      <c r="AL2" s="2" t="str">
        <f>IFERROR(VLOOKUP(AJ$1&amp;":"&amp;AJ2,'Finish order'!$E:$K,5,FALSE),"")</f>
        <v>St Theresa's AC</v>
      </c>
      <c r="AM2" s="11">
        <f>IFERROR(VLOOKUP(AJ$1&amp;":"&amp;AJ2,'Finish order'!$E:$K,3,FALSE),"")</f>
        <v>4.7812500000000001E-2</v>
      </c>
      <c r="AN2" s="2">
        <f>IFERROR(VLOOKUP(AJ$1&amp;":"&amp;AJ2,'Finish order'!$E:$K,2,FALSE),"")</f>
        <v>157</v>
      </c>
      <c r="AO2" s="2" t="str">
        <f>IF(Table1029[[#This Row],[Name]]="","",IF((COUNTIF($I$2:$I$4,AK2)&gt;0),"Top3",""))</f>
        <v/>
      </c>
      <c r="AQ2" s="2">
        <v>1</v>
      </c>
      <c r="AR2" s="2" t="str">
        <f>IFERROR(VLOOKUP(AQ$1&amp;":"&amp;AQ2,'Finish order'!$E:$K,4,FALSE),"")</f>
        <v>Adrian Bushby</v>
      </c>
      <c r="AS2" s="2" t="str">
        <f>IFERROR(VLOOKUP(AQ$1&amp;":"&amp;AQ2,'Finish order'!$E:$K,5,FALSE),"")</f>
        <v>City of Hull AC</v>
      </c>
      <c r="AT2" s="11">
        <f>IFERROR(VLOOKUP(AQ$1&amp;":"&amp;AQ2,'Finish order'!$E:$K,3,FALSE),"")</f>
        <v>3.7476851851851851E-2</v>
      </c>
      <c r="AU2" s="2">
        <f>IFERROR(VLOOKUP(AQ$1&amp;":"&amp;AQ2,'Finish order'!$E:$K,2,FALSE),"")</f>
        <v>810</v>
      </c>
      <c r="AV2" s="2" t="str">
        <f>IF(Table1130[[#This Row],[Name]]="","",IF((COUNTIF($B$2:$B$4,AR2)&gt;0),"Top3",""))</f>
        <v/>
      </c>
      <c r="AX2" s="2">
        <v>1</v>
      </c>
      <c r="AY2" s="2" t="str">
        <f>IFERROR(VLOOKUP(AX$1&amp;":"&amp;AX2,'Finish order'!$E:$K,4,FALSE),"")</f>
        <v>Trudy Morrice</v>
      </c>
      <c r="AZ2" s="2" t="str">
        <f>IFERROR(VLOOKUP(AX$1&amp;":"&amp;AX2,'Finish order'!$E:$K,5,FALSE),"")</f>
        <v>Thirsk &amp; Sowerby Harriers</v>
      </c>
      <c r="BA2" s="11">
        <f>IFERROR(VLOOKUP(AX$1&amp;":"&amp;AX2,'Finish order'!$E:$K,3,FALSE),"")</f>
        <v>4.7129629629629632E-2</v>
      </c>
      <c r="BB2" s="2">
        <f>IFERROR(VLOOKUP(AX$1&amp;":"&amp;AX2,'Finish order'!$E:$K,2,FALSE),"")</f>
        <v>260</v>
      </c>
      <c r="BC2" s="2" t="str">
        <f>IF(Table1231[[#This Row],[Name]]="","",IF((COUNTIF($I$2:$I$4,AY2)&gt;0),"Top3",""))</f>
        <v/>
      </c>
      <c r="BE2" s="2">
        <v>1</v>
      </c>
      <c r="BF2" s="11" t="str">
        <f>IFERROR(VLOOKUP(BE$1&amp;":"&amp;BE2,'Finish order'!$E:$K,4,FALSE),"")</f>
        <v>Neil Rip Ridsdale</v>
      </c>
      <c r="BG2" s="2" t="str">
        <f>IFERROR(VLOOKUP(BE$1&amp;":"&amp;BE2,'Finish order'!$E:$K,5,FALSE),"")</f>
        <v>Esk Valley Fell Club</v>
      </c>
      <c r="BH2" s="11">
        <f>IFERROR(VLOOKUP(BE$1&amp;":"&amp;BE2,'Finish order'!$E:$K,3,FALSE),"")</f>
        <v>4.1956018518518517E-2</v>
      </c>
      <c r="BI2" s="2">
        <f>IFERROR(VLOOKUP(BE$1&amp;":"&amp;BE2,'Finish order'!$E:$K,2,FALSE),"")</f>
        <v>950</v>
      </c>
      <c r="BJ2" s="2" t="str">
        <f>IF(Table1332[[#This Row],[Name]]="","",IF((COUNTIF($B$2:$B$4,BF2)&gt;0),"Top3",""))</f>
        <v/>
      </c>
      <c r="BL2" s="2">
        <v>1</v>
      </c>
      <c r="BM2" s="11" t="str">
        <f>IFERROR(VLOOKUP(BL$1&amp;":"&amp;BL2,'Finish order'!$E:$K,4,FALSE),"")</f>
        <v>Alison Lloyd</v>
      </c>
      <c r="BN2" s="2" t="str">
        <f>IFERROR(VLOOKUP(BL$1&amp;":"&amp;BL2,'Finish order'!$E:$K,5,FALSE),"")</f>
        <v>North York Moors AC</v>
      </c>
      <c r="BO2" s="11">
        <f>IFERROR(VLOOKUP(BL$1&amp;":"&amp;BL2,'Finish order'!$E:$K,3,FALSE),"")</f>
        <v>6.0347222222222219E-2</v>
      </c>
      <c r="BP2" s="2">
        <f>IFERROR(VLOOKUP(BL$1&amp;":"&amp;BL2,'Finish order'!$E:$K,2,FALSE),"")</f>
        <v>291</v>
      </c>
      <c r="BQ2" s="2" t="str">
        <f>IF(Table1433[[#This Row],[Name]]="","",IF((COUNTIF($I$2:$I$4,BM2)&gt;0),"Top3",""))</f>
        <v/>
      </c>
      <c r="BS2" s="13">
        <v>1</v>
      </c>
      <c r="BT2" s="2" t="str">
        <f>IFERROR(VLOOKUP(BS$1&amp;":"&amp;BS2,'Finish order'!$E:$K,4,FALSE),"")</f>
        <v/>
      </c>
      <c r="BU2" s="2" t="str">
        <f>IFERROR(VLOOKUP(BS$1&amp;":"&amp;BS2,'Finish order'!$E:$K,5,FALSE),"")</f>
        <v/>
      </c>
      <c r="BV2" s="11" t="str">
        <f>IFERROR(VLOOKUP(BS$1&amp;":"&amp;BS2,'Finish order'!$E:$K,3,FALSE),"")</f>
        <v/>
      </c>
      <c r="BW2" s="2" t="str">
        <f>IFERROR(VLOOKUP(BS$1&amp;":"&amp;BS2,'Finish order'!$E:$K,2,FALSE),"")</f>
        <v/>
      </c>
      <c r="BX2" s="2" t="str">
        <f>IF(Table1534[[#This Row],[Name]]="","",IF((COUNTIF($B$2:$B$4,BT2)&gt;0),"Top3",""))</f>
        <v/>
      </c>
      <c r="BZ2" s="13">
        <v>1</v>
      </c>
      <c r="CA2" s="2" t="str">
        <f>IFERROR(VLOOKUP(BZ$1&amp;":"&amp;BZ2,'Finish order'!$E:$K,4,FALSE),"")</f>
        <v/>
      </c>
      <c r="CB2" s="2" t="str">
        <f>IFERROR(VLOOKUP(BZ$1&amp;":"&amp;BZ2,'Finish order'!$E:$K,5,FALSE),"")</f>
        <v/>
      </c>
      <c r="CC2" s="11" t="str">
        <f>IFERROR(VLOOKUP(BZ$1&amp;":"&amp;BZ2,'Finish order'!$E:$K,3,FALSE),"")</f>
        <v/>
      </c>
      <c r="CD2" s="2" t="str">
        <f>IFERROR(VLOOKUP(BZ$1&amp;":"&amp;BZ2,'Finish order'!$E:$K,2,FALSE),"")</f>
        <v/>
      </c>
      <c r="CE2" s="2" t="str">
        <f>IF(Table1635[[#This Row],[Name]]="","",IF((COUNTIF($I$2:$I$4,CA2)&gt;0),"Top3",""))</f>
        <v/>
      </c>
      <c r="CF2" s="11"/>
      <c r="CG2" s="2">
        <v>1</v>
      </c>
      <c r="CH2" s="2" t="str">
        <f>IFERROR(VLOOKUP(CG$1&amp;":"&amp;CG2,'Finish order'!$E:$K,4,FALSE),"")</f>
        <v/>
      </c>
      <c r="CI2" s="2" t="str">
        <f>IFERROR(VLOOKUP(CG$1&amp;":"&amp;CG2,'Finish order'!$E:$K,5,FALSE),"")</f>
        <v/>
      </c>
      <c r="CJ2" s="11" t="str">
        <f>IFERROR(VLOOKUP(CG$1&amp;":"&amp;CG2,'Finish order'!$E:$K,3,FALSE),"")</f>
        <v/>
      </c>
      <c r="CK2" s="2" t="str">
        <f>IFERROR(VLOOKUP(CG$1&amp;":"&amp;CG2,'Finish order'!$E:$K,2,FALSE),"")</f>
        <v/>
      </c>
      <c r="CL2" s="2" t="str">
        <f>IF(Table1736[[#This Row],[Name]]="","",IF((COUNTIF($B$2:$B$4,CH2)&gt;0),"Top3",""))</f>
        <v/>
      </c>
      <c r="CM2" s="11"/>
      <c r="CN2" s="2">
        <v>1</v>
      </c>
      <c r="CO2" s="2" t="str">
        <f>IFERROR(VLOOKUP(CN$1&amp;":"&amp;CN2,'Finish order'!$E:$K,4,FALSE),"")</f>
        <v/>
      </c>
      <c r="CP2" s="2" t="str">
        <f>IFERROR(VLOOKUP(CN$1&amp;":"&amp;CN2,'Finish order'!$E:$K,5,FALSE),"")</f>
        <v/>
      </c>
      <c r="CQ2" s="11" t="str">
        <f>IFERROR(VLOOKUP(CN$1&amp;":"&amp;CN2,'Finish order'!$E:$K,3,FALSE),"")</f>
        <v/>
      </c>
      <c r="CR2" s="2" t="str">
        <f>IFERROR(VLOOKUP(CN$1&amp;":"&amp;CN2,'Finish order'!$E:$K,2,FALSE),"")</f>
        <v/>
      </c>
      <c r="CS2" s="2" t="str">
        <f>IF(Table1837[[#This Row],[Name]]="","",IF((COUNTIF($I$2:$I$4,CO2)&gt;0),"Top3",""))</f>
        <v/>
      </c>
    </row>
    <row r="3" spans="1:97" x14ac:dyDescent="0.2">
      <c r="A3" s="2">
        <v>2</v>
      </c>
      <c r="B3" s="2" t="str">
        <f>IFERROR(VLOOKUP($A$1&amp;":"&amp;A3,'Finish order'!C:K,6,FALSE),"")</f>
        <v>Tom Bell</v>
      </c>
      <c r="C3" s="2" t="str">
        <f>IFERROR(VLOOKUP(A$1&amp;":"&amp;A3,'Finish order'!$C:$K,9,FALSE),"")</f>
        <v>MSEN</v>
      </c>
      <c r="D3" s="2" t="str">
        <f>IFERROR(VLOOKUP(A$1&amp;":"&amp;A3,'Finish order'!$C:$K,7,FALSE),"")</f>
        <v>North Leeds Fell Runners</v>
      </c>
      <c r="E3" s="11">
        <f>IFERROR(VLOOKUP($A$1&amp;":"&amp;A3,'Finish order'!C:K,5,FALSE),"")</f>
        <v>3.3541666666666664E-2</v>
      </c>
      <c r="F3" s="2">
        <f>IFERROR(VLOOKUP($A$1&amp;":"&amp;A3,'Finish order'!C:K,4,FALSE),"")</f>
        <v>339</v>
      </c>
      <c r="H3" s="2">
        <v>2</v>
      </c>
      <c r="I3" s="2" t="str">
        <f>IFERROR(VLOOKUP(H$1&amp;":"&amp;H3,'Finish order'!$C:$K,6,FALSE),"")</f>
        <v>Natalie Greaves</v>
      </c>
      <c r="J3" s="2" t="str">
        <f>IFERROR(VLOOKUP(H$1&amp;":"&amp;H3,'Finish order'!$C:$K,9,FALSE),"")</f>
        <v>W40</v>
      </c>
      <c r="K3" s="2" t="str">
        <f>IFERROR(VLOOKUP(H$1&amp;":"&amp;H3,'Finish order'!$C:$K,7,FALSE),"")</f>
        <v>York Knavesmire Harriers</v>
      </c>
      <c r="L3" s="11">
        <f>IFERROR(VLOOKUP(H$1&amp;":"&amp;H3,'Finish order'!$C:$K,5,FALSE),"")</f>
        <v>4.0798611111111112E-2</v>
      </c>
      <c r="M3" s="2">
        <f>IFERROR(VLOOKUP(H$1&amp;":"&amp;H3,'Finish order'!$C:$K,4,FALSE),"")</f>
        <v>111</v>
      </c>
      <c r="O3" s="2">
        <v>2</v>
      </c>
      <c r="P3" s="2" t="str">
        <f>IFERROR(VLOOKUP(O$1&amp;":"&amp;O3,'Finish order'!$E:$K,4,FALSE),"")</f>
        <v/>
      </c>
      <c r="Q3" s="2" t="str">
        <f>IFERROR(VLOOKUP(O$1&amp;":"&amp;O3,'Finish order'!$E:$K,5,FALSE),"")</f>
        <v/>
      </c>
      <c r="R3" s="11" t="str">
        <f>IFERROR(VLOOKUP(O$1&amp;":"&amp;O3,'Finish order'!$E:$K,3,FALSE),"")</f>
        <v/>
      </c>
      <c r="S3" s="2" t="str">
        <f>IFERROR(VLOOKUP(O$1&amp;":"&amp;O3,'Finish order'!$E:$K,2,FALSE),"")</f>
        <v/>
      </c>
      <c r="T3" s="2" t="str">
        <f t="shared" si="0"/>
        <v/>
      </c>
      <c r="V3" s="2">
        <v>2</v>
      </c>
      <c r="W3" s="2" t="str">
        <f>IFERROR(VLOOKUP(V$1&amp;":"&amp;V3,'Finish order'!$E:$K,4,FALSE),"")</f>
        <v/>
      </c>
      <c r="X3" s="2" t="str">
        <f>IFERROR(VLOOKUP(V$1&amp;":"&amp;V3,'Finish order'!$E:$K,5,FALSE),"")</f>
        <v/>
      </c>
      <c r="Y3" s="11" t="str">
        <f>IFERROR(VLOOKUP(V$1&amp;":"&amp;V3,'Finish order'!$E:$K,3,FALSE),"")</f>
        <v/>
      </c>
      <c r="Z3" s="2" t="str">
        <f>IFERROR(VLOOKUP(V$1&amp;":"&amp;V3,'Finish order'!$E:$K,2,FALSE),"")</f>
        <v/>
      </c>
      <c r="AA3" s="2" t="str">
        <f>IF(Table827[[#This Row],[Name]]="","",IF((COUNTIF($I$2:$I$4,W3)&gt;0),"Top3",""))</f>
        <v/>
      </c>
      <c r="AC3" s="2">
        <v>2</v>
      </c>
      <c r="AD3" s="2" t="str">
        <f>IFERROR(VLOOKUP(AC$1&amp;":"&amp;AC3,'Finish order'!$E:$K,4,FALSE),"")</f>
        <v>Tim Grimwood</v>
      </c>
      <c r="AE3" s="2" t="str">
        <f>IFERROR(VLOOKUP(AC$1&amp;":"&amp;AC3,'Finish order'!$E:$K,5,FALSE),"")</f>
        <v>Swaledale Runners</v>
      </c>
      <c r="AF3" s="11">
        <f>IFERROR(VLOOKUP(AC$1&amp;":"&amp;AC3,'Finish order'!$E:$K,3,FALSE),"")</f>
        <v>3.5868055555555556E-2</v>
      </c>
      <c r="AG3" s="2">
        <f>IFERROR(VLOOKUP(AC$1&amp;":"&amp;AC3,'Finish order'!$E:$K,2,FALSE),"")</f>
        <v>607</v>
      </c>
      <c r="AH3" s="2" t="str">
        <f>IF(Table928[[#This Row],[Name]]="","",IF((COUNTIF($B$2:$B$4,AD3)&gt;0),"Top3",""))</f>
        <v/>
      </c>
      <c r="AJ3" s="2">
        <v>2</v>
      </c>
      <c r="AK3" s="2" t="str">
        <f>IFERROR(VLOOKUP(AJ$1&amp;":"&amp;AJ3,'Finish order'!$E:$K,4,FALSE),"")</f>
        <v>Abigail Carter</v>
      </c>
      <c r="AL3" s="2" t="str">
        <f>IFERROR(VLOOKUP(AJ$1&amp;":"&amp;AJ3,'Finish order'!$E:$K,5,FALSE),"")</f>
        <v>St Theresa's AC</v>
      </c>
      <c r="AM3" s="11">
        <f>IFERROR(VLOOKUP(AJ$1&amp;":"&amp;AJ3,'Finish order'!$E:$K,3,FALSE),"")</f>
        <v>4.9895833333333334E-2</v>
      </c>
      <c r="AN3" s="2">
        <f>IFERROR(VLOOKUP(AJ$1&amp;":"&amp;AJ3,'Finish order'!$E:$K,2,FALSE),"")</f>
        <v>156</v>
      </c>
      <c r="AO3" s="2" t="str">
        <f>IF(Table1029[[#This Row],[Name]]="","",IF((COUNTIF($I$2:$I$4,AK3)&gt;0),"Top3",""))</f>
        <v/>
      </c>
      <c r="AQ3" s="2">
        <v>2</v>
      </c>
      <c r="AR3" s="2" t="str">
        <f>IFERROR(VLOOKUP(AQ$1&amp;":"&amp;AQ3,'Finish order'!$E:$K,4,FALSE),"")</f>
        <v>Stephen Pugh</v>
      </c>
      <c r="AS3" s="2" t="str">
        <f>IFERROR(VLOOKUP(AQ$1&amp;":"&amp;AQ3,'Finish order'!$E:$K,5,FALSE),"")</f>
        <v>Esk Valley Fell Club</v>
      </c>
      <c r="AT3" s="11">
        <f>IFERROR(VLOOKUP(AQ$1&amp;":"&amp;AQ3,'Finish order'!$E:$K,3,FALSE),"")</f>
        <v>3.8530092592592595E-2</v>
      </c>
      <c r="AU3" s="2">
        <f>IFERROR(VLOOKUP(AQ$1&amp;":"&amp;AQ3,'Finish order'!$E:$K,2,FALSE),"")</f>
        <v>804</v>
      </c>
      <c r="AV3" s="2" t="str">
        <f>IF(Table1130[[#This Row],[Name]]="","",IF((COUNTIF($B$2:$B$4,AR3)&gt;0),"Top3",""))</f>
        <v/>
      </c>
      <c r="AX3" s="2">
        <v>2</v>
      </c>
      <c r="AY3" s="2" t="str">
        <f>IFERROR(VLOOKUP(AX$1&amp;":"&amp;AX3,'Finish order'!$E:$K,4,FALSE),"")</f>
        <v>Hester Butterworth</v>
      </c>
      <c r="AZ3" s="2" t="str">
        <f>IFERROR(VLOOKUP(AX$1&amp;":"&amp;AX3,'Finish order'!$E:$K,5,FALSE),"")</f>
        <v>Scarborough AC</v>
      </c>
      <c r="BA3" s="11">
        <f>IFERROR(VLOOKUP(AX$1&amp;":"&amp;AX3,'Finish order'!$E:$K,3,FALSE),"")</f>
        <v>4.7974537037037038E-2</v>
      </c>
      <c r="BB3" s="2">
        <f>IFERROR(VLOOKUP(AX$1&amp;":"&amp;AX3,'Finish order'!$E:$K,2,FALSE),"")</f>
        <v>258</v>
      </c>
      <c r="BC3" s="2" t="str">
        <f>IF(Table1231[[#This Row],[Name]]="","",IF((COUNTIF($I$2:$I$4,AY3)&gt;0),"Top3",""))</f>
        <v/>
      </c>
      <c r="BE3" s="2">
        <v>2</v>
      </c>
      <c r="BF3" s="11" t="str">
        <f>IFERROR(VLOOKUP(BE$1&amp;":"&amp;BE3,'Finish order'!$E:$K,4,FALSE),"")</f>
        <v>Stewart Mechie</v>
      </c>
      <c r="BG3" s="2" t="str">
        <f>IFERROR(VLOOKUP(BE$1&amp;":"&amp;BE3,'Finish order'!$E:$K,5,FALSE),"")</f>
        <v>Individual#</v>
      </c>
      <c r="BH3" s="11">
        <f>IFERROR(VLOOKUP(BE$1&amp;":"&amp;BE3,'Finish order'!$E:$K,3,FALSE),"")</f>
        <v>5.0763888888888886E-2</v>
      </c>
      <c r="BI3" s="2">
        <f>IFERROR(VLOOKUP(BE$1&amp;":"&amp;BE3,'Finish order'!$E:$K,2,FALSE),"")</f>
        <v>964</v>
      </c>
      <c r="BJ3" s="2" t="str">
        <f>IF(Table1332[[#This Row],[Name]]="","",IF((COUNTIF($B$2:$B$4,BF3)&gt;0),"Top3",""))</f>
        <v/>
      </c>
      <c r="BL3" s="2">
        <v>2</v>
      </c>
      <c r="BM3" s="11" t="str">
        <f>IFERROR(VLOOKUP(BL$1&amp;":"&amp;BL3,'Finish order'!$E:$K,4,FALSE),"")</f>
        <v>Anne Robson</v>
      </c>
      <c r="BN3" s="2" t="str">
        <f>IFERROR(VLOOKUP(BL$1&amp;":"&amp;BL3,'Finish order'!$E:$K,5,FALSE),"")</f>
        <v>North York Moors AC</v>
      </c>
      <c r="BO3" s="11">
        <f>IFERROR(VLOOKUP(BL$1&amp;":"&amp;BL3,'Finish order'!$E:$K,3,FALSE),"")</f>
        <v>6.1793981481481484E-2</v>
      </c>
      <c r="BP3" s="2">
        <f>IFERROR(VLOOKUP(BL$1&amp;":"&amp;BL3,'Finish order'!$E:$K,2,FALSE),"")</f>
        <v>290</v>
      </c>
      <c r="BQ3" s="2" t="str">
        <f>IF(Table1433[[#This Row],[Name]]="","",IF((COUNTIF($I$2:$I$4,BM3)&gt;0),"Top3",""))</f>
        <v/>
      </c>
      <c r="BS3" s="13">
        <v>2</v>
      </c>
      <c r="BT3" s="2" t="str">
        <f>IFERROR(VLOOKUP(BS$1&amp;":"&amp;BS3,'Finish order'!$E:$K,4,FALSE),"")</f>
        <v/>
      </c>
      <c r="BU3" s="2" t="str">
        <f>IFERROR(VLOOKUP(BS$1&amp;":"&amp;BS3,'Finish order'!$E:$K,5,FALSE),"")</f>
        <v/>
      </c>
      <c r="BV3" s="11" t="str">
        <f>IFERROR(VLOOKUP(BS$1&amp;":"&amp;BS3,'Finish order'!$E:$K,3,FALSE),"")</f>
        <v/>
      </c>
      <c r="BW3" s="2" t="str">
        <f>IFERROR(VLOOKUP(BS$1&amp;":"&amp;BS3,'Finish order'!$E:$K,2,FALSE),"")</f>
        <v/>
      </c>
      <c r="BX3" s="2" t="str">
        <f>IF(Table1534[[#This Row],[Name]]="","",IF((COUNTIF($B$2:$B$4,BT3)&gt;0),"Top3",""))</f>
        <v/>
      </c>
      <c r="BZ3" s="13">
        <v>2</v>
      </c>
      <c r="CA3" s="2" t="str">
        <f>IFERROR(VLOOKUP(BZ$1&amp;":"&amp;BZ3,'Finish order'!$E:$K,4,FALSE),"")</f>
        <v/>
      </c>
      <c r="CB3" s="2" t="str">
        <f>IFERROR(VLOOKUP(BZ$1&amp;":"&amp;BZ3,'Finish order'!$E:$K,5,FALSE),"")</f>
        <v/>
      </c>
      <c r="CC3" s="11" t="str">
        <f>IFERROR(VLOOKUP(BZ$1&amp;":"&amp;BZ3,'Finish order'!$E:$K,3,FALSE),"")</f>
        <v/>
      </c>
      <c r="CD3" s="2" t="str">
        <f>IFERROR(VLOOKUP(BZ$1&amp;":"&amp;BZ3,'Finish order'!$E:$K,2,FALSE),"")</f>
        <v/>
      </c>
      <c r="CE3" s="2" t="str">
        <f>IF(Table1635[[#This Row],[Name]]="","",IF((COUNTIF($I$2:$I$4,CA3)&gt;0),"Top3",""))</f>
        <v/>
      </c>
      <c r="CF3" s="11"/>
      <c r="CG3" s="2">
        <v>2</v>
      </c>
      <c r="CH3" s="2" t="str">
        <f>IFERROR(VLOOKUP(CG$1&amp;":"&amp;CG3,'Finish order'!$E:$K,4,FALSE),"")</f>
        <v/>
      </c>
      <c r="CI3" s="2" t="str">
        <f>IFERROR(VLOOKUP(CG$1&amp;":"&amp;CG3,'Finish order'!$E:$K,5,FALSE),"")</f>
        <v/>
      </c>
      <c r="CJ3" s="11" t="str">
        <f>IFERROR(VLOOKUP(CG$1&amp;":"&amp;CG3,'Finish order'!$E:$K,3,FALSE),"")</f>
        <v/>
      </c>
      <c r="CK3" s="2" t="str">
        <f>IFERROR(VLOOKUP(CG$1&amp;":"&amp;CG3,'Finish order'!$E:$K,2,FALSE),"")</f>
        <v/>
      </c>
      <c r="CL3" s="2" t="str">
        <f>IF(Table1736[[#This Row],[Name]]="","",IF((COUNTIF($B$2:$B$4,CH3)&gt;0),"Top3",""))</f>
        <v/>
      </c>
      <c r="CM3" s="11"/>
      <c r="CN3" s="2">
        <v>2</v>
      </c>
      <c r="CO3" s="2" t="str">
        <f>IFERROR(VLOOKUP(CN$1&amp;":"&amp;CN3,'Finish order'!$E:$K,4,FALSE),"")</f>
        <v/>
      </c>
      <c r="CP3" s="2" t="str">
        <f>IFERROR(VLOOKUP(CN$1&amp;":"&amp;CN3,'Finish order'!$E:$K,5,FALSE),"")</f>
        <v/>
      </c>
      <c r="CQ3" s="11" t="str">
        <f>IFERROR(VLOOKUP(CN$1&amp;":"&amp;CN3,'Finish order'!$E:$K,3,FALSE),"")</f>
        <v/>
      </c>
      <c r="CR3" s="2" t="str">
        <f>IFERROR(VLOOKUP(CN$1&amp;":"&amp;CN3,'Finish order'!$E:$K,2,FALSE),"")</f>
        <v/>
      </c>
      <c r="CS3" s="2" t="str">
        <f>IF(Table1837[[#This Row],[Name]]="","",IF((COUNTIF($I$2:$I$4,CO3)&gt;0),"Top3",""))</f>
        <v/>
      </c>
    </row>
    <row r="4" spans="1:97" x14ac:dyDescent="0.2">
      <c r="A4" s="2">
        <v>3</v>
      </c>
      <c r="B4" s="2" t="str">
        <f>IFERROR(VLOOKUP($A$1&amp;":"&amp;A4,'Finish order'!C:K,6,FALSE),"")</f>
        <v>Sam Leadley</v>
      </c>
      <c r="C4" s="2" t="str">
        <f>IFERROR(VLOOKUP(A$1&amp;":"&amp;A4,'Finish order'!$C:$K,9,FALSE),"")</f>
        <v>MSEN</v>
      </c>
      <c r="D4" s="2" t="str">
        <f>IFERROR(VLOOKUP(A$1&amp;":"&amp;A4,'Finish order'!$C:$K,7,FALSE),"")</f>
        <v>Loftus &amp; Whitby AC</v>
      </c>
      <c r="E4" s="11">
        <f>IFERROR(VLOOKUP($A$1&amp;":"&amp;A4,'Finish order'!C:K,5,FALSE),"")</f>
        <v>3.3819444444444444E-2</v>
      </c>
      <c r="F4" s="2">
        <f>IFERROR(VLOOKUP($A$1&amp;":"&amp;A4,'Finish order'!C:K,4,FALSE),"")</f>
        <v>341</v>
      </c>
      <c r="H4" s="2">
        <v>3</v>
      </c>
      <c r="I4" s="2" t="str">
        <f>IFERROR(VLOOKUP(H$1&amp;":"&amp;H4,'Finish order'!$C:$K,6,FALSE),"")</f>
        <v>Rhona Marshall</v>
      </c>
      <c r="J4" s="2" t="str">
        <f>IFERROR(VLOOKUP(H$1&amp;":"&amp;H4,'Finish order'!$C:$K,9,FALSE),"")</f>
        <v>W40</v>
      </c>
      <c r="K4" s="2" t="str">
        <f>IFERROR(VLOOKUP(H$1&amp;":"&amp;H4,'Finish order'!$C:$K,7,FALSE),"")</f>
        <v>Scarborough AC</v>
      </c>
      <c r="L4" s="11">
        <f>IFERROR(VLOOKUP(H$1&amp;":"&amp;H4,'Finish order'!$C:$K,5,FALSE),"")</f>
        <v>4.1215277777777781E-2</v>
      </c>
      <c r="M4" s="2">
        <f>IFERROR(VLOOKUP(H$1&amp;":"&amp;H4,'Finish order'!$C:$K,4,FALSE),"")</f>
        <v>109</v>
      </c>
      <c r="O4" s="2">
        <v>3</v>
      </c>
      <c r="P4" s="2" t="str">
        <f>IFERROR(VLOOKUP(O$1&amp;":"&amp;O4,'Finish order'!$E:$K,4,FALSE),"")</f>
        <v/>
      </c>
      <c r="Q4" s="2" t="str">
        <f>IFERROR(VLOOKUP(O$1&amp;":"&amp;O4,'Finish order'!$E:$K,5,FALSE),"")</f>
        <v/>
      </c>
      <c r="R4" s="11" t="str">
        <f>IFERROR(VLOOKUP(O$1&amp;":"&amp;O4,'Finish order'!$E:$K,3,FALSE),"")</f>
        <v/>
      </c>
      <c r="S4" s="2" t="str">
        <f>IFERROR(VLOOKUP(O$1&amp;":"&amp;O4,'Finish order'!$E:$K,2,FALSE),"")</f>
        <v/>
      </c>
      <c r="T4" s="2" t="str">
        <f t="shared" si="0"/>
        <v/>
      </c>
      <c r="V4" s="2">
        <v>3</v>
      </c>
      <c r="W4" s="2" t="str">
        <f>IFERROR(VLOOKUP(V$1&amp;":"&amp;V4,'Finish order'!$E:$K,4,FALSE),"")</f>
        <v/>
      </c>
      <c r="X4" s="2" t="str">
        <f>IFERROR(VLOOKUP(V$1&amp;":"&amp;V4,'Finish order'!$E:$K,5,FALSE),"")</f>
        <v/>
      </c>
      <c r="Y4" s="11" t="str">
        <f>IFERROR(VLOOKUP(V$1&amp;":"&amp;V4,'Finish order'!$E:$K,3,FALSE),"")</f>
        <v/>
      </c>
      <c r="Z4" s="2" t="str">
        <f>IFERROR(VLOOKUP(V$1&amp;":"&amp;V4,'Finish order'!$E:$K,2,FALSE),"")</f>
        <v/>
      </c>
      <c r="AA4" s="2" t="str">
        <f>IF(Table827[[#This Row],[Name]]="","",IF((COUNTIF($I$2:$I$4,W4)&gt;0),"Top3",""))</f>
        <v/>
      </c>
      <c r="AC4" s="2">
        <v>3</v>
      </c>
      <c r="AD4" s="2" t="str">
        <f>IFERROR(VLOOKUP(AC$1&amp;":"&amp;AC4,'Finish order'!$E:$K,4,FALSE),"")</f>
        <v>Gareth Green</v>
      </c>
      <c r="AE4" s="2" t="str">
        <f>IFERROR(VLOOKUP(AC$1&amp;":"&amp;AC4,'Finish order'!$E:$K,5,FALSE),"")</f>
        <v>York Knavesmire Harriers</v>
      </c>
      <c r="AF4" s="11">
        <f>IFERROR(VLOOKUP(AC$1&amp;":"&amp;AC4,'Finish order'!$E:$K,3,FALSE),"")</f>
        <v>3.7928240740740742E-2</v>
      </c>
      <c r="AG4" s="2">
        <f>IFERROR(VLOOKUP(AC$1&amp;":"&amp;AC4,'Finish order'!$E:$K,2,FALSE),"")</f>
        <v>614</v>
      </c>
      <c r="AH4" s="2" t="str">
        <f>IF(Table928[[#This Row],[Name]]="","",IF((COUNTIF($B$2:$B$4,AD4)&gt;0),"Top3",""))</f>
        <v/>
      </c>
      <c r="AJ4" s="2">
        <v>3</v>
      </c>
      <c r="AK4" s="2" t="str">
        <f>IFERROR(VLOOKUP(AJ$1&amp;":"&amp;AJ4,'Finish order'!$E:$K,4,FALSE),"")</f>
        <v>Alice Hayter</v>
      </c>
      <c r="AL4" s="2" t="str">
        <f>IFERROR(VLOOKUP(AJ$1&amp;":"&amp;AJ4,'Finish order'!$E:$K,5,FALSE),"")</f>
        <v>Pickering RC</v>
      </c>
      <c r="AM4" s="11">
        <f>IFERROR(VLOOKUP(AJ$1&amp;":"&amp;AJ4,'Finish order'!$E:$K,3,FALSE),"")</f>
        <v>5.6400462962962965E-2</v>
      </c>
      <c r="AN4" s="2">
        <f>IFERROR(VLOOKUP(AJ$1&amp;":"&amp;AJ4,'Finish order'!$E:$K,2,FALSE),"")</f>
        <v>151</v>
      </c>
      <c r="AO4" s="2" t="str">
        <f>IF(Table1029[[#This Row],[Name]]="","",IF((COUNTIF($I$2:$I$4,AK4)&gt;0),"Top3",""))</f>
        <v/>
      </c>
      <c r="AQ4" s="2">
        <v>3</v>
      </c>
      <c r="AR4" s="2" t="str">
        <f>IFERROR(VLOOKUP(AQ$1&amp;":"&amp;AQ4,'Finish order'!$E:$K,4,FALSE),"")</f>
        <v>Dave Smith</v>
      </c>
      <c r="AS4" s="2" t="str">
        <f>IFERROR(VLOOKUP(AQ$1&amp;":"&amp;AQ4,'Finish order'!$E:$K,5,FALSE),"")</f>
        <v>Pickering RC</v>
      </c>
      <c r="AT4" s="11">
        <f>IFERROR(VLOOKUP(AQ$1&amp;":"&amp;AQ4,'Finish order'!$E:$K,3,FALSE),"")</f>
        <v>3.9398148148148147E-2</v>
      </c>
      <c r="AU4" s="2">
        <f>IFERROR(VLOOKUP(AQ$1&amp;":"&amp;AQ4,'Finish order'!$E:$K,2,FALSE),"")</f>
        <v>803</v>
      </c>
      <c r="AV4" s="2" t="str">
        <f>IF(Table1130[[#This Row],[Name]]="","",IF((COUNTIF($B$2:$B$4,AR4)&gt;0),"Top3",""))</f>
        <v/>
      </c>
      <c r="AX4" s="2">
        <v>3</v>
      </c>
      <c r="AY4" s="2" t="str">
        <f>IFERROR(VLOOKUP(AX$1&amp;":"&amp;AX4,'Finish order'!$E:$K,4,FALSE),"")</f>
        <v>Lucy Saggers</v>
      </c>
      <c r="AZ4" s="2" t="str">
        <f>IFERROR(VLOOKUP(AX$1&amp;":"&amp;AX4,'Finish order'!$E:$K,5,FALSE),"")</f>
        <v>Pickering RC</v>
      </c>
      <c r="BA4" s="11">
        <f>IFERROR(VLOOKUP(AX$1&amp;":"&amp;AX4,'Finish order'!$E:$K,3,FALSE),"")</f>
        <v>5.1770833333333335E-2</v>
      </c>
      <c r="BB4" s="2">
        <f>IFERROR(VLOOKUP(AX$1&amp;":"&amp;AX4,'Finish order'!$E:$K,2,FALSE),"")</f>
        <v>250</v>
      </c>
      <c r="BC4" s="2" t="str">
        <f>IF(Table1231[[#This Row],[Name]]="","",IF((COUNTIF($I$2:$I$4,AY4)&gt;0),"Top3",""))</f>
        <v/>
      </c>
      <c r="BE4" s="2">
        <v>3</v>
      </c>
      <c r="BF4" s="11" t="str">
        <f>IFERROR(VLOOKUP(BE$1&amp;":"&amp;BE4,'Finish order'!$E:$K,4,FALSE),"")</f>
        <v>Richard Parkin</v>
      </c>
      <c r="BG4" s="2" t="str">
        <f>IFERROR(VLOOKUP(BE$1&amp;":"&amp;BE4,'Finish order'!$E:$K,5,FALSE),"")</f>
        <v>Beverley AC</v>
      </c>
      <c r="BH4" s="11">
        <f>IFERROR(VLOOKUP(BE$1&amp;":"&amp;BE4,'Finish order'!$E:$K,3,FALSE),"")</f>
        <v>5.1874999999999998E-2</v>
      </c>
      <c r="BI4" s="2">
        <f>IFERROR(VLOOKUP(BE$1&amp;":"&amp;BE4,'Finish order'!$E:$K,2,FALSE),"")</f>
        <v>959</v>
      </c>
      <c r="BJ4" s="2" t="str">
        <f>IF(Table1332[[#This Row],[Name]]="","",IF((COUNTIF($B$2:$B$4,BF4)&gt;0),"Top3",""))</f>
        <v/>
      </c>
      <c r="BL4" s="2">
        <v>3</v>
      </c>
      <c r="BM4" s="11" t="str">
        <f>IFERROR(VLOOKUP(BL$1&amp;":"&amp;BL4,'Finish order'!$E:$K,4,FALSE),"")</f>
        <v/>
      </c>
      <c r="BN4" s="2" t="str">
        <f>IFERROR(VLOOKUP(BL$1&amp;":"&amp;BL4,'Finish order'!$E:$K,5,FALSE),"")</f>
        <v/>
      </c>
      <c r="BO4" s="11" t="str">
        <f>IFERROR(VLOOKUP(BL$1&amp;":"&amp;BL4,'Finish order'!$E:$K,3,FALSE),"")</f>
        <v/>
      </c>
      <c r="BP4" s="2" t="str">
        <f>IFERROR(VLOOKUP(BL$1&amp;":"&amp;BL4,'Finish order'!$E:$K,2,FALSE),"")</f>
        <v/>
      </c>
      <c r="BQ4" s="2" t="str">
        <f>IF(Table1433[[#This Row],[Name]]="","",IF((COUNTIF($I$2:$I$4,BM4)&gt;0),"Top3",""))</f>
        <v/>
      </c>
      <c r="BS4" s="13">
        <v>3</v>
      </c>
      <c r="BT4" s="2" t="str">
        <f>IFERROR(VLOOKUP(BS$1&amp;":"&amp;BS4,'Finish order'!$E:$K,4,FALSE),"")</f>
        <v/>
      </c>
      <c r="BU4" s="2" t="str">
        <f>IFERROR(VLOOKUP(BS$1&amp;":"&amp;BS4,'Finish order'!$E:$K,5,FALSE),"")</f>
        <v/>
      </c>
      <c r="BV4" s="11" t="str">
        <f>IFERROR(VLOOKUP(BS$1&amp;":"&amp;BS4,'Finish order'!$E:$K,3,FALSE),"")</f>
        <v/>
      </c>
      <c r="BW4" s="2" t="str">
        <f>IFERROR(VLOOKUP(BS$1&amp;":"&amp;BS4,'Finish order'!$E:$K,2,FALSE),"")</f>
        <v/>
      </c>
      <c r="BX4" s="2" t="str">
        <f>IF(Table1534[[#This Row],[Name]]="","",IF((COUNTIF($B$2:$B$4,BT4)&gt;0),"Top3",""))</f>
        <v/>
      </c>
      <c r="BZ4" s="13">
        <v>3</v>
      </c>
      <c r="CA4" s="2" t="str">
        <f>IFERROR(VLOOKUP(BZ$1&amp;":"&amp;BZ4,'Finish order'!$E:$K,4,FALSE),"")</f>
        <v/>
      </c>
      <c r="CB4" s="2" t="str">
        <f>IFERROR(VLOOKUP(BZ$1&amp;":"&amp;BZ4,'Finish order'!$E:$K,5,FALSE),"")</f>
        <v/>
      </c>
      <c r="CC4" s="11" t="str">
        <f>IFERROR(VLOOKUP(BZ$1&amp;":"&amp;BZ4,'Finish order'!$E:$K,3,FALSE),"")</f>
        <v/>
      </c>
      <c r="CD4" s="2" t="str">
        <f>IFERROR(VLOOKUP(BZ$1&amp;":"&amp;BZ4,'Finish order'!$E:$K,2,FALSE),"")</f>
        <v/>
      </c>
      <c r="CE4" s="2" t="str">
        <f>IF(Table1635[[#This Row],[Name]]="","",IF((COUNTIF($I$2:$I$4,CA4)&gt;0),"Top3",""))</f>
        <v/>
      </c>
      <c r="CF4" s="11"/>
      <c r="CG4" s="2">
        <v>3</v>
      </c>
      <c r="CH4" s="2" t="str">
        <f>IFERROR(VLOOKUP(CG$1&amp;":"&amp;CG4,'Finish order'!$E:$K,4,FALSE),"")</f>
        <v/>
      </c>
      <c r="CI4" s="2" t="str">
        <f>IFERROR(VLOOKUP(CG$1&amp;":"&amp;CG4,'Finish order'!$E:$K,5,FALSE),"")</f>
        <v/>
      </c>
      <c r="CJ4" s="11" t="str">
        <f>IFERROR(VLOOKUP(CG$1&amp;":"&amp;CG4,'Finish order'!$E:$K,3,FALSE),"")</f>
        <v/>
      </c>
      <c r="CK4" s="2" t="str">
        <f>IFERROR(VLOOKUP(CG$1&amp;":"&amp;CG4,'Finish order'!$E:$K,2,FALSE),"")</f>
        <v/>
      </c>
      <c r="CL4" s="2" t="str">
        <f>IF(Table1736[[#This Row],[Name]]="","",IF((COUNTIF($B$2:$B$4,CH4)&gt;0),"Top3",""))</f>
        <v/>
      </c>
      <c r="CM4" s="11"/>
      <c r="CN4" s="2">
        <v>3</v>
      </c>
      <c r="CO4" s="2" t="str">
        <f>IFERROR(VLOOKUP(CN$1&amp;":"&amp;CN4,'Finish order'!$E:$K,4,FALSE),"")</f>
        <v/>
      </c>
      <c r="CP4" s="2" t="str">
        <f>IFERROR(VLOOKUP(CN$1&amp;":"&amp;CN4,'Finish order'!$E:$K,5,FALSE),"")</f>
        <v/>
      </c>
      <c r="CQ4" s="11" t="str">
        <f>IFERROR(VLOOKUP(CN$1&amp;":"&amp;CN4,'Finish order'!$E:$K,3,FALSE),"")</f>
        <v/>
      </c>
      <c r="CR4" s="2" t="str">
        <f>IFERROR(VLOOKUP(CN$1&amp;":"&amp;CN4,'Finish order'!$E:$K,2,FALSE),"")</f>
        <v/>
      </c>
      <c r="CS4" s="2" t="str">
        <f>IF(Table1837[[#This Row],[Name]]="","",IF((COUNTIF($I$2:$I$4,CO4)&gt;0),"Top3",""))</f>
        <v/>
      </c>
    </row>
    <row r="5" spans="1:97" x14ac:dyDescent="0.2">
      <c r="A5" s="2">
        <v>4</v>
      </c>
      <c r="B5" s="2" t="str">
        <f>IFERROR(VLOOKUP($A$1&amp;":"&amp;A5,'Finish order'!C:K,6,FALSE),"")</f>
        <v>Rory Bevin</v>
      </c>
      <c r="C5" s="2" t="str">
        <f>IFERROR(VLOOKUP(A$1&amp;":"&amp;A5,'Finish order'!$C:$K,9,FALSE),"")</f>
        <v>MSEN</v>
      </c>
      <c r="D5" s="2" t="str">
        <f>IFERROR(VLOOKUP(A$1&amp;":"&amp;A5,'Finish order'!$C:$K,7,FALSE),"")</f>
        <v>Individual#</v>
      </c>
      <c r="E5" s="11">
        <f>IFERROR(VLOOKUP($A$1&amp;":"&amp;A5,'Finish order'!C:K,5,FALSE),"")</f>
        <v>3.5011574074074077E-2</v>
      </c>
      <c r="F5" s="2">
        <f>IFERROR(VLOOKUP($A$1&amp;":"&amp;A5,'Finish order'!C:K,4,FALSE),"")</f>
        <v>323</v>
      </c>
      <c r="H5" s="2">
        <v>4</v>
      </c>
      <c r="I5" s="2" t="str">
        <f>IFERROR(VLOOKUP(H$1&amp;":"&amp;H5,'Finish order'!$C:$K,6,FALSE),"")</f>
        <v>Esther Harrison</v>
      </c>
      <c r="J5" s="2" t="str">
        <f>IFERROR(VLOOKUP(H$1&amp;":"&amp;H5,'Finish order'!$C:$K,9,FALSE),"")</f>
        <v>W40</v>
      </c>
      <c r="K5" s="2" t="str">
        <f>IFERROR(VLOOKUP(H$1&amp;":"&amp;H5,'Finish order'!$C:$K,7,FALSE),"")</f>
        <v>Thirsk &amp; Sowerby Harriers</v>
      </c>
      <c r="L5" s="11">
        <f>IFERROR(VLOOKUP(H$1&amp;":"&amp;H5,'Finish order'!$C:$K,5,FALSE),"")</f>
        <v>4.2407407407407408E-2</v>
      </c>
      <c r="M5" s="2">
        <f>IFERROR(VLOOKUP(H$1&amp;":"&amp;H5,'Finish order'!$C:$K,4,FALSE),"")</f>
        <v>102</v>
      </c>
      <c r="O5" s="2">
        <v>4</v>
      </c>
      <c r="P5" s="2" t="str">
        <f>IFERROR(VLOOKUP(O$1&amp;":"&amp;O5,'Finish order'!$E:$K,4,FALSE),"")</f>
        <v/>
      </c>
      <c r="Q5" s="2" t="str">
        <f>IFERROR(VLOOKUP(O$1&amp;":"&amp;O5,'Finish order'!$E:$K,5,FALSE),"")</f>
        <v/>
      </c>
      <c r="R5" s="11" t="str">
        <f>IFERROR(VLOOKUP(O$1&amp;":"&amp;O5,'Finish order'!$E:$K,3,FALSE),"")</f>
        <v/>
      </c>
      <c r="S5" s="2" t="str">
        <f>IFERROR(VLOOKUP(O$1&amp;":"&amp;O5,'Finish order'!$E:$K,2,FALSE),"")</f>
        <v/>
      </c>
      <c r="V5" s="2">
        <v>4</v>
      </c>
      <c r="W5" s="2" t="str">
        <f>IFERROR(VLOOKUP(V$1&amp;":"&amp;V5,'Finish order'!$E:$K,4,FALSE),"")</f>
        <v/>
      </c>
      <c r="X5" s="2" t="str">
        <f>IFERROR(VLOOKUP(V$1&amp;":"&amp;V5,'Finish order'!$E:$K,5,FALSE),"")</f>
        <v/>
      </c>
      <c r="Y5" s="11" t="str">
        <f>IFERROR(VLOOKUP(V$1&amp;":"&amp;V5,'Finish order'!$E:$K,3,FALSE),"")</f>
        <v/>
      </c>
      <c r="Z5" s="2" t="str">
        <f>IFERROR(VLOOKUP(V$1&amp;":"&amp;V5,'Finish order'!$E:$K,2,FALSE),"")</f>
        <v/>
      </c>
      <c r="AA5" s="2" t="str">
        <f>IF(Table827[[#This Row],[Name]]="","",IF((COUNTIF($I$2:$I$4,W5)&gt;0),"Top3",""))</f>
        <v/>
      </c>
      <c r="AC5" s="2">
        <v>4</v>
      </c>
      <c r="AD5" s="2" t="str">
        <f>IFERROR(VLOOKUP(AC$1&amp;":"&amp;AC5,'Finish order'!$E:$K,4,FALSE),"")</f>
        <v>Damian Kilpin</v>
      </c>
      <c r="AE5" s="2" t="str">
        <f>IFERROR(VLOOKUP(AC$1&amp;":"&amp;AC5,'Finish order'!$E:$K,5,FALSE),"")</f>
        <v>Penistone Footpath Runners &amp; AC</v>
      </c>
      <c r="AF5" s="11">
        <f>IFERROR(VLOOKUP(AC$1&amp;":"&amp;AC5,'Finish order'!$E:$K,3,FALSE),"")</f>
        <v>3.965277777777778E-2</v>
      </c>
      <c r="AG5" s="2">
        <f>IFERROR(VLOOKUP(AC$1&amp;":"&amp;AC5,'Finish order'!$E:$K,2,FALSE),"")</f>
        <v>609</v>
      </c>
      <c r="AJ5" s="2">
        <v>4</v>
      </c>
      <c r="AK5" s="2" t="str">
        <f>IFERROR(VLOOKUP(AJ$1&amp;":"&amp;AJ5,'Finish order'!$E:$K,4,FALSE),"")</f>
        <v>Joanne Hall</v>
      </c>
      <c r="AL5" s="2" t="str">
        <f>IFERROR(VLOOKUP(AJ$1&amp;":"&amp;AJ5,'Finish order'!$E:$K,5,FALSE),"")</f>
        <v>Esk Valley Fell Club</v>
      </c>
      <c r="AM5" s="11">
        <f>IFERROR(VLOOKUP(AJ$1&amp;":"&amp;AJ5,'Finish order'!$E:$K,3,FALSE),"")</f>
        <v>6.7858796296296292E-2</v>
      </c>
      <c r="AN5" s="2">
        <f>IFERROR(VLOOKUP(AJ$1&amp;":"&amp;AJ5,'Finish order'!$E:$K,2,FALSE),"")</f>
        <v>158</v>
      </c>
      <c r="AQ5" s="2">
        <v>4</v>
      </c>
      <c r="AR5" s="2" t="str">
        <f>IFERROR(VLOOKUP(AQ$1&amp;":"&amp;AQ5,'Finish order'!$E:$K,4,FALSE),"")</f>
        <v>Julian Wardman</v>
      </c>
      <c r="AS5" s="2" t="str">
        <f>IFERROR(VLOOKUP(AQ$1&amp;":"&amp;AQ5,'Finish order'!$E:$K,5,FALSE),"")</f>
        <v>Esk Valley Fell Club</v>
      </c>
      <c r="AT5" s="11">
        <f>IFERROR(VLOOKUP(AQ$1&amp;":"&amp;AQ5,'Finish order'!$E:$K,3,FALSE),"")</f>
        <v>4.3356481481481482E-2</v>
      </c>
      <c r="AU5" s="2">
        <f>IFERROR(VLOOKUP(AQ$1&amp;":"&amp;AQ5,'Finish order'!$E:$K,2,FALSE),"")</f>
        <v>809</v>
      </c>
      <c r="AX5" s="2">
        <v>4</v>
      </c>
      <c r="AY5" s="2" t="str">
        <f>IFERROR(VLOOKUP(AX$1&amp;":"&amp;AX5,'Finish order'!$E:$K,4,FALSE),"")</f>
        <v>Nicola Thorpe</v>
      </c>
      <c r="AZ5" s="2" t="str">
        <f>IFERROR(VLOOKUP(AX$1&amp;":"&amp;AX5,'Finish order'!$E:$K,5,FALSE),"")</f>
        <v>Pickering RC</v>
      </c>
      <c r="BA5" s="11">
        <f>IFERROR(VLOOKUP(AX$1&amp;":"&amp;AX5,'Finish order'!$E:$K,3,FALSE),"")</f>
        <v>5.4155092592592595E-2</v>
      </c>
      <c r="BB5" s="2">
        <f>IFERROR(VLOOKUP(AX$1&amp;":"&amp;AX5,'Finish order'!$E:$K,2,FALSE),"")</f>
        <v>256</v>
      </c>
      <c r="BE5" s="2">
        <v>4</v>
      </c>
      <c r="BF5" s="11" t="str">
        <f>IFERROR(VLOOKUP(BE$1&amp;":"&amp;BE5,'Finish order'!$E:$K,4,FALSE),"")</f>
        <v>Mark Edwards</v>
      </c>
      <c r="BG5" s="2" t="str">
        <f>IFERROR(VLOOKUP(BE$1&amp;":"&amp;BE5,'Finish order'!$E:$K,5,FALSE),"")</f>
        <v>North York Moors AC</v>
      </c>
      <c r="BH5" s="11">
        <f>IFERROR(VLOOKUP(BE$1&amp;":"&amp;BE5,'Finish order'!$E:$K,3,FALSE),"")</f>
        <v>5.4282407407407404E-2</v>
      </c>
      <c r="BI5" s="2">
        <f>IFERROR(VLOOKUP(BE$1&amp;":"&amp;BE5,'Finish order'!$E:$K,2,FALSE),"")</f>
        <v>957</v>
      </c>
      <c r="BL5" s="2">
        <v>4</v>
      </c>
      <c r="BM5" s="11" t="str">
        <f>IFERROR(VLOOKUP(BL$1&amp;":"&amp;BL5,'Finish order'!$E:$K,4,FALSE),"")</f>
        <v/>
      </c>
      <c r="BN5" s="2" t="str">
        <f>IFERROR(VLOOKUP(BL$1&amp;":"&amp;BL5,'Finish order'!$E:$K,5,FALSE),"")</f>
        <v/>
      </c>
      <c r="BO5" s="11" t="str">
        <f>IFERROR(VLOOKUP(BL$1&amp;":"&amp;BL5,'Finish order'!$E:$K,3,FALSE),"")</f>
        <v/>
      </c>
      <c r="BP5" s="2" t="str">
        <f>IFERROR(VLOOKUP(BL$1&amp;":"&amp;BL5,'Finish order'!$E:$K,2,FALSE),"")</f>
        <v/>
      </c>
      <c r="BS5" s="13">
        <v>4</v>
      </c>
      <c r="BT5" s="2" t="str">
        <f>IFERROR(VLOOKUP(BS$1&amp;":"&amp;BS5,'Finish order'!$E:$K,4,FALSE),"")</f>
        <v/>
      </c>
      <c r="BU5" s="2" t="str">
        <f>IFERROR(VLOOKUP(BS$1&amp;":"&amp;BS5,'Finish order'!$E:$K,5,FALSE),"")</f>
        <v/>
      </c>
      <c r="BV5" s="11" t="str">
        <f>IFERROR(VLOOKUP(BS$1&amp;":"&amp;BS5,'Finish order'!$E:$K,3,FALSE),"")</f>
        <v/>
      </c>
      <c r="BW5" s="2" t="str">
        <f>IFERROR(VLOOKUP(BS$1&amp;":"&amp;BS5,'Finish order'!$E:$K,2,FALSE),"")</f>
        <v/>
      </c>
      <c r="BZ5" s="13">
        <v>4</v>
      </c>
      <c r="CA5" s="2" t="str">
        <f>IFERROR(VLOOKUP(BZ$1&amp;":"&amp;BZ5,'Finish order'!$E:$K,4,FALSE),"")</f>
        <v/>
      </c>
      <c r="CB5" s="2" t="str">
        <f>IFERROR(VLOOKUP(BZ$1&amp;":"&amp;BZ5,'Finish order'!$E:$K,5,FALSE),"")</f>
        <v/>
      </c>
      <c r="CC5" s="11" t="str">
        <f>IFERROR(VLOOKUP(BZ$1&amp;":"&amp;BZ5,'Finish order'!$E:$K,3,FALSE),"")</f>
        <v/>
      </c>
      <c r="CD5" s="2" t="str">
        <f>IFERROR(VLOOKUP(BZ$1&amp;":"&amp;BZ5,'Finish order'!$E:$K,2,FALSE),"")</f>
        <v/>
      </c>
      <c r="CF5" s="11"/>
      <c r="CG5" s="2">
        <v>4</v>
      </c>
      <c r="CH5" s="2" t="str">
        <f>IFERROR(VLOOKUP(CG$1&amp;":"&amp;CG5,'Finish order'!$E:$K,4,FALSE),"")</f>
        <v/>
      </c>
      <c r="CI5" s="2" t="str">
        <f>IFERROR(VLOOKUP(CG$1&amp;":"&amp;CG5,'Finish order'!$E:$K,5,FALSE),"")</f>
        <v/>
      </c>
      <c r="CJ5" s="11" t="str">
        <f>IFERROR(VLOOKUP(CG$1&amp;":"&amp;CG5,'Finish order'!$E:$K,3,FALSE),"")</f>
        <v/>
      </c>
      <c r="CK5" s="2" t="str">
        <f>IFERROR(VLOOKUP(CG$1&amp;":"&amp;CG5,'Finish order'!$E:$K,2,FALSE),"")</f>
        <v/>
      </c>
      <c r="CM5" s="11"/>
      <c r="CN5" s="2">
        <v>4</v>
      </c>
      <c r="CO5" s="2" t="str">
        <f>IFERROR(VLOOKUP(CN$1&amp;":"&amp;CN5,'Finish order'!$E:$K,4,FALSE),"")</f>
        <v/>
      </c>
      <c r="CP5" s="2" t="str">
        <f>IFERROR(VLOOKUP(CN$1&amp;":"&amp;CN5,'Finish order'!$E:$K,5,FALSE),"")</f>
        <v/>
      </c>
      <c r="CQ5" s="11" t="str">
        <f>IFERROR(VLOOKUP(CN$1&amp;":"&amp;CN5,'Finish order'!$E:$K,3,FALSE),"")</f>
        <v/>
      </c>
      <c r="CR5" s="2" t="str">
        <f>IFERROR(VLOOKUP(CN$1&amp;":"&amp;CN5,'Finish order'!$E:$K,2,FALSE),"")</f>
        <v/>
      </c>
      <c r="CS5" s="11"/>
    </row>
    <row r="6" spans="1:97" x14ac:dyDescent="0.2">
      <c r="A6" s="2">
        <v>5</v>
      </c>
      <c r="B6" s="2" t="str">
        <f>IFERROR(VLOOKUP($A$1&amp;":"&amp;A6,'Finish order'!C:K,6,FALSE),"")</f>
        <v>Rory Stead</v>
      </c>
      <c r="C6" s="2" t="str">
        <f>IFERROR(VLOOKUP(A$1&amp;":"&amp;A6,'Finish order'!$C:$K,9,FALSE),"")</f>
        <v>MSEN</v>
      </c>
      <c r="D6" s="2" t="str">
        <f>IFERROR(VLOOKUP(A$1&amp;":"&amp;A6,'Finish order'!$C:$K,7,FALSE),"")</f>
        <v>Keighley &amp; Craven AC</v>
      </c>
      <c r="E6" s="11">
        <f>IFERROR(VLOOKUP($A$1&amp;":"&amp;A6,'Finish order'!C:K,5,FALSE),"")</f>
        <v>3.5069444444444445E-2</v>
      </c>
      <c r="F6" s="2">
        <f>IFERROR(VLOOKUP($A$1&amp;":"&amp;A6,'Finish order'!C:K,4,FALSE),"")</f>
        <v>336</v>
      </c>
      <c r="H6" s="2">
        <v>5</v>
      </c>
      <c r="I6" s="2" t="str">
        <f>IFERROR(VLOOKUP(H$1&amp;":"&amp;H6,'Finish order'!$C:$K,6,FALSE),"")</f>
        <v>Rose Mather</v>
      </c>
      <c r="J6" s="2" t="str">
        <f>IFERROR(VLOOKUP(H$1&amp;":"&amp;H6,'Finish order'!$C:$K,9,FALSE),"")</f>
        <v>WSEN</v>
      </c>
      <c r="K6" s="2" t="str">
        <f>IFERROR(VLOOKUP(H$1&amp;":"&amp;H6,'Finish order'!$C:$K,7,FALSE),"")</f>
        <v>York Knavesmire Harriers</v>
      </c>
      <c r="L6" s="11">
        <f>IFERROR(VLOOKUP(H$1&amp;":"&amp;H6,'Finish order'!$C:$K,5,FALSE),"")</f>
        <v>4.3240740740740739E-2</v>
      </c>
      <c r="M6" s="2">
        <f>IFERROR(VLOOKUP(H$1&amp;":"&amp;H6,'Finish order'!$C:$K,4,FALSE),"")</f>
        <v>14</v>
      </c>
      <c r="O6" s="2">
        <v>5</v>
      </c>
      <c r="P6" s="2" t="str">
        <f>IFERROR(VLOOKUP(O$1&amp;":"&amp;O6,'Finish order'!$E:$K,4,FALSE),"")</f>
        <v/>
      </c>
      <c r="Q6" s="2" t="str">
        <f>IFERROR(VLOOKUP(O$1&amp;":"&amp;O6,'Finish order'!$E:$K,5,FALSE),"")</f>
        <v/>
      </c>
      <c r="R6" s="11" t="str">
        <f>IFERROR(VLOOKUP(O$1&amp;":"&amp;O6,'Finish order'!$E:$K,3,FALSE),"")</f>
        <v/>
      </c>
      <c r="S6" s="2" t="str">
        <f>IFERROR(VLOOKUP(O$1&amp;":"&amp;O6,'Finish order'!$E:$K,2,FALSE),"")</f>
        <v/>
      </c>
      <c r="V6" s="2">
        <v>5</v>
      </c>
      <c r="W6" s="2" t="str">
        <f>IFERROR(VLOOKUP(V$1&amp;":"&amp;V6,'Finish order'!$E:$K,4,FALSE),"")</f>
        <v/>
      </c>
      <c r="X6" s="2" t="str">
        <f>IFERROR(VLOOKUP(V$1&amp;":"&amp;V6,'Finish order'!$E:$K,5,FALSE),"")</f>
        <v/>
      </c>
      <c r="Y6" s="11" t="str">
        <f>IFERROR(VLOOKUP(V$1&amp;":"&amp;V6,'Finish order'!$E:$K,3,FALSE),"")</f>
        <v/>
      </c>
      <c r="Z6" s="2" t="str">
        <f>IFERROR(VLOOKUP(V$1&amp;":"&amp;V6,'Finish order'!$E:$K,2,FALSE),"")</f>
        <v/>
      </c>
      <c r="AA6" s="2" t="str">
        <f>IF(Table827[[#This Row],[Name]]="","",IF((COUNTIF($I$2:$I$4,W6)&gt;0),"Top3",""))</f>
        <v/>
      </c>
      <c r="AC6" s="2">
        <v>5</v>
      </c>
      <c r="AD6" s="2" t="str">
        <f>IFERROR(VLOOKUP(AC$1&amp;":"&amp;AC6,'Finish order'!$E:$K,4,FALSE),"")</f>
        <v>Michael Richmond</v>
      </c>
      <c r="AE6" s="2" t="str">
        <f>IFERROR(VLOOKUP(AC$1&amp;":"&amp;AC6,'Finish order'!$E:$K,5,FALSE),"")</f>
        <v>Pickering RC</v>
      </c>
      <c r="AF6" s="11">
        <f>IFERROR(VLOOKUP(AC$1&amp;":"&amp;AC6,'Finish order'!$E:$K,3,FALSE),"")</f>
        <v>4.0266203703703707E-2</v>
      </c>
      <c r="AG6" s="2">
        <f>IFERROR(VLOOKUP(AC$1&amp;":"&amp;AC6,'Finish order'!$E:$K,2,FALSE),"")</f>
        <v>619</v>
      </c>
      <c r="AJ6" s="2">
        <v>5</v>
      </c>
      <c r="AK6" s="2" t="str">
        <f>IFERROR(VLOOKUP(AJ$1&amp;":"&amp;AJ6,'Finish order'!$E:$K,4,FALSE),"")</f>
        <v>Kathryn Waterworth</v>
      </c>
      <c r="AL6" s="2" t="str">
        <f>IFERROR(VLOOKUP(AJ$1&amp;":"&amp;AJ6,'Finish order'!$E:$K,5,FALSE),"")</f>
        <v>Individual#</v>
      </c>
      <c r="AM6" s="11">
        <f>IFERROR(VLOOKUP(AJ$1&amp;":"&amp;AJ6,'Finish order'!$E:$K,3,FALSE),"")</f>
        <v>6.7870370370370373E-2</v>
      </c>
      <c r="AN6" s="2">
        <f>IFERROR(VLOOKUP(AJ$1&amp;":"&amp;AJ6,'Finish order'!$E:$K,2,FALSE),"")</f>
        <v>159</v>
      </c>
      <c r="AQ6" s="2">
        <v>5</v>
      </c>
      <c r="AR6" s="2" t="str">
        <f>IFERROR(VLOOKUP(AQ$1&amp;":"&amp;AQ6,'Finish order'!$E:$K,4,FALSE),"")</f>
        <v>Dan Rhodes</v>
      </c>
      <c r="AS6" s="2" t="str">
        <f>IFERROR(VLOOKUP(AQ$1&amp;":"&amp;AQ6,'Finish order'!$E:$K,5,FALSE),"")</f>
        <v>Durham Fell Runners</v>
      </c>
      <c r="AT6" s="11">
        <f>IFERROR(VLOOKUP(AQ$1&amp;":"&amp;AQ6,'Finish order'!$E:$K,3,FALSE),"")</f>
        <v>4.4699074074074072E-2</v>
      </c>
      <c r="AU6" s="2">
        <f>IFERROR(VLOOKUP(AQ$1&amp;":"&amp;AQ6,'Finish order'!$E:$K,2,FALSE),"")</f>
        <v>820</v>
      </c>
      <c r="AX6" s="2">
        <v>5</v>
      </c>
      <c r="AY6" s="2" t="str">
        <f>IFERROR(VLOOKUP(AX$1&amp;":"&amp;AX6,'Finish order'!$E:$K,4,FALSE),"")</f>
        <v>Diane Jobson</v>
      </c>
      <c r="AZ6" s="2" t="str">
        <f>IFERROR(VLOOKUP(AX$1&amp;":"&amp;AX6,'Finish order'!$E:$K,5,FALSE),"")</f>
        <v>North York Moors AC</v>
      </c>
      <c r="BA6" s="11">
        <f>IFERROR(VLOOKUP(AX$1&amp;":"&amp;AX6,'Finish order'!$E:$K,3,FALSE),"")</f>
        <v>5.755787037037037E-2</v>
      </c>
      <c r="BB6" s="2">
        <f>IFERROR(VLOOKUP(AX$1&amp;":"&amp;AX6,'Finish order'!$E:$K,2,FALSE),"")</f>
        <v>261</v>
      </c>
      <c r="BE6" s="2">
        <v>5</v>
      </c>
      <c r="BF6" s="11" t="str">
        <f>IFERROR(VLOOKUP(BE$1&amp;":"&amp;BE6,'Finish order'!$E:$K,4,FALSE),"")</f>
        <v>Andrew Johnson2</v>
      </c>
      <c r="BG6" s="2" t="str">
        <f>IFERROR(VLOOKUP(BE$1&amp;":"&amp;BE6,'Finish order'!$E:$K,5,FALSE),"")</f>
        <v>York Knavesmire Harriers</v>
      </c>
      <c r="BH6" s="11">
        <f>IFERROR(VLOOKUP(BE$1&amp;":"&amp;BE6,'Finish order'!$E:$K,3,FALSE),"")</f>
        <v>5.4942129629629632E-2</v>
      </c>
      <c r="BI6" s="2">
        <f>IFERROR(VLOOKUP(BE$1&amp;":"&amp;BE6,'Finish order'!$E:$K,2,FALSE),"")</f>
        <v>962</v>
      </c>
      <c r="BL6" s="2">
        <v>5</v>
      </c>
      <c r="BM6" s="11" t="str">
        <f>IFERROR(VLOOKUP(BL$1&amp;":"&amp;BL6,'Finish order'!$E:$K,4,FALSE),"")</f>
        <v/>
      </c>
      <c r="BN6" s="2" t="str">
        <f>IFERROR(VLOOKUP(BL$1&amp;":"&amp;BL6,'Finish order'!$E:$K,5,FALSE),"")</f>
        <v/>
      </c>
      <c r="BO6" s="11" t="str">
        <f>IFERROR(VLOOKUP(BL$1&amp;":"&amp;BL6,'Finish order'!$E:$K,3,FALSE),"")</f>
        <v/>
      </c>
      <c r="BP6" s="2" t="str">
        <f>IFERROR(VLOOKUP(BL$1&amp;":"&amp;BL6,'Finish order'!$E:$K,2,FALSE),"")</f>
        <v/>
      </c>
      <c r="BS6" s="13">
        <v>5</v>
      </c>
      <c r="BT6" s="2" t="str">
        <f>IFERROR(VLOOKUP(BS$1&amp;":"&amp;BS6,'Finish order'!$E:$K,4,FALSE),"")</f>
        <v/>
      </c>
      <c r="BU6" s="2" t="str">
        <f>IFERROR(VLOOKUP(BS$1&amp;":"&amp;BS6,'Finish order'!$E:$K,5,FALSE),"")</f>
        <v/>
      </c>
      <c r="BV6" s="11" t="str">
        <f>IFERROR(VLOOKUP(BS$1&amp;":"&amp;BS6,'Finish order'!$E:$K,3,FALSE),"")</f>
        <v/>
      </c>
      <c r="BW6" s="2" t="str">
        <f>IFERROR(VLOOKUP(BS$1&amp;":"&amp;BS6,'Finish order'!$E:$K,2,FALSE),"")</f>
        <v/>
      </c>
      <c r="BZ6" s="13">
        <v>5</v>
      </c>
      <c r="CA6" s="2" t="str">
        <f>IFERROR(VLOOKUP(BZ$1&amp;":"&amp;BZ6,'Finish order'!$E:$K,4,FALSE),"")</f>
        <v/>
      </c>
      <c r="CB6" s="2" t="str">
        <f>IFERROR(VLOOKUP(BZ$1&amp;":"&amp;BZ6,'Finish order'!$E:$K,5,FALSE),"")</f>
        <v/>
      </c>
      <c r="CC6" s="11" t="str">
        <f>IFERROR(VLOOKUP(BZ$1&amp;":"&amp;BZ6,'Finish order'!$E:$K,3,FALSE),"")</f>
        <v/>
      </c>
      <c r="CD6" s="2" t="str">
        <f>IFERROR(VLOOKUP(BZ$1&amp;":"&amp;BZ6,'Finish order'!$E:$K,2,FALSE),"")</f>
        <v/>
      </c>
      <c r="CF6" s="11"/>
      <c r="CG6" s="2">
        <v>5</v>
      </c>
      <c r="CH6" s="2" t="str">
        <f>IFERROR(VLOOKUP(CG$1&amp;":"&amp;CG6,'Finish order'!$E:$K,4,FALSE),"")</f>
        <v/>
      </c>
      <c r="CI6" s="2" t="str">
        <f>IFERROR(VLOOKUP(CG$1&amp;":"&amp;CG6,'Finish order'!$E:$K,5,FALSE),"")</f>
        <v/>
      </c>
      <c r="CJ6" s="11" t="str">
        <f>IFERROR(VLOOKUP(CG$1&amp;":"&amp;CG6,'Finish order'!$E:$K,3,FALSE),"")</f>
        <v/>
      </c>
      <c r="CK6" s="2" t="str">
        <f>IFERROR(VLOOKUP(CG$1&amp;":"&amp;CG6,'Finish order'!$E:$K,2,FALSE),"")</f>
        <v/>
      </c>
      <c r="CM6" s="11"/>
      <c r="CN6" s="2">
        <v>5</v>
      </c>
      <c r="CO6" s="2" t="str">
        <f>IFERROR(VLOOKUP(CN$1&amp;":"&amp;CN6,'Finish order'!$E:$K,4,FALSE),"")</f>
        <v/>
      </c>
      <c r="CP6" s="2" t="str">
        <f>IFERROR(VLOOKUP(CN$1&amp;":"&amp;CN6,'Finish order'!$E:$K,5,FALSE),"")</f>
        <v/>
      </c>
      <c r="CQ6" s="11" t="str">
        <f>IFERROR(VLOOKUP(CN$1&amp;":"&amp;CN6,'Finish order'!$E:$K,3,FALSE),"")</f>
        <v/>
      </c>
      <c r="CR6" s="2" t="str">
        <f>IFERROR(VLOOKUP(CN$1&amp;":"&amp;CN6,'Finish order'!$E:$K,2,FALSE),"")</f>
        <v/>
      </c>
      <c r="CS6" s="11"/>
    </row>
    <row r="7" spans="1:97" x14ac:dyDescent="0.2">
      <c r="A7" s="2">
        <v>6</v>
      </c>
      <c r="B7" s="2" t="str">
        <f>IFERROR(VLOOKUP($A$1&amp;":"&amp;A7,'Finish order'!C:K,6,FALSE),"")</f>
        <v>Kian Stead</v>
      </c>
      <c r="C7" s="2" t="str">
        <f>IFERROR(VLOOKUP(A$1&amp;":"&amp;A7,'Finish order'!$C:$K,9,FALSE),"")</f>
        <v>MSEN</v>
      </c>
      <c r="D7" s="2" t="str">
        <f>IFERROR(VLOOKUP(A$1&amp;":"&amp;A7,'Finish order'!$C:$K,7,FALSE),"")</f>
        <v>Individual#</v>
      </c>
      <c r="E7" s="11">
        <f>IFERROR(VLOOKUP($A$1&amp;":"&amp;A7,'Finish order'!C:K,5,FALSE),"")</f>
        <v>3.5196759259259261E-2</v>
      </c>
      <c r="F7" s="2">
        <f>IFERROR(VLOOKUP($A$1&amp;":"&amp;A7,'Finish order'!C:K,4,FALSE),"")</f>
        <v>337</v>
      </c>
      <c r="H7" s="2">
        <v>6</v>
      </c>
      <c r="I7" s="2" t="str">
        <f>IFERROR(VLOOKUP(H$1&amp;":"&amp;H7,'Finish order'!$C:$K,6,FALSE),"")</f>
        <v>Georgia Campbell</v>
      </c>
      <c r="J7" s="2" t="str">
        <f>IFERROR(VLOOKUP(H$1&amp;":"&amp;H7,'Finish order'!$C:$K,9,FALSE),"")</f>
        <v>WSEN</v>
      </c>
      <c r="K7" s="2" t="str">
        <f>IFERROR(VLOOKUP(H$1&amp;":"&amp;H7,'Finish order'!$C:$K,7,FALSE),"")</f>
        <v>Individual#</v>
      </c>
      <c r="L7" s="11">
        <f>IFERROR(VLOOKUP(H$1&amp;":"&amp;H7,'Finish order'!$C:$K,5,FALSE),"")</f>
        <v>4.4791666666666667E-2</v>
      </c>
      <c r="M7" s="2">
        <f>IFERROR(VLOOKUP(H$1&amp;":"&amp;H7,'Finish order'!$C:$K,4,FALSE),"")</f>
        <v>9</v>
      </c>
      <c r="O7" s="2">
        <v>6</v>
      </c>
      <c r="P7" s="2" t="str">
        <f>IFERROR(VLOOKUP(O$1&amp;":"&amp;O7,'Finish order'!$E:$K,4,FALSE),"")</f>
        <v/>
      </c>
      <c r="Q7" s="2" t="str">
        <f>IFERROR(VLOOKUP(O$1&amp;":"&amp;O7,'Finish order'!$E:$K,5,FALSE),"")</f>
        <v/>
      </c>
      <c r="R7" s="11" t="str">
        <f>IFERROR(VLOOKUP(O$1&amp;":"&amp;O7,'Finish order'!$E:$K,3,FALSE),"")</f>
        <v/>
      </c>
      <c r="S7" s="2" t="str">
        <f>IFERROR(VLOOKUP(O$1&amp;":"&amp;O7,'Finish order'!$E:$K,2,FALSE),"")</f>
        <v/>
      </c>
      <c r="V7" s="2">
        <v>6</v>
      </c>
      <c r="W7" s="2" t="str">
        <f>IFERROR(VLOOKUP(V$1&amp;":"&amp;V7,'Finish order'!$E:$K,4,FALSE),"")</f>
        <v/>
      </c>
      <c r="X7" s="2" t="str">
        <f>IFERROR(VLOOKUP(V$1&amp;":"&amp;V7,'Finish order'!$E:$K,5,FALSE),"")</f>
        <v/>
      </c>
      <c r="Y7" s="11" t="str">
        <f>IFERROR(VLOOKUP(V$1&amp;":"&amp;V7,'Finish order'!$E:$K,3,FALSE),"")</f>
        <v/>
      </c>
      <c r="Z7" s="2" t="str">
        <f>IFERROR(VLOOKUP(V$1&amp;":"&amp;V7,'Finish order'!$E:$K,2,FALSE),"")</f>
        <v/>
      </c>
      <c r="AA7" s="2" t="str">
        <f>IF(Table827[[#This Row],[Name]]="","",IF((COUNTIF($I$2:$I$4,W7)&gt;0),"Top3",""))</f>
        <v/>
      </c>
      <c r="AC7" s="2">
        <v>6</v>
      </c>
      <c r="AD7" s="2" t="str">
        <f>IFERROR(VLOOKUP(AC$1&amp;":"&amp;AC7,'Finish order'!$E:$K,4,FALSE),"")</f>
        <v>Jonathan Rowland</v>
      </c>
      <c r="AE7" s="2" t="str">
        <f>IFERROR(VLOOKUP(AC$1&amp;":"&amp;AC7,'Finish order'!$E:$K,5,FALSE),"")</f>
        <v>Esk Valley Fell Club</v>
      </c>
      <c r="AF7" s="11">
        <f>IFERROR(VLOOKUP(AC$1&amp;":"&amp;AC7,'Finish order'!$E:$K,3,FALSE),"")</f>
        <v>4.1585648148148149E-2</v>
      </c>
      <c r="AG7" s="2">
        <f>IFERROR(VLOOKUP(AC$1&amp;":"&amp;AC7,'Finish order'!$E:$K,2,FALSE),"")</f>
        <v>611</v>
      </c>
      <c r="AJ7" s="2">
        <v>6</v>
      </c>
      <c r="AK7" s="2" t="str">
        <f>IFERROR(VLOOKUP(AJ$1&amp;":"&amp;AJ7,'Finish order'!$E:$K,4,FALSE),"")</f>
        <v/>
      </c>
      <c r="AL7" s="2" t="str">
        <f>IFERROR(VLOOKUP(AJ$1&amp;":"&amp;AJ7,'Finish order'!$E:$K,5,FALSE),"")</f>
        <v/>
      </c>
      <c r="AM7" s="11" t="str">
        <f>IFERROR(VLOOKUP(AJ$1&amp;":"&amp;AJ7,'Finish order'!$E:$K,3,FALSE),"")</f>
        <v/>
      </c>
      <c r="AN7" s="2" t="str">
        <f>IFERROR(VLOOKUP(AJ$1&amp;":"&amp;AJ7,'Finish order'!$E:$K,2,FALSE),"")</f>
        <v/>
      </c>
      <c r="AQ7" s="2">
        <v>6</v>
      </c>
      <c r="AR7" s="2" t="str">
        <f>IFERROR(VLOOKUP(AQ$1&amp;":"&amp;AQ7,'Finish order'!$E:$K,4,FALSE),"")</f>
        <v>Angus Sanderson</v>
      </c>
      <c r="AS7" s="2" t="str">
        <f>IFERROR(VLOOKUP(AQ$1&amp;":"&amp;AQ7,'Finish order'!$E:$K,5,FALSE),"")</f>
        <v>North York Moors AC</v>
      </c>
      <c r="AT7" s="11">
        <f>IFERROR(VLOOKUP(AQ$1&amp;":"&amp;AQ7,'Finish order'!$E:$K,3,FALSE),"")</f>
        <v>4.5127314814814815E-2</v>
      </c>
      <c r="AU7" s="2">
        <f>IFERROR(VLOOKUP(AQ$1&amp;":"&amp;AQ7,'Finish order'!$E:$K,2,FALSE),"")</f>
        <v>816</v>
      </c>
      <c r="AX7" s="2">
        <v>6</v>
      </c>
      <c r="AY7" s="2" t="str">
        <f>IFERROR(VLOOKUP(AX$1&amp;":"&amp;AX7,'Finish order'!$E:$K,4,FALSE),"")</f>
        <v>Lisa Bourne</v>
      </c>
      <c r="AZ7" s="2" t="str">
        <f>IFERROR(VLOOKUP(AX$1&amp;":"&amp;AX7,'Finish order'!$E:$K,5,FALSE),"")</f>
        <v>Scarborough AC</v>
      </c>
      <c r="BA7" s="11">
        <f>IFERROR(VLOOKUP(AX$1&amp;":"&amp;AX7,'Finish order'!$E:$K,3,FALSE),"")</f>
        <v>6.2083333333333331E-2</v>
      </c>
      <c r="BB7" s="2">
        <f>IFERROR(VLOOKUP(AX$1&amp;":"&amp;AX7,'Finish order'!$E:$K,2,FALSE),"")</f>
        <v>259</v>
      </c>
      <c r="BE7" s="2">
        <v>6</v>
      </c>
      <c r="BF7" s="11" t="str">
        <f>IFERROR(VLOOKUP(BE$1&amp;":"&amp;BE7,'Finish order'!$E:$K,4,FALSE),"")</f>
        <v>Stephen Haley</v>
      </c>
      <c r="BG7" s="2" t="str">
        <f>IFERROR(VLOOKUP(BE$1&amp;":"&amp;BE7,'Finish order'!$E:$K,5,FALSE),"")</f>
        <v>Individual#</v>
      </c>
      <c r="BH7" s="11">
        <f>IFERROR(VLOOKUP(BE$1&amp;":"&amp;BE7,'Finish order'!$E:$K,3,FALSE),"")</f>
        <v>5.7002314814814818E-2</v>
      </c>
      <c r="BI7" s="2">
        <f>IFERROR(VLOOKUP(BE$1&amp;":"&amp;BE7,'Finish order'!$E:$K,2,FALSE),"")</f>
        <v>955</v>
      </c>
      <c r="BL7" s="2">
        <v>6</v>
      </c>
      <c r="BM7" s="11" t="str">
        <f>IFERROR(VLOOKUP(BL$1&amp;":"&amp;BL7,'Finish order'!$E:$K,4,FALSE),"")</f>
        <v/>
      </c>
      <c r="BN7" s="2" t="str">
        <f>IFERROR(VLOOKUP(BL$1&amp;":"&amp;BL7,'Finish order'!$E:$K,5,FALSE),"")</f>
        <v/>
      </c>
      <c r="BO7" s="11" t="str">
        <f>IFERROR(VLOOKUP(BL$1&amp;":"&amp;BL7,'Finish order'!$E:$K,3,FALSE),"")</f>
        <v/>
      </c>
      <c r="BP7" s="2" t="str">
        <f>IFERROR(VLOOKUP(BL$1&amp;":"&amp;BL7,'Finish order'!$E:$K,2,FALSE),"")</f>
        <v/>
      </c>
      <c r="BS7" s="13">
        <v>6</v>
      </c>
      <c r="BT7" s="2" t="str">
        <f>IFERROR(VLOOKUP(BS$1&amp;":"&amp;BS7,'Finish order'!$E:$K,4,FALSE),"")</f>
        <v/>
      </c>
      <c r="BU7" s="2" t="str">
        <f>IFERROR(VLOOKUP(BS$1&amp;":"&amp;BS7,'Finish order'!$E:$K,5,FALSE),"")</f>
        <v/>
      </c>
      <c r="BV7" s="11" t="str">
        <f>IFERROR(VLOOKUP(BS$1&amp;":"&amp;BS7,'Finish order'!$E:$K,3,FALSE),"")</f>
        <v/>
      </c>
      <c r="BW7" s="2" t="str">
        <f>IFERROR(VLOOKUP(BS$1&amp;":"&amp;BS7,'Finish order'!$E:$K,2,FALSE),"")</f>
        <v/>
      </c>
      <c r="BZ7" s="13">
        <v>6</v>
      </c>
      <c r="CA7" s="2" t="str">
        <f>IFERROR(VLOOKUP(BZ$1&amp;":"&amp;BZ7,'Finish order'!$E:$K,4,FALSE),"")</f>
        <v/>
      </c>
      <c r="CB7" s="2" t="str">
        <f>IFERROR(VLOOKUP(BZ$1&amp;":"&amp;BZ7,'Finish order'!$E:$K,5,FALSE),"")</f>
        <v/>
      </c>
      <c r="CC7" s="11" t="str">
        <f>IFERROR(VLOOKUP(BZ$1&amp;":"&amp;BZ7,'Finish order'!$E:$K,3,FALSE),"")</f>
        <v/>
      </c>
      <c r="CD7" s="2" t="str">
        <f>IFERROR(VLOOKUP(BZ$1&amp;":"&amp;BZ7,'Finish order'!$E:$K,2,FALSE),"")</f>
        <v/>
      </c>
      <c r="CF7" s="11"/>
      <c r="CG7" s="2">
        <v>6</v>
      </c>
      <c r="CH7" s="2" t="str">
        <f>IFERROR(VLOOKUP(CG$1&amp;":"&amp;CG7,'Finish order'!$E:$K,4,FALSE),"")</f>
        <v/>
      </c>
      <c r="CI7" s="2" t="str">
        <f>IFERROR(VLOOKUP(CG$1&amp;":"&amp;CG7,'Finish order'!$E:$K,5,FALSE),"")</f>
        <v/>
      </c>
      <c r="CJ7" s="11" t="str">
        <f>IFERROR(VLOOKUP(CG$1&amp;":"&amp;CG7,'Finish order'!$E:$K,3,FALSE),"")</f>
        <v/>
      </c>
      <c r="CK7" s="2" t="str">
        <f>IFERROR(VLOOKUP(CG$1&amp;":"&amp;CG7,'Finish order'!$E:$K,2,FALSE),"")</f>
        <v/>
      </c>
      <c r="CM7" s="11"/>
      <c r="CN7" s="2">
        <v>6</v>
      </c>
      <c r="CO7" s="2" t="str">
        <f>IFERROR(VLOOKUP(CN$1&amp;":"&amp;CN7,'Finish order'!$E:$K,4,FALSE),"")</f>
        <v/>
      </c>
      <c r="CP7" s="2" t="str">
        <f>IFERROR(VLOOKUP(CN$1&amp;":"&amp;CN7,'Finish order'!$E:$K,5,FALSE),"")</f>
        <v/>
      </c>
      <c r="CQ7" s="11" t="str">
        <f>IFERROR(VLOOKUP(CN$1&amp;":"&amp;CN7,'Finish order'!$E:$K,3,FALSE),"")</f>
        <v/>
      </c>
      <c r="CR7" s="2" t="str">
        <f>IFERROR(VLOOKUP(CN$1&amp;":"&amp;CN7,'Finish order'!$E:$K,2,FALSE),"")</f>
        <v/>
      </c>
      <c r="CS7" s="11"/>
    </row>
    <row r="8" spans="1:97" x14ac:dyDescent="0.2">
      <c r="A8" s="2">
        <v>7</v>
      </c>
      <c r="B8" s="2" t="str">
        <f>IFERROR(VLOOKUP($A$1&amp;":"&amp;A8,'Finish order'!C:K,6,FALSE),"")</f>
        <v>Ian Rowan</v>
      </c>
      <c r="C8" s="2" t="str">
        <f>IFERROR(VLOOKUP(A$1&amp;":"&amp;A8,'Finish order'!$C:$K,9,FALSE),"")</f>
        <v>M45</v>
      </c>
      <c r="D8" s="2" t="str">
        <f>IFERROR(VLOOKUP(A$1&amp;":"&amp;A8,'Finish order'!$C:$K,7,FALSE),"")</f>
        <v>Esk Valley Fell Club</v>
      </c>
      <c r="E8" s="11">
        <f>IFERROR(VLOOKUP($A$1&amp;":"&amp;A8,'Finish order'!C:K,5,FALSE),"")</f>
        <v>3.5474537037037034E-2</v>
      </c>
      <c r="F8" s="2">
        <f>IFERROR(VLOOKUP($A$1&amp;":"&amp;A8,'Finish order'!C:K,4,FALSE),"")</f>
        <v>618</v>
      </c>
      <c r="H8" s="2">
        <v>7</v>
      </c>
      <c r="I8" s="2" t="str">
        <f>IFERROR(VLOOKUP(H$1&amp;":"&amp;H8,'Finish order'!$C:$K,6,FALSE),"")</f>
        <v>Trudy Morrice</v>
      </c>
      <c r="J8" s="2" t="str">
        <f>IFERROR(VLOOKUP(H$1&amp;":"&amp;H8,'Finish order'!$C:$K,9,FALSE),"")</f>
        <v>W55</v>
      </c>
      <c r="K8" s="2" t="str">
        <f>IFERROR(VLOOKUP(H$1&amp;":"&amp;H8,'Finish order'!$C:$K,7,FALSE),"")</f>
        <v>Thirsk &amp; Sowerby Harriers</v>
      </c>
      <c r="L8" s="11">
        <f>IFERROR(VLOOKUP(H$1&amp;":"&amp;H8,'Finish order'!$C:$K,5,FALSE),"")</f>
        <v>4.7129629629629632E-2</v>
      </c>
      <c r="M8" s="2">
        <f>IFERROR(VLOOKUP(H$1&amp;":"&amp;H8,'Finish order'!$C:$K,4,FALSE),"")</f>
        <v>260</v>
      </c>
      <c r="O8" s="2">
        <v>7</v>
      </c>
      <c r="P8" s="2" t="str">
        <f>IFERROR(VLOOKUP(O$1&amp;":"&amp;O8,'Finish order'!$E:$K,4,FALSE),"")</f>
        <v/>
      </c>
      <c r="Q8" s="2" t="str">
        <f>IFERROR(VLOOKUP(O$1&amp;":"&amp;O8,'Finish order'!$E:$K,5,FALSE),"")</f>
        <v/>
      </c>
      <c r="R8" s="11" t="str">
        <f>IFERROR(VLOOKUP(O$1&amp;":"&amp;O8,'Finish order'!$E:$K,3,FALSE),"")</f>
        <v/>
      </c>
      <c r="S8" s="2" t="str">
        <f>IFERROR(VLOOKUP(O$1&amp;":"&amp;O8,'Finish order'!$E:$K,2,FALSE),"")</f>
        <v/>
      </c>
      <c r="V8" s="2">
        <v>7</v>
      </c>
      <c r="W8" s="2" t="str">
        <f>IFERROR(VLOOKUP(V$1&amp;":"&amp;V8,'Finish order'!$E:$K,4,FALSE),"")</f>
        <v/>
      </c>
      <c r="X8" s="2" t="str">
        <f>IFERROR(VLOOKUP(V$1&amp;":"&amp;V8,'Finish order'!$E:$K,5,FALSE),"")</f>
        <v/>
      </c>
      <c r="Y8" s="11" t="str">
        <f>IFERROR(VLOOKUP(V$1&amp;":"&amp;V8,'Finish order'!$E:$K,3,FALSE),"")</f>
        <v/>
      </c>
      <c r="Z8" s="2" t="str">
        <f>IFERROR(VLOOKUP(V$1&amp;":"&amp;V8,'Finish order'!$E:$K,2,FALSE),"")</f>
        <v/>
      </c>
      <c r="AA8" s="2" t="str">
        <f>IF(Table827[[#This Row],[Name]]="","",IF((COUNTIF($I$2:$I$4,W8)&gt;0),"Top3",""))</f>
        <v/>
      </c>
      <c r="AC8" s="2">
        <v>7</v>
      </c>
      <c r="AD8" s="2" t="str">
        <f>IFERROR(VLOOKUP(AC$1&amp;":"&amp;AC8,'Finish order'!$E:$K,4,FALSE),"")</f>
        <v>Martin Vasey</v>
      </c>
      <c r="AE8" s="2" t="str">
        <f>IFERROR(VLOOKUP(AC$1&amp;":"&amp;AC8,'Finish order'!$E:$K,5,FALSE),"")</f>
        <v>Middlesbrough &amp; Cleveland Harriers</v>
      </c>
      <c r="AF8" s="11">
        <f>IFERROR(VLOOKUP(AC$1&amp;":"&amp;AC8,'Finish order'!$E:$K,3,FALSE),"")</f>
        <v>4.2858796296296298E-2</v>
      </c>
      <c r="AG8" s="2">
        <f>IFERROR(VLOOKUP(AC$1&amp;":"&amp;AC8,'Finish order'!$E:$K,2,FALSE),"")</f>
        <v>612</v>
      </c>
      <c r="AJ8" s="2">
        <v>7</v>
      </c>
      <c r="AK8" s="2" t="str">
        <f>IFERROR(VLOOKUP(AJ$1&amp;":"&amp;AJ8,'Finish order'!$E:$K,4,FALSE),"")</f>
        <v/>
      </c>
      <c r="AL8" s="2" t="str">
        <f>IFERROR(VLOOKUP(AJ$1&amp;":"&amp;AJ8,'Finish order'!$E:$K,5,FALSE),"")</f>
        <v/>
      </c>
      <c r="AM8" s="11" t="str">
        <f>IFERROR(VLOOKUP(AJ$1&amp;":"&amp;AJ8,'Finish order'!$E:$K,3,FALSE),"")</f>
        <v/>
      </c>
      <c r="AN8" s="2" t="str">
        <f>IFERROR(VLOOKUP(AJ$1&amp;":"&amp;AJ8,'Finish order'!$E:$K,2,FALSE),"")</f>
        <v/>
      </c>
      <c r="AQ8" s="2">
        <v>7</v>
      </c>
      <c r="AR8" s="2" t="str">
        <f>IFERROR(VLOOKUP(AQ$1&amp;":"&amp;AQ8,'Finish order'!$E:$K,4,FALSE),"")</f>
        <v>Philip Cornforth</v>
      </c>
      <c r="AS8" s="2" t="str">
        <f>IFERROR(VLOOKUP(AQ$1&amp;":"&amp;AQ8,'Finish order'!$E:$K,5,FALSE),"")</f>
        <v>Knaresborough Striders</v>
      </c>
      <c r="AT8" s="11">
        <f>IFERROR(VLOOKUP(AQ$1&amp;":"&amp;AQ8,'Finish order'!$E:$K,3,FALSE),"")</f>
        <v>4.5787037037037036E-2</v>
      </c>
      <c r="AU8" s="2">
        <f>IFERROR(VLOOKUP(AQ$1&amp;":"&amp;AQ8,'Finish order'!$E:$K,2,FALSE),"")</f>
        <v>821</v>
      </c>
      <c r="AX8" s="2">
        <v>7</v>
      </c>
      <c r="AY8" s="2" t="str">
        <f>IFERROR(VLOOKUP(AX$1&amp;":"&amp;AX8,'Finish order'!$E:$K,4,FALSE),"")</f>
        <v/>
      </c>
      <c r="AZ8" s="2" t="str">
        <f>IFERROR(VLOOKUP(AX$1&amp;":"&amp;AX8,'Finish order'!$E:$K,5,FALSE),"")</f>
        <v/>
      </c>
      <c r="BA8" s="11" t="str">
        <f>IFERROR(VLOOKUP(AX$1&amp;":"&amp;AX8,'Finish order'!$E:$K,3,FALSE),"")</f>
        <v/>
      </c>
      <c r="BB8" s="2" t="str">
        <f>IFERROR(VLOOKUP(AX$1&amp;":"&amp;AX8,'Finish order'!$E:$K,2,FALSE),"")</f>
        <v/>
      </c>
      <c r="BE8" s="2">
        <v>7</v>
      </c>
      <c r="BF8" s="11" t="str">
        <f>IFERROR(VLOOKUP(BE$1&amp;":"&amp;BE8,'Finish order'!$E:$K,4,FALSE),"")</f>
        <v>James Robson</v>
      </c>
      <c r="BG8" s="2" t="str">
        <f>IFERROR(VLOOKUP(BE$1&amp;":"&amp;BE8,'Finish order'!$E:$K,5,FALSE),"")</f>
        <v>North York Moors AC</v>
      </c>
      <c r="BH8" s="11">
        <f>IFERROR(VLOOKUP(BE$1&amp;":"&amp;BE8,'Finish order'!$E:$K,3,FALSE),"")</f>
        <v>5.903935185185185E-2</v>
      </c>
      <c r="BI8" s="2">
        <f>IFERROR(VLOOKUP(BE$1&amp;":"&amp;BE8,'Finish order'!$E:$K,2,FALSE),"")</f>
        <v>952</v>
      </c>
      <c r="BL8" s="2">
        <v>7</v>
      </c>
      <c r="BM8" s="11" t="str">
        <f>IFERROR(VLOOKUP(BL$1&amp;":"&amp;BL8,'Finish order'!$E:$K,4,FALSE),"")</f>
        <v/>
      </c>
      <c r="BN8" s="2" t="str">
        <f>IFERROR(VLOOKUP(BL$1&amp;":"&amp;BL8,'Finish order'!$E:$K,5,FALSE),"")</f>
        <v/>
      </c>
      <c r="BO8" s="11" t="str">
        <f>IFERROR(VLOOKUP(BL$1&amp;":"&amp;BL8,'Finish order'!$E:$K,3,FALSE),"")</f>
        <v/>
      </c>
      <c r="BP8" s="2" t="str">
        <f>IFERROR(VLOOKUP(BL$1&amp;":"&amp;BL8,'Finish order'!$E:$K,2,FALSE),"")</f>
        <v/>
      </c>
      <c r="BS8" s="13">
        <v>7</v>
      </c>
      <c r="BT8" s="2" t="str">
        <f>IFERROR(VLOOKUP(BS$1&amp;":"&amp;BS8,'Finish order'!$E:$K,4,FALSE),"")</f>
        <v/>
      </c>
      <c r="BU8" s="2" t="str">
        <f>IFERROR(VLOOKUP(BS$1&amp;":"&amp;BS8,'Finish order'!$E:$K,5,FALSE),"")</f>
        <v/>
      </c>
      <c r="BV8" s="11" t="str">
        <f>IFERROR(VLOOKUP(BS$1&amp;":"&amp;BS8,'Finish order'!$E:$K,3,FALSE),"")</f>
        <v/>
      </c>
      <c r="BW8" s="2" t="str">
        <f>IFERROR(VLOOKUP(BS$1&amp;":"&amp;BS8,'Finish order'!$E:$K,2,FALSE),"")</f>
        <v/>
      </c>
      <c r="BZ8" s="13">
        <v>7</v>
      </c>
      <c r="CA8" s="2" t="str">
        <f>IFERROR(VLOOKUP(BZ$1&amp;":"&amp;BZ8,'Finish order'!$E:$K,4,FALSE),"")</f>
        <v/>
      </c>
      <c r="CB8" s="2" t="str">
        <f>IFERROR(VLOOKUP(BZ$1&amp;":"&amp;BZ8,'Finish order'!$E:$K,5,FALSE),"")</f>
        <v/>
      </c>
      <c r="CC8" s="11" t="str">
        <f>IFERROR(VLOOKUP(BZ$1&amp;":"&amp;BZ8,'Finish order'!$E:$K,3,FALSE),"")</f>
        <v/>
      </c>
      <c r="CD8" s="2" t="str">
        <f>IFERROR(VLOOKUP(BZ$1&amp;":"&amp;BZ8,'Finish order'!$E:$K,2,FALSE),"")</f>
        <v/>
      </c>
      <c r="CF8" s="11"/>
      <c r="CG8" s="2">
        <v>7</v>
      </c>
      <c r="CH8" s="2" t="str">
        <f>IFERROR(VLOOKUP(CG$1&amp;":"&amp;CG8,'Finish order'!$E:$K,4,FALSE),"")</f>
        <v/>
      </c>
      <c r="CI8" s="2" t="str">
        <f>IFERROR(VLOOKUP(CG$1&amp;":"&amp;CG8,'Finish order'!$E:$K,5,FALSE),"")</f>
        <v/>
      </c>
      <c r="CJ8" s="11" t="str">
        <f>IFERROR(VLOOKUP(CG$1&amp;":"&amp;CG8,'Finish order'!$E:$K,3,FALSE),"")</f>
        <v/>
      </c>
      <c r="CK8" s="2" t="str">
        <f>IFERROR(VLOOKUP(CG$1&amp;":"&amp;CG8,'Finish order'!$E:$K,2,FALSE),"")</f>
        <v/>
      </c>
      <c r="CM8" s="11"/>
      <c r="CN8" s="2">
        <v>7</v>
      </c>
      <c r="CO8" s="2" t="str">
        <f>IFERROR(VLOOKUP(CN$1&amp;":"&amp;CN8,'Finish order'!$E:$K,4,FALSE),"")</f>
        <v/>
      </c>
      <c r="CP8" s="2" t="str">
        <f>IFERROR(VLOOKUP(CN$1&amp;":"&amp;CN8,'Finish order'!$E:$K,5,FALSE),"")</f>
        <v/>
      </c>
      <c r="CQ8" s="11" t="str">
        <f>IFERROR(VLOOKUP(CN$1&amp;":"&amp;CN8,'Finish order'!$E:$K,3,FALSE),"")</f>
        <v/>
      </c>
      <c r="CR8" s="2" t="str">
        <f>IFERROR(VLOOKUP(CN$1&amp;":"&amp;CN8,'Finish order'!$E:$K,2,FALSE),"")</f>
        <v/>
      </c>
      <c r="CS8" s="11"/>
    </row>
    <row r="9" spans="1:97" x14ac:dyDescent="0.2">
      <c r="A9" s="2">
        <v>8</v>
      </c>
      <c r="B9" s="2" t="str">
        <f>IFERROR(VLOOKUP($A$1&amp;":"&amp;A9,'Finish order'!C:K,6,FALSE),"")</f>
        <v>Robert Preston</v>
      </c>
      <c r="C9" s="2" t="str">
        <f>IFERROR(VLOOKUP(A$1&amp;":"&amp;A9,'Finish order'!$C:$K,9,FALSE),"")</f>
        <v>MSEN</v>
      </c>
      <c r="D9" s="2" t="str">
        <f>IFERROR(VLOOKUP(A$1&amp;":"&amp;A9,'Finish order'!$C:$K,7,FALSE),"")</f>
        <v>Pickering RC</v>
      </c>
      <c r="E9" s="11">
        <f>IFERROR(VLOOKUP($A$1&amp;":"&amp;A9,'Finish order'!C:K,5,FALSE),"")</f>
        <v>3.5659722222222225E-2</v>
      </c>
      <c r="F9" s="2">
        <f>IFERROR(VLOOKUP($A$1&amp;":"&amp;A9,'Finish order'!C:K,4,FALSE),"")</f>
        <v>313</v>
      </c>
      <c r="H9" s="2">
        <v>8</v>
      </c>
      <c r="I9" s="2" t="str">
        <f>IFERROR(VLOOKUP(H$1&amp;":"&amp;H9,'Finish order'!$C:$K,6,FALSE),"")</f>
        <v>Jess Evans</v>
      </c>
      <c r="J9" s="2" t="str">
        <f>IFERROR(VLOOKUP(H$1&amp;":"&amp;H9,'Finish order'!$C:$K,9,FALSE),"")</f>
        <v>W45</v>
      </c>
      <c r="K9" s="2" t="str">
        <f>IFERROR(VLOOKUP(H$1&amp;":"&amp;H9,'Finish order'!$C:$K,7,FALSE),"")</f>
        <v>St Theresa's AC</v>
      </c>
      <c r="L9" s="11">
        <f>IFERROR(VLOOKUP(H$1&amp;":"&amp;H9,'Finish order'!$C:$K,5,FALSE),"")</f>
        <v>4.7812500000000001E-2</v>
      </c>
      <c r="M9" s="2">
        <f>IFERROR(VLOOKUP(H$1&amp;":"&amp;H9,'Finish order'!$C:$K,4,FALSE),"")</f>
        <v>157</v>
      </c>
      <c r="O9" s="2">
        <v>8</v>
      </c>
      <c r="P9" s="2" t="str">
        <f>IFERROR(VLOOKUP(O$1&amp;":"&amp;O9,'Finish order'!$E:$K,4,FALSE),"")</f>
        <v/>
      </c>
      <c r="Q9" s="2" t="str">
        <f>IFERROR(VLOOKUP(O$1&amp;":"&amp;O9,'Finish order'!$E:$K,5,FALSE),"")</f>
        <v/>
      </c>
      <c r="R9" s="11" t="str">
        <f>IFERROR(VLOOKUP(O$1&amp;":"&amp;O9,'Finish order'!$E:$K,3,FALSE),"")</f>
        <v/>
      </c>
      <c r="S9" s="2" t="str">
        <f>IFERROR(VLOOKUP(O$1&amp;":"&amp;O9,'Finish order'!$E:$K,2,FALSE),"")</f>
        <v/>
      </c>
      <c r="V9" s="2">
        <v>8</v>
      </c>
      <c r="W9" s="2" t="str">
        <f>IFERROR(VLOOKUP(V$1&amp;":"&amp;V9,'Finish order'!$E:$K,4,FALSE),"")</f>
        <v/>
      </c>
      <c r="X9" s="2" t="str">
        <f>IFERROR(VLOOKUP(V$1&amp;":"&amp;V9,'Finish order'!$E:$K,5,FALSE),"")</f>
        <v/>
      </c>
      <c r="Y9" s="11" t="str">
        <f>IFERROR(VLOOKUP(V$1&amp;":"&amp;V9,'Finish order'!$E:$K,3,FALSE),"")</f>
        <v/>
      </c>
      <c r="Z9" s="2" t="str">
        <f>IFERROR(VLOOKUP(V$1&amp;":"&amp;V9,'Finish order'!$E:$K,2,FALSE),"")</f>
        <v/>
      </c>
      <c r="AA9" s="2" t="str">
        <f>IF(Table827[[#This Row],[Name]]="","",IF((COUNTIF($I$2:$I$4,W9)&gt;0),"Top3",""))</f>
        <v/>
      </c>
      <c r="AC9" s="2">
        <v>8</v>
      </c>
      <c r="AD9" s="2" t="str">
        <f>IFERROR(VLOOKUP(AC$1&amp;":"&amp;AC9,'Finish order'!$E:$K,4,FALSE),"")</f>
        <v>Richard Robinson</v>
      </c>
      <c r="AE9" s="2" t="str">
        <f>IFERROR(VLOOKUP(AC$1&amp;":"&amp;AC9,'Finish order'!$E:$K,5,FALSE),"")</f>
        <v>Pickering RC</v>
      </c>
      <c r="AF9" s="11">
        <f>IFERROR(VLOOKUP(AC$1&amp;":"&amp;AC9,'Finish order'!$E:$K,3,FALSE),"")</f>
        <v>4.3310185185185188E-2</v>
      </c>
      <c r="AG9" s="2">
        <f>IFERROR(VLOOKUP(AC$1&amp;":"&amp;AC9,'Finish order'!$E:$K,2,FALSE),"")</f>
        <v>616</v>
      </c>
      <c r="AJ9" s="2">
        <v>8</v>
      </c>
      <c r="AK9" s="2" t="str">
        <f>IFERROR(VLOOKUP(AJ$1&amp;":"&amp;AJ9,'Finish order'!$E:$K,4,FALSE),"")</f>
        <v/>
      </c>
      <c r="AL9" s="2" t="str">
        <f>IFERROR(VLOOKUP(AJ$1&amp;":"&amp;AJ9,'Finish order'!$E:$K,5,FALSE),"")</f>
        <v/>
      </c>
      <c r="AM9" s="11" t="str">
        <f>IFERROR(VLOOKUP(AJ$1&amp;":"&amp;AJ9,'Finish order'!$E:$K,3,FALSE),"")</f>
        <v/>
      </c>
      <c r="AN9" s="2" t="str">
        <f>IFERROR(VLOOKUP(AJ$1&amp;":"&amp;AJ9,'Finish order'!$E:$K,2,FALSE),"")</f>
        <v/>
      </c>
      <c r="AQ9" s="2">
        <v>8</v>
      </c>
      <c r="AR9" s="2" t="str">
        <f>IFERROR(VLOOKUP(AQ$1&amp;":"&amp;AQ9,'Finish order'!$E:$K,4,FALSE),"")</f>
        <v>David Sanderson</v>
      </c>
      <c r="AS9" s="2" t="str">
        <f>IFERROR(VLOOKUP(AQ$1&amp;":"&amp;AQ9,'Finish order'!$E:$K,5,FALSE),"")</f>
        <v>Esk Valley Fell Club</v>
      </c>
      <c r="AT9" s="11">
        <f>IFERROR(VLOOKUP(AQ$1&amp;":"&amp;AQ9,'Finish order'!$E:$K,3,FALSE),"")</f>
        <v>4.6550925925925926E-2</v>
      </c>
      <c r="AU9" s="2">
        <f>IFERROR(VLOOKUP(AQ$1&amp;":"&amp;AQ9,'Finish order'!$E:$K,2,FALSE),"")</f>
        <v>822</v>
      </c>
      <c r="AX9" s="2">
        <v>8</v>
      </c>
      <c r="AY9" s="2" t="str">
        <f>IFERROR(VLOOKUP(AX$1&amp;":"&amp;AX9,'Finish order'!$E:$K,4,FALSE),"")</f>
        <v/>
      </c>
      <c r="AZ9" s="2" t="str">
        <f>IFERROR(VLOOKUP(AX$1&amp;":"&amp;AX9,'Finish order'!$E:$K,5,FALSE),"")</f>
        <v/>
      </c>
      <c r="BA9" s="11" t="str">
        <f>IFERROR(VLOOKUP(AX$1&amp;":"&amp;AX9,'Finish order'!$E:$K,3,FALSE),"")</f>
        <v/>
      </c>
      <c r="BB9" s="2" t="str">
        <f>IFERROR(VLOOKUP(AX$1&amp;":"&amp;AX9,'Finish order'!$E:$K,2,FALSE),"")</f>
        <v/>
      </c>
      <c r="BE9" s="2">
        <v>8</v>
      </c>
      <c r="BF9" s="11" t="str">
        <f>IFERROR(VLOOKUP(BE$1&amp;":"&amp;BE9,'Finish order'!$E:$K,4,FALSE),"")</f>
        <v>David Robinson</v>
      </c>
      <c r="BG9" s="2" t="str">
        <f>IFERROR(VLOOKUP(BE$1&amp;":"&amp;BE9,'Finish order'!$E:$K,5,FALSE),"")</f>
        <v>North York Moors AC</v>
      </c>
      <c r="BH9" s="11">
        <f>IFERROR(VLOOKUP(BE$1&amp;":"&amp;BE9,'Finish order'!$E:$K,3,FALSE),"")</f>
        <v>5.9699074074074071E-2</v>
      </c>
      <c r="BI9" s="2">
        <f>IFERROR(VLOOKUP(BE$1&amp;":"&amp;BE9,'Finish order'!$E:$K,2,FALSE),"")</f>
        <v>951</v>
      </c>
      <c r="BL9" s="2">
        <v>8</v>
      </c>
      <c r="BM9" s="11" t="str">
        <f>IFERROR(VLOOKUP(BL$1&amp;":"&amp;BL9,'Finish order'!$E:$K,4,FALSE),"")</f>
        <v/>
      </c>
      <c r="BN9" s="2" t="str">
        <f>IFERROR(VLOOKUP(BL$1&amp;":"&amp;BL9,'Finish order'!$E:$K,5,FALSE),"")</f>
        <v/>
      </c>
      <c r="BO9" s="11" t="str">
        <f>IFERROR(VLOOKUP(BL$1&amp;":"&amp;BL9,'Finish order'!$E:$K,3,FALSE),"")</f>
        <v/>
      </c>
      <c r="BP9" s="2" t="str">
        <f>IFERROR(VLOOKUP(BL$1&amp;":"&amp;BL9,'Finish order'!$E:$K,2,FALSE),"")</f>
        <v/>
      </c>
      <c r="BS9" s="13">
        <v>8</v>
      </c>
      <c r="BT9" s="2" t="str">
        <f>IFERROR(VLOOKUP(BS$1&amp;":"&amp;BS9,'Finish order'!$E:$K,4,FALSE),"")</f>
        <v/>
      </c>
      <c r="BU9" s="2" t="str">
        <f>IFERROR(VLOOKUP(BS$1&amp;":"&amp;BS9,'Finish order'!$E:$K,5,FALSE),"")</f>
        <v/>
      </c>
      <c r="BV9" s="11" t="str">
        <f>IFERROR(VLOOKUP(BS$1&amp;":"&amp;BS9,'Finish order'!$E:$K,3,FALSE),"")</f>
        <v/>
      </c>
      <c r="BW9" s="2" t="str">
        <f>IFERROR(VLOOKUP(BS$1&amp;":"&amp;BS9,'Finish order'!$E:$K,2,FALSE),"")</f>
        <v/>
      </c>
      <c r="BZ9" s="13">
        <v>8</v>
      </c>
      <c r="CA9" s="2" t="str">
        <f>IFERROR(VLOOKUP(BZ$1&amp;":"&amp;BZ9,'Finish order'!$E:$K,4,FALSE),"")</f>
        <v/>
      </c>
      <c r="CB9" s="2" t="str">
        <f>IFERROR(VLOOKUP(BZ$1&amp;":"&amp;BZ9,'Finish order'!$E:$K,5,FALSE),"")</f>
        <v/>
      </c>
      <c r="CC9" s="11" t="str">
        <f>IFERROR(VLOOKUP(BZ$1&amp;":"&amp;BZ9,'Finish order'!$E:$K,3,FALSE),"")</f>
        <v/>
      </c>
      <c r="CD9" s="2" t="str">
        <f>IFERROR(VLOOKUP(BZ$1&amp;":"&amp;BZ9,'Finish order'!$E:$K,2,FALSE),"")</f>
        <v/>
      </c>
      <c r="CF9" s="11"/>
      <c r="CG9" s="2">
        <v>8</v>
      </c>
      <c r="CH9" s="2" t="str">
        <f>IFERROR(VLOOKUP(CG$1&amp;":"&amp;CG9,'Finish order'!$E:$K,4,FALSE),"")</f>
        <v/>
      </c>
      <c r="CI9" s="2" t="str">
        <f>IFERROR(VLOOKUP(CG$1&amp;":"&amp;CG9,'Finish order'!$E:$K,5,FALSE),"")</f>
        <v/>
      </c>
      <c r="CJ9" s="11" t="str">
        <f>IFERROR(VLOOKUP(CG$1&amp;":"&amp;CG9,'Finish order'!$E:$K,3,FALSE),"")</f>
        <v/>
      </c>
      <c r="CK9" s="2" t="str">
        <f>IFERROR(VLOOKUP(CG$1&amp;":"&amp;CG9,'Finish order'!$E:$K,2,FALSE),"")</f>
        <v/>
      </c>
      <c r="CM9" s="11"/>
      <c r="CN9" s="2">
        <v>8</v>
      </c>
      <c r="CO9" s="2" t="str">
        <f>IFERROR(VLOOKUP(CN$1&amp;":"&amp;CN9,'Finish order'!$E:$K,4,FALSE),"")</f>
        <v/>
      </c>
      <c r="CP9" s="2" t="str">
        <f>IFERROR(VLOOKUP(CN$1&amp;":"&amp;CN9,'Finish order'!$E:$K,5,FALSE),"")</f>
        <v/>
      </c>
      <c r="CQ9" s="11" t="str">
        <f>IFERROR(VLOOKUP(CN$1&amp;":"&amp;CN9,'Finish order'!$E:$K,3,FALSE),"")</f>
        <v/>
      </c>
      <c r="CR9" s="2" t="str">
        <f>IFERROR(VLOOKUP(CN$1&amp;":"&amp;CN9,'Finish order'!$E:$K,2,FALSE),"")</f>
        <v/>
      </c>
      <c r="CS9" s="11"/>
    </row>
    <row r="10" spans="1:97" x14ac:dyDescent="0.2">
      <c r="A10" s="2">
        <v>9</v>
      </c>
      <c r="B10" s="2" t="str">
        <f>IFERROR(VLOOKUP($A$1&amp;":"&amp;A10,'Finish order'!C:K,6,FALSE),"")</f>
        <v>Tim Grimwood</v>
      </c>
      <c r="C10" s="2" t="str">
        <f>IFERROR(VLOOKUP(A$1&amp;":"&amp;A10,'Finish order'!$C:$K,9,FALSE),"")</f>
        <v>M45</v>
      </c>
      <c r="D10" s="2" t="str">
        <f>IFERROR(VLOOKUP(A$1&amp;":"&amp;A10,'Finish order'!$C:$K,7,FALSE),"")</f>
        <v>Swaledale Runners</v>
      </c>
      <c r="E10" s="11">
        <f>IFERROR(VLOOKUP($A$1&amp;":"&amp;A10,'Finish order'!C:K,5,FALSE),"")</f>
        <v>3.5868055555555556E-2</v>
      </c>
      <c r="F10" s="2">
        <f>IFERROR(VLOOKUP($A$1&amp;":"&amp;A10,'Finish order'!C:K,4,FALSE),"")</f>
        <v>607</v>
      </c>
      <c r="H10" s="2">
        <v>9</v>
      </c>
      <c r="I10" s="2" t="str">
        <f>IFERROR(VLOOKUP(H$1&amp;":"&amp;H10,'Finish order'!$C:$K,6,FALSE),"")</f>
        <v>Hester Butterworth</v>
      </c>
      <c r="J10" s="2" t="str">
        <f>IFERROR(VLOOKUP(H$1&amp;":"&amp;H10,'Finish order'!$C:$K,9,FALSE),"")</f>
        <v>W55</v>
      </c>
      <c r="K10" s="2" t="str">
        <f>IFERROR(VLOOKUP(H$1&amp;":"&amp;H10,'Finish order'!$C:$K,7,FALSE),"")</f>
        <v>Scarborough AC</v>
      </c>
      <c r="L10" s="11">
        <f>IFERROR(VLOOKUP(H$1&amp;":"&amp;H10,'Finish order'!$C:$K,5,FALSE),"")</f>
        <v>4.7974537037037038E-2</v>
      </c>
      <c r="M10" s="2">
        <f>IFERROR(VLOOKUP(H$1&amp;":"&amp;H10,'Finish order'!$C:$K,4,FALSE),"")</f>
        <v>258</v>
      </c>
      <c r="O10" s="2">
        <v>9</v>
      </c>
      <c r="P10" s="2" t="str">
        <f>IFERROR(VLOOKUP(O$1&amp;":"&amp;O10,'Finish order'!$E:$K,4,FALSE),"")</f>
        <v/>
      </c>
      <c r="Q10" s="2" t="str">
        <f>IFERROR(VLOOKUP(O$1&amp;":"&amp;O10,'Finish order'!$E:$K,5,FALSE),"")</f>
        <v/>
      </c>
      <c r="R10" s="11" t="str">
        <f>IFERROR(VLOOKUP(O$1&amp;":"&amp;O10,'Finish order'!$E:$K,3,FALSE),"")</f>
        <v/>
      </c>
      <c r="S10" s="2" t="str">
        <f>IFERROR(VLOOKUP(O$1&amp;":"&amp;O10,'Finish order'!$E:$K,2,FALSE),"")</f>
        <v/>
      </c>
      <c r="V10" s="2">
        <v>9</v>
      </c>
      <c r="W10" s="2" t="str">
        <f>IFERROR(VLOOKUP(V$1&amp;":"&amp;V10,'Finish order'!$E:$K,4,FALSE),"")</f>
        <v/>
      </c>
      <c r="X10" s="2" t="str">
        <f>IFERROR(VLOOKUP(V$1&amp;":"&amp;V10,'Finish order'!$E:$K,5,FALSE),"")</f>
        <v/>
      </c>
      <c r="Y10" s="11" t="str">
        <f>IFERROR(VLOOKUP(V$1&amp;":"&amp;V10,'Finish order'!$E:$K,3,FALSE),"")</f>
        <v/>
      </c>
      <c r="Z10" s="2" t="str">
        <f>IFERROR(VLOOKUP(V$1&amp;":"&amp;V10,'Finish order'!$E:$K,2,FALSE),"")</f>
        <v/>
      </c>
      <c r="AA10" s="2" t="str">
        <f>IF(Table827[[#This Row],[Name]]="","",IF((COUNTIF($I$2:$I$4,W10)&gt;0),"Top3",""))</f>
        <v/>
      </c>
      <c r="AC10" s="2">
        <v>9</v>
      </c>
      <c r="AD10" s="2" t="str">
        <f>IFERROR(VLOOKUP(AC$1&amp;":"&amp;AC10,'Finish order'!$E:$K,4,FALSE),"")</f>
        <v>Kieron Niven</v>
      </c>
      <c r="AE10" s="2" t="str">
        <f>IFERROR(VLOOKUP(AC$1&amp;":"&amp;AC10,'Finish order'!$E:$K,5,FALSE),"")</f>
        <v>York Knavesmire Harriers</v>
      </c>
      <c r="AF10" s="11">
        <f>IFERROR(VLOOKUP(AC$1&amp;":"&amp;AC10,'Finish order'!$E:$K,3,FALSE),"")</f>
        <v>4.4583333333333336E-2</v>
      </c>
      <c r="AG10" s="2">
        <f>IFERROR(VLOOKUP(AC$1&amp;":"&amp;AC10,'Finish order'!$E:$K,2,FALSE),"")</f>
        <v>615</v>
      </c>
      <c r="AJ10" s="2">
        <v>9</v>
      </c>
      <c r="AK10" s="2" t="str">
        <f>IFERROR(VLOOKUP(AJ$1&amp;":"&amp;AJ10,'Finish order'!$E:$K,4,FALSE),"")</f>
        <v/>
      </c>
      <c r="AL10" s="2" t="str">
        <f>IFERROR(VLOOKUP(AJ$1&amp;":"&amp;AJ10,'Finish order'!$E:$K,5,FALSE),"")</f>
        <v/>
      </c>
      <c r="AM10" s="11" t="str">
        <f>IFERROR(VLOOKUP(AJ$1&amp;":"&amp;AJ10,'Finish order'!$E:$K,3,FALSE),"")</f>
        <v/>
      </c>
      <c r="AN10" s="2" t="str">
        <f>IFERROR(VLOOKUP(AJ$1&amp;":"&amp;AJ10,'Finish order'!$E:$K,2,FALSE),"")</f>
        <v/>
      </c>
      <c r="AQ10" s="2">
        <v>9</v>
      </c>
      <c r="AR10" s="2" t="str">
        <f>IFERROR(VLOOKUP(AQ$1&amp;":"&amp;AQ10,'Finish order'!$E:$K,4,FALSE),"")</f>
        <v>Andrew Johnson</v>
      </c>
      <c r="AS10" s="2" t="str">
        <f>IFERROR(VLOOKUP(AQ$1&amp;":"&amp;AQ10,'Finish order'!$E:$K,5,FALSE),"")</f>
        <v>Beverley AC</v>
      </c>
      <c r="AT10" s="11">
        <f>IFERROR(VLOOKUP(AQ$1&amp;":"&amp;AQ10,'Finish order'!$E:$K,3,FALSE),"")</f>
        <v>5.0324074074074077E-2</v>
      </c>
      <c r="AU10" s="2">
        <f>IFERROR(VLOOKUP(AQ$1&amp;":"&amp;AQ10,'Finish order'!$E:$K,2,FALSE),"")</f>
        <v>814</v>
      </c>
      <c r="AX10" s="2">
        <v>9</v>
      </c>
      <c r="AY10" s="2" t="str">
        <f>IFERROR(VLOOKUP(AX$1&amp;":"&amp;AX10,'Finish order'!$E:$K,4,FALSE),"")</f>
        <v/>
      </c>
      <c r="AZ10" s="2" t="str">
        <f>IFERROR(VLOOKUP(AX$1&amp;":"&amp;AX10,'Finish order'!$E:$K,5,FALSE),"")</f>
        <v/>
      </c>
      <c r="BA10" s="11" t="str">
        <f>IFERROR(VLOOKUP(AX$1&amp;":"&amp;AX10,'Finish order'!$E:$K,3,FALSE),"")</f>
        <v/>
      </c>
      <c r="BB10" s="2" t="str">
        <f>IFERROR(VLOOKUP(AX$1&amp;":"&amp;AX10,'Finish order'!$E:$K,2,FALSE),"")</f>
        <v/>
      </c>
      <c r="BE10" s="2">
        <v>9</v>
      </c>
      <c r="BF10" s="11" t="str">
        <f>IFERROR(VLOOKUP(BE$1&amp;":"&amp;BE10,'Finish order'!$E:$K,4,FALSE),"")</f>
        <v/>
      </c>
      <c r="BG10" s="2" t="str">
        <f>IFERROR(VLOOKUP(BE$1&amp;":"&amp;BE10,'Finish order'!$E:$K,5,FALSE),"")</f>
        <v/>
      </c>
      <c r="BH10" s="11" t="str">
        <f>IFERROR(VLOOKUP(BE$1&amp;":"&amp;BE10,'Finish order'!$E:$K,3,FALSE),"")</f>
        <v/>
      </c>
      <c r="BI10" s="2" t="str">
        <f>IFERROR(VLOOKUP(BE$1&amp;":"&amp;BE10,'Finish order'!$E:$K,2,FALSE),"")</f>
        <v/>
      </c>
      <c r="BL10" s="2">
        <v>9</v>
      </c>
      <c r="BM10" s="11" t="str">
        <f>IFERROR(VLOOKUP(BL$1&amp;":"&amp;BL10,'Finish order'!$E:$K,4,FALSE),"")</f>
        <v/>
      </c>
      <c r="BN10" s="2" t="str">
        <f>IFERROR(VLOOKUP(BL$1&amp;":"&amp;BL10,'Finish order'!$E:$K,5,FALSE),"")</f>
        <v/>
      </c>
      <c r="BO10" s="11" t="str">
        <f>IFERROR(VLOOKUP(BL$1&amp;":"&amp;BL10,'Finish order'!$E:$K,3,FALSE),"")</f>
        <v/>
      </c>
      <c r="BP10" s="2" t="str">
        <f>IFERROR(VLOOKUP(BL$1&amp;":"&amp;BL10,'Finish order'!$E:$K,2,FALSE),"")</f>
        <v/>
      </c>
      <c r="BS10" s="13">
        <v>9</v>
      </c>
      <c r="BT10" s="2" t="str">
        <f>IFERROR(VLOOKUP(BS$1&amp;":"&amp;BS10,'Finish order'!$E:$K,4,FALSE),"")</f>
        <v/>
      </c>
      <c r="BU10" s="2" t="str">
        <f>IFERROR(VLOOKUP(BS$1&amp;":"&amp;BS10,'Finish order'!$E:$K,5,FALSE),"")</f>
        <v/>
      </c>
      <c r="BV10" s="11" t="str">
        <f>IFERROR(VLOOKUP(BS$1&amp;":"&amp;BS10,'Finish order'!$E:$K,3,FALSE),"")</f>
        <v/>
      </c>
      <c r="BW10" s="2" t="str">
        <f>IFERROR(VLOOKUP(BS$1&amp;":"&amp;BS10,'Finish order'!$E:$K,2,FALSE),"")</f>
        <v/>
      </c>
      <c r="BZ10" s="13">
        <v>9</v>
      </c>
      <c r="CA10" s="2" t="str">
        <f>IFERROR(VLOOKUP(BZ$1&amp;":"&amp;BZ10,'Finish order'!$E:$K,4,FALSE),"")</f>
        <v/>
      </c>
      <c r="CB10" s="2" t="str">
        <f>IFERROR(VLOOKUP(BZ$1&amp;":"&amp;BZ10,'Finish order'!$E:$K,5,FALSE),"")</f>
        <v/>
      </c>
      <c r="CC10" s="11" t="str">
        <f>IFERROR(VLOOKUP(BZ$1&amp;":"&amp;BZ10,'Finish order'!$E:$K,3,FALSE),"")</f>
        <v/>
      </c>
      <c r="CD10" s="2" t="str">
        <f>IFERROR(VLOOKUP(BZ$1&amp;":"&amp;BZ10,'Finish order'!$E:$K,2,FALSE),"")</f>
        <v/>
      </c>
      <c r="CF10" s="11"/>
      <c r="CG10" s="2">
        <v>9</v>
      </c>
      <c r="CH10" s="2" t="str">
        <f>IFERROR(VLOOKUP(CG$1&amp;":"&amp;CG10,'Finish order'!$E:$K,4,FALSE),"")</f>
        <v/>
      </c>
      <c r="CI10" s="2" t="str">
        <f>IFERROR(VLOOKUP(CG$1&amp;":"&amp;CG10,'Finish order'!$E:$K,5,FALSE),"")</f>
        <v/>
      </c>
      <c r="CJ10" s="11" t="str">
        <f>IFERROR(VLOOKUP(CG$1&amp;":"&amp;CG10,'Finish order'!$E:$K,3,FALSE),"")</f>
        <v/>
      </c>
      <c r="CK10" s="2" t="str">
        <f>IFERROR(VLOOKUP(CG$1&amp;":"&amp;CG10,'Finish order'!$E:$K,2,FALSE),"")</f>
        <v/>
      </c>
      <c r="CM10" s="11"/>
      <c r="CN10" s="2">
        <v>9</v>
      </c>
      <c r="CO10" s="2" t="str">
        <f>IFERROR(VLOOKUP(CN$1&amp;":"&amp;CN10,'Finish order'!$E:$K,4,FALSE),"")</f>
        <v/>
      </c>
      <c r="CP10" s="2" t="str">
        <f>IFERROR(VLOOKUP(CN$1&amp;":"&amp;CN10,'Finish order'!$E:$K,5,FALSE),"")</f>
        <v/>
      </c>
      <c r="CQ10" s="11" t="str">
        <f>IFERROR(VLOOKUP(CN$1&amp;":"&amp;CN10,'Finish order'!$E:$K,3,FALSE),"")</f>
        <v/>
      </c>
      <c r="CR10" s="2" t="str">
        <f>IFERROR(VLOOKUP(CN$1&amp;":"&amp;CN10,'Finish order'!$E:$K,2,FALSE),"")</f>
        <v/>
      </c>
      <c r="CS10" s="11"/>
    </row>
    <row r="11" spans="1:97" x14ac:dyDescent="0.2">
      <c r="A11" s="2">
        <v>10</v>
      </c>
      <c r="B11" s="2" t="str">
        <f>IFERROR(VLOOKUP($A$1&amp;":"&amp;A11,'Finish order'!C:K,6,FALSE),"")</f>
        <v>Stephen McDougall</v>
      </c>
      <c r="C11" s="2" t="str">
        <f>IFERROR(VLOOKUP(A$1&amp;":"&amp;A11,'Finish order'!$C:$K,9,FALSE),"")</f>
        <v>MSEN</v>
      </c>
      <c r="D11" s="2" t="str">
        <f>IFERROR(VLOOKUP(A$1&amp;":"&amp;A11,'Finish order'!$C:$K,7,FALSE),"")</f>
        <v>Middlesbrough &amp; Cleveland Harriers</v>
      </c>
      <c r="E11" s="11">
        <f>IFERROR(VLOOKUP($A$1&amp;":"&amp;A11,'Finish order'!C:K,5,FALSE),"")</f>
        <v>3.6111111111111108E-2</v>
      </c>
      <c r="F11" s="2">
        <f>IFERROR(VLOOKUP($A$1&amp;":"&amp;A11,'Finish order'!C:K,4,FALSE),"")</f>
        <v>329</v>
      </c>
      <c r="H11" s="2">
        <v>10</v>
      </c>
      <c r="I11" s="2" t="str">
        <f>IFERROR(VLOOKUP(H$1&amp;":"&amp;H11,'Finish order'!$C:$K,6,FALSE),"")</f>
        <v>Steph Lishman</v>
      </c>
      <c r="J11" s="2" t="str">
        <f>IFERROR(VLOOKUP(H$1&amp;":"&amp;H11,'Finish order'!$C:$K,9,FALSE),"")</f>
        <v>W50</v>
      </c>
      <c r="K11" s="2" t="str">
        <f>IFERROR(VLOOKUP(H$1&amp;":"&amp;H11,'Finish order'!$C:$K,7,FALSE),"")</f>
        <v>Esk Valley Fell Club</v>
      </c>
      <c r="L11" s="11">
        <f>IFERROR(VLOOKUP(H$1&amp;":"&amp;H11,'Finish order'!$C:$K,5,FALSE),"")</f>
        <v>4.9270833333333333E-2</v>
      </c>
      <c r="M11" s="2">
        <f>IFERROR(VLOOKUP(H$1&amp;":"&amp;H11,'Finish order'!$C:$K,4,FALSE),"")</f>
        <v>206</v>
      </c>
      <c r="O11" s="2">
        <v>10</v>
      </c>
      <c r="P11" s="2" t="str">
        <f>IFERROR(VLOOKUP(O$1&amp;":"&amp;O11,'Finish order'!$E:$K,4,FALSE),"")</f>
        <v/>
      </c>
      <c r="Q11" s="2" t="str">
        <f>IFERROR(VLOOKUP(O$1&amp;":"&amp;O11,'Finish order'!$E:$K,5,FALSE),"")</f>
        <v/>
      </c>
      <c r="R11" s="11" t="str">
        <f>IFERROR(VLOOKUP(O$1&amp;":"&amp;O11,'Finish order'!$E:$K,3,FALSE),"")</f>
        <v/>
      </c>
      <c r="S11" s="2" t="str">
        <f>IFERROR(VLOOKUP(O$1&amp;":"&amp;O11,'Finish order'!$E:$K,2,FALSE),"")</f>
        <v/>
      </c>
      <c r="V11" s="2">
        <v>10</v>
      </c>
      <c r="W11" s="2" t="str">
        <f>IFERROR(VLOOKUP(V$1&amp;":"&amp;V11,'Finish order'!$E:$K,4,FALSE),"")</f>
        <v/>
      </c>
      <c r="X11" s="2" t="str">
        <f>IFERROR(VLOOKUP(V$1&amp;":"&amp;V11,'Finish order'!$E:$K,5,FALSE),"")</f>
        <v/>
      </c>
      <c r="Y11" s="11" t="str">
        <f>IFERROR(VLOOKUP(V$1&amp;":"&amp;V11,'Finish order'!$E:$K,3,FALSE),"")</f>
        <v/>
      </c>
      <c r="Z11" s="2" t="str">
        <f>IFERROR(VLOOKUP(V$1&amp;":"&amp;V11,'Finish order'!$E:$K,2,FALSE),"")</f>
        <v/>
      </c>
      <c r="AA11" s="2" t="str">
        <f>IF(Table827[[#This Row],[Name]]="","",IF((COUNTIF($I$2:$I$4,W11)&gt;0),"Top3",""))</f>
        <v/>
      </c>
      <c r="AC11" s="2">
        <v>10</v>
      </c>
      <c r="AD11" s="2" t="str">
        <f>IFERROR(VLOOKUP(AC$1&amp;":"&amp;AC11,'Finish order'!$E:$K,4,FALSE),"")</f>
        <v>Hem Rana</v>
      </c>
      <c r="AE11" s="2" t="str">
        <f>IFERROR(VLOOKUP(AC$1&amp;":"&amp;AC11,'Finish order'!$E:$K,5,FALSE),"")</f>
        <v>York Knavesmire Harriers</v>
      </c>
      <c r="AF11" s="11">
        <f>IFERROR(VLOOKUP(AC$1&amp;":"&amp;AC11,'Finish order'!$E:$K,3,FALSE),"")</f>
        <v>4.6504629629629632E-2</v>
      </c>
      <c r="AG11" s="2">
        <f>IFERROR(VLOOKUP(AC$1&amp;":"&amp;AC11,'Finish order'!$E:$K,2,FALSE),"")</f>
        <v>600</v>
      </c>
      <c r="AJ11" s="2">
        <v>10</v>
      </c>
      <c r="AK11" s="2" t="str">
        <f>IFERROR(VLOOKUP(AJ$1&amp;":"&amp;AJ11,'Finish order'!$E:$K,4,FALSE),"")</f>
        <v/>
      </c>
      <c r="AL11" s="2" t="str">
        <f>IFERROR(VLOOKUP(AJ$1&amp;":"&amp;AJ11,'Finish order'!$E:$K,5,FALSE),"")</f>
        <v/>
      </c>
      <c r="AM11" s="11" t="str">
        <f>IFERROR(VLOOKUP(AJ$1&amp;":"&amp;AJ11,'Finish order'!$E:$K,3,FALSE),"")</f>
        <v/>
      </c>
      <c r="AN11" s="2" t="str">
        <f>IFERROR(VLOOKUP(AJ$1&amp;":"&amp;AJ11,'Finish order'!$E:$K,2,FALSE),"")</f>
        <v/>
      </c>
      <c r="AQ11" s="2">
        <v>10</v>
      </c>
      <c r="AR11" s="2" t="str">
        <f>IFERROR(VLOOKUP(AQ$1&amp;":"&amp;AQ11,'Finish order'!$E:$K,4,FALSE),"")</f>
        <v>Bryan Drew</v>
      </c>
      <c r="AS11" s="2" t="str">
        <f>IFERROR(VLOOKUP(AQ$1&amp;":"&amp;AQ11,'Finish order'!$E:$K,5,FALSE),"")</f>
        <v>York Knavesmire Harriers</v>
      </c>
      <c r="AT11" s="11">
        <f>IFERROR(VLOOKUP(AQ$1&amp;":"&amp;AQ11,'Finish order'!$E:$K,3,FALSE),"")</f>
        <v>5.0601851851851849E-2</v>
      </c>
      <c r="AU11" s="2">
        <f>IFERROR(VLOOKUP(AQ$1&amp;":"&amp;AQ11,'Finish order'!$E:$K,2,FALSE),"")</f>
        <v>806</v>
      </c>
      <c r="AX11" s="2">
        <v>10</v>
      </c>
      <c r="AY11" s="2" t="str">
        <f>IFERROR(VLOOKUP(AX$1&amp;":"&amp;AX11,'Finish order'!$E:$K,4,FALSE),"")</f>
        <v/>
      </c>
      <c r="AZ11" s="2" t="str">
        <f>IFERROR(VLOOKUP(AX$1&amp;":"&amp;AX11,'Finish order'!$E:$K,5,FALSE),"")</f>
        <v/>
      </c>
      <c r="BA11" s="11" t="str">
        <f>IFERROR(VLOOKUP(AX$1&amp;":"&amp;AX11,'Finish order'!$E:$K,3,FALSE),"")</f>
        <v/>
      </c>
      <c r="BB11" s="2" t="str">
        <f>IFERROR(VLOOKUP(AX$1&amp;":"&amp;AX11,'Finish order'!$E:$K,2,FALSE),"")</f>
        <v/>
      </c>
      <c r="BE11" s="2">
        <v>10</v>
      </c>
      <c r="BF11" s="11" t="str">
        <f>IFERROR(VLOOKUP(BE$1&amp;":"&amp;BE11,'Finish order'!$E:$K,4,FALSE),"")</f>
        <v/>
      </c>
      <c r="BG11" s="2" t="str">
        <f>IFERROR(VLOOKUP(BE$1&amp;":"&amp;BE11,'Finish order'!$E:$K,5,FALSE),"")</f>
        <v/>
      </c>
      <c r="BH11" s="11" t="str">
        <f>IFERROR(VLOOKUP(BE$1&amp;":"&amp;BE11,'Finish order'!$E:$K,3,FALSE),"")</f>
        <v/>
      </c>
      <c r="BI11" s="2" t="str">
        <f>IFERROR(VLOOKUP(BE$1&amp;":"&amp;BE11,'Finish order'!$E:$K,2,FALSE),"")</f>
        <v/>
      </c>
      <c r="BL11" s="2">
        <v>10</v>
      </c>
      <c r="BM11" s="11" t="str">
        <f>IFERROR(VLOOKUP(BL$1&amp;":"&amp;BL11,'Finish order'!$E:$K,4,FALSE),"")</f>
        <v/>
      </c>
      <c r="BN11" s="2" t="str">
        <f>IFERROR(VLOOKUP(BL$1&amp;":"&amp;BL11,'Finish order'!$E:$K,5,FALSE),"")</f>
        <v/>
      </c>
      <c r="BO11" s="11" t="str">
        <f>IFERROR(VLOOKUP(BL$1&amp;":"&amp;BL11,'Finish order'!$E:$K,3,FALSE),"")</f>
        <v/>
      </c>
      <c r="BP11" s="2" t="str">
        <f>IFERROR(VLOOKUP(BL$1&amp;":"&amp;BL11,'Finish order'!$E:$K,2,FALSE),"")</f>
        <v/>
      </c>
      <c r="BS11" s="13">
        <v>10</v>
      </c>
      <c r="BT11" s="2" t="str">
        <f>IFERROR(VLOOKUP(BS$1&amp;":"&amp;BS11,'Finish order'!$E:$K,4,FALSE),"")</f>
        <v/>
      </c>
      <c r="BU11" s="2" t="str">
        <f>IFERROR(VLOOKUP(BS$1&amp;":"&amp;BS11,'Finish order'!$E:$K,5,FALSE),"")</f>
        <v/>
      </c>
      <c r="BV11" s="11" t="str">
        <f>IFERROR(VLOOKUP(BS$1&amp;":"&amp;BS11,'Finish order'!$E:$K,3,FALSE),"")</f>
        <v/>
      </c>
      <c r="BW11" s="2" t="str">
        <f>IFERROR(VLOOKUP(BS$1&amp;":"&amp;BS11,'Finish order'!$E:$K,2,FALSE),"")</f>
        <v/>
      </c>
      <c r="BZ11" s="13">
        <v>10</v>
      </c>
      <c r="CA11" s="2" t="str">
        <f>IFERROR(VLOOKUP(BZ$1&amp;":"&amp;BZ11,'Finish order'!$E:$K,4,FALSE),"")</f>
        <v/>
      </c>
      <c r="CB11" s="2" t="str">
        <f>IFERROR(VLOOKUP(BZ$1&amp;":"&amp;BZ11,'Finish order'!$E:$K,5,FALSE),"")</f>
        <v/>
      </c>
      <c r="CC11" s="11" t="str">
        <f>IFERROR(VLOOKUP(BZ$1&amp;":"&amp;BZ11,'Finish order'!$E:$K,3,FALSE),"")</f>
        <v/>
      </c>
      <c r="CD11" s="2" t="str">
        <f>IFERROR(VLOOKUP(BZ$1&amp;":"&amp;BZ11,'Finish order'!$E:$K,2,FALSE),"")</f>
        <v/>
      </c>
      <c r="CF11" s="11"/>
      <c r="CG11" s="2">
        <v>10</v>
      </c>
      <c r="CH11" s="2" t="str">
        <f>IFERROR(VLOOKUP(CG$1&amp;":"&amp;CG11,'Finish order'!$E:$K,4,FALSE),"")</f>
        <v/>
      </c>
      <c r="CI11" s="2" t="str">
        <f>IFERROR(VLOOKUP(CG$1&amp;":"&amp;CG11,'Finish order'!$E:$K,5,FALSE),"")</f>
        <v/>
      </c>
      <c r="CJ11" s="11" t="str">
        <f>IFERROR(VLOOKUP(CG$1&amp;":"&amp;CG11,'Finish order'!$E:$K,3,FALSE),"")</f>
        <v/>
      </c>
      <c r="CK11" s="2" t="str">
        <f>IFERROR(VLOOKUP(CG$1&amp;":"&amp;CG11,'Finish order'!$E:$K,2,FALSE),"")</f>
        <v/>
      </c>
      <c r="CM11" s="11"/>
      <c r="CN11" s="2">
        <v>10</v>
      </c>
      <c r="CO11" s="2" t="str">
        <f>IFERROR(VLOOKUP(CN$1&amp;":"&amp;CN11,'Finish order'!$E:$K,4,FALSE),"")</f>
        <v/>
      </c>
      <c r="CP11" s="2" t="str">
        <f>IFERROR(VLOOKUP(CN$1&amp;":"&amp;CN11,'Finish order'!$E:$K,5,FALSE),"")</f>
        <v/>
      </c>
      <c r="CQ11" s="11" t="str">
        <f>IFERROR(VLOOKUP(CN$1&amp;":"&amp;CN11,'Finish order'!$E:$K,3,FALSE),"")</f>
        <v/>
      </c>
      <c r="CR11" s="2" t="str">
        <f>IFERROR(VLOOKUP(CN$1&amp;":"&amp;CN11,'Finish order'!$E:$K,2,FALSE),"")</f>
        <v/>
      </c>
      <c r="CS11" s="11"/>
    </row>
    <row r="12" spans="1:97" x14ac:dyDescent="0.2">
      <c r="A12" s="2">
        <v>11</v>
      </c>
      <c r="B12" s="2" t="str">
        <f>IFERROR(VLOOKUP($A$1&amp;":"&amp;A12,'Finish order'!C:K,6,FALSE),"")</f>
        <v>Paul Lawton</v>
      </c>
      <c r="C12" s="2" t="str">
        <f>IFERROR(VLOOKUP(A$1&amp;":"&amp;A12,'Finish order'!$C:$K,9,FALSE),"")</f>
        <v>MSEN</v>
      </c>
      <c r="D12" s="2" t="str">
        <f>IFERROR(VLOOKUP(A$1&amp;":"&amp;A12,'Finish order'!$C:$K,7,FALSE),"")</f>
        <v>Scarborough AC</v>
      </c>
      <c r="E12" s="11">
        <f>IFERROR(VLOOKUP($A$1&amp;":"&amp;A12,'Finish order'!C:K,5,FALSE),"")</f>
        <v>3.7303240740740741E-2</v>
      </c>
      <c r="F12" s="2">
        <f>IFERROR(VLOOKUP($A$1&amp;":"&amp;A12,'Finish order'!C:K,4,FALSE),"")</f>
        <v>333</v>
      </c>
      <c r="H12" s="2">
        <v>11</v>
      </c>
      <c r="I12" s="2" t="str">
        <f>IFERROR(VLOOKUP(H$1&amp;":"&amp;H12,'Finish order'!$C:$K,6,FALSE),"")</f>
        <v>Catherine Shutt</v>
      </c>
      <c r="J12" s="2" t="str">
        <f>IFERROR(VLOOKUP(H$1&amp;":"&amp;H12,'Finish order'!$C:$K,9,FALSE),"")</f>
        <v>W50</v>
      </c>
      <c r="K12" s="2" t="str">
        <f>IFERROR(VLOOKUP(H$1&amp;":"&amp;H12,'Finish order'!$C:$K,7,FALSE),"")</f>
        <v>North York Moors AC</v>
      </c>
      <c r="L12" s="11">
        <f>IFERROR(VLOOKUP(H$1&amp;":"&amp;H12,'Finish order'!$C:$K,5,FALSE),"")</f>
        <v>4.974537037037037E-2</v>
      </c>
      <c r="M12" s="2">
        <f>IFERROR(VLOOKUP(H$1&amp;":"&amp;H12,'Finish order'!$C:$K,4,FALSE),"")</f>
        <v>200</v>
      </c>
      <c r="O12" s="2">
        <v>11</v>
      </c>
      <c r="P12" s="2" t="str">
        <f>IFERROR(VLOOKUP(O$1&amp;":"&amp;O12,'Finish order'!$E:$K,4,FALSE),"")</f>
        <v/>
      </c>
      <c r="Q12" s="2" t="str">
        <f>IFERROR(VLOOKUP(O$1&amp;":"&amp;O12,'Finish order'!$E:$K,5,FALSE),"")</f>
        <v/>
      </c>
      <c r="R12" s="11" t="str">
        <f>IFERROR(VLOOKUP(O$1&amp;":"&amp;O12,'Finish order'!$E:$K,3,FALSE),"")</f>
        <v/>
      </c>
      <c r="S12" s="2" t="str">
        <f>IFERROR(VLOOKUP(O$1&amp;":"&amp;O12,'Finish order'!$E:$K,2,FALSE),"")</f>
        <v/>
      </c>
      <c r="V12" s="2">
        <v>11</v>
      </c>
      <c r="W12" s="2" t="str">
        <f>IFERROR(VLOOKUP(V$1&amp;":"&amp;V12,'Finish order'!$E:$K,4,FALSE),"")</f>
        <v/>
      </c>
      <c r="X12" s="2" t="str">
        <f>IFERROR(VLOOKUP(V$1&amp;":"&amp;V12,'Finish order'!$E:$K,5,FALSE),"")</f>
        <v/>
      </c>
      <c r="Y12" s="11" t="str">
        <f>IFERROR(VLOOKUP(V$1&amp;":"&amp;V12,'Finish order'!$E:$K,3,FALSE),"")</f>
        <v/>
      </c>
      <c r="Z12" s="2" t="str">
        <f>IFERROR(VLOOKUP(V$1&amp;":"&amp;V12,'Finish order'!$E:$K,2,FALSE),"")</f>
        <v/>
      </c>
      <c r="AA12" s="2" t="str">
        <f>IF(Table827[[#This Row],[Name]]="","",IF((COUNTIF($I$2:$I$4,W12)&gt;0),"Top3",""))</f>
        <v/>
      </c>
      <c r="AC12" s="2">
        <v>11</v>
      </c>
      <c r="AD12" s="2" t="str">
        <f>IFERROR(VLOOKUP(AC$1&amp;":"&amp;AC12,'Finish order'!$E:$K,4,FALSE),"")</f>
        <v>Paul Chapman</v>
      </c>
      <c r="AE12" s="2" t="str">
        <f>IFERROR(VLOOKUP(AC$1&amp;":"&amp;AC12,'Finish order'!$E:$K,5,FALSE),"")</f>
        <v>Thirsk &amp; Sowerby Harriers</v>
      </c>
      <c r="AF12" s="11">
        <f>IFERROR(VLOOKUP(AC$1&amp;":"&amp;AC12,'Finish order'!$E:$K,3,FALSE),"")</f>
        <v>4.746527777777778E-2</v>
      </c>
      <c r="AG12" s="2">
        <f>IFERROR(VLOOKUP(AC$1&amp;":"&amp;AC12,'Finish order'!$E:$K,2,FALSE),"")</f>
        <v>617</v>
      </c>
      <c r="AJ12" s="2">
        <v>11</v>
      </c>
      <c r="AK12" s="2" t="str">
        <f>IFERROR(VLOOKUP(AJ$1&amp;":"&amp;AJ12,'Finish order'!$E:$K,4,FALSE),"")</f>
        <v/>
      </c>
      <c r="AL12" s="2" t="str">
        <f>IFERROR(VLOOKUP(AJ$1&amp;":"&amp;AJ12,'Finish order'!$E:$K,5,FALSE),"")</f>
        <v/>
      </c>
      <c r="AM12" s="11" t="str">
        <f>IFERROR(VLOOKUP(AJ$1&amp;":"&amp;AJ12,'Finish order'!$E:$K,3,FALSE),"")</f>
        <v/>
      </c>
      <c r="AN12" s="2" t="str">
        <f>IFERROR(VLOOKUP(AJ$1&amp;":"&amp;AJ12,'Finish order'!$E:$K,2,FALSE),"")</f>
        <v/>
      </c>
      <c r="AQ12" s="2">
        <v>11</v>
      </c>
      <c r="AR12" s="2" t="str">
        <f>IFERROR(VLOOKUP(AQ$1&amp;":"&amp;AQ12,'Finish order'!$E:$K,4,FALSE),"")</f>
        <v>Richard Crone</v>
      </c>
      <c r="AS12" s="2" t="str">
        <f>IFERROR(VLOOKUP(AQ$1&amp;":"&amp;AQ12,'Finish order'!$E:$K,5,FALSE),"")</f>
        <v>East Hull Harriers &amp; AC</v>
      </c>
      <c r="AT12" s="11">
        <f>IFERROR(VLOOKUP(AQ$1&amp;":"&amp;AQ12,'Finish order'!$E:$K,3,FALSE),"")</f>
        <v>5.0856481481481482E-2</v>
      </c>
      <c r="AU12" s="2">
        <f>IFERROR(VLOOKUP(AQ$1&amp;":"&amp;AQ12,'Finish order'!$E:$K,2,FALSE),"")</f>
        <v>811</v>
      </c>
      <c r="AX12" s="2">
        <v>11</v>
      </c>
      <c r="AY12" s="2" t="str">
        <f>IFERROR(VLOOKUP(AX$1&amp;":"&amp;AX12,'Finish order'!$E:$K,4,FALSE),"")</f>
        <v/>
      </c>
      <c r="AZ12" s="2" t="str">
        <f>IFERROR(VLOOKUP(AX$1&amp;":"&amp;AX12,'Finish order'!$E:$K,5,FALSE),"")</f>
        <v/>
      </c>
      <c r="BA12" s="11" t="str">
        <f>IFERROR(VLOOKUP(AX$1&amp;":"&amp;AX12,'Finish order'!$E:$K,3,FALSE),"")</f>
        <v/>
      </c>
      <c r="BB12" s="2" t="str">
        <f>IFERROR(VLOOKUP(AX$1&amp;":"&amp;AX12,'Finish order'!$E:$K,2,FALSE),"")</f>
        <v/>
      </c>
      <c r="BE12" s="2">
        <v>11</v>
      </c>
      <c r="BF12" s="11" t="str">
        <f>IFERROR(VLOOKUP(BE$1&amp;":"&amp;BE12,'Finish order'!$E:$K,4,FALSE),"")</f>
        <v/>
      </c>
      <c r="BG12" s="2" t="str">
        <f>IFERROR(VLOOKUP(BE$1&amp;":"&amp;BE12,'Finish order'!$E:$K,5,FALSE),"")</f>
        <v/>
      </c>
      <c r="BH12" s="11" t="str">
        <f>IFERROR(VLOOKUP(BE$1&amp;":"&amp;BE12,'Finish order'!$E:$K,3,FALSE),"")</f>
        <v/>
      </c>
      <c r="BI12" s="2" t="str">
        <f>IFERROR(VLOOKUP(BE$1&amp;":"&amp;BE12,'Finish order'!$E:$K,2,FALSE),"")</f>
        <v/>
      </c>
      <c r="BL12" s="2">
        <v>11</v>
      </c>
      <c r="BM12" s="11" t="str">
        <f>IFERROR(VLOOKUP(BL$1&amp;":"&amp;BL12,'Finish order'!$E:$K,4,FALSE),"")</f>
        <v/>
      </c>
      <c r="BN12" s="2" t="str">
        <f>IFERROR(VLOOKUP(BL$1&amp;":"&amp;BL12,'Finish order'!$E:$K,5,FALSE),"")</f>
        <v/>
      </c>
      <c r="BO12" s="11" t="str">
        <f>IFERROR(VLOOKUP(BL$1&amp;":"&amp;BL12,'Finish order'!$E:$K,3,FALSE),"")</f>
        <v/>
      </c>
      <c r="BP12" s="2" t="str">
        <f>IFERROR(VLOOKUP(BL$1&amp;":"&amp;BL12,'Finish order'!$E:$K,2,FALSE),"")</f>
        <v/>
      </c>
      <c r="BS12" s="13">
        <v>11</v>
      </c>
      <c r="BT12" s="2" t="str">
        <f>IFERROR(VLOOKUP(BS$1&amp;":"&amp;BS12,'Finish order'!$E:$K,4,FALSE),"")</f>
        <v/>
      </c>
      <c r="BU12" s="2" t="str">
        <f>IFERROR(VLOOKUP(BS$1&amp;":"&amp;BS12,'Finish order'!$E:$K,5,FALSE),"")</f>
        <v/>
      </c>
      <c r="BV12" s="11" t="str">
        <f>IFERROR(VLOOKUP(BS$1&amp;":"&amp;BS12,'Finish order'!$E:$K,3,FALSE),"")</f>
        <v/>
      </c>
      <c r="BW12" s="2" t="str">
        <f>IFERROR(VLOOKUP(BS$1&amp;":"&amp;BS12,'Finish order'!$E:$K,2,FALSE),"")</f>
        <v/>
      </c>
      <c r="BZ12" s="13">
        <v>11</v>
      </c>
      <c r="CA12" s="2" t="str">
        <f>IFERROR(VLOOKUP(BZ$1&amp;":"&amp;BZ12,'Finish order'!$E:$K,4,FALSE),"")</f>
        <v/>
      </c>
      <c r="CB12" s="2" t="str">
        <f>IFERROR(VLOOKUP(BZ$1&amp;":"&amp;BZ12,'Finish order'!$E:$K,5,FALSE),"")</f>
        <v/>
      </c>
      <c r="CC12" s="11" t="str">
        <f>IFERROR(VLOOKUP(BZ$1&amp;":"&amp;BZ12,'Finish order'!$E:$K,3,FALSE),"")</f>
        <v/>
      </c>
      <c r="CD12" s="2" t="str">
        <f>IFERROR(VLOOKUP(BZ$1&amp;":"&amp;BZ12,'Finish order'!$E:$K,2,FALSE),"")</f>
        <v/>
      </c>
      <c r="CF12" s="11"/>
      <c r="CG12" s="2">
        <v>11</v>
      </c>
      <c r="CH12" s="2" t="str">
        <f>IFERROR(VLOOKUP(CG$1&amp;":"&amp;CG12,'Finish order'!$E:$K,4,FALSE),"")</f>
        <v/>
      </c>
      <c r="CI12" s="2" t="str">
        <f>IFERROR(VLOOKUP(CG$1&amp;":"&amp;CG12,'Finish order'!$E:$K,5,FALSE),"")</f>
        <v/>
      </c>
      <c r="CJ12" s="11" t="str">
        <f>IFERROR(VLOOKUP(CG$1&amp;":"&amp;CG12,'Finish order'!$E:$K,3,FALSE),"")</f>
        <v/>
      </c>
      <c r="CK12" s="2" t="str">
        <f>IFERROR(VLOOKUP(CG$1&amp;":"&amp;CG12,'Finish order'!$E:$K,2,FALSE),"")</f>
        <v/>
      </c>
      <c r="CM12" s="11"/>
      <c r="CN12" s="2">
        <v>11</v>
      </c>
      <c r="CO12" s="2" t="str">
        <f>IFERROR(VLOOKUP(CN$1&amp;":"&amp;CN12,'Finish order'!$E:$K,4,FALSE),"")</f>
        <v/>
      </c>
      <c r="CP12" s="2" t="str">
        <f>IFERROR(VLOOKUP(CN$1&amp;":"&amp;CN12,'Finish order'!$E:$K,5,FALSE),"")</f>
        <v/>
      </c>
      <c r="CQ12" s="11" t="str">
        <f>IFERROR(VLOOKUP(CN$1&amp;":"&amp;CN12,'Finish order'!$E:$K,3,FALSE),"")</f>
        <v/>
      </c>
      <c r="CR12" s="2" t="str">
        <f>IFERROR(VLOOKUP(CN$1&amp;":"&amp;CN12,'Finish order'!$E:$K,2,FALSE),"")</f>
        <v/>
      </c>
      <c r="CS12" s="11"/>
    </row>
    <row r="13" spans="1:97" x14ac:dyDescent="0.2">
      <c r="A13" s="2">
        <v>12</v>
      </c>
      <c r="B13" s="2" t="str">
        <f>IFERROR(VLOOKUP($A$1&amp;":"&amp;A13,'Finish order'!C:K,6,FALSE),"")</f>
        <v>Adrian Bushby</v>
      </c>
      <c r="C13" s="2" t="str">
        <f>IFERROR(VLOOKUP(A$1&amp;":"&amp;A13,'Finish order'!$C:$K,9,FALSE),"")</f>
        <v>M55</v>
      </c>
      <c r="D13" s="2" t="str">
        <f>IFERROR(VLOOKUP(A$1&amp;":"&amp;A13,'Finish order'!$C:$K,7,FALSE),"")</f>
        <v>City of Hull AC</v>
      </c>
      <c r="E13" s="11">
        <f>IFERROR(VLOOKUP($A$1&amp;":"&amp;A13,'Finish order'!C:K,5,FALSE),"")</f>
        <v>3.7476851851851851E-2</v>
      </c>
      <c r="F13" s="2">
        <f>IFERROR(VLOOKUP($A$1&amp;":"&amp;A13,'Finish order'!C:K,4,FALSE),"")</f>
        <v>810</v>
      </c>
      <c r="H13" s="2">
        <v>12</v>
      </c>
      <c r="I13" s="2" t="str">
        <f>IFERROR(VLOOKUP(H$1&amp;":"&amp;H13,'Finish order'!$C:$K,6,FALSE),"")</f>
        <v>Abigail Carter</v>
      </c>
      <c r="J13" s="2" t="str">
        <f>IFERROR(VLOOKUP(H$1&amp;":"&amp;H13,'Finish order'!$C:$K,9,FALSE),"")</f>
        <v>W45</v>
      </c>
      <c r="K13" s="2" t="str">
        <f>IFERROR(VLOOKUP(H$1&amp;":"&amp;H13,'Finish order'!$C:$K,7,FALSE),"")</f>
        <v>St Theresa's AC</v>
      </c>
      <c r="L13" s="11">
        <f>IFERROR(VLOOKUP(H$1&amp;":"&amp;H13,'Finish order'!$C:$K,5,FALSE),"")</f>
        <v>4.9895833333333334E-2</v>
      </c>
      <c r="M13" s="2">
        <f>IFERROR(VLOOKUP(H$1&amp;":"&amp;H13,'Finish order'!$C:$K,4,FALSE),"")</f>
        <v>156</v>
      </c>
      <c r="O13" s="2">
        <v>12</v>
      </c>
      <c r="P13" s="2" t="str">
        <f>IFERROR(VLOOKUP(O$1&amp;":"&amp;O13,'Finish order'!$E:$K,4,FALSE),"")</f>
        <v/>
      </c>
      <c r="Q13" s="2" t="str">
        <f>IFERROR(VLOOKUP(O$1&amp;":"&amp;O13,'Finish order'!$E:$K,5,FALSE),"")</f>
        <v/>
      </c>
      <c r="R13" s="11" t="str">
        <f>IFERROR(VLOOKUP(O$1&amp;":"&amp;O13,'Finish order'!$E:$K,3,FALSE),"")</f>
        <v/>
      </c>
      <c r="S13" s="2" t="str">
        <f>IFERROR(VLOOKUP(O$1&amp;":"&amp;O13,'Finish order'!$E:$K,2,FALSE),"")</f>
        <v/>
      </c>
      <c r="V13" s="2">
        <v>12</v>
      </c>
      <c r="W13" s="2" t="str">
        <f>IFERROR(VLOOKUP(V$1&amp;":"&amp;V13,'Finish order'!$E:$K,4,FALSE),"")</f>
        <v/>
      </c>
      <c r="X13" s="2" t="str">
        <f>IFERROR(VLOOKUP(V$1&amp;":"&amp;V13,'Finish order'!$E:$K,5,FALSE),"")</f>
        <v/>
      </c>
      <c r="Y13" s="11" t="str">
        <f>IFERROR(VLOOKUP(V$1&amp;":"&amp;V13,'Finish order'!$E:$K,3,FALSE),"")</f>
        <v/>
      </c>
      <c r="Z13" s="2" t="str">
        <f>IFERROR(VLOOKUP(V$1&amp;":"&amp;V13,'Finish order'!$E:$K,2,FALSE),"")</f>
        <v/>
      </c>
      <c r="AA13" s="2" t="str">
        <f>IF(Table827[[#This Row],[Name]]="","",IF((COUNTIF($I$2:$I$4,W13)&gt;0),"Top3",""))</f>
        <v/>
      </c>
      <c r="AC13" s="2">
        <v>12</v>
      </c>
      <c r="AD13" s="2" t="str">
        <f>IFERROR(VLOOKUP(AC$1&amp;":"&amp;AC13,'Finish order'!$E:$K,4,FALSE),"")</f>
        <v>Nigel Dove</v>
      </c>
      <c r="AE13" s="2" t="str">
        <f>IFERROR(VLOOKUP(AC$1&amp;":"&amp;AC13,'Finish order'!$E:$K,5,FALSE),"")</f>
        <v>Individual#</v>
      </c>
      <c r="AF13" s="11">
        <f>IFERROR(VLOOKUP(AC$1&amp;":"&amp;AC13,'Finish order'!$E:$K,3,FALSE),"")</f>
        <v>5.0590277777777776E-2</v>
      </c>
      <c r="AG13" s="2">
        <f>IFERROR(VLOOKUP(AC$1&amp;":"&amp;AC13,'Finish order'!$E:$K,2,FALSE),"")</f>
        <v>601</v>
      </c>
      <c r="AJ13" s="2">
        <v>12</v>
      </c>
      <c r="AK13" s="2" t="str">
        <f>IFERROR(VLOOKUP(AJ$1&amp;":"&amp;AJ13,'Finish order'!$E:$K,4,FALSE),"")</f>
        <v/>
      </c>
      <c r="AL13" s="2" t="str">
        <f>IFERROR(VLOOKUP(AJ$1&amp;":"&amp;AJ13,'Finish order'!$E:$K,5,FALSE),"")</f>
        <v/>
      </c>
      <c r="AM13" s="11" t="str">
        <f>IFERROR(VLOOKUP(AJ$1&amp;":"&amp;AJ13,'Finish order'!$E:$K,3,FALSE),"")</f>
        <v/>
      </c>
      <c r="AN13" s="2" t="str">
        <f>IFERROR(VLOOKUP(AJ$1&amp;":"&amp;AJ13,'Finish order'!$E:$K,2,FALSE),"")</f>
        <v/>
      </c>
      <c r="AQ13" s="2">
        <v>12</v>
      </c>
      <c r="AR13" s="2" t="str">
        <f>IFERROR(VLOOKUP(AQ$1&amp;":"&amp;AQ13,'Finish order'!$E:$K,4,FALSE),"")</f>
        <v>Paul Wilkin</v>
      </c>
      <c r="AS13" s="2" t="str">
        <f>IFERROR(VLOOKUP(AQ$1&amp;":"&amp;AQ13,'Finish order'!$E:$K,5,FALSE),"")</f>
        <v>Middlesbrough &amp; Cleveland Harriers</v>
      </c>
      <c r="AT13" s="11">
        <f>IFERROR(VLOOKUP(AQ$1&amp;":"&amp;AQ13,'Finish order'!$E:$K,3,FALSE),"")</f>
        <v>5.1319444444444445E-2</v>
      </c>
      <c r="AU13" s="2">
        <f>IFERROR(VLOOKUP(AQ$1&amp;":"&amp;AQ13,'Finish order'!$E:$K,2,FALSE),"")</f>
        <v>808</v>
      </c>
      <c r="AX13" s="2">
        <v>12</v>
      </c>
      <c r="AY13" s="2" t="str">
        <f>IFERROR(VLOOKUP(AX$1&amp;":"&amp;AX13,'Finish order'!$E:$K,4,FALSE),"")</f>
        <v/>
      </c>
      <c r="AZ13" s="2" t="str">
        <f>IFERROR(VLOOKUP(AX$1&amp;":"&amp;AX13,'Finish order'!$E:$K,5,FALSE),"")</f>
        <v/>
      </c>
      <c r="BA13" s="11" t="str">
        <f>IFERROR(VLOOKUP(AX$1&amp;":"&amp;AX13,'Finish order'!$E:$K,3,FALSE),"")</f>
        <v/>
      </c>
      <c r="BB13" s="2" t="str">
        <f>IFERROR(VLOOKUP(AX$1&amp;":"&amp;AX13,'Finish order'!$E:$K,2,FALSE),"")</f>
        <v/>
      </c>
      <c r="BE13" s="2">
        <v>12</v>
      </c>
      <c r="BF13" s="11" t="str">
        <f>IFERROR(VLOOKUP(BE$1&amp;":"&amp;BE13,'Finish order'!$E:$K,4,FALSE),"")</f>
        <v/>
      </c>
      <c r="BG13" s="2" t="str">
        <f>IFERROR(VLOOKUP(BE$1&amp;":"&amp;BE13,'Finish order'!$E:$K,5,FALSE),"")</f>
        <v/>
      </c>
      <c r="BH13" s="11" t="str">
        <f>IFERROR(VLOOKUP(BE$1&amp;":"&amp;BE13,'Finish order'!$E:$K,3,FALSE),"")</f>
        <v/>
      </c>
      <c r="BI13" s="2" t="str">
        <f>IFERROR(VLOOKUP(BE$1&amp;":"&amp;BE13,'Finish order'!$E:$K,2,FALSE),"")</f>
        <v/>
      </c>
      <c r="BL13" s="2">
        <v>12</v>
      </c>
      <c r="BM13" s="11" t="str">
        <f>IFERROR(VLOOKUP(BL$1&amp;":"&amp;BL13,'Finish order'!$E:$K,4,FALSE),"")</f>
        <v/>
      </c>
      <c r="BN13" s="2" t="str">
        <f>IFERROR(VLOOKUP(BL$1&amp;":"&amp;BL13,'Finish order'!$E:$K,5,FALSE),"")</f>
        <v/>
      </c>
      <c r="BO13" s="11" t="str">
        <f>IFERROR(VLOOKUP(BL$1&amp;":"&amp;BL13,'Finish order'!$E:$K,3,FALSE),"")</f>
        <v/>
      </c>
      <c r="BP13" s="2" t="str">
        <f>IFERROR(VLOOKUP(BL$1&amp;":"&amp;BL13,'Finish order'!$E:$K,2,FALSE),"")</f>
        <v/>
      </c>
      <c r="BS13" s="13">
        <v>12</v>
      </c>
      <c r="BT13" s="2" t="str">
        <f>IFERROR(VLOOKUP(BS$1&amp;":"&amp;BS13,'Finish order'!$E:$K,4,FALSE),"")</f>
        <v/>
      </c>
      <c r="BU13" s="2" t="str">
        <f>IFERROR(VLOOKUP(BS$1&amp;":"&amp;BS13,'Finish order'!$E:$K,5,FALSE),"")</f>
        <v/>
      </c>
      <c r="BV13" s="11" t="str">
        <f>IFERROR(VLOOKUP(BS$1&amp;":"&amp;BS13,'Finish order'!$E:$K,3,FALSE),"")</f>
        <v/>
      </c>
      <c r="BW13" s="2" t="str">
        <f>IFERROR(VLOOKUP(BS$1&amp;":"&amp;BS13,'Finish order'!$E:$K,2,FALSE),"")</f>
        <v/>
      </c>
      <c r="BZ13" s="13">
        <v>12</v>
      </c>
      <c r="CA13" s="2" t="str">
        <f>IFERROR(VLOOKUP(BZ$1&amp;":"&amp;BZ13,'Finish order'!$E:$K,4,FALSE),"")</f>
        <v/>
      </c>
      <c r="CB13" s="2" t="str">
        <f>IFERROR(VLOOKUP(BZ$1&amp;":"&amp;BZ13,'Finish order'!$E:$K,5,FALSE),"")</f>
        <v/>
      </c>
      <c r="CC13" s="11" t="str">
        <f>IFERROR(VLOOKUP(BZ$1&amp;":"&amp;BZ13,'Finish order'!$E:$K,3,FALSE),"")</f>
        <v/>
      </c>
      <c r="CD13" s="2" t="str">
        <f>IFERROR(VLOOKUP(BZ$1&amp;":"&amp;BZ13,'Finish order'!$E:$K,2,FALSE),"")</f>
        <v/>
      </c>
      <c r="CF13" s="11"/>
      <c r="CG13" s="2">
        <v>12</v>
      </c>
      <c r="CH13" s="2" t="str">
        <f>IFERROR(VLOOKUP(CG$1&amp;":"&amp;CG13,'Finish order'!$E:$K,4,FALSE),"")</f>
        <v/>
      </c>
      <c r="CI13" s="2" t="str">
        <f>IFERROR(VLOOKUP(CG$1&amp;":"&amp;CG13,'Finish order'!$E:$K,5,FALSE),"")</f>
        <v/>
      </c>
      <c r="CJ13" s="11" t="str">
        <f>IFERROR(VLOOKUP(CG$1&amp;":"&amp;CG13,'Finish order'!$E:$K,3,FALSE),"")</f>
        <v/>
      </c>
      <c r="CK13" s="2" t="str">
        <f>IFERROR(VLOOKUP(CG$1&amp;":"&amp;CG13,'Finish order'!$E:$K,2,FALSE),"")</f>
        <v/>
      </c>
      <c r="CM13" s="11"/>
      <c r="CN13" s="2">
        <v>12</v>
      </c>
      <c r="CO13" s="2" t="str">
        <f>IFERROR(VLOOKUP(CN$1&amp;":"&amp;CN13,'Finish order'!$E:$K,4,FALSE),"")</f>
        <v/>
      </c>
      <c r="CP13" s="2" t="str">
        <f>IFERROR(VLOOKUP(CN$1&amp;":"&amp;CN13,'Finish order'!$E:$K,5,FALSE),"")</f>
        <v/>
      </c>
      <c r="CQ13" s="11" t="str">
        <f>IFERROR(VLOOKUP(CN$1&amp;":"&amp;CN13,'Finish order'!$E:$K,3,FALSE),"")</f>
        <v/>
      </c>
      <c r="CR13" s="2" t="str">
        <f>IFERROR(VLOOKUP(CN$1&amp;":"&amp;CN13,'Finish order'!$E:$K,2,FALSE),"")</f>
        <v/>
      </c>
      <c r="CS13" s="11"/>
    </row>
    <row r="14" spans="1:97" x14ac:dyDescent="0.2">
      <c r="A14" s="2">
        <v>13</v>
      </c>
      <c r="B14" s="2" t="str">
        <f>IFERROR(VLOOKUP($A$1&amp;":"&amp;A14,'Finish order'!C:K,6,FALSE),"")</f>
        <v>Peter Walker</v>
      </c>
      <c r="C14" s="2" t="str">
        <f>IFERROR(VLOOKUP(A$1&amp;":"&amp;A14,'Finish order'!$C:$K,9,FALSE),"")</f>
        <v>M40</v>
      </c>
      <c r="D14" s="2" t="str">
        <f>IFERROR(VLOOKUP(A$1&amp;":"&amp;A14,'Finish order'!$C:$K,7,FALSE),"")</f>
        <v>York Knavesmire Harriers</v>
      </c>
      <c r="E14" s="11">
        <f>IFERROR(VLOOKUP($A$1&amp;":"&amp;A14,'Finish order'!C:K,5,FALSE),"")</f>
        <v>3.7673611111111109E-2</v>
      </c>
      <c r="F14" s="2">
        <f>IFERROR(VLOOKUP($A$1&amp;":"&amp;A14,'Finish order'!C:K,4,FALSE),"")</f>
        <v>511</v>
      </c>
      <c r="H14" s="2">
        <v>13</v>
      </c>
      <c r="I14" s="2" t="str">
        <f>IFERROR(VLOOKUP(H$1&amp;":"&amp;H14,'Finish order'!$C:$K,6,FALSE),"")</f>
        <v>Kirsty Brown</v>
      </c>
      <c r="J14" s="2" t="str">
        <f>IFERROR(VLOOKUP(H$1&amp;":"&amp;H14,'Finish order'!$C:$K,9,FALSE),"")</f>
        <v>WSEN</v>
      </c>
      <c r="K14" s="2" t="str">
        <f>IFERROR(VLOOKUP(H$1&amp;":"&amp;H14,'Finish order'!$C:$K,7,FALSE),"")</f>
        <v>Pickering RC</v>
      </c>
      <c r="L14" s="11">
        <f>IFERROR(VLOOKUP(H$1&amp;":"&amp;H14,'Finish order'!$C:$K,5,FALSE),"")</f>
        <v>5.0381944444444444E-2</v>
      </c>
      <c r="M14" s="2">
        <f>IFERROR(VLOOKUP(H$1&amp;":"&amp;H14,'Finish order'!$C:$K,4,FALSE),"")</f>
        <v>12</v>
      </c>
      <c r="O14" s="2">
        <v>13</v>
      </c>
      <c r="P14" s="2" t="str">
        <f>IFERROR(VLOOKUP(O$1&amp;":"&amp;O14,'Finish order'!$E:$K,4,FALSE),"")</f>
        <v/>
      </c>
      <c r="Q14" s="2" t="str">
        <f>IFERROR(VLOOKUP(O$1&amp;":"&amp;O14,'Finish order'!$E:$K,5,FALSE),"")</f>
        <v/>
      </c>
      <c r="R14" s="11" t="str">
        <f>IFERROR(VLOOKUP(O$1&amp;":"&amp;O14,'Finish order'!$E:$K,3,FALSE),"")</f>
        <v/>
      </c>
      <c r="S14" s="2" t="str">
        <f>IFERROR(VLOOKUP(O$1&amp;":"&amp;O14,'Finish order'!$E:$K,2,FALSE),"")</f>
        <v/>
      </c>
      <c r="V14" s="2">
        <v>13</v>
      </c>
      <c r="W14" s="2" t="str">
        <f>IFERROR(VLOOKUP(V$1&amp;":"&amp;V14,'Finish order'!$E:$K,4,FALSE),"")</f>
        <v/>
      </c>
      <c r="X14" s="2" t="str">
        <f>IFERROR(VLOOKUP(V$1&amp;":"&amp;V14,'Finish order'!$E:$K,5,FALSE),"")</f>
        <v/>
      </c>
      <c r="Y14" s="11" t="str">
        <f>IFERROR(VLOOKUP(V$1&amp;":"&amp;V14,'Finish order'!$E:$K,3,FALSE),"")</f>
        <v/>
      </c>
      <c r="Z14" s="2" t="str">
        <f>IFERROR(VLOOKUP(V$1&amp;":"&amp;V14,'Finish order'!$E:$K,2,FALSE),"")</f>
        <v/>
      </c>
      <c r="AA14" s="2" t="str">
        <f>IF(Table827[[#This Row],[Name]]="","",IF((COUNTIF($I$2:$I$4,W14)&gt;0),"Top3",""))</f>
        <v/>
      </c>
      <c r="AC14" s="2">
        <v>13</v>
      </c>
      <c r="AD14" s="2" t="str">
        <f>IFERROR(VLOOKUP(AC$1&amp;":"&amp;AC14,'Finish order'!$E:$K,4,FALSE),"")</f>
        <v>Ed Snow</v>
      </c>
      <c r="AE14" s="2" t="str">
        <f>IFERROR(VLOOKUP(AC$1&amp;":"&amp;AC14,'Finish order'!$E:$K,5,FALSE),"")</f>
        <v>York Acorn RC</v>
      </c>
      <c r="AF14" s="11">
        <f>IFERROR(VLOOKUP(AC$1&amp;":"&amp;AC14,'Finish order'!$E:$K,3,FALSE),"")</f>
        <v>5.1111111111111114E-2</v>
      </c>
      <c r="AG14" s="2">
        <f>IFERROR(VLOOKUP(AC$1&amp;":"&amp;AC14,'Finish order'!$E:$K,2,FALSE),"")</f>
        <v>620</v>
      </c>
      <c r="AJ14" s="2">
        <v>13</v>
      </c>
      <c r="AK14" s="2" t="str">
        <f>IFERROR(VLOOKUP(AJ$1&amp;":"&amp;AJ14,'Finish order'!$E:$K,4,FALSE),"")</f>
        <v/>
      </c>
      <c r="AL14" s="2" t="str">
        <f>IFERROR(VLOOKUP(AJ$1&amp;":"&amp;AJ14,'Finish order'!$E:$K,5,FALSE),"")</f>
        <v/>
      </c>
      <c r="AM14" s="11" t="str">
        <f>IFERROR(VLOOKUP(AJ$1&amp;":"&amp;AJ14,'Finish order'!$E:$K,3,FALSE),"")</f>
        <v/>
      </c>
      <c r="AN14" s="2" t="str">
        <f>IFERROR(VLOOKUP(AJ$1&amp;":"&amp;AJ14,'Finish order'!$E:$K,2,FALSE),"")</f>
        <v/>
      </c>
      <c r="AQ14" s="2">
        <v>13</v>
      </c>
      <c r="AR14" s="2" t="str">
        <f>IFERROR(VLOOKUP(AQ$1&amp;":"&amp;AQ14,'Finish order'!$E:$K,4,FALSE),"")</f>
        <v>Alan Simpson</v>
      </c>
      <c r="AS14" s="2" t="str">
        <f>IFERROR(VLOOKUP(AQ$1&amp;":"&amp;AQ14,'Finish order'!$E:$K,5,FALSE),"")</f>
        <v>Thirsk &amp; Sowerby Harriers</v>
      </c>
      <c r="AT14" s="11">
        <f>IFERROR(VLOOKUP(AQ$1&amp;":"&amp;AQ14,'Finish order'!$E:$K,3,FALSE),"")</f>
        <v>5.1805555555555556E-2</v>
      </c>
      <c r="AU14" s="2">
        <f>IFERROR(VLOOKUP(AQ$1&amp;":"&amp;AQ14,'Finish order'!$E:$K,2,FALSE),"")</f>
        <v>819</v>
      </c>
      <c r="AX14" s="2">
        <v>13</v>
      </c>
      <c r="AY14" s="2" t="str">
        <f>IFERROR(VLOOKUP(AX$1&amp;":"&amp;AX14,'Finish order'!$E:$K,4,FALSE),"")</f>
        <v/>
      </c>
      <c r="AZ14" s="2" t="str">
        <f>IFERROR(VLOOKUP(AX$1&amp;":"&amp;AX14,'Finish order'!$E:$K,5,FALSE),"")</f>
        <v/>
      </c>
      <c r="BA14" s="11" t="str">
        <f>IFERROR(VLOOKUP(AX$1&amp;":"&amp;AX14,'Finish order'!$E:$K,3,FALSE),"")</f>
        <v/>
      </c>
      <c r="BB14" s="2" t="str">
        <f>IFERROR(VLOOKUP(AX$1&amp;":"&amp;AX14,'Finish order'!$E:$K,2,FALSE),"")</f>
        <v/>
      </c>
      <c r="BE14" s="2">
        <v>13</v>
      </c>
      <c r="BF14" s="11" t="str">
        <f>IFERROR(VLOOKUP(BE$1&amp;":"&amp;BE14,'Finish order'!$E:$K,4,FALSE),"")</f>
        <v/>
      </c>
      <c r="BG14" s="2" t="str">
        <f>IFERROR(VLOOKUP(BE$1&amp;":"&amp;BE14,'Finish order'!$E:$K,5,FALSE),"")</f>
        <v/>
      </c>
      <c r="BH14" s="11" t="str">
        <f>IFERROR(VLOOKUP(BE$1&amp;":"&amp;BE14,'Finish order'!$E:$K,3,FALSE),"")</f>
        <v/>
      </c>
      <c r="BI14" s="2" t="str">
        <f>IFERROR(VLOOKUP(BE$1&amp;":"&amp;BE14,'Finish order'!$E:$K,2,FALSE),"")</f>
        <v/>
      </c>
      <c r="BL14" s="2">
        <v>13</v>
      </c>
      <c r="BM14" s="11" t="str">
        <f>IFERROR(VLOOKUP(BL$1&amp;":"&amp;BL14,'Finish order'!$E:$K,4,FALSE),"")</f>
        <v/>
      </c>
      <c r="BN14" s="2" t="str">
        <f>IFERROR(VLOOKUP(BL$1&amp;":"&amp;BL14,'Finish order'!$E:$K,5,FALSE),"")</f>
        <v/>
      </c>
      <c r="BO14" s="11" t="str">
        <f>IFERROR(VLOOKUP(BL$1&amp;":"&amp;BL14,'Finish order'!$E:$K,3,FALSE),"")</f>
        <v/>
      </c>
      <c r="BP14" s="2" t="str">
        <f>IFERROR(VLOOKUP(BL$1&amp;":"&amp;BL14,'Finish order'!$E:$K,2,FALSE),"")</f>
        <v/>
      </c>
      <c r="BS14" s="13">
        <v>13</v>
      </c>
      <c r="BT14" s="2" t="str">
        <f>IFERROR(VLOOKUP(BS$1&amp;":"&amp;BS14,'Finish order'!$E:$K,4,FALSE),"")</f>
        <v/>
      </c>
      <c r="BU14" s="2" t="str">
        <f>IFERROR(VLOOKUP(BS$1&amp;":"&amp;BS14,'Finish order'!$E:$K,5,FALSE),"")</f>
        <v/>
      </c>
      <c r="BV14" s="11" t="str">
        <f>IFERROR(VLOOKUP(BS$1&amp;":"&amp;BS14,'Finish order'!$E:$K,3,FALSE),"")</f>
        <v/>
      </c>
      <c r="BW14" s="2" t="str">
        <f>IFERROR(VLOOKUP(BS$1&amp;":"&amp;BS14,'Finish order'!$E:$K,2,FALSE),"")</f>
        <v/>
      </c>
      <c r="BZ14" s="13">
        <v>13</v>
      </c>
      <c r="CA14" s="2" t="str">
        <f>IFERROR(VLOOKUP(BZ$1&amp;":"&amp;BZ14,'Finish order'!$E:$K,4,FALSE),"")</f>
        <v/>
      </c>
      <c r="CB14" s="2" t="str">
        <f>IFERROR(VLOOKUP(BZ$1&amp;":"&amp;BZ14,'Finish order'!$E:$K,5,FALSE),"")</f>
        <v/>
      </c>
      <c r="CC14" s="11" t="str">
        <f>IFERROR(VLOOKUP(BZ$1&amp;":"&amp;BZ14,'Finish order'!$E:$K,3,FALSE),"")</f>
        <v/>
      </c>
      <c r="CD14" s="2" t="str">
        <f>IFERROR(VLOOKUP(BZ$1&amp;":"&amp;BZ14,'Finish order'!$E:$K,2,FALSE),"")</f>
        <v/>
      </c>
      <c r="CF14" s="11"/>
      <c r="CG14" s="2">
        <v>13</v>
      </c>
      <c r="CH14" s="2" t="str">
        <f>IFERROR(VLOOKUP(CG$1&amp;":"&amp;CG14,'Finish order'!$E:$K,4,FALSE),"")</f>
        <v/>
      </c>
      <c r="CI14" s="2" t="str">
        <f>IFERROR(VLOOKUP(CG$1&amp;":"&amp;CG14,'Finish order'!$E:$K,5,FALSE),"")</f>
        <v/>
      </c>
      <c r="CJ14" s="11" t="str">
        <f>IFERROR(VLOOKUP(CG$1&amp;":"&amp;CG14,'Finish order'!$E:$K,3,FALSE),"")</f>
        <v/>
      </c>
      <c r="CK14" s="2" t="str">
        <f>IFERROR(VLOOKUP(CG$1&amp;":"&amp;CG14,'Finish order'!$E:$K,2,FALSE),"")</f>
        <v/>
      </c>
      <c r="CM14" s="11"/>
      <c r="CN14" s="2">
        <v>13</v>
      </c>
      <c r="CO14" s="2" t="str">
        <f>IFERROR(VLOOKUP(CN$1&amp;":"&amp;CN14,'Finish order'!$E:$K,4,FALSE),"")</f>
        <v/>
      </c>
      <c r="CP14" s="2" t="str">
        <f>IFERROR(VLOOKUP(CN$1&amp;":"&amp;CN14,'Finish order'!$E:$K,5,FALSE),"")</f>
        <v/>
      </c>
      <c r="CQ14" s="11" t="str">
        <f>IFERROR(VLOOKUP(CN$1&amp;":"&amp;CN14,'Finish order'!$E:$K,3,FALSE),"")</f>
        <v/>
      </c>
      <c r="CR14" s="2" t="str">
        <f>IFERROR(VLOOKUP(CN$1&amp;":"&amp;CN14,'Finish order'!$E:$K,2,FALSE),"")</f>
        <v/>
      </c>
      <c r="CS14" s="11"/>
    </row>
    <row r="15" spans="1:97" x14ac:dyDescent="0.2">
      <c r="A15" s="2">
        <v>14</v>
      </c>
      <c r="B15" s="2" t="str">
        <f>IFERROR(VLOOKUP($A$1&amp;":"&amp;A15,'Finish order'!C:K,6,FALSE),"")</f>
        <v>Gareth Green</v>
      </c>
      <c r="C15" s="2" t="str">
        <f>IFERROR(VLOOKUP(A$1&amp;":"&amp;A15,'Finish order'!$C:$K,9,FALSE),"")</f>
        <v>M45</v>
      </c>
      <c r="D15" s="2" t="str">
        <f>IFERROR(VLOOKUP(A$1&amp;":"&amp;A15,'Finish order'!$C:$K,7,FALSE),"")</f>
        <v>York Knavesmire Harriers</v>
      </c>
      <c r="E15" s="11">
        <f>IFERROR(VLOOKUP($A$1&amp;":"&amp;A15,'Finish order'!C:K,5,FALSE),"")</f>
        <v>3.7928240740740742E-2</v>
      </c>
      <c r="F15" s="2">
        <f>IFERROR(VLOOKUP($A$1&amp;":"&amp;A15,'Finish order'!C:K,4,FALSE),"")</f>
        <v>614</v>
      </c>
      <c r="H15" s="2">
        <v>14</v>
      </c>
      <c r="I15" s="2" t="str">
        <f>IFERROR(VLOOKUP(H$1&amp;":"&amp;H15,'Finish order'!$C:$K,6,FALSE),"")</f>
        <v>Emily Loftus</v>
      </c>
      <c r="J15" s="2" t="str">
        <f>IFERROR(VLOOKUP(H$1&amp;":"&amp;H15,'Finish order'!$C:$K,9,FALSE),"")</f>
        <v>WSEN</v>
      </c>
      <c r="K15" s="2" t="str">
        <f>IFERROR(VLOOKUP(H$1&amp;":"&amp;H15,'Finish order'!$C:$K,7,FALSE),"")</f>
        <v>Pickering RC</v>
      </c>
      <c r="L15" s="11">
        <f>IFERROR(VLOOKUP(H$1&amp;":"&amp;H15,'Finish order'!$C:$K,5,FALSE),"")</f>
        <v>5.0902777777777776E-2</v>
      </c>
      <c r="M15" s="2">
        <f>IFERROR(VLOOKUP(H$1&amp;":"&amp;H15,'Finish order'!$C:$K,4,FALSE),"")</f>
        <v>10</v>
      </c>
      <c r="O15" s="2">
        <v>14</v>
      </c>
      <c r="P15" s="2" t="str">
        <f>IFERROR(VLOOKUP(O$1&amp;":"&amp;O15,'Finish order'!$E:$K,4,FALSE),"")</f>
        <v/>
      </c>
      <c r="Q15" s="2" t="str">
        <f>IFERROR(VLOOKUP(O$1&amp;":"&amp;O15,'Finish order'!$E:$K,5,FALSE),"")</f>
        <v/>
      </c>
      <c r="R15" s="11" t="str">
        <f>IFERROR(VLOOKUP(O$1&amp;":"&amp;O15,'Finish order'!$E:$K,3,FALSE),"")</f>
        <v/>
      </c>
      <c r="S15" s="2" t="str">
        <f>IFERROR(VLOOKUP(O$1&amp;":"&amp;O15,'Finish order'!$E:$K,2,FALSE),"")</f>
        <v/>
      </c>
      <c r="V15" s="2">
        <v>14</v>
      </c>
      <c r="W15" s="2" t="str">
        <f>IFERROR(VLOOKUP(V$1&amp;":"&amp;V15,'Finish order'!$E:$K,4,FALSE),"")</f>
        <v/>
      </c>
      <c r="X15" s="2" t="str">
        <f>IFERROR(VLOOKUP(V$1&amp;":"&amp;V15,'Finish order'!$E:$K,5,FALSE),"")</f>
        <v/>
      </c>
      <c r="Y15" s="11" t="str">
        <f>IFERROR(VLOOKUP(V$1&amp;":"&amp;V15,'Finish order'!$E:$K,3,FALSE),"")</f>
        <v/>
      </c>
      <c r="Z15" s="2" t="str">
        <f>IFERROR(VLOOKUP(V$1&amp;":"&amp;V15,'Finish order'!$E:$K,2,FALSE),"")</f>
        <v/>
      </c>
      <c r="AA15" s="2" t="str">
        <f>IF(Table827[[#This Row],[Name]]="","",IF((COUNTIF($I$2:$I$4,W15)&gt;0),"Top3",""))</f>
        <v/>
      </c>
      <c r="AC15" s="2">
        <v>14</v>
      </c>
      <c r="AD15" s="2" t="str">
        <f>IFERROR(VLOOKUP(AC$1&amp;":"&amp;AC15,'Finish order'!$E:$K,4,FALSE),"")</f>
        <v/>
      </c>
      <c r="AE15" s="2" t="str">
        <f>IFERROR(VLOOKUP(AC$1&amp;":"&amp;AC15,'Finish order'!$E:$K,5,FALSE),"")</f>
        <v/>
      </c>
      <c r="AF15" s="11" t="str">
        <f>IFERROR(VLOOKUP(AC$1&amp;":"&amp;AC15,'Finish order'!$E:$K,3,FALSE),"")</f>
        <v/>
      </c>
      <c r="AG15" s="2" t="str">
        <f>IFERROR(VLOOKUP(AC$1&amp;":"&amp;AC15,'Finish order'!$E:$K,2,FALSE),"")</f>
        <v/>
      </c>
      <c r="AJ15" s="2">
        <v>14</v>
      </c>
      <c r="AK15" s="2" t="str">
        <f>IFERROR(VLOOKUP(AJ$1&amp;":"&amp;AJ15,'Finish order'!$E:$K,4,FALSE),"")</f>
        <v/>
      </c>
      <c r="AL15" s="2" t="str">
        <f>IFERROR(VLOOKUP(AJ$1&amp;":"&amp;AJ15,'Finish order'!$E:$K,5,FALSE),"")</f>
        <v/>
      </c>
      <c r="AM15" s="11" t="str">
        <f>IFERROR(VLOOKUP(AJ$1&amp;":"&amp;AJ15,'Finish order'!$E:$K,3,FALSE),"")</f>
        <v/>
      </c>
      <c r="AN15" s="2" t="str">
        <f>IFERROR(VLOOKUP(AJ$1&amp;":"&amp;AJ15,'Finish order'!$E:$K,2,FALSE),"")</f>
        <v/>
      </c>
      <c r="AQ15" s="2">
        <v>14</v>
      </c>
      <c r="AR15" s="2" t="str">
        <f>IFERROR(VLOOKUP(AQ$1&amp;":"&amp;AQ15,'Finish order'!$E:$K,4,FALSE),"")</f>
        <v>Peter Murray</v>
      </c>
      <c r="AS15" s="2" t="str">
        <f>IFERROR(VLOOKUP(AQ$1&amp;":"&amp;AQ15,'Finish order'!$E:$K,5,FALSE),"")</f>
        <v>York Acorn RC</v>
      </c>
      <c r="AT15" s="11">
        <f>IFERROR(VLOOKUP(AQ$1&amp;":"&amp;AQ15,'Finish order'!$E:$K,3,FALSE),"")</f>
        <v>5.7222222222222223E-2</v>
      </c>
      <c r="AU15" s="2">
        <f>IFERROR(VLOOKUP(AQ$1&amp;":"&amp;AQ15,'Finish order'!$E:$K,2,FALSE),"")</f>
        <v>802</v>
      </c>
      <c r="AX15" s="2">
        <v>14</v>
      </c>
      <c r="AY15" s="2" t="str">
        <f>IFERROR(VLOOKUP(AX$1&amp;":"&amp;AX15,'Finish order'!$E:$K,4,FALSE),"")</f>
        <v/>
      </c>
      <c r="AZ15" s="2" t="str">
        <f>IFERROR(VLOOKUP(AX$1&amp;":"&amp;AX15,'Finish order'!$E:$K,5,FALSE),"")</f>
        <v/>
      </c>
      <c r="BA15" s="11" t="str">
        <f>IFERROR(VLOOKUP(AX$1&amp;":"&amp;AX15,'Finish order'!$E:$K,3,FALSE),"")</f>
        <v/>
      </c>
      <c r="BB15" s="2" t="str">
        <f>IFERROR(VLOOKUP(AX$1&amp;":"&amp;AX15,'Finish order'!$E:$K,2,FALSE),"")</f>
        <v/>
      </c>
      <c r="BE15" s="2">
        <v>14</v>
      </c>
      <c r="BF15" s="11" t="str">
        <f>IFERROR(VLOOKUP(BE$1&amp;":"&amp;BE15,'Finish order'!$E:$K,4,FALSE),"")</f>
        <v/>
      </c>
      <c r="BG15" s="2" t="str">
        <f>IFERROR(VLOOKUP(BE$1&amp;":"&amp;BE15,'Finish order'!$E:$K,5,FALSE),"")</f>
        <v/>
      </c>
      <c r="BH15" s="11" t="str">
        <f>IFERROR(VLOOKUP(BE$1&amp;":"&amp;BE15,'Finish order'!$E:$K,3,FALSE),"")</f>
        <v/>
      </c>
      <c r="BI15" s="2" t="str">
        <f>IFERROR(VLOOKUP(BE$1&amp;":"&amp;BE15,'Finish order'!$E:$K,2,FALSE),"")</f>
        <v/>
      </c>
      <c r="BL15" s="2">
        <v>14</v>
      </c>
      <c r="BM15" s="11" t="str">
        <f>IFERROR(VLOOKUP(BL$1&amp;":"&amp;BL15,'Finish order'!$E:$K,4,FALSE),"")</f>
        <v/>
      </c>
      <c r="BN15" s="2" t="str">
        <f>IFERROR(VLOOKUP(BL$1&amp;":"&amp;BL15,'Finish order'!$E:$K,5,FALSE),"")</f>
        <v/>
      </c>
      <c r="BO15" s="11" t="str">
        <f>IFERROR(VLOOKUP(BL$1&amp;":"&amp;BL15,'Finish order'!$E:$K,3,FALSE),"")</f>
        <v/>
      </c>
      <c r="BP15" s="2" t="str">
        <f>IFERROR(VLOOKUP(BL$1&amp;":"&amp;BL15,'Finish order'!$E:$K,2,FALSE),"")</f>
        <v/>
      </c>
      <c r="BS15" s="13">
        <v>14</v>
      </c>
      <c r="BT15" s="2" t="str">
        <f>IFERROR(VLOOKUP(BS$1&amp;":"&amp;BS15,'Finish order'!$E:$K,4,FALSE),"")</f>
        <v/>
      </c>
      <c r="BU15" s="2" t="str">
        <f>IFERROR(VLOOKUP(BS$1&amp;":"&amp;BS15,'Finish order'!$E:$K,5,FALSE),"")</f>
        <v/>
      </c>
      <c r="BV15" s="11" t="str">
        <f>IFERROR(VLOOKUP(BS$1&amp;":"&amp;BS15,'Finish order'!$E:$K,3,FALSE),"")</f>
        <v/>
      </c>
      <c r="BW15" s="2" t="str">
        <f>IFERROR(VLOOKUP(BS$1&amp;":"&amp;BS15,'Finish order'!$E:$K,2,FALSE),"")</f>
        <v/>
      </c>
      <c r="BZ15" s="13">
        <v>14</v>
      </c>
      <c r="CA15" s="2" t="str">
        <f>IFERROR(VLOOKUP(BZ$1&amp;":"&amp;BZ15,'Finish order'!$E:$K,4,FALSE),"")</f>
        <v/>
      </c>
      <c r="CB15" s="2" t="str">
        <f>IFERROR(VLOOKUP(BZ$1&amp;":"&amp;BZ15,'Finish order'!$E:$K,5,FALSE),"")</f>
        <v/>
      </c>
      <c r="CC15" s="11" t="str">
        <f>IFERROR(VLOOKUP(BZ$1&amp;":"&amp;BZ15,'Finish order'!$E:$K,3,FALSE),"")</f>
        <v/>
      </c>
      <c r="CD15" s="2" t="str">
        <f>IFERROR(VLOOKUP(BZ$1&amp;":"&amp;BZ15,'Finish order'!$E:$K,2,FALSE),"")</f>
        <v/>
      </c>
      <c r="CF15" s="11"/>
      <c r="CG15" s="2">
        <v>14</v>
      </c>
      <c r="CH15" s="2" t="str">
        <f>IFERROR(VLOOKUP(CG$1&amp;":"&amp;CG15,'Finish order'!$E:$K,4,FALSE),"")</f>
        <v/>
      </c>
      <c r="CI15" s="2" t="str">
        <f>IFERROR(VLOOKUP(CG$1&amp;":"&amp;CG15,'Finish order'!$E:$K,5,FALSE),"")</f>
        <v/>
      </c>
      <c r="CJ15" s="11" t="str">
        <f>IFERROR(VLOOKUP(CG$1&amp;":"&amp;CG15,'Finish order'!$E:$K,3,FALSE),"")</f>
        <v/>
      </c>
      <c r="CK15" s="2" t="str">
        <f>IFERROR(VLOOKUP(CG$1&amp;":"&amp;CG15,'Finish order'!$E:$K,2,FALSE),"")</f>
        <v/>
      </c>
      <c r="CM15" s="11"/>
      <c r="CN15" s="2">
        <v>14</v>
      </c>
      <c r="CO15" s="2" t="str">
        <f>IFERROR(VLOOKUP(CN$1&amp;":"&amp;CN15,'Finish order'!$E:$K,4,FALSE),"")</f>
        <v/>
      </c>
      <c r="CP15" s="2" t="str">
        <f>IFERROR(VLOOKUP(CN$1&amp;":"&amp;CN15,'Finish order'!$E:$K,5,FALSE),"")</f>
        <v/>
      </c>
      <c r="CQ15" s="11" t="str">
        <f>IFERROR(VLOOKUP(CN$1&amp;":"&amp;CN15,'Finish order'!$E:$K,3,FALSE),"")</f>
        <v/>
      </c>
      <c r="CR15" s="2" t="str">
        <f>IFERROR(VLOOKUP(CN$1&amp;":"&amp;CN15,'Finish order'!$E:$K,2,FALSE),"")</f>
        <v/>
      </c>
      <c r="CS15" s="11"/>
    </row>
    <row r="16" spans="1:97" x14ac:dyDescent="0.2">
      <c r="A16" s="2">
        <v>15</v>
      </c>
      <c r="B16" s="2" t="str">
        <f>IFERROR(VLOOKUP($A$1&amp;":"&amp;A16,'Finish order'!C:K,6,FALSE),"")</f>
        <v>Stephen Pugh</v>
      </c>
      <c r="C16" s="2" t="str">
        <f>IFERROR(VLOOKUP(A$1&amp;":"&amp;A16,'Finish order'!$C:$K,9,FALSE),"")</f>
        <v>M55</v>
      </c>
      <c r="D16" s="2" t="str">
        <f>IFERROR(VLOOKUP(A$1&amp;":"&amp;A16,'Finish order'!$C:$K,7,FALSE),"")</f>
        <v>Esk Valley Fell Club</v>
      </c>
      <c r="E16" s="11">
        <f>IFERROR(VLOOKUP($A$1&amp;":"&amp;A16,'Finish order'!C:K,5,FALSE),"")</f>
        <v>3.8530092592592595E-2</v>
      </c>
      <c r="F16" s="2">
        <f>IFERROR(VLOOKUP($A$1&amp;":"&amp;A16,'Finish order'!C:K,4,FALSE),"")</f>
        <v>804</v>
      </c>
      <c r="H16" s="2">
        <v>15</v>
      </c>
      <c r="I16" s="2" t="str">
        <f>IFERROR(VLOOKUP(H$1&amp;":"&amp;H16,'Finish order'!$C:$K,6,FALSE),"")</f>
        <v>Lucy Saggers</v>
      </c>
      <c r="J16" s="2" t="str">
        <f>IFERROR(VLOOKUP(H$1&amp;":"&amp;H16,'Finish order'!$C:$K,9,FALSE),"")</f>
        <v>W55</v>
      </c>
      <c r="K16" s="2" t="str">
        <f>IFERROR(VLOOKUP(H$1&amp;":"&amp;H16,'Finish order'!$C:$K,7,FALSE),"")</f>
        <v>Pickering RC</v>
      </c>
      <c r="L16" s="11">
        <f>IFERROR(VLOOKUP(H$1&amp;":"&amp;H16,'Finish order'!$C:$K,5,FALSE),"")</f>
        <v>5.1770833333333335E-2</v>
      </c>
      <c r="M16" s="2">
        <f>IFERROR(VLOOKUP(H$1&amp;":"&amp;H16,'Finish order'!$C:$K,4,FALSE),"")</f>
        <v>250</v>
      </c>
      <c r="O16" s="2">
        <v>15</v>
      </c>
      <c r="P16" s="2" t="str">
        <f>IFERROR(VLOOKUP(O$1&amp;":"&amp;O16,'Finish order'!$E:$K,4,FALSE),"")</f>
        <v/>
      </c>
      <c r="Q16" s="2" t="str">
        <f>IFERROR(VLOOKUP(O$1&amp;":"&amp;O16,'Finish order'!$E:$K,5,FALSE),"")</f>
        <v/>
      </c>
      <c r="R16" s="11" t="str">
        <f>IFERROR(VLOOKUP(O$1&amp;":"&amp;O16,'Finish order'!$E:$K,3,FALSE),"")</f>
        <v/>
      </c>
      <c r="S16" s="2" t="str">
        <f>IFERROR(VLOOKUP(O$1&amp;":"&amp;O16,'Finish order'!$E:$K,2,FALSE),"")</f>
        <v/>
      </c>
      <c r="V16" s="2">
        <v>15</v>
      </c>
      <c r="W16" s="2" t="str">
        <f>IFERROR(VLOOKUP(V$1&amp;":"&amp;V16,'Finish order'!$E:$K,4,FALSE),"")</f>
        <v/>
      </c>
      <c r="X16" s="2" t="str">
        <f>IFERROR(VLOOKUP(V$1&amp;":"&amp;V16,'Finish order'!$E:$K,5,FALSE),"")</f>
        <v/>
      </c>
      <c r="Y16" s="11" t="str">
        <f>IFERROR(VLOOKUP(V$1&amp;":"&amp;V16,'Finish order'!$E:$K,3,FALSE),"")</f>
        <v/>
      </c>
      <c r="Z16" s="2" t="str">
        <f>IFERROR(VLOOKUP(V$1&amp;":"&amp;V16,'Finish order'!$E:$K,2,FALSE),"")</f>
        <v/>
      </c>
      <c r="AA16" s="2" t="str">
        <f>IF(Table827[[#This Row],[Name]]="","",IF((COUNTIF($I$2:$I$4,W16)&gt;0),"Top3",""))</f>
        <v/>
      </c>
      <c r="AC16" s="2">
        <v>15</v>
      </c>
      <c r="AD16" s="2" t="str">
        <f>IFERROR(VLOOKUP(AC$1&amp;":"&amp;AC16,'Finish order'!$E:$K,4,FALSE),"")</f>
        <v/>
      </c>
      <c r="AE16" s="2" t="str">
        <f>IFERROR(VLOOKUP(AC$1&amp;":"&amp;AC16,'Finish order'!$E:$K,5,FALSE),"")</f>
        <v/>
      </c>
      <c r="AF16" s="11" t="str">
        <f>IFERROR(VLOOKUP(AC$1&amp;":"&amp;AC16,'Finish order'!$E:$K,3,FALSE),"")</f>
        <v/>
      </c>
      <c r="AG16" s="2" t="str">
        <f>IFERROR(VLOOKUP(AC$1&amp;":"&amp;AC16,'Finish order'!$E:$K,2,FALSE),"")</f>
        <v/>
      </c>
      <c r="AJ16" s="2">
        <v>15</v>
      </c>
      <c r="AK16" s="2" t="str">
        <f>IFERROR(VLOOKUP(AJ$1&amp;":"&amp;AJ16,'Finish order'!$E:$K,4,FALSE),"")</f>
        <v/>
      </c>
      <c r="AL16" s="2" t="str">
        <f>IFERROR(VLOOKUP(AJ$1&amp;":"&amp;AJ16,'Finish order'!$E:$K,5,FALSE),"")</f>
        <v/>
      </c>
      <c r="AM16" s="11" t="str">
        <f>IFERROR(VLOOKUP(AJ$1&amp;":"&amp;AJ16,'Finish order'!$E:$K,3,FALSE),"")</f>
        <v/>
      </c>
      <c r="AN16" s="2" t="str">
        <f>IFERROR(VLOOKUP(AJ$1&amp;":"&amp;AJ16,'Finish order'!$E:$K,2,FALSE),"")</f>
        <v/>
      </c>
      <c r="AQ16" s="2">
        <v>15</v>
      </c>
      <c r="AR16" s="2" t="str">
        <f>IFERROR(VLOOKUP(AQ$1&amp;":"&amp;AQ16,'Finish order'!$E:$K,4,FALSE),"")</f>
        <v/>
      </c>
      <c r="AS16" s="2" t="str">
        <f>IFERROR(VLOOKUP(AQ$1&amp;":"&amp;AQ16,'Finish order'!$E:$K,5,FALSE),"")</f>
        <v/>
      </c>
      <c r="AT16" s="11" t="str">
        <f>IFERROR(VLOOKUP(AQ$1&amp;":"&amp;AQ16,'Finish order'!$E:$K,3,FALSE),"")</f>
        <v/>
      </c>
      <c r="AU16" s="2" t="str">
        <f>IFERROR(VLOOKUP(AQ$1&amp;":"&amp;AQ16,'Finish order'!$E:$K,2,FALSE),"")</f>
        <v/>
      </c>
      <c r="AX16" s="2">
        <v>15</v>
      </c>
      <c r="AY16" s="2" t="str">
        <f>IFERROR(VLOOKUP(AX$1&amp;":"&amp;AX16,'Finish order'!$E:$K,4,FALSE),"")</f>
        <v/>
      </c>
      <c r="AZ16" s="2" t="str">
        <f>IFERROR(VLOOKUP(AX$1&amp;":"&amp;AX16,'Finish order'!$E:$K,5,FALSE),"")</f>
        <v/>
      </c>
      <c r="BA16" s="11" t="str">
        <f>IFERROR(VLOOKUP(AX$1&amp;":"&amp;AX16,'Finish order'!$E:$K,3,FALSE),"")</f>
        <v/>
      </c>
      <c r="BB16" s="2" t="str">
        <f>IFERROR(VLOOKUP(AX$1&amp;":"&amp;AX16,'Finish order'!$E:$K,2,FALSE),"")</f>
        <v/>
      </c>
      <c r="BE16" s="2">
        <v>15</v>
      </c>
      <c r="BF16" s="11" t="str">
        <f>IFERROR(VLOOKUP(BE$1&amp;":"&amp;BE16,'Finish order'!$E:$K,4,FALSE),"")</f>
        <v/>
      </c>
      <c r="BG16" s="2" t="str">
        <f>IFERROR(VLOOKUP(BE$1&amp;":"&amp;BE16,'Finish order'!$E:$K,5,FALSE),"")</f>
        <v/>
      </c>
      <c r="BH16" s="11" t="str">
        <f>IFERROR(VLOOKUP(BE$1&amp;":"&amp;BE16,'Finish order'!$E:$K,3,FALSE),"")</f>
        <v/>
      </c>
      <c r="BI16" s="2" t="str">
        <f>IFERROR(VLOOKUP(BE$1&amp;":"&amp;BE16,'Finish order'!$E:$K,2,FALSE),"")</f>
        <v/>
      </c>
      <c r="BL16" s="2">
        <v>15</v>
      </c>
      <c r="BM16" s="11" t="str">
        <f>IFERROR(VLOOKUP(BL$1&amp;":"&amp;BL16,'Finish order'!$E:$K,4,FALSE),"")</f>
        <v/>
      </c>
      <c r="BN16" s="2" t="str">
        <f>IFERROR(VLOOKUP(BL$1&amp;":"&amp;BL16,'Finish order'!$E:$K,5,FALSE),"")</f>
        <v/>
      </c>
      <c r="BO16" s="11" t="str">
        <f>IFERROR(VLOOKUP(BL$1&amp;":"&amp;BL16,'Finish order'!$E:$K,3,FALSE),"")</f>
        <v/>
      </c>
      <c r="BP16" s="2" t="str">
        <f>IFERROR(VLOOKUP(BL$1&amp;":"&amp;BL16,'Finish order'!$E:$K,2,FALSE),"")</f>
        <v/>
      </c>
      <c r="BS16" s="13">
        <v>15</v>
      </c>
      <c r="BT16" s="2" t="str">
        <f>IFERROR(VLOOKUP(BS$1&amp;":"&amp;BS16,'Finish order'!$E:$K,4,FALSE),"")</f>
        <v/>
      </c>
      <c r="BU16" s="2" t="str">
        <f>IFERROR(VLOOKUP(BS$1&amp;":"&amp;BS16,'Finish order'!$E:$K,5,FALSE),"")</f>
        <v/>
      </c>
      <c r="BV16" s="11" t="str">
        <f>IFERROR(VLOOKUP(BS$1&amp;":"&amp;BS16,'Finish order'!$E:$K,3,FALSE),"")</f>
        <v/>
      </c>
      <c r="BW16" s="2" t="str">
        <f>IFERROR(VLOOKUP(BS$1&amp;":"&amp;BS16,'Finish order'!$E:$K,2,FALSE),"")</f>
        <v/>
      </c>
      <c r="BZ16" s="13">
        <v>15</v>
      </c>
      <c r="CA16" s="2" t="str">
        <f>IFERROR(VLOOKUP(BZ$1&amp;":"&amp;BZ16,'Finish order'!$E:$K,4,FALSE),"")</f>
        <v/>
      </c>
      <c r="CB16" s="2" t="str">
        <f>IFERROR(VLOOKUP(BZ$1&amp;":"&amp;BZ16,'Finish order'!$E:$K,5,FALSE),"")</f>
        <v/>
      </c>
      <c r="CC16" s="11" t="str">
        <f>IFERROR(VLOOKUP(BZ$1&amp;":"&amp;BZ16,'Finish order'!$E:$K,3,FALSE),"")</f>
        <v/>
      </c>
      <c r="CD16" s="2" t="str">
        <f>IFERROR(VLOOKUP(BZ$1&amp;":"&amp;BZ16,'Finish order'!$E:$K,2,FALSE),"")</f>
        <v/>
      </c>
      <c r="CF16" s="11"/>
      <c r="CG16" s="2">
        <v>15</v>
      </c>
      <c r="CH16" s="2" t="str">
        <f>IFERROR(VLOOKUP(CG$1&amp;":"&amp;CG16,'Finish order'!$E:$K,4,FALSE),"")</f>
        <v/>
      </c>
      <c r="CI16" s="2" t="str">
        <f>IFERROR(VLOOKUP(CG$1&amp;":"&amp;CG16,'Finish order'!$E:$K,5,FALSE),"")</f>
        <v/>
      </c>
      <c r="CJ16" s="11" t="str">
        <f>IFERROR(VLOOKUP(CG$1&amp;":"&amp;CG16,'Finish order'!$E:$K,3,FALSE),"")</f>
        <v/>
      </c>
      <c r="CK16" s="2" t="str">
        <f>IFERROR(VLOOKUP(CG$1&amp;":"&amp;CG16,'Finish order'!$E:$K,2,FALSE),"")</f>
        <v/>
      </c>
      <c r="CM16" s="11"/>
      <c r="CN16" s="2">
        <v>15</v>
      </c>
      <c r="CO16" s="2" t="str">
        <f>IFERROR(VLOOKUP(CN$1&amp;":"&amp;CN16,'Finish order'!$E:$K,4,FALSE),"")</f>
        <v/>
      </c>
      <c r="CP16" s="2" t="str">
        <f>IFERROR(VLOOKUP(CN$1&amp;":"&amp;CN16,'Finish order'!$E:$K,5,FALSE),"")</f>
        <v/>
      </c>
      <c r="CQ16" s="11" t="str">
        <f>IFERROR(VLOOKUP(CN$1&amp;":"&amp;CN16,'Finish order'!$E:$K,3,FALSE),"")</f>
        <v/>
      </c>
      <c r="CR16" s="2" t="str">
        <f>IFERROR(VLOOKUP(CN$1&amp;":"&amp;CN16,'Finish order'!$E:$K,2,FALSE),"")</f>
        <v/>
      </c>
      <c r="CS16" s="11"/>
    </row>
    <row r="17" spans="1:97" x14ac:dyDescent="0.2">
      <c r="A17" s="2">
        <v>16</v>
      </c>
      <c r="B17" s="2" t="str">
        <f>IFERROR(VLOOKUP($A$1&amp;":"&amp;A17,'Finish order'!C:K,6,FALSE),"")</f>
        <v>Matthew Clark</v>
      </c>
      <c r="C17" s="2" t="str">
        <f>IFERROR(VLOOKUP(A$1&amp;":"&amp;A17,'Finish order'!$C:$K,9,FALSE),"")</f>
        <v>MU23</v>
      </c>
      <c r="D17" s="2" t="str">
        <f>IFERROR(VLOOKUP(A$1&amp;":"&amp;A17,'Finish order'!$C:$K,7,FALSE),"")</f>
        <v>Esk Valley Fell Club</v>
      </c>
      <c r="E17" s="11">
        <f>IFERROR(VLOOKUP($A$1&amp;":"&amp;A17,'Finish order'!C:K,5,FALSE),"")</f>
        <v>3.8865740740740742E-2</v>
      </c>
      <c r="F17" s="2">
        <f>IFERROR(VLOOKUP($A$1&amp;":"&amp;A17,'Finish order'!C:K,4,FALSE),"")</f>
        <v>332</v>
      </c>
      <c r="H17" s="2">
        <v>16</v>
      </c>
      <c r="I17" s="2" t="str">
        <f>IFERROR(VLOOKUP(H$1&amp;":"&amp;H17,'Finish order'!$C:$K,6,FALSE),"")</f>
        <v>Louise Mayfield</v>
      </c>
      <c r="J17" s="2" t="str">
        <f>IFERROR(VLOOKUP(H$1&amp;":"&amp;H17,'Finish order'!$C:$K,9,FALSE),"")</f>
        <v>W50</v>
      </c>
      <c r="K17" s="2" t="str">
        <f>IFERROR(VLOOKUP(H$1&amp;":"&amp;H17,'Finish order'!$C:$K,7,FALSE),"")</f>
        <v>Thirsk &amp; Sowerby Harriers</v>
      </c>
      <c r="L17" s="11">
        <f>IFERROR(VLOOKUP(H$1&amp;":"&amp;H17,'Finish order'!$C:$K,5,FALSE),"")</f>
        <v>5.2407407407407409E-2</v>
      </c>
      <c r="M17" s="2">
        <f>IFERROR(VLOOKUP(H$1&amp;":"&amp;H17,'Finish order'!$C:$K,4,FALSE),"")</f>
        <v>209</v>
      </c>
      <c r="O17" s="2">
        <v>16</v>
      </c>
      <c r="P17" s="2" t="str">
        <f>IFERROR(VLOOKUP(O$1&amp;":"&amp;O17,'Finish order'!$E:$K,4,FALSE),"")</f>
        <v/>
      </c>
      <c r="Q17" s="2" t="str">
        <f>IFERROR(VLOOKUP(O$1&amp;":"&amp;O17,'Finish order'!$E:$K,5,FALSE),"")</f>
        <v/>
      </c>
      <c r="R17" s="11" t="str">
        <f>IFERROR(VLOOKUP(O$1&amp;":"&amp;O17,'Finish order'!$E:$K,3,FALSE),"")</f>
        <v/>
      </c>
      <c r="S17" s="2" t="str">
        <f>IFERROR(VLOOKUP(O$1&amp;":"&amp;O17,'Finish order'!$E:$K,2,FALSE),"")</f>
        <v/>
      </c>
      <c r="V17" s="2">
        <v>16</v>
      </c>
      <c r="W17" s="2" t="str">
        <f>IFERROR(VLOOKUP(V$1&amp;":"&amp;V17,'Finish order'!$E:$K,4,FALSE),"")</f>
        <v/>
      </c>
      <c r="X17" s="2" t="str">
        <f>IFERROR(VLOOKUP(V$1&amp;":"&amp;V17,'Finish order'!$E:$K,5,FALSE),"")</f>
        <v/>
      </c>
      <c r="Y17" s="11" t="str">
        <f>IFERROR(VLOOKUP(V$1&amp;":"&amp;V17,'Finish order'!$E:$K,3,FALSE),"")</f>
        <v/>
      </c>
      <c r="Z17" s="2" t="str">
        <f>IFERROR(VLOOKUP(V$1&amp;":"&amp;V17,'Finish order'!$E:$K,2,FALSE),"")</f>
        <v/>
      </c>
      <c r="AA17" s="2" t="str">
        <f>IF(Table827[[#This Row],[Name]]="","",IF((COUNTIF($I$2:$I$4,W17)&gt;0),"Top3",""))</f>
        <v/>
      </c>
      <c r="AC17" s="2">
        <v>16</v>
      </c>
      <c r="AD17" s="2" t="str">
        <f>IFERROR(VLOOKUP(AC$1&amp;":"&amp;AC17,'Finish order'!$E:$K,4,FALSE),"")</f>
        <v/>
      </c>
      <c r="AE17" s="2" t="str">
        <f>IFERROR(VLOOKUP(AC$1&amp;":"&amp;AC17,'Finish order'!$E:$K,5,FALSE),"")</f>
        <v/>
      </c>
      <c r="AF17" s="11" t="str">
        <f>IFERROR(VLOOKUP(AC$1&amp;":"&amp;AC17,'Finish order'!$E:$K,3,FALSE),"")</f>
        <v/>
      </c>
      <c r="AG17" s="2" t="str">
        <f>IFERROR(VLOOKUP(AC$1&amp;":"&amp;AC17,'Finish order'!$E:$K,2,FALSE),"")</f>
        <v/>
      </c>
      <c r="AJ17" s="2">
        <v>16</v>
      </c>
      <c r="AK17" s="2" t="str">
        <f>IFERROR(VLOOKUP(AJ$1&amp;":"&amp;AJ17,'Finish order'!$E:$K,4,FALSE),"")</f>
        <v/>
      </c>
      <c r="AL17" s="2" t="str">
        <f>IFERROR(VLOOKUP(AJ$1&amp;":"&amp;AJ17,'Finish order'!$E:$K,5,FALSE),"")</f>
        <v/>
      </c>
      <c r="AM17" s="11" t="str">
        <f>IFERROR(VLOOKUP(AJ$1&amp;":"&amp;AJ17,'Finish order'!$E:$K,3,FALSE),"")</f>
        <v/>
      </c>
      <c r="AN17" s="2" t="str">
        <f>IFERROR(VLOOKUP(AJ$1&amp;":"&amp;AJ17,'Finish order'!$E:$K,2,FALSE),"")</f>
        <v/>
      </c>
      <c r="AQ17" s="2">
        <v>16</v>
      </c>
      <c r="AR17" s="2" t="str">
        <f>IFERROR(VLOOKUP(AQ$1&amp;":"&amp;AQ17,'Finish order'!$E:$K,4,FALSE),"")</f>
        <v/>
      </c>
      <c r="AS17" s="2" t="str">
        <f>IFERROR(VLOOKUP(AQ$1&amp;":"&amp;AQ17,'Finish order'!$E:$K,5,FALSE),"")</f>
        <v/>
      </c>
      <c r="AT17" s="11" t="str">
        <f>IFERROR(VLOOKUP(AQ$1&amp;":"&amp;AQ17,'Finish order'!$E:$K,3,FALSE),"")</f>
        <v/>
      </c>
      <c r="AU17" s="2" t="str">
        <f>IFERROR(VLOOKUP(AQ$1&amp;":"&amp;AQ17,'Finish order'!$E:$K,2,FALSE),"")</f>
        <v/>
      </c>
      <c r="AX17" s="2">
        <v>16</v>
      </c>
      <c r="AY17" s="2" t="str">
        <f>IFERROR(VLOOKUP(AX$1&amp;":"&amp;AX17,'Finish order'!$E:$K,4,FALSE),"")</f>
        <v/>
      </c>
      <c r="AZ17" s="2" t="str">
        <f>IFERROR(VLOOKUP(AX$1&amp;":"&amp;AX17,'Finish order'!$E:$K,5,FALSE),"")</f>
        <v/>
      </c>
      <c r="BA17" s="11" t="str">
        <f>IFERROR(VLOOKUP(AX$1&amp;":"&amp;AX17,'Finish order'!$E:$K,3,FALSE),"")</f>
        <v/>
      </c>
      <c r="BB17" s="2" t="str">
        <f>IFERROR(VLOOKUP(AX$1&amp;":"&amp;AX17,'Finish order'!$E:$K,2,FALSE),"")</f>
        <v/>
      </c>
      <c r="BE17" s="2">
        <v>16</v>
      </c>
      <c r="BF17" s="11" t="str">
        <f>IFERROR(VLOOKUP(BE$1&amp;":"&amp;BE17,'Finish order'!$E:$K,4,FALSE),"")</f>
        <v/>
      </c>
      <c r="BG17" s="2" t="str">
        <f>IFERROR(VLOOKUP(BE$1&amp;":"&amp;BE17,'Finish order'!$E:$K,5,FALSE),"")</f>
        <v/>
      </c>
      <c r="BH17" s="11" t="str">
        <f>IFERROR(VLOOKUP(BE$1&amp;":"&amp;BE17,'Finish order'!$E:$K,3,FALSE),"")</f>
        <v/>
      </c>
      <c r="BI17" s="2" t="str">
        <f>IFERROR(VLOOKUP(BE$1&amp;":"&amp;BE17,'Finish order'!$E:$K,2,FALSE),"")</f>
        <v/>
      </c>
      <c r="BL17" s="2">
        <v>16</v>
      </c>
      <c r="BM17" s="11" t="str">
        <f>IFERROR(VLOOKUP(BL$1&amp;":"&amp;BL17,'Finish order'!$E:$K,4,FALSE),"")</f>
        <v/>
      </c>
      <c r="BN17" s="2" t="str">
        <f>IFERROR(VLOOKUP(BL$1&amp;":"&amp;BL17,'Finish order'!$E:$K,5,FALSE),"")</f>
        <v/>
      </c>
      <c r="BO17" s="11" t="str">
        <f>IFERROR(VLOOKUP(BL$1&amp;":"&amp;BL17,'Finish order'!$E:$K,3,FALSE),"")</f>
        <v/>
      </c>
      <c r="BP17" s="2" t="str">
        <f>IFERROR(VLOOKUP(BL$1&amp;":"&amp;BL17,'Finish order'!$E:$K,2,FALSE),"")</f>
        <v/>
      </c>
      <c r="BS17" s="13">
        <v>16</v>
      </c>
      <c r="BT17" s="2" t="str">
        <f>IFERROR(VLOOKUP(BS$1&amp;":"&amp;BS17,'Finish order'!$E:$K,4,FALSE),"")</f>
        <v/>
      </c>
      <c r="BU17" s="2" t="str">
        <f>IFERROR(VLOOKUP(BS$1&amp;":"&amp;BS17,'Finish order'!$E:$K,5,FALSE),"")</f>
        <v/>
      </c>
      <c r="BV17" s="11" t="str">
        <f>IFERROR(VLOOKUP(BS$1&amp;":"&amp;BS17,'Finish order'!$E:$K,3,FALSE),"")</f>
        <v/>
      </c>
      <c r="BW17" s="2" t="str">
        <f>IFERROR(VLOOKUP(BS$1&amp;":"&amp;BS17,'Finish order'!$E:$K,2,FALSE),"")</f>
        <v/>
      </c>
      <c r="BZ17" s="13">
        <v>16</v>
      </c>
      <c r="CA17" s="2" t="str">
        <f>IFERROR(VLOOKUP(BZ$1&amp;":"&amp;BZ17,'Finish order'!$E:$K,4,FALSE),"")</f>
        <v/>
      </c>
      <c r="CB17" s="2" t="str">
        <f>IFERROR(VLOOKUP(BZ$1&amp;":"&amp;BZ17,'Finish order'!$E:$K,5,FALSE),"")</f>
        <v/>
      </c>
      <c r="CC17" s="11" t="str">
        <f>IFERROR(VLOOKUP(BZ$1&amp;":"&amp;BZ17,'Finish order'!$E:$K,3,FALSE),"")</f>
        <v/>
      </c>
      <c r="CD17" s="2" t="str">
        <f>IFERROR(VLOOKUP(BZ$1&amp;":"&amp;BZ17,'Finish order'!$E:$K,2,FALSE),"")</f>
        <v/>
      </c>
      <c r="CF17" s="11"/>
      <c r="CG17" s="2">
        <v>16</v>
      </c>
      <c r="CH17" s="2" t="str">
        <f>IFERROR(VLOOKUP(CG$1&amp;":"&amp;CG17,'Finish order'!$E:$K,4,FALSE),"")</f>
        <v/>
      </c>
      <c r="CI17" s="2" t="str">
        <f>IFERROR(VLOOKUP(CG$1&amp;":"&amp;CG17,'Finish order'!$E:$K,5,FALSE),"")</f>
        <v/>
      </c>
      <c r="CJ17" s="11" t="str">
        <f>IFERROR(VLOOKUP(CG$1&amp;":"&amp;CG17,'Finish order'!$E:$K,3,FALSE),"")</f>
        <v/>
      </c>
      <c r="CK17" s="2" t="str">
        <f>IFERROR(VLOOKUP(CG$1&amp;":"&amp;CG17,'Finish order'!$E:$K,2,FALSE),"")</f>
        <v/>
      </c>
      <c r="CM17" s="11"/>
      <c r="CN17" s="2">
        <v>16</v>
      </c>
      <c r="CO17" s="2" t="str">
        <f>IFERROR(VLOOKUP(CN$1&amp;":"&amp;CN17,'Finish order'!$E:$K,4,FALSE),"")</f>
        <v/>
      </c>
      <c r="CP17" s="2" t="str">
        <f>IFERROR(VLOOKUP(CN$1&amp;":"&amp;CN17,'Finish order'!$E:$K,5,FALSE),"")</f>
        <v/>
      </c>
      <c r="CQ17" s="11" t="str">
        <f>IFERROR(VLOOKUP(CN$1&amp;":"&amp;CN17,'Finish order'!$E:$K,3,FALSE),"")</f>
        <v/>
      </c>
      <c r="CR17" s="2" t="str">
        <f>IFERROR(VLOOKUP(CN$1&amp;":"&amp;CN17,'Finish order'!$E:$K,2,FALSE),"")</f>
        <v/>
      </c>
      <c r="CS17" s="11"/>
    </row>
    <row r="18" spans="1:97" x14ac:dyDescent="0.2">
      <c r="A18" s="2">
        <v>17</v>
      </c>
      <c r="B18" s="2" t="str">
        <f>IFERROR(VLOOKUP($A$1&amp;":"&amp;A18,'Finish order'!C:K,6,FALSE),"")</f>
        <v>Sebastian Slater</v>
      </c>
      <c r="C18" s="2" t="str">
        <f>IFERROR(VLOOKUP(A$1&amp;":"&amp;A18,'Finish order'!$C:$K,9,FALSE),"")</f>
        <v>MSEN</v>
      </c>
      <c r="D18" s="2" t="str">
        <f>IFERROR(VLOOKUP(A$1&amp;":"&amp;A18,'Finish order'!$C:$K,7,FALSE),"")</f>
        <v>Dark Peak Fell Runners</v>
      </c>
      <c r="E18" s="11">
        <f>IFERROR(VLOOKUP($A$1&amp;":"&amp;A18,'Finish order'!C:K,5,FALSE),"")</f>
        <v>3.9328703703703706E-2</v>
      </c>
      <c r="F18" s="2">
        <f>IFERROR(VLOOKUP($A$1&amp;":"&amp;A18,'Finish order'!C:K,4,FALSE),"")</f>
        <v>331</v>
      </c>
      <c r="H18" s="2">
        <v>17</v>
      </c>
      <c r="I18" s="2" t="str">
        <f>IFERROR(VLOOKUP(H$1&amp;":"&amp;H18,'Finish order'!$C:$K,6,FALSE),"")</f>
        <v>Kate Ruffell</v>
      </c>
      <c r="J18" s="2" t="str">
        <f>IFERROR(VLOOKUP(H$1&amp;":"&amp;H18,'Finish order'!$C:$K,9,FALSE),"")</f>
        <v>W60</v>
      </c>
      <c r="K18" s="2" t="str">
        <f>IFERROR(VLOOKUP(H$1&amp;":"&amp;H18,'Finish order'!$C:$K,7,FALSE),"")</f>
        <v>Matlock AC</v>
      </c>
      <c r="L18" s="11">
        <f>IFERROR(VLOOKUP(H$1&amp;":"&amp;H18,'Finish order'!$C:$K,5,FALSE),"")</f>
        <v>5.2627314814814814E-2</v>
      </c>
      <c r="M18" s="2">
        <f>IFERROR(VLOOKUP(H$1&amp;":"&amp;H18,'Finish order'!$C:$K,4,FALSE),"")</f>
        <v>282</v>
      </c>
      <c r="O18" s="2">
        <v>17</v>
      </c>
      <c r="P18" s="2" t="str">
        <f>IFERROR(VLOOKUP(O$1&amp;":"&amp;O18,'Finish order'!$E:$K,4,FALSE),"")</f>
        <v/>
      </c>
      <c r="Q18" s="2" t="str">
        <f>IFERROR(VLOOKUP(O$1&amp;":"&amp;O18,'Finish order'!$E:$K,5,FALSE),"")</f>
        <v/>
      </c>
      <c r="R18" s="11" t="str">
        <f>IFERROR(VLOOKUP(O$1&amp;":"&amp;O18,'Finish order'!$E:$K,3,FALSE),"")</f>
        <v/>
      </c>
      <c r="S18" s="2" t="str">
        <f>IFERROR(VLOOKUP(O$1&amp;":"&amp;O18,'Finish order'!$E:$K,2,FALSE),"")</f>
        <v/>
      </c>
      <c r="V18" s="2">
        <v>17</v>
      </c>
      <c r="W18" s="2" t="str">
        <f>IFERROR(VLOOKUP(V$1&amp;":"&amp;V18,'Finish order'!$E:$K,4,FALSE),"")</f>
        <v/>
      </c>
      <c r="X18" s="2" t="str">
        <f>IFERROR(VLOOKUP(V$1&amp;":"&amp;V18,'Finish order'!$E:$K,5,FALSE),"")</f>
        <v/>
      </c>
      <c r="Y18" s="11" t="str">
        <f>IFERROR(VLOOKUP(V$1&amp;":"&amp;V18,'Finish order'!$E:$K,3,FALSE),"")</f>
        <v/>
      </c>
      <c r="Z18" s="2" t="str">
        <f>IFERROR(VLOOKUP(V$1&amp;":"&amp;V18,'Finish order'!$E:$K,2,FALSE),"")</f>
        <v/>
      </c>
      <c r="AA18" s="2" t="str">
        <f>IF(Table827[[#This Row],[Name]]="","",IF((COUNTIF($I$2:$I$4,W18)&gt;0),"Top3",""))</f>
        <v/>
      </c>
      <c r="AC18" s="2">
        <v>17</v>
      </c>
      <c r="AD18" s="2" t="str">
        <f>IFERROR(VLOOKUP(AC$1&amp;":"&amp;AC18,'Finish order'!$E:$K,4,FALSE),"")</f>
        <v/>
      </c>
      <c r="AE18" s="2" t="str">
        <f>IFERROR(VLOOKUP(AC$1&amp;":"&amp;AC18,'Finish order'!$E:$K,5,FALSE),"")</f>
        <v/>
      </c>
      <c r="AF18" s="11" t="str">
        <f>IFERROR(VLOOKUP(AC$1&amp;":"&amp;AC18,'Finish order'!$E:$K,3,FALSE),"")</f>
        <v/>
      </c>
      <c r="AG18" s="2" t="str">
        <f>IFERROR(VLOOKUP(AC$1&amp;":"&amp;AC18,'Finish order'!$E:$K,2,FALSE),"")</f>
        <v/>
      </c>
      <c r="AJ18" s="2">
        <v>17</v>
      </c>
      <c r="AK18" s="2" t="str">
        <f>IFERROR(VLOOKUP(AJ$1&amp;":"&amp;AJ18,'Finish order'!$E:$K,4,FALSE),"")</f>
        <v/>
      </c>
      <c r="AL18" s="2" t="str">
        <f>IFERROR(VLOOKUP(AJ$1&amp;":"&amp;AJ18,'Finish order'!$E:$K,5,FALSE),"")</f>
        <v/>
      </c>
      <c r="AM18" s="11" t="str">
        <f>IFERROR(VLOOKUP(AJ$1&amp;":"&amp;AJ18,'Finish order'!$E:$K,3,FALSE),"")</f>
        <v/>
      </c>
      <c r="AN18" s="2" t="str">
        <f>IFERROR(VLOOKUP(AJ$1&amp;":"&amp;AJ18,'Finish order'!$E:$K,2,FALSE),"")</f>
        <v/>
      </c>
      <c r="AQ18" s="2">
        <v>17</v>
      </c>
      <c r="AR18" s="2" t="str">
        <f>IFERROR(VLOOKUP(AQ$1&amp;":"&amp;AQ18,'Finish order'!$E:$K,4,FALSE),"")</f>
        <v/>
      </c>
      <c r="AS18" s="2" t="str">
        <f>IFERROR(VLOOKUP(AQ$1&amp;":"&amp;AQ18,'Finish order'!$E:$K,5,FALSE),"")</f>
        <v/>
      </c>
      <c r="AT18" s="11" t="str">
        <f>IFERROR(VLOOKUP(AQ$1&amp;":"&amp;AQ18,'Finish order'!$E:$K,3,FALSE),"")</f>
        <v/>
      </c>
      <c r="AU18" s="2" t="str">
        <f>IFERROR(VLOOKUP(AQ$1&amp;":"&amp;AQ18,'Finish order'!$E:$K,2,FALSE),"")</f>
        <v/>
      </c>
      <c r="AX18" s="2">
        <v>17</v>
      </c>
      <c r="AY18" s="2" t="str">
        <f>IFERROR(VLOOKUP(AX$1&amp;":"&amp;AX18,'Finish order'!$E:$K,4,FALSE),"")</f>
        <v/>
      </c>
      <c r="AZ18" s="2" t="str">
        <f>IFERROR(VLOOKUP(AX$1&amp;":"&amp;AX18,'Finish order'!$E:$K,5,FALSE),"")</f>
        <v/>
      </c>
      <c r="BA18" s="11" t="str">
        <f>IFERROR(VLOOKUP(AX$1&amp;":"&amp;AX18,'Finish order'!$E:$K,3,FALSE),"")</f>
        <v/>
      </c>
      <c r="BB18" s="2" t="str">
        <f>IFERROR(VLOOKUP(AX$1&amp;":"&amp;AX18,'Finish order'!$E:$K,2,FALSE),"")</f>
        <v/>
      </c>
      <c r="BE18" s="2">
        <v>17</v>
      </c>
      <c r="BF18" s="11" t="str">
        <f>IFERROR(VLOOKUP(BE$1&amp;":"&amp;BE18,'Finish order'!$E:$K,4,FALSE),"")</f>
        <v/>
      </c>
      <c r="BG18" s="2" t="str">
        <f>IFERROR(VLOOKUP(BE$1&amp;":"&amp;BE18,'Finish order'!$E:$K,5,FALSE),"")</f>
        <v/>
      </c>
      <c r="BH18" s="11" t="str">
        <f>IFERROR(VLOOKUP(BE$1&amp;":"&amp;BE18,'Finish order'!$E:$K,3,FALSE),"")</f>
        <v/>
      </c>
      <c r="BI18" s="2" t="str">
        <f>IFERROR(VLOOKUP(BE$1&amp;":"&amp;BE18,'Finish order'!$E:$K,2,FALSE),"")</f>
        <v/>
      </c>
      <c r="BL18" s="2">
        <v>17</v>
      </c>
      <c r="BM18" s="11" t="str">
        <f>IFERROR(VLOOKUP(BL$1&amp;":"&amp;BL18,'Finish order'!$E:$K,4,FALSE),"")</f>
        <v/>
      </c>
      <c r="BN18" s="2" t="str">
        <f>IFERROR(VLOOKUP(BL$1&amp;":"&amp;BL18,'Finish order'!$E:$K,5,FALSE),"")</f>
        <v/>
      </c>
      <c r="BO18" s="11" t="str">
        <f>IFERROR(VLOOKUP(BL$1&amp;":"&amp;BL18,'Finish order'!$E:$K,3,FALSE),"")</f>
        <v/>
      </c>
      <c r="BP18" s="2" t="str">
        <f>IFERROR(VLOOKUP(BL$1&amp;":"&amp;BL18,'Finish order'!$E:$K,2,FALSE),"")</f>
        <v/>
      </c>
      <c r="BS18" s="13">
        <v>17</v>
      </c>
      <c r="BT18" s="2" t="str">
        <f>IFERROR(VLOOKUP(BS$1&amp;":"&amp;BS18,'Finish order'!$E:$K,4,FALSE),"")</f>
        <v/>
      </c>
      <c r="BU18" s="2" t="str">
        <f>IFERROR(VLOOKUP(BS$1&amp;":"&amp;BS18,'Finish order'!$E:$K,5,FALSE),"")</f>
        <v/>
      </c>
      <c r="BV18" s="11" t="str">
        <f>IFERROR(VLOOKUP(BS$1&amp;":"&amp;BS18,'Finish order'!$E:$K,3,FALSE),"")</f>
        <v/>
      </c>
      <c r="BW18" s="2" t="str">
        <f>IFERROR(VLOOKUP(BS$1&amp;":"&amp;BS18,'Finish order'!$E:$K,2,FALSE),"")</f>
        <v/>
      </c>
      <c r="BZ18" s="13">
        <v>17</v>
      </c>
      <c r="CA18" s="2" t="str">
        <f>IFERROR(VLOOKUP(BZ$1&amp;":"&amp;BZ18,'Finish order'!$E:$K,4,FALSE),"")</f>
        <v/>
      </c>
      <c r="CB18" s="2" t="str">
        <f>IFERROR(VLOOKUP(BZ$1&amp;":"&amp;BZ18,'Finish order'!$E:$K,5,FALSE),"")</f>
        <v/>
      </c>
      <c r="CC18" s="11" t="str">
        <f>IFERROR(VLOOKUP(BZ$1&amp;":"&amp;BZ18,'Finish order'!$E:$K,3,FALSE),"")</f>
        <v/>
      </c>
      <c r="CD18" s="2" t="str">
        <f>IFERROR(VLOOKUP(BZ$1&amp;":"&amp;BZ18,'Finish order'!$E:$K,2,FALSE),"")</f>
        <v/>
      </c>
      <c r="CF18" s="11"/>
      <c r="CG18" s="2">
        <v>17</v>
      </c>
      <c r="CH18" s="2" t="str">
        <f>IFERROR(VLOOKUP(CG$1&amp;":"&amp;CG18,'Finish order'!$E:$K,4,FALSE),"")</f>
        <v/>
      </c>
      <c r="CI18" s="2" t="str">
        <f>IFERROR(VLOOKUP(CG$1&amp;":"&amp;CG18,'Finish order'!$E:$K,5,FALSE),"")</f>
        <v/>
      </c>
      <c r="CJ18" s="11" t="str">
        <f>IFERROR(VLOOKUP(CG$1&amp;":"&amp;CG18,'Finish order'!$E:$K,3,FALSE),"")</f>
        <v/>
      </c>
      <c r="CK18" s="2" t="str">
        <f>IFERROR(VLOOKUP(CG$1&amp;":"&amp;CG18,'Finish order'!$E:$K,2,FALSE),"")</f>
        <v/>
      </c>
      <c r="CM18" s="11"/>
      <c r="CN18" s="2">
        <v>17</v>
      </c>
      <c r="CO18" s="2" t="str">
        <f>IFERROR(VLOOKUP(CN$1&amp;":"&amp;CN18,'Finish order'!$E:$K,4,FALSE),"")</f>
        <v/>
      </c>
      <c r="CP18" s="2" t="str">
        <f>IFERROR(VLOOKUP(CN$1&amp;":"&amp;CN18,'Finish order'!$E:$K,5,FALSE),"")</f>
        <v/>
      </c>
      <c r="CQ18" s="11" t="str">
        <f>IFERROR(VLOOKUP(CN$1&amp;":"&amp;CN18,'Finish order'!$E:$K,3,FALSE),"")</f>
        <v/>
      </c>
      <c r="CR18" s="2" t="str">
        <f>IFERROR(VLOOKUP(CN$1&amp;":"&amp;CN18,'Finish order'!$E:$K,2,FALSE),"")</f>
        <v/>
      </c>
      <c r="CS18" s="11"/>
    </row>
    <row r="19" spans="1:97" x14ac:dyDescent="0.2">
      <c r="A19" s="2">
        <v>18</v>
      </c>
      <c r="B19" s="2" t="str">
        <f>IFERROR(VLOOKUP($A$1&amp;":"&amp;A19,'Finish order'!C:K,6,FALSE),"")</f>
        <v>Dave Smith</v>
      </c>
      <c r="C19" s="2" t="str">
        <f>IFERROR(VLOOKUP(A$1&amp;":"&amp;A19,'Finish order'!$C:$K,9,FALSE),"")</f>
        <v>M55</v>
      </c>
      <c r="D19" s="2" t="str">
        <f>IFERROR(VLOOKUP(A$1&amp;":"&amp;A19,'Finish order'!$C:$K,7,FALSE),"")</f>
        <v>Pickering RC</v>
      </c>
      <c r="E19" s="11">
        <f>IFERROR(VLOOKUP($A$1&amp;":"&amp;A19,'Finish order'!C:K,5,FALSE),"")</f>
        <v>3.9398148148148147E-2</v>
      </c>
      <c r="F19" s="2">
        <f>IFERROR(VLOOKUP($A$1&amp;":"&amp;A19,'Finish order'!C:K,4,FALSE),"")</f>
        <v>803</v>
      </c>
      <c r="H19" s="2">
        <v>18</v>
      </c>
      <c r="I19" s="2" t="str">
        <f>IFERROR(VLOOKUP(H$1&amp;":"&amp;H19,'Finish order'!$C:$K,6,FALSE),"")</f>
        <v>Robyn Watson</v>
      </c>
      <c r="J19" s="2" t="str">
        <f>IFERROR(VLOOKUP(H$1&amp;":"&amp;H19,'Finish order'!$C:$K,9,FALSE),"")</f>
        <v>WSEN</v>
      </c>
      <c r="K19" s="2" t="str">
        <f>IFERROR(VLOOKUP(H$1&amp;":"&amp;H19,'Finish order'!$C:$K,7,FALSE),"")</f>
        <v>Esk Valley Fell Club</v>
      </c>
      <c r="L19" s="11">
        <f>IFERROR(VLOOKUP(H$1&amp;":"&amp;H19,'Finish order'!$C:$K,5,FALSE),"")</f>
        <v>5.28587962962963E-2</v>
      </c>
      <c r="M19" s="2">
        <f>IFERROR(VLOOKUP(H$1&amp;":"&amp;H19,'Finish order'!$C:$K,4,FALSE),"")</f>
        <v>3</v>
      </c>
      <c r="O19" s="2">
        <v>18</v>
      </c>
      <c r="P19" s="2" t="str">
        <f>IFERROR(VLOOKUP(O$1&amp;":"&amp;O19,'Finish order'!$E:$K,4,FALSE),"")</f>
        <v/>
      </c>
      <c r="Q19" s="2" t="str">
        <f>IFERROR(VLOOKUP(O$1&amp;":"&amp;O19,'Finish order'!$E:$K,5,FALSE),"")</f>
        <v/>
      </c>
      <c r="R19" s="11" t="str">
        <f>IFERROR(VLOOKUP(O$1&amp;":"&amp;O19,'Finish order'!$E:$K,3,FALSE),"")</f>
        <v/>
      </c>
      <c r="S19" s="2" t="str">
        <f>IFERROR(VLOOKUP(O$1&amp;":"&amp;O19,'Finish order'!$E:$K,2,FALSE),"")</f>
        <v/>
      </c>
      <c r="V19" s="2">
        <v>18</v>
      </c>
      <c r="W19" s="2" t="str">
        <f>IFERROR(VLOOKUP(V$1&amp;":"&amp;V19,'Finish order'!$E:$K,4,FALSE),"")</f>
        <v/>
      </c>
      <c r="X19" s="2" t="str">
        <f>IFERROR(VLOOKUP(V$1&amp;":"&amp;V19,'Finish order'!$E:$K,5,FALSE),"")</f>
        <v/>
      </c>
      <c r="Y19" s="11" t="str">
        <f>IFERROR(VLOOKUP(V$1&amp;":"&amp;V19,'Finish order'!$E:$K,3,FALSE),"")</f>
        <v/>
      </c>
      <c r="Z19" s="2" t="str">
        <f>IFERROR(VLOOKUP(V$1&amp;":"&amp;V19,'Finish order'!$E:$K,2,FALSE),"")</f>
        <v/>
      </c>
      <c r="AA19" s="2" t="str">
        <f>IF(Table827[[#This Row],[Name]]="","",IF((COUNTIF($I$2:$I$4,W19)&gt;0),"Top3",""))</f>
        <v/>
      </c>
      <c r="AC19" s="2">
        <v>18</v>
      </c>
      <c r="AD19" s="2" t="str">
        <f>IFERROR(VLOOKUP(AC$1&amp;":"&amp;AC19,'Finish order'!$E:$K,4,FALSE),"")</f>
        <v/>
      </c>
      <c r="AE19" s="2" t="str">
        <f>IFERROR(VLOOKUP(AC$1&amp;":"&amp;AC19,'Finish order'!$E:$K,5,FALSE),"")</f>
        <v/>
      </c>
      <c r="AF19" s="11" t="str">
        <f>IFERROR(VLOOKUP(AC$1&amp;":"&amp;AC19,'Finish order'!$E:$K,3,FALSE),"")</f>
        <v/>
      </c>
      <c r="AG19" s="2" t="str">
        <f>IFERROR(VLOOKUP(AC$1&amp;":"&amp;AC19,'Finish order'!$E:$K,2,FALSE),"")</f>
        <v/>
      </c>
      <c r="AJ19" s="2">
        <v>18</v>
      </c>
      <c r="AK19" s="2" t="str">
        <f>IFERROR(VLOOKUP(AJ$1&amp;":"&amp;AJ19,'Finish order'!$E:$K,4,FALSE),"")</f>
        <v/>
      </c>
      <c r="AL19" s="2" t="str">
        <f>IFERROR(VLOOKUP(AJ$1&amp;":"&amp;AJ19,'Finish order'!$E:$K,5,FALSE),"")</f>
        <v/>
      </c>
      <c r="AM19" s="11" t="str">
        <f>IFERROR(VLOOKUP(AJ$1&amp;":"&amp;AJ19,'Finish order'!$E:$K,3,FALSE),"")</f>
        <v/>
      </c>
      <c r="AN19" s="2" t="str">
        <f>IFERROR(VLOOKUP(AJ$1&amp;":"&amp;AJ19,'Finish order'!$E:$K,2,FALSE),"")</f>
        <v/>
      </c>
      <c r="AQ19" s="2">
        <v>18</v>
      </c>
      <c r="AR19" s="2" t="str">
        <f>IFERROR(VLOOKUP(AQ$1&amp;":"&amp;AQ19,'Finish order'!$E:$K,4,FALSE),"")</f>
        <v/>
      </c>
      <c r="AS19" s="2" t="str">
        <f>IFERROR(VLOOKUP(AQ$1&amp;":"&amp;AQ19,'Finish order'!$E:$K,5,FALSE),"")</f>
        <v/>
      </c>
      <c r="AT19" s="11" t="str">
        <f>IFERROR(VLOOKUP(AQ$1&amp;":"&amp;AQ19,'Finish order'!$E:$K,3,FALSE),"")</f>
        <v/>
      </c>
      <c r="AU19" s="2" t="str">
        <f>IFERROR(VLOOKUP(AQ$1&amp;":"&amp;AQ19,'Finish order'!$E:$K,2,FALSE),"")</f>
        <v/>
      </c>
      <c r="AX19" s="2">
        <v>18</v>
      </c>
      <c r="AY19" s="2" t="str">
        <f>IFERROR(VLOOKUP(AX$1&amp;":"&amp;AX19,'Finish order'!$E:$K,4,FALSE),"")</f>
        <v/>
      </c>
      <c r="AZ19" s="2" t="str">
        <f>IFERROR(VLOOKUP(AX$1&amp;":"&amp;AX19,'Finish order'!$E:$K,5,FALSE),"")</f>
        <v/>
      </c>
      <c r="BA19" s="11" t="str">
        <f>IFERROR(VLOOKUP(AX$1&amp;":"&amp;AX19,'Finish order'!$E:$K,3,FALSE),"")</f>
        <v/>
      </c>
      <c r="BB19" s="2" t="str">
        <f>IFERROR(VLOOKUP(AX$1&amp;":"&amp;AX19,'Finish order'!$E:$K,2,FALSE),"")</f>
        <v/>
      </c>
      <c r="BE19" s="2">
        <v>18</v>
      </c>
      <c r="BF19" s="11" t="str">
        <f>IFERROR(VLOOKUP(BE$1&amp;":"&amp;BE19,'Finish order'!$E:$K,4,FALSE),"")</f>
        <v/>
      </c>
      <c r="BG19" s="2" t="str">
        <f>IFERROR(VLOOKUP(BE$1&amp;":"&amp;BE19,'Finish order'!$E:$K,5,FALSE),"")</f>
        <v/>
      </c>
      <c r="BH19" s="11" t="str">
        <f>IFERROR(VLOOKUP(BE$1&amp;":"&amp;BE19,'Finish order'!$E:$K,3,FALSE),"")</f>
        <v/>
      </c>
      <c r="BI19" s="2" t="str">
        <f>IFERROR(VLOOKUP(BE$1&amp;":"&amp;BE19,'Finish order'!$E:$K,2,FALSE),"")</f>
        <v/>
      </c>
      <c r="BL19" s="2">
        <v>18</v>
      </c>
      <c r="BM19" s="11" t="str">
        <f>IFERROR(VLOOKUP(BL$1&amp;":"&amp;BL19,'Finish order'!$E:$K,4,FALSE),"")</f>
        <v/>
      </c>
      <c r="BN19" s="2" t="str">
        <f>IFERROR(VLOOKUP(BL$1&amp;":"&amp;BL19,'Finish order'!$E:$K,5,FALSE),"")</f>
        <v/>
      </c>
      <c r="BO19" s="11" t="str">
        <f>IFERROR(VLOOKUP(BL$1&amp;":"&amp;BL19,'Finish order'!$E:$K,3,FALSE),"")</f>
        <v/>
      </c>
      <c r="BP19" s="2" t="str">
        <f>IFERROR(VLOOKUP(BL$1&amp;":"&amp;BL19,'Finish order'!$E:$K,2,FALSE),"")</f>
        <v/>
      </c>
      <c r="BS19" s="13">
        <v>18</v>
      </c>
      <c r="BT19" s="2" t="str">
        <f>IFERROR(VLOOKUP(BS$1&amp;":"&amp;BS19,'Finish order'!$E:$K,4,FALSE),"")</f>
        <v/>
      </c>
      <c r="BU19" s="2" t="str">
        <f>IFERROR(VLOOKUP(BS$1&amp;":"&amp;BS19,'Finish order'!$E:$K,5,FALSE),"")</f>
        <v/>
      </c>
      <c r="BV19" s="11" t="str">
        <f>IFERROR(VLOOKUP(BS$1&amp;":"&amp;BS19,'Finish order'!$E:$K,3,FALSE),"")</f>
        <v/>
      </c>
      <c r="BW19" s="2" t="str">
        <f>IFERROR(VLOOKUP(BS$1&amp;":"&amp;BS19,'Finish order'!$E:$K,2,FALSE),"")</f>
        <v/>
      </c>
      <c r="BZ19" s="13">
        <v>18</v>
      </c>
      <c r="CA19" s="2" t="str">
        <f>IFERROR(VLOOKUP(BZ$1&amp;":"&amp;BZ19,'Finish order'!$E:$K,4,FALSE),"")</f>
        <v/>
      </c>
      <c r="CB19" s="2" t="str">
        <f>IFERROR(VLOOKUP(BZ$1&amp;":"&amp;BZ19,'Finish order'!$E:$K,5,FALSE),"")</f>
        <v/>
      </c>
      <c r="CC19" s="11" t="str">
        <f>IFERROR(VLOOKUP(BZ$1&amp;":"&amp;BZ19,'Finish order'!$E:$K,3,FALSE),"")</f>
        <v/>
      </c>
      <c r="CD19" s="2" t="str">
        <f>IFERROR(VLOOKUP(BZ$1&amp;":"&amp;BZ19,'Finish order'!$E:$K,2,FALSE),"")</f>
        <v/>
      </c>
      <c r="CF19" s="11"/>
      <c r="CG19" s="2">
        <v>18</v>
      </c>
      <c r="CH19" s="2" t="str">
        <f>IFERROR(VLOOKUP(CG$1&amp;":"&amp;CG19,'Finish order'!$E:$K,4,FALSE),"")</f>
        <v/>
      </c>
      <c r="CI19" s="2" t="str">
        <f>IFERROR(VLOOKUP(CG$1&amp;":"&amp;CG19,'Finish order'!$E:$K,5,FALSE),"")</f>
        <v/>
      </c>
      <c r="CJ19" s="11" t="str">
        <f>IFERROR(VLOOKUP(CG$1&amp;":"&amp;CG19,'Finish order'!$E:$K,3,FALSE),"")</f>
        <v/>
      </c>
      <c r="CK19" s="2" t="str">
        <f>IFERROR(VLOOKUP(CG$1&amp;":"&amp;CG19,'Finish order'!$E:$K,2,FALSE),"")</f>
        <v/>
      </c>
      <c r="CM19" s="11"/>
      <c r="CN19" s="2">
        <v>18</v>
      </c>
      <c r="CO19" s="2" t="str">
        <f>IFERROR(VLOOKUP(CN$1&amp;":"&amp;CN19,'Finish order'!$E:$K,4,FALSE),"")</f>
        <v/>
      </c>
      <c r="CP19" s="2" t="str">
        <f>IFERROR(VLOOKUP(CN$1&amp;":"&amp;CN19,'Finish order'!$E:$K,5,FALSE),"")</f>
        <v/>
      </c>
      <c r="CQ19" s="11" t="str">
        <f>IFERROR(VLOOKUP(CN$1&amp;":"&amp;CN19,'Finish order'!$E:$K,3,FALSE),"")</f>
        <v/>
      </c>
      <c r="CR19" s="2" t="str">
        <f>IFERROR(VLOOKUP(CN$1&amp;":"&amp;CN19,'Finish order'!$E:$K,2,FALSE),"")</f>
        <v/>
      </c>
      <c r="CS19" s="11"/>
    </row>
    <row r="20" spans="1:97" x14ac:dyDescent="0.2">
      <c r="A20" s="2">
        <v>19</v>
      </c>
      <c r="B20" s="2" t="str">
        <f>IFERROR(VLOOKUP($A$1&amp;":"&amp;A20,'Finish order'!C:K,6,FALSE),"")</f>
        <v>Hamish Miller</v>
      </c>
      <c r="C20" s="2" t="str">
        <f>IFERROR(VLOOKUP(A$1&amp;":"&amp;A20,'Finish order'!$C:$K,9,FALSE),"")</f>
        <v>MSEN</v>
      </c>
      <c r="D20" s="2" t="str">
        <f>IFERROR(VLOOKUP(A$1&amp;":"&amp;A20,'Finish order'!$C:$K,7,FALSE),"")</f>
        <v>Esk Valley Fell Club</v>
      </c>
      <c r="E20" s="11">
        <f>IFERROR(VLOOKUP($A$1&amp;":"&amp;A20,'Finish order'!C:K,5,FALSE),"")</f>
        <v>3.9525462962962964E-2</v>
      </c>
      <c r="F20" s="2">
        <f>IFERROR(VLOOKUP($A$1&amp;":"&amp;A20,'Finish order'!C:K,4,FALSE),"")</f>
        <v>312</v>
      </c>
      <c r="H20" s="2">
        <v>19</v>
      </c>
      <c r="I20" s="2" t="str">
        <f>IFERROR(VLOOKUP(H$1&amp;":"&amp;H20,'Finish order'!$C:$K,6,FALSE),"")</f>
        <v>Samantha Jones</v>
      </c>
      <c r="J20" s="2" t="str">
        <f>IFERROR(VLOOKUP(H$1&amp;":"&amp;H20,'Finish order'!$C:$K,9,FALSE),"")</f>
        <v>W50</v>
      </c>
      <c r="K20" s="2" t="str">
        <f>IFERROR(VLOOKUP(H$1&amp;":"&amp;H20,'Finish order'!$C:$K,7,FALSE),"")</f>
        <v>Individual#</v>
      </c>
      <c r="L20" s="11">
        <f>IFERROR(VLOOKUP(H$1&amp;":"&amp;H20,'Finish order'!$C:$K,5,FALSE),"")</f>
        <v>5.3912037037037036E-2</v>
      </c>
      <c r="M20" s="2">
        <f>IFERROR(VLOOKUP(H$1&amp;":"&amp;H20,'Finish order'!$C:$K,4,FALSE),"")</f>
        <v>208</v>
      </c>
      <c r="O20" s="2">
        <v>19</v>
      </c>
      <c r="P20" s="2" t="str">
        <f>IFERROR(VLOOKUP(O$1&amp;":"&amp;O20,'Finish order'!$E:$K,4,FALSE),"")</f>
        <v/>
      </c>
      <c r="Q20" s="2" t="str">
        <f>IFERROR(VLOOKUP(O$1&amp;":"&amp;O20,'Finish order'!$E:$K,5,FALSE),"")</f>
        <v/>
      </c>
      <c r="R20" s="11" t="str">
        <f>IFERROR(VLOOKUP(O$1&amp;":"&amp;O20,'Finish order'!$E:$K,3,FALSE),"")</f>
        <v/>
      </c>
      <c r="S20" s="2" t="str">
        <f>IFERROR(VLOOKUP(O$1&amp;":"&amp;O20,'Finish order'!$E:$K,2,FALSE),"")</f>
        <v/>
      </c>
      <c r="V20" s="2">
        <v>19</v>
      </c>
      <c r="W20" s="2" t="str">
        <f>IFERROR(VLOOKUP(V$1&amp;":"&amp;V20,'Finish order'!$E:$K,4,FALSE),"")</f>
        <v/>
      </c>
      <c r="X20" s="2" t="str">
        <f>IFERROR(VLOOKUP(V$1&amp;":"&amp;V20,'Finish order'!$E:$K,5,FALSE),"")</f>
        <v/>
      </c>
      <c r="Y20" s="11" t="str">
        <f>IFERROR(VLOOKUP(V$1&amp;":"&amp;V20,'Finish order'!$E:$K,3,FALSE),"")</f>
        <v/>
      </c>
      <c r="Z20" s="2" t="str">
        <f>IFERROR(VLOOKUP(V$1&amp;":"&amp;V20,'Finish order'!$E:$K,2,FALSE),"")</f>
        <v/>
      </c>
      <c r="AA20" s="2" t="str">
        <f>IF(Table827[[#This Row],[Name]]="","",IF((COUNTIF($I$2:$I$4,W20)&gt;0),"Top3",""))</f>
        <v/>
      </c>
      <c r="AC20" s="2">
        <v>19</v>
      </c>
      <c r="AD20" s="2" t="str">
        <f>IFERROR(VLOOKUP(AC$1&amp;":"&amp;AC20,'Finish order'!$E:$K,4,FALSE),"")</f>
        <v/>
      </c>
      <c r="AE20" s="2" t="str">
        <f>IFERROR(VLOOKUP(AC$1&amp;":"&amp;AC20,'Finish order'!$E:$K,5,FALSE),"")</f>
        <v/>
      </c>
      <c r="AF20" s="11" t="str">
        <f>IFERROR(VLOOKUP(AC$1&amp;":"&amp;AC20,'Finish order'!$E:$K,3,FALSE),"")</f>
        <v/>
      </c>
      <c r="AG20" s="2" t="str">
        <f>IFERROR(VLOOKUP(AC$1&amp;":"&amp;AC20,'Finish order'!$E:$K,2,FALSE),"")</f>
        <v/>
      </c>
      <c r="AJ20" s="2">
        <v>19</v>
      </c>
      <c r="AK20" s="2" t="str">
        <f>IFERROR(VLOOKUP(AJ$1&amp;":"&amp;AJ20,'Finish order'!$E:$K,4,FALSE),"")</f>
        <v/>
      </c>
      <c r="AL20" s="2" t="str">
        <f>IFERROR(VLOOKUP(AJ$1&amp;":"&amp;AJ20,'Finish order'!$E:$K,5,FALSE),"")</f>
        <v/>
      </c>
      <c r="AM20" s="11" t="str">
        <f>IFERROR(VLOOKUP(AJ$1&amp;":"&amp;AJ20,'Finish order'!$E:$K,3,FALSE),"")</f>
        <v/>
      </c>
      <c r="AN20" s="2" t="str">
        <f>IFERROR(VLOOKUP(AJ$1&amp;":"&amp;AJ20,'Finish order'!$E:$K,2,FALSE),"")</f>
        <v/>
      </c>
      <c r="AQ20" s="2">
        <v>19</v>
      </c>
      <c r="AR20" s="2" t="str">
        <f>IFERROR(VLOOKUP(AQ$1&amp;":"&amp;AQ20,'Finish order'!$E:$K,4,FALSE),"")</f>
        <v/>
      </c>
      <c r="AS20" s="2" t="str">
        <f>IFERROR(VLOOKUP(AQ$1&amp;":"&amp;AQ20,'Finish order'!$E:$K,5,FALSE),"")</f>
        <v/>
      </c>
      <c r="AT20" s="11" t="str">
        <f>IFERROR(VLOOKUP(AQ$1&amp;":"&amp;AQ20,'Finish order'!$E:$K,3,FALSE),"")</f>
        <v/>
      </c>
      <c r="AU20" s="2" t="str">
        <f>IFERROR(VLOOKUP(AQ$1&amp;":"&amp;AQ20,'Finish order'!$E:$K,2,FALSE),"")</f>
        <v/>
      </c>
      <c r="AX20" s="2">
        <v>19</v>
      </c>
      <c r="AY20" s="2" t="str">
        <f>IFERROR(VLOOKUP(AX$1&amp;":"&amp;AX20,'Finish order'!$E:$K,4,FALSE),"")</f>
        <v/>
      </c>
      <c r="AZ20" s="2" t="str">
        <f>IFERROR(VLOOKUP(AX$1&amp;":"&amp;AX20,'Finish order'!$E:$K,5,FALSE),"")</f>
        <v/>
      </c>
      <c r="BA20" s="11" t="str">
        <f>IFERROR(VLOOKUP(AX$1&amp;":"&amp;AX20,'Finish order'!$E:$K,3,FALSE),"")</f>
        <v/>
      </c>
      <c r="BB20" s="2" t="str">
        <f>IFERROR(VLOOKUP(AX$1&amp;":"&amp;AX20,'Finish order'!$E:$K,2,FALSE),"")</f>
        <v/>
      </c>
      <c r="BE20" s="2">
        <v>19</v>
      </c>
      <c r="BF20" s="11" t="str">
        <f>IFERROR(VLOOKUP(BE$1&amp;":"&amp;BE20,'Finish order'!$E:$K,4,FALSE),"")</f>
        <v/>
      </c>
      <c r="BG20" s="2" t="str">
        <f>IFERROR(VLOOKUP(BE$1&amp;":"&amp;BE20,'Finish order'!$E:$K,5,FALSE),"")</f>
        <v/>
      </c>
      <c r="BH20" s="11" t="str">
        <f>IFERROR(VLOOKUP(BE$1&amp;":"&amp;BE20,'Finish order'!$E:$K,3,FALSE),"")</f>
        <v/>
      </c>
      <c r="BI20" s="2" t="str">
        <f>IFERROR(VLOOKUP(BE$1&amp;":"&amp;BE20,'Finish order'!$E:$K,2,FALSE),"")</f>
        <v/>
      </c>
      <c r="BL20" s="2">
        <v>19</v>
      </c>
      <c r="BM20" s="11" t="str">
        <f>IFERROR(VLOOKUP(BL$1&amp;":"&amp;BL20,'Finish order'!$E:$K,4,FALSE),"")</f>
        <v/>
      </c>
      <c r="BN20" s="2" t="str">
        <f>IFERROR(VLOOKUP(BL$1&amp;":"&amp;BL20,'Finish order'!$E:$K,5,FALSE),"")</f>
        <v/>
      </c>
      <c r="BO20" s="11" t="str">
        <f>IFERROR(VLOOKUP(BL$1&amp;":"&amp;BL20,'Finish order'!$E:$K,3,FALSE),"")</f>
        <v/>
      </c>
      <c r="BP20" s="2" t="str">
        <f>IFERROR(VLOOKUP(BL$1&amp;":"&amp;BL20,'Finish order'!$E:$K,2,FALSE),"")</f>
        <v/>
      </c>
      <c r="BS20" s="13">
        <v>19</v>
      </c>
      <c r="BT20" s="2" t="str">
        <f>IFERROR(VLOOKUP(BS$1&amp;":"&amp;BS20,'Finish order'!$E:$K,4,FALSE),"")</f>
        <v/>
      </c>
      <c r="BU20" s="2" t="str">
        <f>IFERROR(VLOOKUP(BS$1&amp;":"&amp;BS20,'Finish order'!$E:$K,5,FALSE),"")</f>
        <v/>
      </c>
      <c r="BV20" s="11" t="str">
        <f>IFERROR(VLOOKUP(BS$1&amp;":"&amp;BS20,'Finish order'!$E:$K,3,FALSE),"")</f>
        <v/>
      </c>
      <c r="BW20" s="2" t="str">
        <f>IFERROR(VLOOKUP(BS$1&amp;":"&amp;BS20,'Finish order'!$E:$K,2,FALSE),"")</f>
        <v/>
      </c>
      <c r="BZ20" s="13">
        <v>19</v>
      </c>
      <c r="CA20" s="2" t="str">
        <f>IFERROR(VLOOKUP(BZ$1&amp;":"&amp;BZ20,'Finish order'!$E:$K,4,FALSE),"")</f>
        <v/>
      </c>
      <c r="CB20" s="2" t="str">
        <f>IFERROR(VLOOKUP(BZ$1&amp;":"&amp;BZ20,'Finish order'!$E:$K,5,FALSE),"")</f>
        <v/>
      </c>
      <c r="CC20" s="11" t="str">
        <f>IFERROR(VLOOKUP(BZ$1&amp;":"&amp;BZ20,'Finish order'!$E:$K,3,FALSE),"")</f>
        <v/>
      </c>
      <c r="CD20" s="2" t="str">
        <f>IFERROR(VLOOKUP(BZ$1&amp;":"&amp;BZ20,'Finish order'!$E:$K,2,FALSE),"")</f>
        <v/>
      </c>
      <c r="CF20" s="11"/>
      <c r="CG20" s="2">
        <v>19</v>
      </c>
      <c r="CH20" s="2" t="str">
        <f>IFERROR(VLOOKUP(CG$1&amp;":"&amp;CG20,'Finish order'!$E:$K,4,FALSE),"")</f>
        <v/>
      </c>
      <c r="CI20" s="2" t="str">
        <f>IFERROR(VLOOKUP(CG$1&amp;":"&amp;CG20,'Finish order'!$E:$K,5,FALSE),"")</f>
        <v/>
      </c>
      <c r="CJ20" s="11" t="str">
        <f>IFERROR(VLOOKUP(CG$1&amp;":"&amp;CG20,'Finish order'!$E:$K,3,FALSE),"")</f>
        <v/>
      </c>
      <c r="CK20" s="2" t="str">
        <f>IFERROR(VLOOKUP(CG$1&amp;":"&amp;CG20,'Finish order'!$E:$K,2,FALSE),"")</f>
        <v/>
      </c>
      <c r="CM20" s="11"/>
      <c r="CN20" s="2">
        <v>19</v>
      </c>
      <c r="CO20" s="2" t="str">
        <f>IFERROR(VLOOKUP(CN$1&amp;":"&amp;CN20,'Finish order'!$E:$K,4,FALSE),"")</f>
        <v/>
      </c>
      <c r="CP20" s="2" t="str">
        <f>IFERROR(VLOOKUP(CN$1&amp;":"&amp;CN20,'Finish order'!$E:$K,5,FALSE),"")</f>
        <v/>
      </c>
      <c r="CQ20" s="11" t="str">
        <f>IFERROR(VLOOKUP(CN$1&amp;":"&amp;CN20,'Finish order'!$E:$K,3,FALSE),"")</f>
        <v/>
      </c>
      <c r="CR20" s="2" t="str">
        <f>IFERROR(VLOOKUP(CN$1&amp;":"&amp;CN20,'Finish order'!$E:$K,2,FALSE),"")</f>
        <v/>
      </c>
      <c r="CS20" s="11"/>
    </row>
    <row r="21" spans="1:97" x14ac:dyDescent="0.2">
      <c r="A21" s="2">
        <v>20</v>
      </c>
      <c r="B21" s="2" t="str">
        <f>IFERROR(VLOOKUP($A$1&amp;":"&amp;A21,'Finish order'!C:K,6,FALSE),"")</f>
        <v>Damian Kilpin</v>
      </c>
      <c r="C21" s="2" t="str">
        <f>IFERROR(VLOOKUP(A$1&amp;":"&amp;A21,'Finish order'!$C:$K,9,FALSE),"")</f>
        <v>M45</v>
      </c>
      <c r="D21" s="2" t="str">
        <f>IFERROR(VLOOKUP(A$1&amp;":"&amp;A21,'Finish order'!$C:$K,7,FALSE),"")</f>
        <v>Penistone Footpath Runners &amp; AC</v>
      </c>
      <c r="E21" s="11">
        <f>IFERROR(VLOOKUP($A$1&amp;":"&amp;A21,'Finish order'!C:K,5,FALSE),"")</f>
        <v>3.965277777777778E-2</v>
      </c>
      <c r="F21" s="2">
        <f>IFERROR(VLOOKUP($A$1&amp;":"&amp;A21,'Finish order'!C:K,4,FALSE),"")</f>
        <v>609</v>
      </c>
      <c r="H21" s="2">
        <v>20</v>
      </c>
      <c r="I21" s="2" t="str">
        <f>IFERROR(VLOOKUP(H$1&amp;":"&amp;H21,'Finish order'!$C:$K,6,FALSE),"")</f>
        <v>Nicola Thorpe</v>
      </c>
      <c r="J21" s="2" t="str">
        <f>IFERROR(VLOOKUP(H$1&amp;":"&amp;H21,'Finish order'!$C:$K,9,FALSE),"")</f>
        <v>W55</v>
      </c>
      <c r="K21" s="2" t="str">
        <f>IFERROR(VLOOKUP(H$1&amp;":"&amp;H21,'Finish order'!$C:$K,7,FALSE),"")</f>
        <v>Pickering RC</v>
      </c>
      <c r="L21" s="11">
        <f>IFERROR(VLOOKUP(H$1&amp;":"&amp;H21,'Finish order'!$C:$K,5,FALSE),"")</f>
        <v>5.4155092592592595E-2</v>
      </c>
      <c r="M21" s="2">
        <f>IFERROR(VLOOKUP(H$1&amp;":"&amp;H21,'Finish order'!$C:$K,4,FALSE),"")</f>
        <v>256</v>
      </c>
      <c r="O21" s="2">
        <v>20</v>
      </c>
      <c r="P21" s="2" t="str">
        <f>IFERROR(VLOOKUP(O$1&amp;":"&amp;O21,'Finish order'!$E:$K,4,FALSE),"")</f>
        <v/>
      </c>
      <c r="Q21" s="2" t="str">
        <f>IFERROR(VLOOKUP(O$1&amp;":"&amp;O21,'Finish order'!$E:$K,5,FALSE),"")</f>
        <v/>
      </c>
      <c r="R21" s="11" t="str">
        <f>IFERROR(VLOOKUP(O$1&amp;":"&amp;O21,'Finish order'!$E:$K,3,FALSE),"")</f>
        <v/>
      </c>
      <c r="S21" s="2" t="str">
        <f>IFERROR(VLOOKUP(O$1&amp;":"&amp;O21,'Finish order'!$E:$K,2,FALSE),"")</f>
        <v/>
      </c>
      <c r="V21" s="2">
        <v>20</v>
      </c>
      <c r="W21" s="2" t="str">
        <f>IFERROR(VLOOKUP(V$1&amp;":"&amp;V21,'Finish order'!$E:$K,4,FALSE),"")</f>
        <v/>
      </c>
      <c r="X21" s="2" t="str">
        <f>IFERROR(VLOOKUP(V$1&amp;":"&amp;V21,'Finish order'!$E:$K,5,FALSE),"")</f>
        <v/>
      </c>
      <c r="Y21" s="11" t="str">
        <f>IFERROR(VLOOKUP(V$1&amp;":"&amp;V21,'Finish order'!$E:$K,3,FALSE),"")</f>
        <v/>
      </c>
      <c r="Z21" s="2" t="str">
        <f>IFERROR(VLOOKUP(V$1&amp;":"&amp;V21,'Finish order'!$E:$K,2,FALSE),"")</f>
        <v/>
      </c>
      <c r="AA21" s="2" t="str">
        <f>IF(Table827[[#This Row],[Name]]="","",IF((COUNTIF($I$2:$I$4,W21)&gt;0),"Top3",""))</f>
        <v/>
      </c>
      <c r="AC21" s="2">
        <v>20</v>
      </c>
      <c r="AD21" s="2" t="str">
        <f>IFERROR(VLOOKUP(AC$1&amp;":"&amp;AC21,'Finish order'!$E:$K,4,FALSE),"")</f>
        <v/>
      </c>
      <c r="AE21" s="2" t="str">
        <f>IFERROR(VLOOKUP(AC$1&amp;":"&amp;AC21,'Finish order'!$E:$K,5,FALSE),"")</f>
        <v/>
      </c>
      <c r="AF21" s="11" t="str">
        <f>IFERROR(VLOOKUP(AC$1&amp;":"&amp;AC21,'Finish order'!$E:$K,3,FALSE),"")</f>
        <v/>
      </c>
      <c r="AG21" s="2" t="str">
        <f>IFERROR(VLOOKUP(AC$1&amp;":"&amp;AC21,'Finish order'!$E:$K,2,FALSE),"")</f>
        <v/>
      </c>
      <c r="AJ21" s="2">
        <v>20</v>
      </c>
      <c r="AK21" s="2" t="str">
        <f>IFERROR(VLOOKUP(AJ$1&amp;":"&amp;AJ21,'Finish order'!$E:$K,4,FALSE),"")</f>
        <v/>
      </c>
      <c r="AL21" s="2" t="str">
        <f>IFERROR(VLOOKUP(AJ$1&amp;":"&amp;AJ21,'Finish order'!$E:$K,5,FALSE),"")</f>
        <v/>
      </c>
      <c r="AM21" s="11" t="str">
        <f>IFERROR(VLOOKUP(AJ$1&amp;":"&amp;AJ21,'Finish order'!$E:$K,3,FALSE),"")</f>
        <v/>
      </c>
      <c r="AN21" s="2" t="str">
        <f>IFERROR(VLOOKUP(AJ$1&amp;":"&amp;AJ21,'Finish order'!$E:$K,2,FALSE),"")</f>
        <v/>
      </c>
      <c r="AQ21" s="2">
        <v>20</v>
      </c>
      <c r="AR21" s="2" t="str">
        <f>IFERROR(VLOOKUP(AQ$1&amp;":"&amp;AQ21,'Finish order'!$E:$K,4,FALSE),"")</f>
        <v/>
      </c>
      <c r="AS21" s="2" t="str">
        <f>IFERROR(VLOOKUP(AQ$1&amp;":"&amp;AQ21,'Finish order'!$E:$K,5,FALSE),"")</f>
        <v/>
      </c>
      <c r="AT21" s="11" t="str">
        <f>IFERROR(VLOOKUP(AQ$1&amp;":"&amp;AQ21,'Finish order'!$E:$K,3,FALSE),"")</f>
        <v/>
      </c>
      <c r="AU21" s="2" t="str">
        <f>IFERROR(VLOOKUP(AQ$1&amp;":"&amp;AQ21,'Finish order'!$E:$K,2,FALSE),"")</f>
        <v/>
      </c>
      <c r="AX21" s="2">
        <v>20</v>
      </c>
      <c r="AY21" s="2" t="str">
        <f>IFERROR(VLOOKUP(AX$1&amp;":"&amp;AX21,'Finish order'!$E:$K,4,FALSE),"")</f>
        <v/>
      </c>
      <c r="AZ21" s="2" t="str">
        <f>IFERROR(VLOOKUP(AX$1&amp;":"&amp;AX21,'Finish order'!$E:$K,5,FALSE),"")</f>
        <v/>
      </c>
      <c r="BA21" s="11" t="str">
        <f>IFERROR(VLOOKUP(AX$1&amp;":"&amp;AX21,'Finish order'!$E:$K,3,FALSE),"")</f>
        <v/>
      </c>
      <c r="BB21" s="2" t="str">
        <f>IFERROR(VLOOKUP(AX$1&amp;":"&amp;AX21,'Finish order'!$E:$K,2,FALSE),"")</f>
        <v/>
      </c>
      <c r="BE21" s="2">
        <v>20</v>
      </c>
      <c r="BF21" s="11" t="str">
        <f>IFERROR(VLOOKUP(BE$1&amp;":"&amp;BE21,'Finish order'!$E:$K,4,FALSE),"")</f>
        <v/>
      </c>
      <c r="BG21" s="2" t="str">
        <f>IFERROR(VLOOKUP(BE$1&amp;":"&amp;BE21,'Finish order'!$E:$K,5,FALSE),"")</f>
        <v/>
      </c>
      <c r="BH21" s="11" t="str">
        <f>IFERROR(VLOOKUP(BE$1&amp;":"&amp;BE21,'Finish order'!$E:$K,3,FALSE),"")</f>
        <v/>
      </c>
      <c r="BI21" s="2" t="str">
        <f>IFERROR(VLOOKUP(BE$1&amp;":"&amp;BE21,'Finish order'!$E:$K,2,FALSE),"")</f>
        <v/>
      </c>
      <c r="BL21" s="2">
        <v>20</v>
      </c>
      <c r="BM21" s="11" t="str">
        <f>IFERROR(VLOOKUP(BL$1&amp;":"&amp;BL21,'Finish order'!$E:$K,4,FALSE),"")</f>
        <v/>
      </c>
      <c r="BN21" s="2" t="str">
        <f>IFERROR(VLOOKUP(BL$1&amp;":"&amp;BL21,'Finish order'!$E:$K,5,FALSE),"")</f>
        <v/>
      </c>
      <c r="BO21" s="11" t="str">
        <f>IFERROR(VLOOKUP(BL$1&amp;":"&amp;BL21,'Finish order'!$E:$K,3,FALSE),"")</f>
        <v/>
      </c>
      <c r="BP21" s="2" t="str">
        <f>IFERROR(VLOOKUP(BL$1&amp;":"&amp;BL21,'Finish order'!$E:$K,2,FALSE),"")</f>
        <v/>
      </c>
      <c r="BS21" s="13">
        <v>20</v>
      </c>
      <c r="BT21" s="2" t="str">
        <f>IFERROR(VLOOKUP(BS$1&amp;":"&amp;BS21,'Finish order'!$E:$K,4,FALSE),"")</f>
        <v/>
      </c>
      <c r="BU21" s="2" t="str">
        <f>IFERROR(VLOOKUP(BS$1&amp;":"&amp;BS21,'Finish order'!$E:$K,5,FALSE),"")</f>
        <v/>
      </c>
      <c r="BV21" s="11" t="str">
        <f>IFERROR(VLOOKUP(BS$1&amp;":"&amp;BS21,'Finish order'!$E:$K,3,FALSE),"")</f>
        <v/>
      </c>
      <c r="BW21" s="2" t="str">
        <f>IFERROR(VLOOKUP(BS$1&amp;":"&amp;BS21,'Finish order'!$E:$K,2,FALSE),"")</f>
        <v/>
      </c>
      <c r="BZ21" s="13">
        <v>20</v>
      </c>
      <c r="CA21" s="2" t="str">
        <f>IFERROR(VLOOKUP(BZ$1&amp;":"&amp;BZ21,'Finish order'!$E:$K,4,FALSE),"")</f>
        <v/>
      </c>
      <c r="CB21" s="2" t="str">
        <f>IFERROR(VLOOKUP(BZ$1&amp;":"&amp;BZ21,'Finish order'!$E:$K,5,FALSE),"")</f>
        <v/>
      </c>
      <c r="CC21" s="11" t="str">
        <f>IFERROR(VLOOKUP(BZ$1&amp;":"&amp;BZ21,'Finish order'!$E:$K,3,FALSE),"")</f>
        <v/>
      </c>
      <c r="CD21" s="2" t="str">
        <f>IFERROR(VLOOKUP(BZ$1&amp;":"&amp;BZ21,'Finish order'!$E:$K,2,FALSE),"")</f>
        <v/>
      </c>
      <c r="CF21" s="11"/>
      <c r="CG21" s="2">
        <v>20</v>
      </c>
      <c r="CH21" s="2" t="str">
        <f>IFERROR(VLOOKUP(CG$1&amp;":"&amp;CG21,'Finish order'!$E:$K,4,FALSE),"")</f>
        <v/>
      </c>
      <c r="CI21" s="2" t="str">
        <f>IFERROR(VLOOKUP(CG$1&amp;":"&amp;CG21,'Finish order'!$E:$K,5,FALSE),"")</f>
        <v/>
      </c>
      <c r="CJ21" s="11" t="str">
        <f>IFERROR(VLOOKUP(CG$1&amp;":"&amp;CG21,'Finish order'!$E:$K,3,FALSE),"")</f>
        <v/>
      </c>
      <c r="CK21" s="2" t="str">
        <f>IFERROR(VLOOKUP(CG$1&amp;":"&amp;CG21,'Finish order'!$E:$K,2,FALSE),"")</f>
        <v/>
      </c>
      <c r="CM21" s="11"/>
      <c r="CN21" s="2">
        <v>20</v>
      </c>
      <c r="CO21" s="2" t="str">
        <f>IFERROR(VLOOKUP(CN$1&amp;":"&amp;CN21,'Finish order'!$E:$K,4,FALSE),"")</f>
        <v/>
      </c>
      <c r="CP21" s="2" t="str">
        <f>IFERROR(VLOOKUP(CN$1&amp;":"&amp;CN21,'Finish order'!$E:$K,5,FALSE),"")</f>
        <v/>
      </c>
      <c r="CQ21" s="11" t="str">
        <f>IFERROR(VLOOKUP(CN$1&amp;":"&amp;CN21,'Finish order'!$E:$K,3,FALSE),"")</f>
        <v/>
      </c>
      <c r="CR21" s="2" t="str">
        <f>IFERROR(VLOOKUP(CN$1&amp;":"&amp;CN21,'Finish order'!$E:$K,2,FALSE),"")</f>
        <v/>
      </c>
      <c r="CS21" s="11"/>
    </row>
    <row r="22" spans="1:97" x14ac:dyDescent="0.2">
      <c r="A22" s="2">
        <v>21</v>
      </c>
      <c r="B22" s="2" t="str">
        <f>IFERROR(VLOOKUP($A$1&amp;":"&amp;A22,'Finish order'!C:K,6,FALSE),"")</f>
        <v>Richard Atkins</v>
      </c>
      <c r="C22" s="2" t="str">
        <f>IFERROR(VLOOKUP(A$1&amp;":"&amp;A22,'Finish order'!$C:$K,9,FALSE),"")</f>
        <v>M40</v>
      </c>
      <c r="D22" s="2" t="str">
        <f>IFERROR(VLOOKUP(A$1&amp;":"&amp;A22,'Finish order'!$C:$K,7,FALSE),"")</f>
        <v>North York Moors AC</v>
      </c>
      <c r="E22" s="11">
        <f>IFERROR(VLOOKUP($A$1&amp;":"&amp;A22,'Finish order'!C:K,5,FALSE),"")</f>
        <v>3.9814814814814817E-2</v>
      </c>
      <c r="F22" s="2">
        <f>IFERROR(VLOOKUP($A$1&amp;":"&amp;A22,'Finish order'!C:K,4,FALSE),"")</f>
        <v>502</v>
      </c>
      <c r="H22" s="2">
        <v>21</v>
      </c>
      <c r="I22" s="2" t="str">
        <f>IFERROR(VLOOKUP(H$1&amp;":"&amp;H22,'Finish order'!$C:$K,6,FALSE),"")</f>
        <v>Fran Jeffery</v>
      </c>
      <c r="J22" s="2" t="str">
        <f>IFERROR(VLOOKUP(H$1&amp;":"&amp;H22,'Finish order'!$C:$K,9,FALSE),"")</f>
        <v>W40</v>
      </c>
      <c r="K22" s="2" t="str">
        <f>IFERROR(VLOOKUP(H$1&amp;":"&amp;H22,'Finish order'!$C:$K,7,FALSE),"")</f>
        <v>Thirsk &amp; Sowerby Harriers</v>
      </c>
      <c r="L22" s="11">
        <f>IFERROR(VLOOKUP(H$1&amp;":"&amp;H22,'Finish order'!$C:$K,5,FALSE),"")</f>
        <v>5.5231481481481479E-2</v>
      </c>
      <c r="M22" s="2">
        <f>IFERROR(VLOOKUP(H$1&amp;":"&amp;H22,'Finish order'!$C:$K,4,FALSE),"")</f>
        <v>106</v>
      </c>
      <c r="O22" s="2">
        <v>21</v>
      </c>
      <c r="P22" s="2" t="str">
        <f>IFERROR(VLOOKUP(O$1&amp;":"&amp;O22,'Finish order'!$E:$K,4,FALSE),"")</f>
        <v/>
      </c>
      <c r="Q22" s="2" t="str">
        <f>IFERROR(VLOOKUP(O$1&amp;":"&amp;O22,'Finish order'!$E:$K,5,FALSE),"")</f>
        <v/>
      </c>
      <c r="R22" s="11" t="str">
        <f>IFERROR(VLOOKUP(O$1&amp;":"&amp;O22,'Finish order'!$E:$K,3,FALSE),"")</f>
        <v/>
      </c>
      <c r="S22" s="2" t="str">
        <f>IFERROR(VLOOKUP(O$1&amp;":"&amp;O22,'Finish order'!$E:$K,2,FALSE),"")</f>
        <v/>
      </c>
      <c r="V22" s="2">
        <v>21</v>
      </c>
      <c r="W22" s="2" t="str">
        <f>IFERROR(VLOOKUP(V$1&amp;":"&amp;V22,'Finish order'!$E:$K,4,FALSE),"")</f>
        <v/>
      </c>
      <c r="X22" s="2" t="str">
        <f>IFERROR(VLOOKUP(V$1&amp;":"&amp;V22,'Finish order'!$E:$K,5,FALSE),"")</f>
        <v/>
      </c>
      <c r="Y22" s="11" t="str">
        <f>IFERROR(VLOOKUP(V$1&amp;":"&amp;V22,'Finish order'!$E:$K,3,FALSE),"")</f>
        <v/>
      </c>
      <c r="Z22" s="2" t="str">
        <f>IFERROR(VLOOKUP(V$1&amp;":"&amp;V22,'Finish order'!$E:$K,2,FALSE),"")</f>
        <v/>
      </c>
      <c r="AA22" s="2" t="str">
        <f>IF(Table827[[#This Row],[Name]]="","",IF((COUNTIF($I$2:$I$4,W22)&gt;0),"Top3",""))</f>
        <v/>
      </c>
      <c r="AC22" s="2">
        <v>21</v>
      </c>
      <c r="AD22" s="2" t="str">
        <f>IFERROR(VLOOKUP(AC$1&amp;":"&amp;AC22,'Finish order'!$E:$K,4,FALSE),"")</f>
        <v/>
      </c>
      <c r="AE22" s="2" t="str">
        <f>IFERROR(VLOOKUP(AC$1&amp;":"&amp;AC22,'Finish order'!$E:$K,5,FALSE),"")</f>
        <v/>
      </c>
      <c r="AF22" s="11" t="str">
        <f>IFERROR(VLOOKUP(AC$1&amp;":"&amp;AC22,'Finish order'!$E:$K,3,FALSE),"")</f>
        <v/>
      </c>
      <c r="AG22" s="2" t="str">
        <f>IFERROR(VLOOKUP(AC$1&amp;":"&amp;AC22,'Finish order'!$E:$K,2,FALSE),"")</f>
        <v/>
      </c>
      <c r="AJ22" s="2">
        <v>21</v>
      </c>
      <c r="AK22" s="2" t="str">
        <f>IFERROR(VLOOKUP(AJ$1&amp;":"&amp;AJ22,'Finish order'!$E:$K,4,FALSE),"")</f>
        <v/>
      </c>
      <c r="AL22" s="2" t="str">
        <f>IFERROR(VLOOKUP(AJ$1&amp;":"&amp;AJ22,'Finish order'!$E:$K,5,FALSE),"")</f>
        <v/>
      </c>
      <c r="AM22" s="11" t="str">
        <f>IFERROR(VLOOKUP(AJ$1&amp;":"&amp;AJ22,'Finish order'!$E:$K,3,FALSE),"")</f>
        <v/>
      </c>
      <c r="AN22" s="2" t="str">
        <f>IFERROR(VLOOKUP(AJ$1&amp;":"&amp;AJ22,'Finish order'!$E:$K,2,FALSE),"")</f>
        <v/>
      </c>
      <c r="AQ22" s="2">
        <v>21</v>
      </c>
      <c r="AR22" s="2" t="str">
        <f>IFERROR(VLOOKUP(AQ$1&amp;":"&amp;AQ22,'Finish order'!$E:$K,4,FALSE),"")</f>
        <v/>
      </c>
      <c r="AS22" s="2" t="str">
        <f>IFERROR(VLOOKUP(AQ$1&amp;":"&amp;AQ22,'Finish order'!$E:$K,5,FALSE),"")</f>
        <v/>
      </c>
      <c r="AT22" s="11" t="str">
        <f>IFERROR(VLOOKUP(AQ$1&amp;":"&amp;AQ22,'Finish order'!$E:$K,3,FALSE),"")</f>
        <v/>
      </c>
      <c r="AU22" s="2" t="str">
        <f>IFERROR(VLOOKUP(AQ$1&amp;":"&amp;AQ22,'Finish order'!$E:$K,2,FALSE),"")</f>
        <v/>
      </c>
      <c r="AX22" s="2">
        <v>21</v>
      </c>
      <c r="AY22" s="2" t="str">
        <f>IFERROR(VLOOKUP(AX$1&amp;":"&amp;AX22,'Finish order'!$E:$K,4,FALSE),"")</f>
        <v/>
      </c>
      <c r="AZ22" s="2" t="str">
        <f>IFERROR(VLOOKUP(AX$1&amp;":"&amp;AX22,'Finish order'!$E:$K,5,FALSE),"")</f>
        <v/>
      </c>
      <c r="BA22" s="11" t="str">
        <f>IFERROR(VLOOKUP(AX$1&amp;":"&amp;AX22,'Finish order'!$E:$K,3,FALSE),"")</f>
        <v/>
      </c>
      <c r="BB22" s="2" t="str">
        <f>IFERROR(VLOOKUP(AX$1&amp;":"&amp;AX22,'Finish order'!$E:$K,2,FALSE),"")</f>
        <v/>
      </c>
      <c r="BE22" s="2">
        <v>21</v>
      </c>
      <c r="BF22" s="11" t="str">
        <f>IFERROR(VLOOKUP(BE$1&amp;":"&amp;BE22,'Finish order'!$E:$K,4,FALSE),"")</f>
        <v/>
      </c>
      <c r="BG22" s="2" t="str">
        <f>IFERROR(VLOOKUP(BE$1&amp;":"&amp;BE22,'Finish order'!$E:$K,5,FALSE),"")</f>
        <v/>
      </c>
      <c r="BH22" s="11" t="str">
        <f>IFERROR(VLOOKUP(BE$1&amp;":"&amp;BE22,'Finish order'!$E:$K,3,FALSE),"")</f>
        <v/>
      </c>
      <c r="BI22" s="2" t="str">
        <f>IFERROR(VLOOKUP(BE$1&amp;":"&amp;BE22,'Finish order'!$E:$K,2,FALSE),"")</f>
        <v/>
      </c>
      <c r="BL22" s="2">
        <v>21</v>
      </c>
      <c r="BM22" s="11" t="str">
        <f>IFERROR(VLOOKUP(BL$1&amp;":"&amp;BL22,'Finish order'!$E:$K,4,FALSE),"")</f>
        <v/>
      </c>
      <c r="BN22" s="2" t="str">
        <f>IFERROR(VLOOKUP(BL$1&amp;":"&amp;BL22,'Finish order'!$E:$K,5,FALSE),"")</f>
        <v/>
      </c>
      <c r="BO22" s="11" t="str">
        <f>IFERROR(VLOOKUP(BL$1&amp;":"&amp;BL22,'Finish order'!$E:$K,3,FALSE),"")</f>
        <v/>
      </c>
      <c r="BP22" s="2" t="str">
        <f>IFERROR(VLOOKUP(BL$1&amp;":"&amp;BL22,'Finish order'!$E:$K,2,FALSE),"")</f>
        <v/>
      </c>
      <c r="BS22" s="13">
        <v>21</v>
      </c>
      <c r="BT22" s="2" t="str">
        <f>IFERROR(VLOOKUP(BS$1&amp;":"&amp;BS22,'Finish order'!$E:$K,4,FALSE),"")</f>
        <v/>
      </c>
      <c r="BU22" s="2" t="str">
        <f>IFERROR(VLOOKUP(BS$1&amp;":"&amp;BS22,'Finish order'!$E:$K,5,FALSE),"")</f>
        <v/>
      </c>
      <c r="BV22" s="11" t="str">
        <f>IFERROR(VLOOKUP(BS$1&amp;":"&amp;BS22,'Finish order'!$E:$K,3,FALSE),"")</f>
        <v/>
      </c>
      <c r="BW22" s="2" t="str">
        <f>IFERROR(VLOOKUP(BS$1&amp;":"&amp;BS22,'Finish order'!$E:$K,2,FALSE),"")</f>
        <v/>
      </c>
      <c r="BZ22" s="13">
        <v>21</v>
      </c>
      <c r="CA22" s="2" t="str">
        <f>IFERROR(VLOOKUP(BZ$1&amp;":"&amp;BZ22,'Finish order'!$E:$K,4,FALSE),"")</f>
        <v/>
      </c>
      <c r="CB22" s="2" t="str">
        <f>IFERROR(VLOOKUP(BZ$1&amp;":"&amp;BZ22,'Finish order'!$E:$K,5,FALSE),"")</f>
        <v/>
      </c>
      <c r="CC22" s="11" t="str">
        <f>IFERROR(VLOOKUP(BZ$1&amp;":"&amp;BZ22,'Finish order'!$E:$K,3,FALSE),"")</f>
        <v/>
      </c>
      <c r="CD22" s="2" t="str">
        <f>IFERROR(VLOOKUP(BZ$1&amp;":"&amp;BZ22,'Finish order'!$E:$K,2,FALSE),"")</f>
        <v/>
      </c>
      <c r="CF22" s="11"/>
      <c r="CG22" s="2">
        <v>21</v>
      </c>
      <c r="CH22" s="2" t="str">
        <f>IFERROR(VLOOKUP(CG$1&amp;":"&amp;CG22,'Finish order'!$E:$K,4,FALSE),"")</f>
        <v/>
      </c>
      <c r="CI22" s="2" t="str">
        <f>IFERROR(VLOOKUP(CG$1&amp;":"&amp;CG22,'Finish order'!$E:$K,5,FALSE),"")</f>
        <v/>
      </c>
      <c r="CJ22" s="11" t="str">
        <f>IFERROR(VLOOKUP(CG$1&amp;":"&amp;CG22,'Finish order'!$E:$K,3,FALSE),"")</f>
        <v/>
      </c>
      <c r="CK22" s="2" t="str">
        <f>IFERROR(VLOOKUP(CG$1&amp;":"&amp;CG22,'Finish order'!$E:$K,2,FALSE),"")</f>
        <v/>
      </c>
      <c r="CM22" s="11"/>
      <c r="CN22" s="2">
        <v>21</v>
      </c>
      <c r="CO22" s="2" t="str">
        <f>IFERROR(VLOOKUP(CN$1&amp;":"&amp;CN22,'Finish order'!$E:$K,4,FALSE),"")</f>
        <v/>
      </c>
      <c r="CP22" s="2" t="str">
        <f>IFERROR(VLOOKUP(CN$1&amp;":"&amp;CN22,'Finish order'!$E:$K,5,FALSE),"")</f>
        <v/>
      </c>
      <c r="CQ22" s="11" t="str">
        <f>IFERROR(VLOOKUP(CN$1&amp;":"&amp;CN22,'Finish order'!$E:$K,3,FALSE),"")</f>
        <v/>
      </c>
      <c r="CR22" s="2" t="str">
        <f>IFERROR(VLOOKUP(CN$1&amp;":"&amp;CN22,'Finish order'!$E:$K,2,FALSE),"")</f>
        <v/>
      </c>
      <c r="CS22" s="11"/>
    </row>
    <row r="23" spans="1:97" x14ac:dyDescent="0.2">
      <c r="A23" s="2">
        <v>22</v>
      </c>
      <c r="B23" s="2" t="str">
        <f>IFERROR(VLOOKUP($A$1&amp;":"&amp;A23,'Finish order'!C:K,6,FALSE),"")</f>
        <v>Reiner Hesse</v>
      </c>
      <c r="C23" s="2" t="str">
        <f>IFERROR(VLOOKUP(A$1&amp;":"&amp;A23,'Finish order'!$C:$K,9,FALSE),"")</f>
        <v>M50</v>
      </c>
      <c r="D23" s="2" t="str">
        <f>IFERROR(VLOOKUP(A$1&amp;":"&amp;A23,'Finish order'!$C:$K,7,FALSE),"")</f>
        <v>Loftus &amp; Whitby AC</v>
      </c>
      <c r="E23" s="11">
        <f>IFERROR(VLOOKUP($A$1&amp;":"&amp;A23,'Finish order'!C:K,5,FALSE),"")</f>
        <v>3.9918981481481479E-2</v>
      </c>
      <c r="F23" s="2">
        <f>IFERROR(VLOOKUP($A$1&amp;":"&amp;A23,'Finish order'!C:K,4,FALSE),"")</f>
        <v>700</v>
      </c>
      <c r="H23" s="2">
        <v>22</v>
      </c>
      <c r="I23" s="2" t="str">
        <f>IFERROR(VLOOKUP(H$1&amp;":"&amp;H23,'Finish order'!$C:$K,6,FALSE),"")</f>
        <v>Alice Hayter</v>
      </c>
      <c r="J23" s="2" t="str">
        <f>IFERROR(VLOOKUP(H$1&amp;":"&amp;H23,'Finish order'!$C:$K,9,FALSE),"")</f>
        <v>W45</v>
      </c>
      <c r="K23" s="2" t="str">
        <f>IFERROR(VLOOKUP(H$1&amp;":"&amp;H23,'Finish order'!$C:$K,7,FALSE),"")</f>
        <v>Pickering RC</v>
      </c>
      <c r="L23" s="11">
        <f>IFERROR(VLOOKUP(H$1&amp;":"&amp;H23,'Finish order'!$C:$K,5,FALSE),"")</f>
        <v>5.6400462962962965E-2</v>
      </c>
      <c r="M23" s="2">
        <f>IFERROR(VLOOKUP(H$1&amp;":"&amp;H23,'Finish order'!$C:$K,4,FALSE),"")</f>
        <v>151</v>
      </c>
      <c r="O23" s="2">
        <v>22</v>
      </c>
      <c r="P23" s="2" t="str">
        <f>IFERROR(VLOOKUP(O$1&amp;":"&amp;O23,'Finish order'!$E:$K,4,FALSE),"")</f>
        <v/>
      </c>
      <c r="Q23" s="2" t="str">
        <f>IFERROR(VLOOKUP(O$1&amp;":"&amp;O23,'Finish order'!$E:$K,5,FALSE),"")</f>
        <v/>
      </c>
      <c r="R23" s="11" t="str">
        <f>IFERROR(VLOOKUP(O$1&amp;":"&amp;O23,'Finish order'!$E:$K,3,FALSE),"")</f>
        <v/>
      </c>
      <c r="S23" s="2" t="str">
        <f>IFERROR(VLOOKUP(O$1&amp;":"&amp;O23,'Finish order'!$E:$K,2,FALSE),"")</f>
        <v/>
      </c>
      <c r="V23" s="2">
        <v>22</v>
      </c>
      <c r="W23" s="2" t="str">
        <f>IFERROR(VLOOKUP(V$1&amp;":"&amp;V23,'Finish order'!$E:$K,4,FALSE),"")</f>
        <v/>
      </c>
      <c r="X23" s="2" t="str">
        <f>IFERROR(VLOOKUP(V$1&amp;":"&amp;V23,'Finish order'!$E:$K,5,FALSE),"")</f>
        <v/>
      </c>
      <c r="Y23" s="11" t="str">
        <f>IFERROR(VLOOKUP(V$1&amp;":"&amp;V23,'Finish order'!$E:$K,3,FALSE),"")</f>
        <v/>
      </c>
      <c r="Z23" s="2" t="str">
        <f>IFERROR(VLOOKUP(V$1&amp;":"&amp;V23,'Finish order'!$E:$K,2,FALSE),"")</f>
        <v/>
      </c>
      <c r="AA23" s="2" t="str">
        <f>IF(Table827[[#This Row],[Name]]="","",IF((COUNTIF($I$2:$I$4,W23)&gt;0),"Top3",""))</f>
        <v/>
      </c>
      <c r="AC23" s="2">
        <v>22</v>
      </c>
      <c r="AD23" s="2" t="str">
        <f>IFERROR(VLOOKUP(AC$1&amp;":"&amp;AC23,'Finish order'!$E:$K,4,FALSE),"")</f>
        <v/>
      </c>
      <c r="AE23" s="2" t="str">
        <f>IFERROR(VLOOKUP(AC$1&amp;":"&amp;AC23,'Finish order'!$E:$K,5,FALSE),"")</f>
        <v/>
      </c>
      <c r="AF23" s="11" t="str">
        <f>IFERROR(VLOOKUP(AC$1&amp;":"&amp;AC23,'Finish order'!$E:$K,3,FALSE),"")</f>
        <v/>
      </c>
      <c r="AG23" s="2" t="str">
        <f>IFERROR(VLOOKUP(AC$1&amp;":"&amp;AC23,'Finish order'!$E:$K,2,FALSE),"")</f>
        <v/>
      </c>
      <c r="AJ23" s="2">
        <v>22</v>
      </c>
      <c r="AK23" s="2" t="str">
        <f>IFERROR(VLOOKUP(AJ$1&amp;":"&amp;AJ23,'Finish order'!$E:$K,4,FALSE),"")</f>
        <v/>
      </c>
      <c r="AL23" s="2" t="str">
        <f>IFERROR(VLOOKUP(AJ$1&amp;":"&amp;AJ23,'Finish order'!$E:$K,5,FALSE),"")</f>
        <v/>
      </c>
      <c r="AM23" s="11" t="str">
        <f>IFERROR(VLOOKUP(AJ$1&amp;":"&amp;AJ23,'Finish order'!$E:$K,3,FALSE),"")</f>
        <v/>
      </c>
      <c r="AN23" s="2" t="str">
        <f>IFERROR(VLOOKUP(AJ$1&amp;":"&amp;AJ23,'Finish order'!$E:$K,2,FALSE),"")</f>
        <v/>
      </c>
      <c r="AQ23" s="2">
        <v>22</v>
      </c>
      <c r="AR23" s="2" t="str">
        <f>IFERROR(VLOOKUP(AQ$1&amp;":"&amp;AQ23,'Finish order'!$E:$K,4,FALSE),"")</f>
        <v/>
      </c>
      <c r="AS23" s="2" t="str">
        <f>IFERROR(VLOOKUP(AQ$1&amp;":"&amp;AQ23,'Finish order'!$E:$K,5,FALSE),"")</f>
        <v/>
      </c>
      <c r="AT23" s="11" t="str">
        <f>IFERROR(VLOOKUP(AQ$1&amp;":"&amp;AQ23,'Finish order'!$E:$K,3,FALSE),"")</f>
        <v/>
      </c>
      <c r="AU23" s="2" t="str">
        <f>IFERROR(VLOOKUP(AQ$1&amp;":"&amp;AQ23,'Finish order'!$E:$K,2,FALSE),"")</f>
        <v/>
      </c>
      <c r="AX23" s="2">
        <v>22</v>
      </c>
      <c r="AY23" s="2" t="str">
        <f>IFERROR(VLOOKUP(AX$1&amp;":"&amp;AX23,'Finish order'!$E:$K,4,FALSE),"")</f>
        <v/>
      </c>
      <c r="AZ23" s="2" t="str">
        <f>IFERROR(VLOOKUP(AX$1&amp;":"&amp;AX23,'Finish order'!$E:$K,5,FALSE),"")</f>
        <v/>
      </c>
      <c r="BA23" s="11" t="str">
        <f>IFERROR(VLOOKUP(AX$1&amp;":"&amp;AX23,'Finish order'!$E:$K,3,FALSE),"")</f>
        <v/>
      </c>
      <c r="BB23" s="2" t="str">
        <f>IFERROR(VLOOKUP(AX$1&amp;":"&amp;AX23,'Finish order'!$E:$K,2,FALSE),"")</f>
        <v/>
      </c>
      <c r="BE23" s="2">
        <v>22</v>
      </c>
      <c r="BF23" s="11" t="str">
        <f>IFERROR(VLOOKUP(BE$1&amp;":"&amp;BE23,'Finish order'!$E:$K,4,FALSE),"")</f>
        <v/>
      </c>
      <c r="BG23" s="2" t="str">
        <f>IFERROR(VLOOKUP(BE$1&amp;":"&amp;BE23,'Finish order'!$E:$K,5,FALSE),"")</f>
        <v/>
      </c>
      <c r="BH23" s="11" t="str">
        <f>IFERROR(VLOOKUP(BE$1&amp;":"&amp;BE23,'Finish order'!$E:$K,3,FALSE),"")</f>
        <v/>
      </c>
      <c r="BI23" s="2" t="str">
        <f>IFERROR(VLOOKUP(BE$1&amp;":"&amp;BE23,'Finish order'!$E:$K,2,FALSE),"")</f>
        <v/>
      </c>
      <c r="BL23" s="2">
        <v>22</v>
      </c>
      <c r="BM23" s="11" t="str">
        <f>IFERROR(VLOOKUP(BL$1&amp;":"&amp;BL23,'Finish order'!$E:$K,4,FALSE),"")</f>
        <v/>
      </c>
      <c r="BN23" s="2" t="str">
        <f>IFERROR(VLOOKUP(BL$1&amp;":"&amp;BL23,'Finish order'!$E:$K,5,FALSE),"")</f>
        <v/>
      </c>
      <c r="BO23" s="11" t="str">
        <f>IFERROR(VLOOKUP(BL$1&amp;":"&amp;BL23,'Finish order'!$E:$K,3,FALSE),"")</f>
        <v/>
      </c>
      <c r="BP23" s="2" t="str">
        <f>IFERROR(VLOOKUP(BL$1&amp;":"&amp;BL23,'Finish order'!$E:$K,2,FALSE),"")</f>
        <v/>
      </c>
      <c r="BS23" s="13">
        <v>22</v>
      </c>
      <c r="BT23" s="2" t="str">
        <f>IFERROR(VLOOKUP(BS$1&amp;":"&amp;BS23,'Finish order'!$E:$K,4,FALSE),"")</f>
        <v/>
      </c>
      <c r="BU23" s="2" t="str">
        <f>IFERROR(VLOOKUP(BS$1&amp;":"&amp;BS23,'Finish order'!$E:$K,5,FALSE),"")</f>
        <v/>
      </c>
      <c r="BV23" s="11" t="str">
        <f>IFERROR(VLOOKUP(BS$1&amp;":"&amp;BS23,'Finish order'!$E:$K,3,FALSE),"")</f>
        <v/>
      </c>
      <c r="BW23" s="2" t="str">
        <f>IFERROR(VLOOKUP(BS$1&amp;":"&amp;BS23,'Finish order'!$E:$K,2,FALSE),"")</f>
        <v/>
      </c>
      <c r="BZ23" s="13">
        <v>22</v>
      </c>
      <c r="CA23" s="2" t="str">
        <f>IFERROR(VLOOKUP(BZ$1&amp;":"&amp;BZ23,'Finish order'!$E:$K,4,FALSE),"")</f>
        <v/>
      </c>
      <c r="CB23" s="2" t="str">
        <f>IFERROR(VLOOKUP(BZ$1&amp;":"&amp;BZ23,'Finish order'!$E:$K,5,FALSE),"")</f>
        <v/>
      </c>
      <c r="CC23" s="11" t="str">
        <f>IFERROR(VLOOKUP(BZ$1&amp;":"&amp;BZ23,'Finish order'!$E:$K,3,FALSE),"")</f>
        <v/>
      </c>
      <c r="CD23" s="2" t="str">
        <f>IFERROR(VLOOKUP(BZ$1&amp;":"&amp;BZ23,'Finish order'!$E:$K,2,FALSE),"")</f>
        <v/>
      </c>
      <c r="CF23" s="11"/>
      <c r="CG23" s="2">
        <v>22</v>
      </c>
      <c r="CH23" s="2" t="str">
        <f>IFERROR(VLOOKUP(CG$1&amp;":"&amp;CG23,'Finish order'!$E:$K,4,FALSE),"")</f>
        <v/>
      </c>
      <c r="CI23" s="2" t="str">
        <f>IFERROR(VLOOKUP(CG$1&amp;":"&amp;CG23,'Finish order'!$E:$K,5,FALSE),"")</f>
        <v/>
      </c>
      <c r="CJ23" s="11" t="str">
        <f>IFERROR(VLOOKUP(CG$1&amp;":"&amp;CG23,'Finish order'!$E:$K,3,FALSE),"")</f>
        <v/>
      </c>
      <c r="CK23" s="2" t="str">
        <f>IFERROR(VLOOKUP(CG$1&amp;":"&amp;CG23,'Finish order'!$E:$K,2,FALSE),"")</f>
        <v/>
      </c>
      <c r="CM23" s="11"/>
      <c r="CN23" s="2">
        <v>22</v>
      </c>
      <c r="CO23" s="2" t="str">
        <f>IFERROR(VLOOKUP(CN$1&amp;":"&amp;CN23,'Finish order'!$E:$K,4,FALSE),"")</f>
        <v/>
      </c>
      <c r="CP23" s="2" t="str">
        <f>IFERROR(VLOOKUP(CN$1&amp;":"&amp;CN23,'Finish order'!$E:$K,5,FALSE),"")</f>
        <v/>
      </c>
      <c r="CQ23" s="11" t="str">
        <f>IFERROR(VLOOKUP(CN$1&amp;":"&amp;CN23,'Finish order'!$E:$K,3,FALSE),"")</f>
        <v/>
      </c>
      <c r="CR23" s="2" t="str">
        <f>IFERROR(VLOOKUP(CN$1&amp;":"&amp;CN23,'Finish order'!$E:$K,2,FALSE),"")</f>
        <v/>
      </c>
      <c r="CS23" s="11"/>
    </row>
    <row r="24" spans="1:97" x14ac:dyDescent="0.2">
      <c r="A24" s="2">
        <v>23</v>
      </c>
      <c r="B24" s="2" t="str">
        <f>IFERROR(VLOOKUP($A$1&amp;":"&amp;A24,'Finish order'!C:K,6,FALSE),"")</f>
        <v>Brendan Anglim</v>
      </c>
      <c r="C24" s="2" t="str">
        <f>IFERROR(VLOOKUP(A$1&amp;":"&amp;A24,'Finish order'!$C:$K,9,FALSE),"")</f>
        <v>M50</v>
      </c>
      <c r="D24" s="2" t="str">
        <f>IFERROR(VLOOKUP(A$1&amp;":"&amp;A24,'Finish order'!$C:$K,7,FALSE),"")</f>
        <v>Easingwold RC</v>
      </c>
      <c r="E24" s="11">
        <f>IFERROR(VLOOKUP($A$1&amp;":"&amp;A24,'Finish order'!C:K,5,FALSE),"")</f>
        <v>4.0138888888888891E-2</v>
      </c>
      <c r="F24" s="2">
        <f>IFERROR(VLOOKUP($A$1&amp;":"&amp;A24,'Finish order'!C:K,4,FALSE),"")</f>
        <v>722</v>
      </c>
      <c r="H24" s="2">
        <v>23</v>
      </c>
      <c r="I24" s="2" t="str">
        <f>IFERROR(VLOOKUP(H$1&amp;":"&amp;H24,'Finish order'!$C:$K,6,FALSE),"")</f>
        <v>Diane Jobson</v>
      </c>
      <c r="J24" s="2" t="str">
        <f>IFERROR(VLOOKUP(H$1&amp;":"&amp;H24,'Finish order'!$C:$K,9,FALSE),"")</f>
        <v>W55</v>
      </c>
      <c r="K24" s="2" t="str">
        <f>IFERROR(VLOOKUP(H$1&amp;":"&amp;H24,'Finish order'!$C:$K,7,FALSE),"")</f>
        <v>North York Moors AC</v>
      </c>
      <c r="L24" s="11">
        <f>IFERROR(VLOOKUP(H$1&amp;":"&amp;H24,'Finish order'!$C:$K,5,FALSE),"")</f>
        <v>5.755787037037037E-2</v>
      </c>
      <c r="M24" s="2">
        <f>IFERROR(VLOOKUP(H$1&amp;":"&amp;H24,'Finish order'!$C:$K,4,FALSE),"")</f>
        <v>261</v>
      </c>
      <c r="O24" s="2">
        <v>23</v>
      </c>
      <c r="P24" s="2" t="str">
        <f>IFERROR(VLOOKUP(O$1&amp;":"&amp;O24,'Finish order'!$E:$K,4,FALSE),"")</f>
        <v/>
      </c>
      <c r="Q24" s="2" t="str">
        <f>IFERROR(VLOOKUP(O$1&amp;":"&amp;O24,'Finish order'!$E:$K,5,FALSE),"")</f>
        <v/>
      </c>
      <c r="R24" s="11" t="str">
        <f>IFERROR(VLOOKUP(O$1&amp;":"&amp;O24,'Finish order'!$E:$K,3,FALSE),"")</f>
        <v/>
      </c>
      <c r="S24" s="2" t="str">
        <f>IFERROR(VLOOKUP(O$1&amp;":"&amp;O24,'Finish order'!$E:$K,2,FALSE),"")</f>
        <v/>
      </c>
      <c r="V24" s="2">
        <v>23</v>
      </c>
      <c r="W24" s="2" t="str">
        <f>IFERROR(VLOOKUP(V$1&amp;":"&amp;V24,'Finish order'!$E:$K,4,FALSE),"")</f>
        <v/>
      </c>
      <c r="X24" s="2" t="str">
        <f>IFERROR(VLOOKUP(V$1&amp;":"&amp;V24,'Finish order'!$E:$K,5,FALSE),"")</f>
        <v/>
      </c>
      <c r="Y24" s="11" t="str">
        <f>IFERROR(VLOOKUP(V$1&amp;":"&amp;V24,'Finish order'!$E:$K,3,FALSE),"")</f>
        <v/>
      </c>
      <c r="Z24" s="2" t="str">
        <f>IFERROR(VLOOKUP(V$1&amp;":"&amp;V24,'Finish order'!$E:$K,2,FALSE),"")</f>
        <v/>
      </c>
      <c r="AA24" s="2" t="str">
        <f>IF(Table827[[#This Row],[Name]]="","",IF((COUNTIF($I$2:$I$4,W24)&gt;0),"Top3",""))</f>
        <v/>
      </c>
      <c r="AC24" s="2">
        <v>23</v>
      </c>
      <c r="AD24" s="2" t="str">
        <f>IFERROR(VLOOKUP(AC$1&amp;":"&amp;AC24,'Finish order'!$E:$K,4,FALSE),"")</f>
        <v/>
      </c>
      <c r="AE24" s="2" t="str">
        <f>IFERROR(VLOOKUP(AC$1&amp;":"&amp;AC24,'Finish order'!$E:$K,5,FALSE),"")</f>
        <v/>
      </c>
      <c r="AF24" s="11" t="str">
        <f>IFERROR(VLOOKUP(AC$1&amp;":"&amp;AC24,'Finish order'!$E:$K,3,FALSE),"")</f>
        <v/>
      </c>
      <c r="AG24" s="2" t="str">
        <f>IFERROR(VLOOKUP(AC$1&amp;":"&amp;AC24,'Finish order'!$E:$K,2,FALSE),"")</f>
        <v/>
      </c>
      <c r="AJ24" s="2">
        <v>23</v>
      </c>
      <c r="AK24" s="2" t="str">
        <f>IFERROR(VLOOKUP(AJ$1&amp;":"&amp;AJ24,'Finish order'!$E:$K,4,FALSE),"")</f>
        <v/>
      </c>
      <c r="AL24" s="2" t="str">
        <f>IFERROR(VLOOKUP(AJ$1&amp;":"&amp;AJ24,'Finish order'!$E:$K,5,FALSE),"")</f>
        <v/>
      </c>
      <c r="AM24" s="11" t="str">
        <f>IFERROR(VLOOKUP(AJ$1&amp;":"&amp;AJ24,'Finish order'!$E:$K,3,FALSE),"")</f>
        <v/>
      </c>
      <c r="AN24" s="2" t="str">
        <f>IFERROR(VLOOKUP(AJ$1&amp;":"&amp;AJ24,'Finish order'!$E:$K,2,FALSE),"")</f>
        <v/>
      </c>
      <c r="AQ24" s="2">
        <v>23</v>
      </c>
      <c r="AR24" s="2" t="str">
        <f>IFERROR(VLOOKUP(AQ$1&amp;":"&amp;AQ24,'Finish order'!$E:$K,4,FALSE),"")</f>
        <v/>
      </c>
      <c r="AS24" s="2" t="str">
        <f>IFERROR(VLOOKUP(AQ$1&amp;":"&amp;AQ24,'Finish order'!$E:$K,5,FALSE),"")</f>
        <v/>
      </c>
      <c r="AT24" s="11" t="str">
        <f>IFERROR(VLOOKUP(AQ$1&amp;":"&amp;AQ24,'Finish order'!$E:$K,3,FALSE),"")</f>
        <v/>
      </c>
      <c r="AU24" s="2" t="str">
        <f>IFERROR(VLOOKUP(AQ$1&amp;":"&amp;AQ24,'Finish order'!$E:$K,2,FALSE),"")</f>
        <v/>
      </c>
      <c r="AX24" s="2">
        <v>23</v>
      </c>
      <c r="AY24" s="2" t="str">
        <f>IFERROR(VLOOKUP(AX$1&amp;":"&amp;AX24,'Finish order'!$E:$K,4,FALSE),"")</f>
        <v/>
      </c>
      <c r="AZ24" s="2" t="str">
        <f>IFERROR(VLOOKUP(AX$1&amp;":"&amp;AX24,'Finish order'!$E:$K,5,FALSE),"")</f>
        <v/>
      </c>
      <c r="BA24" s="11" t="str">
        <f>IFERROR(VLOOKUP(AX$1&amp;":"&amp;AX24,'Finish order'!$E:$K,3,FALSE),"")</f>
        <v/>
      </c>
      <c r="BB24" s="2" t="str">
        <f>IFERROR(VLOOKUP(AX$1&amp;":"&amp;AX24,'Finish order'!$E:$K,2,FALSE),"")</f>
        <v/>
      </c>
      <c r="BE24" s="2">
        <v>23</v>
      </c>
      <c r="BF24" s="11" t="str">
        <f>IFERROR(VLOOKUP(BE$1&amp;":"&amp;BE24,'Finish order'!$E:$K,4,FALSE),"")</f>
        <v/>
      </c>
      <c r="BG24" s="2" t="str">
        <f>IFERROR(VLOOKUP(BE$1&amp;":"&amp;BE24,'Finish order'!$E:$K,5,FALSE),"")</f>
        <v/>
      </c>
      <c r="BH24" s="11" t="str">
        <f>IFERROR(VLOOKUP(BE$1&amp;":"&amp;BE24,'Finish order'!$E:$K,3,FALSE),"")</f>
        <v/>
      </c>
      <c r="BI24" s="2" t="str">
        <f>IFERROR(VLOOKUP(BE$1&amp;":"&amp;BE24,'Finish order'!$E:$K,2,FALSE),"")</f>
        <v/>
      </c>
      <c r="BL24" s="2">
        <v>23</v>
      </c>
      <c r="BM24" s="11" t="str">
        <f>IFERROR(VLOOKUP(BL$1&amp;":"&amp;BL24,'Finish order'!$E:$K,4,FALSE),"")</f>
        <v/>
      </c>
      <c r="BN24" s="2" t="str">
        <f>IFERROR(VLOOKUP(BL$1&amp;":"&amp;BL24,'Finish order'!$E:$K,5,FALSE),"")</f>
        <v/>
      </c>
      <c r="BO24" s="11" t="str">
        <f>IFERROR(VLOOKUP(BL$1&amp;":"&amp;BL24,'Finish order'!$E:$K,3,FALSE),"")</f>
        <v/>
      </c>
      <c r="BP24" s="2" t="str">
        <f>IFERROR(VLOOKUP(BL$1&amp;":"&amp;BL24,'Finish order'!$E:$K,2,FALSE),"")</f>
        <v/>
      </c>
      <c r="BS24" s="13">
        <v>23</v>
      </c>
      <c r="BT24" s="2" t="str">
        <f>IFERROR(VLOOKUP(BS$1&amp;":"&amp;BS24,'Finish order'!$E:$K,4,FALSE),"")</f>
        <v/>
      </c>
      <c r="BU24" s="2" t="str">
        <f>IFERROR(VLOOKUP(BS$1&amp;":"&amp;BS24,'Finish order'!$E:$K,5,FALSE),"")</f>
        <v/>
      </c>
      <c r="BV24" s="11" t="str">
        <f>IFERROR(VLOOKUP(BS$1&amp;":"&amp;BS24,'Finish order'!$E:$K,3,FALSE),"")</f>
        <v/>
      </c>
      <c r="BW24" s="2" t="str">
        <f>IFERROR(VLOOKUP(BS$1&amp;":"&amp;BS24,'Finish order'!$E:$K,2,FALSE),"")</f>
        <v/>
      </c>
      <c r="BZ24" s="13">
        <v>23</v>
      </c>
      <c r="CA24" s="2" t="str">
        <f>IFERROR(VLOOKUP(BZ$1&amp;":"&amp;BZ24,'Finish order'!$E:$K,4,FALSE),"")</f>
        <v/>
      </c>
      <c r="CB24" s="2" t="str">
        <f>IFERROR(VLOOKUP(BZ$1&amp;":"&amp;BZ24,'Finish order'!$E:$K,5,FALSE),"")</f>
        <v/>
      </c>
      <c r="CC24" s="11" t="str">
        <f>IFERROR(VLOOKUP(BZ$1&amp;":"&amp;BZ24,'Finish order'!$E:$K,3,FALSE),"")</f>
        <v/>
      </c>
      <c r="CD24" s="2" t="str">
        <f>IFERROR(VLOOKUP(BZ$1&amp;":"&amp;BZ24,'Finish order'!$E:$K,2,FALSE),"")</f>
        <v/>
      </c>
      <c r="CF24" s="11"/>
      <c r="CG24" s="2">
        <v>23</v>
      </c>
      <c r="CH24" s="2" t="str">
        <f>IFERROR(VLOOKUP(CG$1&amp;":"&amp;CG24,'Finish order'!$E:$K,4,FALSE),"")</f>
        <v/>
      </c>
      <c r="CI24" s="2" t="str">
        <f>IFERROR(VLOOKUP(CG$1&amp;":"&amp;CG24,'Finish order'!$E:$K,5,FALSE),"")</f>
        <v/>
      </c>
      <c r="CJ24" s="11" t="str">
        <f>IFERROR(VLOOKUP(CG$1&amp;":"&amp;CG24,'Finish order'!$E:$K,3,FALSE),"")</f>
        <v/>
      </c>
      <c r="CK24" s="2" t="str">
        <f>IFERROR(VLOOKUP(CG$1&amp;":"&amp;CG24,'Finish order'!$E:$K,2,FALSE),"")</f>
        <v/>
      </c>
      <c r="CM24" s="11"/>
      <c r="CN24" s="2">
        <v>23</v>
      </c>
      <c r="CO24" s="2" t="str">
        <f>IFERROR(VLOOKUP(CN$1&amp;":"&amp;CN24,'Finish order'!$E:$K,4,FALSE),"")</f>
        <v/>
      </c>
      <c r="CP24" s="2" t="str">
        <f>IFERROR(VLOOKUP(CN$1&amp;":"&amp;CN24,'Finish order'!$E:$K,5,FALSE),"")</f>
        <v/>
      </c>
      <c r="CQ24" s="11" t="str">
        <f>IFERROR(VLOOKUP(CN$1&amp;":"&amp;CN24,'Finish order'!$E:$K,3,FALSE),"")</f>
        <v/>
      </c>
      <c r="CR24" s="2" t="str">
        <f>IFERROR(VLOOKUP(CN$1&amp;":"&amp;CN24,'Finish order'!$E:$K,2,FALSE),"")</f>
        <v/>
      </c>
      <c r="CS24" s="11"/>
    </row>
    <row r="25" spans="1:97" x14ac:dyDescent="0.2">
      <c r="A25" s="2">
        <v>24</v>
      </c>
      <c r="B25" s="2" t="str">
        <f>IFERROR(VLOOKUP($A$1&amp;":"&amp;A25,'Finish order'!C:K,6,FALSE),"")</f>
        <v>Michael Richmond</v>
      </c>
      <c r="C25" s="2" t="str">
        <f>IFERROR(VLOOKUP(A$1&amp;":"&amp;A25,'Finish order'!$C:$K,9,FALSE),"")</f>
        <v>M45</v>
      </c>
      <c r="D25" s="2" t="str">
        <f>IFERROR(VLOOKUP(A$1&amp;":"&amp;A25,'Finish order'!$C:$K,7,FALSE),"")</f>
        <v>Pickering RC</v>
      </c>
      <c r="E25" s="11">
        <f>IFERROR(VLOOKUP($A$1&amp;":"&amp;A25,'Finish order'!C:K,5,FALSE),"")</f>
        <v>4.0266203703703707E-2</v>
      </c>
      <c r="F25" s="2">
        <f>IFERROR(VLOOKUP($A$1&amp;":"&amp;A25,'Finish order'!C:K,4,FALSE),"")</f>
        <v>619</v>
      </c>
      <c r="H25" s="2">
        <v>24</v>
      </c>
      <c r="I25" s="2" t="str">
        <f>IFERROR(VLOOKUP(H$1&amp;":"&amp;H25,'Finish order'!$C:$K,6,FALSE),"")</f>
        <v>Kirsty Naylor</v>
      </c>
      <c r="J25" s="2" t="str">
        <f>IFERROR(VLOOKUP(H$1&amp;":"&amp;H25,'Finish order'!$C:$K,9,FALSE),"")</f>
        <v>W40</v>
      </c>
      <c r="K25" s="2" t="str">
        <f>IFERROR(VLOOKUP(H$1&amp;":"&amp;H25,'Finish order'!$C:$K,7,FALSE),"")</f>
        <v>Thirsk &amp; Sowerby Harriers</v>
      </c>
      <c r="L25" s="11">
        <f>IFERROR(VLOOKUP(H$1&amp;":"&amp;H25,'Finish order'!$C:$K,5,FALSE),"")</f>
        <v>5.7847222222222223E-2</v>
      </c>
      <c r="M25" s="2">
        <f>IFERROR(VLOOKUP(H$1&amp;":"&amp;H25,'Finish order'!$C:$K,4,FALSE),"")</f>
        <v>107</v>
      </c>
      <c r="O25" s="2">
        <v>24</v>
      </c>
      <c r="P25" s="2" t="str">
        <f>IFERROR(VLOOKUP(O$1&amp;":"&amp;O25,'Finish order'!$E:$K,4,FALSE),"")</f>
        <v/>
      </c>
      <c r="Q25" s="2" t="str">
        <f>IFERROR(VLOOKUP(O$1&amp;":"&amp;O25,'Finish order'!$E:$K,5,FALSE),"")</f>
        <v/>
      </c>
      <c r="R25" s="11" t="str">
        <f>IFERROR(VLOOKUP(O$1&amp;":"&amp;O25,'Finish order'!$E:$K,3,FALSE),"")</f>
        <v/>
      </c>
      <c r="S25" s="2" t="str">
        <f>IFERROR(VLOOKUP(O$1&amp;":"&amp;O25,'Finish order'!$E:$K,2,FALSE),"")</f>
        <v/>
      </c>
      <c r="V25" s="2">
        <v>24</v>
      </c>
      <c r="W25" s="2" t="str">
        <f>IFERROR(VLOOKUP(V$1&amp;":"&amp;V25,'Finish order'!$E:$K,4,FALSE),"")</f>
        <v/>
      </c>
      <c r="X25" s="2" t="str">
        <f>IFERROR(VLOOKUP(V$1&amp;":"&amp;V25,'Finish order'!$E:$K,5,FALSE),"")</f>
        <v/>
      </c>
      <c r="Y25" s="11" t="str">
        <f>IFERROR(VLOOKUP(V$1&amp;":"&amp;V25,'Finish order'!$E:$K,3,FALSE),"")</f>
        <v/>
      </c>
      <c r="Z25" s="2" t="str">
        <f>IFERROR(VLOOKUP(V$1&amp;":"&amp;V25,'Finish order'!$E:$K,2,FALSE),"")</f>
        <v/>
      </c>
      <c r="AA25" s="2" t="str">
        <f>IF(Table827[[#This Row],[Name]]="","",IF((COUNTIF($I$2:$I$4,W25)&gt;0),"Top3",""))</f>
        <v/>
      </c>
      <c r="AC25" s="2">
        <v>24</v>
      </c>
      <c r="AD25" s="2" t="str">
        <f>IFERROR(VLOOKUP(AC$1&amp;":"&amp;AC25,'Finish order'!$E:$K,4,FALSE),"")</f>
        <v/>
      </c>
      <c r="AE25" s="2" t="str">
        <f>IFERROR(VLOOKUP(AC$1&amp;":"&amp;AC25,'Finish order'!$E:$K,5,FALSE),"")</f>
        <v/>
      </c>
      <c r="AF25" s="11" t="str">
        <f>IFERROR(VLOOKUP(AC$1&amp;":"&amp;AC25,'Finish order'!$E:$K,3,FALSE),"")</f>
        <v/>
      </c>
      <c r="AG25" s="2" t="str">
        <f>IFERROR(VLOOKUP(AC$1&amp;":"&amp;AC25,'Finish order'!$E:$K,2,FALSE),"")</f>
        <v/>
      </c>
      <c r="AJ25" s="2">
        <v>24</v>
      </c>
      <c r="AK25" s="2" t="str">
        <f>IFERROR(VLOOKUP(AJ$1&amp;":"&amp;AJ25,'Finish order'!$E:$K,4,FALSE),"")</f>
        <v/>
      </c>
      <c r="AL25" s="2" t="str">
        <f>IFERROR(VLOOKUP(AJ$1&amp;":"&amp;AJ25,'Finish order'!$E:$K,5,FALSE),"")</f>
        <v/>
      </c>
      <c r="AM25" s="11" t="str">
        <f>IFERROR(VLOOKUP(AJ$1&amp;":"&amp;AJ25,'Finish order'!$E:$K,3,FALSE),"")</f>
        <v/>
      </c>
      <c r="AN25" s="2" t="str">
        <f>IFERROR(VLOOKUP(AJ$1&amp;":"&amp;AJ25,'Finish order'!$E:$K,2,FALSE),"")</f>
        <v/>
      </c>
      <c r="AQ25" s="2">
        <v>24</v>
      </c>
      <c r="AR25" s="2" t="str">
        <f>IFERROR(VLOOKUP(AQ$1&amp;":"&amp;AQ25,'Finish order'!$E:$K,4,FALSE),"")</f>
        <v/>
      </c>
      <c r="AS25" s="2" t="str">
        <f>IFERROR(VLOOKUP(AQ$1&amp;":"&amp;AQ25,'Finish order'!$E:$K,5,FALSE),"")</f>
        <v/>
      </c>
      <c r="AT25" s="11" t="str">
        <f>IFERROR(VLOOKUP(AQ$1&amp;":"&amp;AQ25,'Finish order'!$E:$K,3,FALSE),"")</f>
        <v/>
      </c>
      <c r="AU25" s="2" t="str">
        <f>IFERROR(VLOOKUP(AQ$1&amp;":"&amp;AQ25,'Finish order'!$E:$K,2,FALSE),"")</f>
        <v/>
      </c>
      <c r="AX25" s="2">
        <v>24</v>
      </c>
      <c r="AY25" s="2" t="str">
        <f>IFERROR(VLOOKUP(AX$1&amp;":"&amp;AX25,'Finish order'!$E:$K,4,FALSE),"")</f>
        <v/>
      </c>
      <c r="AZ25" s="2" t="str">
        <f>IFERROR(VLOOKUP(AX$1&amp;":"&amp;AX25,'Finish order'!$E:$K,5,FALSE),"")</f>
        <v/>
      </c>
      <c r="BA25" s="11" t="str">
        <f>IFERROR(VLOOKUP(AX$1&amp;":"&amp;AX25,'Finish order'!$E:$K,3,FALSE),"")</f>
        <v/>
      </c>
      <c r="BB25" s="2" t="str">
        <f>IFERROR(VLOOKUP(AX$1&amp;":"&amp;AX25,'Finish order'!$E:$K,2,FALSE),"")</f>
        <v/>
      </c>
      <c r="BE25" s="2">
        <v>24</v>
      </c>
      <c r="BF25" s="11" t="str">
        <f>IFERROR(VLOOKUP(BE$1&amp;":"&amp;BE25,'Finish order'!$E:$K,4,FALSE),"")</f>
        <v/>
      </c>
      <c r="BG25" s="2" t="str">
        <f>IFERROR(VLOOKUP(BE$1&amp;":"&amp;BE25,'Finish order'!$E:$K,5,FALSE),"")</f>
        <v/>
      </c>
      <c r="BH25" s="11" t="str">
        <f>IFERROR(VLOOKUP(BE$1&amp;":"&amp;BE25,'Finish order'!$E:$K,3,FALSE),"")</f>
        <v/>
      </c>
      <c r="BI25" s="2" t="str">
        <f>IFERROR(VLOOKUP(BE$1&amp;":"&amp;BE25,'Finish order'!$E:$K,2,FALSE),"")</f>
        <v/>
      </c>
      <c r="BL25" s="2">
        <v>24</v>
      </c>
      <c r="BM25" s="11" t="str">
        <f>IFERROR(VLOOKUP(BL$1&amp;":"&amp;BL25,'Finish order'!$E:$K,4,FALSE),"")</f>
        <v/>
      </c>
      <c r="BN25" s="2" t="str">
        <f>IFERROR(VLOOKUP(BL$1&amp;":"&amp;BL25,'Finish order'!$E:$K,5,FALSE),"")</f>
        <v/>
      </c>
      <c r="BO25" s="11" t="str">
        <f>IFERROR(VLOOKUP(BL$1&amp;":"&amp;BL25,'Finish order'!$E:$K,3,FALSE),"")</f>
        <v/>
      </c>
      <c r="BP25" s="2" t="str">
        <f>IFERROR(VLOOKUP(BL$1&amp;":"&amp;BL25,'Finish order'!$E:$K,2,FALSE),"")</f>
        <v/>
      </c>
      <c r="BS25" s="13">
        <v>24</v>
      </c>
      <c r="BT25" s="2" t="str">
        <f>IFERROR(VLOOKUP(BS$1&amp;":"&amp;BS25,'Finish order'!$E:$K,4,FALSE),"")</f>
        <v/>
      </c>
      <c r="BU25" s="2" t="str">
        <f>IFERROR(VLOOKUP(BS$1&amp;":"&amp;BS25,'Finish order'!$E:$K,5,FALSE),"")</f>
        <v/>
      </c>
      <c r="BV25" s="11" t="str">
        <f>IFERROR(VLOOKUP(BS$1&amp;":"&amp;BS25,'Finish order'!$E:$K,3,FALSE),"")</f>
        <v/>
      </c>
      <c r="BW25" s="2" t="str">
        <f>IFERROR(VLOOKUP(BS$1&amp;":"&amp;BS25,'Finish order'!$E:$K,2,FALSE),"")</f>
        <v/>
      </c>
      <c r="BZ25" s="13">
        <v>24</v>
      </c>
      <c r="CA25" s="2" t="str">
        <f>IFERROR(VLOOKUP(BZ$1&amp;":"&amp;BZ25,'Finish order'!$E:$K,4,FALSE),"")</f>
        <v/>
      </c>
      <c r="CB25" s="2" t="str">
        <f>IFERROR(VLOOKUP(BZ$1&amp;":"&amp;BZ25,'Finish order'!$E:$K,5,FALSE),"")</f>
        <v/>
      </c>
      <c r="CC25" s="11" t="str">
        <f>IFERROR(VLOOKUP(BZ$1&amp;":"&amp;BZ25,'Finish order'!$E:$K,3,FALSE),"")</f>
        <v/>
      </c>
      <c r="CD25" s="2" t="str">
        <f>IFERROR(VLOOKUP(BZ$1&amp;":"&amp;BZ25,'Finish order'!$E:$K,2,FALSE),"")</f>
        <v/>
      </c>
      <c r="CF25" s="11"/>
      <c r="CG25" s="2">
        <v>24</v>
      </c>
      <c r="CH25" s="2" t="str">
        <f>IFERROR(VLOOKUP(CG$1&amp;":"&amp;CG25,'Finish order'!$E:$K,4,FALSE),"")</f>
        <v/>
      </c>
      <c r="CI25" s="2" t="str">
        <f>IFERROR(VLOOKUP(CG$1&amp;":"&amp;CG25,'Finish order'!$E:$K,5,FALSE),"")</f>
        <v/>
      </c>
      <c r="CJ25" s="11" t="str">
        <f>IFERROR(VLOOKUP(CG$1&amp;":"&amp;CG25,'Finish order'!$E:$K,3,FALSE),"")</f>
        <v/>
      </c>
      <c r="CK25" s="2" t="str">
        <f>IFERROR(VLOOKUP(CG$1&amp;":"&amp;CG25,'Finish order'!$E:$K,2,FALSE),"")</f>
        <v/>
      </c>
      <c r="CM25" s="11"/>
      <c r="CN25" s="2">
        <v>24</v>
      </c>
      <c r="CO25" s="2" t="str">
        <f>IFERROR(VLOOKUP(CN$1&amp;":"&amp;CN25,'Finish order'!$E:$K,4,FALSE),"")</f>
        <v/>
      </c>
      <c r="CP25" s="2" t="str">
        <f>IFERROR(VLOOKUP(CN$1&amp;":"&amp;CN25,'Finish order'!$E:$K,5,FALSE),"")</f>
        <v/>
      </c>
      <c r="CQ25" s="11" t="str">
        <f>IFERROR(VLOOKUP(CN$1&amp;":"&amp;CN25,'Finish order'!$E:$K,3,FALSE),"")</f>
        <v/>
      </c>
      <c r="CR25" s="2" t="str">
        <f>IFERROR(VLOOKUP(CN$1&amp;":"&amp;CN25,'Finish order'!$E:$K,2,FALSE),"")</f>
        <v/>
      </c>
      <c r="CS25" s="11"/>
    </row>
    <row r="26" spans="1:97" x14ac:dyDescent="0.2">
      <c r="A26" s="2">
        <v>25</v>
      </c>
      <c r="B26" s="2" t="str">
        <f>IFERROR(VLOOKUP($A$1&amp;":"&amp;A26,'Finish order'!C:K,6,FALSE),"")</f>
        <v>Chris Jefferies</v>
      </c>
      <c r="C26" s="2" t="str">
        <f>IFERROR(VLOOKUP(A$1&amp;":"&amp;A26,'Finish order'!$C:$K,9,FALSE),"")</f>
        <v>M50</v>
      </c>
      <c r="D26" s="2" t="str">
        <f>IFERROR(VLOOKUP(A$1&amp;":"&amp;A26,'Finish order'!$C:$K,7,FALSE),"")</f>
        <v>Billingham RC</v>
      </c>
      <c r="E26" s="11">
        <f>IFERROR(VLOOKUP($A$1&amp;":"&amp;A26,'Finish order'!C:K,5,FALSE),"")</f>
        <v>4.0497685185185185E-2</v>
      </c>
      <c r="F26" s="2">
        <f>IFERROR(VLOOKUP($A$1&amp;":"&amp;A26,'Finish order'!C:K,4,FALSE),"")</f>
        <v>709</v>
      </c>
      <c r="H26" s="2">
        <v>25</v>
      </c>
      <c r="I26" s="2" t="str">
        <f>IFERROR(VLOOKUP(H$1&amp;":"&amp;H26,'Finish order'!$C:$K,6,FALSE),"")</f>
        <v>Julie Clayton</v>
      </c>
      <c r="J26" s="2" t="str">
        <f>IFERROR(VLOOKUP(H$1&amp;":"&amp;H26,'Finish order'!$C:$K,9,FALSE),"")</f>
        <v>W60</v>
      </c>
      <c r="K26" s="2" t="str">
        <f>IFERROR(VLOOKUP(H$1&amp;":"&amp;H26,'Finish order'!$C:$K,7,FALSE),"")</f>
        <v>Scarborough AC</v>
      </c>
      <c r="L26" s="11">
        <f>IFERROR(VLOOKUP(H$1&amp;":"&amp;H26,'Finish order'!$C:$K,5,FALSE),"")</f>
        <v>5.8877314814814813E-2</v>
      </c>
      <c r="M26" s="2">
        <f>IFERROR(VLOOKUP(H$1&amp;":"&amp;H26,'Finish order'!$C:$K,4,FALSE),"")</f>
        <v>276</v>
      </c>
      <c r="O26" s="2">
        <v>25</v>
      </c>
      <c r="P26" s="2" t="str">
        <f>IFERROR(VLOOKUP(O$1&amp;":"&amp;O26,'Finish order'!$E:$K,4,FALSE),"")</f>
        <v/>
      </c>
      <c r="Q26" s="2" t="str">
        <f>IFERROR(VLOOKUP(O$1&amp;":"&amp;O26,'Finish order'!$E:$K,5,FALSE),"")</f>
        <v/>
      </c>
      <c r="R26" s="11" t="str">
        <f>IFERROR(VLOOKUP(O$1&amp;":"&amp;O26,'Finish order'!$E:$K,3,FALSE),"")</f>
        <v/>
      </c>
      <c r="S26" s="2" t="str">
        <f>IFERROR(VLOOKUP(O$1&amp;":"&amp;O26,'Finish order'!$E:$K,2,FALSE),"")</f>
        <v/>
      </c>
      <c r="V26" s="2">
        <v>25</v>
      </c>
      <c r="W26" s="2" t="str">
        <f>IFERROR(VLOOKUP(V$1&amp;":"&amp;V26,'Finish order'!$E:$K,4,FALSE),"")</f>
        <v/>
      </c>
      <c r="X26" s="2" t="str">
        <f>IFERROR(VLOOKUP(V$1&amp;":"&amp;V26,'Finish order'!$E:$K,5,FALSE),"")</f>
        <v/>
      </c>
      <c r="Y26" s="11" t="str">
        <f>IFERROR(VLOOKUP(V$1&amp;":"&amp;V26,'Finish order'!$E:$K,3,FALSE),"")</f>
        <v/>
      </c>
      <c r="Z26" s="2" t="str">
        <f>IFERROR(VLOOKUP(V$1&amp;":"&amp;V26,'Finish order'!$E:$K,2,FALSE),"")</f>
        <v/>
      </c>
      <c r="AA26" s="2" t="str">
        <f>IF(Table827[[#This Row],[Name]]="","",IF((COUNTIF($I$2:$I$4,W26)&gt;0),"Top3",""))</f>
        <v/>
      </c>
      <c r="AC26" s="2">
        <v>25</v>
      </c>
      <c r="AD26" s="2" t="str">
        <f>IFERROR(VLOOKUP(AC$1&amp;":"&amp;AC26,'Finish order'!$E:$K,4,FALSE),"")</f>
        <v/>
      </c>
      <c r="AE26" s="2" t="str">
        <f>IFERROR(VLOOKUP(AC$1&amp;":"&amp;AC26,'Finish order'!$E:$K,5,FALSE),"")</f>
        <v/>
      </c>
      <c r="AF26" s="11" t="str">
        <f>IFERROR(VLOOKUP(AC$1&amp;":"&amp;AC26,'Finish order'!$E:$K,3,FALSE),"")</f>
        <v/>
      </c>
      <c r="AG26" s="2" t="str">
        <f>IFERROR(VLOOKUP(AC$1&amp;":"&amp;AC26,'Finish order'!$E:$K,2,FALSE),"")</f>
        <v/>
      </c>
      <c r="AJ26" s="2">
        <v>25</v>
      </c>
      <c r="AK26" s="2" t="str">
        <f>IFERROR(VLOOKUP(AJ$1&amp;":"&amp;AJ26,'Finish order'!$E:$K,4,FALSE),"")</f>
        <v/>
      </c>
      <c r="AL26" s="2" t="str">
        <f>IFERROR(VLOOKUP(AJ$1&amp;":"&amp;AJ26,'Finish order'!$E:$K,5,FALSE),"")</f>
        <v/>
      </c>
      <c r="AM26" s="11" t="str">
        <f>IFERROR(VLOOKUP(AJ$1&amp;":"&amp;AJ26,'Finish order'!$E:$K,3,FALSE),"")</f>
        <v/>
      </c>
      <c r="AN26" s="2" t="str">
        <f>IFERROR(VLOOKUP(AJ$1&amp;":"&amp;AJ26,'Finish order'!$E:$K,2,FALSE),"")</f>
        <v/>
      </c>
      <c r="AQ26" s="2">
        <v>25</v>
      </c>
      <c r="AR26" s="2" t="str">
        <f>IFERROR(VLOOKUP(AQ$1&amp;":"&amp;AQ26,'Finish order'!$E:$K,4,FALSE),"")</f>
        <v/>
      </c>
      <c r="AS26" s="2" t="str">
        <f>IFERROR(VLOOKUP(AQ$1&amp;":"&amp;AQ26,'Finish order'!$E:$K,5,FALSE),"")</f>
        <v/>
      </c>
      <c r="AT26" s="11" t="str">
        <f>IFERROR(VLOOKUP(AQ$1&amp;":"&amp;AQ26,'Finish order'!$E:$K,3,FALSE),"")</f>
        <v/>
      </c>
      <c r="AU26" s="2" t="str">
        <f>IFERROR(VLOOKUP(AQ$1&amp;":"&amp;AQ26,'Finish order'!$E:$K,2,FALSE),"")</f>
        <v/>
      </c>
      <c r="AX26" s="2">
        <v>25</v>
      </c>
      <c r="AY26" s="2" t="str">
        <f>IFERROR(VLOOKUP(AX$1&amp;":"&amp;AX26,'Finish order'!$E:$K,4,FALSE),"")</f>
        <v/>
      </c>
      <c r="AZ26" s="2" t="str">
        <f>IFERROR(VLOOKUP(AX$1&amp;":"&amp;AX26,'Finish order'!$E:$K,5,FALSE),"")</f>
        <v/>
      </c>
      <c r="BA26" s="11" t="str">
        <f>IFERROR(VLOOKUP(AX$1&amp;":"&amp;AX26,'Finish order'!$E:$K,3,FALSE),"")</f>
        <v/>
      </c>
      <c r="BB26" s="2" t="str">
        <f>IFERROR(VLOOKUP(AX$1&amp;":"&amp;AX26,'Finish order'!$E:$K,2,FALSE),"")</f>
        <v/>
      </c>
      <c r="BE26" s="2">
        <v>25</v>
      </c>
      <c r="BF26" s="11" t="str">
        <f>IFERROR(VLOOKUP(BE$1&amp;":"&amp;BE26,'Finish order'!$E:$K,4,FALSE),"")</f>
        <v/>
      </c>
      <c r="BG26" s="2" t="str">
        <f>IFERROR(VLOOKUP(BE$1&amp;":"&amp;BE26,'Finish order'!$E:$K,5,FALSE),"")</f>
        <v/>
      </c>
      <c r="BH26" s="11" t="str">
        <f>IFERROR(VLOOKUP(BE$1&amp;":"&amp;BE26,'Finish order'!$E:$K,3,FALSE),"")</f>
        <v/>
      </c>
      <c r="BI26" s="2" t="str">
        <f>IFERROR(VLOOKUP(BE$1&amp;":"&amp;BE26,'Finish order'!$E:$K,2,FALSE),"")</f>
        <v/>
      </c>
      <c r="BL26" s="2">
        <v>25</v>
      </c>
      <c r="BM26" s="11" t="str">
        <f>IFERROR(VLOOKUP(BL$1&amp;":"&amp;BL26,'Finish order'!$E:$K,4,FALSE),"")</f>
        <v/>
      </c>
      <c r="BN26" s="2" t="str">
        <f>IFERROR(VLOOKUP(BL$1&amp;":"&amp;BL26,'Finish order'!$E:$K,5,FALSE),"")</f>
        <v/>
      </c>
      <c r="BO26" s="11" t="str">
        <f>IFERROR(VLOOKUP(BL$1&amp;":"&amp;BL26,'Finish order'!$E:$K,3,FALSE),"")</f>
        <v/>
      </c>
      <c r="BP26" s="2" t="str">
        <f>IFERROR(VLOOKUP(BL$1&amp;":"&amp;BL26,'Finish order'!$E:$K,2,FALSE),"")</f>
        <v/>
      </c>
      <c r="BS26" s="13">
        <v>25</v>
      </c>
      <c r="BT26" s="2" t="str">
        <f>IFERROR(VLOOKUP(BS$1&amp;":"&amp;BS26,'Finish order'!$E:$K,4,FALSE),"")</f>
        <v/>
      </c>
      <c r="BU26" s="2" t="str">
        <f>IFERROR(VLOOKUP(BS$1&amp;":"&amp;BS26,'Finish order'!$E:$K,5,FALSE),"")</f>
        <v/>
      </c>
      <c r="BV26" s="11" t="str">
        <f>IFERROR(VLOOKUP(BS$1&amp;":"&amp;BS26,'Finish order'!$E:$K,3,FALSE),"")</f>
        <v/>
      </c>
      <c r="BW26" s="2" t="str">
        <f>IFERROR(VLOOKUP(BS$1&amp;":"&amp;BS26,'Finish order'!$E:$K,2,FALSE),"")</f>
        <v/>
      </c>
      <c r="BZ26" s="13">
        <v>25</v>
      </c>
      <c r="CA26" s="2" t="str">
        <f>IFERROR(VLOOKUP(BZ$1&amp;":"&amp;BZ26,'Finish order'!$E:$K,4,FALSE),"")</f>
        <v/>
      </c>
      <c r="CB26" s="2" t="str">
        <f>IFERROR(VLOOKUP(BZ$1&amp;":"&amp;BZ26,'Finish order'!$E:$K,5,FALSE),"")</f>
        <v/>
      </c>
      <c r="CC26" s="11" t="str">
        <f>IFERROR(VLOOKUP(BZ$1&amp;":"&amp;BZ26,'Finish order'!$E:$K,3,FALSE),"")</f>
        <v/>
      </c>
      <c r="CD26" s="2" t="str">
        <f>IFERROR(VLOOKUP(BZ$1&amp;":"&amp;BZ26,'Finish order'!$E:$K,2,FALSE),"")</f>
        <v/>
      </c>
      <c r="CF26" s="11"/>
      <c r="CG26" s="2">
        <v>25</v>
      </c>
      <c r="CH26" s="2" t="str">
        <f>IFERROR(VLOOKUP(CG$1&amp;":"&amp;CG26,'Finish order'!$E:$K,4,FALSE),"")</f>
        <v/>
      </c>
      <c r="CI26" s="2" t="str">
        <f>IFERROR(VLOOKUP(CG$1&amp;":"&amp;CG26,'Finish order'!$E:$K,5,FALSE),"")</f>
        <v/>
      </c>
      <c r="CJ26" s="11" t="str">
        <f>IFERROR(VLOOKUP(CG$1&amp;":"&amp;CG26,'Finish order'!$E:$K,3,FALSE),"")</f>
        <v/>
      </c>
      <c r="CK26" s="2" t="str">
        <f>IFERROR(VLOOKUP(CG$1&amp;":"&amp;CG26,'Finish order'!$E:$K,2,FALSE),"")</f>
        <v/>
      </c>
      <c r="CM26" s="11"/>
      <c r="CN26" s="2">
        <v>25</v>
      </c>
      <c r="CO26" s="2" t="str">
        <f>IFERROR(VLOOKUP(CN$1&amp;":"&amp;CN26,'Finish order'!$E:$K,4,FALSE),"")</f>
        <v/>
      </c>
      <c r="CP26" s="2" t="str">
        <f>IFERROR(VLOOKUP(CN$1&amp;":"&amp;CN26,'Finish order'!$E:$K,5,FALSE),"")</f>
        <v/>
      </c>
      <c r="CQ26" s="11" t="str">
        <f>IFERROR(VLOOKUP(CN$1&amp;":"&amp;CN26,'Finish order'!$E:$K,3,FALSE),"")</f>
        <v/>
      </c>
      <c r="CR26" s="2" t="str">
        <f>IFERROR(VLOOKUP(CN$1&amp;":"&amp;CN26,'Finish order'!$E:$K,2,FALSE),"")</f>
        <v/>
      </c>
      <c r="CS26" s="11"/>
    </row>
    <row r="27" spans="1:97" x14ac:dyDescent="0.2">
      <c r="A27" s="2">
        <v>26</v>
      </c>
      <c r="B27" s="2" t="str">
        <f>IFERROR(VLOOKUP($A$1&amp;":"&amp;A27,'Finish order'!C:K,6,FALSE),"")</f>
        <v>Lewis Hutchinson</v>
      </c>
      <c r="C27" s="2" t="str">
        <f>IFERROR(VLOOKUP(A$1&amp;":"&amp;A27,'Finish order'!$C:$K,9,FALSE),"")</f>
        <v>MSEN</v>
      </c>
      <c r="D27" s="2" t="str">
        <f>IFERROR(VLOOKUP(A$1&amp;":"&amp;A27,'Finish order'!$C:$K,7,FALSE),"")</f>
        <v>York Acorn RC</v>
      </c>
      <c r="E27" s="11">
        <f>IFERROR(VLOOKUP($A$1&amp;":"&amp;A27,'Finish order'!C:K,5,FALSE),"")</f>
        <v>4.0590277777777781E-2</v>
      </c>
      <c r="F27" s="2">
        <f>IFERROR(VLOOKUP($A$1&amp;":"&amp;A27,'Finish order'!C:K,4,FALSE),"")</f>
        <v>309</v>
      </c>
      <c r="H27" s="2">
        <v>26</v>
      </c>
      <c r="I27" s="2" t="str">
        <f>IFERROR(VLOOKUP(H$1&amp;":"&amp;H27,'Finish order'!$C:$K,6,FALSE),"")</f>
        <v>Lucy Knight</v>
      </c>
      <c r="J27" s="2" t="str">
        <f>IFERROR(VLOOKUP(H$1&amp;":"&amp;H27,'Finish order'!$C:$K,9,FALSE),"")</f>
        <v>WSEN</v>
      </c>
      <c r="K27" s="2" t="str">
        <f>IFERROR(VLOOKUP(H$1&amp;":"&amp;H27,'Finish order'!$C:$K,7,FALSE),"")</f>
        <v>Individual#</v>
      </c>
      <c r="L27" s="11">
        <f>IFERROR(VLOOKUP(H$1&amp;":"&amp;H27,'Finish order'!$C:$K,5,FALSE),"")</f>
        <v>5.9131944444444445E-2</v>
      </c>
      <c r="M27" s="2">
        <f>IFERROR(VLOOKUP(H$1&amp;":"&amp;H27,'Finish order'!$C:$K,4,FALSE),"")</f>
        <v>11</v>
      </c>
      <c r="O27" s="2">
        <v>26</v>
      </c>
      <c r="P27" s="2" t="str">
        <f>IFERROR(VLOOKUP(O$1&amp;":"&amp;O27,'Finish order'!$E:$K,4,FALSE),"")</f>
        <v/>
      </c>
      <c r="Q27" s="2" t="str">
        <f>IFERROR(VLOOKUP(O$1&amp;":"&amp;O27,'Finish order'!$E:$K,5,FALSE),"")</f>
        <v/>
      </c>
      <c r="R27" s="11" t="str">
        <f>IFERROR(VLOOKUP(O$1&amp;":"&amp;O27,'Finish order'!$E:$K,3,FALSE),"")</f>
        <v/>
      </c>
      <c r="S27" s="2" t="str">
        <f>IFERROR(VLOOKUP(O$1&amp;":"&amp;O27,'Finish order'!$E:$K,2,FALSE),"")</f>
        <v/>
      </c>
      <c r="V27" s="2">
        <v>26</v>
      </c>
      <c r="W27" s="2" t="str">
        <f>IFERROR(VLOOKUP(V$1&amp;":"&amp;V27,'Finish order'!$E:$K,4,FALSE),"")</f>
        <v/>
      </c>
      <c r="X27" s="2" t="str">
        <f>IFERROR(VLOOKUP(V$1&amp;":"&amp;V27,'Finish order'!$E:$K,5,FALSE),"")</f>
        <v/>
      </c>
      <c r="Y27" s="11" t="str">
        <f>IFERROR(VLOOKUP(V$1&amp;":"&amp;V27,'Finish order'!$E:$K,3,FALSE),"")</f>
        <v/>
      </c>
      <c r="Z27" s="2" t="str">
        <f>IFERROR(VLOOKUP(V$1&amp;":"&amp;V27,'Finish order'!$E:$K,2,FALSE),"")</f>
        <v/>
      </c>
      <c r="AA27" s="2" t="str">
        <f>IF(Table827[[#This Row],[Name]]="","",IF((COUNTIF($I$2:$I$4,W27)&gt;0),"Top3",""))</f>
        <v/>
      </c>
      <c r="AC27" s="2">
        <v>26</v>
      </c>
      <c r="AD27" s="2" t="str">
        <f>IFERROR(VLOOKUP(AC$1&amp;":"&amp;AC27,'Finish order'!$E:$K,4,FALSE),"")</f>
        <v/>
      </c>
      <c r="AE27" s="2" t="str">
        <f>IFERROR(VLOOKUP(AC$1&amp;":"&amp;AC27,'Finish order'!$E:$K,5,FALSE),"")</f>
        <v/>
      </c>
      <c r="AF27" s="11" t="str">
        <f>IFERROR(VLOOKUP(AC$1&amp;":"&amp;AC27,'Finish order'!$E:$K,3,FALSE),"")</f>
        <v/>
      </c>
      <c r="AG27" s="2" t="str">
        <f>IFERROR(VLOOKUP(AC$1&amp;":"&amp;AC27,'Finish order'!$E:$K,2,FALSE),"")</f>
        <v/>
      </c>
      <c r="AJ27" s="2">
        <v>26</v>
      </c>
      <c r="AK27" s="2" t="str">
        <f>IFERROR(VLOOKUP(AJ$1&amp;":"&amp;AJ27,'Finish order'!$E:$K,4,FALSE),"")</f>
        <v/>
      </c>
      <c r="AL27" s="2" t="str">
        <f>IFERROR(VLOOKUP(AJ$1&amp;":"&amp;AJ27,'Finish order'!$E:$K,5,FALSE),"")</f>
        <v/>
      </c>
      <c r="AM27" s="11" t="str">
        <f>IFERROR(VLOOKUP(AJ$1&amp;":"&amp;AJ27,'Finish order'!$E:$K,3,FALSE),"")</f>
        <v/>
      </c>
      <c r="AN27" s="2" t="str">
        <f>IFERROR(VLOOKUP(AJ$1&amp;":"&amp;AJ27,'Finish order'!$E:$K,2,FALSE),"")</f>
        <v/>
      </c>
      <c r="AQ27" s="2">
        <v>26</v>
      </c>
      <c r="AR27" s="2" t="str">
        <f>IFERROR(VLOOKUP(AQ$1&amp;":"&amp;AQ27,'Finish order'!$E:$K,4,FALSE),"")</f>
        <v/>
      </c>
      <c r="AS27" s="2" t="str">
        <f>IFERROR(VLOOKUP(AQ$1&amp;":"&amp;AQ27,'Finish order'!$E:$K,5,FALSE),"")</f>
        <v/>
      </c>
      <c r="AT27" s="11" t="str">
        <f>IFERROR(VLOOKUP(AQ$1&amp;":"&amp;AQ27,'Finish order'!$E:$K,3,FALSE),"")</f>
        <v/>
      </c>
      <c r="AU27" s="2" t="str">
        <f>IFERROR(VLOOKUP(AQ$1&amp;":"&amp;AQ27,'Finish order'!$E:$K,2,FALSE),"")</f>
        <v/>
      </c>
      <c r="AX27" s="2">
        <v>26</v>
      </c>
      <c r="AY27" s="2" t="str">
        <f>IFERROR(VLOOKUP(AX$1&amp;":"&amp;AX27,'Finish order'!$E:$K,4,FALSE),"")</f>
        <v/>
      </c>
      <c r="AZ27" s="2" t="str">
        <f>IFERROR(VLOOKUP(AX$1&amp;":"&amp;AX27,'Finish order'!$E:$K,5,FALSE),"")</f>
        <v/>
      </c>
      <c r="BA27" s="11" t="str">
        <f>IFERROR(VLOOKUP(AX$1&amp;":"&amp;AX27,'Finish order'!$E:$K,3,FALSE),"")</f>
        <v/>
      </c>
      <c r="BB27" s="2" t="str">
        <f>IFERROR(VLOOKUP(AX$1&amp;":"&amp;AX27,'Finish order'!$E:$K,2,FALSE),"")</f>
        <v/>
      </c>
      <c r="BE27" s="2">
        <v>26</v>
      </c>
      <c r="BF27" s="11" t="str">
        <f>IFERROR(VLOOKUP(BE$1&amp;":"&amp;BE27,'Finish order'!$E:$K,4,FALSE),"")</f>
        <v/>
      </c>
      <c r="BG27" s="2" t="str">
        <f>IFERROR(VLOOKUP(BE$1&amp;":"&amp;BE27,'Finish order'!$E:$K,5,FALSE),"")</f>
        <v/>
      </c>
      <c r="BH27" s="11" t="str">
        <f>IFERROR(VLOOKUP(BE$1&amp;":"&amp;BE27,'Finish order'!$E:$K,3,FALSE),"")</f>
        <v/>
      </c>
      <c r="BI27" s="2" t="str">
        <f>IFERROR(VLOOKUP(BE$1&amp;":"&amp;BE27,'Finish order'!$E:$K,2,FALSE),"")</f>
        <v/>
      </c>
      <c r="BL27" s="2">
        <v>26</v>
      </c>
      <c r="BM27" s="11" t="str">
        <f>IFERROR(VLOOKUP(BL$1&amp;":"&amp;BL27,'Finish order'!$E:$K,4,FALSE),"")</f>
        <v/>
      </c>
      <c r="BN27" s="2" t="str">
        <f>IFERROR(VLOOKUP(BL$1&amp;":"&amp;BL27,'Finish order'!$E:$K,5,FALSE),"")</f>
        <v/>
      </c>
      <c r="BO27" s="11" t="str">
        <f>IFERROR(VLOOKUP(BL$1&amp;":"&amp;BL27,'Finish order'!$E:$K,3,FALSE),"")</f>
        <v/>
      </c>
      <c r="BP27" s="2" t="str">
        <f>IFERROR(VLOOKUP(BL$1&amp;":"&amp;BL27,'Finish order'!$E:$K,2,FALSE),"")</f>
        <v/>
      </c>
      <c r="BS27" s="13">
        <v>26</v>
      </c>
      <c r="BT27" s="2" t="str">
        <f>IFERROR(VLOOKUP(BS$1&amp;":"&amp;BS27,'Finish order'!$E:$K,4,FALSE),"")</f>
        <v/>
      </c>
      <c r="BU27" s="2" t="str">
        <f>IFERROR(VLOOKUP(BS$1&amp;":"&amp;BS27,'Finish order'!$E:$K,5,FALSE),"")</f>
        <v/>
      </c>
      <c r="BV27" s="11" t="str">
        <f>IFERROR(VLOOKUP(BS$1&amp;":"&amp;BS27,'Finish order'!$E:$K,3,FALSE),"")</f>
        <v/>
      </c>
      <c r="BW27" s="2" t="str">
        <f>IFERROR(VLOOKUP(BS$1&amp;":"&amp;BS27,'Finish order'!$E:$K,2,FALSE),"")</f>
        <v/>
      </c>
      <c r="BZ27" s="13">
        <v>26</v>
      </c>
      <c r="CA27" s="2" t="str">
        <f>IFERROR(VLOOKUP(BZ$1&amp;":"&amp;BZ27,'Finish order'!$E:$K,4,FALSE),"")</f>
        <v/>
      </c>
      <c r="CB27" s="2" t="str">
        <f>IFERROR(VLOOKUP(BZ$1&amp;":"&amp;BZ27,'Finish order'!$E:$K,5,FALSE),"")</f>
        <v/>
      </c>
      <c r="CC27" s="11" t="str">
        <f>IFERROR(VLOOKUP(BZ$1&amp;":"&amp;BZ27,'Finish order'!$E:$K,3,FALSE),"")</f>
        <v/>
      </c>
      <c r="CD27" s="2" t="str">
        <f>IFERROR(VLOOKUP(BZ$1&amp;":"&amp;BZ27,'Finish order'!$E:$K,2,FALSE),"")</f>
        <v/>
      </c>
      <c r="CF27" s="11"/>
      <c r="CG27" s="2">
        <v>26</v>
      </c>
      <c r="CH27" s="2" t="str">
        <f>IFERROR(VLOOKUP(CG$1&amp;":"&amp;CG27,'Finish order'!$E:$K,4,FALSE),"")</f>
        <v/>
      </c>
      <c r="CI27" s="2" t="str">
        <f>IFERROR(VLOOKUP(CG$1&amp;":"&amp;CG27,'Finish order'!$E:$K,5,FALSE),"")</f>
        <v/>
      </c>
      <c r="CJ27" s="11" t="str">
        <f>IFERROR(VLOOKUP(CG$1&amp;":"&amp;CG27,'Finish order'!$E:$K,3,FALSE),"")</f>
        <v/>
      </c>
      <c r="CK27" s="2" t="str">
        <f>IFERROR(VLOOKUP(CG$1&amp;":"&amp;CG27,'Finish order'!$E:$K,2,FALSE),"")</f>
        <v/>
      </c>
      <c r="CM27" s="11"/>
      <c r="CN27" s="2">
        <v>26</v>
      </c>
      <c r="CO27" s="2" t="str">
        <f>IFERROR(VLOOKUP(CN$1&amp;":"&amp;CN27,'Finish order'!$E:$K,4,FALSE),"")</f>
        <v/>
      </c>
      <c r="CP27" s="2" t="str">
        <f>IFERROR(VLOOKUP(CN$1&amp;":"&amp;CN27,'Finish order'!$E:$K,5,FALSE),"")</f>
        <v/>
      </c>
      <c r="CQ27" s="11" t="str">
        <f>IFERROR(VLOOKUP(CN$1&amp;":"&amp;CN27,'Finish order'!$E:$K,3,FALSE),"")</f>
        <v/>
      </c>
      <c r="CR27" s="2" t="str">
        <f>IFERROR(VLOOKUP(CN$1&amp;":"&amp;CN27,'Finish order'!$E:$K,2,FALSE),"")</f>
        <v/>
      </c>
      <c r="CS27" s="11"/>
    </row>
    <row r="28" spans="1:97" x14ac:dyDescent="0.2">
      <c r="A28" s="2">
        <v>27</v>
      </c>
      <c r="B28" s="2" t="str">
        <f>IFERROR(VLOOKUP($A$1&amp;":"&amp;A28,'Finish order'!C:K,6,FALSE),"")</f>
        <v>Tom Hustwitt</v>
      </c>
      <c r="C28" s="2" t="str">
        <f>IFERROR(VLOOKUP(A$1&amp;":"&amp;A28,'Finish order'!$C:$K,9,FALSE),"")</f>
        <v>MSEN</v>
      </c>
      <c r="D28" s="2" t="str">
        <f>IFERROR(VLOOKUP(A$1&amp;":"&amp;A28,'Finish order'!$C:$K,7,FALSE),"")</f>
        <v>Esk Valley Fell Club</v>
      </c>
      <c r="E28" s="11">
        <f>IFERROR(VLOOKUP($A$1&amp;":"&amp;A28,'Finish order'!C:K,5,FALSE),"")</f>
        <v>4.0706018518518516E-2</v>
      </c>
      <c r="F28" s="2">
        <f>IFERROR(VLOOKUP($A$1&amp;":"&amp;A28,'Finish order'!C:K,4,FALSE),"")</f>
        <v>327</v>
      </c>
      <c r="H28" s="2">
        <v>27</v>
      </c>
      <c r="I28" s="2" t="str">
        <f>IFERROR(VLOOKUP(H$1&amp;":"&amp;H28,'Finish order'!$C:$K,6,FALSE),"")</f>
        <v>Alison Lloyd</v>
      </c>
      <c r="J28" s="2" t="str">
        <f>IFERROR(VLOOKUP(H$1&amp;":"&amp;H28,'Finish order'!$C:$K,9,FALSE),"")</f>
        <v>W65</v>
      </c>
      <c r="K28" s="2" t="str">
        <f>IFERROR(VLOOKUP(H$1&amp;":"&amp;H28,'Finish order'!$C:$K,7,FALSE),"")</f>
        <v>North York Moors AC</v>
      </c>
      <c r="L28" s="11">
        <f>IFERROR(VLOOKUP(H$1&amp;":"&amp;H28,'Finish order'!$C:$K,5,FALSE),"")</f>
        <v>6.0347222222222219E-2</v>
      </c>
      <c r="M28" s="2">
        <f>IFERROR(VLOOKUP(H$1&amp;":"&amp;H28,'Finish order'!$C:$K,4,FALSE),"")</f>
        <v>291</v>
      </c>
      <c r="O28" s="2">
        <v>27</v>
      </c>
      <c r="P28" s="2" t="str">
        <f>IFERROR(VLOOKUP(O$1&amp;":"&amp;O28,'Finish order'!$E:$K,4,FALSE),"")</f>
        <v/>
      </c>
      <c r="Q28" s="2" t="str">
        <f>IFERROR(VLOOKUP(O$1&amp;":"&amp;O28,'Finish order'!$E:$K,5,FALSE),"")</f>
        <v/>
      </c>
      <c r="R28" s="11" t="str">
        <f>IFERROR(VLOOKUP(O$1&amp;":"&amp;O28,'Finish order'!$E:$K,3,FALSE),"")</f>
        <v/>
      </c>
      <c r="S28" s="2" t="str">
        <f>IFERROR(VLOOKUP(O$1&amp;":"&amp;O28,'Finish order'!$E:$K,2,FALSE),"")</f>
        <v/>
      </c>
      <c r="V28" s="2">
        <v>27</v>
      </c>
      <c r="W28" s="2" t="str">
        <f>IFERROR(VLOOKUP(V$1&amp;":"&amp;V28,'Finish order'!$E:$K,4,FALSE),"")</f>
        <v/>
      </c>
      <c r="X28" s="2" t="str">
        <f>IFERROR(VLOOKUP(V$1&amp;":"&amp;V28,'Finish order'!$E:$K,5,FALSE),"")</f>
        <v/>
      </c>
      <c r="Y28" s="11" t="str">
        <f>IFERROR(VLOOKUP(V$1&amp;":"&amp;V28,'Finish order'!$E:$K,3,FALSE),"")</f>
        <v/>
      </c>
      <c r="Z28" s="2" t="str">
        <f>IFERROR(VLOOKUP(V$1&amp;":"&amp;V28,'Finish order'!$E:$K,2,FALSE),"")</f>
        <v/>
      </c>
      <c r="AA28" s="2" t="str">
        <f>IF(Table827[[#This Row],[Name]]="","",IF((COUNTIF($I$2:$I$4,W28)&gt;0),"Top3",""))</f>
        <v/>
      </c>
      <c r="AC28" s="2">
        <v>27</v>
      </c>
      <c r="AD28" s="2" t="str">
        <f>IFERROR(VLOOKUP(AC$1&amp;":"&amp;AC28,'Finish order'!$E:$K,4,FALSE),"")</f>
        <v/>
      </c>
      <c r="AE28" s="2" t="str">
        <f>IFERROR(VLOOKUP(AC$1&amp;":"&amp;AC28,'Finish order'!$E:$K,5,FALSE),"")</f>
        <v/>
      </c>
      <c r="AF28" s="11" t="str">
        <f>IFERROR(VLOOKUP(AC$1&amp;":"&amp;AC28,'Finish order'!$E:$K,3,FALSE),"")</f>
        <v/>
      </c>
      <c r="AG28" s="2" t="str">
        <f>IFERROR(VLOOKUP(AC$1&amp;":"&amp;AC28,'Finish order'!$E:$K,2,FALSE),"")</f>
        <v/>
      </c>
      <c r="AJ28" s="2">
        <v>27</v>
      </c>
      <c r="AK28" s="2" t="str">
        <f>IFERROR(VLOOKUP(AJ$1&amp;":"&amp;AJ28,'Finish order'!$E:$K,4,FALSE),"")</f>
        <v/>
      </c>
      <c r="AL28" s="2" t="str">
        <f>IFERROR(VLOOKUP(AJ$1&amp;":"&amp;AJ28,'Finish order'!$E:$K,5,FALSE),"")</f>
        <v/>
      </c>
      <c r="AM28" s="11" t="str">
        <f>IFERROR(VLOOKUP(AJ$1&amp;":"&amp;AJ28,'Finish order'!$E:$K,3,FALSE),"")</f>
        <v/>
      </c>
      <c r="AN28" s="2" t="str">
        <f>IFERROR(VLOOKUP(AJ$1&amp;":"&amp;AJ28,'Finish order'!$E:$K,2,FALSE),"")</f>
        <v/>
      </c>
      <c r="AQ28" s="2">
        <v>27</v>
      </c>
      <c r="AR28" s="2" t="str">
        <f>IFERROR(VLOOKUP(AQ$1&amp;":"&amp;AQ28,'Finish order'!$E:$K,4,FALSE),"")</f>
        <v/>
      </c>
      <c r="AS28" s="2" t="str">
        <f>IFERROR(VLOOKUP(AQ$1&amp;":"&amp;AQ28,'Finish order'!$E:$K,5,FALSE),"")</f>
        <v/>
      </c>
      <c r="AT28" s="11" t="str">
        <f>IFERROR(VLOOKUP(AQ$1&amp;":"&amp;AQ28,'Finish order'!$E:$K,3,FALSE),"")</f>
        <v/>
      </c>
      <c r="AU28" s="2" t="str">
        <f>IFERROR(VLOOKUP(AQ$1&amp;":"&amp;AQ28,'Finish order'!$E:$K,2,FALSE),"")</f>
        <v/>
      </c>
      <c r="AX28" s="2">
        <v>27</v>
      </c>
      <c r="AY28" s="2" t="str">
        <f>IFERROR(VLOOKUP(AX$1&amp;":"&amp;AX28,'Finish order'!$E:$K,4,FALSE),"")</f>
        <v/>
      </c>
      <c r="AZ28" s="2" t="str">
        <f>IFERROR(VLOOKUP(AX$1&amp;":"&amp;AX28,'Finish order'!$E:$K,5,FALSE),"")</f>
        <v/>
      </c>
      <c r="BA28" s="11" t="str">
        <f>IFERROR(VLOOKUP(AX$1&amp;":"&amp;AX28,'Finish order'!$E:$K,3,FALSE),"")</f>
        <v/>
      </c>
      <c r="BB28" s="2" t="str">
        <f>IFERROR(VLOOKUP(AX$1&amp;":"&amp;AX28,'Finish order'!$E:$K,2,FALSE),"")</f>
        <v/>
      </c>
      <c r="BE28" s="2">
        <v>27</v>
      </c>
      <c r="BF28" s="11" t="str">
        <f>IFERROR(VLOOKUP(BE$1&amp;":"&amp;BE28,'Finish order'!$E:$K,4,FALSE),"")</f>
        <v/>
      </c>
      <c r="BG28" s="2" t="str">
        <f>IFERROR(VLOOKUP(BE$1&amp;":"&amp;BE28,'Finish order'!$E:$K,5,FALSE),"")</f>
        <v/>
      </c>
      <c r="BH28" s="11" t="str">
        <f>IFERROR(VLOOKUP(BE$1&amp;":"&amp;BE28,'Finish order'!$E:$K,3,FALSE),"")</f>
        <v/>
      </c>
      <c r="BI28" s="2" t="str">
        <f>IFERROR(VLOOKUP(BE$1&amp;":"&amp;BE28,'Finish order'!$E:$K,2,FALSE),"")</f>
        <v/>
      </c>
      <c r="BL28" s="2">
        <v>27</v>
      </c>
      <c r="BM28" s="11" t="str">
        <f>IFERROR(VLOOKUP(BL$1&amp;":"&amp;BL28,'Finish order'!$E:$K,4,FALSE),"")</f>
        <v/>
      </c>
      <c r="BN28" s="2" t="str">
        <f>IFERROR(VLOOKUP(BL$1&amp;":"&amp;BL28,'Finish order'!$E:$K,5,FALSE),"")</f>
        <v/>
      </c>
      <c r="BO28" s="11" t="str">
        <f>IFERROR(VLOOKUP(BL$1&amp;":"&amp;BL28,'Finish order'!$E:$K,3,FALSE),"")</f>
        <v/>
      </c>
      <c r="BP28" s="2" t="str">
        <f>IFERROR(VLOOKUP(BL$1&amp;":"&amp;BL28,'Finish order'!$E:$K,2,FALSE),"")</f>
        <v/>
      </c>
      <c r="BS28" s="13">
        <v>27</v>
      </c>
      <c r="BT28" s="2" t="str">
        <f>IFERROR(VLOOKUP(BS$1&amp;":"&amp;BS28,'Finish order'!$E:$K,4,FALSE),"")</f>
        <v/>
      </c>
      <c r="BU28" s="2" t="str">
        <f>IFERROR(VLOOKUP(BS$1&amp;":"&amp;BS28,'Finish order'!$E:$K,5,FALSE),"")</f>
        <v/>
      </c>
      <c r="BV28" s="11" t="str">
        <f>IFERROR(VLOOKUP(BS$1&amp;":"&amp;BS28,'Finish order'!$E:$K,3,FALSE),"")</f>
        <v/>
      </c>
      <c r="BW28" s="2" t="str">
        <f>IFERROR(VLOOKUP(BS$1&amp;":"&amp;BS28,'Finish order'!$E:$K,2,FALSE),"")</f>
        <v/>
      </c>
      <c r="BZ28" s="13">
        <v>27</v>
      </c>
      <c r="CA28" s="2" t="str">
        <f>IFERROR(VLOOKUP(BZ$1&amp;":"&amp;BZ28,'Finish order'!$E:$K,4,FALSE),"")</f>
        <v/>
      </c>
      <c r="CB28" s="2" t="str">
        <f>IFERROR(VLOOKUP(BZ$1&amp;":"&amp;BZ28,'Finish order'!$E:$K,5,FALSE),"")</f>
        <v/>
      </c>
      <c r="CC28" s="11" t="str">
        <f>IFERROR(VLOOKUP(BZ$1&amp;":"&amp;BZ28,'Finish order'!$E:$K,3,FALSE),"")</f>
        <v/>
      </c>
      <c r="CD28" s="2" t="str">
        <f>IFERROR(VLOOKUP(BZ$1&amp;":"&amp;BZ28,'Finish order'!$E:$K,2,FALSE),"")</f>
        <v/>
      </c>
      <c r="CF28" s="11"/>
      <c r="CG28" s="2">
        <v>27</v>
      </c>
      <c r="CH28" s="2" t="str">
        <f>IFERROR(VLOOKUP(CG$1&amp;":"&amp;CG28,'Finish order'!$E:$K,4,FALSE),"")</f>
        <v/>
      </c>
      <c r="CI28" s="2" t="str">
        <f>IFERROR(VLOOKUP(CG$1&amp;":"&amp;CG28,'Finish order'!$E:$K,5,FALSE),"")</f>
        <v/>
      </c>
      <c r="CJ28" s="11" t="str">
        <f>IFERROR(VLOOKUP(CG$1&amp;":"&amp;CG28,'Finish order'!$E:$K,3,FALSE),"")</f>
        <v/>
      </c>
      <c r="CK28" s="2" t="str">
        <f>IFERROR(VLOOKUP(CG$1&amp;":"&amp;CG28,'Finish order'!$E:$K,2,FALSE),"")</f>
        <v/>
      </c>
      <c r="CM28" s="11"/>
      <c r="CN28" s="2">
        <v>27</v>
      </c>
      <c r="CO28" s="2" t="str">
        <f>IFERROR(VLOOKUP(CN$1&amp;":"&amp;CN28,'Finish order'!$E:$K,4,FALSE),"")</f>
        <v/>
      </c>
      <c r="CP28" s="2" t="str">
        <f>IFERROR(VLOOKUP(CN$1&amp;":"&amp;CN28,'Finish order'!$E:$K,5,FALSE),"")</f>
        <v/>
      </c>
      <c r="CQ28" s="11" t="str">
        <f>IFERROR(VLOOKUP(CN$1&amp;":"&amp;CN28,'Finish order'!$E:$K,3,FALSE),"")</f>
        <v/>
      </c>
      <c r="CR28" s="2" t="str">
        <f>IFERROR(VLOOKUP(CN$1&amp;":"&amp;CN28,'Finish order'!$E:$K,2,FALSE),"")</f>
        <v/>
      </c>
      <c r="CS28" s="11"/>
    </row>
    <row r="29" spans="1:97" x14ac:dyDescent="0.2">
      <c r="A29" s="2">
        <v>28</v>
      </c>
      <c r="B29" s="2" t="str">
        <f>IFERROR(VLOOKUP($A$1&amp;":"&amp;A29,'Finish order'!C:K,6,FALSE),"")</f>
        <v>Phil Smith</v>
      </c>
      <c r="C29" s="2" t="str">
        <f>IFERROR(VLOOKUP(A$1&amp;":"&amp;A29,'Finish order'!$C:$K,9,FALSE),"")</f>
        <v>MSEN</v>
      </c>
      <c r="D29" s="2" t="str">
        <f>IFERROR(VLOOKUP(A$1&amp;":"&amp;A29,'Finish order'!$C:$K,7,FALSE),"")</f>
        <v>Esk Valley Fell Club</v>
      </c>
      <c r="E29" s="11">
        <f>IFERROR(VLOOKUP($A$1&amp;":"&amp;A29,'Finish order'!C:K,5,FALSE),"")</f>
        <v>4.0729166666666664E-2</v>
      </c>
      <c r="F29" s="2">
        <f>IFERROR(VLOOKUP($A$1&amp;":"&amp;A29,'Finish order'!C:K,4,FALSE),"")</f>
        <v>306</v>
      </c>
      <c r="H29" s="2">
        <v>28</v>
      </c>
      <c r="I29" s="2" t="str">
        <f>IFERROR(VLOOKUP(H$1&amp;":"&amp;H29,'Finish order'!$C:$K,6,FALSE),"")</f>
        <v>Laura Bennett</v>
      </c>
      <c r="J29" s="2" t="str">
        <f>IFERROR(VLOOKUP(H$1&amp;":"&amp;H29,'Finish order'!$C:$K,9,FALSE),"")</f>
        <v>W40</v>
      </c>
      <c r="K29" s="2" t="str">
        <f>IFERROR(VLOOKUP(H$1&amp;":"&amp;H29,'Finish order'!$C:$K,7,FALSE),"")</f>
        <v>York Acorn RC</v>
      </c>
      <c r="L29" s="11">
        <f>IFERROR(VLOOKUP(H$1&amp;":"&amp;H29,'Finish order'!$C:$K,5,FALSE),"")</f>
        <v>6.1030092592592594E-2</v>
      </c>
      <c r="M29" s="2">
        <f>IFERROR(VLOOKUP(H$1&amp;":"&amp;H29,'Finish order'!$C:$K,4,FALSE),"")</f>
        <v>110</v>
      </c>
      <c r="O29" s="2">
        <v>28</v>
      </c>
      <c r="P29" s="2" t="str">
        <f>IFERROR(VLOOKUP(O$1&amp;":"&amp;O29,'Finish order'!$E:$K,4,FALSE),"")</f>
        <v/>
      </c>
      <c r="Q29" s="2" t="str">
        <f>IFERROR(VLOOKUP(O$1&amp;":"&amp;O29,'Finish order'!$E:$K,5,FALSE),"")</f>
        <v/>
      </c>
      <c r="R29" s="11" t="str">
        <f>IFERROR(VLOOKUP(O$1&amp;":"&amp;O29,'Finish order'!$E:$K,3,FALSE),"")</f>
        <v/>
      </c>
      <c r="S29" s="2" t="str">
        <f>IFERROR(VLOOKUP(O$1&amp;":"&amp;O29,'Finish order'!$E:$K,2,FALSE),"")</f>
        <v/>
      </c>
      <c r="V29" s="2">
        <v>28</v>
      </c>
      <c r="W29" s="2" t="str">
        <f>IFERROR(VLOOKUP(V$1&amp;":"&amp;V29,'Finish order'!$E:$K,4,FALSE),"")</f>
        <v/>
      </c>
      <c r="X29" s="2" t="str">
        <f>IFERROR(VLOOKUP(V$1&amp;":"&amp;V29,'Finish order'!$E:$K,5,FALSE),"")</f>
        <v/>
      </c>
      <c r="Y29" s="11" t="str">
        <f>IFERROR(VLOOKUP(V$1&amp;":"&amp;V29,'Finish order'!$E:$K,3,FALSE),"")</f>
        <v/>
      </c>
      <c r="Z29" s="2" t="str">
        <f>IFERROR(VLOOKUP(V$1&amp;":"&amp;V29,'Finish order'!$E:$K,2,FALSE),"")</f>
        <v/>
      </c>
      <c r="AA29" s="2" t="str">
        <f>IF(Table827[[#This Row],[Name]]="","",IF((COUNTIF($I$2:$I$4,W29)&gt;0),"Top3",""))</f>
        <v/>
      </c>
      <c r="AC29" s="2">
        <v>28</v>
      </c>
      <c r="AD29" s="2" t="str">
        <f>IFERROR(VLOOKUP(AC$1&amp;":"&amp;AC29,'Finish order'!$E:$K,4,FALSE),"")</f>
        <v/>
      </c>
      <c r="AE29" s="2" t="str">
        <f>IFERROR(VLOOKUP(AC$1&amp;":"&amp;AC29,'Finish order'!$E:$K,5,FALSE),"")</f>
        <v/>
      </c>
      <c r="AF29" s="11" t="str">
        <f>IFERROR(VLOOKUP(AC$1&amp;":"&amp;AC29,'Finish order'!$E:$K,3,FALSE),"")</f>
        <v/>
      </c>
      <c r="AG29" s="2" t="str">
        <f>IFERROR(VLOOKUP(AC$1&amp;":"&amp;AC29,'Finish order'!$E:$K,2,FALSE),"")</f>
        <v/>
      </c>
      <c r="AJ29" s="2">
        <v>28</v>
      </c>
      <c r="AK29" s="2" t="str">
        <f>IFERROR(VLOOKUP(AJ$1&amp;":"&amp;AJ29,'Finish order'!$E:$K,4,FALSE),"")</f>
        <v/>
      </c>
      <c r="AL29" s="2" t="str">
        <f>IFERROR(VLOOKUP(AJ$1&amp;":"&amp;AJ29,'Finish order'!$E:$K,5,FALSE),"")</f>
        <v/>
      </c>
      <c r="AM29" s="11" t="str">
        <f>IFERROR(VLOOKUP(AJ$1&amp;":"&amp;AJ29,'Finish order'!$E:$K,3,FALSE),"")</f>
        <v/>
      </c>
      <c r="AN29" s="2" t="str">
        <f>IFERROR(VLOOKUP(AJ$1&amp;":"&amp;AJ29,'Finish order'!$E:$K,2,FALSE),"")</f>
        <v/>
      </c>
      <c r="AQ29" s="2">
        <v>28</v>
      </c>
      <c r="AR29" s="2" t="str">
        <f>IFERROR(VLOOKUP(AQ$1&amp;":"&amp;AQ29,'Finish order'!$E:$K,4,FALSE),"")</f>
        <v/>
      </c>
      <c r="AS29" s="2" t="str">
        <f>IFERROR(VLOOKUP(AQ$1&amp;":"&amp;AQ29,'Finish order'!$E:$K,5,FALSE),"")</f>
        <v/>
      </c>
      <c r="AT29" s="11" t="str">
        <f>IFERROR(VLOOKUP(AQ$1&amp;":"&amp;AQ29,'Finish order'!$E:$K,3,FALSE),"")</f>
        <v/>
      </c>
      <c r="AU29" s="2" t="str">
        <f>IFERROR(VLOOKUP(AQ$1&amp;":"&amp;AQ29,'Finish order'!$E:$K,2,FALSE),"")</f>
        <v/>
      </c>
      <c r="AX29" s="2">
        <v>28</v>
      </c>
      <c r="AY29" s="2" t="str">
        <f>IFERROR(VLOOKUP(AX$1&amp;":"&amp;AX29,'Finish order'!$E:$K,4,FALSE),"")</f>
        <v/>
      </c>
      <c r="AZ29" s="2" t="str">
        <f>IFERROR(VLOOKUP(AX$1&amp;":"&amp;AX29,'Finish order'!$E:$K,5,FALSE),"")</f>
        <v/>
      </c>
      <c r="BA29" s="11" t="str">
        <f>IFERROR(VLOOKUP(AX$1&amp;":"&amp;AX29,'Finish order'!$E:$K,3,FALSE),"")</f>
        <v/>
      </c>
      <c r="BB29" s="2" t="str">
        <f>IFERROR(VLOOKUP(AX$1&amp;":"&amp;AX29,'Finish order'!$E:$K,2,FALSE),"")</f>
        <v/>
      </c>
      <c r="BE29" s="2">
        <v>28</v>
      </c>
      <c r="BF29" s="11" t="str">
        <f>IFERROR(VLOOKUP(BE$1&amp;":"&amp;BE29,'Finish order'!$E:$K,4,FALSE),"")</f>
        <v/>
      </c>
      <c r="BG29" s="2" t="str">
        <f>IFERROR(VLOOKUP(BE$1&amp;":"&amp;BE29,'Finish order'!$E:$K,5,FALSE),"")</f>
        <v/>
      </c>
      <c r="BH29" s="11" t="str">
        <f>IFERROR(VLOOKUP(BE$1&amp;":"&amp;BE29,'Finish order'!$E:$K,3,FALSE),"")</f>
        <v/>
      </c>
      <c r="BI29" s="2" t="str">
        <f>IFERROR(VLOOKUP(BE$1&amp;":"&amp;BE29,'Finish order'!$E:$K,2,FALSE),"")</f>
        <v/>
      </c>
      <c r="BL29" s="2">
        <v>28</v>
      </c>
      <c r="BM29" s="11" t="str">
        <f>IFERROR(VLOOKUP(BL$1&amp;":"&amp;BL29,'Finish order'!$E:$K,4,FALSE),"")</f>
        <v/>
      </c>
      <c r="BN29" s="2" t="str">
        <f>IFERROR(VLOOKUP(BL$1&amp;":"&amp;BL29,'Finish order'!$E:$K,5,FALSE),"")</f>
        <v/>
      </c>
      <c r="BO29" s="11" t="str">
        <f>IFERROR(VLOOKUP(BL$1&amp;":"&amp;BL29,'Finish order'!$E:$K,3,FALSE),"")</f>
        <v/>
      </c>
      <c r="BP29" s="2" t="str">
        <f>IFERROR(VLOOKUP(BL$1&amp;":"&amp;BL29,'Finish order'!$E:$K,2,FALSE),"")</f>
        <v/>
      </c>
      <c r="BS29" s="13">
        <v>28</v>
      </c>
      <c r="BT29" s="2" t="str">
        <f>IFERROR(VLOOKUP(BS$1&amp;":"&amp;BS29,'Finish order'!$E:$K,4,FALSE),"")</f>
        <v/>
      </c>
      <c r="BU29" s="2" t="str">
        <f>IFERROR(VLOOKUP(BS$1&amp;":"&amp;BS29,'Finish order'!$E:$K,5,FALSE),"")</f>
        <v/>
      </c>
      <c r="BV29" s="11" t="str">
        <f>IFERROR(VLOOKUP(BS$1&amp;":"&amp;BS29,'Finish order'!$E:$K,3,FALSE),"")</f>
        <v/>
      </c>
      <c r="BW29" s="2" t="str">
        <f>IFERROR(VLOOKUP(BS$1&amp;":"&amp;BS29,'Finish order'!$E:$K,2,FALSE),"")</f>
        <v/>
      </c>
      <c r="BZ29" s="13">
        <v>28</v>
      </c>
      <c r="CA29" s="2" t="str">
        <f>IFERROR(VLOOKUP(BZ$1&amp;":"&amp;BZ29,'Finish order'!$E:$K,4,FALSE),"")</f>
        <v/>
      </c>
      <c r="CB29" s="2" t="str">
        <f>IFERROR(VLOOKUP(BZ$1&amp;":"&amp;BZ29,'Finish order'!$E:$K,5,FALSE),"")</f>
        <v/>
      </c>
      <c r="CC29" s="11" t="str">
        <f>IFERROR(VLOOKUP(BZ$1&amp;":"&amp;BZ29,'Finish order'!$E:$K,3,FALSE),"")</f>
        <v/>
      </c>
      <c r="CD29" s="2" t="str">
        <f>IFERROR(VLOOKUP(BZ$1&amp;":"&amp;BZ29,'Finish order'!$E:$K,2,FALSE),"")</f>
        <v/>
      </c>
      <c r="CF29" s="11"/>
      <c r="CG29" s="2">
        <v>28</v>
      </c>
      <c r="CH29" s="2" t="str">
        <f>IFERROR(VLOOKUP(CG$1&amp;":"&amp;CG29,'Finish order'!$E:$K,4,FALSE),"")</f>
        <v/>
      </c>
      <c r="CI29" s="2" t="str">
        <f>IFERROR(VLOOKUP(CG$1&amp;":"&amp;CG29,'Finish order'!$E:$K,5,FALSE),"")</f>
        <v/>
      </c>
      <c r="CJ29" s="11" t="str">
        <f>IFERROR(VLOOKUP(CG$1&amp;":"&amp;CG29,'Finish order'!$E:$K,3,FALSE),"")</f>
        <v/>
      </c>
      <c r="CK29" s="2" t="str">
        <f>IFERROR(VLOOKUP(CG$1&amp;":"&amp;CG29,'Finish order'!$E:$K,2,FALSE),"")</f>
        <v/>
      </c>
      <c r="CM29" s="11"/>
      <c r="CN29" s="2">
        <v>28</v>
      </c>
      <c r="CO29" s="2" t="str">
        <f>IFERROR(VLOOKUP(CN$1&amp;":"&amp;CN29,'Finish order'!$E:$K,4,FALSE),"")</f>
        <v/>
      </c>
      <c r="CP29" s="2" t="str">
        <f>IFERROR(VLOOKUP(CN$1&amp;":"&amp;CN29,'Finish order'!$E:$K,5,FALSE),"")</f>
        <v/>
      </c>
      <c r="CQ29" s="11" t="str">
        <f>IFERROR(VLOOKUP(CN$1&amp;":"&amp;CN29,'Finish order'!$E:$K,3,FALSE),"")</f>
        <v/>
      </c>
      <c r="CR29" s="2" t="str">
        <f>IFERROR(VLOOKUP(CN$1&amp;":"&amp;CN29,'Finish order'!$E:$K,2,FALSE),"")</f>
        <v/>
      </c>
      <c r="CS29" s="11"/>
    </row>
    <row r="30" spans="1:97" x14ac:dyDescent="0.2">
      <c r="A30" s="2">
        <v>29</v>
      </c>
      <c r="B30" s="2" t="str">
        <f>IFERROR(VLOOKUP($A$1&amp;":"&amp;A30,'Finish order'!C:K,6,FALSE),"")</f>
        <v>Ashley Dodgson</v>
      </c>
      <c r="C30" s="2" t="str">
        <f>IFERROR(VLOOKUP(A$1&amp;":"&amp;A30,'Finish order'!$C:$K,9,FALSE),"")</f>
        <v>M50</v>
      </c>
      <c r="D30" s="2" t="str">
        <f>IFERROR(VLOOKUP(A$1&amp;":"&amp;A30,'Finish order'!$C:$K,7,FALSE),"")</f>
        <v>Thirsk &amp; Sowerby Harriers</v>
      </c>
      <c r="E30" s="11">
        <f>IFERROR(VLOOKUP($A$1&amp;":"&amp;A30,'Finish order'!C:K,5,FALSE),"")</f>
        <v>4.0740740740740744E-2</v>
      </c>
      <c r="F30" s="2">
        <f>IFERROR(VLOOKUP($A$1&amp;":"&amp;A30,'Finish order'!C:K,4,FALSE),"")</f>
        <v>718</v>
      </c>
      <c r="H30" s="2">
        <v>29</v>
      </c>
      <c r="I30" s="2" t="str">
        <f>IFERROR(VLOOKUP(H$1&amp;":"&amp;H30,'Finish order'!$C:$K,6,FALSE),"")</f>
        <v>Anne Robson</v>
      </c>
      <c r="J30" s="2" t="str">
        <f>IFERROR(VLOOKUP(H$1&amp;":"&amp;H30,'Finish order'!$C:$K,9,FALSE),"")</f>
        <v>W65</v>
      </c>
      <c r="K30" s="2" t="str">
        <f>IFERROR(VLOOKUP(H$1&amp;":"&amp;H30,'Finish order'!$C:$K,7,FALSE),"")</f>
        <v>North York Moors AC</v>
      </c>
      <c r="L30" s="11">
        <f>IFERROR(VLOOKUP(H$1&amp;":"&amp;H30,'Finish order'!$C:$K,5,FALSE),"")</f>
        <v>6.1793981481481484E-2</v>
      </c>
      <c r="M30" s="2">
        <f>IFERROR(VLOOKUP(H$1&amp;":"&amp;H30,'Finish order'!$C:$K,4,FALSE),"")</f>
        <v>290</v>
      </c>
      <c r="O30" s="2">
        <v>29</v>
      </c>
      <c r="P30" s="2" t="str">
        <f>IFERROR(VLOOKUP(O$1&amp;":"&amp;O30,'Finish order'!$E:$K,4,FALSE),"")</f>
        <v/>
      </c>
      <c r="Q30" s="2" t="str">
        <f>IFERROR(VLOOKUP(O$1&amp;":"&amp;O30,'Finish order'!$E:$K,5,FALSE),"")</f>
        <v/>
      </c>
      <c r="R30" s="11" t="str">
        <f>IFERROR(VLOOKUP(O$1&amp;":"&amp;O30,'Finish order'!$E:$K,3,FALSE),"")</f>
        <v/>
      </c>
      <c r="S30" s="2" t="str">
        <f>IFERROR(VLOOKUP(O$1&amp;":"&amp;O30,'Finish order'!$E:$K,2,FALSE),"")</f>
        <v/>
      </c>
      <c r="V30" s="2">
        <v>29</v>
      </c>
      <c r="W30" s="2" t="str">
        <f>IFERROR(VLOOKUP(V$1&amp;":"&amp;V30,'Finish order'!$E:$K,4,FALSE),"")</f>
        <v/>
      </c>
      <c r="X30" s="2" t="str">
        <f>IFERROR(VLOOKUP(V$1&amp;":"&amp;V30,'Finish order'!$E:$K,5,FALSE),"")</f>
        <v/>
      </c>
      <c r="Y30" s="11" t="str">
        <f>IFERROR(VLOOKUP(V$1&amp;":"&amp;V30,'Finish order'!$E:$K,3,FALSE),"")</f>
        <v/>
      </c>
      <c r="Z30" s="2" t="str">
        <f>IFERROR(VLOOKUP(V$1&amp;":"&amp;V30,'Finish order'!$E:$K,2,FALSE),"")</f>
        <v/>
      </c>
      <c r="AA30" s="2" t="str">
        <f>IF(Table827[[#This Row],[Name]]="","",IF((COUNTIF($I$2:$I$4,W30)&gt;0),"Top3",""))</f>
        <v/>
      </c>
      <c r="AC30" s="2">
        <v>29</v>
      </c>
      <c r="AD30" s="2" t="str">
        <f>IFERROR(VLOOKUP(AC$1&amp;":"&amp;AC30,'Finish order'!$E:$K,4,FALSE),"")</f>
        <v/>
      </c>
      <c r="AE30" s="2" t="str">
        <f>IFERROR(VLOOKUP(AC$1&amp;":"&amp;AC30,'Finish order'!$E:$K,5,FALSE),"")</f>
        <v/>
      </c>
      <c r="AF30" s="11" t="str">
        <f>IFERROR(VLOOKUP(AC$1&amp;":"&amp;AC30,'Finish order'!$E:$K,3,FALSE),"")</f>
        <v/>
      </c>
      <c r="AG30" s="2" t="str">
        <f>IFERROR(VLOOKUP(AC$1&amp;":"&amp;AC30,'Finish order'!$E:$K,2,FALSE),"")</f>
        <v/>
      </c>
      <c r="AJ30" s="2">
        <v>29</v>
      </c>
      <c r="AK30" s="2" t="str">
        <f>IFERROR(VLOOKUP(AJ$1&amp;":"&amp;AJ30,'Finish order'!$E:$K,4,FALSE),"")</f>
        <v/>
      </c>
      <c r="AL30" s="2" t="str">
        <f>IFERROR(VLOOKUP(AJ$1&amp;":"&amp;AJ30,'Finish order'!$E:$K,5,FALSE),"")</f>
        <v/>
      </c>
      <c r="AM30" s="11" t="str">
        <f>IFERROR(VLOOKUP(AJ$1&amp;":"&amp;AJ30,'Finish order'!$E:$K,3,FALSE),"")</f>
        <v/>
      </c>
      <c r="AN30" s="2" t="str">
        <f>IFERROR(VLOOKUP(AJ$1&amp;":"&amp;AJ30,'Finish order'!$E:$K,2,FALSE),"")</f>
        <v/>
      </c>
      <c r="AQ30" s="2">
        <v>29</v>
      </c>
      <c r="AR30" s="2" t="str">
        <f>IFERROR(VLOOKUP(AQ$1&amp;":"&amp;AQ30,'Finish order'!$E:$K,4,FALSE),"")</f>
        <v/>
      </c>
      <c r="AS30" s="2" t="str">
        <f>IFERROR(VLOOKUP(AQ$1&amp;":"&amp;AQ30,'Finish order'!$E:$K,5,FALSE),"")</f>
        <v/>
      </c>
      <c r="AT30" s="11" t="str">
        <f>IFERROR(VLOOKUP(AQ$1&amp;":"&amp;AQ30,'Finish order'!$E:$K,3,FALSE),"")</f>
        <v/>
      </c>
      <c r="AU30" s="2" t="str">
        <f>IFERROR(VLOOKUP(AQ$1&amp;":"&amp;AQ30,'Finish order'!$E:$K,2,FALSE),"")</f>
        <v/>
      </c>
      <c r="AX30" s="2">
        <v>29</v>
      </c>
      <c r="AY30" s="2" t="str">
        <f>IFERROR(VLOOKUP(AX$1&amp;":"&amp;AX30,'Finish order'!$E:$K,4,FALSE),"")</f>
        <v/>
      </c>
      <c r="AZ30" s="2" t="str">
        <f>IFERROR(VLOOKUP(AX$1&amp;":"&amp;AX30,'Finish order'!$E:$K,5,FALSE),"")</f>
        <v/>
      </c>
      <c r="BA30" s="11" t="str">
        <f>IFERROR(VLOOKUP(AX$1&amp;":"&amp;AX30,'Finish order'!$E:$K,3,FALSE),"")</f>
        <v/>
      </c>
      <c r="BB30" s="2" t="str">
        <f>IFERROR(VLOOKUP(AX$1&amp;":"&amp;AX30,'Finish order'!$E:$K,2,FALSE),"")</f>
        <v/>
      </c>
      <c r="BE30" s="2">
        <v>29</v>
      </c>
      <c r="BF30" s="11" t="str">
        <f>IFERROR(VLOOKUP(BE$1&amp;":"&amp;BE30,'Finish order'!$E:$K,4,FALSE),"")</f>
        <v/>
      </c>
      <c r="BG30" s="2" t="str">
        <f>IFERROR(VLOOKUP(BE$1&amp;":"&amp;BE30,'Finish order'!$E:$K,5,FALSE),"")</f>
        <v/>
      </c>
      <c r="BH30" s="11" t="str">
        <f>IFERROR(VLOOKUP(BE$1&amp;":"&amp;BE30,'Finish order'!$E:$K,3,FALSE),"")</f>
        <v/>
      </c>
      <c r="BI30" s="2" t="str">
        <f>IFERROR(VLOOKUP(BE$1&amp;":"&amp;BE30,'Finish order'!$E:$K,2,FALSE),"")</f>
        <v/>
      </c>
      <c r="BL30" s="2">
        <v>29</v>
      </c>
      <c r="BM30" s="11" t="str">
        <f>IFERROR(VLOOKUP(BL$1&amp;":"&amp;BL30,'Finish order'!$E:$K,4,FALSE),"")</f>
        <v/>
      </c>
      <c r="BN30" s="2" t="str">
        <f>IFERROR(VLOOKUP(BL$1&amp;":"&amp;BL30,'Finish order'!$E:$K,5,FALSE),"")</f>
        <v/>
      </c>
      <c r="BO30" s="11" t="str">
        <f>IFERROR(VLOOKUP(BL$1&amp;":"&amp;BL30,'Finish order'!$E:$K,3,FALSE),"")</f>
        <v/>
      </c>
      <c r="BP30" s="2" t="str">
        <f>IFERROR(VLOOKUP(BL$1&amp;":"&amp;BL30,'Finish order'!$E:$K,2,FALSE),"")</f>
        <v/>
      </c>
      <c r="BS30" s="13">
        <v>29</v>
      </c>
      <c r="BT30" s="2" t="str">
        <f>IFERROR(VLOOKUP(BS$1&amp;":"&amp;BS30,'Finish order'!$E:$K,4,FALSE),"")</f>
        <v/>
      </c>
      <c r="BU30" s="2" t="str">
        <f>IFERROR(VLOOKUP(BS$1&amp;":"&amp;BS30,'Finish order'!$E:$K,5,FALSE),"")</f>
        <v/>
      </c>
      <c r="BV30" s="11" t="str">
        <f>IFERROR(VLOOKUP(BS$1&amp;":"&amp;BS30,'Finish order'!$E:$K,3,FALSE),"")</f>
        <v/>
      </c>
      <c r="BW30" s="2" t="str">
        <f>IFERROR(VLOOKUP(BS$1&amp;":"&amp;BS30,'Finish order'!$E:$K,2,FALSE),"")</f>
        <v/>
      </c>
      <c r="BZ30" s="13">
        <v>29</v>
      </c>
      <c r="CA30" s="2" t="str">
        <f>IFERROR(VLOOKUP(BZ$1&amp;":"&amp;BZ30,'Finish order'!$E:$K,4,FALSE),"")</f>
        <v/>
      </c>
      <c r="CB30" s="2" t="str">
        <f>IFERROR(VLOOKUP(BZ$1&amp;":"&amp;BZ30,'Finish order'!$E:$K,5,FALSE),"")</f>
        <v/>
      </c>
      <c r="CC30" s="11" t="str">
        <f>IFERROR(VLOOKUP(BZ$1&amp;":"&amp;BZ30,'Finish order'!$E:$K,3,FALSE),"")</f>
        <v/>
      </c>
      <c r="CD30" s="2" t="str">
        <f>IFERROR(VLOOKUP(BZ$1&amp;":"&amp;BZ30,'Finish order'!$E:$K,2,FALSE),"")</f>
        <v/>
      </c>
      <c r="CF30" s="11"/>
      <c r="CG30" s="2">
        <v>29</v>
      </c>
      <c r="CH30" s="2" t="str">
        <f>IFERROR(VLOOKUP(CG$1&amp;":"&amp;CG30,'Finish order'!$E:$K,4,FALSE),"")</f>
        <v/>
      </c>
      <c r="CI30" s="2" t="str">
        <f>IFERROR(VLOOKUP(CG$1&amp;":"&amp;CG30,'Finish order'!$E:$K,5,FALSE),"")</f>
        <v/>
      </c>
      <c r="CJ30" s="11" t="str">
        <f>IFERROR(VLOOKUP(CG$1&amp;":"&amp;CG30,'Finish order'!$E:$K,3,FALSE),"")</f>
        <v/>
      </c>
      <c r="CK30" s="2" t="str">
        <f>IFERROR(VLOOKUP(CG$1&amp;":"&amp;CG30,'Finish order'!$E:$K,2,FALSE),"")</f>
        <v/>
      </c>
      <c r="CM30" s="11"/>
      <c r="CN30" s="2">
        <v>29</v>
      </c>
      <c r="CO30" s="2" t="str">
        <f>IFERROR(VLOOKUP(CN$1&amp;":"&amp;CN30,'Finish order'!$E:$K,4,FALSE),"")</f>
        <v/>
      </c>
      <c r="CP30" s="2" t="str">
        <f>IFERROR(VLOOKUP(CN$1&amp;":"&amp;CN30,'Finish order'!$E:$K,5,FALSE),"")</f>
        <v/>
      </c>
      <c r="CQ30" s="11" t="str">
        <f>IFERROR(VLOOKUP(CN$1&amp;":"&amp;CN30,'Finish order'!$E:$K,3,FALSE),"")</f>
        <v/>
      </c>
      <c r="CR30" s="2" t="str">
        <f>IFERROR(VLOOKUP(CN$1&amp;":"&amp;CN30,'Finish order'!$E:$K,2,FALSE),"")</f>
        <v/>
      </c>
      <c r="CS30" s="11"/>
    </row>
    <row r="31" spans="1:97" x14ac:dyDescent="0.2">
      <c r="A31" s="2">
        <v>30</v>
      </c>
      <c r="B31" s="2" t="str">
        <f>IFERROR(VLOOKUP($A$1&amp;":"&amp;A31,'Finish order'!C:K,6,FALSE),"")</f>
        <v>Duncan Allen</v>
      </c>
      <c r="C31" s="2" t="str">
        <f>IFERROR(VLOOKUP(A$1&amp;":"&amp;A31,'Finish order'!$C:$K,9,FALSE),"")</f>
        <v>MSEN</v>
      </c>
      <c r="D31" s="2" t="str">
        <f>IFERROR(VLOOKUP(A$1&amp;":"&amp;A31,'Finish order'!$C:$K,7,FALSE),"")</f>
        <v>Individual#</v>
      </c>
      <c r="E31" s="11">
        <f>IFERROR(VLOOKUP($A$1&amp;":"&amp;A31,'Finish order'!C:K,5,FALSE),"")</f>
        <v>4.1053240740740737E-2</v>
      </c>
      <c r="F31" s="2">
        <f>IFERROR(VLOOKUP($A$1&amp;":"&amp;A31,'Finish order'!C:K,4,FALSE),"")</f>
        <v>303</v>
      </c>
      <c r="H31" s="2">
        <v>30</v>
      </c>
      <c r="I31" s="2" t="str">
        <f>IFERROR(VLOOKUP(H$1&amp;":"&amp;H31,'Finish order'!$C:$K,6,FALSE),"")</f>
        <v>Lisa Bourne</v>
      </c>
      <c r="J31" s="2" t="str">
        <f>IFERROR(VLOOKUP(H$1&amp;":"&amp;H31,'Finish order'!$C:$K,9,FALSE),"")</f>
        <v>W55</v>
      </c>
      <c r="K31" s="2" t="str">
        <f>IFERROR(VLOOKUP(H$1&amp;":"&amp;H31,'Finish order'!$C:$K,7,FALSE),"")</f>
        <v>Scarborough AC</v>
      </c>
      <c r="L31" s="11">
        <f>IFERROR(VLOOKUP(H$1&amp;":"&amp;H31,'Finish order'!$C:$K,5,FALSE),"")</f>
        <v>6.2083333333333331E-2</v>
      </c>
      <c r="M31" s="2">
        <f>IFERROR(VLOOKUP(H$1&amp;":"&amp;H31,'Finish order'!$C:$K,4,FALSE),"")</f>
        <v>259</v>
      </c>
      <c r="O31" s="2">
        <v>30</v>
      </c>
      <c r="P31" s="2" t="str">
        <f>IFERROR(VLOOKUP(O$1&amp;":"&amp;O31,'Finish order'!$E:$K,4,FALSE),"")</f>
        <v/>
      </c>
      <c r="Q31" s="2" t="str">
        <f>IFERROR(VLOOKUP(O$1&amp;":"&amp;O31,'Finish order'!$E:$K,5,FALSE),"")</f>
        <v/>
      </c>
      <c r="R31" s="11" t="str">
        <f>IFERROR(VLOOKUP(O$1&amp;":"&amp;O31,'Finish order'!$E:$K,3,FALSE),"")</f>
        <v/>
      </c>
      <c r="S31" s="2" t="str">
        <f>IFERROR(VLOOKUP(O$1&amp;":"&amp;O31,'Finish order'!$E:$K,2,FALSE),"")</f>
        <v/>
      </c>
      <c r="V31" s="2">
        <v>30</v>
      </c>
      <c r="W31" s="2" t="str">
        <f>IFERROR(VLOOKUP(V$1&amp;":"&amp;V31,'Finish order'!$E:$K,4,FALSE),"")</f>
        <v/>
      </c>
      <c r="X31" s="2" t="str">
        <f>IFERROR(VLOOKUP(V$1&amp;":"&amp;V31,'Finish order'!$E:$K,5,FALSE),"")</f>
        <v/>
      </c>
      <c r="Y31" s="11" t="str">
        <f>IFERROR(VLOOKUP(V$1&amp;":"&amp;V31,'Finish order'!$E:$K,3,FALSE),"")</f>
        <v/>
      </c>
      <c r="Z31" s="2" t="str">
        <f>IFERROR(VLOOKUP(V$1&amp;":"&amp;V31,'Finish order'!$E:$K,2,FALSE),"")</f>
        <v/>
      </c>
      <c r="AA31" s="2" t="str">
        <f>IF(Table827[[#This Row],[Name]]="","",IF((COUNTIF($I$2:$I$4,W31)&gt;0),"Top3",""))</f>
        <v/>
      </c>
      <c r="AC31" s="2">
        <v>30</v>
      </c>
      <c r="AD31" s="2" t="str">
        <f>IFERROR(VLOOKUP(AC$1&amp;":"&amp;AC31,'Finish order'!$E:$K,4,FALSE),"")</f>
        <v/>
      </c>
      <c r="AE31" s="2" t="str">
        <f>IFERROR(VLOOKUP(AC$1&amp;":"&amp;AC31,'Finish order'!$E:$K,5,FALSE),"")</f>
        <v/>
      </c>
      <c r="AF31" s="11" t="str">
        <f>IFERROR(VLOOKUP(AC$1&amp;":"&amp;AC31,'Finish order'!$E:$K,3,FALSE),"")</f>
        <v/>
      </c>
      <c r="AG31" s="2" t="str">
        <f>IFERROR(VLOOKUP(AC$1&amp;":"&amp;AC31,'Finish order'!$E:$K,2,FALSE),"")</f>
        <v/>
      </c>
      <c r="AJ31" s="2">
        <v>30</v>
      </c>
      <c r="AK31" s="2" t="str">
        <f>IFERROR(VLOOKUP(AJ$1&amp;":"&amp;AJ31,'Finish order'!$E:$K,4,FALSE),"")</f>
        <v/>
      </c>
      <c r="AL31" s="2" t="str">
        <f>IFERROR(VLOOKUP(AJ$1&amp;":"&amp;AJ31,'Finish order'!$E:$K,5,FALSE),"")</f>
        <v/>
      </c>
      <c r="AM31" s="11" t="str">
        <f>IFERROR(VLOOKUP(AJ$1&amp;":"&amp;AJ31,'Finish order'!$E:$K,3,FALSE),"")</f>
        <v/>
      </c>
      <c r="AN31" s="2" t="str">
        <f>IFERROR(VLOOKUP(AJ$1&amp;":"&amp;AJ31,'Finish order'!$E:$K,2,FALSE),"")</f>
        <v/>
      </c>
      <c r="AQ31" s="2">
        <v>30</v>
      </c>
      <c r="AR31" s="2" t="str">
        <f>IFERROR(VLOOKUP(AQ$1&amp;":"&amp;AQ31,'Finish order'!$E:$K,4,FALSE),"")</f>
        <v/>
      </c>
      <c r="AS31" s="2" t="str">
        <f>IFERROR(VLOOKUP(AQ$1&amp;":"&amp;AQ31,'Finish order'!$E:$K,5,FALSE),"")</f>
        <v/>
      </c>
      <c r="AT31" s="11" t="str">
        <f>IFERROR(VLOOKUP(AQ$1&amp;":"&amp;AQ31,'Finish order'!$E:$K,3,FALSE),"")</f>
        <v/>
      </c>
      <c r="AU31" s="2" t="str">
        <f>IFERROR(VLOOKUP(AQ$1&amp;":"&amp;AQ31,'Finish order'!$E:$K,2,FALSE),"")</f>
        <v/>
      </c>
      <c r="AX31" s="2">
        <v>30</v>
      </c>
      <c r="AY31" s="2" t="str">
        <f>IFERROR(VLOOKUP(AX$1&amp;":"&amp;AX31,'Finish order'!$E:$K,4,FALSE),"")</f>
        <v/>
      </c>
      <c r="AZ31" s="2" t="str">
        <f>IFERROR(VLOOKUP(AX$1&amp;":"&amp;AX31,'Finish order'!$E:$K,5,FALSE),"")</f>
        <v/>
      </c>
      <c r="BA31" s="11" t="str">
        <f>IFERROR(VLOOKUP(AX$1&amp;":"&amp;AX31,'Finish order'!$E:$K,3,FALSE),"")</f>
        <v/>
      </c>
      <c r="BB31" s="2" t="str">
        <f>IFERROR(VLOOKUP(AX$1&amp;":"&amp;AX31,'Finish order'!$E:$K,2,FALSE),"")</f>
        <v/>
      </c>
      <c r="BE31" s="2">
        <v>30</v>
      </c>
      <c r="BF31" s="11" t="str">
        <f>IFERROR(VLOOKUP(BE$1&amp;":"&amp;BE31,'Finish order'!$E:$K,4,FALSE),"")</f>
        <v/>
      </c>
      <c r="BG31" s="2" t="str">
        <f>IFERROR(VLOOKUP(BE$1&amp;":"&amp;BE31,'Finish order'!$E:$K,5,FALSE),"")</f>
        <v/>
      </c>
      <c r="BH31" s="11" t="str">
        <f>IFERROR(VLOOKUP(BE$1&amp;":"&amp;BE31,'Finish order'!$E:$K,3,FALSE),"")</f>
        <v/>
      </c>
      <c r="BI31" s="2" t="str">
        <f>IFERROR(VLOOKUP(BE$1&amp;":"&amp;BE31,'Finish order'!$E:$K,2,FALSE),"")</f>
        <v/>
      </c>
      <c r="BL31" s="2">
        <v>30</v>
      </c>
      <c r="BM31" s="11" t="str">
        <f>IFERROR(VLOOKUP(BL$1&amp;":"&amp;BL31,'Finish order'!$E:$K,4,FALSE),"")</f>
        <v/>
      </c>
      <c r="BN31" s="2" t="str">
        <f>IFERROR(VLOOKUP(BL$1&amp;":"&amp;BL31,'Finish order'!$E:$K,5,FALSE),"")</f>
        <v/>
      </c>
      <c r="BO31" s="11" t="str">
        <f>IFERROR(VLOOKUP(BL$1&amp;":"&amp;BL31,'Finish order'!$E:$K,3,FALSE),"")</f>
        <v/>
      </c>
      <c r="BP31" s="2" t="str">
        <f>IFERROR(VLOOKUP(BL$1&amp;":"&amp;BL31,'Finish order'!$E:$K,2,FALSE),"")</f>
        <v/>
      </c>
      <c r="BS31" s="13">
        <v>30</v>
      </c>
      <c r="BT31" s="2" t="str">
        <f>IFERROR(VLOOKUP(BS$1&amp;":"&amp;BS31,'Finish order'!$E:$K,4,FALSE),"")</f>
        <v/>
      </c>
      <c r="BU31" s="2" t="str">
        <f>IFERROR(VLOOKUP(BS$1&amp;":"&amp;BS31,'Finish order'!$E:$K,5,FALSE),"")</f>
        <v/>
      </c>
      <c r="BV31" s="11" t="str">
        <f>IFERROR(VLOOKUP(BS$1&amp;":"&amp;BS31,'Finish order'!$E:$K,3,FALSE),"")</f>
        <v/>
      </c>
      <c r="BW31" s="2" t="str">
        <f>IFERROR(VLOOKUP(BS$1&amp;":"&amp;BS31,'Finish order'!$E:$K,2,FALSE),"")</f>
        <v/>
      </c>
      <c r="BZ31" s="13">
        <v>30</v>
      </c>
      <c r="CA31" s="2" t="str">
        <f>IFERROR(VLOOKUP(BZ$1&amp;":"&amp;BZ31,'Finish order'!$E:$K,4,FALSE),"")</f>
        <v/>
      </c>
      <c r="CB31" s="2" t="str">
        <f>IFERROR(VLOOKUP(BZ$1&amp;":"&amp;BZ31,'Finish order'!$E:$K,5,FALSE),"")</f>
        <v/>
      </c>
      <c r="CC31" s="11" t="str">
        <f>IFERROR(VLOOKUP(BZ$1&amp;":"&amp;BZ31,'Finish order'!$E:$K,3,FALSE),"")</f>
        <v/>
      </c>
      <c r="CD31" s="2" t="str">
        <f>IFERROR(VLOOKUP(BZ$1&amp;":"&amp;BZ31,'Finish order'!$E:$K,2,FALSE),"")</f>
        <v/>
      </c>
      <c r="CF31" s="11"/>
      <c r="CG31" s="2">
        <v>30</v>
      </c>
      <c r="CH31" s="2" t="str">
        <f>IFERROR(VLOOKUP(CG$1&amp;":"&amp;CG31,'Finish order'!$E:$K,4,FALSE),"")</f>
        <v/>
      </c>
      <c r="CI31" s="2" t="str">
        <f>IFERROR(VLOOKUP(CG$1&amp;":"&amp;CG31,'Finish order'!$E:$K,5,FALSE),"")</f>
        <v/>
      </c>
      <c r="CJ31" s="11" t="str">
        <f>IFERROR(VLOOKUP(CG$1&amp;":"&amp;CG31,'Finish order'!$E:$K,3,FALSE),"")</f>
        <v/>
      </c>
      <c r="CK31" s="2" t="str">
        <f>IFERROR(VLOOKUP(CG$1&amp;":"&amp;CG31,'Finish order'!$E:$K,2,FALSE),"")</f>
        <v/>
      </c>
      <c r="CM31" s="11"/>
      <c r="CN31" s="2">
        <v>30</v>
      </c>
      <c r="CO31" s="2" t="str">
        <f>IFERROR(VLOOKUP(CN$1&amp;":"&amp;CN31,'Finish order'!$E:$K,4,FALSE),"")</f>
        <v/>
      </c>
      <c r="CP31" s="2" t="str">
        <f>IFERROR(VLOOKUP(CN$1&amp;":"&amp;CN31,'Finish order'!$E:$K,5,FALSE),"")</f>
        <v/>
      </c>
      <c r="CQ31" s="11" t="str">
        <f>IFERROR(VLOOKUP(CN$1&amp;":"&amp;CN31,'Finish order'!$E:$K,3,FALSE),"")</f>
        <v/>
      </c>
      <c r="CR31" s="2" t="str">
        <f>IFERROR(VLOOKUP(CN$1&amp;":"&amp;CN31,'Finish order'!$E:$K,2,FALSE),"")</f>
        <v/>
      </c>
      <c r="CS31" s="11"/>
    </row>
    <row r="32" spans="1:97" x14ac:dyDescent="0.2">
      <c r="A32" s="2">
        <v>31</v>
      </c>
      <c r="B32" s="2" t="str">
        <f>IFERROR(VLOOKUP($A$1&amp;":"&amp;A32,'Finish order'!C:K,6,FALSE),"")</f>
        <v>Jim Rogers</v>
      </c>
      <c r="C32" s="2" t="str">
        <f>IFERROR(VLOOKUP(A$1&amp;":"&amp;A32,'Finish order'!$C:$K,9,FALSE),"")</f>
        <v>M60</v>
      </c>
      <c r="D32" s="2" t="str">
        <f>IFERROR(VLOOKUP(A$1&amp;":"&amp;A32,'Finish order'!$C:$K,7,FALSE),"")</f>
        <v>City of Hull AC</v>
      </c>
      <c r="E32" s="11">
        <f>IFERROR(VLOOKUP($A$1&amp;":"&amp;A32,'Finish order'!C:K,5,FALSE),"")</f>
        <v>4.116898148148148E-2</v>
      </c>
      <c r="F32" s="2">
        <f>IFERROR(VLOOKUP($A$1&amp;":"&amp;A32,'Finish order'!C:K,4,FALSE),"")</f>
        <v>910</v>
      </c>
      <c r="H32" s="2">
        <v>31</v>
      </c>
      <c r="I32" s="2" t="str">
        <f>IFERROR(VLOOKUP(H$1&amp;":"&amp;H32,'Finish order'!$C:$K,6,FALSE),"")</f>
        <v>Joanne Hall</v>
      </c>
      <c r="J32" s="2" t="str">
        <f>IFERROR(VLOOKUP(H$1&amp;":"&amp;H32,'Finish order'!$C:$K,9,FALSE),"")</f>
        <v>W45</v>
      </c>
      <c r="K32" s="2" t="str">
        <f>IFERROR(VLOOKUP(H$1&amp;":"&amp;H32,'Finish order'!$C:$K,7,FALSE),"")</f>
        <v>Esk Valley Fell Club</v>
      </c>
      <c r="L32" s="11">
        <f>IFERROR(VLOOKUP(H$1&amp;":"&amp;H32,'Finish order'!$C:$K,5,FALSE),"")</f>
        <v>6.7858796296296292E-2</v>
      </c>
      <c r="M32" s="2">
        <f>IFERROR(VLOOKUP(H$1&amp;":"&amp;H32,'Finish order'!$C:$K,4,FALSE),"")</f>
        <v>158</v>
      </c>
      <c r="O32" s="2">
        <v>31</v>
      </c>
      <c r="P32" s="2" t="str">
        <f>IFERROR(VLOOKUP(O$1&amp;":"&amp;O32,'Finish order'!$E:$K,4,FALSE),"")</f>
        <v/>
      </c>
      <c r="Q32" s="2" t="str">
        <f>IFERROR(VLOOKUP(O$1&amp;":"&amp;O32,'Finish order'!$E:$K,5,FALSE),"")</f>
        <v/>
      </c>
      <c r="R32" s="11" t="str">
        <f>IFERROR(VLOOKUP(O$1&amp;":"&amp;O32,'Finish order'!$E:$K,3,FALSE),"")</f>
        <v/>
      </c>
      <c r="S32" s="2" t="str">
        <f>IFERROR(VLOOKUP(O$1&amp;":"&amp;O32,'Finish order'!$E:$K,2,FALSE),"")</f>
        <v/>
      </c>
      <c r="T32" s="2" t="str">
        <f t="shared" ref="T32:T61" si="1">IF((COUNTIF($B$2:$B$4,P32)&gt;0),"Top3","")</f>
        <v/>
      </c>
      <c r="V32" s="2">
        <v>31</v>
      </c>
      <c r="W32" s="2" t="str">
        <f>IFERROR(VLOOKUP(V$1&amp;":"&amp;V32,'Finish order'!$E:$K,4,FALSE),"")</f>
        <v/>
      </c>
      <c r="X32" s="2" t="str">
        <f>IFERROR(VLOOKUP(V$1&amp;":"&amp;V32,'Finish order'!$E:$K,5,FALSE),"")</f>
        <v/>
      </c>
      <c r="Y32" s="11" t="str">
        <f>IFERROR(VLOOKUP(V$1&amp;":"&amp;V32,'Finish order'!$E:$K,3,FALSE),"")</f>
        <v/>
      </c>
      <c r="Z32" s="2" t="str">
        <f>IFERROR(VLOOKUP(V$1&amp;":"&amp;V32,'Finish order'!$E:$K,2,FALSE),"")</f>
        <v/>
      </c>
      <c r="AA32" s="2" t="str">
        <f>IF(Table827[[#This Row],[Name]]="","",IF((COUNTIF($I$2:$I$4,W32)&gt;0),"Top3",""))</f>
        <v/>
      </c>
      <c r="AC32" s="2">
        <v>31</v>
      </c>
      <c r="AD32" s="2" t="str">
        <f>IFERROR(VLOOKUP(AC$1&amp;":"&amp;AC32,'Finish order'!$E:$K,4,FALSE),"")</f>
        <v/>
      </c>
      <c r="AE32" s="2" t="str">
        <f>IFERROR(VLOOKUP(AC$1&amp;":"&amp;AC32,'Finish order'!$E:$K,5,FALSE),"")</f>
        <v/>
      </c>
      <c r="AF32" s="11" t="str">
        <f>IFERROR(VLOOKUP(AC$1&amp;":"&amp;AC32,'Finish order'!$E:$K,3,FALSE),"")</f>
        <v/>
      </c>
      <c r="AG32" s="2" t="str">
        <f>IFERROR(VLOOKUP(AC$1&amp;":"&amp;AC32,'Finish order'!$E:$K,2,FALSE),"")</f>
        <v/>
      </c>
      <c r="AJ32" s="2">
        <v>31</v>
      </c>
      <c r="AK32" s="2" t="str">
        <f>IFERROR(VLOOKUP(AJ$1&amp;":"&amp;AJ32,'Finish order'!$E:$K,4,FALSE),"")</f>
        <v/>
      </c>
      <c r="AL32" s="2" t="str">
        <f>IFERROR(VLOOKUP(AJ$1&amp;":"&amp;AJ32,'Finish order'!$E:$K,5,FALSE),"")</f>
        <v/>
      </c>
      <c r="AM32" s="11" t="str">
        <f>IFERROR(VLOOKUP(AJ$1&amp;":"&amp;AJ32,'Finish order'!$E:$K,3,FALSE),"")</f>
        <v/>
      </c>
      <c r="AN32" s="2" t="str">
        <f>IFERROR(VLOOKUP(AJ$1&amp;":"&amp;AJ32,'Finish order'!$E:$K,2,FALSE),"")</f>
        <v/>
      </c>
      <c r="AQ32" s="2">
        <v>31</v>
      </c>
      <c r="AR32" s="2" t="str">
        <f>IFERROR(VLOOKUP(AQ$1&amp;":"&amp;AQ32,'Finish order'!$E:$K,4,FALSE),"")</f>
        <v/>
      </c>
      <c r="AS32" s="11" t="str">
        <f>IFERROR(VLOOKUP(AQ$1&amp;":"&amp;AQ32,'Finish order'!$E:$K,5,FALSE),"")</f>
        <v/>
      </c>
      <c r="AT32" s="11" t="str">
        <f>IFERROR(VLOOKUP(AQ$1&amp;":"&amp;AQ32,'Finish order'!$E:$K,3,FALSE),"")</f>
        <v/>
      </c>
      <c r="AU32" s="2" t="str">
        <f>IFERROR(VLOOKUP(AQ$1&amp;":"&amp;AQ32,'Finish order'!$E:$K,2,FALSE),"")</f>
        <v/>
      </c>
      <c r="AX32" s="2">
        <v>31</v>
      </c>
      <c r="AY32" s="2" t="str">
        <f>IFERROR(VLOOKUP(AX$1&amp;":"&amp;AX32,'Finish order'!$E:$K,4,FALSE),"")</f>
        <v/>
      </c>
      <c r="AZ32" s="11" t="str">
        <f>IFERROR(VLOOKUP(AX$1&amp;":"&amp;AX32,'Finish order'!$E:$K,5,FALSE),"")</f>
        <v/>
      </c>
      <c r="BA32" s="11" t="str">
        <f>IFERROR(VLOOKUP(AX$1&amp;":"&amp;AX32,'Finish order'!$E:$K,3,FALSE),"")</f>
        <v/>
      </c>
      <c r="BB32" s="2" t="str">
        <f>IFERROR(VLOOKUP(AX$1&amp;":"&amp;AX32,'Finish order'!$E:$K,2,FALSE),"")</f>
        <v/>
      </c>
      <c r="BE32" s="2">
        <v>31</v>
      </c>
      <c r="BF32" s="11" t="str">
        <f>IFERROR(VLOOKUP(BE$1&amp;":"&amp;BE32,'Finish order'!$E:$K,4,FALSE),"")</f>
        <v/>
      </c>
      <c r="BG32" s="2" t="str">
        <f>IFERROR(VLOOKUP(BE$1&amp;":"&amp;BE32,'Finish order'!$E:$K,5,FALSE),"")</f>
        <v/>
      </c>
      <c r="BH32" s="11" t="str">
        <f>IFERROR(VLOOKUP(BE$1&amp;":"&amp;BE32,'Finish order'!$E:$K,3,FALSE),"")</f>
        <v/>
      </c>
      <c r="BI32" s="2" t="str">
        <f>IFERROR(VLOOKUP(BE$1&amp;":"&amp;BE32,'Finish order'!$E:$K,2,FALSE),"")</f>
        <v/>
      </c>
      <c r="BL32" s="2">
        <v>31</v>
      </c>
      <c r="BM32" s="11" t="str">
        <f>IFERROR(VLOOKUP(BL$1&amp;":"&amp;BL32,'Finish order'!$E:$K,4,FALSE),"")</f>
        <v/>
      </c>
      <c r="BN32" s="2" t="str">
        <f>IFERROR(VLOOKUP(BL$1&amp;":"&amp;BL32,'Finish order'!$E:$K,5,FALSE),"")</f>
        <v/>
      </c>
      <c r="BO32" s="11" t="str">
        <f>IFERROR(VLOOKUP(BL$1&amp;":"&amp;BL32,'Finish order'!$E:$K,3,FALSE),"")</f>
        <v/>
      </c>
      <c r="BP32" s="2" t="str">
        <f>IFERROR(VLOOKUP(BL$1&amp;":"&amp;BL32,'Finish order'!$E:$K,2,FALSE),"")</f>
        <v/>
      </c>
      <c r="BS32" s="13">
        <v>31</v>
      </c>
      <c r="BT32" s="2" t="str">
        <f>IFERROR(VLOOKUP(BS$1&amp;":"&amp;BS32,'Finish order'!$E:$K,4,FALSE),"")</f>
        <v/>
      </c>
      <c r="BU32" s="2" t="str">
        <f>IFERROR(VLOOKUP(BS$1&amp;":"&amp;BS32,'Finish order'!$E:$K,5,FALSE),"")</f>
        <v/>
      </c>
      <c r="BV32" s="11" t="str">
        <f>IFERROR(VLOOKUP(BS$1&amp;":"&amp;BS32,'Finish order'!$E:$K,3,FALSE),"")</f>
        <v/>
      </c>
      <c r="BW32" s="2" t="str">
        <f>IFERROR(VLOOKUP(BS$1&amp;":"&amp;BS32,'Finish order'!$E:$K,2,FALSE),"")</f>
        <v/>
      </c>
      <c r="BZ32" s="13">
        <v>31</v>
      </c>
      <c r="CA32" s="2" t="str">
        <f>IFERROR(VLOOKUP(BZ$1&amp;":"&amp;BZ32,'Finish order'!$E:$K,4,FALSE),"")</f>
        <v/>
      </c>
      <c r="CB32" s="2" t="str">
        <f>IFERROR(VLOOKUP(BZ$1&amp;":"&amp;BZ32,'Finish order'!$E:$K,5,FALSE),"")</f>
        <v/>
      </c>
      <c r="CC32" s="11" t="str">
        <f>IFERROR(VLOOKUP(BZ$1&amp;":"&amp;BZ32,'Finish order'!$E:$K,3,FALSE),"")</f>
        <v/>
      </c>
      <c r="CD32" s="2" t="str">
        <f>IFERROR(VLOOKUP(BZ$1&amp;":"&amp;BZ32,'Finish order'!$E:$K,2,FALSE),"")</f>
        <v/>
      </c>
      <c r="CG32" s="2">
        <v>31</v>
      </c>
      <c r="CH32" s="2" t="str">
        <f>IFERROR(VLOOKUP(CG$1&amp;":"&amp;CG32,'Finish order'!$E:$K,4,FALSE),"")</f>
        <v/>
      </c>
      <c r="CI32" s="2" t="str">
        <f>IFERROR(VLOOKUP(CG$1&amp;":"&amp;CG32,'Finish order'!$E:$K,5,FALSE),"")</f>
        <v/>
      </c>
      <c r="CJ32" s="11" t="str">
        <f>IFERROR(VLOOKUP(CG$1&amp;":"&amp;CG32,'Finish order'!$E:$K,3,FALSE),"")</f>
        <v/>
      </c>
      <c r="CK32" s="2" t="str">
        <f>IFERROR(VLOOKUP(CG$1&amp;":"&amp;CG32,'Finish order'!$E:$K,2,FALSE),"")</f>
        <v/>
      </c>
      <c r="CN32" s="2">
        <v>31</v>
      </c>
      <c r="CO32" s="2" t="str">
        <f>IFERROR(VLOOKUP(CN$1&amp;":"&amp;CN32,'Finish order'!$E:$K,4,FALSE),"")</f>
        <v/>
      </c>
      <c r="CP32" s="2" t="str">
        <f>IFERROR(VLOOKUP(CN$1&amp;":"&amp;CN32,'Finish order'!$E:$K,5,FALSE),"")</f>
        <v/>
      </c>
      <c r="CQ32" s="11" t="str">
        <f>IFERROR(VLOOKUP(CN$1&amp;":"&amp;CN32,'Finish order'!$E:$K,3,FALSE),"")</f>
        <v/>
      </c>
      <c r="CR32" s="2" t="str">
        <f>IFERROR(VLOOKUP(CN$1&amp;":"&amp;CN32,'Finish order'!$E:$K,2,FALSE),"")</f>
        <v/>
      </c>
      <c r="CS32" s="11"/>
    </row>
    <row r="33" spans="1:97" x14ac:dyDescent="0.2">
      <c r="A33" s="2">
        <v>32</v>
      </c>
      <c r="B33" s="2" t="str">
        <f>IFERROR(VLOOKUP($A$1&amp;":"&amp;A33,'Finish order'!C:K,6,FALSE),"")</f>
        <v>Stephen Tilford</v>
      </c>
      <c r="C33" s="2" t="str">
        <f>IFERROR(VLOOKUP(A$1&amp;":"&amp;A33,'Finish order'!$C:$K,9,FALSE),"")</f>
        <v>M40</v>
      </c>
      <c r="D33" s="2" t="str">
        <f>IFERROR(VLOOKUP(A$1&amp;":"&amp;A33,'Finish order'!$C:$K,7,FALSE),"")</f>
        <v>Wakefield District H &amp; AC</v>
      </c>
      <c r="E33" s="11">
        <f>IFERROR(VLOOKUP($A$1&amp;":"&amp;A33,'Finish order'!C:K,5,FALSE),"")</f>
        <v>4.1226851851851855E-2</v>
      </c>
      <c r="F33" s="2">
        <f>IFERROR(VLOOKUP($A$1&amp;":"&amp;A33,'Finish order'!C:K,4,FALSE),"")</f>
        <v>510</v>
      </c>
      <c r="H33" s="2">
        <v>32</v>
      </c>
      <c r="I33" s="2" t="str">
        <f>IFERROR(VLOOKUP(H$1&amp;":"&amp;H33,'Finish order'!$C:$K,6,FALSE),"")</f>
        <v>Kathryn Waterworth</v>
      </c>
      <c r="J33" s="2" t="str">
        <f>IFERROR(VLOOKUP(H$1&amp;":"&amp;H33,'Finish order'!$C:$K,9,FALSE),"")</f>
        <v>W45</v>
      </c>
      <c r="K33" s="2" t="str">
        <f>IFERROR(VLOOKUP(H$1&amp;":"&amp;H33,'Finish order'!$C:$K,7,FALSE),"")</f>
        <v>Individual#</v>
      </c>
      <c r="L33" s="11">
        <f>IFERROR(VLOOKUP(H$1&amp;":"&amp;H33,'Finish order'!$C:$K,5,FALSE),"")</f>
        <v>6.7870370370370373E-2</v>
      </c>
      <c r="M33" s="2">
        <f>IFERROR(VLOOKUP(H$1&amp;":"&amp;H33,'Finish order'!$C:$K,4,FALSE),"")</f>
        <v>159</v>
      </c>
      <c r="O33" s="2">
        <v>32</v>
      </c>
      <c r="P33" s="2" t="str">
        <f>IFERROR(VLOOKUP(O$1&amp;":"&amp;O33,'Finish order'!$E:$K,4,FALSE),"")</f>
        <v/>
      </c>
      <c r="Q33" s="2" t="str">
        <f>IFERROR(VLOOKUP(O$1&amp;":"&amp;O33,'Finish order'!$E:$K,5,FALSE),"")</f>
        <v/>
      </c>
      <c r="R33" s="11" t="str">
        <f>IFERROR(VLOOKUP(O$1&amp;":"&amp;O33,'Finish order'!$E:$K,3,FALSE),"")</f>
        <v/>
      </c>
      <c r="S33" s="2" t="str">
        <f>IFERROR(VLOOKUP(O$1&amp;":"&amp;O33,'Finish order'!$E:$K,2,FALSE),"")</f>
        <v/>
      </c>
      <c r="T33" s="2" t="str">
        <f t="shared" si="1"/>
        <v/>
      </c>
      <c r="V33" s="2">
        <v>32</v>
      </c>
      <c r="W33" s="2" t="str">
        <f>IFERROR(VLOOKUP(V$1&amp;":"&amp;V33,'Finish order'!$E:$K,4,FALSE),"")</f>
        <v/>
      </c>
      <c r="X33" s="2" t="str">
        <f>IFERROR(VLOOKUP(V$1&amp;":"&amp;V33,'Finish order'!$E:$K,5,FALSE),"")</f>
        <v/>
      </c>
      <c r="Y33" s="11" t="str">
        <f>IFERROR(VLOOKUP(V$1&amp;":"&amp;V33,'Finish order'!$E:$K,3,FALSE),"")</f>
        <v/>
      </c>
      <c r="Z33" s="2" t="str">
        <f>IFERROR(VLOOKUP(V$1&amp;":"&amp;V33,'Finish order'!$E:$K,2,FALSE),"")</f>
        <v/>
      </c>
      <c r="AA33" s="2" t="str">
        <f>IF(Table827[[#This Row],[Name]]="","",IF((COUNTIF($I$2:$I$4,W33)&gt;0),"Top3",""))</f>
        <v/>
      </c>
      <c r="AC33" s="2">
        <v>32</v>
      </c>
      <c r="AD33" s="2" t="str">
        <f>IFERROR(VLOOKUP(AC$1&amp;":"&amp;AC33,'Finish order'!$E:$K,4,FALSE),"")</f>
        <v/>
      </c>
      <c r="AE33" s="2" t="str">
        <f>IFERROR(VLOOKUP(AC$1&amp;":"&amp;AC33,'Finish order'!$E:$K,5,FALSE),"")</f>
        <v/>
      </c>
      <c r="AF33" s="11" t="str">
        <f>IFERROR(VLOOKUP(AC$1&amp;":"&amp;AC33,'Finish order'!$E:$K,3,FALSE),"")</f>
        <v/>
      </c>
      <c r="AG33" s="2" t="str">
        <f>IFERROR(VLOOKUP(AC$1&amp;":"&amp;AC33,'Finish order'!$E:$K,2,FALSE),"")</f>
        <v/>
      </c>
      <c r="AJ33" s="2">
        <v>32</v>
      </c>
      <c r="AK33" s="2" t="str">
        <f>IFERROR(VLOOKUP(AJ$1&amp;":"&amp;AJ33,'Finish order'!$E:$K,4,FALSE),"")</f>
        <v/>
      </c>
      <c r="AL33" s="2" t="str">
        <f>IFERROR(VLOOKUP(AJ$1&amp;":"&amp;AJ33,'Finish order'!$E:$K,5,FALSE),"")</f>
        <v/>
      </c>
      <c r="AM33" s="11" t="str">
        <f>IFERROR(VLOOKUP(AJ$1&amp;":"&amp;AJ33,'Finish order'!$E:$K,3,FALSE),"")</f>
        <v/>
      </c>
      <c r="AN33" s="2" t="str">
        <f>IFERROR(VLOOKUP(AJ$1&amp;":"&amp;AJ33,'Finish order'!$E:$K,2,FALSE),"")</f>
        <v/>
      </c>
      <c r="AQ33" s="2">
        <v>32</v>
      </c>
      <c r="AR33" s="2" t="str">
        <f>IFERROR(VLOOKUP(AQ$1&amp;":"&amp;AQ33,'Finish order'!$E:$K,4,FALSE),"")</f>
        <v/>
      </c>
      <c r="AS33" s="11" t="str">
        <f>IFERROR(VLOOKUP(AQ$1&amp;":"&amp;AQ33,'Finish order'!$E:$K,5,FALSE),"")</f>
        <v/>
      </c>
      <c r="AT33" s="11" t="str">
        <f>IFERROR(VLOOKUP(AQ$1&amp;":"&amp;AQ33,'Finish order'!$E:$K,3,FALSE),"")</f>
        <v/>
      </c>
      <c r="AU33" s="2" t="str">
        <f>IFERROR(VLOOKUP(AQ$1&amp;":"&amp;AQ33,'Finish order'!$E:$K,2,FALSE),"")</f>
        <v/>
      </c>
      <c r="AX33" s="2">
        <v>32</v>
      </c>
      <c r="AY33" s="2" t="str">
        <f>IFERROR(VLOOKUP(AX$1&amp;":"&amp;AX33,'Finish order'!$E:$K,4,FALSE),"")</f>
        <v/>
      </c>
      <c r="AZ33" s="11" t="str">
        <f>IFERROR(VLOOKUP(AX$1&amp;":"&amp;AX33,'Finish order'!$E:$K,5,FALSE),"")</f>
        <v/>
      </c>
      <c r="BA33" s="11" t="str">
        <f>IFERROR(VLOOKUP(AX$1&amp;":"&amp;AX33,'Finish order'!$E:$K,3,FALSE),"")</f>
        <v/>
      </c>
      <c r="BB33" s="2" t="str">
        <f>IFERROR(VLOOKUP(AX$1&amp;":"&amp;AX33,'Finish order'!$E:$K,2,FALSE),"")</f>
        <v/>
      </c>
      <c r="BE33" s="2">
        <v>32</v>
      </c>
      <c r="BF33" s="11" t="str">
        <f>IFERROR(VLOOKUP(BE$1&amp;":"&amp;BE33,'Finish order'!$E:$K,4,FALSE),"")</f>
        <v/>
      </c>
      <c r="BG33" s="2" t="str">
        <f>IFERROR(VLOOKUP(BE$1&amp;":"&amp;BE33,'Finish order'!$E:$K,5,FALSE),"")</f>
        <v/>
      </c>
      <c r="BH33" s="11" t="str">
        <f>IFERROR(VLOOKUP(BE$1&amp;":"&amp;BE33,'Finish order'!$E:$K,3,FALSE),"")</f>
        <v/>
      </c>
      <c r="BI33" s="2" t="str">
        <f>IFERROR(VLOOKUP(BE$1&amp;":"&amp;BE33,'Finish order'!$E:$K,2,FALSE),"")</f>
        <v/>
      </c>
      <c r="BL33" s="2">
        <v>32</v>
      </c>
      <c r="BM33" s="11" t="str">
        <f>IFERROR(VLOOKUP(BL$1&amp;":"&amp;BL33,'Finish order'!$E:$K,4,FALSE),"")</f>
        <v/>
      </c>
      <c r="BN33" s="2" t="str">
        <f>IFERROR(VLOOKUP(BL$1&amp;":"&amp;BL33,'Finish order'!$E:$K,5,FALSE),"")</f>
        <v/>
      </c>
      <c r="BO33" s="11" t="str">
        <f>IFERROR(VLOOKUP(BL$1&amp;":"&amp;BL33,'Finish order'!$E:$K,3,FALSE),"")</f>
        <v/>
      </c>
      <c r="BP33" s="2" t="str">
        <f>IFERROR(VLOOKUP(BL$1&amp;":"&amp;BL33,'Finish order'!$E:$K,2,FALSE),"")</f>
        <v/>
      </c>
      <c r="BS33" s="13">
        <v>32</v>
      </c>
      <c r="BT33" s="2" t="str">
        <f>IFERROR(VLOOKUP(BS$1&amp;":"&amp;BS33,'Finish order'!$E:$K,4,FALSE),"")</f>
        <v/>
      </c>
      <c r="BU33" s="2" t="str">
        <f>IFERROR(VLOOKUP(BS$1&amp;":"&amp;BS33,'Finish order'!$E:$K,5,FALSE),"")</f>
        <v/>
      </c>
      <c r="BV33" s="11" t="str">
        <f>IFERROR(VLOOKUP(BS$1&amp;":"&amp;BS33,'Finish order'!$E:$K,3,FALSE),"")</f>
        <v/>
      </c>
      <c r="BW33" s="2" t="str">
        <f>IFERROR(VLOOKUP(BS$1&amp;":"&amp;BS33,'Finish order'!$E:$K,2,FALSE),"")</f>
        <v/>
      </c>
      <c r="BZ33" s="13">
        <v>32</v>
      </c>
      <c r="CA33" s="2" t="str">
        <f>IFERROR(VLOOKUP(BZ$1&amp;":"&amp;BZ33,'Finish order'!$E:$K,4,FALSE),"")</f>
        <v/>
      </c>
      <c r="CB33" s="2" t="str">
        <f>IFERROR(VLOOKUP(BZ$1&amp;":"&amp;BZ33,'Finish order'!$E:$K,5,FALSE),"")</f>
        <v/>
      </c>
      <c r="CC33" s="11" t="str">
        <f>IFERROR(VLOOKUP(BZ$1&amp;":"&amp;BZ33,'Finish order'!$E:$K,3,FALSE),"")</f>
        <v/>
      </c>
      <c r="CD33" s="2" t="str">
        <f>IFERROR(VLOOKUP(BZ$1&amp;":"&amp;BZ33,'Finish order'!$E:$K,2,FALSE),"")</f>
        <v/>
      </c>
      <c r="CG33" s="2">
        <v>32</v>
      </c>
      <c r="CH33" s="2" t="str">
        <f>IFERROR(VLOOKUP(CG$1&amp;":"&amp;CG33,'Finish order'!$E:$K,4,FALSE),"")</f>
        <v/>
      </c>
      <c r="CI33" s="2" t="str">
        <f>IFERROR(VLOOKUP(CG$1&amp;":"&amp;CG33,'Finish order'!$E:$K,5,FALSE),"")</f>
        <v/>
      </c>
      <c r="CJ33" s="11" t="str">
        <f>IFERROR(VLOOKUP(CG$1&amp;":"&amp;CG33,'Finish order'!$E:$K,3,FALSE),"")</f>
        <v/>
      </c>
      <c r="CK33" s="2" t="str">
        <f>IFERROR(VLOOKUP(CG$1&amp;":"&amp;CG33,'Finish order'!$E:$K,2,FALSE),"")</f>
        <v/>
      </c>
      <c r="CN33" s="2">
        <v>32</v>
      </c>
      <c r="CO33" s="2" t="str">
        <f>IFERROR(VLOOKUP(CN$1&amp;":"&amp;CN33,'Finish order'!$E:$K,4,FALSE),"")</f>
        <v/>
      </c>
      <c r="CP33" s="2" t="str">
        <f>IFERROR(VLOOKUP(CN$1&amp;":"&amp;CN33,'Finish order'!$E:$K,5,FALSE),"")</f>
        <v/>
      </c>
      <c r="CQ33" s="11" t="str">
        <f>IFERROR(VLOOKUP(CN$1&amp;":"&amp;CN33,'Finish order'!$E:$K,3,FALSE),"")</f>
        <v/>
      </c>
      <c r="CR33" s="2" t="str">
        <f>IFERROR(VLOOKUP(CN$1&amp;":"&amp;CN33,'Finish order'!$E:$K,2,FALSE),"")</f>
        <v/>
      </c>
      <c r="CS33" s="11"/>
    </row>
    <row r="34" spans="1:97" x14ac:dyDescent="0.2">
      <c r="A34" s="2">
        <v>33</v>
      </c>
      <c r="B34" s="2" t="str">
        <f>IFERROR(VLOOKUP($A$1&amp;":"&amp;A34,'Finish order'!C:K,6,FALSE),"")</f>
        <v>Ed Woollard</v>
      </c>
      <c r="C34" s="2" t="str">
        <f>IFERROR(VLOOKUP(A$1&amp;":"&amp;A34,'Finish order'!$C:$K,9,FALSE),"")</f>
        <v>M40</v>
      </c>
      <c r="D34" s="2" t="str">
        <f>IFERROR(VLOOKUP(A$1&amp;":"&amp;A34,'Finish order'!$C:$K,7,FALSE),"")</f>
        <v>York Acorn RC</v>
      </c>
      <c r="E34" s="11">
        <f>IFERROR(VLOOKUP($A$1&amp;":"&amp;A34,'Finish order'!C:K,5,FALSE),"")</f>
        <v>4.1238425925925928E-2</v>
      </c>
      <c r="F34" s="2">
        <f>IFERROR(VLOOKUP($A$1&amp;":"&amp;A34,'Finish order'!C:K,4,FALSE),"")</f>
        <v>516</v>
      </c>
      <c r="H34" s="2">
        <v>33</v>
      </c>
      <c r="I34" s="2" t="str">
        <f>IFERROR(VLOOKUP(H$1&amp;":"&amp;H34,'Finish order'!$C:$K,6,FALSE),"")</f>
        <v/>
      </c>
      <c r="J34" s="2" t="str">
        <f>IFERROR(VLOOKUP(H$1&amp;":"&amp;H34,'Finish order'!$C:$K,9,FALSE),"")</f>
        <v/>
      </c>
      <c r="K34" s="2" t="str">
        <f>IFERROR(VLOOKUP(H$1&amp;":"&amp;H34,'Finish order'!$C:$K,7,FALSE),"")</f>
        <v/>
      </c>
      <c r="L34" s="11" t="str">
        <f>IFERROR(VLOOKUP(H$1&amp;":"&amp;H34,'Finish order'!$C:$K,5,FALSE),"")</f>
        <v/>
      </c>
      <c r="M34" s="2" t="str">
        <f>IFERROR(VLOOKUP(H$1&amp;":"&amp;H34,'Finish order'!$C:$K,4,FALSE),"")</f>
        <v/>
      </c>
      <c r="O34" s="2">
        <v>33</v>
      </c>
      <c r="P34" s="2" t="str">
        <f>IFERROR(VLOOKUP(O$1&amp;":"&amp;O34,'Finish order'!$E:$K,4,FALSE),"")</f>
        <v/>
      </c>
      <c r="Q34" s="2" t="str">
        <f>IFERROR(VLOOKUP(O$1&amp;":"&amp;O34,'Finish order'!$E:$K,5,FALSE),"")</f>
        <v/>
      </c>
      <c r="R34" s="11" t="str">
        <f>IFERROR(VLOOKUP(O$1&amp;":"&amp;O34,'Finish order'!$E:$K,3,FALSE),"")</f>
        <v/>
      </c>
      <c r="S34" s="2" t="str">
        <f>IFERROR(VLOOKUP(O$1&amp;":"&amp;O34,'Finish order'!$E:$K,2,FALSE),"")</f>
        <v/>
      </c>
      <c r="T34" s="2" t="str">
        <f t="shared" si="1"/>
        <v/>
      </c>
      <c r="V34" s="2">
        <v>33</v>
      </c>
      <c r="W34" s="2" t="str">
        <f>IFERROR(VLOOKUP(V$1&amp;":"&amp;V34,'Finish order'!$E:$K,4,FALSE),"")</f>
        <v/>
      </c>
      <c r="X34" s="2" t="str">
        <f>IFERROR(VLOOKUP(V$1&amp;":"&amp;V34,'Finish order'!$E:$K,5,FALSE),"")</f>
        <v/>
      </c>
      <c r="Y34" s="11" t="str">
        <f>IFERROR(VLOOKUP(V$1&amp;":"&amp;V34,'Finish order'!$E:$K,3,FALSE),"")</f>
        <v/>
      </c>
      <c r="Z34" s="2" t="str">
        <f>IFERROR(VLOOKUP(V$1&amp;":"&amp;V34,'Finish order'!$E:$K,2,FALSE),"")</f>
        <v/>
      </c>
      <c r="AA34" s="2" t="str">
        <f>IF(Table827[[#This Row],[Name]]="","",IF((COUNTIF($I$2:$I$4,W34)&gt;0),"Top3",""))</f>
        <v/>
      </c>
      <c r="AC34" s="2">
        <v>33</v>
      </c>
      <c r="AD34" s="2" t="str">
        <f>IFERROR(VLOOKUP(AC$1&amp;":"&amp;AC34,'Finish order'!$E:$K,4,FALSE),"")</f>
        <v/>
      </c>
      <c r="AE34" s="2" t="str">
        <f>IFERROR(VLOOKUP(AC$1&amp;":"&amp;AC34,'Finish order'!$E:$K,5,FALSE),"")</f>
        <v/>
      </c>
      <c r="AF34" s="11" t="str">
        <f>IFERROR(VLOOKUP(AC$1&amp;":"&amp;AC34,'Finish order'!$E:$K,3,FALSE),"")</f>
        <v/>
      </c>
      <c r="AG34" s="2" t="str">
        <f>IFERROR(VLOOKUP(AC$1&amp;":"&amp;AC34,'Finish order'!$E:$K,2,FALSE),"")</f>
        <v/>
      </c>
      <c r="AJ34" s="2">
        <v>33</v>
      </c>
      <c r="AK34" s="2" t="str">
        <f>IFERROR(VLOOKUP(AJ$1&amp;":"&amp;AJ34,'Finish order'!$E:$K,4,FALSE),"")</f>
        <v/>
      </c>
      <c r="AL34" s="2" t="str">
        <f>IFERROR(VLOOKUP(AJ$1&amp;":"&amp;AJ34,'Finish order'!$E:$K,5,FALSE),"")</f>
        <v/>
      </c>
      <c r="AM34" s="11" t="str">
        <f>IFERROR(VLOOKUP(AJ$1&amp;":"&amp;AJ34,'Finish order'!$E:$K,3,FALSE),"")</f>
        <v/>
      </c>
      <c r="AN34" s="2" t="str">
        <f>IFERROR(VLOOKUP(AJ$1&amp;":"&amp;AJ34,'Finish order'!$E:$K,2,FALSE),"")</f>
        <v/>
      </c>
      <c r="AQ34" s="2">
        <v>33</v>
      </c>
      <c r="AR34" s="2" t="str">
        <f>IFERROR(VLOOKUP(AQ$1&amp;":"&amp;AQ34,'Finish order'!$E:$K,4,FALSE),"")</f>
        <v/>
      </c>
      <c r="AS34" s="11" t="str">
        <f>IFERROR(VLOOKUP(AQ$1&amp;":"&amp;AQ34,'Finish order'!$E:$K,5,FALSE),"")</f>
        <v/>
      </c>
      <c r="AT34" s="11" t="str">
        <f>IFERROR(VLOOKUP(AQ$1&amp;":"&amp;AQ34,'Finish order'!$E:$K,3,FALSE),"")</f>
        <v/>
      </c>
      <c r="AU34" s="2" t="str">
        <f>IFERROR(VLOOKUP(AQ$1&amp;":"&amp;AQ34,'Finish order'!$E:$K,2,FALSE),"")</f>
        <v/>
      </c>
      <c r="AX34" s="2">
        <v>33</v>
      </c>
      <c r="AY34" s="2" t="str">
        <f>IFERROR(VLOOKUP(AX$1&amp;":"&amp;AX34,'Finish order'!$E:$K,4,FALSE),"")</f>
        <v/>
      </c>
      <c r="AZ34" s="11" t="str">
        <f>IFERROR(VLOOKUP(AX$1&amp;":"&amp;AX34,'Finish order'!$E:$K,5,FALSE),"")</f>
        <v/>
      </c>
      <c r="BA34" s="11" t="str">
        <f>IFERROR(VLOOKUP(AX$1&amp;":"&amp;AX34,'Finish order'!$E:$K,3,FALSE),"")</f>
        <v/>
      </c>
      <c r="BB34" s="2" t="str">
        <f>IFERROR(VLOOKUP(AX$1&amp;":"&amp;AX34,'Finish order'!$E:$K,2,FALSE),"")</f>
        <v/>
      </c>
      <c r="BE34" s="2">
        <v>33</v>
      </c>
      <c r="BF34" s="11" t="str">
        <f>IFERROR(VLOOKUP(BE$1&amp;":"&amp;BE34,'Finish order'!$E:$K,4,FALSE),"")</f>
        <v/>
      </c>
      <c r="BG34" s="2" t="str">
        <f>IFERROR(VLOOKUP(BE$1&amp;":"&amp;BE34,'Finish order'!$E:$K,5,FALSE),"")</f>
        <v/>
      </c>
      <c r="BH34" s="11" t="str">
        <f>IFERROR(VLOOKUP(BE$1&amp;":"&amp;BE34,'Finish order'!$E:$K,3,FALSE),"")</f>
        <v/>
      </c>
      <c r="BI34" s="2" t="str">
        <f>IFERROR(VLOOKUP(BE$1&amp;":"&amp;BE34,'Finish order'!$E:$K,2,FALSE),"")</f>
        <v/>
      </c>
      <c r="BL34" s="2">
        <v>33</v>
      </c>
      <c r="BM34" s="11" t="str">
        <f>IFERROR(VLOOKUP(BL$1&amp;":"&amp;BL34,'Finish order'!$E:$K,4,FALSE),"")</f>
        <v/>
      </c>
      <c r="BN34" s="2" t="str">
        <f>IFERROR(VLOOKUP(BL$1&amp;":"&amp;BL34,'Finish order'!$E:$K,5,FALSE),"")</f>
        <v/>
      </c>
      <c r="BO34" s="11" t="str">
        <f>IFERROR(VLOOKUP(BL$1&amp;":"&amp;BL34,'Finish order'!$E:$K,3,FALSE),"")</f>
        <v/>
      </c>
      <c r="BP34" s="2" t="str">
        <f>IFERROR(VLOOKUP(BL$1&amp;":"&amp;BL34,'Finish order'!$E:$K,2,FALSE),"")</f>
        <v/>
      </c>
      <c r="BS34" s="13">
        <v>33</v>
      </c>
      <c r="BT34" s="2" t="str">
        <f>IFERROR(VLOOKUP(BS$1&amp;":"&amp;BS34,'Finish order'!$E:$K,4,FALSE),"")</f>
        <v/>
      </c>
      <c r="BU34" s="2" t="str">
        <f>IFERROR(VLOOKUP(BS$1&amp;":"&amp;BS34,'Finish order'!$E:$K,5,FALSE),"")</f>
        <v/>
      </c>
      <c r="BV34" s="11" t="str">
        <f>IFERROR(VLOOKUP(BS$1&amp;":"&amp;BS34,'Finish order'!$E:$K,3,FALSE),"")</f>
        <v/>
      </c>
      <c r="BW34" s="2" t="str">
        <f>IFERROR(VLOOKUP(BS$1&amp;":"&amp;BS34,'Finish order'!$E:$K,2,FALSE),"")</f>
        <v/>
      </c>
      <c r="BZ34" s="13">
        <v>33</v>
      </c>
      <c r="CA34" s="2" t="str">
        <f>IFERROR(VLOOKUP(BZ$1&amp;":"&amp;BZ34,'Finish order'!$E:$K,4,FALSE),"")</f>
        <v/>
      </c>
      <c r="CB34" s="2" t="str">
        <f>IFERROR(VLOOKUP(BZ$1&amp;":"&amp;BZ34,'Finish order'!$E:$K,5,FALSE),"")</f>
        <v/>
      </c>
      <c r="CC34" s="11" t="str">
        <f>IFERROR(VLOOKUP(BZ$1&amp;":"&amp;BZ34,'Finish order'!$E:$K,3,FALSE),"")</f>
        <v/>
      </c>
      <c r="CD34" s="2" t="str">
        <f>IFERROR(VLOOKUP(BZ$1&amp;":"&amp;BZ34,'Finish order'!$E:$K,2,FALSE),"")</f>
        <v/>
      </c>
      <c r="CG34" s="2">
        <v>33</v>
      </c>
      <c r="CH34" s="2" t="str">
        <f>IFERROR(VLOOKUP(CG$1&amp;":"&amp;CG34,'Finish order'!$E:$K,4,FALSE),"")</f>
        <v/>
      </c>
      <c r="CI34" s="2" t="str">
        <f>IFERROR(VLOOKUP(CG$1&amp;":"&amp;CG34,'Finish order'!$E:$K,5,FALSE),"")</f>
        <v/>
      </c>
      <c r="CJ34" s="11" t="str">
        <f>IFERROR(VLOOKUP(CG$1&amp;":"&amp;CG34,'Finish order'!$E:$K,3,FALSE),"")</f>
        <v/>
      </c>
      <c r="CK34" s="2" t="str">
        <f>IFERROR(VLOOKUP(CG$1&amp;":"&amp;CG34,'Finish order'!$E:$K,2,FALSE),"")</f>
        <v/>
      </c>
      <c r="CN34" s="2">
        <v>33</v>
      </c>
      <c r="CO34" s="2" t="str">
        <f>IFERROR(VLOOKUP(CN$1&amp;":"&amp;CN34,'Finish order'!$E:$K,4,FALSE),"")</f>
        <v/>
      </c>
      <c r="CP34" s="2" t="str">
        <f>IFERROR(VLOOKUP(CN$1&amp;":"&amp;CN34,'Finish order'!$E:$K,5,FALSE),"")</f>
        <v/>
      </c>
      <c r="CQ34" s="11" t="str">
        <f>IFERROR(VLOOKUP(CN$1&amp;":"&amp;CN34,'Finish order'!$E:$K,3,FALSE),"")</f>
        <v/>
      </c>
      <c r="CR34" s="2" t="str">
        <f>IFERROR(VLOOKUP(CN$1&amp;":"&amp;CN34,'Finish order'!$E:$K,2,FALSE),"")</f>
        <v/>
      </c>
      <c r="CS34" s="11"/>
    </row>
    <row r="35" spans="1:97" x14ac:dyDescent="0.2">
      <c r="A35" s="2">
        <v>34</v>
      </c>
      <c r="B35" s="2" t="str">
        <f>IFERROR(VLOOKUP($A$1&amp;":"&amp;A35,'Finish order'!C:K,6,FALSE),"")</f>
        <v>Jonathan Rowland</v>
      </c>
      <c r="C35" s="2" t="str">
        <f>IFERROR(VLOOKUP(A$1&amp;":"&amp;A35,'Finish order'!$C:$K,9,FALSE),"")</f>
        <v>M45</v>
      </c>
      <c r="D35" s="2" t="str">
        <f>IFERROR(VLOOKUP(A$1&amp;":"&amp;A35,'Finish order'!$C:$K,7,FALSE),"")</f>
        <v>Esk Valley Fell Club</v>
      </c>
      <c r="E35" s="11">
        <f>IFERROR(VLOOKUP($A$1&amp;":"&amp;A35,'Finish order'!C:K,5,FALSE),"")</f>
        <v>4.1585648148148149E-2</v>
      </c>
      <c r="F35" s="2">
        <f>IFERROR(VLOOKUP($A$1&amp;":"&amp;A35,'Finish order'!C:K,4,FALSE),"")</f>
        <v>611</v>
      </c>
      <c r="H35" s="2">
        <v>34</v>
      </c>
      <c r="I35" s="2" t="str">
        <f>IFERROR(VLOOKUP(H$1&amp;":"&amp;H35,'Finish order'!$C:$K,6,FALSE),"")</f>
        <v/>
      </c>
      <c r="J35" s="2" t="str">
        <f>IFERROR(VLOOKUP(H$1&amp;":"&amp;H35,'Finish order'!$C:$K,9,FALSE),"")</f>
        <v/>
      </c>
      <c r="K35" s="2" t="str">
        <f>IFERROR(VLOOKUP(H$1&amp;":"&amp;H35,'Finish order'!$C:$K,7,FALSE),"")</f>
        <v/>
      </c>
      <c r="L35" s="11" t="str">
        <f>IFERROR(VLOOKUP(H$1&amp;":"&amp;H35,'Finish order'!$C:$K,5,FALSE),"")</f>
        <v/>
      </c>
      <c r="M35" s="2" t="str">
        <f>IFERROR(VLOOKUP(H$1&amp;":"&amp;H35,'Finish order'!$C:$K,4,FALSE),"")</f>
        <v/>
      </c>
      <c r="O35" s="2">
        <v>34</v>
      </c>
      <c r="P35" s="2" t="str">
        <f>IFERROR(VLOOKUP(O$1&amp;":"&amp;O35,'Finish order'!$E:$K,4,FALSE),"")</f>
        <v/>
      </c>
      <c r="Q35" s="2" t="str">
        <f>IFERROR(VLOOKUP(O$1&amp;":"&amp;O35,'Finish order'!$E:$K,5,FALSE),"")</f>
        <v/>
      </c>
      <c r="R35" s="11" t="str">
        <f>IFERROR(VLOOKUP(O$1&amp;":"&amp;O35,'Finish order'!$E:$K,3,FALSE),"")</f>
        <v/>
      </c>
      <c r="S35" s="2" t="str">
        <f>IFERROR(VLOOKUP(O$1&amp;":"&amp;O35,'Finish order'!$E:$K,2,FALSE),"")</f>
        <v/>
      </c>
      <c r="T35" s="2" t="str">
        <f t="shared" si="1"/>
        <v/>
      </c>
      <c r="V35" s="2">
        <v>34</v>
      </c>
      <c r="W35" s="2" t="str">
        <f>IFERROR(VLOOKUP(V$1&amp;":"&amp;V35,'Finish order'!$E:$K,4,FALSE),"")</f>
        <v/>
      </c>
      <c r="X35" s="2" t="str">
        <f>IFERROR(VLOOKUP(V$1&amp;":"&amp;V35,'Finish order'!$E:$K,5,FALSE),"")</f>
        <v/>
      </c>
      <c r="Y35" s="11" t="str">
        <f>IFERROR(VLOOKUP(V$1&amp;":"&amp;V35,'Finish order'!$E:$K,3,FALSE),"")</f>
        <v/>
      </c>
      <c r="Z35" s="2" t="str">
        <f>IFERROR(VLOOKUP(V$1&amp;":"&amp;V35,'Finish order'!$E:$K,2,FALSE),"")</f>
        <v/>
      </c>
      <c r="AA35" s="2" t="str">
        <f>IF(Table827[[#This Row],[Name]]="","",IF((COUNTIF($I$2:$I$4,W35)&gt;0),"Top3",""))</f>
        <v/>
      </c>
      <c r="AC35" s="2">
        <v>34</v>
      </c>
      <c r="AD35" s="2" t="str">
        <f>IFERROR(VLOOKUP(AC$1&amp;":"&amp;AC35,'Finish order'!$E:$K,4,FALSE),"")</f>
        <v/>
      </c>
      <c r="AE35" s="2" t="str">
        <f>IFERROR(VLOOKUP(AC$1&amp;":"&amp;AC35,'Finish order'!$E:$K,5,FALSE),"")</f>
        <v/>
      </c>
      <c r="AF35" s="11" t="str">
        <f>IFERROR(VLOOKUP(AC$1&amp;":"&amp;AC35,'Finish order'!$E:$K,3,FALSE),"")</f>
        <v/>
      </c>
      <c r="AG35" s="2" t="str">
        <f>IFERROR(VLOOKUP(AC$1&amp;":"&amp;AC35,'Finish order'!$E:$K,2,FALSE),"")</f>
        <v/>
      </c>
      <c r="AJ35" s="2">
        <v>34</v>
      </c>
      <c r="AK35" s="2" t="str">
        <f>IFERROR(VLOOKUP(AJ$1&amp;":"&amp;AJ35,'Finish order'!$E:$K,4,FALSE),"")</f>
        <v/>
      </c>
      <c r="AL35" s="2" t="str">
        <f>IFERROR(VLOOKUP(AJ$1&amp;":"&amp;AJ35,'Finish order'!$E:$K,5,FALSE),"")</f>
        <v/>
      </c>
      <c r="AM35" s="11" t="str">
        <f>IFERROR(VLOOKUP(AJ$1&amp;":"&amp;AJ35,'Finish order'!$E:$K,3,FALSE),"")</f>
        <v/>
      </c>
      <c r="AN35" s="2" t="str">
        <f>IFERROR(VLOOKUP(AJ$1&amp;":"&amp;AJ35,'Finish order'!$E:$K,2,FALSE),"")</f>
        <v/>
      </c>
      <c r="AQ35" s="2">
        <v>34</v>
      </c>
      <c r="AR35" s="2" t="str">
        <f>IFERROR(VLOOKUP(AQ$1&amp;":"&amp;AQ35,'Finish order'!$E:$K,4,FALSE),"")</f>
        <v/>
      </c>
      <c r="AS35" s="11" t="str">
        <f>IFERROR(VLOOKUP(AQ$1&amp;":"&amp;AQ35,'Finish order'!$E:$K,5,FALSE),"")</f>
        <v/>
      </c>
      <c r="AT35" s="11" t="str">
        <f>IFERROR(VLOOKUP(AQ$1&amp;":"&amp;AQ35,'Finish order'!$E:$K,3,FALSE),"")</f>
        <v/>
      </c>
      <c r="AU35" s="2" t="str">
        <f>IFERROR(VLOOKUP(AQ$1&amp;":"&amp;AQ35,'Finish order'!$E:$K,2,FALSE),"")</f>
        <v/>
      </c>
      <c r="AX35" s="2">
        <v>34</v>
      </c>
      <c r="AY35" s="2" t="str">
        <f>IFERROR(VLOOKUP(AX$1&amp;":"&amp;AX35,'Finish order'!$E:$K,4,FALSE),"")</f>
        <v/>
      </c>
      <c r="AZ35" s="11" t="str">
        <f>IFERROR(VLOOKUP(AX$1&amp;":"&amp;AX35,'Finish order'!$E:$K,5,FALSE),"")</f>
        <v/>
      </c>
      <c r="BA35" s="11" t="str">
        <f>IFERROR(VLOOKUP(AX$1&amp;":"&amp;AX35,'Finish order'!$E:$K,3,FALSE),"")</f>
        <v/>
      </c>
      <c r="BB35" s="2" t="str">
        <f>IFERROR(VLOOKUP(AX$1&amp;":"&amp;AX35,'Finish order'!$E:$K,2,FALSE),"")</f>
        <v/>
      </c>
      <c r="BE35" s="2">
        <v>34</v>
      </c>
      <c r="BF35" s="11" t="str">
        <f>IFERROR(VLOOKUP(BE$1&amp;":"&amp;BE35,'Finish order'!$E:$K,4,FALSE),"")</f>
        <v/>
      </c>
      <c r="BG35" s="2" t="str">
        <f>IFERROR(VLOOKUP(BE$1&amp;":"&amp;BE35,'Finish order'!$E:$K,5,FALSE),"")</f>
        <v/>
      </c>
      <c r="BH35" s="11" t="str">
        <f>IFERROR(VLOOKUP(BE$1&amp;":"&amp;BE35,'Finish order'!$E:$K,3,FALSE),"")</f>
        <v/>
      </c>
      <c r="BI35" s="2" t="str">
        <f>IFERROR(VLOOKUP(BE$1&amp;":"&amp;BE35,'Finish order'!$E:$K,2,FALSE),"")</f>
        <v/>
      </c>
      <c r="BL35" s="2">
        <v>34</v>
      </c>
      <c r="BM35" s="11" t="str">
        <f>IFERROR(VLOOKUP(BL$1&amp;":"&amp;BL35,'Finish order'!$E:$K,4,FALSE),"")</f>
        <v/>
      </c>
      <c r="BN35" s="2" t="str">
        <f>IFERROR(VLOOKUP(BL$1&amp;":"&amp;BL35,'Finish order'!$E:$K,5,FALSE),"")</f>
        <v/>
      </c>
      <c r="BO35" s="11" t="str">
        <f>IFERROR(VLOOKUP(BL$1&amp;":"&amp;BL35,'Finish order'!$E:$K,3,FALSE),"")</f>
        <v/>
      </c>
      <c r="BP35" s="2" t="str">
        <f>IFERROR(VLOOKUP(BL$1&amp;":"&amp;BL35,'Finish order'!$E:$K,2,FALSE),"")</f>
        <v/>
      </c>
      <c r="BS35" s="13">
        <v>34</v>
      </c>
      <c r="BT35" s="2" t="str">
        <f>IFERROR(VLOOKUP(BS$1&amp;":"&amp;BS35,'Finish order'!$E:$K,4,FALSE),"")</f>
        <v/>
      </c>
      <c r="BU35" s="2" t="str">
        <f>IFERROR(VLOOKUP(BS$1&amp;":"&amp;BS35,'Finish order'!$E:$K,5,FALSE),"")</f>
        <v/>
      </c>
      <c r="BV35" s="11" t="str">
        <f>IFERROR(VLOOKUP(BS$1&amp;":"&amp;BS35,'Finish order'!$E:$K,3,FALSE),"")</f>
        <v/>
      </c>
      <c r="BW35" s="2" t="str">
        <f>IFERROR(VLOOKUP(BS$1&amp;":"&amp;BS35,'Finish order'!$E:$K,2,FALSE),"")</f>
        <v/>
      </c>
      <c r="BZ35" s="13">
        <v>34</v>
      </c>
      <c r="CA35" s="2" t="str">
        <f>IFERROR(VLOOKUP(BZ$1&amp;":"&amp;BZ35,'Finish order'!$E:$K,4,FALSE),"")</f>
        <v/>
      </c>
      <c r="CB35" s="2" t="str">
        <f>IFERROR(VLOOKUP(BZ$1&amp;":"&amp;BZ35,'Finish order'!$E:$K,5,FALSE),"")</f>
        <v/>
      </c>
      <c r="CC35" s="11" t="str">
        <f>IFERROR(VLOOKUP(BZ$1&amp;":"&amp;BZ35,'Finish order'!$E:$K,3,FALSE),"")</f>
        <v/>
      </c>
      <c r="CD35" s="2" t="str">
        <f>IFERROR(VLOOKUP(BZ$1&amp;":"&amp;BZ35,'Finish order'!$E:$K,2,FALSE),"")</f>
        <v/>
      </c>
      <c r="CG35" s="2">
        <v>34</v>
      </c>
      <c r="CH35" s="2" t="str">
        <f>IFERROR(VLOOKUP(CG$1&amp;":"&amp;CG35,'Finish order'!$E:$K,4,FALSE),"")</f>
        <v/>
      </c>
      <c r="CI35" s="2" t="str">
        <f>IFERROR(VLOOKUP(CG$1&amp;":"&amp;CG35,'Finish order'!$E:$K,5,FALSE),"")</f>
        <v/>
      </c>
      <c r="CJ35" s="11" t="str">
        <f>IFERROR(VLOOKUP(CG$1&amp;":"&amp;CG35,'Finish order'!$E:$K,3,FALSE),"")</f>
        <v/>
      </c>
      <c r="CK35" s="2" t="str">
        <f>IFERROR(VLOOKUP(CG$1&amp;":"&amp;CG35,'Finish order'!$E:$K,2,FALSE),"")</f>
        <v/>
      </c>
      <c r="CN35" s="2">
        <v>34</v>
      </c>
      <c r="CO35" s="2" t="str">
        <f>IFERROR(VLOOKUP(CN$1&amp;":"&amp;CN35,'Finish order'!$E:$K,4,FALSE),"")</f>
        <v/>
      </c>
      <c r="CP35" s="2" t="str">
        <f>IFERROR(VLOOKUP(CN$1&amp;":"&amp;CN35,'Finish order'!$E:$K,5,FALSE),"")</f>
        <v/>
      </c>
      <c r="CQ35" s="11" t="str">
        <f>IFERROR(VLOOKUP(CN$1&amp;":"&amp;CN35,'Finish order'!$E:$K,3,FALSE),"")</f>
        <v/>
      </c>
      <c r="CR35" s="2" t="str">
        <f>IFERROR(VLOOKUP(CN$1&amp;":"&amp;CN35,'Finish order'!$E:$K,2,FALSE),"")</f>
        <v/>
      </c>
      <c r="CS35" s="11"/>
    </row>
    <row r="36" spans="1:97" x14ac:dyDescent="0.2">
      <c r="A36" s="2">
        <v>35</v>
      </c>
      <c r="B36" s="2" t="str">
        <f>IFERROR(VLOOKUP($A$1&amp;":"&amp;A36,'Finish order'!C:K,6,FALSE),"")</f>
        <v>Neil Rip Ridsdale</v>
      </c>
      <c r="C36" s="2" t="str">
        <f>IFERROR(VLOOKUP(A$1&amp;":"&amp;A36,'Finish order'!$C:$K,9,FALSE),"")</f>
        <v>M65</v>
      </c>
      <c r="D36" s="2" t="str">
        <f>IFERROR(VLOOKUP(A$1&amp;":"&amp;A36,'Finish order'!$C:$K,7,FALSE),"")</f>
        <v>Esk Valley Fell Club</v>
      </c>
      <c r="E36" s="11">
        <f>IFERROR(VLOOKUP($A$1&amp;":"&amp;A36,'Finish order'!C:K,5,FALSE),"")</f>
        <v>4.1956018518518517E-2</v>
      </c>
      <c r="F36" s="2">
        <f>IFERROR(VLOOKUP($A$1&amp;":"&amp;A36,'Finish order'!C:K,4,FALSE),"")</f>
        <v>950</v>
      </c>
      <c r="H36" s="2">
        <v>35</v>
      </c>
      <c r="I36" s="2" t="str">
        <f>IFERROR(VLOOKUP(H$1&amp;":"&amp;H36,'Finish order'!$C:$K,6,FALSE),"")</f>
        <v/>
      </c>
      <c r="J36" s="2" t="str">
        <f>IFERROR(VLOOKUP(H$1&amp;":"&amp;H36,'Finish order'!$C:$K,9,FALSE),"")</f>
        <v/>
      </c>
      <c r="K36" s="2" t="str">
        <f>IFERROR(VLOOKUP(H$1&amp;":"&amp;H36,'Finish order'!$C:$K,7,FALSE),"")</f>
        <v/>
      </c>
      <c r="L36" s="11" t="str">
        <f>IFERROR(VLOOKUP(H$1&amp;":"&amp;H36,'Finish order'!$C:$K,5,FALSE),"")</f>
        <v/>
      </c>
      <c r="M36" s="2" t="str">
        <f>IFERROR(VLOOKUP(H$1&amp;":"&amp;H36,'Finish order'!$C:$K,4,FALSE),"")</f>
        <v/>
      </c>
      <c r="O36" s="2">
        <v>35</v>
      </c>
      <c r="P36" s="2" t="str">
        <f>IFERROR(VLOOKUP(O$1&amp;":"&amp;O36,'Finish order'!$E:$K,4,FALSE),"")</f>
        <v/>
      </c>
      <c r="Q36" s="2" t="str">
        <f>IFERROR(VLOOKUP(O$1&amp;":"&amp;O36,'Finish order'!$E:$K,5,FALSE),"")</f>
        <v/>
      </c>
      <c r="R36" s="11" t="str">
        <f>IFERROR(VLOOKUP(O$1&amp;":"&amp;O36,'Finish order'!$E:$K,3,FALSE),"")</f>
        <v/>
      </c>
      <c r="S36" s="2" t="str">
        <f>IFERROR(VLOOKUP(O$1&amp;":"&amp;O36,'Finish order'!$E:$K,2,FALSE),"")</f>
        <v/>
      </c>
      <c r="T36" s="2" t="str">
        <f t="shared" si="1"/>
        <v/>
      </c>
      <c r="V36" s="2">
        <v>35</v>
      </c>
      <c r="W36" s="2" t="str">
        <f>IFERROR(VLOOKUP(V$1&amp;":"&amp;V36,'Finish order'!$E:$K,4,FALSE),"")</f>
        <v/>
      </c>
      <c r="X36" s="2" t="str">
        <f>IFERROR(VLOOKUP(V$1&amp;":"&amp;V36,'Finish order'!$E:$K,5,FALSE),"")</f>
        <v/>
      </c>
      <c r="Y36" s="11" t="str">
        <f>IFERROR(VLOOKUP(V$1&amp;":"&amp;V36,'Finish order'!$E:$K,3,FALSE),"")</f>
        <v/>
      </c>
      <c r="Z36" s="2" t="str">
        <f>IFERROR(VLOOKUP(V$1&amp;":"&amp;V36,'Finish order'!$E:$K,2,FALSE),"")</f>
        <v/>
      </c>
      <c r="AA36" s="2" t="str">
        <f>IF(Table827[[#This Row],[Name]]="","",IF((COUNTIF($I$2:$I$4,W36)&gt;0),"Top3",""))</f>
        <v/>
      </c>
      <c r="AC36" s="2">
        <v>35</v>
      </c>
      <c r="AD36" s="2" t="str">
        <f>IFERROR(VLOOKUP(AC$1&amp;":"&amp;AC36,'Finish order'!$E:$K,4,FALSE),"")</f>
        <v/>
      </c>
      <c r="AE36" s="2" t="str">
        <f>IFERROR(VLOOKUP(AC$1&amp;":"&amp;AC36,'Finish order'!$E:$K,5,FALSE),"")</f>
        <v/>
      </c>
      <c r="AF36" s="11" t="str">
        <f>IFERROR(VLOOKUP(AC$1&amp;":"&amp;AC36,'Finish order'!$E:$K,3,FALSE),"")</f>
        <v/>
      </c>
      <c r="AG36" s="2" t="str">
        <f>IFERROR(VLOOKUP(AC$1&amp;":"&amp;AC36,'Finish order'!$E:$K,2,FALSE),"")</f>
        <v/>
      </c>
      <c r="AJ36" s="2">
        <v>35</v>
      </c>
      <c r="AK36" s="2" t="str">
        <f>IFERROR(VLOOKUP(AJ$1&amp;":"&amp;AJ36,'Finish order'!$E:$K,4,FALSE),"")</f>
        <v/>
      </c>
      <c r="AL36" s="2" t="str">
        <f>IFERROR(VLOOKUP(AJ$1&amp;":"&amp;AJ36,'Finish order'!$E:$K,5,FALSE),"")</f>
        <v/>
      </c>
      <c r="AM36" s="11" t="str">
        <f>IFERROR(VLOOKUP(AJ$1&amp;":"&amp;AJ36,'Finish order'!$E:$K,3,FALSE),"")</f>
        <v/>
      </c>
      <c r="AN36" s="2" t="str">
        <f>IFERROR(VLOOKUP(AJ$1&amp;":"&amp;AJ36,'Finish order'!$E:$K,2,FALSE),"")</f>
        <v/>
      </c>
      <c r="AQ36" s="2">
        <v>35</v>
      </c>
      <c r="AR36" s="2" t="str">
        <f>IFERROR(VLOOKUP(AQ$1&amp;":"&amp;AQ36,'Finish order'!$E:$K,4,FALSE),"")</f>
        <v/>
      </c>
      <c r="AS36" s="11" t="str">
        <f>IFERROR(VLOOKUP(AQ$1&amp;":"&amp;AQ36,'Finish order'!$E:$K,5,FALSE),"")</f>
        <v/>
      </c>
      <c r="AT36" s="11" t="str">
        <f>IFERROR(VLOOKUP(AQ$1&amp;":"&amp;AQ36,'Finish order'!$E:$K,3,FALSE),"")</f>
        <v/>
      </c>
      <c r="AU36" s="2" t="str">
        <f>IFERROR(VLOOKUP(AQ$1&amp;":"&amp;AQ36,'Finish order'!$E:$K,2,FALSE),"")</f>
        <v/>
      </c>
      <c r="AX36" s="2">
        <v>35</v>
      </c>
      <c r="AY36" s="2" t="str">
        <f>IFERROR(VLOOKUP(AX$1&amp;":"&amp;AX36,'Finish order'!$E:$K,4,FALSE),"")</f>
        <v/>
      </c>
      <c r="AZ36" s="11" t="str">
        <f>IFERROR(VLOOKUP(AX$1&amp;":"&amp;AX36,'Finish order'!$E:$K,5,FALSE),"")</f>
        <v/>
      </c>
      <c r="BA36" s="11" t="str">
        <f>IFERROR(VLOOKUP(AX$1&amp;":"&amp;AX36,'Finish order'!$E:$K,3,FALSE),"")</f>
        <v/>
      </c>
      <c r="BB36" s="2" t="str">
        <f>IFERROR(VLOOKUP(AX$1&amp;":"&amp;AX36,'Finish order'!$E:$K,2,FALSE),"")</f>
        <v/>
      </c>
      <c r="BE36" s="2">
        <v>35</v>
      </c>
      <c r="BF36" s="11" t="str">
        <f>IFERROR(VLOOKUP(BE$1&amp;":"&amp;BE36,'Finish order'!$E:$K,4,FALSE),"")</f>
        <v/>
      </c>
      <c r="BG36" s="2" t="str">
        <f>IFERROR(VLOOKUP(BE$1&amp;":"&amp;BE36,'Finish order'!$E:$K,5,FALSE),"")</f>
        <v/>
      </c>
      <c r="BH36" s="11" t="str">
        <f>IFERROR(VLOOKUP(BE$1&amp;":"&amp;BE36,'Finish order'!$E:$K,3,FALSE),"")</f>
        <v/>
      </c>
      <c r="BI36" s="2" t="str">
        <f>IFERROR(VLOOKUP(BE$1&amp;":"&amp;BE36,'Finish order'!$E:$K,2,FALSE),"")</f>
        <v/>
      </c>
      <c r="BL36" s="2">
        <v>35</v>
      </c>
      <c r="BM36" s="11" t="str">
        <f>IFERROR(VLOOKUP(BL$1&amp;":"&amp;BL36,'Finish order'!$E:$K,4,FALSE),"")</f>
        <v/>
      </c>
      <c r="BN36" s="2" t="str">
        <f>IFERROR(VLOOKUP(BL$1&amp;":"&amp;BL36,'Finish order'!$E:$K,5,FALSE),"")</f>
        <v/>
      </c>
      <c r="BO36" s="11" t="str">
        <f>IFERROR(VLOOKUP(BL$1&amp;":"&amp;BL36,'Finish order'!$E:$K,3,FALSE),"")</f>
        <v/>
      </c>
      <c r="BP36" s="2" t="str">
        <f>IFERROR(VLOOKUP(BL$1&amp;":"&amp;BL36,'Finish order'!$E:$K,2,FALSE),"")</f>
        <v/>
      </c>
      <c r="BS36" s="13">
        <v>35</v>
      </c>
      <c r="BT36" s="2" t="str">
        <f>IFERROR(VLOOKUP(BS$1&amp;":"&amp;BS36,'Finish order'!$E:$K,4,FALSE),"")</f>
        <v/>
      </c>
      <c r="BU36" s="2" t="str">
        <f>IFERROR(VLOOKUP(BS$1&amp;":"&amp;BS36,'Finish order'!$E:$K,5,FALSE),"")</f>
        <v/>
      </c>
      <c r="BV36" s="11" t="str">
        <f>IFERROR(VLOOKUP(BS$1&amp;":"&amp;BS36,'Finish order'!$E:$K,3,FALSE),"")</f>
        <v/>
      </c>
      <c r="BW36" s="2" t="str">
        <f>IFERROR(VLOOKUP(BS$1&amp;":"&amp;BS36,'Finish order'!$E:$K,2,FALSE),"")</f>
        <v/>
      </c>
      <c r="BZ36" s="13">
        <v>35</v>
      </c>
      <c r="CA36" s="2" t="str">
        <f>IFERROR(VLOOKUP(BZ$1&amp;":"&amp;BZ36,'Finish order'!$E:$K,4,FALSE),"")</f>
        <v/>
      </c>
      <c r="CB36" s="2" t="str">
        <f>IFERROR(VLOOKUP(BZ$1&amp;":"&amp;BZ36,'Finish order'!$E:$K,5,FALSE),"")</f>
        <v/>
      </c>
      <c r="CC36" s="11" t="str">
        <f>IFERROR(VLOOKUP(BZ$1&amp;":"&amp;BZ36,'Finish order'!$E:$K,3,FALSE),"")</f>
        <v/>
      </c>
      <c r="CD36" s="2" t="str">
        <f>IFERROR(VLOOKUP(BZ$1&amp;":"&amp;BZ36,'Finish order'!$E:$K,2,FALSE),"")</f>
        <v/>
      </c>
      <c r="CG36" s="2">
        <v>35</v>
      </c>
      <c r="CH36" s="2" t="str">
        <f>IFERROR(VLOOKUP(CG$1&amp;":"&amp;CG36,'Finish order'!$E:$K,4,FALSE),"")</f>
        <v/>
      </c>
      <c r="CI36" s="2" t="str">
        <f>IFERROR(VLOOKUP(CG$1&amp;":"&amp;CG36,'Finish order'!$E:$K,5,FALSE),"")</f>
        <v/>
      </c>
      <c r="CJ36" s="11" t="str">
        <f>IFERROR(VLOOKUP(CG$1&amp;":"&amp;CG36,'Finish order'!$E:$K,3,FALSE),"")</f>
        <v/>
      </c>
      <c r="CK36" s="2" t="str">
        <f>IFERROR(VLOOKUP(CG$1&amp;":"&amp;CG36,'Finish order'!$E:$K,2,FALSE),"")</f>
        <v/>
      </c>
      <c r="CN36" s="2">
        <v>35</v>
      </c>
      <c r="CO36" s="2" t="str">
        <f>IFERROR(VLOOKUP(CN$1&amp;":"&amp;CN36,'Finish order'!$E:$K,4,FALSE),"")</f>
        <v/>
      </c>
      <c r="CP36" s="2" t="str">
        <f>IFERROR(VLOOKUP(CN$1&amp;":"&amp;CN36,'Finish order'!$E:$K,5,FALSE),"")</f>
        <v/>
      </c>
      <c r="CQ36" s="11" t="str">
        <f>IFERROR(VLOOKUP(CN$1&amp;":"&amp;CN36,'Finish order'!$E:$K,3,FALSE),"")</f>
        <v/>
      </c>
      <c r="CR36" s="2" t="str">
        <f>IFERROR(VLOOKUP(CN$1&amp;":"&amp;CN36,'Finish order'!$E:$K,2,FALSE),"")</f>
        <v/>
      </c>
      <c r="CS36" s="11"/>
    </row>
    <row r="37" spans="1:97" x14ac:dyDescent="0.2">
      <c r="A37" s="2">
        <v>36</v>
      </c>
      <c r="B37" s="2" t="str">
        <f>IFERROR(VLOOKUP($A$1&amp;":"&amp;A37,'Finish order'!C:K,6,FALSE),"")</f>
        <v>Michael Shaw</v>
      </c>
      <c r="C37" s="2" t="str">
        <f>IFERROR(VLOOKUP(A$1&amp;":"&amp;A37,'Finish order'!$C:$K,9,FALSE),"")</f>
        <v>M40</v>
      </c>
      <c r="D37" s="2" t="str">
        <f>IFERROR(VLOOKUP(A$1&amp;":"&amp;A37,'Finish order'!$C:$K,7,FALSE),"")</f>
        <v>York Knavesmire Harriers</v>
      </c>
      <c r="E37" s="11">
        <f>IFERROR(VLOOKUP($A$1&amp;":"&amp;A37,'Finish order'!C:K,5,FALSE),"")</f>
        <v>4.2141203703703702E-2</v>
      </c>
      <c r="F37" s="2">
        <f>IFERROR(VLOOKUP($A$1&amp;":"&amp;A37,'Finish order'!C:K,4,FALSE),"")</f>
        <v>519</v>
      </c>
      <c r="H37" s="2">
        <v>36</v>
      </c>
      <c r="I37" s="2" t="str">
        <f>IFERROR(VLOOKUP(H$1&amp;":"&amp;H37,'Finish order'!$C:$K,6,FALSE),"")</f>
        <v/>
      </c>
      <c r="J37" s="2" t="str">
        <f>IFERROR(VLOOKUP(H$1&amp;":"&amp;H37,'Finish order'!$C:$K,9,FALSE),"")</f>
        <v/>
      </c>
      <c r="K37" s="2" t="str">
        <f>IFERROR(VLOOKUP(H$1&amp;":"&amp;H37,'Finish order'!$C:$K,7,FALSE),"")</f>
        <v/>
      </c>
      <c r="L37" s="11" t="str">
        <f>IFERROR(VLOOKUP(H$1&amp;":"&amp;H37,'Finish order'!$C:$K,5,FALSE),"")</f>
        <v/>
      </c>
      <c r="M37" s="2" t="str">
        <f>IFERROR(VLOOKUP(H$1&amp;":"&amp;H37,'Finish order'!$C:$K,4,FALSE),"")</f>
        <v/>
      </c>
      <c r="O37" s="2">
        <v>36</v>
      </c>
      <c r="P37" s="2" t="str">
        <f>IFERROR(VLOOKUP(O$1&amp;":"&amp;O37,'Finish order'!$E:$K,4,FALSE),"")</f>
        <v/>
      </c>
      <c r="Q37" s="2" t="str">
        <f>IFERROR(VLOOKUP(O$1&amp;":"&amp;O37,'Finish order'!$E:$K,5,FALSE),"")</f>
        <v/>
      </c>
      <c r="R37" s="11" t="str">
        <f>IFERROR(VLOOKUP(O$1&amp;":"&amp;O37,'Finish order'!$E:$K,3,FALSE),"")</f>
        <v/>
      </c>
      <c r="S37" s="2" t="str">
        <f>IFERROR(VLOOKUP(O$1&amp;":"&amp;O37,'Finish order'!$E:$K,2,FALSE),"")</f>
        <v/>
      </c>
      <c r="T37" s="2" t="str">
        <f t="shared" si="1"/>
        <v/>
      </c>
      <c r="V37" s="2">
        <v>36</v>
      </c>
      <c r="W37" s="2" t="str">
        <f>IFERROR(VLOOKUP(V$1&amp;":"&amp;V37,'Finish order'!$E:$K,4,FALSE),"")</f>
        <v/>
      </c>
      <c r="X37" s="2" t="str">
        <f>IFERROR(VLOOKUP(V$1&amp;":"&amp;V37,'Finish order'!$E:$K,5,FALSE),"")</f>
        <v/>
      </c>
      <c r="Y37" s="11" t="str">
        <f>IFERROR(VLOOKUP(V$1&amp;":"&amp;V37,'Finish order'!$E:$K,3,FALSE),"")</f>
        <v/>
      </c>
      <c r="Z37" s="2" t="str">
        <f>IFERROR(VLOOKUP(V$1&amp;":"&amp;V37,'Finish order'!$E:$K,2,FALSE),"")</f>
        <v/>
      </c>
      <c r="AA37" s="2" t="str">
        <f>IF(Table827[[#This Row],[Name]]="","",IF((COUNTIF($I$2:$I$4,W37)&gt;0),"Top3",""))</f>
        <v/>
      </c>
      <c r="AC37" s="2">
        <v>36</v>
      </c>
      <c r="AD37" s="2" t="str">
        <f>IFERROR(VLOOKUP(AC$1&amp;":"&amp;AC37,'Finish order'!$E:$K,4,FALSE),"")</f>
        <v/>
      </c>
      <c r="AE37" s="2" t="str">
        <f>IFERROR(VLOOKUP(AC$1&amp;":"&amp;AC37,'Finish order'!$E:$K,5,FALSE),"")</f>
        <v/>
      </c>
      <c r="AF37" s="11" t="str">
        <f>IFERROR(VLOOKUP(AC$1&amp;":"&amp;AC37,'Finish order'!$E:$K,3,FALSE),"")</f>
        <v/>
      </c>
      <c r="AG37" s="2" t="str">
        <f>IFERROR(VLOOKUP(AC$1&amp;":"&amp;AC37,'Finish order'!$E:$K,2,FALSE),"")</f>
        <v/>
      </c>
      <c r="AJ37" s="2">
        <v>36</v>
      </c>
      <c r="AK37" s="2" t="str">
        <f>IFERROR(VLOOKUP(AJ$1&amp;":"&amp;AJ37,'Finish order'!$E:$K,4,FALSE),"")</f>
        <v/>
      </c>
      <c r="AL37" s="2" t="str">
        <f>IFERROR(VLOOKUP(AJ$1&amp;":"&amp;AJ37,'Finish order'!$E:$K,5,FALSE),"")</f>
        <v/>
      </c>
      <c r="AM37" s="11" t="str">
        <f>IFERROR(VLOOKUP(AJ$1&amp;":"&amp;AJ37,'Finish order'!$E:$K,3,FALSE),"")</f>
        <v/>
      </c>
      <c r="AN37" s="2" t="str">
        <f>IFERROR(VLOOKUP(AJ$1&amp;":"&amp;AJ37,'Finish order'!$E:$K,2,FALSE),"")</f>
        <v/>
      </c>
      <c r="AQ37" s="2">
        <v>36</v>
      </c>
      <c r="AR37" s="2" t="str">
        <f>IFERROR(VLOOKUP(AQ$1&amp;":"&amp;AQ37,'Finish order'!$E:$K,4,FALSE),"")</f>
        <v/>
      </c>
      <c r="AS37" s="11" t="str">
        <f>IFERROR(VLOOKUP(AQ$1&amp;":"&amp;AQ37,'Finish order'!$E:$K,5,FALSE),"")</f>
        <v/>
      </c>
      <c r="AT37" s="11" t="str">
        <f>IFERROR(VLOOKUP(AQ$1&amp;":"&amp;AQ37,'Finish order'!$E:$K,3,FALSE),"")</f>
        <v/>
      </c>
      <c r="AU37" s="2" t="str">
        <f>IFERROR(VLOOKUP(AQ$1&amp;":"&amp;AQ37,'Finish order'!$E:$K,2,FALSE),"")</f>
        <v/>
      </c>
      <c r="AX37" s="2">
        <v>36</v>
      </c>
      <c r="AY37" s="2" t="str">
        <f>IFERROR(VLOOKUP(AX$1&amp;":"&amp;AX37,'Finish order'!$E:$K,4,FALSE),"")</f>
        <v/>
      </c>
      <c r="AZ37" s="11" t="str">
        <f>IFERROR(VLOOKUP(AX$1&amp;":"&amp;AX37,'Finish order'!$E:$K,5,FALSE),"")</f>
        <v/>
      </c>
      <c r="BA37" s="11" t="str">
        <f>IFERROR(VLOOKUP(AX$1&amp;":"&amp;AX37,'Finish order'!$E:$K,3,FALSE),"")</f>
        <v/>
      </c>
      <c r="BB37" s="2" t="str">
        <f>IFERROR(VLOOKUP(AX$1&amp;":"&amp;AX37,'Finish order'!$E:$K,2,FALSE),"")</f>
        <v/>
      </c>
      <c r="BE37" s="2">
        <v>36</v>
      </c>
      <c r="BF37" s="11" t="str">
        <f>IFERROR(VLOOKUP(BE$1&amp;":"&amp;BE37,'Finish order'!$E:$K,4,FALSE),"")</f>
        <v/>
      </c>
      <c r="BG37" s="2" t="str">
        <f>IFERROR(VLOOKUP(BE$1&amp;":"&amp;BE37,'Finish order'!$E:$K,5,FALSE),"")</f>
        <v/>
      </c>
      <c r="BH37" s="11" t="str">
        <f>IFERROR(VLOOKUP(BE$1&amp;":"&amp;BE37,'Finish order'!$E:$K,3,FALSE),"")</f>
        <v/>
      </c>
      <c r="BI37" s="2" t="str">
        <f>IFERROR(VLOOKUP(BE$1&amp;":"&amp;BE37,'Finish order'!$E:$K,2,FALSE),"")</f>
        <v/>
      </c>
      <c r="BL37" s="2">
        <v>36</v>
      </c>
      <c r="BM37" s="11" t="str">
        <f>IFERROR(VLOOKUP(BL$1&amp;":"&amp;BL37,'Finish order'!$E:$K,4,FALSE),"")</f>
        <v/>
      </c>
      <c r="BN37" s="2" t="str">
        <f>IFERROR(VLOOKUP(BL$1&amp;":"&amp;BL37,'Finish order'!$E:$K,5,FALSE),"")</f>
        <v/>
      </c>
      <c r="BO37" s="11" t="str">
        <f>IFERROR(VLOOKUP(BL$1&amp;":"&amp;BL37,'Finish order'!$E:$K,3,FALSE),"")</f>
        <v/>
      </c>
      <c r="BP37" s="2" t="str">
        <f>IFERROR(VLOOKUP(BL$1&amp;":"&amp;BL37,'Finish order'!$E:$K,2,FALSE),"")</f>
        <v/>
      </c>
      <c r="BS37" s="13">
        <v>36</v>
      </c>
      <c r="BT37" s="2" t="str">
        <f>IFERROR(VLOOKUP(BS$1&amp;":"&amp;BS37,'Finish order'!$E:$K,4,FALSE),"")</f>
        <v/>
      </c>
      <c r="BU37" s="2" t="str">
        <f>IFERROR(VLOOKUP(BS$1&amp;":"&amp;BS37,'Finish order'!$E:$K,5,FALSE),"")</f>
        <v/>
      </c>
      <c r="BV37" s="11" t="str">
        <f>IFERROR(VLOOKUP(BS$1&amp;":"&amp;BS37,'Finish order'!$E:$K,3,FALSE),"")</f>
        <v/>
      </c>
      <c r="BW37" s="2" t="str">
        <f>IFERROR(VLOOKUP(BS$1&amp;":"&amp;BS37,'Finish order'!$E:$K,2,FALSE),"")</f>
        <v/>
      </c>
      <c r="BZ37" s="13">
        <v>36</v>
      </c>
      <c r="CA37" s="2" t="str">
        <f>IFERROR(VLOOKUP(BZ$1&amp;":"&amp;BZ37,'Finish order'!$E:$K,4,FALSE),"")</f>
        <v/>
      </c>
      <c r="CB37" s="2" t="str">
        <f>IFERROR(VLOOKUP(BZ$1&amp;":"&amp;BZ37,'Finish order'!$E:$K,5,FALSE),"")</f>
        <v/>
      </c>
      <c r="CC37" s="11" t="str">
        <f>IFERROR(VLOOKUP(BZ$1&amp;":"&amp;BZ37,'Finish order'!$E:$K,3,FALSE),"")</f>
        <v/>
      </c>
      <c r="CD37" s="2" t="str">
        <f>IFERROR(VLOOKUP(BZ$1&amp;":"&amp;BZ37,'Finish order'!$E:$K,2,FALSE),"")</f>
        <v/>
      </c>
      <c r="CG37" s="2">
        <v>36</v>
      </c>
      <c r="CH37" s="2" t="str">
        <f>IFERROR(VLOOKUP(CG$1&amp;":"&amp;CG37,'Finish order'!$E:$K,4,FALSE),"")</f>
        <v/>
      </c>
      <c r="CI37" s="2" t="str">
        <f>IFERROR(VLOOKUP(CG$1&amp;":"&amp;CG37,'Finish order'!$E:$K,5,FALSE),"")</f>
        <v/>
      </c>
      <c r="CJ37" s="11" t="str">
        <f>IFERROR(VLOOKUP(CG$1&amp;":"&amp;CG37,'Finish order'!$E:$K,3,FALSE),"")</f>
        <v/>
      </c>
      <c r="CK37" s="2" t="str">
        <f>IFERROR(VLOOKUP(CG$1&amp;":"&amp;CG37,'Finish order'!$E:$K,2,FALSE),"")</f>
        <v/>
      </c>
      <c r="CN37" s="2">
        <v>36</v>
      </c>
      <c r="CO37" s="2" t="str">
        <f>IFERROR(VLOOKUP(CN$1&amp;":"&amp;CN37,'Finish order'!$E:$K,4,FALSE),"")</f>
        <v/>
      </c>
      <c r="CP37" s="2" t="str">
        <f>IFERROR(VLOOKUP(CN$1&amp;":"&amp;CN37,'Finish order'!$E:$K,5,FALSE),"")</f>
        <v/>
      </c>
      <c r="CQ37" s="11" t="str">
        <f>IFERROR(VLOOKUP(CN$1&amp;":"&amp;CN37,'Finish order'!$E:$K,3,FALSE),"")</f>
        <v/>
      </c>
      <c r="CR37" s="2" t="str">
        <f>IFERROR(VLOOKUP(CN$1&amp;":"&amp;CN37,'Finish order'!$E:$K,2,FALSE),"")</f>
        <v/>
      </c>
      <c r="CS37" s="11"/>
    </row>
    <row r="38" spans="1:97" x14ac:dyDescent="0.2">
      <c r="A38" s="2">
        <v>37</v>
      </c>
      <c r="B38" s="2" t="str">
        <f>IFERROR(VLOOKUP($A$1&amp;":"&amp;A38,'Finish order'!C:K,6,FALSE),"")</f>
        <v>David Hughes</v>
      </c>
      <c r="C38" s="2" t="str">
        <f>IFERROR(VLOOKUP(A$1&amp;":"&amp;A38,'Finish order'!$C:$K,9,FALSE),"")</f>
        <v>M60</v>
      </c>
      <c r="D38" s="2" t="str">
        <f>IFERROR(VLOOKUP(A$1&amp;":"&amp;A38,'Finish order'!$C:$K,7,FALSE),"")</f>
        <v>North York Moors AC</v>
      </c>
      <c r="E38" s="11">
        <f>IFERROR(VLOOKUP($A$1&amp;":"&amp;A38,'Finish order'!C:K,5,FALSE),"")</f>
        <v>4.2476851851851849E-2</v>
      </c>
      <c r="F38" s="2">
        <f>IFERROR(VLOOKUP($A$1&amp;":"&amp;A38,'Finish order'!C:K,4,FALSE),"")</f>
        <v>903</v>
      </c>
      <c r="H38" s="2">
        <v>37</v>
      </c>
      <c r="I38" s="2" t="str">
        <f>IFERROR(VLOOKUP(H$1&amp;":"&amp;H38,'Finish order'!$C:$K,6,FALSE),"")</f>
        <v/>
      </c>
      <c r="J38" s="2" t="str">
        <f>IFERROR(VLOOKUP(H$1&amp;":"&amp;H38,'Finish order'!$C:$K,9,FALSE),"")</f>
        <v/>
      </c>
      <c r="K38" s="2" t="str">
        <f>IFERROR(VLOOKUP(H$1&amp;":"&amp;H38,'Finish order'!$C:$K,7,FALSE),"")</f>
        <v/>
      </c>
      <c r="L38" s="11" t="str">
        <f>IFERROR(VLOOKUP(H$1&amp;":"&amp;H38,'Finish order'!$C:$K,5,FALSE),"")</f>
        <v/>
      </c>
      <c r="M38" s="2" t="str">
        <f>IFERROR(VLOOKUP(H$1&amp;":"&amp;H38,'Finish order'!$C:$K,4,FALSE),"")</f>
        <v/>
      </c>
      <c r="O38" s="2">
        <v>37</v>
      </c>
      <c r="P38" s="2" t="str">
        <f>IFERROR(VLOOKUP(O$1&amp;":"&amp;O38,'Finish order'!$E:$K,4,FALSE),"")</f>
        <v/>
      </c>
      <c r="Q38" s="2" t="str">
        <f>IFERROR(VLOOKUP(O$1&amp;":"&amp;O38,'Finish order'!$E:$K,5,FALSE),"")</f>
        <v/>
      </c>
      <c r="R38" s="11" t="str">
        <f>IFERROR(VLOOKUP(O$1&amp;":"&amp;O38,'Finish order'!$E:$K,3,FALSE),"")</f>
        <v/>
      </c>
      <c r="S38" s="2" t="str">
        <f>IFERROR(VLOOKUP(O$1&amp;":"&amp;O38,'Finish order'!$E:$K,2,FALSE),"")</f>
        <v/>
      </c>
      <c r="T38" s="2" t="str">
        <f t="shared" si="1"/>
        <v/>
      </c>
      <c r="V38" s="2">
        <v>37</v>
      </c>
      <c r="W38" s="2" t="str">
        <f>IFERROR(VLOOKUP(V$1&amp;":"&amp;V38,'Finish order'!$E:$K,4,FALSE),"")</f>
        <v/>
      </c>
      <c r="X38" s="2" t="str">
        <f>IFERROR(VLOOKUP(V$1&amp;":"&amp;V38,'Finish order'!$E:$K,5,FALSE),"")</f>
        <v/>
      </c>
      <c r="Y38" s="11" t="str">
        <f>IFERROR(VLOOKUP(V$1&amp;":"&amp;V38,'Finish order'!$E:$K,3,FALSE),"")</f>
        <v/>
      </c>
      <c r="Z38" s="2" t="str">
        <f>IFERROR(VLOOKUP(V$1&amp;":"&amp;V38,'Finish order'!$E:$K,2,FALSE),"")</f>
        <v/>
      </c>
      <c r="AA38" s="2" t="str">
        <f>IF(Table827[[#This Row],[Name]]="","",IF((COUNTIF($I$2:$I$4,W38)&gt;0),"Top3",""))</f>
        <v/>
      </c>
      <c r="AC38" s="2">
        <v>37</v>
      </c>
      <c r="AD38" s="2" t="str">
        <f>IFERROR(VLOOKUP(AC$1&amp;":"&amp;AC38,'Finish order'!$E:$K,4,FALSE),"")</f>
        <v/>
      </c>
      <c r="AE38" s="2" t="str">
        <f>IFERROR(VLOOKUP(AC$1&amp;":"&amp;AC38,'Finish order'!$E:$K,5,FALSE),"")</f>
        <v/>
      </c>
      <c r="AF38" s="11" t="str">
        <f>IFERROR(VLOOKUP(AC$1&amp;":"&amp;AC38,'Finish order'!$E:$K,3,FALSE),"")</f>
        <v/>
      </c>
      <c r="AG38" s="2" t="str">
        <f>IFERROR(VLOOKUP(AC$1&amp;":"&amp;AC38,'Finish order'!$E:$K,2,FALSE),"")</f>
        <v/>
      </c>
      <c r="AJ38" s="2">
        <v>37</v>
      </c>
      <c r="AK38" s="2" t="str">
        <f>IFERROR(VLOOKUP(AJ$1&amp;":"&amp;AJ38,'Finish order'!$E:$K,4,FALSE),"")</f>
        <v/>
      </c>
      <c r="AL38" s="2" t="str">
        <f>IFERROR(VLOOKUP(AJ$1&amp;":"&amp;AJ38,'Finish order'!$E:$K,5,FALSE),"")</f>
        <v/>
      </c>
      <c r="AM38" s="11" t="str">
        <f>IFERROR(VLOOKUP(AJ$1&amp;":"&amp;AJ38,'Finish order'!$E:$K,3,FALSE),"")</f>
        <v/>
      </c>
      <c r="AN38" s="2" t="str">
        <f>IFERROR(VLOOKUP(AJ$1&amp;":"&amp;AJ38,'Finish order'!$E:$K,2,FALSE),"")</f>
        <v/>
      </c>
      <c r="AQ38" s="2">
        <v>37</v>
      </c>
      <c r="AR38" s="2" t="str">
        <f>IFERROR(VLOOKUP(AQ$1&amp;":"&amp;AQ38,'Finish order'!$E:$K,4,FALSE),"")</f>
        <v/>
      </c>
      <c r="AS38" s="11" t="str">
        <f>IFERROR(VLOOKUP(AQ$1&amp;":"&amp;AQ38,'Finish order'!$E:$K,5,FALSE),"")</f>
        <v/>
      </c>
      <c r="AT38" s="11" t="str">
        <f>IFERROR(VLOOKUP(AQ$1&amp;":"&amp;AQ38,'Finish order'!$E:$K,3,FALSE),"")</f>
        <v/>
      </c>
      <c r="AU38" s="2" t="str">
        <f>IFERROR(VLOOKUP(AQ$1&amp;":"&amp;AQ38,'Finish order'!$E:$K,2,FALSE),"")</f>
        <v/>
      </c>
      <c r="AX38" s="2">
        <v>37</v>
      </c>
      <c r="AY38" s="2" t="str">
        <f>IFERROR(VLOOKUP(AX$1&amp;":"&amp;AX38,'Finish order'!$E:$K,4,FALSE),"")</f>
        <v/>
      </c>
      <c r="AZ38" s="11" t="str">
        <f>IFERROR(VLOOKUP(AX$1&amp;":"&amp;AX38,'Finish order'!$E:$K,5,FALSE),"")</f>
        <v/>
      </c>
      <c r="BA38" s="11" t="str">
        <f>IFERROR(VLOOKUP(AX$1&amp;":"&amp;AX38,'Finish order'!$E:$K,3,FALSE),"")</f>
        <v/>
      </c>
      <c r="BB38" s="2" t="str">
        <f>IFERROR(VLOOKUP(AX$1&amp;":"&amp;AX38,'Finish order'!$E:$K,2,FALSE),"")</f>
        <v/>
      </c>
      <c r="BE38" s="2">
        <v>37</v>
      </c>
      <c r="BF38" s="11" t="str">
        <f>IFERROR(VLOOKUP(BE$1&amp;":"&amp;BE38,'Finish order'!$E:$K,4,FALSE),"")</f>
        <v/>
      </c>
      <c r="BG38" s="2" t="str">
        <f>IFERROR(VLOOKUP(BE$1&amp;":"&amp;BE38,'Finish order'!$E:$K,5,FALSE),"")</f>
        <v/>
      </c>
      <c r="BH38" s="11" t="str">
        <f>IFERROR(VLOOKUP(BE$1&amp;":"&amp;BE38,'Finish order'!$E:$K,3,FALSE),"")</f>
        <v/>
      </c>
      <c r="BI38" s="2" t="str">
        <f>IFERROR(VLOOKUP(BE$1&amp;":"&amp;BE38,'Finish order'!$E:$K,2,FALSE),"")</f>
        <v/>
      </c>
      <c r="BL38" s="2">
        <v>37</v>
      </c>
      <c r="BM38" s="11" t="str">
        <f>IFERROR(VLOOKUP(BL$1&amp;":"&amp;BL38,'Finish order'!$E:$K,4,FALSE),"")</f>
        <v/>
      </c>
      <c r="BN38" s="2" t="str">
        <f>IFERROR(VLOOKUP(BL$1&amp;":"&amp;BL38,'Finish order'!$E:$K,5,FALSE),"")</f>
        <v/>
      </c>
      <c r="BO38" s="11" t="str">
        <f>IFERROR(VLOOKUP(BL$1&amp;":"&amp;BL38,'Finish order'!$E:$K,3,FALSE),"")</f>
        <v/>
      </c>
      <c r="BP38" s="2" t="str">
        <f>IFERROR(VLOOKUP(BL$1&amp;":"&amp;BL38,'Finish order'!$E:$K,2,FALSE),"")</f>
        <v/>
      </c>
      <c r="BS38" s="13">
        <v>37</v>
      </c>
      <c r="BT38" s="2" t="str">
        <f>IFERROR(VLOOKUP(BS$1&amp;":"&amp;BS38,'Finish order'!$E:$K,4,FALSE),"")</f>
        <v/>
      </c>
      <c r="BU38" s="2" t="str">
        <f>IFERROR(VLOOKUP(BS$1&amp;":"&amp;BS38,'Finish order'!$E:$K,5,FALSE),"")</f>
        <v/>
      </c>
      <c r="BV38" s="11" t="str">
        <f>IFERROR(VLOOKUP(BS$1&amp;":"&amp;BS38,'Finish order'!$E:$K,3,FALSE),"")</f>
        <v/>
      </c>
      <c r="BW38" s="2" t="str">
        <f>IFERROR(VLOOKUP(BS$1&amp;":"&amp;BS38,'Finish order'!$E:$K,2,FALSE),"")</f>
        <v/>
      </c>
      <c r="BZ38" s="13">
        <v>37</v>
      </c>
      <c r="CA38" s="2" t="str">
        <f>IFERROR(VLOOKUP(BZ$1&amp;":"&amp;BZ38,'Finish order'!$E:$K,4,FALSE),"")</f>
        <v/>
      </c>
      <c r="CB38" s="2" t="str">
        <f>IFERROR(VLOOKUP(BZ$1&amp;":"&amp;BZ38,'Finish order'!$E:$K,5,FALSE),"")</f>
        <v/>
      </c>
      <c r="CC38" s="11" t="str">
        <f>IFERROR(VLOOKUP(BZ$1&amp;":"&amp;BZ38,'Finish order'!$E:$K,3,FALSE),"")</f>
        <v/>
      </c>
      <c r="CD38" s="2" t="str">
        <f>IFERROR(VLOOKUP(BZ$1&amp;":"&amp;BZ38,'Finish order'!$E:$K,2,FALSE),"")</f>
        <v/>
      </c>
      <c r="CG38" s="2">
        <v>37</v>
      </c>
      <c r="CH38" s="2" t="str">
        <f>IFERROR(VLOOKUP(CG$1&amp;":"&amp;CG38,'Finish order'!$E:$K,4,FALSE),"")</f>
        <v/>
      </c>
      <c r="CI38" s="2" t="str">
        <f>IFERROR(VLOOKUP(CG$1&amp;":"&amp;CG38,'Finish order'!$E:$K,5,FALSE),"")</f>
        <v/>
      </c>
      <c r="CJ38" s="11" t="str">
        <f>IFERROR(VLOOKUP(CG$1&amp;":"&amp;CG38,'Finish order'!$E:$K,3,FALSE),"")</f>
        <v/>
      </c>
      <c r="CK38" s="2" t="str">
        <f>IFERROR(VLOOKUP(CG$1&amp;":"&amp;CG38,'Finish order'!$E:$K,2,FALSE),"")</f>
        <v/>
      </c>
      <c r="CN38" s="2">
        <v>37</v>
      </c>
      <c r="CO38" s="2" t="str">
        <f>IFERROR(VLOOKUP(CN$1&amp;":"&amp;CN38,'Finish order'!$E:$K,4,FALSE),"")</f>
        <v/>
      </c>
      <c r="CP38" s="2" t="str">
        <f>IFERROR(VLOOKUP(CN$1&amp;":"&amp;CN38,'Finish order'!$E:$K,5,FALSE),"")</f>
        <v/>
      </c>
      <c r="CQ38" s="11" t="str">
        <f>IFERROR(VLOOKUP(CN$1&amp;":"&amp;CN38,'Finish order'!$E:$K,3,FALSE),"")</f>
        <v/>
      </c>
      <c r="CR38" s="2" t="str">
        <f>IFERROR(VLOOKUP(CN$1&amp;":"&amp;CN38,'Finish order'!$E:$K,2,FALSE),"")</f>
        <v/>
      </c>
      <c r="CS38" s="11"/>
    </row>
    <row r="39" spans="1:97" x14ac:dyDescent="0.2">
      <c r="A39" s="2">
        <v>38</v>
      </c>
      <c r="B39" s="2" t="str">
        <f>IFERROR(VLOOKUP($A$1&amp;":"&amp;A39,'Finish order'!C:K,6,FALSE),"")</f>
        <v>Martin Vasey</v>
      </c>
      <c r="C39" s="2" t="str">
        <f>IFERROR(VLOOKUP(A$1&amp;":"&amp;A39,'Finish order'!$C:$K,9,FALSE),"")</f>
        <v>M45</v>
      </c>
      <c r="D39" s="2" t="str">
        <f>IFERROR(VLOOKUP(A$1&amp;":"&amp;A39,'Finish order'!$C:$K,7,FALSE),"")</f>
        <v>Middlesbrough &amp; Cleveland Harriers</v>
      </c>
      <c r="E39" s="11">
        <f>IFERROR(VLOOKUP($A$1&amp;":"&amp;A39,'Finish order'!C:K,5,FALSE),"")</f>
        <v>4.2858796296296298E-2</v>
      </c>
      <c r="F39" s="2">
        <f>IFERROR(VLOOKUP($A$1&amp;":"&amp;A39,'Finish order'!C:K,4,FALSE),"")</f>
        <v>612</v>
      </c>
      <c r="H39" s="2">
        <v>38</v>
      </c>
      <c r="I39" s="2" t="str">
        <f>IFERROR(VLOOKUP(H$1&amp;":"&amp;H39,'Finish order'!$C:$K,6,FALSE),"")</f>
        <v/>
      </c>
      <c r="J39" s="2" t="str">
        <f>IFERROR(VLOOKUP(H$1&amp;":"&amp;H39,'Finish order'!$C:$K,9,FALSE),"")</f>
        <v/>
      </c>
      <c r="K39" s="2" t="str">
        <f>IFERROR(VLOOKUP(H$1&amp;":"&amp;H39,'Finish order'!$C:$K,7,FALSE),"")</f>
        <v/>
      </c>
      <c r="L39" s="11" t="str">
        <f>IFERROR(VLOOKUP(H$1&amp;":"&amp;H39,'Finish order'!$C:$K,5,FALSE),"")</f>
        <v/>
      </c>
      <c r="M39" s="2" t="str">
        <f>IFERROR(VLOOKUP(H$1&amp;":"&amp;H39,'Finish order'!$C:$K,4,FALSE),"")</f>
        <v/>
      </c>
      <c r="O39" s="2">
        <v>38</v>
      </c>
      <c r="P39" s="2" t="str">
        <f>IFERROR(VLOOKUP(O$1&amp;":"&amp;O39,'Finish order'!$E:$K,4,FALSE),"")</f>
        <v/>
      </c>
      <c r="Q39" s="2" t="str">
        <f>IFERROR(VLOOKUP(O$1&amp;":"&amp;O39,'Finish order'!$E:$K,5,FALSE),"")</f>
        <v/>
      </c>
      <c r="R39" s="11" t="str">
        <f>IFERROR(VLOOKUP(O$1&amp;":"&amp;O39,'Finish order'!$E:$K,3,FALSE),"")</f>
        <v/>
      </c>
      <c r="S39" s="2" t="str">
        <f>IFERROR(VLOOKUP(O$1&amp;":"&amp;O39,'Finish order'!$E:$K,2,FALSE),"")</f>
        <v/>
      </c>
      <c r="T39" s="2" t="str">
        <f t="shared" si="1"/>
        <v/>
      </c>
      <c r="V39" s="2">
        <v>38</v>
      </c>
      <c r="W39" s="2" t="str">
        <f>IFERROR(VLOOKUP(V$1&amp;":"&amp;V39,'Finish order'!$E:$K,4,FALSE),"")</f>
        <v/>
      </c>
      <c r="X39" s="2" t="str">
        <f>IFERROR(VLOOKUP(V$1&amp;":"&amp;V39,'Finish order'!$E:$K,5,FALSE),"")</f>
        <v/>
      </c>
      <c r="Y39" s="11" t="str">
        <f>IFERROR(VLOOKUP(V$1&amp;":"&amp;V39,'Finish order'!$E:$K,3,FALSE),"")</f>
        <v/>
      </c>
      <c r="Z39" s="2" t="str">
        <f>IFERROR(VLOOKUP(V$1&amp;":"&amp;V39,'Finish order'!$E:$K,2,FALSE),"")</f>
        <v/>
      </c>
      <c r="AA39" s="2" t="str">
        <f>IF(Table827[[#This Row],[Name]]="","",IF((COUNTIF($I$2:$I$4,W39)&gt;0),"Top3",""))</f>
        <v/>
      </c>
      <c r="AC39" s="2">
        <v>38</v>
      </c>
      <c r="AD39" s="2" t="str">
        <f>IFERROR(VLOOKUP(AC$1&amp;":"&amp;AC39,'Finish order'!$E:$K,4,FALSE),"")</f>
        <v/>
      </c>
      <c r="AE39" s="2" t="str">
        <f>IFERROR(VLOOKUP(AC$1&amp;":"&amp;AC39,'Finish order'!$E:$K,5,FALSE),"")</f>
        <v/>
      </c>
      <c r="AF39" s="11" t="str">
        <f>IFERROR(VLOOKUP(AC$1&amp;":"&amp;AC39,'Finish order'!$E:$K,3,FALSE),"")</f>
        <v/>
      </c>
      <c r="AG39" s="2" t="str">
        <f>IFERROR(VLOOKUP(AC$1&amp;":"&amp;AC39,'Finish order'!$E:$K,2,FALSE),"")</f>
        <v/>
      </c>
      <c r="AJ39" s="2">
        <v>38</v>
      </c>
      <c r="AK39" s="2" t="str">
        <f>IFERROR(VLOOKUP(AJ$1&amp;":"&amp;AJ39,'Finish order'!$E:$K,4,FALSE),"")</f>
        <v/>
      </c>
      <c r="AL39" s="2" t="str">
        <f>IFERROR(VLOOKUP(AJ$1&amp;":"&amp;AJ39,'Finish order'!$E:$K,5,FALSE),"")</f>
        <v/>
      </c>
      <c r="AM39" s="11" t="str">
        <f>IFERROR(VLOOKUP(AJ$1&amp;":"&amp;AJ39,'Finish order'!$E:$K,3,FALSE),"")</f>
        <v/>
      </c>
      <c r="AN39" s="2" t="str">
        <f>IFERROR(VLOOKUP(AJ$1&amp;":"&amp;AJ39,'Finish order'!$E:$K,2,FALSE),"")</f>
        <v/>
      </c>
      <c r="AQ39" s="2">
        <v>38</v>
      </c>
      <c r="AR39" s="2" t="str">
        <f>IFERROR(VLOOKUP(AQ$1&amp;":"&amp;AQ39,'Finish order'!$E:$K,4,FALSE),"")</f>
        <v/>
      </c>
      <c r="AS39" s="11" t="str">
        <f>IFERROR(VLOOKUP(AQ$1&amp;":"&amp;AQ39,'Finish order'!$E:$K,5,FALSE),"")</f>
        <v/>
      </c>
      <c r="AT39" s="11" t="str">
        <f>IFERROR(VLOOKUP(AQ$1&amp;":"&amp;AQ39,'Finish order'!$E:$K,3,FALSE),"")</f>
        <v/>
      </c>
      <c r="AU39" s="2" t="str">
        <f>IFERROR(VLOOKUP(AQ$1&amp;":"&amp;AQ39,'Finish order'!$E:$K,2,FALSE),"")</f>
        <v/>
      </c>
      <c r="AX39" s="2">
        <v>38</v>
      </c>
      <c r="AY39" s="2" t="str">
        <f>IFERROR(VLOOKUP(AX$1&amp;":"&amp;AX39,'Finish order'!$E:$K,4,FALSE),"")</f>
        <v/>
      </c>
      <c r="AZ39" s="11" t="str">
        <f>IFERROR(VLOOKUP(AX$1&amp;":"&amp;AX39,'Finish order'!$E:$K,5,FALSE),"")</f>
        <v/>
      </c>
      <c r="BA39" s="11" t="str">
        <f>IFERROR(VLOOKUP(AX$1&amp;":"&amp;AX39,'Finish order'!$E:$K,3,FALSE),"")</f>
        <v/>
      </c>
      <c r="BB39" s="2" t="str">
        <f>IFERROR(VLOOKUP(AX$1&amp;":"&amp;AX39,'Finish order'!$E:$K,2,FALSE),"")</f>
        <v/>
      </c>
      <c r="BE39" s="2">
        <v>38</v>
      </c>
      <c r="BF39" s="11" t="str">
        <f>IFERROR(VLOOKUP(BE$1&amp;":"&amp;BE39,'Finish order'!$E:$K,4,FALSE),"")</f>
        <v/>
      </c>
      <c r="BG39" s="2" t="str">
        <f>IFERROR(VLOOKUP(BE$1&amp;":"&amp;BE39,'Finish order'!$E:$K,5,FALSE),"")</f>
        <v/>
      </c>
      <c r="BH39" s="11" t="str">
        <f>IFERROR(VLOOKUP(BE$1&amp;":"&amp;BE39,'Finish order'!$E:$K,3,FALSE),"")</f>
        <v/>
      </c>
      <c r="BI39" s="2" t="str">
        <f>IFERROR(VLOOKUP(BE$1&amp;":"&amp;BE39,'Finish order'!$E:$K,2,FALSE),"")</f>
        <v/>
      </c>
      <c r="BL39" s="2">
        <v>38</v>
      </c>
      <c r="BM39" s="11" t="str">
        <f>IFERROR(VLOOKUP(BL$1&amp;":"&amp;BL39,'Finish order'!$E:$K,4,FALSE),"")</f>
        <v/>
      </c>
      <c r="BN39" s="2" t="str">
        <f>IFERROR(VLOOKUP(BL$1&amp;":"&amp;BL39,'Finish order'!$E:$K,5,FALSE),"")</f>
        <v/>
      </c>
      <c r="BO39" s="11" t="str">
        <f>IFERROR(VLOOKUP(BL$1&amp;":"&amp;BL39,'Finish order'!$E:$K,3,FALSE),"")</f>
        <v/>
      </c>
      <c r="BP39" s="2" t="str">
        <f>IFERROR(VLOOKUP(BL$1&amp;":"&amp;BL39,'Finish order'!$E:$K,2,FALSE),"")</f>
        <v/>
      </c>
      <c r="BS39" s="13">
        <v>38</v>
      </c>
      <c r="BT39" s="2" t="str">
        <f>IFERROR(VLOOKUP(BS$1&amp;":"&amp;BS39,'Finish order'!$E:$K,4,FALSE),"")</f>
        <v/>
      </c>
      <c r="BU39" s="2" t="str">
        <f>IFERROR(VLOOKUP(BS$1&amp;":"&amp;BS39,'Finish order'!$E:$K,5,FALSE),"")</f>
        <v/>
      </c>
      <c r="BV39" s="11" t="str">
        <f>IFERROR(VLOOKUP(BS$1&amp;":"&amp;BS39,'Finish order'!$E:$K,3,FALSE),"")</f>
        <v/>
      </c>
      <c r="BW39" s="2" t="str">
        <f>IFERROR(VLOOKUP(BS$1&amp;":"&amp;BS39,'Finish order'!$E:$K,2,FALSE),"")</f>
        <v/>
      </c>
      <c r="BZ39" s="13">
        <v>38</v>
      </c>
      <c r="CA39" s="2" t="str">
        <f>IFERROR(VLOOKUP(BZ$1&amp;":"&amp;BZ39,'Finish order'!$E:$K,4,FALSE),"")</f>
        <v/>
      </c>
      <c r="CB39" s="2" t="str">
        <f>IFERROR(VLOOKUP(BZ$1&amp;":"&amp;BZ39,'Finish order'!$E:$K,5,FALSE),"")</f>
        <v/>
      </c>
      <c r="CC39" s="11" t="str">
        <f>IFERROR(VLOOKUP(BZ$1&amp;":"&amp;BZ39,'Finish order'!$E:$K,3,FALSE),"")</f>
        <v/>
      </c>
      <c r="CD39" s="2" t="str">
        <f>IFERROR(VLOOKUP(BZ$1&amp;":"&amp;BZ39,'Finish order'!$E:$K,2,FALSE),"")</f>
        <v/>
      </c>
      <c r="CG39" s="2">
        <v>38</v>
      </c>
      <c r="CH39" s="2" t="str">
        <f>IFERROR(VLOOKUP(CG$1&amp;":"&amp;CG39,'Finish order'!$E:$K,4,FALSE),"")</f>
        <v/>
      </c>
      <c r="CI39" s="2" t="str">
        <f>IFERROR(VLOOKUP(CG$1&amp;":"&amp;CG39,'Finish order'!$E:$K,5,FALSE),"")</f>
        <v/>
      </c>
      <c r="CJ39" s="11" t="str">
        <f>IFERROR(VLOOKUP(CG$1&amp;":"&amp;CG39,'Finish order'!$E:$K,3,FALSE),"")</f>
        <v/>
      </c>
      <c r="CK39" s="2" t="str">
        <f>IFERROR(VLOOKUP(CG$1&amp;":"&amp;CG39,'Finish order'!$E:$K,2,FALSE),"")</f>
        <v/>
      </c>
      <c r="CN39" s="2">
        <v>38</v>
      </c>
      <c r="CO39" s="2" t="str">
        <f>IFERROR(VLOOKUP(CN$1&amp;":"&amp;CN39,'Finish order'!$E:$K,4,FALSE),"")</f>
        <v/>
      </c>
      <c r="CP39" s="2" t="str">
        <f>IFERROR(VLOOKUP(CN$1&amp;":"&amp;CN39,'Finish order'!$E:$K,5,FALSE),"")</f>
        <v/>
      </c>
      <c r="CQ39" s="11" t="str">
        <f>IFERROR(VLOOKUP(CN$1&amp;":"&amp;CN39,'Finish order'!$E:$K,3,FALSE),"")</f>
        <v/>
      </c>
      <c r="CR39" s="2" t="str">
        <f>IFERROR(VLOOKUP(CN$1&amp;":"&amp;CN39,'Finish order'!$E:$K,2,FALSE),"")</f>
        <v/>
      </c>
      <c r="CS39" s="11"/>
    </row>
    <row r="40" spans="1:97" x14ac:dyDescent="0.2">
      <c r="A40" s="2">
        <v>39</v>
      </c>
      <c r="B40" s="2" t="str">
        <f>IFERROR(VLOOKUP($A$1&amp;":"&amp;A40,'Finish order'!C:K,6,FALSE),"")</f>
        <v>Rob Illingworth</v>
      </c>
      <c r="C40" s="2" t="str">
        <f>IFERROR(VLOOKUP(A$1&amp;":"&amp;A40,'Finish order'!$C:$K,9,FALSE),"")</f>
        <v>MSEN</v>
      </c>
      <c r="D40" s="2" t="str">
        <f>IFERROR(VLOOKUP(A$1&amp;":"&amp;A40,'Finish order'!$C:$K,7,FALSE),"")</f>
        <v>Individual#</v>
      </c>
      <c r="E40" s="11">
        <f>IFERROR(VLOOKUP($A$1&amp;":"&amp;A40,'Finish order'!C:K,5,FALSE),"")</f>
        <v>4.3136574074074077E-2</v>
      </c>
      <c r="F40" s="2">
        <f>IFERROR(VLOOKUP($A$1&amp;":"&amp;A40,'Finish order'!C:K,4,FALSE),"")</f>
        <v>317</v>
      </c>
      <c r="H40" s="2">
        <v>39</v>
      </c>
      <c r="I40" s="2" t="str">
        <f>IFERROR(VLOOKUP(H$1&amp;":"&amp;H40,'Finish order'!$C:$K,6,FALSE),"")</f>
        <v/>
      </c>
      <c r="J40" s="2" t="str">
        <f>IFERROR(VLOOKUP(H$1&amp;":"&amp;H40,'Finish order'!$C:$K,9,FALSE),"")</f>
        <v/>
      </c>
      <c r="K40" s="2" t="str">
        <f>IFERROR(VLOOKUP(H$1&amp;":"&amp;H40,'Finish order'!$C:$K,7,FALSE),"")</f>
        <v/>
      </c>
      <c r="L40" s="11" t="str">
        <f>IFERROR(VLOOKUP(H$1&amp;":"&amp;H40,'Finish order'!$C:$K,5,FALSE),"")</f>
        <v/>
      </c>
      <c r="M40" s="2" t="str">
        <f>IFERROR(VLOOKUP(H$1&amp;":"&amp;H40,'Finish order'!$C:$K,4,FALSE),"")</f>
        <v/>
      </c>
      <c r="O40" s="2">
        <v>39</v>
      </c>
      <c r="P40" s="2" t="str">
        <f>IFERROR(VLOOKUP(O$1&amp;":"&amp;O40,'Finish order'!$E:$K,4,FALSE),"")</f>
        <v/>
      </c>
      <c r="Q40" s="2" t="str">
        <f>IFERROR(VLOOKUP(O$1&amp;":"&amp;O40,'Finish order'!$E:$K,5,FALSE),"")</f>
        <v/>
      </c>
      <c r="R40" s="11" t="str">
        <f>IFERROR(VLOOKUP(O$1&amp;":"&amp;O40,'Finish order'!$E:$K,3,FALSE),"")</f>
        <v/>
      </c>
      <c r="S40" s="2" t="str">
        <f>IFERROR(VLOOKUP(O$1&amp;":"&amp;O40,'Finish order'!$E:$K,2,FALSE),"")</f>
        <v/>
      </c>
      <c r="T40" s="2" t="str">
        <f t="shared" si="1"/>
        <v/>
      </c>
      <c r="V40" s="2">
        <v>39</v>
      </c>
      <c r="W40" s="2" t="str">
        <f>IFERROR(VLOOKUP(V$1&amp;":"&amp;V40,'Finish order'!$E:$K,4,FALSE),"")</f>
        <v/>
      </c>
      <c r="X40" s="2" t="str">
        <f>IFERROR(VLOOKUP(V$1&amp;":"&amp;V40,'Finish order'!$E:$K,5,FALSE),"")</f>
        <v/>
      </c>
      <c r="Y40" s="11" t="str">
        <f>IFERROR(VLOOKUP(V$1&amp;":"&amp;V40,'Finish order'!$E:$K,3,FALSE),"")</f>
        <v/>
      </c>
      <c r="Z40" s="2" t="str">
        <f>IFERROR(VLOOKUP(V$1&amp;":"&amp;V40,'Finish order'!$E:$K,2,FALSE),"")</f>
        <v/>
      </c>
      <c r="AA40" s="2" t="str">
        <f>IF(Table827[[#This Row],[Name]]="","",IF((COUNTIF($I$2:$I$4,W40)&gt;0),"Top3",""))</f>
        <v/>
      </c>
      <c r="AC40" s="2">
        <v>39</v>
      </c>
      <c r="AD40" s="2" t="str">
        <f>IFERROR(VLOOKUP(AC$1&amp;":"&amp;AC40,'Finish order'!$E:$K,4,FALSE),"")</f>
        <v/>
      </c>
      <c r="AE40" s="2" t="str">
        <f>IFERROR(VLOOKUP(AC$1&amp;":"&amp;AC40,'Finish order'!$E:$K,5,FALSE),"")</f>
        <v/>
      </c>
      <c r="AF40" s="11" t="str">
        <f>IFERROR(VLOOKUP(AC$1&amp;":"&amp;AC40,'Finish order'!$E:$K,3,FALSE),"")</f>
        <v/>
      </c>
      <c r="AG40" s="2" t="str">
        <f>IFERROR(VLOOKUP(AC$1&amp;":"&amp;AC40,'Finish order'!$E:$K,2,FALSE),"")</f>
        <v/>
      </c>
      <c r="AJ40" s="2">
        <v>39</v>
      </c>
      <c r="AK40" s="2" t="str">
        <f>IFERROR(VLOOKUP(AJ$1&amp;":"&amp;AJ40,'Finish order'!$E:$K,4,FALSE),"")</f>
        <v/>
      </c>
      <c r="AL40" s="2" t="str">
        <f>IFERROR(VLOOKUP(AJ$1&amp;":"&amp;AJ40,'Finish order'!$E:$K,5,FALSE),"")</f>
        <v/>
      </c>
      <c r="AM40" s="11" t="str">
        <f>IFERROR(VLOOKUP(AJ$1&amp;":"&amp;AJ40,'Finish order'!$E:$K,3,FALSE),"")</f>
        <v/>
      </c>
      <c r="AN40" s="2" t="str">
        <f>IFERROR(VLOOKUP(AJ$1&amp;":"&amp;AJ40,'Finish order'!$E:$K,2,FALSE),"")</f>
        <v/>
      </c>
      <c r="AQ40" s="2">
        <v>39</v>
      </c>
      <c r="AR40" s="2" t="str">
        <f>IFERROR(VLOOKUP(AQ$1&amp;":"&amp;AQ40,'Finish order'!$E:$K,4,FALSE),"")</f>
        <v/>
      </c>
      <c r="AS40" s="11" t="str">
        <f>IFERROR(VLOOKUP(AQ$1&amp;":"&amp;AQ40,'Finish order'!$E:$K,5,FALSE),"")</f>
        <v/>
      </c>
      <c r="AT40" s="11" t="str">
        <f>IFERROR(VLOOKUP(AQ$1&amp;":"&amp;AQ40,'Finish order'!$E:$K,3,FALSE),"")</f>
        <v/>
      </c>
      <c r="AU40" s="2" t="str">
        <f>IFERROR(VLOOKUP(AQ$1&amp;":"&amp;AQ40,'Finish order'!$E:$K,2,FALSE),"")</f>
        <v/>
      </c>
      <c r="AX40" s="2">
        <v>39</v>
      </c>
      <c r="AY40" s="2" t="str">
        <f>IFERROR(VLOOKUP(AX$1&amp;":"&amp;AX40,'Finish order'!$E:$K,4,FALSE),"")</f>
        <v/>
      </c>
      <c r="AZ40" s="11" t="str">
        <f>IFERROR(VLOOKUP(AX$1&amp;":"&amp;AX40,'Finish order'!$E:$K,5,FALSE),"")</f>
        <v/>
      </c>
      <c r="BA40" s="11" t="str">
        <f>IFERROR(VLOOKUP(AX$1&amp;":"&amp;AX40,'Finish order'!$E:$K,3,FALSE),"")</f>
        <v/>
      </c>
      <c r="BB40" s="2" t="str">
        <f>IFERROR(VLOOKUP(AX$1&amp;":"&amp;AX40,'Finish order'!$E:$K,2,FALSE),"")</f>
        <v/>
      </c>
      <c r="BE40" s="2">
        <v>39</v>
      </c>
      <c r="BF40" s="11" t="str">
        <f>IFERROR(VLOOKUP(BE$1&amp;":"&amp;BE40,'Finish order'!$E:$K,4,FALSE),"")</f>
        <v/>
      </c>
      <c r="BG40" s="2" t="str">
        <f>IFERROR(VLOOKUP(BE$1&amp;":"&amp;BE40,'Finish order'!$E:$K,5,FALSE),"")</f>
        <v/>
      </c>
      <c r="BH40" s="11" t="str">
        <f>IFERROR(VLOOKUP(BE$1&amp;":"&amp;BE40,'Finish order'!$E:$K,3,FALSE),"")</f>
        <v/>
      </c>
      <c r="BI40" s="2" t="str">
        <f>IFERROR(VLOOKUP(BE$1&amp;":"&amp;BE40,'Finish order'!$E:$K,2,FALSE),"")</f>
        <v/>
      </c>
      <c r="BL40" s="2">
        <v>39</v>
      </c>
      <c r="BM40" s="11" t="str">
        <f>IFERROR(VLOOKUP(BL$1&amp;":"&amp;BL40,'Finish order'!$E:$K,4,FALSE),"")</f>
        <v/>
      </c>
      <c r="BN40" s="2" t="str">
        <f>IFERROR(VLOOKUP(BL$1&amp;":"&amp;BL40,'Finish order'!$E:$K,5,FALSE),"")</f>
        <v/>
      </c>
      <c r="BO40" s="11" t="str">
        <f>IFERROR(VLOOKUP(BL$1&amp;":"&amp;BL40,'Finish order'!$E:$K,3,FALSE),"")</f>
        <v/>
      </c>
      <c r="BP40" s="2" t="str">
        <f>IFERROR(VLOOKUP(BL$1&amp;":"&amp;BL40,'Finish order'!$E:$K,2,FALSE),"")</f>
        <v/>
      </c>
      <c r="BS40" s="13">
        <v>39</v>
      </c>
      <c r="BT40" s="2" t="str">
        <f>IFERROR(VLOOKUP(BS$1&amp;":"&amp;BS40,'Finish order'!$E:$K,4,FALSE),"")</f>
        <v/>
      </c>
      <c r="BU40" s="2" t="str">
        <f>IFERROR(VLOOKUP(BS$1&amp;":"&amp;BS40,'Finish order'!$E:$K,5,FALSE),"")</f>
        <v/>
      </c>
      <c r="BV40" s="11" t="str">
        <f>IFERROR(VLOOKUP(BS$1&amp;":"&amp;BS40,'Finish order'!$E:$K,3,FALSE),"")</f>
        <v/>
      </c>
      <c r="BW40" s="2" t="str">
        <f>IFERROR(VLOOKUP(BS$1&amp;":"&amp;BS40,'Finish order'!$E:$K,2,FALSE),"")</f>
        <v/>
      </c>
      <c r="BZ40" s="13">
        <v>39</v>
      </c>
      <c r="CA40" s="2" t="str">
        <f>IFERROR(VLOOKUP(BZ$1&amp;":"&amp;BZ40,'Finish order'!$E:$K,4,FALSE),"")</f>
        <v/>
      </c>
      <c r="CB40" s="2" t="str">
        <f>IFERROR(VLOOKUP(BZ$1&amp;":"&amp;BZ40,'Finish order'!$E:$K,5,FALSE),"")</f>
        <v/>
      </c>
      <c r="CC40" s="11" t="str">
        <f>IFERROR(VLOOKUP(BZ$1&amp;":"&amp;BZ40,'Finish order'!$E:$K,3,FALSE),"")</f>
        <v/>
      </c>
      <c r="CD40" s="2" t="str">
        <f>IFERROR(VLOOKUP(BZ$1&amp;":"&amp;BZ40,'Finish order'!$E:$K,2,FALSE),"")</f>
        <v/>
      </c>
      <c r="CG40" s="2">
        <v>39</v>
      </c>
      <c r="CH40" s="2" t="str">
        <f>IFERROR(VLOOKUP(CG$1&amp;":"&amp;CG40,'Finish order'!$E:$K,4,FALSE),"")</f>
        <v/>
      </c>
      <c r="CI40" s="2" t="str">
        <f>IFERROR(VLOOKUP(CG$1&amp;":"&amp;CG40,'Finish order'!$E:$K,5,FALSE),"")</f>
        <v/>
      </c>
      <c r="CJ40" s="11" t="str">
        <f>IFERROR(VLOOKUP(CG$1&amp;":"&amp;CG40,'Finish order'!$E:$K,3,FALSE),"")</f>
        <v/>
      </c>
      <c r="CK40" s="2" t="str">
        <f>IFERROR(VLOOKUP(CG$1&amp;":"&amp;CG40,'Finish order'!$E:$K,2,FALSE),"")</f>
        <v/>
      </c>
      <c r="CN40" s="2">
        <v>39</v>
      </c>
      <c r="CO40" s="2" t="str">
        <f>IFERROR(VLOOKUP(CN$1&amp;":"&amp;CN40,'Finish order'!$E:$K,4,FALSE),"")</f>
        <v/>
      </c>
      <c r="CP40" s="2" t="str">
        <f>IFERROR(VLOOKUP(CN$1&amp;":"&amp;CN40,'Finish order'!$E:$K,5,FALSE),"")</f>
        <v/>
      </c>
      <c r="CQ40" s="11" t="str">
        <f>IFERROR(VLOOKUP(CN$1&amp;":"&amp;CN40,'Finish order'!$E:$K,3,FALSE),"")</f>
        <v/>
      </c>
      <c r="CR40" s="2" t="str">
        <f>IFERROR(VLOOKUP(CN$1&amp;":"&amp;CN40,'Finish order'!$E:$K,2,FALSE),"")</f>
        <v/>
      </c>
      <c r="CS40" s="11"/>
    </row>
    <row r="41" spans="1:97" x14ac:dyDescent="0.2">
      <c r="A41" s="2">
        <v>40</v>
      </c>
      <c r="B41" s="2" t="str">
        <f>IFERROR(VLOOKUP($A$1&amp;":"&amp;A41,'Finish order'!C:K,6,FALSE),"")</f>
        <v>Richard Robinson</v>
      </c>
      <c r="C41" s="2" t="str">
        <f>IFERROR(VLOOKUP(A$1&amp;":"&amp;A41,'Finish order'!$C:$K,9,FALSE),"")</f>
        <v>M45</v>
      </c>
      <c r="D41" s="2" t="str">
        <f>IFERROR(VLOOKUP(A$1&amp;":"&amp;A41,'Finish order'!$C:$K,7,FALSE),"")</f>
        <v>Pickering RC</v>
      </c>
      <c r="E41" s="11">
        <f>IFERROR(VLOOKUP($A$1&amp;":"&amp;A41,'Finish order'!C:K,5,FALSE),"")</f>
        <v>4.3310185185185188E-2</v>
      </c>
      <c r="F41" s="2">
        <f>IFERROR(VLOOKUP($A$1&amp;":"&amp;A41,'Finish order'!C:K,4,FALSE),"")</f>
        <v>616</v>
      </c>
      <c r="H41" s="2">
        <v>40</v>
      </c>
      <c r="I41" s="2" t="str">
        <f>IFERROR(VLOOKUP(H$1&amp;":"&amp;H41,'Finish order'!$C:$K,6,FALSE),"")</f>
        <v/>
      </c>
      <c r="J41" s="2" t="str">
        <f>IFERROR(VLOOKUP(H$1&amp;":"&amp;H41,'Finish order'!$C:$K,9,FALSE),"")</f>
        <v/>
      </c>
      <c r="K41" s="2" t="str">
        <f>IFERROR(VLOOKUP(H$1&amp;":"&amp;H41,'Finish order'!$C:$K,7,FALSE),"")</f>
        <v/>
      </c>
      <c r="L41" s="11" t="str">
        <f>IFERROR(VLOOKUP(H$1&amp;":"&amp;H41,'Finish order'!$C:$K,5,FALSE),"")</f>
        <v/>
      </c>
      <c r="M41" s="2" t="str">
        <f>IFERROR(VLOOKUP(H$1&amp;":"&amp;H41,'Finish order'!$C:$K,4,FALSE),"")</f>
        <v/>
      </c>
      <c r="O41" s="2">
        <v>40</v>
      </c>
      <c r="P41" s="2" t="str">
        <f>IFERROR(VLOOKUP(O$1&amp;":"&amp;O41,'Finish order'!$E:$K,4,FALSE),"")</f>
        <v/>
      </c>
      <c r="Q41" s="2" t="str">
        <f>IFERROR(VLOOKUP(O$1&amp;":"&amp;O41,'Finish order'!$E:$K,5,FALSE),"")</f>
        <v/>
      </c>
      <c r="R41" s="11" t="str">
        <f>IFERROR(VLOOKUP(O$1&amp;":"&amp;O41,'Finish order'!$E:$K,3,FALSE),"")</f>
        <v/>
      </c>
      <c r="S41" s="2" t="str">
        <f>IFERROR(VLOOKUP(O$1&amp;":"&amp;O41,'Finish order'!$E:$K,2,FALSE),"")</f>
        <v/>
      </c>
      <c r="T41" s="2" t="str">
        <f t="shared" si="1"/>
        <v/>
      </c>
      <c r="V41" s="2">
        <v>40</v>
      </c>
      <c r="W41" s="2" t="str">
        <f>IFERROR(VLOOKUP(V$1&amp;":"&amp;V41,'Finish order'!$E:$K,4,FALSE),"")</f>
        <v/>
      </c>
      <c r="X41" s="2" t="str">
        <f>IFERROR(VLOOKUP(V$1&amp;":"&amp;V41,'Finish order'!$E:$K,5,FALSE),"")</f>
        <v/>
      </c>
      <c r="Y41" s="11" t="str">
        <f>IFERROR(VLOOKUP(V$1&amp;":"&amp;V41,'Finish order'!$E:$K,3,FALSE),"")</f>
        <v/>
      </c>
      <c r="Z41" s="2" t="str">
        <f>IFERROR(VLOOKUP(V$1&amp;":"&amp;V41,'Finish order'!$E:$K,2,FALSE),"")</f>
        <v/>
      </c>
      <c r="AA41" s="2" t="str">
        <f>IF(Table827[[#This Row],[Name]]="","",IF((COUNTIF($I$2:$I$4,W41)&gt;0),"Top3",""))</f>
        <v/>
      </c>
      <c r="AC41" s="2">
        <v>40</v>
      </c>
      <c r="AD41" s="2" t="str">
        <f>IFERROR(VLOOKUP(AC$1&amp;":"&amp;AC41,'Finish order'!$E:$K,4,FALSE),"")</f>
        <v/>
      </c>
      <c r="AE41" s="2" t="str">
        <f>IFERROR(VLOOKUP(AC$1&amp;":"&amp;AC41,'Finish order'!$E:$K,5,FALSE),"")</f>
        <v/>
      </c>
      <c r="AF41" s="11" t="str">
        <f>IFERROR(VLOOKUP(AC$1&amp;":"&amp;AC41,'Finish order'!$E:$K,3,FALSE),"")</f>
        <v/>
      </c>
      <c r="AG41" s="2" t="str">
        <f>IFERROR(VLOOKUP(AC$1&amp;":"&amp;AC41,'Finish order'!$E:$K,2,FALSE),"")</f>
        <v/>
      </c>
      <c r="AJ41" s="2">
        <v>40</v>
      </c>
      <c r="AK41" s="2" t="str">
        <f>IFERROR(VLOOKUP(AJ$1&amp;":"&amp;AJ41,'Finish order'!$E:$K,4,FALSE),"")</f>
        <v/>
      </c>
      <c r="AL41" s="2" t="str">
        <f>IFERROR(VLOOKUP(AJ$1&amp;":"&amp;AJ41,'Finish order'!$E:$K,5,FALSE),"")</f>
        <v/>
      </c>
      <c r="AM41" s="11" t="str">
        <f>IFERROR(VLOOKUP(AJ$1&amp;":"&amp;AJ41,'Finish order'!$E:$K,3,FALSE),"")</f>
        <v/>
      </c>
      <c r="AN41" s="2" t="str">
        <f>IFERROR(VLOOKUP(AJ$1&amp;":"&amp;AJ41,'Finish order'!$E:$K,2,FALSE),"")</f>
        <v/>
      </c>
      <c r="AQ41" s="2">
        <v>40</v>
      </c>
      <c r="AR41" s="2" t="str">
        <f>IFERROR(VLOOKUP(AQ$1&amp;":"&amp;AQ41,'Finish order'!$E:$K,4,FALSE),"")</f>
        <v/>
      </c>
      <c r="AS41" s="11" t="str">
        <f>IFERROR(VLOOKUP(AQ$1&amp;":"&amp;AQ41,'Finish order'!$E:$K,5,FALSE),"")</f>
        <v/>
      </c>
      <c r="AT41" s="11" t="str">
        <f>IFERROR(VLOOKUP(AQ$1&amp;":"&amp;AQ41,'Finish order'!$E:$K,3,FALSE),"")</f>
        <v/>
      </c>
      <c r="AU41" s="2" t="str">
        <f>IFERROR(VLOOKUP(AQ$1&amp;":"&amp;AQ41,'Finish order'!$E:$K,2,FALSE),"")</f>
        <v/>
      </c>
      <c r="AX41" s="2">
        <v>40</v>
      </c>
      <c r="AY41" s="2" t="str">
        <f>IFERROR(VLOOKUP(AX$1&amp;":"&amp;AX41,'Finish order'!$E:$K,4,FALSE),"")</f>
        <v/>
      </c>
      <c r="AZ41" s="11" t="str">
        <f>IFERROR(VLOOKUP(AX$1&amp;":"&amp;AX41,'Finish order'!$E:$K,5,FALSE),"")</f>
        <v/>
      </c>
      <c r="BA41" s="11" t="str">
        <f>IFERROR(VLOOKUP(AX$1&amp;":"&amp;AX41,'Finish order'!$E:$K,3,FALSE),"")</f>
        <v/>
      </c>
      <c r="BB41" s="2" t="str">
        <f>IFERROR(VLOOKUP(AX$1&amp;":"&amp;AX41,'Finish order'!$E:$K,2,FALSE),"")</f>
        <v/>
      </c>
      <c r="BE41" s="2">
        <v>40</v>
      </c>
      <c r="BF41" s="11" t="str">
        <f>IFERROR(VLOOKUP(BE$1&amp;":"&amp;BE41,'Finish order'!$E:$K,4,FALSE),"")</f>
        <v/>
      </c>
      <c r="BG41" s="2" t="str">
        <f>IFERROR(VLOOKUP(BE$1&amp;":"&amp;BE41,'Finish order'!$E:$K,5,FALSE),"")</f>
        <v/>
      </c>
      <c r="BH41" s="11" t="str">
        <f>IFERROR(VLOOKUP(BE$1&amp;":"&amp;BE41,'Finish order'!$E:$K,3,FALSE),"")</f>
        <v/>
      </c>
      <c r="BI41" s="2" t="str">
        <f>IFERROR(VLOOKUP(BE$1&amp;":"&amp;BE41,'Finish order'!$E:$K,2,FALSE),"")</f>
        <v/>
      </c>
      <c r="BL41" s="2">
        <v>40</v>
      </c>
      <c r="BM41" s="11" t="str">
        <f>IFERROR(VLOOKUP(BL$1&amp;":"&amp;BL41,'Finish order'!$E:$K,4,FALSE),"")</f>
        <v/>
      </c>
      <c r="BN41" s="2" t="str">
        <f>IFERROR(VLOOKUP(BL$1&amp;":"&amp;BL41,'Finish order'!$E:$K,5,FALSE),"")</f>
        <v/>
      </c>
      <c r="BO41" s="11" t="str">
        <f>IFERROR(VLOOKUP(BL$1&amp;":"&amp;BL41,'Finish order'!$E:$K,3,FALSE),"")</f>
        <v/>
      </c>
      <c r="BP41" s="2" t="str">
        <f>IFERROR(VLOOKUP(BL$1&amp;":"&amp;BL41,'Finish order'!$E:$K,2,FALSE),"")</f>
        <v/>
      </c>
      <c r="BS41" s="13">
        <v>40</v>
      </c>
      <c r="BT41" s="2" t="str">
        <f>IFERROR(VLOOKUP(BS$1&amp;":"&amp;BS41,'Finish order'!$E:$K,4,FALSE),"")</f>
        <v/>
      </c>
      <c r="BU41" s="2" t="str">
        <f>IFERROR(VLOOKUP(BS$1&amp;":"&amp;BS41,'Finish order'!$E:$K,5,FALSE),"")</f>
        <v/>
      </c>
      <c r="BV41" s="11" t="str">
        <f>IFERROR(VLOOKUP(BS$1&amp;":"&amp;BS41,'Finish order'!$E:$K,3,FALSE),"")</f>
        <v/>
      </c>
      <c r="BW41" s="2" t="str">
        <f>IFERROR(VLOOKUP(BS$1&amp;":"&amp;BS41,'Finish order'!$E:$K,2,FALSE),"")</f>
        <v/>
      </c>
      <c r="BZ41" s="13">
        <v>40</v>
      </c>
      <c r="CA41" s="2" t="str">
        <f>IFERROR(VLOOKUP(BZ$1&amp;":"&amp;BZ41,'Finish order'!$E:$K,4,FALSE),"")</f>
        <v/>
      </c>
      <c r="CB41" s="2" t="str">
        <f>IFERROR(VLOOKUP(BZ$1&amp;":"&amp;BZ41,'Finish order'!$E:$K,5,FALSE),"")</f>
        <v/>
      </c>
      <c r="CC41" s="11" t="str">
        <f>IFERROR(VLOOKUP(BZ$1&amp;":"&amp;BZ41,'Finish order'!$E:$K,3,FALSE),"")</f>
        <v/>
      </c>
      <c r="CD41" s="2" t="str">
        <f>IFERROR(VLOOKUP(BZ$1&amp;":"&amp;BZ41,'Finish order'!$E:$K,2,FALSE),"")</f>
        <v/>
      </c>
      <c r="CG41" s="2">
        <v>40</v>
      </c>
      <c r="CH41" s="2" t="str">
        <f>IFERROR(VLOOKUP(CG$1&amp;":"&amp;CG41,'Finish order'!$E:$K,4,FALSE),"")</f>
        <v/>
      </c>
      <c r="CI41" s="2" t="str">
        <f>IFERROR(VLOOKUP(CG$1&amp;":"&amp;CG41,'Finish order'!$E:$K,5,FALSE),"")</f>
        <v/>
      </c>
      <c r="CJ41" s="11" t="str">
        <f>IFERROR(VLOOKUP(CG$1&amp;":"&amp;CG41,'Finish order'!$E:$K,3,FALSE),"")</f>
        <v/>
      </c>
      <c r="CK41" s="2" t="str">
        <f>IFERROR(VLOOKUP(CG$1&amp;":"&amp;CG41,'Finish order'!$E:$K,2,FALSE),"")</f>
        <v/>
      </c>
      <c r="CN41" s="2">
        <v>40</v>
      </c>
      <c r="CO41" s="2" t="str">
        <f>IFERROR(VLOOKUP(CN$1&amp;":"&amp;CN41,'Finish order'!$E:$K,4,FALSE),"")</f>
        <v/>
      </c>
      <c r="CP41" s="2" t="str">
        <f>IFERROR(VLOOKUP(CN$1&amp;":"&amp;CN41,'Finish order'!$E:$K,5,FALSE),"")</f>
        <v/>
      </c>
      <c r="CQ41" s="11" t="str">
        <f>IFERROR(VLOOKUP(CN$1&amp;":"&amp;CN41,'Finish order'!$E:$K,3,FALSE),"")</f>
        <v/>
      </c>
      <c r="CR41" s="2" t="str">
        <f>IFERROR(VLOOKUP(CN$1&amp;":"&amp;CN41,'Finish order'!$E:$K,2,FALSE),"")</f>
        <v/>
      </c>
      <c r="CS41" s="11"/>
    </row>
    <row r="42" spans="1:97" x14ac:dyDescent="0.2">
      <c r="A42" s="2">
        <v>41</v>
      </c>
      <c r="B42" s="2" t="str">
        <f>IFERROR(VLOOKUP($A$1&amp;":"&amp;A42,'Finish order'!C:K,6,FALSE),"")</f>
        <v>Julian Wardman</v>
      </c>
      <c r="C42" s="2" t="str">
        <f>IFERROR(VLOOKUP(A$1&amp;":"&amp;A42,'Finish order'!$C:$K,9,FALSE),"")</f>
        <v>M55</v>
      </c>
      <c r="D42" s="2" t="str">
        <f>IFERROR(VLOOKUP(A$1&amp;":"&amp;A42,'Finish order'!$C:$K,7,FALSE),"")</f>
        <v>Esk Valley Fell Club</v>
      </c>
      <c r="E42" s="11">
        <f>IFERROR(VLOOKUP($A$1&amp;":"&amp;A42,'Finish order'!C:K,5,FALSE),"")</f>
        <v>4.3356481481481482E-2</v>
      </c>
      <c r="F42" s="2">
        <f>IFERROR(VLOOKUP($A$1&amp;":"&amp;A42,'Finish order'!C:K,4,FALSE),"")</f>
        <v>809</v>
      </c>
      <c r="H42" s="2">
        <v>41</v>
      </c>
      <c r="I42" s="2" t="str">
        <f>IFERROR(VLOOKUP(H$1&amp;":"&amp;H42,'Finish order'!$C:$K,6,FALSE),"")</f>
        <v/>
      </c>
      <c r="J42" s="2" t="str">
        <f>IFERROR(VLOOKUP(H$1&amp;":"&amp;H42,'Finish order'!$C:$K,9,FALSE),"")</f>
        <v/>
      </c>
      <c r="K42" s="2" t="str">
        <f>IFERROR(VLOOKUP(H$1&amp;":"&amp;H42,'Finish order'!$C:$K,7,FALSE),"")</f>
        <v/>
      </c>
      <c r="L42" s="11" t="str">
        <f>IFERROR(VLOOKUP(H$1&amp;":"&amp;H42,'Finish order'!$C:$K,5,FALSE),"")</f>
        <v/>
      </c>
      <c r="M42" s="2" t="str">
        <f>IFERROR(VLOOKUP(H$1&amp;":"&amp;H42,'Finish order'!$C:$K,4,FALSE),"")</f>
        <v/>
      </c>
      <c r="O42" s="2">
        <v>41</v>
      </c>
      <c r="P42" s="2" t="str">
        <f>IFERROR(VLOOKUP(O$1&amp;":"&amp;O42,'Finish order'!$E:$K,4,FALSE),"")</f>
        <v/>
      </c>
      <c r="Q42" s="2" t="str">
        <f>IFERROR(VLOOKUP(O$1&amp;":"&amp;O42,'Finish order'!$E:$K,5,FALSE),"")</f>
        <v/>
      </c>
      <c r="R42" s="11" t="str">
        <f>IFERROR(VLOOKUP(O$1&amp;":"&amp;O42,'Finish order'!$E:$K,3,FALSE),"")</f>
        <v/>
      </c>
      <c r="S42" s="2" t="str">
        <f>IFERROR(VLOOKUP(O$1&amp;":"&amp;O42,'Finish order'!$E:$K,2,FALSE),"")</f>
        <v/>
      </c>
      <c r="T42" s="2" t="str">
        <f t="shared" si="1"/>
        <v/>
      </c>
      <c r="V42" s="2">
        <v>41</v>
      </c>
      <c r="W42" s="2" t="str">
        <f>IFERROR(VLOOKUP(V$1&amp;":"&amp;V42,'Finish order'!$E:$K,4,FALSE),"")</f>
        <v/>
      </c>
      <c r="X42" s="2" t="str">
        <f>IFERROR(VLOOKUP(V$1&amp;":"&amp;V42,'Finish order'!$E:$K,5,FALSE),"")</f>
        <v/>
      </c>
      <c r="Y42" s="11" t="str">
        <f>IFERROR(VLOOKUP(V$1&amp;":"&amp;V42,'Finish order'!$E:$K,3,FALSE),"")</f>
        <v/>
      </c>
      <c r="Z42" s="2" t="str">
        <f>IFERROR(VLOOKUP(V$1&amp;":"&amp;V42,'Finish order'!$E:$K,2,FALSE),"")</f>
        <v/>
      </c>
      <c r="AA42" s="2" t="str">
        <f>IF(Table827[[#This Row],[Name]]="","",IF((COUNTIF($I$2:$I$4,W42)&gt;0),"Top3",""))</f>
        <v/>
      </c>
      <c r="AC42" s="2">
        <v>41</v>
      </c>
      <c r="AD42" s="2" t="str">
        <f>IFERROR(VLOOKUP(AC$1&amp;":"&amp;AC42,'Finish order'!$E:$K,4,FALSE),"")</f>
        <v/>
      </c>
      <c r="AE42" s="2" t="str">
        <f>IFERROR(VLOOKUP(AC$1&amp;":"&amp;AC42,'Finish order'!$E:$K,5,FALSE),"")</f>
        <v/>
      </c>
      <c r="AF42" s="11" t="str">
        <f>IFERROR(VLOOKUP(AC$1&amp;":"&amp;AC42,'Finish order'!$E:$K,3,FALSE),"")</f>
        <v/>
      </c>
      <c r="AG42" s="2" t="str">
        <f>IFERROR(VLOOKUP(AC$1&amp;":"&amp;AC42,'Finish order'!$E:$K,2,FALSE),"")</f>
        <v/>
      </c>
      <c r="AJ42" s="2">
        <v>41</v>
      </c>
      <c r="AK42" s="2" t="str">
        <f>IFERROR(VLOOKUP(AJ$1&amp;":"&amp;AJ42,'Finish order'!$E:$K,4,FALSE),"")</f>
        <v/>
      </c>
      <c r="AL42" s="2" t="str">
        <f>IFERROR(VLOOKUP(AJ$1&amp;":"&amp;AJ42,'Finish order'!$E:$K,5,FALSE),"")</f>
        <v/>
      </c>
      <c r="AM42" s="11" t="str">
        <f>IFERROR(VLOOKUP(AJ$1&amp;":"&amp;AJ42,'Finish order'!$E:$K,3,FALSE),"")</f>
        <v/>
      </c>
      <c r="AN42" s="2" t="str">
        <f>IFERROR(VLOOKUP(AJ$1&amp;":"&amp;AJ42,'Finish order'!$E:$K,2,FALSE),"")</f>
        <v/>
      </c>
      <c r="AQ42" s="2">
        <v>41</v>
      </c>
      <c r="AR42" s="2" t="str">
        <f>IFERROR(VLOOKUP(AQ$1&amp;":"&amp;AQ42,'Finish order'!$E:$K,4,FALSE),"")</f>
        <v/>
      </c>
      <c r="AS42" s="11" t="str">
        <f>IFERROR(VLOOKUP(AQ$1&amp;":"&amp;AQ42,'Finish order'!$E:$K,5,FALSE),"")</f>
        <v/>
      </c>
      <c r="AT42" s="11" t="str">
        <f>IFERROR(VLOOKUP(AQ$1&amp;":"&amp;AQ42,'Finish order'!$E:$K,3,FALSE),"")</f>
        <v/>
      </c>
      <c r="AU42" s="2" t="str">
        <f>IFERROR(VLOOKUP(AQ$1&amp;":"&amp;AQ42,'Finish order'!$E:$K,2,FALSE),"")</f>
        <v/>
      </c>
      <c r="AX42" s="2">
        <v>41</v>
      </c>
      <c r="AY42" s="2" t="str">
        <f>IFERROR(VLOOKUP(AX$1&amp;":"&amp;AX42,'Finish order'!$E:$K,4,FALSE),"")</f>
        <v/>
      </c>
      <c r="AZ42" s="11" t="str">
        <f>IFERROR(VLOOKUP(AX$1&amp;":"&amp;AX42,'Finish order'!$E:$K,5,FALSE),"")</f>
        <v/>
      </c>
      <c r="BA42" s="11" t="str">
        <f>IFERROR(VLOOKUP(AX$1&amp;":"&amp;AX42,'Finish order'!$E:$K,3,FALSE),"")</f>
        <v/>
      </c>
      <c r="BB42" s="2" t="str">
        <f>IFERROR(VLOOKUP(AX$1&amp;":"&amp;AX42,'Finish order'!$E:$K,2,FALSE),"")</f>
        <v/>
      </c>
      <c r="BE42" s="2">
        <v>41</v>
      </c>
      <c r="BF42" s="11" t="str">
        <f>IFERROR(VLOOKUP(BE$1&amp;":"&amp;BE42,'Finish order'!$E:$K,4,FALSE),"")</f>
        <v/>
      </c>
      <c r="BG42" s="2" t="str">
        <f>IFERROR(VLOOKUP(BE$1&amp;":"&amp;BE42,'Finish order'!$E:$K,5,FALSE),"")</f>
        <v/>
      </c>
      <c r="BH42" s="11" t="str">
        <f>IFERROR(VLOOKUP(BE$1&amp;":"&amp;BE42,'Finish order'!$E:$K,3,FALSE),"")</f>
        <v/>
      </c>
      <c r="BI42" s="2" t="str">
        <f>IFERROR(VLOOKUP(BE$1&amp;":"&amp;BE42,'Finish order'!$E:$K,2,FALSE),"")</f>
        <v/>
      </c>
      <c r="BL42" s="2">
        <v>41</v>
      </c>
      <c r="BM42" s="11" t="str">
        <f>IFERROR(VLOOKUP(BL$1&amp;":"&amp;BL42,'Finish order'!$E:$K,4,FALSE),"")</f>
        <v/>
      </c>
      <c r="BN42" s="2" t="str">
        <f>IFERROR(VLOOKUP(BL$1&amp;":"&amp;BL42,'Finish order'!$E:$K,5,FALSE),"")</f>
        <v/>
      </c>
      <c r="BO42" s="11" t="str">
        <f>IFERROR(VLOOKUP(BL$1&amp;":"&amp;BL42,'Finish order'!$E:$K,3,FALSE),"")</f>
        <v/>
      </c>
      <c r="BP42" s="2" t="str">
        <f>IFERROR(VLOOKUP(BL$1&amp;":"&amp;BL42,'Finish order'!$E:$K,2,FALSE),"")</f>
        <v/>
      </c>
      <c r="BS42" s="13">
        <v>41</v>
      </c>
      <c r="BT42" s="2" t="str">
        <f>IFERROR(VLOOKUP(BS$1&amp;":"&amp;BS42,'Finish order'!$E:$K,4,FALSE),"")</f>
        <v/>
      </c>
      <c r="BU42" s="2" t="str">
        <f>IFERROR(VLOOKUP(BS$1&amp;":"&amp;BS42,'Finish order'!$E:$K,5,FALSE),"")</f>
        <v/>
      </c>
      <c r="BV42" s="11" t="str">
        <f>IFERROR(VLOOKUP(BS$1&amp;":"&amp;BS42,'Finish order'!$E:$K,3,FALSE),"")</f>
        <v/>
      </c>
      <c r="BW42" s="2" t="str">
        <f>IFERROR(VLOOKUP(BS$1&amp;":"&amp;BS42,'Finish order'!$E:$K,2,FALSE),"")</f>
        <v/>
      </c>
      <c r="BZ42" s="13">
        <v>41</v>
      </c>
      <c r="CA42" s="2" t="str">
        <f>IFERROR(VLOOKUP(BZ$1&amp;":"&amp;BZ42,'Finish order'!$E:$K,4,FALSE),"")</f>
        <v/>
      </c>
      <c r="CB42" s="2" t="str">
        <f>IFERROR(VLOOKUP(BZ$1&amp;":"&amp;BZ42,'Finish order'!$E:$K,5,FALSE),"")</f>
        <v/>
      </c>
      <c r="CC42" s="11" t="str">
        <f>IFERROR(VLOOKUP(BZ$1&amp;":"&amp;BZ42,'Finish order'!$E:$K,3,FALSE),"")</f>
        <v/>
      </c>
      <c r="CD42" s="2" t="str">
        <f>IFERROR(VLOOKUP(BZ$1&amp;":"&amp;BZ42,'Finish order'!$E:$K,2,FALSE),"")</f>
        <v/>
      </c>
      <c r="CG42" s="2">
        <v>41</v>
      </c>
      <c r="CH42" s="2" t="str">
        <f>IFERROR(VLOOKUP(CG$1&amp;":"&amp;CG42,'Finish order'!$E:$K,4,FALSE),"")</f>
        <v/>
      </c>
      <c r="CI42" s="2" t="str">
        <f>IFERROR(VLOOKUP(CG$1&amp;":"&amp;CG42,'Finish order'!$E:$K,5,FALSE),"")</f>
        <v/>
      </c>
      <c r="CJ42" s="11" t="str">
        <f>IFERROR(VLOOKUP(CG$1&amp;":"&amp;CG42,'Finish order'!$E:$K,3,FALSE),"")</f>
        <v/>
      </c>
      <c r="CK42" s="2" t="str">
        <f>IFERROR(VLOOKUP(CG$1&amp;":"&amp;CG42,'Finish order'!$E:$K,2,FALSE),"")</f>
        <v/>
      </c>
      <c r="CN42" s="2">
        <v>41</v>
      </c>
      <c r="CO42" s="2" t="str">
        <f>IFERROR(VLOOKUP(CN$1&amp;":"&amp;CN42,'Finish order'!$E:$K,4,FALSE),"")</f>
        <v/>
      </c>
      <c r="CP42" s="2" t="str">
        <f>IFERROR(VLOOKUP(CN$1&amp;":"&amp;CN42,'Finish order'!$E:$K,5,FALSE),"")</f>
        <v/>
      </c>
      <c r="CQ42" s="11" t="str">
        <f>IFERROR(VLOOKUP(CN$1&amp;":"&amp;CN42,'Finish order'!$E:$K,3,FALSE),"")</f>
        <v/>
      </c>
      <c r="CR42" s="2" t="str">
        <f>IFERROR(VLOOKUP(CN$1&amp;":"&amp;CN42,'Finish order'!$E:$K,2,FALSE),"")</f>
        <v/>
      </c>
      <c r="CS42" s="11"/>
    </row>
    <row r="43" spans="1:97" x14ac:dyDescent="0.2">
      <c r="A43" s="2">
        <v>42</v>
      </c>
      <c r="B43" s="2" t="str">
        <f>IFERROR(VLOOKUP($A$1&amp;":"&amp;A43,'Finish order'!C:K,6,FALSE),"")</f>
        <v>Alex Linsley</v>
      </c>
      <c r="C43" s="2" t="str">
        <f>IFERROR(VLOOKUP(A$1&amp;":"&amp;A43,'Finish order'!$C:$K,9,FALSE),"")</f>
        <v>MSEN</v>
      </c>
      <c r="D43" s="2" t="str">
        <f>IFERROR(VLOOKUP(A$1&amp;":"&amp;A43,'Finish order'!$C:$K,7,FALSE),"")</f>
        <v>Individual#</v>
      </c>
      <c r="E43" s="11">
        <f>IFERROR(VLOOKUP($A$1&amp;":"&amp;A43,'Finish order'!C:K,5,FALSE),"")</f>
        <v>4.3506944444444445E-2</v>
      </c>
      <c r="F43" s="2">
        <f>IFERROR(VLOOKUP($A$1&amp;":"&amp;A43,'Finish order'!C:K,4,FALSE),"")</f>
        <v>328</v>
      </c>
      <c r="H43" s="2">
        <v>42</v>
      </c>
      <c r="I43" s="2" t="str">
        <f>IFERROR(VLOOKUP(H$1&amp;":"&amp;H43,'Finish order'!$C:$K,6,FALSE),"")</f>
        <v/>
      </c>
      <c r="J43" s="2" t="str">
        <f>IFERROR(VLOOKUP(H$1&amp;":"&amp;H43,'Finish order'!$C:$K,9,FALSE),"")</f>
        <v/>
      </c>
      <c r="K43" s="2" t="str">
        <f>IFERROR(VLOOKUP(H$1&amp;":"&amp;H43,'Finish order'!$C:$K,7,FALSE),"")</f>
        <v/>
      </c>
      <c r="L43" s="11" t="str">
        <f>IFERROR(VLOOKUP(H$1&amp;":"&amp;H43,'Finish order'!$C:$K,5,FALSE),"")</f>
        <v/>
      </c>
      <c r="M43" s="2" t="str">
        <f>IFERROR(VLOOKUP(H$1&amp;":"&amp;H43,'Finish order'!$C:$K,4,FALSE),"")</f>
        <v/>
      </c>
      <c r="O43" s="2">
        <v>42</v>
      </c>
      <c r="P43" s="2" t="str">
        <f>IFERROR(VLOOKUP(O$1&amp;":"&amp;O43,'Finish order'!$E:$K,4,FALSE),"")</f>
        <v/>
      </c>
      <c r="Q43" s="2" t="str">
        <f>IFERROR(VLOOKUP(O$1&amp;":"&amp;O43,'Finish order'!$E:$K,5,FALSE),"")</f>
        <v/>
      </c>
      <c r="R43" s="11" t="str">
        <f>IFERROR(VLOOKUP(O$1&amp;":"&amp;O43,'Finish order'!$E:$K,3,FALSE),"")</f>
        <v/>
      </c>
      <c r="S43" s="2" t="str">
        <f>IFERROR(VLOOKUP(O$1&amp;":"&amp;O43,'Finish order'!$E:$K,2,FALSE),"")</f>
        <v/>
      </c>
      <c r="T43" s="2" t="str">
        <f t="shared" si="1"/>
        <v/>
      </c>
      <c r="V43" s="2">
        <v>42</v>
      </c>
      <c r="W43" s="2" t="str">
        <f>IFERROR(VLOOKUP(V$1&amp;":"&amp;V43,'Finish order'!$E:$K,4,FALSE),"")</f>
        <v/>
      </c>
      <c r="X43" s="2" t="str">
        <f>IFERROR(VLOOKUP(V$1&amp;":"&amp;V43,'Finish order'!$E:$K,5,FALSE),"")</f>
        <v/>
      </c>
      <c r="Y43" s="11" t="str">
        <f>IFERROR(VLOOKUP(V$1&amp;":"&amp;V43,'Finish order'!$E:$K,3,FALSE),"")</f>
        <v/>
      </c>
      <c r="Z43" s="2" t="str">
        <f>IFERROR(VLOOKUP(V$1&amp;":"&amp;V43,'Finish order'!$E:$K,2,FALSE),"")</f>
        <v/>
      </c>
      <c r="AA43" s="2" t="str">
        <f>IF(Table827[[#This Row],[Name]]="","",IF((COUNTIF($I$2:$I$4,W43)&gt;0),"Top3",""))</f>
        <v/>
      </c>
      <c r="AC43" s="2">
        <v>42</v>
      </c>
      <c r="AD43" s="2" t="str">
        <f>IFERROR(VLOOKUP(AC$1&amp;":"&amp;AC43,'Finish order'!$E:$K,4,FALSE),"")</f>
        <v/>
      </c>
      <c r="AE43" s="2" t="str">
        <f>IFERROR(VLOOKUP(AC$1&amp;":"&amp;AC43,'Finish order'!$E:$K,5,FALSE),"")</f>
        <v/>
      </c>
      <c r="AF43" s="11" t="str">
        <f>IFERROR(VLOOKUP(AC$1&amp;":"&amp;AC43,'Finish order'!$E:$K,3,FALSE),"")</f>
        <v/>
      </c>
      <c r="AG43" s="2" t="str">
        <f>IFERROR(VLOOKUP(AC$1&amp;":"&amp;AC43,'Finish order'!$E:$K,2,FALSE),"")</f>
        <v/>
      </c>
      <c r="AJ43" s="2">
        <v>42</v>
      </c>
      <c r="AK43" s="2" t="str">
        <f>IFERROR(VLOOKUP(AJ$1&amp;":"&amp;AJ43,'Finish order'!$E:$K,4,FALSE),"")</f>
        <v/>
      </c>
      <c r="AL43" s="2" t="str">
        <f>IFERROR(VLOOKUP(AJ$1&amp;":"&amp;AJ43,'Finish order'!$E:$K,5,FALSE),"")</f>
        <v/>
      </c>
      <c r="AM43" s="11" t="str">
        <f>IFERROR(VLOOKUP(AJ$1&amp;":"&amp;AJ43,'Finish order'!$E:$K,3,FALSE),"")</f>
        <v/>
      </c>
      <c r="AN43" s="2" t="str">
        <f>IFERROR(VLOOKUP(AJ$1&amp;":"&amp;AJ43,'Finish order'!$E:$K,2,FALSE),"")</f>
        <v/>
      </c>
      <c r="AQ43" s="2">
        <v>42</v>
      </c>
      <c r="AR43" s="2" t="str">
        <f>IFERROR(VLOOKUP(AQ$1&amp;":"&amp;AQ43,'Finish order'!$E:$K,4,FALSE),"")</f>
        <v/>
      </c>
      <c r="AS43" s="11" t="str">
        <f>IFERROR(VLOOKUP(AQ$1&amp;":"&amp;AQ43,'Finish order'!$E:$K,5,FALSE),"")</f>
        <v/>
      </c>
      <c r="AT43" s="11" t="str">
        <f>IFERROR(VLOOKUP(AQ$1&amp;":"&amp;AQ43,'Finish order'!$E:$K,3,FALSE),"")</f>
        <v/>
      </c>
      <c r="AU43" s="2" t="str">
        <f>IFERROR(VLOOKUP(AQ$1&amp;":"&amp;AQ43,'Finish order'!$E:$K,2,FALSE),"")</f>
        <v/>
      </c>
      <c r="AX43" s="2">
        <v>42</v>
      </c>
      <c r="AY43" s="2" t="str">
        <f>IFERROR(VLOOKUP(AX$1&amp;":"&amp;AX43,'Finish order'!$E:$K,4,FALSE),"")</f>
        <v/>
      </c>
      <c r="AZ43" s="11" t="str">
        <f>IFERROR(VLOOKUP(AX$1&amp;":"&amp;AX43,'Finish order'!$E:$K,5,FALSE),"")</f>
        <v/>
      </c>
      <c r="BA43" s="11" t="str">
        <f>IFERROR(VLOOKUP(AX$1&amp;":"&amp;AX43,'Finish order'!$E:$K,3,FALSE),"")</f>
        <v/>
      </c>
      <c r="BB43" s="2" t="str">
        <f>IFERROR(VLOOKUP(AX$1&amp;":"&amp;AX43,'Finish order'!$E:$K,2,FALSE),"")</f>
        <v/>
      </c>
      <c r="BE43" s="2">
        <v>42</v>
      </c>
      <c r="BF43" s="11" t="str">
        <f>IFERROR(VLOOKUP(BE$1&amp;":"&amp;BE43,'Finish order'!$E:$K,4,FALSE),"")</f>
        <v/>
      </c>
      <c r="BG43" s="2" t="str">
        <f>IFERROR(VLOOKUP(BE$1&amp;":"&amp;BE43,'Finish order'!$E:$K,5,FALSE),"")</f>
        <v/>
      </c>
      <c r="BH43" s="11" t="str">
        <f>IFERROR(VLOOKUP(BE$1&amp;":"&amp;BE43,'Finish order'!$E:$K,3,FALSE),"")</f>
        <v/>
      </c>
      <c r="BI43" s="2" t="str">
        <f>IFERROR(VLOOKUP(BE$1&amp;":"&amp;BE43,'Finish order'!$E:$K,2,FALSE),"")</f>
        <v/>
      </c>
      <c r="BL43" s="2">
        <v>42</v>
      </c>
      <c r="BM43" s="11" t="str">
        <f>IFERROR(VLOOKUP(BL$1&amp;":"&amp;BL43,'Finish order'!$E:$K,4,FALSE),"")</f>
        <v/>
      </c>
      <c r="BN43" s="2" t="str">
        <f>IFERROR(VLOOKUP(BL$1&amp;":"&amp;BL43,'Finish order'!$E:$K,5,FALSE),"")</f>
        <v/>
      </c>
      <c r="BO43" s="11" t="str">
        <f>IFERROR(VLOOKUP(BL$1&amp;":"&amp;BL43,'Finish order'!$E:$K,3,FALSE),"")</f>
        <v/>
      </c>
      <c r="BP43" s="2" t="str">
        <f>IFERROR(VLOOKUP(BL$1&amp;":"&amp;BL43,'Finish order'!$E:$K,2,FALSE),"")</f>
        <v/>
      </c>
      <c r="BS43" s="13">
        <v>42</v>
      </c>
      <c r="BT43" s="2" t="str">
        <f>IFERROR(VLOOKUP(BS$1&amp;":"&amp;BS43,'Finish order'!$E:$K,4,FALSE),"")</f>
        <v/>
      </c>
      <c r="BU43" s="2" t="str">
        <f>IFERROR(VLOOKUP(BS$1&amp;":"&amp;BS43,'Finish order'!$E:$K,5,FALSE),"")</f>
        <v/>
      </c>
      <c r="BV43" s="11" t="str">
        <f>IFERROR(VLOOKUP(BS$1&amp;":"&amp;BS43,'Finish order'!$E:$K,3,FALSE),"")</f>
        <v/>
      </c>
      <c r="BW43" s="2" t="str">
        <f>IFERROR(VLOOKUP(BS$1&amp;":"&amp;BS43,'Finish order'!$E:$K,2,FALSE),"")</f>
        <v/>
      </c>
      <c r="BZ43" s="13">
        <v>42</v>
      </c>
      <c r="CA43" s="2" t="str">
        <f>IFERROR(VLOOKUP(BZ$1&amp;":"&amp;BZ43,'Finish order'!$E:$K,4,FALSE),"")</f>
        <v/>
      </c>
      <c r="CB43" s="2" t="str">
        <f>IFERROR(VLOOKUP(BZ$1&amp;":"&amp;BZ43,'Finish order'!$E:$K,5,FALSE),"")</f>
        <v/>
      </c>
      <c r="CC43" s="11" t="str">
        <f>IFERROR(VLOOKUP(BZ$1&amp;":"&amp;BZ43,'Finish order'!$E:$K,3,FALSE),"")</f>
        <v/>
      </c>
      <c r="CD43" s="2" t="str">
        <f>IFERROR(VLOOKUP(BZ$1&amp;":"&amp;BZ43,'Finish order'!$E:$K,2,FALSE),"")</f>
        <v/>
      </c>
      <c r="CG43" s="2">
        <v>42</v>
      </c>
      <c r="CH43" s="2" t="str">
        <f>IFERROR(VLOOKUP(CG$1&amp;":"&amp;CG43,'Finish order'!$E:$K,4,FALSE),"")</f>
        <v/>
      </c>
      <c r="CI43" s="2" t="str">
        <f>IFERROR(VLOOKUP(CG$1&amp;":"&amp;CG43,'Finish order'!$E:$K,5,FALSE),"")</f>
        <v/>
      </c>
      <c r="CJ43" s="11" t="str">
        <f>IFERROR(VLOOKUP(CG$1&amp;":"&amp;CG43,'Finish order'!$E:$K,3,FALSE),"")</f>
        <v/>
      </c>
      <c r="CK43" s="2" t="str">
        <f>IFERROR(VLOOKUP(CG$1&amp;":"&amp;CG43,'Finish order'!$E:$K,2,FALSE),"")</f>
        <v/>
      </c>
      <c r="CN43" s="2">
        <v>42</v>
      </c>
      <c r="CO43" s="2" t="str">
        <f>IFERROR(VLOOKUP(CN$1&amp;":"&amp;CN43,'Finish order'!$E:$K,4,FALSE),"")</f>
        <v/>
      </c>
      <c r="CP43" s="2" t="str">
        <f>IFERROR(VLOOKUP(CN$1&amp;":"&amp;CN43,'Finish order'!$E:$K,5,FALSE),"")</f>
        <v/>
      </c>
      <c r="CQ43" s="11" t="str">
        <f>IFERROR(VLOOKUP(CN$1&amp;":"&amp;CN43,'Finish order'!$E:$K,3,FALSE),"")</f>
        <v/>
      </c>
      <c r="CR43" s="2" t="str">
        <f>IFERROR(VLOOKUP(CN$1&amp;":"&amp;CN43,'Finish order'!$E:$K,2,FALSE),"")</f>
        <v/>
      </c>
      <c r="CS43" s="11"/>
    </row>
    <row r="44" spans="1:97" x14ac:dyDescent="0.2">
      <c r="A44" s="2">
        <v>43</v>
      </c>
      <c r="B44" s="2" t="str">
        <f>IFERROR(VLOOKUP($A$1&amp;":"&amp;A44,'Finish order'!C:K,6,FALSE),"")</f>
        <v>Jonathan Burt</v>
      </c>
      <c r="C44" s="2" t="str">
        <f>IFERROR(VLOOKUP(A$1&amp;":"&amp;A44,'Finish order'!$C:$K,9,FALSE),"")</f>
        <v>MSEN</v>
      </c>
      <c r="D44" s="2" t="str">
        <f>IFERROR(VLOOKUP(A$1&amp;":"&amp;A44,'Finish order'!$C:$K,7,FALSE),"")</f>
        <v>Bedale &amp; Aiskew Runners</v>
      </c>
      <c r="E44" s="11">
        <f>IFERROR(VLOOKUP($A$1&amp;":"&amp;A44,'Finish order'!C:K,5,FALSE),"")</f>
        <v>4.358796296296296E-2</v>
      </c>
      <c r="F44" s="2">
        <f>IFERROR(VLOOKUP($A$1&amp;":"&amp;A44,'Finish order'!C:K,4,FALSE),"")</f>
        <v>315</v>
      </c>
      <c r="H44" s="2">
        <v>43</v>
      </c>
      <c r="I44" s="2" t="str">
        <f>IFERROR(VLOOKUP(H$1&amp;":"&amp;H44,'Finish order'!$C:$K,6,FALSE),"")</f>
        <v/>
      </c>
      <c r="J44" s="2" t="str">
        <f>IFERROR(VLOOKUP(H$1&amp;":"&amp;H44,'Finish order'!$C:$K,9,FALSE),"")</f>
        <v/>
      </c>
      <c r="K44" s="2" t="str">
        <f>IFERROR(VLOOKUP(H$1&amp;":"&amp;H44,'Finish order'!$C:$K,7,FALSE),"")</f>
        <v/>
      </c>
      <c r="L44" s="11" t="str">
        <f>IFERROR(VLOOKUP(H$1&amp;":"&amp;H44,'Finish order'!$C:$K,5,FALSE),"")</f>
        <v/>
      </c>
      <c r="M44" s="2" t="str">
        <f>IFERROR(VLOOKUP(H$1&amp;":"&amp;H44,'Finish order'!$C:$K,4,FALSE),"")</f>
        <v/>
      </c>
      <c r="O44" s="2">
        <v>43</v>
      </c>
      <c r="P44" s="2" t="str">
        <f>IFERROR(VLOOKUP(O$1&amp;":"&amp;O44,'Finish order'!$E:$K,4,FALSE),"")</f>
        <v/>
      </c>
      <c r="Q44" s="2" t="str">
        <f>IFERROR(VLOOKUP(O$1&amp;":"&amp;O44,'Finish order'!$E:$K,5,FALSE),"")</f>
        <v/>
      </c>
      <c r="R44" s="11" t="str">
        <f>IFERROR(VLOOKUP(O$1&amp;":"&amp;O44,'Finish order'!$E:$K,3,FALSE),"")</f>
        <v/>
      </c>
      <c r="S44" s="2" t="str">
        <f>IFERROR(VLOOKUP(O$1&amp;":"&amp;O44,'Finish order'!$E:$K,2,FALSE),"")</f>
        <v/>
      </c>
      <c r="T44" s="2" t="str">
        <f t="shared" si="1"/>
        <v/>
      </c>
      <c r="V44" s="2">
        <v>43</v>
      </c>
      <c r="W44" s="2" t="str">
        <f>IFERROR(VLOOKUP(V$1&amp;":"&amp;V44,'Finish order'!$E:$K,4,FALSE),"")</f>
        <v/>
      </c>
      <c r="X44" s="2" t="str">
        <f>IFERROR(VLOOKUP(V$1&amp;":"&amp;V44,'Finish order'!$E:$K,5,FALSE),"")</f>
        <v/>
      </c>
      <c r="Y44" s="11" t="str">
        <f>IFERROR(VLOOKUP(V$1&amp;":"&amp;V44,'Finish order'!$E:$K,3,FALSE),"")</f>
        <v/>
      </c>
      <c r="Z44" s="2" t="str">
        <f>IFERROR(VLOOKUP(V$1&amp;":"&amp;V44,'Finish order'!$E:$K,2,FALSE),"")</f>
        <v/>
      </c>
      <c r="AA44" s="2" t="str">
        <f>IF(Table827[[#This Row],[Name]]="","",IF((COUNTIF($I$2:$I$4,W44)&gt;0),"Top3",""))</f>
        <v/>
      </c>
      <c r="AC44" s="2">
        <v>43</v>
      </c>
      <c r="AD44" s="2" t="str">
        <f>IFERROR(VLOOKUP(AC$1&amp;":"&amp;AC44,'Finish order'!$E:$K,4,FALSE),"")</f>
        <v/>
      </c>
      <c r="AE44" s="2" t="str">
        <f>IFERROR(VLOOKUP(AC$1&amp;":"&amp;AC44,'Finish order'!$E:$K,5,FALSE),"")</f>
        <v/>
      </c>
      <c r="AF44" s="11" t="str">
        <f>IFERROR(VLOOKUP(AC$1&amp;":"&amp;AC44,'Finish order'!$E:$K,3,FALSE),"")</f>
        <v/>
      </c>
      <c r="AG44" s="2" t="str">
        <f>IFERROR(VLOOKUP(AC$1&amp;":"&amp;AC44,'Finish order'!$E:$K,2,FALSE),"")</f>
        <v/>
      </c>
      <c r="AJ44" s="2">
        <v>43</v>
      </c>
      <c r="AK44" s="2" t="str">
        <f>IFERROR(VLOOKUP(AJ$1&amp;":"&amp;AJ44,'Finish order'!$E:$K,4,FALSE),"")</f>
        <v/>
      </c>
      <c r="AL44" s="2" t="str">
        <f>IFERROR(VLOOKUP(AJ$1&amp;":"&amp;AJ44,'Finish order'!$E:$K,5,FALSE),"")</f>
        <v/>
      </c>
      <c r="AM44" s="11" t="str">
        <f>IFERROR(VLOOKUP(AJ$1&amp;":"&amp;AJ44,'Finish order'!$E:$K,3,FALSE),"")</f>
        <v/>
      </c>
      <c r="AN44" s="2" t="str">
        <f>IFERROR(VLOOKUP(AJ$1&amp;":"&amp;AJ44,'Finish order'!$E:$K,2,FALSE),"")</f>
        <v/>
      </c>
      <c r="AQ44" s="2">
        <v>43</v>
      </c>
      <c r="AR44" s="2" t="str">
        <f>IFERROR(VLOOKUP(AQ$1&amp;":"&amp;AQ44,'Finish order'!$E:$K,4,FALSE),"")</f>
        <v/>
      </c>
      <c r="AS44" s="11" t="str">
        <f>IFERROR(VLOOKUP(AQ$1&amp;":"&amp;AQ44,'Finish order'!$E:$K,5,FALSE),"")</f>
        <v/>
      </c>
      <c r="AT44" s="11" t="str">
        <f>IFERROR(VLOOKUP(AQ$1&amp;":"&amp;AQ44,'Finish order'!$E:$K,3,FALSE),"")</f>
        <v/>
      </c>
      <c r="AU44" s="2" t="str">
        <f>IFERROR(VLOOKUP(AQ$1&amp;":"&amp;AQ44,'Finish order'!$E:$K,2,FALSE),"")</f>
        <v/>
      </c>
      <c r="AX44" s="2">
        <v>43</v>
      </c>
      <c r="AY44" s="2" t="str">
        <f>IFERROR(VLOOKUP(AX$1&amp;":"&amp;AX44,'Finish order'!$E:$K,4,FALSE),"")</f>
        <v/>
      </c>
      <c r="AZ44" s="11" t="str">
        <f>IFERROR(VLOOKUP(AX$1&amp;":"&amp;AX44,'Finish order'!$E:$K,5,FALSE),"")</f>
        <v/>
      </c>
      <c r="BA44" s="11" t="str">
        <f>IFERROR(VLOOKUP(AX$1&amp;":"&amp;AX44,'Finish order'!$E:$K,3,FALSE),"")</f>
        <v/>
      </c>
      <c r="BB44" s="2" t="str">
        <f>IFERROR(VLOOKUP(AX$1&amp;":"&amp;AX44,'Finish order'!$E:$K,2,FALSE),"")</f>
        <v/>
      </c>
      <c r="BE44" s="2">
        <v>43</v>
      </c>
      <c r="BF44" s="11" t="str">
        <f>IFERROR(VLOOKUP(BE$1&amp;":"&amp;BE44,'Finish order'!$E:$K,4,FALSE),"")</f>
        <v/>
      </c>
      <c r="BG44" s="2" t="str">
        <f>IFERROR(VLOOKUP(BE$1&amp;":"&amp;BE44,'Finish order'!$E:$K,5,FALSE),"")</f>
        <v/>
      </c>
      <c r="BH44" s="11" t="str">
        <f>IFERROR(VLOOKUP(BE$1&amp;":"&amp;BE44,'Finish order'!$E:$K,3,FALSE),"")</f>
        <v/>
      </c>
      <c r="BI44" s="2" t="str">
        <f>IFERROR(VLOOKUP(BE$1&amp;":"&amp;BE44,'Finish order'!$E:$K,2,FALSE),"")</f>
        <v/>
      </c>
      <c r="BL44" s="2">
        <v>43</v>
      </c>
      <c r="BM44" s="11" t="str">
        <f>IFERROR(VLOOKUP(BL$1&amp;":"&amp;BL44,'Finish order'!$E:$K,4,FALSE),"")</f>
        <v/>
      </c>
      <c r="BN44" s="2" t="str">
        <f>IFERROR(VLOOKUP(BL$1&amp;":"&amp;BL44,'Finish order'!$E:$K,5,FALSE),"")</f>
        <v/>
      </c>
      <c r="BO44" s="11" t="str">
        <f>IFERROR(VLOOKUP(BL$1&amp;":"&amp;BL44,'Finish order'!$E:$K,3,FALSE),"")</f>
        <v/>
      </c>
      <c r="BP44" s="2" t="str">
        <f>IFERROR(VLOOKUP(BL$1&amp;":"&amp;BL44,'Finish order'!$E:$K,2,FALSE),"")</f>
        <v/>
      </c>
      <c r="BS44" s="13">
        <v>43</v>
      </c>
      <c r="BT44" s="2" t="str">
        <f>IFERROR(VLOOKUP(BS$1&amp;":"&amp;BS44,'Finish order'!$E:$K,4,FALSE),"")</f>
        <v/>
      </c>
      <c r="BU44" s="2" t="str">
        <f>IFERROR(VLOOKUP(BS$1&amp;":"&amp;BS44,'Finish order'!$E:$K,5,FALSE),"")</f>
        <v/>
      </c>
      <c r="BV44" s="11" t="str">
        <f>IFERROR(VLOOKUP(BS$1&amp;":"&amp;BS44,'Finish order'!$E:$K,3,FALSE),"")</f>
        <v/>
      </c>
      <c r="BW44" s="2" t="str">
        <f>IFERROR(VLOOKUP(BS$1&amp;":"&amp;BS44,'Finish order'!$E:$K,2,FALSE),"")</f>
        <v/>
      </c>
      <c r="BZ44" s="13">
        <v>43</v>
      </c>
      <c r="CA44" s="2" t="str">
        <f>IFERROR(VLOOKUP(BZ$1&amp;":"&amp;BZ44,'Finish order'!$E:$K,4,FALSE),"")</f>
        <v/>
      </c>
      <c r="CB44" s="2" t="str">
        <f>IFERROR(VLOOKUP(BZ$1&amp;":"&amp;BZ44,'Finish order'!$E:$K,5,FALSE),"")</f>
        <v/>
      </c>
      <c r="CC44" s="11" t="str">
        <f>IFERROR(VLOOKUP(BZ$1&amp;":"&amp;BZ44,'Finish order'!$E:$K,3,FALSE),"")</f>
        <v/>
      </c>
      <c r="CD44" s="2" t="str">
        <f>IFERROR(VLOOKUP(BZ$1&amp;":"&amp;BZ44,'Finish order'!$E:$K,2,FALSE),"")</f>
        <v/>
      </c>
      <c r="CG44" s="2">
        <v>43</v>
      </c>
      <c r="CH44" s="2" t="str">
        <f>IFERROR(VLOOKUP(CG$1&amp;":"&amp;CG44,'Finish order'!$E:$K,4,FALSE),"")</f>
        <v/>
      </c>
      <c r="CI44" s="2" t="str">
        <f>IFERROR(VLOOKUP(CG$1&amp;":"&amp;CG44,'Finish order'!$E:$K,5,FALSE),"")</f>
        <v/>
      </c>
      <c r="CJ44" s="11" t="str">
        <f>IFERROR(VLOOKUP(CG$1&amp;":"&amp;CG44,'Finish order'!$E:$K,3,FALSE),"")</f>
        <v/>
      </c>
      <c r="CK44" s="2" t="str">
        <f>IFERROR(VLOOKUP(CG$1&amp;":"&amp;CG44,'Finish order'!$E:$K,2,FALSE),"")</f>
        <v/>
      </c>
      <c r="CN44" s="2">
        <v>43</v>
      </c>
      <c r="CO44" s="2" t="str">
        <f>IFERROR(VLOOKUP(CN$1&amp;":"&amp;CN44,'Finish order'!$E:$K,4,FALSE),"")</f>
        <v/>
      </c>
      <c r="CP44" s="2" t="str">
        <f>IFERROR(VLOOKUP(CN$1&amp;":"&amp;CN44,'Finish order'!$E:$K,5,FALSE),"")</f>
        <v/>
      </c>
      <c r="CQ44" s="11" t="str">
        <f>IFERROR(VLOOKUP(CN$1&amp;":"&amp;CN44,'Finish order'!$E:$K,3,FALSE),"")</f>
        <v/>
      </c>
      <c r="CR44" s="2" t="str">
        <f>IFERROR(VLOOKUP(CN$1&amp;":"&amp;CN44,'Finish order'!$E:$K,2,FALSE),"")</f>
        <v/>
      </c>
      <c r="CS44" s="11"/>
    </row>
    <row r="45" spans="1:97" x14ac:dyDescent="0.2">
      <c r="A45" s="2">
        <v>44</v>
      </c>
      <c r="B45" s="2" t="str">
        <f>IFERROR(VLOOKUP($A$1&amp;":"&amp;A45,'Finish order'!C:K,6,FALSE),"")</f>
        <v>Paul Woolhouse</v>
      </c>
      <c r="C45" s="2" t="str">
        <f>IFERROR(VLOOKUP(A$1&amp;":"&amp;A45,'Finish order'!$C:$K,9,FALSE),"")</f>
        <v>M50</v>
      </c>
      <c r="D45" s="2" t="str">
        <f>IFERROR(VLOOKUP(A$1&amp;":"&amp;A45,'Finish order'!$C:$K,7,FALSE),"")</f>
        <v>Individual#</v>
      </c>
      <c r="E45" s="11">
        <f>IFERROR(VLOOKUP($A$1&amp;":"&amp;A45,'Finish order'!C:K,5,FALSE),"")</f>
        <v>4.3668981481481482E-2</v>
      </c>
      <c r="F45" s="2">
        <f>IFERROR(VLOOKUP($A$1&amp;":"&amp;A45,'Finish order'!C:K,4,FALSE),"")</f>
        <v>720</v>
      </c>
      <c r="H45" s="2">
        <v>44</v>
      </c>
      <c r="I45" s="2" t="str">
        <f>IFERROR(VLOOKUP(H$1&amp;":"&amp;H45,'Finish order'!$C:$K,6,FALSE),"")</f>
        <v/>
      </c>
      <c r="J45" s="2" t="str">
        <f>IFERROR(VLOOKUP(H$1&amp;":"&amp;H45,'Finish order'!$C:$K,9,FALSE),"")</f>
        <v/>
      </c>
      <c r="K45" s="2" t="str">
        <f>IFERROR(VLOOKUP(H$1&amp;":"&amp;H45,'Finish order'!$C:$K,7,FALSE),"")</f>
        <v/>
      </c>
      <c r="L45" s="11" t="str">
        <f>IFERROR(VLOOKUP(H$1&amp;":"&amp;H45,'Finish order'!$C:$K,5,FALSE),"")</f>
        <v/>
      </c>
      <c r="M45" s="2" t="str">
        <f>IFERROR(VLOOKUP(H$1&amp;":"&amp;H45,'Finish order'!$C:$K,4,FALSE),"")</f>
        <v/>
      </c>
      <c r="O45" s="2">
        <v>44</v>
      </c>
      <c r="P45" s="2" t="str">
        <f>IFERROR(VLOOKUP(O$1&amp;":"&amp;O45,'Finish order'!$E:$K,4,FALSE),"")</f>
        <v/>
      </c>
      <c r="Q45" s="2" t="str">
        <f>IFERROR(VLOOKUP(O$1&amp;":"&amp;O45,'Finish order'!$E:$K,5,FALSE),"")</f>
        <v/>
      </c>
      <c r="R45" s="11" t="str">
        <f>IFERROR(VLOOKUP(O$1&amp;":"&amp;O45,'Finish order'!$E:$K,3,FALSE),"")</f>
        <v/>
      </c>
      <c r="S45" s="2" t="str">
        <f>IFERROR(VLOOKUP(O$1&amp;":"&amp;O45,'Finish order'!$E:$K,2,FALSE),"")</f>
        <v/>
      </c>
      <c r="T45" s="2" t="str">
        <f t="shared" si="1"/>
        <v/>
      </c>
      <c r="V45" s="2">
        <v>44</v>
      </c>
      <c r="W45" s="2" t="str">
        <f>IFERROR(VLOOKUP(V$1&amp;":"&amp;V45,'Finish order'!$E:$K,4,FALSE),"")</f>
        <v/>
      </c>
      <c r="X45" s="2" t="str">
        <f>IFERROR(VLOOKUP(V$1&amp;":"&amp;V45,'Finish order'!$E:$K,5,FALSE),"")</f>
        <v/>
      </c>
      <c r="Y45" s="11" t="str">
        <f>IFERROR(VLOOKUP(V$1&amp;":"&amp;V45,'Finish order'!$E:$K,3,FALSE),"")</f>
        <v/>
      </c>
      <c r="Z45" s="2" t="str">
        <f>IFERROR(VLOOKUP(V$1&amp;":"&amp;V45,'Finish order'!$E:$K,2,FALSE),"")</f>
        <v/>
      </c>
      <c r="AA45" s="2" t="str">
        <f>IF(Table827[[#This Row],[Name]]="","",IF((COUNTIF($I$2:$I$4,W45)&gt;0),"Top3",""))</f>
        <v/>
      </c>
      <c r="AC45" s="2">
        <v>44</v>
      </c>
      <c r="AD45" s="2" t="str">
        <f>IFERROR(VLOOKUP(AC$1&amp;":"&amp;AC45,'Finish order'!$E:$K,4,FALSE),"")</f>
        <v/>
      </c>
      <c r="AE45" s="2" t="str">
        <f>IFERROR(VLOOKUP(AC$1&amp;":"&amp;AC45,'Finish order'!$E:$K,5,FALSE),"")</f>
        <v/>
      </c>
      <c r="AF45" s="11" t="str">
        <f>IFERROR(VLOOKUP(AC$1&amp;":"&amp;AC45,'Finish order'!$E:$K,3,FALSE),"")</f>
        <v/>
      </c>
      <c r="AG45" s="2" t="str">
        <f>IFERROR(VLOOKUP(AC$1&amp;":"&amp;AC45,'Finish order'!$E:$K,2,FALSE),"")</f>
        <v/>
      </c>
      <c r="AJ45" s="2">
        <v>44</v>
      </c>
      <c r="AK45" s="2" t="str">
        <f>IFERROR(VLOOKUP(AJ$1&amp;":"&amp;AJ45,'Finish order'!$E:$K,4,FALSE),"")</f>
        <v/>
      </c>
      <c r="AL45" s="2" t="str">
        <f>IFERROR(VLOOKUP(AJ$1&amp;":"&amp;AJ45,'Finish order'!$E:$K,5,FALSE),"")</f>
        <v/>
      </c>
      <c r="AM45" s="11" t="str">
        <f>IFERROR(VLOOKUP(AJ$1&amp;":"&amp;AJ45,'Finish order'!$E:$K,3,FALSE),"")</f>
        <v/>
      </c>
      <c r="AN45" s="2" t="str">
        <f>IFERROR(VLOOKUP(AJ$1&amp;":"&amp;AJ45,'Finish order'!$E:$K,2,FALSE),"")</f>
        <v/>
      </c>
      <c r="AQ45" s="2">
        <v>44</v>
      </c>
      <c r="AR45" s="2" t="str">
        <f>IFERROR(VLOOKUP(AQ$1&amp;":"&amp;AQ45,'Finish order'!$E:$K,4,FALSE),"")</f>
        <v/>
      </c>
      <c r="AS45" s="11" t="str">
        <f>IFERROR(VLOOKUP(AQ$1&amp;":"&amp;AQ45,'Finish order'!$E:$K,5,FALSE),"")</f>
        <v/>
      </c>
      <c r="AT45" s="11" t="str">
        <f>IFERROR(VLOOKUP(AQ$1&amp;":"&amp;AQ45,'Finish order'!$E:$K,3,FALSE),"")</f>
        <v/>
      </c>
      <c r="AU45" s="2" t="str">
        <f>IFERROR(VLOOKUP(AQ$1&amp;":"&amp;AQ45,'Finish order'!$E:$K,2,FALSE),"")</f>
        <v/>
      </c>
      <c r="AX45" s="2">
        <v>44</v>
      </c>
      <c r="AY45" s="2" t="str">
        <f>IFERROR(VLOOKUP(AX$1&amp;":"&amp;AX45,'Finish order'!$E:$K,4,FALSE),"")</f>
        <v/>
      </c>
      <c r="AZ45" s="11" t="str">
        <f>IFERROR(VLOOKUP(AX$1&amp;":"&amp;AX45,'Finish order'!$E:$K,5,FALSE),"")</f>
        <v/>
      </c>
      <c r="BA45" s="11" t="str">
        <f>IFERROR(VLOOKUP(AX$1&amp;":"&amp;AX45,'Finish order'!$E:$K,3,FALSE),"")</f>
        <v/>
      </c>
      <c r="BB45" s="2" t="str">
        <f>IFERROR(VLOOKUP(AX$1&amp;":"&amp;AX45,'Finish order'!$E:$K,2,FALSE),"")</f>
        <v/>
      </c>
      <c r="BE45" s="2">
        <v>44</v>
      </c>
      <c r="BF45" s="11" t="str">
        <f>IFERROR(VLOOKUP(BE$1&amp;":"&amp;BE45,'Finish order'!$E:$K,4,FALSE),"")</f>
        <v/>
      </c>
      <c r="BG45" s="2" t="str">
        <f>IFERROR(VLOOKUP(BE$1&amp;":"&amp;BE45,'Finish order'!$E:$K,5,FALSE),"")</f>
        <v/>
      </c>
      <c r="BH45" s="11" t="str">
        <f>IFERROR(VLOOKUP(BE$1&amp;":"&amp;BE45,'Finish order'!$E:$K,3,FALSE),"")</f>
        <v/>
      </c>
      <c r="BI45" s="2" t="str">
        <f>IFERROR(VLOOKUP(BE$1&amp;":"&amp;BE45,'Finish order'!$E:$K,2,FALSE),"")</f>
        <v/>
      </c>
      <c r="BL45" s="2">
        <v>44</v>
      </c>
      <c r="BM45" s="11" t="str">
        <f>IFERROR(VLOOKUP(BL$1&amp;":"&amp;BL45,'Finish order'!$E:$K,4,FALSE),"")</f>
        <v/>
      </c>
      <c r="BN45" s="2" t="str">
        <f>IFERROR(VLOOKUP(BL$1&amp;":"&amp;BL45,'Finish order'!$E:$K,5,FALSE),"")</f>
        <v/>
      </c>
      <c r="BO45" s="11" t="str">
        <f>IFERROR(VLOOKUP(BL$1&amp;":"&amp;BL45,'Finish order'!$E:$K,3,FALSE),"")</f>
        <v/>
      </c>
      <c r="BP45" s="2" t="str">
        <f>IFERROR(VLOOKUP(BL$1&amp;":"&amp;BL45,'Finish order'!$E:$K,2,FALSE),"")</f>
        <v/>
      </c>
      <c r="BS45" s="13">
        <v>44</v>
      </c>
      <c r="BT45" s="2" t="str">
        <f>IFERROR(VLOOKUP(BS$1&amp;":"&amp;BS45,'Finish order'!$E:$K,4,FALSE),"")</f>
        <v/>
      </c>
      <c r="BU45" s="2" t="str">
        <f>IFERROR(VLOOKUP(BS$1&amp;":"&amp;BS45,'Finish order'!$E:$K,5,FALSE),"")</f>
        <v/>
      </c>
      <c r="BV45" s="11" t="str">
        <f>IFERROR(VLOOKUP(BS$1&amp;":"&amp;BS45,'Finish order'!$E:$K,3,FALSE),"")</f>
        <v/>
      </c>
      <c r="BW45" s="2" t="str">
        <f>IFERROR(VLOOKUP(BS$1&amp;":"&amp;BS45,'Finish order'!$E:$K,2,FALSE),"")</f>
        <v/>
      </c>
      <c r="BZ45" s="13">
        <v>44</v>
      </c>
      <c r="CA45" s="2" t="str">
        <f>IFERROR(VLOOKUP(BZ$1&amp;":"&amp;BZ45,'Finish order'!$E:$K,4,FALSE),"")</f>
        <v/>
      </c>
      <c r="CB45" s="2" t="str">
        <f>IFERROR(VLOOKUP(BZ$1&amp;":"&amp;BZ45,'Finish order'!$E:$K,5,FALSE),"")</f>
        <v/>
      </c>
      <c r="CC45" s="11" t="str">
        <f>IFERROR(VLOOKUP(BZ$1&amp;":"&amp;BZ45,'Finish order'!$E:$K,3,FALSE),"")</f>
        <v/>
      </c>
      <c r="CD45" s="2" t="str">
        <f>IFERROR(VLOOKUP(BZ$1&amp;":"&amp;BZ45,'Finish order'!$E:$K,2,FALSE),"")</f>
        <v/>
      </c>
      <c r="CG45" s="2">
        <v>44</v>
      </c>
      <c r="CH45" s="2" t="str">
        <f>IFERROR(VLOOKUP(CG$1&amp;":"&amp;CG45,'Finish order'!$E:$K,4,FALSE),"")</f>
        <v/>
      </c>
      <c r="CI45" s="2" t="str">
        <f>IFERROR(VLOOKUP(CG$1&amp;":"&amp;CG45,'Finish order'!$E:$K,5,FALSE),"")</f>
        <v/>
      </c>
      <c r="CJ45" s="11" t="str">
        <f>IFERROR(VLOOKUP(CG$1&amp;":"&amp;CG45,'Finish order'!$E:$K,3,FALSE),"")</f>
        <v/>
      </c>
      <c r="CK45" s="2" t="str">
        <f>IFERROR(VLOOKUP(CG$1&amp;":"&amp;CG45,'Finish order'!$E:$K,2,FALSE),"")</f>
        <v/>
      </c>
      <c r="CN45" s="2">
        <v>44</v>
      </c>
      <c r="CO45" s="2" t="str">
        <f>IFERROR(VLOOKUP(CN$1&amp;":"&amp;CN45,'Finish order'!$E:$K,4,FALSE),"")</f>
        <v/>
      </c>
      <c r="CP45" s="2" t="str">
        <f>IFERROR(VLOOKUP(CN$1&amp;":"&amp;CN45,'Finish order'!$E:$K,5,FALSE),"")</f>
        <v/>
      </c>
      <c r="CQ45" s="11" t="str">
        <f>IFERROR(VLOOKUP(CN$1&amp;":"&amp;CN45,'Finish order'!$E:$K,3,FALSE),"")</f>
        <v/>
      </c>
      <c r="CR45" s="2" t="str">
        <f>IFERROR(VLOOKUP(CN$1&amp;":"&amp;CN45,'Finish order'!$E:$K,2,FALSE),"")</f>
        <v/>
      </c>
      <c r="CS45" s="11"/>
    </row>
    <row r="46" spans="1:97" x14ac:dyDescent="0.2">
      <c r="A46" s="2">
        <v>45</v>
      </c>
      <c r="B46" s="2" t="str">
        <f>IFERROR(VLOOKUP($A$1&amp;":"&amp;A46,'Finish order'!C:K,6,FALSE),"")</f>
        <v>Dominic Wilson</v>
      </c>
      <c r="C46" s="2" t="str">
        <f>IFERROR(VLOOKUP(A$1&amp;":"&amp;A46,'Finish order'!$C:$K,9,FALSE),"")</f>
        <v>M40</v>
      </c>
      <c r="D46" s="2" t="str">
        <f>IFERROR(VLOOKUP(A$1&amp;":"&amp;A46,'Finish order'!$C:$K,7,FALSE),"")</f>
        <v>Individual#</v>
      </c>
      <c r="E46" s="11">
        <f>IFERROR(VLOOKUP($A$1&amp;":"&amp;A46,'Finish order'!C:K,5,FALSE),"")</f>
        <v>4.3680555555555556E-2</v>
      </c>
      <c r="F46" s="2">
        <f>IFERROR(VLOOKUP($A$1&amp;":"&amp;A46,'Finish order'!C:K,4,FALSE),"")</f>
        <v>504</v>
      </c>
      <c r="H46" s="2">
        <v>45</v>
      </c>
      <c r="I46" s="2" t="str">
        <f>IFERROR(VLOOKUP(H$1&amp;":"&amp;H46,'Finish order'!$C:$K,6,FALSE),"")</f>
        <v/>
      </c>
      <c r="J46" s="2" t="str">
        <f>IFERROR(VLOOKUP(H$1&amp;":"&amp;H46,'Finish order'!$C:$K,9,FALSE),"")</f>
        <v/>
      </c>
      <c r="K46" s="2" t="str">
        <f>IFERROR(VLOOKUP(H$1&amp;":"&amp;H46,'Finish order'!$C:$K,7,FALSE),"")</f>
        <v/>
      </c>
      <c r="L46" s="11" t="str">
        <f>IFERROR(VLOOKUP(H$1&amp;":"&amp;H46,'Finish order'!$C:$K,5,FALSE),"")</f>
        <v/>
      </c>
      <c r="M46" s="2" t="str">
        <f>IFERROR(VLOOKUP(H$1&amp;":"&amp;H46,'Finish order'!$C:$K,4,FALSE),"")</f>
        <v/>
      </c>
      <c r="O46" s="2">
        <v>45</v>
      </c>
      <c r="P46" s="2" t="str">
        <f>IFERROR(VLOOKUP(O$1&amp;":"&amp;O46,'Finish order'!$E:$K,4,FALSE),"")</f>
        <v/>
      </c>
      <c r="Q46" s="2" t="str">
        <f>IFERROR(VLOOKUP(O$1&amp;":"&amp;O46,'Finish order'!$E:$K,5,FALSE),"")</f>
        <v/>
      </c>
      <c r="R46" s="11" t="str">
        <f>IFERROR(VLOOKUP(O$1&amp;":"&amp;O46,'Finish order'!$E:$K,3,FALSE),"")</f>
        <v/>
      </c>
      <c r="S46" s="2" t="str">
        <f>IFERROR(VLOOKUP(O$1&amp;":"&amp;O46,'Finish order'!$E:$K,2,FALSE),"")</f>
        <v/>
      </c>
      <c r="T46" s="2" t="str">
        <f t="shared" si="1"/>
        <v/>
      </c>
      <c r="V46" s="2">
        <v>45</v>
      </c>
      <c r="W46" s="2" t="str">
        <f>IFERROR(VLOOKUP(V$1&amp;":"&amp;V46,'Finish order'!$E:$K,4,FALSE),"")</f>
        <v/>
      </c>
      <c r="X46" s="2" t="str">
        <f>IFERROR(VLOOKUP(V$1&amp;":"&amp;V46,'Finish order'!$E:$K,5,FALSE),"")</f>
        <v/>
      </c>
      <c r="Y46" s="11" t="str">
        <f>IFERROR(VLOOKUP(V$1&amp;":"&amp;V46,'Finish order'!$E:$K,3,FALSE),"")</f>
        <v/>
      </c>
      <c r="Z46" s="2" t="str">
        <f>IFERROR(VLOOKUP(V$1&amp;":"&amp;V46,'Finish order'!$E:$K,2,FALSE),"")</f>
        <v/>
      </c>
      <c r="AA46" s="2" t="str">
        <f>IF(Table827[[#This Row],[Name]]="","",IF((COUNTIF($I$2:$I$4,W46)&gt;0),"Top3",""))</f>
        <v/>
      </c>
      <c r="AC46" s="2">
        <v>45</v>
      </c>
      <c r="AD46" s="2" t="str">
        <f>IFERROR(VLOOKUP(AC$1&amp;":"&amp;AC46,'Finish order'!$E:$K,4,FALSE),"")</f>
        <v/>
      </c>
      <c r="AE46" s="2" t="str">
        <f>IFERROR(VLOOKUP(AC$1&amp;":"&amp;AC46,'Finish order'!$E:$K,5,FALSE),"")</f>
        <v/>
      </c>
      <c r="AF46" s="11" t="str">
        <f>IFERROR(VLOOKUP(AC$1&amp;":"&amp;AC46,'Finish order'!$E:$K,3,FALSE),"")</f>
        <v/>
      </c>
      <c r="AG46" s="2" t="str">
        <f>IFERROR(VLOOKUP(AC$1&amp;":"&amp;AC46,'Finish order'!$E:$K,2,FALSE),"")</f>
        <v/>
      </c>
      <c r="AJ46" s="2">
        <v>45</v>
      </c>
      <c r="AK46" s="2" t="str">
        <f>IFERROR(VLOOKUP(AJ$1&amp;":"&amp;AJ46,'Finish order'!$E:$K,4,FALSE),"")</f>
        <v/>
      </c>
      <c r="AL46" s="2" t="str">
        <f>IFERROR(VLOOKUP(AJ$1&amp;":"&amp;AJ46,'Finish order'!$E:$K,5,FALSE),"")</f>
        <v/>
      </c>
      <c r="AM46" s="11" t="str">
        <f>IFERROR(VLOOKUP(AJ$1&amp;":"&amp;AJ46,'Finish order'!$E:$K,3,FALSE),"")</f>
        <v/>
      </c>
      <c r="AN46" s="2" t="str">
        <f>IFERROR(VLOOKUP(AJ$1&amp;":"&amp;AJ46,'Finish order'!$E:$K,2,FALSE),"")</f>
        <v/>
      </c>
      <c r="AQ46" s="2">
        <v>45</v>
      </c>
      <c r="AR46" s="2" t="str">
        <f>IFERROR(VLOOKUP(AQ$1&amp;":"&amp;AQ46,'Finish order'!$E:$K,4,FALSE),"")</f>
        <v/>
      </c>
      <c r="AS46" s="11" t="str">
        <f>IFERROR(VLOOKUP(AQ$1&amp;":"&amp;AQ46,'Finish order'!$E:$K,5,FALSE),"")</f>
        <v/>
      </c>
      <c r="AT46" s="11" t="str">
        <f>IFERROR(VLOOKUP(AQ$1&amp;":"&amp;AQ46,'Finish order'!$E:$K,3,FALSE),"")</f>
        <v/>
      </c>
      <c r="AU46" s="2" t="str">
        <f>IFERROR(VLOOKUP(AQ$1&amp;":"&amp;AQ46,'Finish order'!$E:$K,2,FALSE),"")</f>
        <v/>
      </c>
      <c r="AX46" s="2">
        <v>45</v>
      </c>
      <c r="AY46" s="2" t="str">
        <f>IFERROR(VLOOKUP(AX$1&amp;":"&amp;AX46,'Finish order'!$E:$K,4,FALSE),"")</f>
        <v/>
      </c>
      <c r="AZ46" s="11" t="str">
        <f>IFERROR(VLOOKUP(AX$1&amp;":"&amp;AX46,'Finish order'!$E:$K,5,FALSE),"")</f>
        <v/>
      </c>
      <c r="BA46" s="11" t="str">
        <f>IFERROR(VLOOKUP(AX$1&amp;":"&amp;AX46,'Finish order'!$E:$K,3,FALSE),"")</f>
        <v/>
      </c>
      <c r="BB46" s="2" t="str">
        <f>IFERROR(VLOOKUP(AX$1&amp;":"&amp;AX46,'Finish order'!$E:$K,2,FALSE),"")</f>
        <v/>
      </c>
      <c r="BE46" s="2">
        <v>45</v>
      </c>
      <c r="BF46" s="11" t="str">
        <f>IFERROR(VLOOKUP(BE$1&amp;":"&amp;BE46,'Finish order'!$E:$K,4,FALSE),"")</f>
        <v/>
      </c>
      <c r="BG46" s="2" t="str">
        <f>IFERROR(VLOOKUP(BE$1&amp;":"&amp;BE46,'Finish order'!$E:$K,5,FALSE),"")</f>
        <v/>
      </c>
      <c r="BH46" s="11" t="str">
        <f>IFERROR(VLOOKUP(BE$1&amp;":"&amp;BE46,'Finish order'!$E:$K,3,FALSE),"")</f>
        <v/>
      </c>
      <c r="BI46" s="2" t="str">
        <f>IFERROR(VLOOKUP(BE$1&amp;":"&amp;BE46,'Finish order'!$E:$K,2,FALSE),"")</f>
        <v/>
      </c>
      <c r="BL46" s="2">
        <v>45</v>
      </c>
      <c r="BM46" s="11" t="str">
        <f>IFERROR(VLOOKUP(BL$1&amp;":"&amp;BL46,'Finish order'!$E:$K,4,FALSE),"")</f>
        <v/>
      </c>
      <c r="BN46" s="2" t="str">
        <f>IFERROR(VLOOKUP(BL$1&amp;":"&amp;BL46,'Finish order'!$E:$K,5,FALSE),"")</f>
        <v/>
      </c>
      <c r="BO46" s="11" t="str">
        <f>IFERROR(VLOOKUP(BL$1&amp;":"&amp;BL46,'Finish order'!$E:$K,3,FALSE),"")</f>
        <v/>
      </c>
      <c r="BP46" s="2" t="str">
        <f>IFERROR(VLOOKUP(BL$1&amp;":"&amp;BL46,'Finish order'!$E:$K,2,FALSE),"")</f>
        <v/>
      </c>
      <c r="BS46" s="13">
        <v>45</v>
      </c>
      <c r="BT46" s="2" t="str">
        <f>IFERROR(VLOOKUP(BS$1&amp;":"&amp;BS46,'Finish order'!$E:$K,4,FALSE),"")</f>
        <v/>
      </c>
      <c r="BU46" s="2" t="str">
        <f>IFERROR(VLOOKUP(BS$1&amp;":"&amp;BS46,'Finish order'!$E:$K,5,FALSE),"")</f>
        <v/>
      </c>
      <c r="BV46" s="11" t="str">
        <f>IFERROR(VLOOKUP(BS$1&amp;":"&amp;BS46,'Finish order'!$E:$K,3,FALSE),"")</f>
        <v/>
      </c>
      <c r="BW46" s="2" t="str">
        <f>IFERROR(VLOOKUP(BS$1&amp;":"&amp;BS46,'Finish order'!$E:$K,2,FALSE),"")</f>
        <v/>
      </c>
      <c r="BZ46" s="13">
        <v>45</v>
      </c>
      <c r="CA46" s="2" t="str">
        <f>IFERROR(VLOOKUP(BZ$1&amp;":"&amp;BZ46,'Finish order'!$E:$K,4,FALSE),"")</f>
        <v/>
      </c>
      <c r="CB46" s="2" t="str">
        <f>IFERROR(VLOOKUP(BZ$1&amp;":"&amp;BZ46,'Finish order'!$E:$K,5,FALSE),"")</f>
        <v/>
      </c>
      <c r="CC46" s="11" t="str">
        <f>IFERROR(VLOOKUP(BZ$1&amp;":"&amp;BZ46,'Finish order'!$E:$K,3,FALSE),"")</f>
        <v/>
      </c>
      <c r="CD46" s="2" t="str">
        <f>IFERROR(VLOOKUP(BZ$1&amp;":"&amp;BZ46,'Finish order'!$E:$K,2,FALSE),"")</f>
        <v/>
      </c>
      <c r="CG46" s="2">
        <v>45</v>
      </c>
      <c r="CH46" s="2" t="str">
        <f>IFERROR(VLOOKUP(CG$1&amp;":"&amp;CG46,'Finish order'!$E:$K,4,FALSE),"")</f>
        <v/>
      </c>
      <c r="CI46" s="2" t="str">
        <f>IFERROR(VLOOKUP(CG$1&amp;":"&amp;CG46,'Finish order'!$E:$K,5,FALSE),"")</f>
        <v/>
      </c>
      <c r="CJ46" s="11" t="str">
        <f>IFERROR(VLOOKUP(CG$1&amp;":"&amp;CG46,'Finish order'!$E:$K,3,FALSE),"")</f>
        <v/>
      </c>
      <c r="CK46" s="2" t="str">
        <f>IFERROR(VLOOKUP(CG$1&amp;":"&amp;CG46,'Finish order'!$E:$K,2,FALSE),"")</f>
        <v/>
      </c>
      <c r="CN46" s="2">
        <v>45</v>
      </c>
      <c r="CO46" s="2" t="str">
        <f>IFERROR(VLOOKUP(CN$1&amp;":"&amp;CN46,'Finish order'!$E:$K,4,FALSE),"")</f>
        <v/>
      </c>
      <c r="CP46" s="2" t="str">
        <f>IFERROR(VLOOKUP(CN$1&amp;":"&amp;CN46,'Finish order'!$E:$K,5,FALSE),"")</f>
        <v/>
      </c>
      <c r="CQ46" s="11" t="str">
        <f>IFERROR(VLOOKUP(CN$1&amp;":"&amp;CN46,'Finish order'!$E:$K,3,FALSE),"")</f>
        <v/>
      </c>
      <c r="CR46" s="2" t="str">
        <f>IFERROR(VLOOKUP(CN$1&amp;":"&amp;CN46,'Finish order'!$E:$K,2,FALSE),"")</f>
        <v/>
      </c>
      <c r="CS46" s="11"/>
    </row>
    <row r="47" spans="1:97" x14ac:dyDescent="0.2">
      <c r="A47" s="2">
        <v>46</v>
      </c>
      <c r="B47" s="2" t="str">
        <f>IFERROR(VLOOKUP($A$1&amp;":"&amp;A47,'Finish order'!C:K,6,FALSE),"")</f>
        <v>James Mullholland</v>
      </c>
      <c r="C47" s="2" t="str">
        <f>IFERROR(VLOOKUP(A$1&amp;":"&amp;A47,'Finish order'!$C:$K,9,FALSE),"")</f>
        <v>MSEN</v>
      </c>
      <c r="D47" s="2" t="str">
        <f>IFERROR(VLOOKUP(A$1&amp;":"&amp;A47,'Finish order'!$C:$K,7,FALSE),"")</f>
        <v>Individual#</v>
      </c>
      <c r="E47" s="11">
        <f>IFERROR(VLOOKUP($A$1&amp;":"&amp;A47,'Finish order'!C:K,5,FALSE),"")</f>
        <v>4.3807870370370372E-2</v>
      </c>
      <c r="F47" s="2">
        <f>IFERROR(VLOOKUP($A$1&amp;":"&amp;A47,'Finish order'!C:K,4,FALSE),"")</f>
        <v>344</v>
      </c>
      <c r="H47" s="2">
        <v>46</v>
      </c>
      <c r="I47" s="2" t="str">
        <f>IFERROR(VLOOKUP(H$1&amp;":"&amp;H47,'Finish order'!$C:$K,6,FALSE),"")</f>
        <v/>
      </c>
      <c r="J47" s="2" t="str">
        <f>IFERROR(VLOOKUP(H$1&amp;":"&amp;H47,'Finish order'!$C:$K,9,FALSE),"")</f>
        <v/>
      </c>
      <c r="K47" s="2" t="str">
        <f>IFERROR(VLOOKUP(H$1&amp;":"&amp;H47,'Finish order'!$C:$K,7,FALSE),"")</f>
        <v/>
      </c>
      <c r="L47" s="11" t="str">
        <f>IFERROR(VLOOKUP(H$1&amp;":"&amp;H47,'Finish order'!$C:$K,5,FALSE),"")</f>
        <v/>
      </c>
      <c r="M47" s="2" t="str">
        <f>IFERROR(VLOOKUP(H$1&amp;":"&amp;H47,'Finish order'!$C:$K,4,FALSE),"")</f>
        <v/>
      </c>
      <c r="O47" s="2">
        <v>46</v>
      </c>
      <c r="P47" s="2" t="str">
        <f>IFERROR(VLOOKUP(O$1&amp;":"&amp;O47,'Finish order'!$E:$K,4,FALSE),"")</f>
        <v/>
      </c>
      <c r="Q47" s="2" t="str">
        <f>IFERROR(VLOOKUP(O$1&amp;":"&amp;O47,'Finish order'!$E:$K,5,FALSE),"")</f>
        <v/>
      </c>
      <c r="R47" s="11" t="str">
        <f>IFERROR(VLOOKUP(O$1&amp;":"&amp;O47,'Finish order'!$E:$K,3,FALSE),"")</f>
        <v/>
      </c>
      <c r="S47" s="2" t="str">
        <f>IFERROR(VLOOKUP(O$1&amp;":"&amp;O47,'Finish order'!$E:$K,2,FALSE),"")</f>
        <v/>
      </c>
      <c r="T47" s="2" t="str">
        <f t="shared" si="1"/>
        <v/>
      </c>
      <c r="V47" s="2">
        <v>46</v>
      </c>
      <c r="W47" s="2" t="str">
        <f>IFERROR(VLOOKUP(V$1&amp;":"&amp;V47,'Finish order'!$E:$K,4,FALSE),"")</f>
        <v/>
      </c>
      <c r="X47" s="2" t="str">
        <f>IFERROR(VLOOKUP(V$1&amp;":"&amp;V47,'Finish order'!$E:$K,5,FALSE),"")</f>
        <v/>
      </c>
      <c r="Y47" s="11" t="str">
        <f>IFERROR(VLOOKUP(V$1&amp;":"&amp;V47,'Finish order'!$E:$K,3,FALSE),"")</f>
        <v/>
      </c>
      <c r="Z47" s="2" t="str">
        <f>IFERROR(VLOOKUP(V$1&amp;":"&amp;V47,'Finish order'!$E:$K,2,FALSE),"")</f>
        <v/>
      </c>
      <c r="AA47" s="2" t="str">
        <f>IF(Table827[[#This Row],[Name]]="","",IF((COUNTIF($I$2:$I$4,W47)&gt;0),"Top3",""))</f>
        <v/>
      </c>
      <c r="AC47" s="2">
        <v>46</v>
      </c>
      <c r="AD47" s="2" t="str">
        <f>IFERROR(VLOOKUP(AC$1&amp;":"&amp;AC47,'Finish order'!$E:$K,4,FALSE),"")</f>
        <v/>
      </c>
      <c r="AE47" s="2" t="str">
        <f>IFERROR(VLOOKUP(AC$1&amp;":"&amp;AC47,'Finish order'!$E:$K,5,FALSE),"")</f>
        <v/>
      </c>
      <c r="AF47" s="11" t="str">
        <f>IFERROR(VLOOKUP(AC$1&amp;":"&amp;AC47,'Finish order'!$E:$K,3,FALSE),"")</f>
        <v/>
      </c>
      <c r="AG47" s="2" t="str">
        <f>IFERROR(VLOOKUP(AC$1&amp;":"&amp;AC47,'Finish order'!$E:$K,2,FALSE),"")</f>
        <v/>
      </c>
      <c r="AJ47" s="2">
        <v>46</v>
      </c>
      <c r="AK47" s="2" t="str">
        <f>IFERROR(VLOOKUP(AJ$1&amp;":"&amp;AJ47,'Finish order'!$E:$K,4,FALSE),"")</f>
        <v/>
      </c>
      <c r="AL47" s="2" t="str">
        <f>IFERROR(VLOOKUP(AJ$1&amp;":"&amp;AJ47,'Finish order'!$E:$K,5,FALSE),"")</f>
        <v/>
      </c>
      <c r="AM47" s="11" t="str">
        <f>IFERROR(VLOOKUP(AJ$1&amp;":"&amp;AJ47,'Finish order'!$E:$K,3,FALSE),"")</f>
        <v/>
      </c>
      <c r="AN47" s="2" t="str">
        <f>IFERROR(VLOOKUP(AJ$1&amp;":"&amp;AJ47,'Finish order'!$E:$K,2,FALSE),"")</f>
        <v/>
      </c>
      <c r="AQ47" s="2">
        <v>46</v>
      </c>
      <c r="AR47" s="2" t="str">
        <f>IFERROR(VLOOKUP(AQ$1&amp;":"&amp;AQ47,'Finish order'!$E:$K,4,FALSE),"")</f>
        <v/>
      </c>
      <c r="AS47" s="11" t="str">
        <f>IFERROR(VLOOKUP(AQ$1&amp;":"&amp;AQ47,'Finish order'!$E:$K,5,FALSE),"")</f>
        <v/>
      </c>
      <c r="AT47" s="11" t="str">
        <f>IFERROR(VLOOKUP(AQ$1&amp;":"&amp;AQ47,'Finish order'!$E:$K,3,FALSE),"")</f>
        <v/>
      </c>
      <c r="AU47" s="2" t="str">
        <f>IFERROR(VLOOKUP(AQ$1&amp;":"&amp;AQ47,'Finish order'!$E:$K,2,FALSE),"")</f>
        <v/>
      </c>
      <c r="AX47" s="2">
        <v>46</v>
      </c>
      <c r="AY47" s="2" t="str">
        <f>IFERROR(VLOOKUP(AX$1&amp;":"&amp;AX47,'Finish order'!$E:$K,4,FALSE),"")</f>
        <v/>
      </c>
      <c r="AZ47" s="11" t="str">
        <f>IFERROR(VLOOKUP(AX$1&amp;":"&amp;AX47,'Finish order'!$E:$K,5,FALSE),"")</f>
        <v/>
      </c>
      <c r="BA47" s="11" t="str">
        <f>IFERROR(VLOOKUP(AX$1&amp;":"&amp;AX47,'Finish order'!$E:$K,3,FALSE),"")</f>
        <v/>
      </c>
      <c r="BB47" s="2" t="str">
        <f>IFERROR(VLOOKUP(AX$1&amp;":"&amp;AX47,'Finish order'!$E:$K,2,FALSE),"")</f>
        <v/>
      </c>
      <c r="BE47" s="2">
        <v>46</v>
      </c>
      <c r="BF47" s="11" t="str">
        <f>IFERROR(VLOOKUP(BE$1&amp;":"&amp;BE47,'Finish order'!$E:$K,4,FALSE),"")</f>
        <v/>
      </c>
      <c r="BG47" s="2" t="str">
        <f>IFERROR(VLOOKUP(BE$1&amp;":"&amp;BE47,'Finish order'!$E:$K,5,FALSE),"")</f>
        <v/>
      </c>
      <c r="BH47" s="11" t="str">
        <f>IFERROR(VLOOKUP(BE$1&amp;":"&amp;BE47,'Finish order'!$E:$K,3,FALSE),"")</f>
        <v/>
      </c>
      <c r="BI47" s="2" t="str">
        <f>IFERROR(VLOOKUP(BE$1&amp;":"&amp;BE47,'Finish order'!$E:$K,2,FALSE),"")</f>
        <v/>
      </c>
      <c r="BL47" s="2">
        <v>46</v>
      </c>
      <c r="BM47" s="11" t="str">
        <f>IFERROR(VLOOKUP(BL$1&amp;":"&amp;BL47,'Finish order'!$E:$K,4,FALSE),"")</f>
        <v/>
      </c>
      <c r="BN47" s="2" t="str">
        <f>IFERROR(VLOOKUP(BL$1&amp;":"&amp;BL47,'Finish order'!$E:$K,5,FALSE),"")</f>
        <v/>
      </c>
      <c r="BO47" s="11" t="str">
        <f>IFERROR(VLOOKUP(BL$1&amp;":"&amp;BL47,'Finish order'!$E:$K,3,FALSE),"")</f>
        <v/>
      </c>
      <c r="BP47" s="2" t="str">
        <f>IFERROR(VLOOKUP(BL$1&amp;":"&amp;BL47,'Finish order'!$E:$K,2,FALSE),"")</f>
        <v/>
      </c>
      <c r="BS47" s="13">
        <v>46</v>
      </c>
      <c r="BT47" s="2" t="str">
        <f>IFERROR(VLOOKUP(BS$1&amp;":"&amp;BS47,'Finish order'!$E:$K,4,FALSE),"")</f>
        <v/>
      </c>
      <c r="BU47" s="2" t="str">
        <f>IFERROR(VLOOKUP(BS$1&amp;":"&amp;BS47,'Finish order'!$E:$K,5,FALSE),"")</f>
        <v/>
      </c>
      <c r="BV47" s="11" t="str">
        <f>IFERROR(VLOOKUP(BS$1&amp;":"&amp;BS47,'Finish order'!$E:$K,3,FALSE),"")</f>
        <v/>
      </c>
      <c r="BW47" s="2" t="str">
        <f>IFERROR(VLOOKUP(BS$1&amp;":"&amp;BS47,'Finish order'!$E:$K,2,FALSE),"")</f>
        <v/>
      </c>
      <c r="BZ47" s="13">
        <v>46</v>
      </c>
      <c r="CA47" s="2" t="str">
        <f>IFERROR(VLOOKUP(BZ$1&amp;":"&amp;BZ47,'Finish order'!$E:$K,4,FALSE),"")</f>
        <v/>
      </c>
      <c r="CB47" s="2" t="str">
        <f>IFERROR(VLOOKUP(BZ$1&amp;":"&amp;BZ47,'Finish order'!$E:$K,5,FALSE),"")</f>
        <v/>
      </c>
      <c r="CC47" s="11" t="str">
        <f>IFERROR(VLOOKUP(BZ$1&amp;":"&amp;BZ47,'Finish order'!$E:$K,3,FALSE),"")</f>
        <v/>
      </c>
      <c r="CD47" s="2" t="str">
        <f>IFERROR(VLOOKUP(BZ$1&amp;":"&amp;BZ47,'Finish order'!$E:$K,2,FALSE),"")</f>
        <v/>
      </c>
      <c r="CG47" s="2">
        <v>46</v>
      </c>
      <c r="CH47" s="2" t="str">
        <f>IFERROR(VLOOKUP(CG$1&amp;":"&amp;CG47,'Finish order'!$E:$K,4,FALSE),"")</f>
        <v/>
      </c>
      <c r="CI47" s="2" t="str">
        <f>IFERROR(VLOOKUP(CG$1&amp;":"&amp;CG47,'Finish order'!$E:$K,5,FALSE),"")</f>
        <v/>
      </c>
      <c r="CJ47" s="11" t="str">
        <f>IFERROR(VLOOKUP(CG$1&amp;":"&amp;CG47,'Finish order'!$E:$K,3,FALSE),"")</f>
        <v/>
      </c>
      <c r="CK47" s="2" t="str">
        <f>IFERROR(VLOOKUP(CG$1&amp;":"&amp;CG47,'Finish order'!$E:$K,2,FALSE),"")</f>
        <v/>
      </c>
      <c r="CN47" s="2">
        <v>46</v>
      </c>
      <c r="CO47" s="2" t="str">
        <f>IFERROR(VLOOKUP(CN$1&amp;":"&amp;CN47,'Finish order'!$E:$K,4,FALSE),"")</f>
        <v/>
      </c>
      <c r="CP47" s="2" t="str">
        <f>IFERROR(VLOOKUP(CN$1&amp;":"&amp;CN47,'Finish order'!$E:$K,5,FALSE),"")</f>
        <v/>
      </c>
      <c r="CQ47" s="11" t="str">
        <f>IFERROR(VLOOKUP(CN$1&amp;":"&amp;CN47,'Finish order'!$E:$K,3,FALSE),"")</f>
        <v/>
      </c>
      <c r="CR47" s="2" t="str">
        <f>IFERROR(VLOOKUP(CN$1&amp;":"&amp;CN47,'Finish order'!$E:$K,2,FALSE),"")</f>
        <v/>
      </c>
      <c r="CS47" s="11"/>
    </row>
    <row r="48" spans="1:97" x14ac:dyDescent="0.2">
      <c r="A48" s="2">
        <v>47</v>
      </c>
      <c r="B48" s="2" t="str">
        <f>IFERROR(VLOOKUP($A$1&amp;":"&amp;A48,'Finish order'!C:K,6,FALSE),"")</f>
        <v>Russ Grayson</v>
      </c>
      <c r="C48" s="2" t="str">
        <f>IFERROR(VLOOKUP(A$1&amp;":"&amp;A48,'Finish order'!$C:$K,9,FALSE),"")</f>
        <v>M50</v>
      </c>
      <c r="D48" s="2" t="str">
        <f>IFERROR(VLOOKUP(A$1&amp;":"&amp;A48,'Finish order'!$C:$K,7,FALSE),"")</f>
        <v>Pickering RC</v>
      </c>
      <c r="E48" s="11">
        <f>IFERROR(VLOOKUP($A$1&amp;":"&amp;A48,'Finish order'!C:K,5,FALSE),"")</f>
        <v>4.4236111111111108E-2</v>
      </c>
      <c r="F48" s="2">
        <f>IFERROR(VLOOKUP($A$1&amp;":"&amp;A48,'Finish order'!C:K,4,FALSE),"")</f>
        <v>707</v>
      </c>
      <c r="H48" s="2">
        <v>47</v>
      </c>
      <c r="I48" s="2" t="str">
        <f>IFERROR(VLOOKUP(H$1&amp;":"&amp;H48,'Finish order'!$C:$K,6,FALSE),"")</f>
        <v/>
      </c>
      <c r="J48" s="2" t="str">
        <f>IFERROR(VLOOKUP(H$1&amp;":"&amp;H48,'Finish order'!$C:$K,9,FALSE),"")</f>
        <v/>
      </c>
      <c r="K48" s="2" t="str">
        <f>IFERROR(VLOOKUP(H$1&amp;":"&amp;H48,'Finish order'!$C:$K,7,FALSE),"")</f>
        <v/>
      </c>
      <c r="L48" s="11" t="str">
        <f>IFERROR(VLOOKUP(H$1&amp;":"&amp;H48,'Finish order'!$C:$K,5,FALSE),"")</f>
        <v/>
      </c>
      <c r="M48" s="2" t="str">
        <f>IFERROR(VLOOKUP(H$1&amp;":"&amp;H48,'Finish order'!$C:$K,4,FALSE),"")</f>
        <v/>
      </c>
      <c r="O48" s="2">
        <v>47</v>
      </c>
      <c r="P48" s="2" t="str">
        <f>IFERROR(VLOOKUP(O$1&amp;":"&amp;O48,'Finish order'!$E:$K,4,FALSE),"")</f>
        <v/>
      </c>
      <c r="Q48" s="2" t="str">
        <f>IFERROR(VLOOKUP(O$1&amp;":"&amp;O48,'Finish order'!$E:$K,5,FALSE),"")</f>
        <v/>
      </c>
      <c r="R48" s="11" t="str">
        <f>IFERROR(VLOOKUP(O$1&amp;":"&amp;O48,'Finish order'!$E:$K,3,FALSE),"")</f>
        <v/>
      </c>
      <c r="S48" s="2" t="str">
        <f>IFERROR(VLOOKUP(O$1&amp;":"&amp;O48,'Finish order'!$E:$K,2,FALSE),"")</f>
        <v/>
      </c>
      <c r="T48" s="2" t="str">
        <f t="shared" si="1"/>
        <v/>
      </c>
      <c r="V48" s="2">
        <v>47</v>
      </c>
      <c r="W48" s="2" t="str">
        <f>IFERROR(VLOOKUP(V$1&amp;":"&amp;V48,'Finish order'!$E:$K,4,FALSE),"")</f>
        <v/>
      </c>
      <c r="X48" s="2" t="str">
        <f>IFERROR(VLOOKUP(V$1&amp;":"&amp;V48,'Finish order'!$E:$K,5,FALSE),"")</f>
        <v/>
      </c>
      <c r="Y48" s="11" t="str">
        <f>IFERROR(VLOOKUP(V$1&amp;":"&amp;V48,'Finish order'!$E:$K,3,FALSE),"")</f>
        <v/>
      </c>
      <c r="Z48" s="2" t="str">
        <f>IFERROR(VLOOKUP(V$1&amp;":"&amp;V48,'Finish order'!$E:$K,2,FALSE),"")</f>
        <v/>
      </c>
      <c r="AA48" s="2" t="str">
        <f>IF(Table827[[#This Row],[Name]]="","",IF((COUNTIF($I$2:$I$4,W48)&gt;0),"Top3",""))</f>
        <v/>
      </c>
      <c r="AC48" s="2">
        <v>47</v>
      </c>
      <c r="AD48" s="2" t="str">
        <f>IFERROR(VLOOKUP(AC$1&amp;":"&amp;AC48,'Finish order'!$E:$K,4,FALSE),"")</f>
        <v/>
      </c>
      <c r="AE48" s="2" t="str">
        <f>IFERROR(VLOOKUP(AC$1&amp;":"&amp;AC48,'Finish order'!$E:$K,5,FALSE),"")</f>
        <v/>
      </c>
      <c r="AF48" s="11" t="str">
        <f>IFERROR(VLOOKUP(AC$1&amp;":"&amp;AC48,'Finish order'!$E:$K,3,FALSE),"")</f>
        <v/>
      </c>
      <c r="AG48" s="2" t="str">
        <f>IFERROR(VLOOKUP(AC$1&amp;":"&amp;AC48,'Finish order'!$E:$K,2,FALSE),"")</f>
        <v/>
      </c>
      <c r="AJ48" s="2">
        <v>47</v>
      </c>
      <c r="AK48" s="2" t="str">
        <f>IFERROR(VLOOKUP(AJ$1&amp;":"&amp;AJ48,'Finish order'!$E:$K,4,FALSE),"")</f>
        <v/>
      </c>
      <c r="AL48" s="2" t="str">
        <f>IFERROR(VLOOKUP(AJ$1&amp;":"&amp;AJ48,'Finish order'!$E:$K,5,FALSE),"")</f>
        <v/>
      </c>
      <c r="AM48" s="11" t="str">
        <f>IFERROR(VLOOKUP(AJ$1&amp;":"&amp;AJ48,'Finish order'!$E:$K,3,FALSE),"")</f>
        <v/>
      </c>
      <c r="AN48" s="2" t="str">
        <f>IFERROR(VLOOKUP(AJ$1&amp;":"&amp;AJ48,'Finish order'!$E:$K,2,FALSE),"")</f>
        <v/>
      </c>
      <c r="AQ48" s="2">
        <v>47</v>
      </c>
      <c r="AR48" s="2" t="str">
        <f>IFERROR(VLOOKUP(AQ$1&amp;":"&amp;AQ48,'Finish order'!$E:$K,4,FALSE),"")</f>
        <v/>
      </c>
      <c r="AS48" s="11" t="str">
        <f>IFERROR(VLOOKUP(AQ$1&amp;":"&amp;AQ48,'Finish order'!$E:$K,5,FALSE),"")</f>
        <v/>
      </c>
      <c r="AT48" s="11" t="str">
        <f>IFERROR(VLOOKUP(AQ$1&amp;":"&amp;AQ48,'Finish order'!$E:$K,3,FALSE),"")</f>
        <v/>
      </c>
      <c r="AU48" s="2" t="str">
        <f>IFERROR(VLOOKUP(AQ$1&amp;":"&amp;AQ48,'Finish order'!$E:$K,2,FALSE),"")</f>
        <v/>
      </c>
      <c r="AX48" s="2">
        <v>47</v>
      </c>
      <c r="AY48" s="2" t="str">
        <f>IFERROR(VLOOKUP(AX$1&amp;":"&amp;AX48,'Finish order'!$E:$K,4,FALSE),"")</f>
        <v/>
      </c>
      <c r="AZ48" s="11" t="str">
        <f>IFERROR(VLOOKUP(AX$1&amp;":"&amp;AX48,'Finish order'!$E:$K,5,FALSE),"")</f>
        <v/>
      </c>
      <c r="BA48" s="11" t="str">
        <f>IFERROR(VLOOKUP(AX$1&amp;":"&amp;AX48,'Finish order'!$E:$K,3,FALSE),"")</f>
        <v/>
      </c>
      <c r="BB48" s="2" t="str">
        <f>IFERROR(VLOOKUP(AX$1&amp;":"&amp;AX48,'Finish order'!$E:$K,2,FALSE),"")</f>
        <v/>
      </c>
      <c r="BE48" s="2">
        <v>47</v>
      </c>
      <c r="BF48" s="11" t="str">
        <f>IFERROR(VLOOKUP(BE$1&amp;":"&amp;BE48,'Finish order'!$E:$K,4,FALSE),"")</f>
        <v/>
      </c>
      <c r="BG48" s="2" t="str">
        <f>IFERROR(VLOOKUP(BE$1&amp;":"&amp;BE48,'Finish order'!$E:$K,5,FALSE),"")</f>
        <v/>
      </c>
      <c r="BH48" s="11" t="str">
        <f>IFERROR(VLOOKUP(BE$1&amp;":"&amp;BE48,'Finish order'!$E:$K,3,FALSE),"")</f>
        <v/>
      </c>
      <c r="BI48" s="2" t="str">
        <f>IFERROR(VLOOKUP(BE$1&amp;":"&amp;BE48,'Finish order'!$E:$K,2,FALSE),"")</f>
        <v/>
      </c>
      <c r="BL48" s="2">
        <v>47</v>
      </c>
      <c r="BM48" s="11" t="str">
        <f>IFERROR(VLOOKUP(BL$1&amp;":"&amp;BL48,'Finish order'!$E:$K,4,FALSE),"")</f>
        <v/>
      </c>
      <c r="BN48" s="2" t="str">
        <f>IFERROR(VLOOKUP(BL$1&amp;":"&amp;BL48,'Finish order'!$E:$K,5,FALSE),"")</f>
        <v/>
      </c>
      <c r="BO48" s="11" t="str">
        <f>IFERROR(VLOOKUP(BL$1&amp;":"&amp;BL48,'Finish order'!$E:$K,3,FALSE),"")</f>
        <v/>
      </c>
      <c r="BP48" s="2" t="str">
        <f>IFERROR(VLOOKUP(BL$1&amp;":"&amp;BL48,'Finish order'!$E:$K,2,FALSE),"")</f>
        <v/>
      </c>
      <c r="BS48" s="13">
        <v>47</v>
      </c>
      <c r="BT48" s="2" t="str">
        <f>IFERROR(VLOOKUP(BS$1&amp;":"&amp;BS48,'Finish order'!$E:$K,4,FALSE),"")</f>
        <v/>
      </c>
      <c r="BU48" s="2" t="str">
        <f>IFERROR(VLOOKUP(BS$1&amp;":"&amp;BS48,'Finish order'!$E:$K,5,FALSE),"")</f>
        <v/>
      </c>
      <c r="BV48" s="11" t="str">
        <f>IFERROR(VLOOKUP(BS$1&amp;":"&amp;BS48,'Finish order'!$E:$K,3,FALSE),"")</f>
        <v/>
      </c>
      <c r="BW48" s="2" t="str">
        <f>IFERROR(VLOOKUP(BS$1&amp;":"&amp;BS48,'Finish order'!$E:$K,2,FALSE),"")</f>
        <v/>
      </c>
      <c r="BZ48" s="13">
        <v>47</v>
      </c>
      <c r="CA48" s="2" t="str">
        <f>IFERROR(VLOOKUP(BZ$1&amp;":"&amp;BZ48,'Finish order'!$E:$K,4,FALSE),"")</f>
        <v/>
      </c>
      <c r="CB48" s="2" t="str">
        <f>IFERROR(VLOOKUP(BZ$1&amp;":"&amp;BZ48,'Finish order'!$E:$K,5,FALSE),"")</f>
        <v/>
      </c>
      <c r="CC48" s="11" t="str">
        <f>IFERROR(VLOOKUP(BZ$1&amp;":"&amp;BZ48,'Finish order'!$E:$K,3,FALSE),"")</f>
        <v/>
      </c>
      <c r="CD48" s="2" t="str">
        <f>IFERROR(VLOOKUP(BZ$1&amp;":"&amp;BZ48,'Finish order'!$E:$K,2,FALSE),"")</f>
        <v/>
      </c>
      <c r="CG48" s="2">
        <v>47</v>
      </c>
      <c r="CH48" s="2" t="str">
        <f>IFERROR(VLOOKUP(CG$1&amp;":"&amp;CG48,'Finish order'!$E:$K,4,FALSE),"")</f>
        <v/>
      </c>
      <c r="CI48" s="2" t="str">
        <f>IFERROR(VLOOKUP(CG$1&amp;":"&amp;CG48,'Finish order'!$E:$K,5,FALSE),"")</f>
        <v/>
      </c>
      <c r="CJ48" s="11" t="str">
        <f>IFERROR(VLOOKUP(CG$1&amp;":"&amp;CG48,'Finish order'!$E:$K,3,FALSE),"")</f>
        <v/>
      </c>
      <c r="CK48" s="2" t="str">
        <f>IFERROR(VLOOKUP(CG$1&amp;":"&amp;CG48,'Finish order'!$E:$K,2,FALSE),"")</f>
        <v/>
      </c>
      <c r="CN48" s="2">
        <v>47</v>
      </c>
      <c r="CO48" s="2" t="str">
        <f>IFERROR(VLOOKUP(CN$1&amp;":"&amp;CN48,'Finish order'!$E:$K,4,FALSE),"")</f>
        <v/>
      </c>
      <c r="CP48" s="2" t="str">
        <f>IFERROR(VLOOKUP(CN$1&amp;":"&amp;CN48,'Finish order'!$E:$K,5,FALSE),"")</f>
        <v/>
      </c>
      <c r="CQ48" s="11" t="str">
        <f>IFERROR(VLOOKUP(CN$1&amp;":"&amp;CN48,'Finish order'!$E:$K,3,FALSE),"")</f>
        <v/>
      </c>
      <c r="CR48" s="2" t="str">
        <f>IFERROR(VLOOKUP(CN$1&amp;":"&amp;CN48,'Finish order'!$E:$K,2,FALSE),"")</f>
        <v/>
      </c>
      <c r="CS48" s="11"/>
    </row>
    <row r="49" spans="1:97" x14ac:dyDescent="0.2">
      <c r="A49" s="2">
        <v>48</v>
      </c>
      <c r="B49" s="2" t="str">
        <f>IFERROR(VLOOKUP($A$1&amp;":"&amp;A49,'Finish order'!C:K,6,FALSE),"")</f>
        <v>Kieron Niven</v>
      </c>
      <c r="C49" s="2" t="str">
        <f>IFERROR(VLOOKUP(A$1&amp;":"&amp;A49,'Finish order'!$C:$K,9,FALSE),"")</f>
        <v>M45</v>
      </c>
      <c r="D49" s="2" t="str">
        <f>IFERROR(VLOOKUP(A$1&amp;":"&amp;A49,'Finish order'!$C:$K,7,FALSE),"")</f>
        <v>York Knavesmire Harriers</v>
      </c>
      <c r="E49" s="11">
        <f>IFERROR(VLOOKUP($A$1&amp;":"&amp;A49,'Finish order'!C:K,5,FALSE),"")</f>
        <v>4.4583333333333336E-2</v>
      </c>
      <c r="F49" s="2">
        <f>IFERROR(VLOOKUP($A$1&amp;":"&amp;A49,'Finish order'!C:K,4,FALSE),"")</f>
        <v>615</v>
      </c>
      <c r="H49" s="2">
        <v>48</v>
      </c>
      <c r="I49" s="2" t="str">
        <f>IFERROR(VLOOKUP(H$1&amp;":"&amp;H49,'Finish order'!$C:$K,6,FALSE),"")</f>
        <v/>
      </c>
      <c r="J49" s="2" t="str">
        <f>IFERROR(VLOOKUP(H$1&amp;":"&amp;H49,'Finish order'!$C:$K,9,FALSE),"")</f>
        <v/>
      </c>
      <c r="K49" s="2" t="str">
        <f>IFERROR(VLOOKUP(H$1&amp;":"&amp;H49,'Finish order'!$C:$K,7,FALSE),"")</f>
        <v/>
      </c>
      <c r="L49" s="11" t="str">
        <f>IFERROR(VLOOKUP(H$1&amp;":"&amp;H49,'Finish order'!$C:$K,5,FALSE),"")</f>
        <v/>
      </c>
      <c r="M49" s="2" t="str">
        <f>IFERROR(VLOOKUP(H$1&amp;":"&amp;H49,'Finish order'!$C:$K,4,FALSE),"")</f>
        <v/>
      </c>
      <c r="O49" s="2">
        <v>48</v>
      </c>
      <c r="P49" s="2" t="str">
        <f>IFERROR(VLOOKUP(O$1&amp;":"&amp;O49,'Finish order'!$E:$K,4,FALSE),"")</f>
        <v/>
      </c>
      <c r="Q49" s="2" t="str">
        <f>IFERROR(VLOOKUP(O$1&amp;":"&amp;O49,'Finish order'!$E:$K,5,FALSE),"")</f>
        <v/>
      </c>
      <c r="R49" s="11" t="str">
        <f>IFERROR(VLOOKUP(O$1&amp;":"&amp;O49,'Finish order'!$E:$K,3,FALSE),"")</f>
        <v/>
      </c>
      <c r="S49" s="2" t="str">
        <f>IFERROR(VLOOKUP(O$1&amp;":"&amp;O49,'Finish order'!$E:$K,2,FALSE),"")</f>
        <v/>
      </c>
      <c r="T49" s="2" t="str">
        <f t="shared" si="1"/>
        <v/>
      </c>
      <c r="V49" s="2">
        <v>48</v>
      </c>
      <c r="W49" s="2" t="str">
        <f>IFERROR(VLOOKUP(V$1&amp;":"&amp;V49,'Finish order'!$E:$K,4,FALSE),"")</f>
        <v/>
      </c>
      <c r="X49" s="2" t="str">
        <f>IFERROR(VLOOKUP(V$1&amp;":"&amp;V49,'Finish order'!$E:$K,5,FALSE),"")</f>
        <v/>
      </c>
      <c r="Y49" s="11" t="str">
        <f>IFERROR(VLOOKUP(V$1&amp;":"&amp;V49,'Finish order'!$E:$K,3,FALSE),"")</f>
        <v/>
      </c>
      <c r="Z49" s="2" t="str">
        <f>IFERROR(VLOOKUP(V$1&amp;":"&amp;V49,'Finish order'!$E:$K,2,FALSE),"")</f>
        <v/>
      </c>
      <c r="AA49" s="2" t="str">
        <f>IF(Table827[[#This Row],[Name]]="","",IF((COUNTIF($I$2:$I$4,W49)&gt;0),"Top3",""))</f>
        <v/>
      </c>
      <c r="AC49" s="2">
        <v>48</v>
      </c>
      <c r="AD49" s="2" t="str">
        <f>IFERROR(VLOOKUP(AC$1&amp;":"&amp;AC49,'Finish order'!$E:$K,4,FALSE),"")</f>
        <v/>
      </c>
      <c r="AE49" s="2" t="str">
        <f>IFERROR(VLOOKUP(AC$1&amp;":"&amp;AC49,'Finish order'!$E:$K,5,FALSE),"")</f>
        <v/>
      </c>
      <c r="AF49" s="11" t="str">
        <f>IFERROR(VLOOKUP(AC$1&amp;":"&amp;AC49,'Finish order'!$E:$K,3,FALSE),"")</f>
        <v/>
      </c>
      <c r="AG49" s="2" t="str">
        <f>IFERROR(VLOOKUP(AC$1&amp;":"&amp;AC49,'Finish order'!$E:$K,2,FALSE),"")</f>
        <v/>
      </c>
      <c r="AJ49" s="2">
        <v>48</v>
      </c>
      <c r="AK49" s="2" t="str">
        <f>IFERROR(VLOOKUP(AJ$1&amp;":"&amp;AJ49,'Finish order'!$E:$K,4,FALSE),"")</f>
        <v/>
      </c>
      <c r="AL49" s="2" t="str">
        <f>IFERROR(VLOOKUP(AJ$1&amp;":"&amp;AJ49,'Finish order'!$E:$K,5,FALSE),"")</f>
        <v/>
      </c>
      <c r="AM49" s="11" t="str">
        <f>IFERROR(VLOOKUP(AJ$1&amp;":"&amp;AJ49,'Finish order'!$E:$K,3,FALSE),"")</f>
        <v/>
      </c>
      <c r="AN49" s="2" t="str">
        <f>IFERROR(VLOOKUP(AJ$1&amp;":"&amp;AJ49,'Finish order'!$E:$K,2,FALSE),"")</f>
        <v/>
      </c>
      <c r="AQ49" s="2">
        <v>48</v>
      </c>
      <c r="AR49" s="2" t="str">
        <f>IFERROR(VLOOKUP(AQ$1&amp;":"&amp;AQ49,'Finish order'!$E:$K,4,FALSE),"")</f>
        <v/>
      </c>
      <c r="AS49" s="11" t="str">
        <f>IFERROR(VLOOKUP(AQ$1&amp;":"&amp;AQ49,'Finish order'!$E:$K,5,FALSE),"")</f>
        <v/>
      </c>
      <c r="AT49" s="11" t="str">
        <f>IFERROR(VLOOKUP(AQ$1&amp;":"&amp;AQ49,'Finish order'!$E:$K,3,FALSE),"")</f>
        <v/>
      </c>
      <c r="AU49" s="2" t="str">
        <f>IFERROR(VLOOKUP(AQ$1&amp;":"&amp;AQ49,'Finish order'!$E:$K,2,FALSE),"")</f>
        <v/>
      </c>
      <c r="AX49" s="2">
        <v>48</v>
      </c>
      <c r="AY49" s="2" t="str">
        <f>IFERROR(VLOOKUP(AX$1&amp;":"&amp;AX49,'Finish order'!$E:$K,4,FALSE),"")</f>
        <v/>
      </c>
      <c r="AZ49" s="11" t="str">
        <f>IFERROR(VLOOKUP(AX$1&amp;":"&amp;AX49,'Finish order'!$E:$K,5,FALSE),"")</f>
        <v/>
      </c>
      <c r="BA49" s="11" t="str">
        <f>IFERROR(VLOOKUP(AX$1&amp;":"&amp;AX49,'Finish order'!$E:$K,3,FALSE),"")</f>
        <v/>
      </c>
      <c r="BB49" s="2" t="str">
        <f>IFERROR(VLOOKUP(AX$1&amp;":"&amp;AX49,'Finish order'!$E:$K,2,FALSE),"")</f>
        <v/>
      </c>
      <c r="BE49" s="2">
        <v>48</v>
      </c>
      <c r="BF49" s="11" t="str">
        <f>IFERROR(VLOOKUP(BE$1&amp;":"&amp;BE49,'Finish order'!$E:$K,4,FALSE),"")</f>
        <v/>
      </c>
      <c r="BG49" s="2" t="str">
        <f>IFERROR(VLOOKUP(BE$1&amp;":"&amp;BE49,'Finish order'!$E:$K,5,FALSE),"")</f>
        <v/>
      </c>
      <c r="BH49" s="11" t="str">
        <f>IFERROR(VLOOKUP(BE$1&amp;":"&amp;BE49,'Finish order'!$E:$K,3,FALSE),"")</f>
        <v/>
      </c>
      <c r="BI49" s="2" t="str">
        <f>IFERROR(VLOOKUP(BE$1&amp;":"&amp;BE49,'Finish order'!$E:$K,2,FALSE),"")</f>
        <v/>
      </c>
      <c r="BL49" s="2">
        <v>48</v>
      </c>
      <c r="BM49" s="11" t="str">
        <f>IFERROR(VLOOKUP(BL$1&amp;":"&amp;BL49,'Finish order'!$E:$K,4,FALSE),"")</f>
        <v/>
      </c>
      <c r="BN49" s="2" t="str">
        <f>IFERROR(VLOOKUP(BL$1&amp;":"&amp;BL49,'Finish order'!$E:$K,5,FALSE),"")</f>
        <v/>
      </c>
      <c r="BO49" s="11" t="str">
        <f>IFERROR(VLOOKUP(BL$1&amp;":"&amp;BL49,'Finish order'!$E:$K,3,FALSE),"")</f>
        <v/>
      </c>
      <c r="BP49" s="2" t="str">
        <f>IFERROR(VLOOKUP(BL$1&amp;":"&amp;BL49,'Finish order'!$E:$K,2,FALSE),"")</f>
        <v/>
      </c>
      <c r="BS49" s="13">
        <v>48</v>
      </c>
      <c r="BT49" s="2" t="str">
        <f>IFERROR(VLOOKUP(BS$1&amp;":"&amp;BS49,'Finish order'!$E:$K,4,FALSE),"")</f>
        <v/>
      </c>
      <c r="BU49" s="2" t="str">
        <f>IFERROR(VLOOKUP(BS$1&amp;":"&amp;BS49,'Finish order'!$E:$K,5,FALSE),"")</f>
        <v/>
      </c>
      <c r="BV49" s="11" t="str">
        <f>IFERROR(VLOOKUP(BS$1&amp;":"&amp;BS49,'Finish order'!$E:$K,3,FALSE),"")</f>
        <v/>
      </c>
      <c r="BW49" s="2" t="str">
        <f>IFERROR(VLOOKUP(BS$1&amp;":"&amp;BS49,'Finish order'!$E:$K,2,FALSE),"")</f>
        <v/>
      </c>
      <c r="BZ49" s="13">
        <v>48</v>
      </c>
      <c r="CA49" s="2" t="str">
        <f>IFERROR(VLOOKUP(BZ$1&amp;":"&amp;BZ49,'Finish order'!$E:$K,4,FALSE),"")</f>
        <v/>
      </c>
      <c r="CB49" s="2" t="str">
        <f>IFERROR(VLOOKUP(BZ$1&amp;":"&amp;BZ49,'Finish order'!$E:$K,5,FALSE),"")</f>
        <v/>
      </c>
      <c r="CC49" s="11" t="str">
        <f>IFERROR(VLOOKUP(BZ$1&amp;":"&amp;BZ49,'Finish order'!$E:$K,3,FALSE),"")</f>
        <v/>
      </c>
      <c r="CD49" s="2" t="str">
        <f>IFERROR(VLOOKUP(BZ$1&amp;":"&amp;BZ49,'Finish order'!$E:$K,2,FALSE),"")</f>
        <v/>
      </c>
      <c r="CG49" s="2">
        <v>48</v>
      </c>
      <c r="CH49" s="2" t="str">
        <f>IFERROR(VLOOKUP(CG$1&amp;":"&amp;CG49,'Finish order'!$E:$K,4,FALSE),"")</f>
        <v/>
      </c>
      <c r="CI49" s="2" t="str">
        <f>IFERROR(VLOOKUP(CG$1&amp;":"&amp;CG49,'Finish order'!$E:$K,5,FALSE),"")</f>
        <v/>
      </c>
      <c r="CJ49" s="11" t="str">
        <f>IFERROR(VLOOKUP(CG$1&amp;":"&amp;CG49,'Finish order'!$E:$K,3,FALSE),"")</f>
        <v/>
      </c>
      <c r="CK49" s="2" t="str">
        <f>IFERROR(VLOOKUP(CG$1&amp;":"&amp;CG49,'Finish order'!$E:$K,2,FALSE),"")</f>
        <v/>
      </c>
      <c r="CN49" s="2">
        <v>48</v>
      </c>
      <c r="CO49" s="2" t="str">
        <f>IFERROR(VLOOKUP(CN$1&amp;":"&amp;CN49,'Finish order'!$E:$K,4,FALSE),"")</f>
        <v/>
      </c>
      <c r="CP49" s="2" t="str">
        <f>IFERROR(VLOOKUP(CN$1&amp;":"&amp;CN49,'Finish order'!$E:$K,5,FALSE),"")</f>
        <v/>
      </c>
      <c r="CQ49" s="11" t="str">
        <f>IFERROR(VLOOKUP(CN$1&amp;":"&amp;CN49,'Finish order'!$E:$K,3,FALSE),"")</f>
        <v/>
      </c>
      <c r="CR49" s="2" t="str">
        <f>IFERROR(VLOOKUP(CN$1&amp;":"&amp;CN49,'Finish order'!$E:$K,2,FALSE),"")</f>
        <v/>
      </c>
      <c r="CS49" s="11"/>
    </row>
    <row r="50" spans="1:97" x14ac:dyDescent="0.2">
      <c r="A50" s="2">
        <v>49</v>
      </c>
      <c r="B50" s="2" t="str">
        <f>IFERROR(VLOOKUP($A$1&amp;":"&amp;A50,'Finish order'!C:K,6,FALSE),"")</f>
        <v>Sam Dredge</v>
      </c>
      <c r="C50" s="2" t="str">
        <f>IFERROR(VLOOKUP(A$1&amp;":"&amp;A50,'Finish order'!$C:$K,9,FALSE),"")</f>
        <v>M40</v>
      </c>
      <c r="D50" s="2" t="str">
        <f>IFERROR(VLOOKUP(A$1&amp;":"&amp;A50,'Finish order'!$C:$K,7,FALSE),"")</f>
        <v>York Acorn RC</v>
      </c>
      <c r="E50" s="11">
        <f>IFERROR(VLOOKUP($A$1&amp;":"&amp;A50,'Finish order'!C:K,5,FALSE),"")</f>
        <v>4.4618055555555557E-2</v>
      </c>
      <c r="F50" s="2">
        <f>IFERROR(VLOOKUP($A$1&amp;":"&amp;A50,'Finish order'!C:K,4,FALSE),"")</f>
        <v>515</v>
      </c>
      <c r="H50" s="2">
        <v>49</v>
      </c>
      <c r="I50" s="2" t="str">
        <f>IFERROR(VLOOKUP(H$1&amp;":"&amp;H50,'Finish order'!$C:$K,6,FALSE),"")</f>
        <v/>
      </c>
      <c r="J50" s="2" t="str">
        <f>IFERROR(VLOOKUP(H$1&amp;":"&amp;H50,'Finish order'!$C:$K,9,FALSE),"")</f>
        <v/>
      </c>
      <c r="K50" s="2" t="str">
        <f>IFERROR(VLOOKUP(H$1&amp;":"&amp;H50,'Finish order'!$C:$K,7,FALSE),"")</f>
        <v/>
      </c>
      <c r="L50" s="11" t="str">
        <f>IFERROR(VLOOKUP(H$1&amp;":"&amp;H50,'Finish order'!$C:$K,5,FALSE),"")</f>
        <v/>
      </c>
      <c r="M50" s="2" t="str">
        <f>IFERROR(VLOOKUP(H$1&amp;":"&amp;H50,'Finish order'!$C:$K,4,FALSE),"")</f>
        <v/>
      </c>
      <c r="O50" s="2">
        <v>49</v>
      </c>
      <c r="P50" s="2" t="str">
        <f>IFERROR(VLOOKUP(O$1&amp;":"&amp;O50,'Finish order'!$E:$K,4,FALSE),"")</f>
        <v/>
      </c>
      <c r="Q50" s="2" t="str">
        <f>IFERROR(VLOOKUP(O$1&amp;":"&amp;O50,'Finish order'!$E:$K,5,FALSE),"")</f>
        <v/>
      </c>
      <c r="R50" s="11" t="str">
        <f>IFERROR(VLOOKUP(O$1&amp;":"&amp;O50,'Finish order'!$E:$K,3,FALSE),"")</f>
        <v/>
      </c>
      <c r="S50" s="2" t="str">
        <f>IFERROR(VLOOKUP(O$1&amp;":"&amp;O50,'Finish order'!$E:$K,2,FALSE),"")</f>
        <v/>
      </c>
      <c r="T50" s="2" t="str">
        <f t="shared" si="1"/>
        <v/>
      </c>
      <c r="V50" s="2">
        <v>49</v>
      </c>
      <c r="W50" s="2" t="str">
        <f>IFERROR(VLOOKUP(V$1&amp;":"&amp;V50,'Finish order'!$E:$K,4,FALSE),"")</f>
        <v/>
      </c>
      <c r="X50" s="2" t="str">
        <f>IFERROR(VLOOKUP(V$1&amp;":"&amp;V50,'Finish order'!$E:$K,5,FALSE),"")</f>
        <v/>
      </c>
      <c r="Y50" s="11" t="str">
        <f>IFERROR(VLOOKUP(V$1&amp;":"&amp;V50,'Finish order'!$E:$K,3,FALSE),"")</f>
        <v/>
      </c>
      <c r="Z50" s="2" t="str">
        <f>IFERROR(VLOOKUP(V$1&amp;":"&amp;V50,'Finish order'!$E:$K,2,FALSE),"")</f>
        <v/>
      </c>
      <c r="AA50" s="2" t="str">
        <f>IF(Table827[[#This Row],[Name]]="","",IF((COUNTIF($I$2:$I$4,W50)&gt;0),"Top3",""))</f>
        <v/>
      </c>
      <c r="AC50" s="2">
        <v>49</v>
      </c>
      <c r="AD50" s="2" t="str">
        <f>IFERROR(VLOOKUP(AC$1&amp;":"&amp;AC50,'Finish order'!$E:$K,4,FALSE),"")</f>
        <v/>
      </c>
      <c r="AE50" s="2" t="str">
        <f>IFERROR(VLOOKUP(AC$1&amp;":"&amp;AC50,'Finish order'!$E:$K,5,FALSE),"")</f>
        <v/>
      </c>
      <c r="AF50" s="11" t="str">
        <f>IFERROR(VLOOKUP(AC$1&amp;":"&amp;AC50,'Finish order'!$E:$K,3,FALSE),"")</f>
        <v/>
      </c>
      <c r="AG50" s="2" t="str">
        <f>IFERROR(VLOOKUP(AC$1&amp;":"&amp;AC50,'Finish order'!$E:$K,2,FALSE),"")</f>
        <v/>
      </c>
      <c r="AJ50" s="2">
        <v>49</v>
      </c>
      <c r="AK50" s="2" t="str">
        <f>IFERROR(VLOOKUP(AJ$1&amp;":"&amp;AJ50,'Finish order'!$E:$K,4,FALSE),"")</f>
        <v/>
      </c>
      <c r="AL50" s="2" t="str">
        <f>IFERROR(VLOOKUP(AJ$1&amp;":"&amp;AJ50,'Finish order'!$E:$K,5,FALSE),"")</f>
        <v/>
      </c>
      <c r="AM50" s="11" t="str">
        <f>IFERROR(VLOOKUP(AJ$1&amp;":"&amp;AJ50,'Finish order'!$E:$K,3,FALSE),"")</f>
        <v/>
      </c>
      <c r="AN50" s="2" t="str">
        <f>IFERROR(VLOOKUP(AJ$1&amp;":"&amp;AJ50,'Finish order'!$E:$K,2,FALSE),"")</f>
        <v/>
      </c>
      <c r="AQ50" s="2">
        <v>49</v>
      </c>
      <c r="AR50" s="2" t="str">
        <f>IFERROR(VLOOKUP(AQ$1&amp;":"&amp;AQ50,'Finish order'!$E:$K,4,FALSE),"")</f>
        <v/>
      </c>
      <c r="AS50" s="11" t="str">
        <f>IFERROR(VLOOKUP(AQ$1&amp;":"&amp;AQ50,'Finish order'!$E:$K,5,FALSE),"")</f>
        <v/>
      </c>
      <c r="AT50" s="11" t="str">
        <f>IFERROR(VLOOKUP(AQ$1&amp;":"&amp;AQ50,'Finish order'!$E:$K,3,FALSE),"")</f>
        <v/>
      </c>
      <c r="AU50" s="2" t="str">
        <f>IFERROR(VLOOKUP(AQ$1&amp;":"&amp;AQ50,'Finish order'!$E:$K,2,FALSE),"")</f>
        <v/>
      </c>
      <c r="AX50" s="2">
        <v>49</v>
      </c>
      <c r="AY50" s="2" t="str">
        <f>IFERROR(VLOOKUP(AX$1&amp;":"&amp;AX50,'Finish order'!$E:$K,4,FALSE),"")</f>
        <v/>
      </c>
      <c r="AZ50" s="11" t="str">
        <f>IFERROR(VLOOKUP(AX$1&amp;":"&amp;AX50,'Finish order'!$E:$K,5,FALSE),"")</f>
        <v/>
      </c>
      <c r="BA50" s="11" t="str">
        <f>IFERROR(VLOOKUP(AX$1&amp;":"&amp;AX50,'Finish order'!$E:$K,3,FALSE),"")</f>
        <v/>
      </c>
      <c r="BB50" s="2" t="str">
        <f>IFERROR(VLOOKUP(AX$1&amp;":"&amp;AX50,'Finish order'!$E:$K,2,FALSE),"")</f>
        <v/>
      </c>
      <c r="BE50" s="2">
        <v>49</v>
      </c>
      <c r="BF50" s="11" t="str">
        <f>IFERROR(VLOOKUP(BE$1&amp;":"&amp;BE50,'Finish order'!$E:$K,4,FALSE),"")</f>
        <v/>
      </c>
      <c r="BG50" s="2" t="str">
        <f>IFERROR(VLOOKUP(BE$1&amp;":"&amp;BE50,'Finish order'!$E:$K,5,FALSE),"")</f>
        <v/>
      </c>
      <c r="BH50" s="11" t="str">
        <f>IFERROR(VLOOKUP(BE$1&amp;":"&amp;BE50,'Finish order'!$E:$K,3,FALSE),"")</f>
        <v/>
      </c>
      <c r="BI50" s="2" t="str">
        <f>IFERROR(VLOOKUP(BE$1&amp;":"&amp;BE50,'Finish order'!$E:$K,2,FALSE),"")</f>
        <v/>
      </c>
      <c r="BL50" s="2">
        <v>49</v>
      </c>
      <c r="BM50" s="11" t="str">
        <f>IFERROR(VLOOKUP(BL$1&amp;":"&amp;BL50,'Finish order'!$E:$K,4,FALSE),"")</f>
        <v/>
      </c>
      <c r="BN50" s="2" t="str">
        <f>IFERROR(VLOOKUP(BL$1&amp;":"&amp;BL50,'Finish order'!$E:$K,5,FALSE),"")</f>
        <v/>
      </c>
      <c r="BO50" s="11" t="str">
        <f>IFERROR(VLOOKUP(BL$1&amp;":"&amp;BL50,'Finish order'!$E:$K,3,FALSE),"")</f>
        <v/>
      </c>
      <c r="BP50" s="2" t="str">
        <f>IFERROR(VLOOKUP(BL$1&amp;":"&amp;BL50,'Finish order'!$E:$K,2,FALSE),"")</f>
        <v/>
      </c>
      <c r="BS50" s="13">
        <v>49</v>
      </c>
      <c r="BT50" s="2" t="str">
        <f>IFERROR(VLOOKUP(BS$1&amp;":"&amp;BS50,'Finish order'!$E:$K,4,FALSE),"")</f>
        <v/>
      </c>
      <c r="BU50" s="2" t="str">
        <f>IFERROR(VLOOKUP(BS$1&amp;":"&amp;BS50,'Finish order'!$E:$K,5,FALSE),"")</f>
        <v/>
      </c>
      <c r="BV50" s="11" t="str">
        <f>IFERROR(VLOOKUP(BS$1&amp;":"&amp;BS50,'Finish order'!$E:$K,3,FALSE),"")</f>
        <v/>
      </c>
      <c r="BW50" s="2" t="str">
        <f>IFERROR(VLOOKUP(BS$1&amp;":"&amp;BS50,'Finish order'!$E:$K,2,FALSE),"")</f>
        <v/>
      </c>
      <c r="BZ50" s="13">
        <v>49</v>
      </c>
      <c r="CA50" s="2" t="str">
        <f>IFERROR(VLOOKUP(BZ$1&amp;":"&amp;BZ50,'Finish order'!$E:$K,4,FALSE),"")</f>
        <v/>
      </c>
      <c r="CB50" s="2" t="str">
        <f>IFERROR(VLOOKUP(BZ$1&amp;":"&amp;BZ50,'Finish order'!$E:$K,5,FALSE),"")</f>
        <v/>
      </c>
      <c r="CC50" s="11" t="str">
        <f>IFERROR(VLOOKUP(BZ$1&amp;":"&amp;BZ50,'Finish order'!$E:$K,3,FALSE),"")</f>
        <v/>
      </c>
      <c r="CD50" s="2" t="str">
        <f>IFERROR(VLOOKUP(BZ$1&amp;":"&amp;BZ50,'Finish order'!$E:$K,2,FALSE),"")</f>
        <v/>
      </c>
      <c r="CG50" s="2">
        <v>49</v>
      </c>
      <c r="CH50" s="2" t="str">
        <f>IFERROR(VLOOKUP(CG$1&amp;":"&amp;CG50,'Finish order'!$E:$K,4,FALSE),"")</f>
        <v/>
      </c>
      <c r="CI50" s="2" t="str">
        <f>IFERROR(VLOOKUP(CG$1&amp;":"&amp;CG50,'Finish order'!$E:$K,5,FALSE),"")</f>
        <v/>
      </c>
      <c r="CJ50" s="11" t="str">
        <f>IFERROR(VLOOKUP(CG$1&amp;":"&amp;CG50,'Finish order'!$E:$K,3,FALSE),"")</f>
        <v/>
      </c>
      <c r="CK50" s="2" t="str">
        <f>IFERROR(VLOOKUP(CG$1&amp;":"&amp;CG50,'Finish order'!$E:$K,2,FALSE),"")</f>
        <v/>
      </c>
      <c r="CN50" s="2">
        <v>49</v>
      </c>
      <c r="CO50" s="2" t="str">
        <f>IFERROR(VLOOKUP(CN$1&amp;":"&amp;CN50,'Finish order'!$E:$K,4,FALSE),"")</f>
        <v/>
      </c>
      <c r="CP50" s="2" t="str">
        <f>IFERROR(VLOOKUP(CN$1&amp;":"&amp;CN50,'Finish order'!$E:$K,5,FALSE),"")</f>
        <v/>
      </c>
      <c r="CQ50" s="11" t="str">
        <f>IFERROR(VLOOKUP(CN$1&amp;":"&amp;CN50,'Finish order'!$E:$K,3,FALSE),"")</f>
        <v/>
      </c>
      <c r="CR50" s="2" t="str">
        <f>IFERROR(VLOOKUP(CN$1&amp;":"&amp;CN50,'Finish order'!$E:$K,2,FALSE),"")</f>
        <v/>
      </c>
      <c r="CS50" s="11"/>
    </row>
    <row r="51" spans="1:97" x14ac:dyDescent="0.2">
      <c r="A51" s="2">
        <v>50</v>
      </c>
      <c r="B51" s="2" t="str">
        <f>IFERROR(VLOOKUP($A$1&amp;":"&amp;A51,'Finish order'!C:K,6,FALSE),"")</f>
        <v>Dan Rhodes</v>
      </c>
      <c r="C51" s="2" t="str">
        <f>IFERROR(VLOOKUP(A$1&amp;":"&amp;A51,'Finish order'!$C:$K,9,FALSE),"")</f>
        <v>M55</v>
      </c>
      <c r="D51" s="2" t="str">
        <f>IFERROR(VLOOKUP(A$1&amp;":"&amp;A51,'Finish order'!$C:$K,7,FALSE),"")</f>
        <v>Durham Fell Runners</v>
      </c>
      <c r="E51" s="11">
        <f>IFERROR(VLOOKUP($A$1&amp;":"&amp;A51,'Finish order'!C:K,5,FALSE),"")</f>
        <v>4.4699074074074072E-2</v>
      </c>
      <c r="F51" s="2">
        <f>IFERROR(VLOOKUP($A$1&amp;":"&amp;A51,'Finish order'!C:K,4,FALSE),"")</f>
        <v>820</v>
      </c>
      <c r="H51" s="2">
        <v>50</v>
      </c>
      <c r="I51" s="2" t="str">
        <f>IFERROR(VLOOKUP(H$1&amp;":"&amp;H51,'Finish order'!$C:$K,6,FALSE),"")</f>
        <v/>
      </c>
      <c r="J51" s="2" t="str">
        <f>IFERROR(VLOOKUP(H$1&amp;":"&amp;H51,'Finish order'!$C:$K,9,FALSE),"")</f>
        <v/>
      </c>
      <c r="K51" s="2" t="str">
        <f>IFERROR(VLOOKUP(H$1&amp;":"&amp;H51,'Finish order'!$C:$K,7,FALSE),"")</f>
        <v/>
      </c>
      <c r="L51" s="11" t="str">
        <f>IFERROR(VLOOKUP(H$1&amp;":"&amp;H51,'Finish order'!$C:$K,5,FALSE),"")</f>
        <v/>
      </c>
      <c r="M51" s="2" t="str">
        <f>IFERROR(VLOOKUP(H$1&amp;":"&amp;H51,'Finish order'!$C:$K,4,FALSE),"")</f>
        <v/>
      </c>
      <c r="O51" s="2">
        <v>50</v>
      </c>
      <c r="P51" s="2" t="str">
        <f>IFERROR(VLOOKUP(O$1&amp;":"&amp;O51,'Finish order'!$E:$K,4,FALSE),"")</f>
        <v/>
      </c>
      <c r="Q51" s="2" t="str">
        <f>IFERROR(VLOOKUP(O$1&amp;":"&amp;O51,'Finish order'!$E:$K,5,FALSE),"")</f>
        <v/>
      </c>
      <c r="R51" s="11" t="str">
        <f>IFERROR(VLOOKUP(O$1&amp;":"&amp;O51,'Finish order'!$E:$K,3,FALSE),"")</f>
        <v/>
      </c>
      <c r="S51" s="2" t="str">
        <f>IFERROR(VLOOKUP(O$1&amp;":"&amp;O51,'Finish order'!$E:$K,2,FALSE),"")</f>
        <v/>
      </c>
      <c r="T51" s="2" t="str">
        <f t="shared" si="1"/>
        <v/>
      </c>
      <c r="V51" s="2">
        <v>50</v>
      </c>
      <c r="W51" s="2" t="str">
        <f>IFERROR(VLOOKUP(V$1&amp;":"&amp;V51,'Finish order'!$E:$K,4,FALSE),"")</f>
        <v/>
      </c>
      <c r="X51" s="2" t="str">
        <f>IFERROR(VLOOKUP(V$1&amp;":"&amp;V51,'Finish order'!$E:$K,5,FALSE),"")</f>
        <v/>
      </c>
      <c r="Y51" s="11" t="str">
        <f>IFERROR(VLOOKUP(V$1&amp;":"&amp;V51,'Finish order'!$E:$K,3,FALSE),"")</f>
        <v/>
      </c>
      <c r="Z51" s="2" t="str">
        <f>IFERROR(VLOOKUP(V$1&amp;":"&amp;V51,'Finish order'!$E:$K,2,FALSE),"")</f>
        <v/>
      </c>
      <c r="AA51" s="2" t="str">
        <f>IF(Table827[[#This Row],[Name]]="","",IF((COUNTIF($I$2:$I$4,W51)&gt;0),"Top3",""))</f>
        <v/>
      </c>
      <c r="AC51" s="2">
        <v>50</v>
      </c>
      <c r="AD51" s="2" t="str">
        <f>IFERROR(VLOOKUP(AC$1&amp;":"&amp;AC51,'Finish order'!$E:$K,4,FALSE),"")</f>
        <v/>
      </c>
      <c r="AE51" s="2" t="str">
        <f>IFERROR(VLOOKUP(AC$1&amp;":"&amp;AC51,'Finish order'!$E:$K,5,FALSE),"")</f>
        <v/>
      </c>
      <c r="AF51" s="11" t="str">
        <f>IFERROR(VLOOKUP(AC$1&amp;":"&amp;AC51,'Finish order'!$E:$K,3,FALSE),"")</f>
        <v/>
      </c>
      <c r="AG51" s="2" t="str">
        <f>IFERROR(VLOOKUP(AC$1&amp;":"&amp;AC51,'Finish order'!$E:$K,2,FALSE),"")</f>
        <v/>
      </c>
      <c r="AJ51" s="2">
        <v>50</v>
      </c>
      <c r="AK51" s="2" t="str">
        <f>IFERROR(VLOOKUP(AJ$1&amp;":"&amp;AJ51,'Finish order'!$E:$K,4,FALSE),"")</f>
        <v/>
      </c>
      <c r="AL51" s="2" t="str">
        <f>IFERROR(VLOOKUP(AJ$1&amp;":"&amp;AJ51,'Finish order'!$E:$K,5,FALSE),"")</f>
        <v/>
      </c>
      <c r="AM51" s="11" t="str">
        <f>IFERROR(VLOOKUP(AJ$1&amp;":"&amp;AJ51,'Finish order'!$E:$K,3,FALSE),"")</f>
        <v/>
      </c>
      <c r="AN51" s="2" t="str">
        <f>IFERROR(VLOOKUP(AJ$1&amp;":"&amp;AJ51,'Finish order'!$E:$K,2,FALSE),"")</f>
        <v/>
      </c>
      <c r="AQ51" s="2">
        <v>50</v>
      </c>
      <c r="AR51" s="2" t="str">
        <f>IFERROR(VLOOKUP(AQ$1&amp;":"&amp;AQ51,'Finish order'!$E:$K,4,FALSE),"")</f>
        <v/>
      </c>
      <c r="AS51" s="11" t="str">
        <f>IFERROR(VLOOKUP(AQ$1&amp;":"&amp;AQ51,'Finish order'!$E:$K,5,FALSE),"")</f>
        <v/>
      </c>
      <c r="AT51" s="11" t="str">
        <f>IFERROR(VLOOKUP(AQ$1&amp;":"&amp;AQ51,'Finish order'!$E:$K,3,FALSE),"")</f>
        <v/>
      </c>
      <c r="AU51" s="2" t="str">
        <f>IFERROR(VLOOKUP(AQ$1&amp;":"&amp;AQ51,'Finish order'!$E:$K,2,FALSE),"")</f>
        <v/>
      </c>
      <c r="AX51" s="2">
        <v>50</v>
      </c>
      <c r="AY51" s="2" t="str">
        <f>IFERROR(VLOOKUP(AX$1&amp;":"&amp;AX51,'Finish order'!$E:$K,4,FALSE),"")</f>
        <v/>
      </c>
      <c r="AZ51" s="11" t="str">
        <f>IFERROR(VLOOKUP(AX$1&amp;":"&amp;AX51,'Finish order'!$E:$K,5,FALSE),"")</f>
        <v/>
      </c>
      <c r="BA51" s="11" t="str">
        <f>IFERROR(VLOOKUP(AX$1&amp;":"&amp;AX51,'Finish order'!$E:$K,3,FALSE),"")</f>
        <v/>
      </c>
      <c r="BB51" s="2" t="str">
        <f>IFERROR(VLOOKUP(AX$1&amp;":"&amp;AX51,'Finish order'!$E:$K,2,FALSE),"")</f>
        <v/>
      </c>
      <c r="BE51" s="2">
        <v>50</v>
      </c>
      <c r="BF51" s="11" t="str">
        <f>IFERROR(VLOOKUP(BE$1&amp;":"&amp;BE51,'Finish order'!$E:$K,4,FALSE),"")</f>
        <v/>
      </c>
      <c r="BG51" s="2" t="str">
        <f>IFERROR(VLOOKUP(BE$1&amp;":"&amp;BE51,'Finish order'!$E:$K,5,FALSE),"")</f>
        <v/>
      </c>
      <c r="BH51" s="11" t="str">
        <f>IFERROR(VLOOKUP(BE$1&amp;":"&amp;BE51,'Finish order'!$E:$K,3,FALSE),"")</f>
        <v/>
      </c>
      <c r="BI51" s="2" t="str">
        <f>IFERROR(VLOOKUP(BE$1&amp;":"&amp;BE51,'Finish order'!$E:$K,2,FALSE),"")</f>
        <v/>
      </c>
      <c r="BL51" s="2">
        <v>50</v>
      </c>
      <c r="BM51" s="11" t="str">
        <f>IFERROR(VLOOKUP(BL$1&amp;":"&amp;BL51,'Finish order'!$E:$K,4,FALSE),"")</f>
        <v/>
      </c>
      <c r="BN51" s="2" t="str">
        <f>IFERROR(VLOOKUP(BL$1&amp;":"&amp;BL51,'Finish order'!$E:$K,5,FALSE),"")</f>
        <v/>
      </c>
      <c r="BO51" s="11" t="str">
        <f>IFERROR(VLOOKUP(BL$1&amp;":"&amp;BL51,'Finish order'!$E:$K,3,FALSE),"")</f>
        <v/>
      </c>
      <c r="BP51" s="2" t="str">
        <f>IFERROR(VLOOKUP(BL$1&amp;":"&amp;BL51,'Finish order'!$E:$K,2,FALSE),"")</f>
        <v/>
      </c>
      <c r="BS51" s="13">
        <v>50</v>
      </c>
      <c r="BT51" s="2" t="str">
        <f>IFERROR(VLOOKUP(BS$1&amp;":"&amp;BS51,'Finish order'!$E:$K,4,FALSE),"")</f>
        <v/>
      </c>
      <c r="BU51" s="2" t="str">
        <f>IFERROR(VLOOKUP(BS$1&amp;":"&amp;BS51,'Finish order'!$E:$K,5,FALSE),"")</f>
        <v/>
      </c>
      <c r="BV51" s="11" t="str">
        <f>IFERROR(VLOOKUP(BS$1&amp;":"&amp;BS51,'Finish order'!$E:$K,3,FALSE),"")</f>
        <v/>
      </c>
      <c r="BW51" s="2" t="str">
        <f>IFERROR(VLOOKUP(BS$1&amp;":"&amp;BS51,'Finish order'!$E:$K,2,FALSE),"")</f>
        <v/>
      </c>
      <c r="BZ51" s="13">
        <v>50</v>
      </c>
      <c r="CA51" s="2" t="str">
        <f>IFERROR(VLOOKUP(BZ$1&amp;":"&amp;BZ51,'Finish order'!$E:$K,4,FALSE),"")</f>
        <v/>
      </c>
      <c r="CB51" s="2" t="str">
        <f>IFERROR(VLOOKUP(BZ$1&amp;":"&amp;BZ51,'Finish order'!$E:$K,5,FALSE),"")</f>
        <v/>
      </c>
      <c r="CC51" s="11" t="str">
        <f>IFERROR(VLOOKUP(BZ$1&amp;":"&amp;BZ51,'Finish order'!$E:$K,3,FALSE),"")</f>
        <v/>
      </c>
      <c r="CD51" s="2" t="str">
        <f>IFERROR(VLOOKUP(BZ$1&amp;":"&amp;BZ51,'Finish order'!$E:$K,2,FALSE),"")</f>
        <v/>
      </c>
      <c r="CG51" s="2">
        <v>50</v>
      </c>
      <c r="CH51" s="2" t="str">
        <f>IFERROR(VLOOKUP(CG$1&amp;":"&amp;CG51,'Finish order'!$E:$K,4,FALSE),"")</f>
        <v/>
      </c>
      <c r="CI51" s="2" t="str">
        <f>IFERROR(VLOOKUP(CG$1&amp;":"&amp;CG51,'Finish order'!$E:$K,5,FALSE),"")</f>
        <v/>
      </c>
      <c r="CJ51" s="11" t="str">
        <f>IFERROR(VLOOKUP(CG$1&amp;":"&amp;CG51,'Finish order'!$E:$K,3,FALSE),"")</f>
        <v/>
      </c>
      <c r="CK51" s="2" t="str">
        <f>IFERROR(VLOOKUP(CG$1&amp;":"&amp;CG51,'Finish order'!$E:$K,2,FALSE),"")</f>
        <v/>
      </c>
      <c r="CN51" s="2">
        <v>50</v>
      </c>
      <c r="CO51" s="2" t="str">
        <f>IFERROR(VLOOKUP(CN$1&amp;":"&amp;CN51,'Finish order'!$E:$K,4,FALSE),"")</f>
        <v/>
      </c>
      <c r="CP51" s="2" t="str">
        <f>IFERROR(VLOOKUP(CN$1&amp;":"&amp;CN51,'Finish order'!$E:$K,5,FALSE),"")</f>
        <v/>
      </c>
      <c r="CQ51" s="11" t="str">
        <f>IFERROR(VLOOKUP(CN$1&amp;":"&amp;CN51,'Finish order'!$E:$K,3,FALSE),"")</f>
        <v/>
      </c>
      <c r="CR51" s="2" t="str">
        <f>IFERROR(VLOOKUP(CN$1&amp;":"&amp;CN51,'Finish order'!$E:$K,2,FALSE),"")</f>
        <v/>
      </c>
      <c r="CS51" s="11"/>
    </row>
    <row r="52" spans="1:97" x14ac:dyDescent="0.2">
      <c r="A52" s="2">
        <v>51</v>
      </c>
      <c r="B52" s="2" t="str">
        <f>IFERROR(VLOOKUP($A$1&amp;":"&amp;A52,'Finish order'!C:K,6,FALSE),"")</f>
        <v>Angus Sanderson</v>
      </c>
      <c r="C52" s="2" t="str">
        <f>IFERROR(VLOOKUP(A$1&amp;":"&amp;A52,'Finish order'!$C:$K,9,FALSE),"")</f>
        <v>M55</v>
      </c>
      <c r="D52" s="2" t="str">
        <f>IFERROR(VLOOKUP(A$1&amp;":"&amp;A52,'Finish order'!$C:$K,7,FALSE),"")</f>
        <v>North York Moors AC</v>
      </c>
      <c r="E52" s="11">
        <f>IFERROR(VLOOKUP($A$1&amp;":"&amp;A52,'Finish order'!C:K,5,FALSE),"")</f>
        <v>4.5127314814814815E-2</v>
      </c>
      <c r="F52" s="2">
        <f>IFERROR(VLOOKUP($A$1&amp;":"&amp;A52,'Finish order'!C:K,4,FALSE),"")</f>
        <v>816</v>
      </c>
      <c r="H52" s="2">
        <v>51</v>
      </c>
      <c r="I52" s="2" t="str">
        <f>IFERROR(VLOOKUP(H$1&amp;":"&amp;H52,'Finish order'!$C:$K,6,FALSE),"")</f>
        <v/>
      </c>
      <c r="J52" s="2" t="str">
        <f>IFERROR(VLOOKUP(H$1&amp;":"&amp;H52,'Finish order'!$C:$K,9,FALSE),"")</f>
        <v/>
      </c>
      <c r="K52" s="2" t="str">
        <f>IFERROR(VLOOKUP(H$1&amp;":"&amp;H52,'Finish order'!$C:$K,7,FALSE),"")</f>
        <v/>
      </c>
      <c r="L52" s="11" t="str">
        <f>IFERROR(VLOOKUP(H$1&amp;":"&amp;H52,'Finish order'!$C:$K,5,FALSE),"")</f>
        <v/>
      </c>
      <c r="M52" s="2" t="str">
        <f>IFERROR(VLOOKUP(H$1&amp;":"&amp;H52,'Finish order'!$C:$K,4,FALSE),"")</f>
        <v/>
      </c>
      <c r="O52" s="2">
        <v>51</v>
      </c>
      <c r="P52" s="2" t="str">
        <f>IFERROR(VLOOKUP(O$1&amp;":"&amp;O52,'Finish order'!$E:$K,4,FALSE),"")</f>
        <v/>
      </c>
      <c r="Q52" s="2" t="str">
        <f>IFERROR(VLOOKUP(O$1&amp;":"&amp;O52,'Finish order'!$E:$K,5,FALSE),"")</f>
        <v/>
      </c>
      <c r="R52" s="11" t="str">
        <f>IFERROR(VLOOKUP(O$1&amp;":"&amp;O52,'Finish order'!$E:$K,3,FALSE),"")</f>
        <v/>
      </c>
      <c r="S52" s="2" t="str">
        <f>IFERROR(VLOOKUP(O$1&amp;":"&amp;O52,'Finish order'!$E:$K,2,FALSE),"")</f>
        <v/>
      </c>
      <c r="T52" s="2" t="str">
        <f t="shared" si="1"/>
        <v/>
      </c>
      <c r="V52" s="2">
        <v>51</v>
      </c>
      <c r="W52" s="2" t="str">
        <f>IFERROR(VLOOKUP(V$1&amp;":"&amp;V52,'Finish order'!$E:$K,4,FALSE),"")</f>
        <v/>
      </c>
      <c r="X52" s="2" t="str">
        <f>IFERROR(VLOOKUP(V$1&amp;":"&amp;V52,'Finish order'!$E:$K,5,FALSE),"")</f>
        <v/>
      </c>
      <c r="Y52" s="11" t="str">
        <f>IFERROR(VLOOKUP(V$1&amp;":"&amp;V52,'Finish order'!$E:$K,3,FALSE),"")</f>
        <v/>
      </c>
      <c r="Z52" s="2" t="str">
        <f>IFERROR(VLOOKUP(V$1&amp;":"&amp;V52,'Finish order'!$E:$K,2,FALSE),"")</f>
        <v/>
      </c>
      <c r="AA52" s="2" t="str">
        <f>IF(Table827[[#This Row],[Name]]="","",IF((COUNTIF($I$2:$I$4,W52)&gt;0),"Top3",""))</f>
        <v/>
      </c>
      <c r="AC52" s="2">
        <v>51</v>
      </c>
      <c r="AD52" s="2" t="str">
        <f>IFERROR(VLOOKUP(AC$1&amp;":"&amp;AC52,'Finish order'!$E:$K,4,FALSE),"")</f>
        <v/>
      </c>
      <c r="AE52" s="2" t="str">
        <f>IFERROR(VLOOKUP(AC$1&amp;":"&amp;AC52,'Finish order'!$E:$K,5,FALSE),"")</f>
        <v/>
      </c>
      <c r="AF52" s="11" t="str">
        <f>IFERROR(VLOOKUP(AC$1&amp;":"&amp;AC52,'Finish order'!$E:$K,3,FALSE),"")</f>
        <v/>
      </c>
      <c r="AG52" s="2" t="str">
        <f>IFERROR(VLOOKUP(AC$1&amp;":"&amp;AC52,'Finish order'!$E:$K,2,FALSE),"")</f>
        <v/>
      </c>
      <c r="AJ52" s="2">
        <v>51</v>
      </c>
      <c r="AK52" s="2" t="str">
        <f>IFERROR(VLOOKUP(AJ$1&amp;":"&amp;AJ52,'Finish order'!$E:$K,4,FALSE),"")</f>
        <v/>
      </c>
      <c r="AL52" s="2" t="str">
        <f>IFERROR(VLOOKUP(AJ$1&amp;":"&amp;AJ52,'Finish order'!$E:$K,5,FALSE),"")</f>
        <v/>
      </c>
      <c r="AM52" s="11" t="str">
        <f>IFERROR(VLOOKUP(AJ$1&amp;":"&amp;AJ52,'Finish order'!$E:$K,3,FALSE),"")</f>
        <v/>
      </c>
      <c r="AN52" s="2" t="str">
        <f>IFERROR(VLOOKUP(AJ$1&amp;":"&amp;AJ52,'Finish order'!$E:$K,2,FALSE),"")</f>
        <v/>
      </c>
      <c r="AQ52" s="2">
        <v>51</v>
      </c>
      <c r="AR52" s="2" t="str">
        <f>IFERROR(VLOOKUP(AQ$1&amp;":"&amp;AQ52,'Finish order'!$E:$K,4,FALSE),"")</f>
        <v/>
      </c>
      <c r="AS52" s="11" t="str">
        <f>IFERROR(VLOOKUP(AQ$1&amp;":"&amp;AQ52,'Finish order'!$E:$K,5,FALSE),"")</f>
        <v/>
      </c>
      <c r="AT52" s="11" t="str">
        <f>IFERROR(VLOOKUP(AQ$1&amp;":"&amp;AQ52,'Finish order'!$E:$K,3,FALSE),"")</f>
        <v/>
      </c>
      <c r="AU52" s="2" t="str">
        <f>IFERROR(VLOOKUP(AQ$1&amp;":"&amp;AQ52,'Finish order'!$E:$K,2,FALSE),"")</f>
        <v/>
      </c>
      <c r="AX52" s="2">
        <v>51</v>
      </c>
      <c r="AY52" s="2" t="str">
        <f>IFERROR(VLOOKUP(AX$1&amp;":"&amp;AX52,'Finish order'!$E:$K,4,FALSE),"")</f>
        <v/>
      </c>
      <c r="AZ52" s="11" t="str">
        <f>IFERROR(VLOOKUP(AX$1&amp;":"&amp;AX52,'Finish order'!$E:$K,5,FALSE),"")</f>
        <v/>
      </c>
      <c r="BA52" s="11" t="str">
        <f>IFERROR(VLOOKUP(AX$1&amp;":"&amp;AX52,'Finish order'!$E:$K,3,FALSE),"")</f>
        <v/>
      </c>
      <c r="BB52" s="2" t="str">
        <f>IFERROR(VLOOKUP(AX$1&amp;":"&amp;AX52,'Finish order'!$E:$K,2,FALSE),"")</f>
        <v/>
      </c>
      <c r="BE52" s="2">
        <v>51</v>
      </c>
      <c r="BF52" s="11" t="str">
        <f>IFERROR(VLOOKUP(BE$1&amp;":"&amp;BE52,'Finish order'!$E:$K,4,FALSE),"")</f>
        <v/>
      </c>
      <c r="BG52" s="2" t="str">
        <f>IFERROR(VLOOKUP(BE$1&amp;":"&amp;BE52,'Finish order'!$E:$K,5,FALSE),"")</f>
        <v/>
      </c>
      <c r="BH52" s="11" t="str">
        <f>IFERROR(VLOOKUP(BE$1&amp;":"&amp;BE52,'Finish order'!$E:$K,3,FALSE),"")</f>
        <v/>
      </c>
      <c r="BI52" s="2" t="str">
        <f>IFERROR(VLOOKUP(BE$1&amp;":"&amp;BE52,'Finish order'!$E:$K,2,FALSE),"")</f>
        <v/>
      </c>
      <c r="BL52" s="2">
        <v>51</v>
      </c>
      <c r="BM52" s="11" t="str">
        <f>IFERROR(VLOOKUP(BL$1&amp;":"&amp;BL52,'Finish order'!$E:$K,4,FALSE),"")</f>
        <v/>
      </c>
      <c r="BN52" s="2" t="str">
        <f>IFERROR(VLOOKUP(BL$1&amp;":"&amp;BL52,'Finish order'!$E:$K,5,FALSE),"")</f>
        <v/>
      </c>
      <c r="BO52" s="11" t="str">
        <f>IFERROR(VLOOKUP(BL$1&amp;":"&amp;BL52,'Finish order'!$E:$K,3,FALSE),"")</f>
        <v/>
      </c>
      <c r="BP52" s="2" t="str">
        <f>IFERROR(VLOOKUP(BL$1&amp;":"&amp;BL52,'Finish order'!$E:$K,2,FALSE),"")</f>
        <v/>
      </c>
      <c r="BS52" s="13">
        <v>51</v>
      </c>
      <c r="BT52" s="2" t="str">
        <f>IFERROR(VLOOKUP(BS$1&amp;":"&amp;BS52,'Finish order'!$E:$K,4,FALSE),"")</f>
        <v/>
      </c>
      <c r="BU52" s="2" t="str">
        <f>IFERROR(VLOOKUP(BS$1&amp;":"&amp;BS52,'Finish order'!$E:$K,5,FALSE),"")</f>
        <v/>
      </c>
      <c r="BV52" s="11" t="str">
        <f>IFERROR(VLOOKUP(BS$1&amp;":"&amp;BS52,'Finish order'!$E:$K,3,FALSE),"")</f>
        <v/>
      </c>
      <c r="BW52" s="2" t="str">
        <f>IFERROR(VLOOKUP(BS$1&amp;":"&amp;BS52,'Finish order'!$E:$K,2,FALSE),"")</f>
        <v/>
      </c>
      <c r="BZ52" s="13">
        <v>51</v>
      </c>
      <c r="CA52" s="2" t="str">
        <f>IFERROR(VLOOKUP(BZ$1&amp;":"&amp;BZ52,'Finish order'!$E:$K,4,FALSE),"")</f>
        <v/>
      </c>
      <c r="CB52" s="2" t="str">
        <f>IFERROR(VLOOKUP(BZ$1&amp;":"&amp;BZ52,'Finish order'!$E:$K,5,FALSE),"")</f>
        <v/>
      </c>
      <c r="CC52" s="11" t="str">
        <f>IFERROR(VLOOKUP(BZ$1&amp;":"&amp;BZ52,'Finish order'!$E:$K,3,FALSE),"")</f>
        <v/>
      </c>
      <c r="CD52" s="2" t="str">
        <f>IFERROR(VLOOKUP(BZ$1&amp;":"&amp;BZ52,'Finish order'!$E:$K,2,FALSE),"")</f>
        <v/>
      </c>
      <c r="CG52" s="2">
        <v>51</v>
      </c>
      <c r="CH52" s="2" t="str">
        <f>IFERROR(VLOOKUP(CG$1&amp;":"&amp;CG52,'Finish order'!$E:$K,4,FALSE),"")</f>
        <v/>
      </c>
      <c r="CI52" s="2" t="str">
        <f>IFERROR(VLOOKUP(CG$1&amp;":"&amp;CG52,'Finish order'!$E:$K,5,FALSE),"")</f>
        <v/>
      </c>
      <c r="CJ52" s="11" t="str">
        <f>IFERROR(VLOOKUP(CG$1&amp;":"&amp;CG52,'Finish order'!$E:$K,3,FALSE),"")</f>
        <v/>
      </c>
      <c r="CK52" s="2" t="str">
        <f>IFERROR(VLOOKUP(CG$1&amp;":"&amp;CG52,'Finish order'!$E:$K,2,FALSE),"")</f>
        <v/>
      </c>
      <c r="CN52" s="2">
        <v>51</v>
      </c>
      <c r="CO52" s="2" t="str">
        <f>IFERROR(VLOOKUP(CN$1&amp;":"&amp;CN52,'Finish order'!$E:$K,4,FALSE),"")</f>
        <v/>
      </c>
      <c r="CP52" s="2" t="str">
        <f>IFERROR(VLOOKUP(CN$1&amp;":"&amp;CN52,'Finish order'!$E:$K,5,FALSE),"")</f>
        <v/>
      </c>
      <c r="CQ52" s="11" t="str">
        <f>IFERROR(VLOOKUP(CN$1&amp;":"&amp;CN52,'Finish order'!$E:$K,3,FALSE),"")</f>
        <v/>
      </c>
      <c r="CR52" s="2" t="str">
        <f>IFERROR(VLOOKUP(CN$1&amp;":"&amp;CN52,'Finish order'!$E:$K,2,FALSE),"")</f>
        <v/>
      </c>
      <c r="CS52" s="11"/>
    </row>
    <row r="53" spans="1:97" x14ac:dyDescent="0.2">
      <c r="A53" s="2">
        <v>52</v>
      </c>
      <c r="B53" s="2" t="str">
        <f>IFERROR(VLOOKUP($A$1&amp;":"&amp;A53,'Finish order'!C:K,6,FALSE),"")</f>
        <v>Stephen Roe</v>
      </c>
      <c r="C53" s="2" t="str">
        <f>IFERROR(VLOOKUP(A$1&amp;":"&amp;A53,'Finish order'!$C:$K,9,FALSE),"")</f>
        <v>MSEN</v>
      </c>
      <c r="D53" s="2" t="str">
        <f>IFERROR(VLOOKUP(A$1&amp;":"&amp;A53,'Finish order'!$C:$K,7,FALSE),"")</f>
        <v>Billingham RC</v>
      </c>
      <c r="E53" s="11">
        <f>IFERROR(VLOOKUP($A$1&amp;":"&amp;A53,'Finish order'!C:K,5,FALSE),"")</f>
        <v>4.5335648148148146E-2</v>
      </c>
      <c r="F53" s="2">
        <f>IFERROR(VLOOKUP($A$1&amp;":"&amp;A53,'Finish order'!C:K,4,FALSE),"")</f>
        <v>335</v>
      </c>
      <c r="H53" s="2">
        <v>52</v>
      </c>
      <c r="I53" s="2" t="str">
        <f>IFERROR(VLOOKUP(H$1&amp;":"&amp;H53,'Finish order'!$C:$K,6,FALSE),"")</f>
        <v/>
      </c>
      <c r="J53" s="2" t="str">
        <f>IFERROR(VLOOKUP(H$1&amp;":"&amp;H53,'Finish order'!$C:$K,9,FALSE),"")</f>
        <v/>
      </c>
      <c r="K53" s="2" t="str">
        <f>IFERROR(VLOOKUP(H$1&amp;":"&amp;H53,'Finish order'!$C:$K,7,FALSE),"")</f>
        <v/>
      </c>
      <c r="L53" s="11" t="str">
        <f>IFERROR(VLOOKUP(H$1&amp;":"&amp;H53,'Finish order'!$C:$K,5,FALSE),"")</f>
        <v/>
      </c>
      <c r="M53" s="2" t="str">
        <f>IFERROR(VLOOKUP(H$1&amp;":"&amp;H53,'Finish order'!$C:$K,4,FALSE),"")</f>
        <v/>
      </c>
      <c r="O53" s="2">
        <v>52</v>
      </c>
      <c r="P53" s="2" t="str">
        <f>IFERROR(VLOOKUP(O$1&amp;":"&amp;O53,'Finish order'!$E:$K,4,FALSE),"")</f>
        <v/>
      </c>
      <c r="Q53" s="2" t="str">
        <f>IFERROR(VLOOKUP(O$1&amp;":"&amp;O53,'Finish order'!$E:$K,5,FALSE),"")</f>
        <v/>
      </c>
      <c r="R53" s="11" t="str">
        <f>IFERROR(VLOOKUP(O$1&amp;":"&amp;O53,'Finish order'!$E:$K,3,FALSE),"")</f>
        <v/>
      </c>
      <c r="S53" s="2" t="str">
        <f>IFERROR(VLOOKUP(O$1&amp;":"&amp;O53,'Finish order'!$E:$K,2,FALSE),"")</f>
        <v/>
      </c>
      <c r="T53" s="2" t="str">
        <f t="shared" si="1"/>
        <v/>
      </c>
      <c r="V53" s="2">
        <v>52</v>
      </c>
      <c r="W53" s="2" t="str">
        <f>IFERROR(VLOOKUP(V$1&amp;":"&amp;V53,'Finish order'!$E:$K,4,FALSE),"")</f>
        <v/>
      </c>
      <c r="X53" s="2" t="str">
        <f>IFERROR(VLOOKUP(V$1&amp;":"&amp;V53,'Finish order'!$E:$K,5,FALSE),"")</f>
        <v/>
      </c>
      <c r="Y53" s="11" t="str">
        <f>IFERROR(VLOOKUP(V$1&amp;":"&amp;V53,'Finish order'!$E:$K,3,FALSE),"")</f>
        <v/>
      </c>
      <c r="Z53" s="2" t="str">
        <f>IFERROR(VLOOKUP(V$1&amp;":"&amp;V53,'Finish order'!$E:$K,2,FALSE),"")</f>
        <v/>
      </c>
      <c r="AA53" s="2" t="str">
        <f>IF(Table827[[#This Row],[Name]]="","",IF((COUNTIF($I$2:$I$4,W53)&gt;0),"Top3",""))</f>
        <v/>
      </c>
      <c r="AC53" s="2">
        <v>52</v>
      </c>
      <c r="AD53" s="2" t="str">
        <f>IFERROR(VLOOKUP(AC$1&amp;":"&amp;AC53,'Finish order'!$E:$K,4,FALSE),"")</f>
        <v/>
      </c>
      <c r="AE53" s="2" t="str">
        <f>IFERROR(VLOOKUP(AC$1&amp;":"&amp;AC53,'Finish order'!$E:$K,5,FALSE),"")</f>
        <v/>
      </c>
      <c r="AF53" s="11" t="str">
        <f>IFERROR(VLOOKUP(AC$1&amp;":"&amp;AC53,'Finish order'!$E:$K,3,FALSE),"")</f>
        <v/>
      </c>
      <c r="AG53" s="2" t="str">
        <f>IFERROR(VLOOKUP(AC$1&amp;":"&amp;AC53,'Finish order'!$E:$K,2,FALSE),"")</f>
        <v/>
      </c>
      <c r="AJ53" s="2">
        <v>52</v>
      </c>
      <c r="AK53" s="2" t="str">
        <f>IFERROR(VLOOKUP(AJ$1&amp;":"&amp;AJ53,'Finish order'!$E:$K,4,FALSE),"")</f>
        <v/>
      </c>
      <c r="AL53" s="2" t="str">
        <f>IFERROR(VLOOKUP(AJ$1&amp;":"&amp;AJ53,'Finish order'!$E:$K,5,FALSE),"")</f>
        <v/>
      </c>
      <c r="AM53" s="11" t="str">
        <f>IFERROR(VLOOKUP(AJ$1&amp;":"&amp;AJ53,'Finish order'!$E:$K,3,FALSE),"")</f>
        <v/>
      </c>
      <c r="AN53" s="2" t="str">
        <f>IFERROR(VLOOKUP(AJ$1&amp;":"&amp;AJ53,'Finish order'!$E:$K,2,FALSE),"")</f>
        <v/>
      </c>
      <c r="AQ53" s="2">
        <v>52</v>
      </c>
      <c r="AR53" s="2" t="str">
        <f>IFERROR(VLOOKUP(AQ$1&amp;":"&amp;AQ53,'Finish order'!$E:$K,4,FALSE),"")</f>
        <v/>
      </c>
      <c r="AS53" s="11" t="str">
        <f>IFERROR(VLOOKUP(AQ$1&amp;":"&amp;AQ53,'Finish order'!$E:$K,5,FALSE),"")</f>
        <v/>
      </c>
      <c r="AT53" s="11" t="str">
        <f>IFERROR(VLOOKUP(AQ$1&amp;":"&amp;AQ53,'Finish order'!$E:$K,3,FALSE),"")</f>
        <v/>
      </c>
      <c r="AU53" s="2" t="str">
        <f>IFERROR(VLOOKUP(AQ$1&amp;":"&amp;AQ53,'Finish order'!$E:$K,2,FALSE),"")</f>
        <v/>
      </c>
      <c r="AX53" s="2">
        <v>52</v>
      </c>
      <c r="AY53" s="2" t="str">
        <f>IFERROR(VLOOKUP(AX$1&amp;":"&amp;AX53,'Finish order'!$E:$K,4,FALSE),"")</f>
        <v/>
      </c>
      <c r="AZ53" s="11" t="str">
        <f>IFERROR(VLOOKUP(AX$1&amp;":"&amp;AX53,'Finish order'!$E:$K,5,FALSE),"")</f>
        <v/>
      </c>
      <c r="BA53" s="11" t="str">
        <f>IFERROR(VLOOKUP(AX$1&amp;":"&amp;AX53,'Finish order'!$E:$K,3,FALSE),"")</f>
        <v/>
      </c>
      <c r="BB53" s="2" t="str">
        <f>IFERROR(VLOOKUP(AX$1&amp;":"&amp;AX53,'Finish order'!$E:$K,2,FALSE),"")</f>
        <v/>
      </c>
      <c r="BE53" s="2">
        <v>52</v>
      </c>
      <c r="BF53" s="11" t="str">
        <f>IFERROR(VLOOKUP(BE$1&amp;":"&amp;BE53,'Finish order'!$E:$K,4,FALSE),"")</f>
        <v/>
      </c>
      <c r="BG53" s="2" t="str">
        <f>IFERROR(VLOOKUP(BE$1&amp;":"&amp;BE53,'Finish order'!$E:$K,5,FALSE),"")</f>
        <v/>
      </c>
      <c r="BH53" s="11" t="str">
        <f>IFERROR(VLOOKUP(BE$1&amp;":"&amp;BE53,'Finish order'!$E:$K,3,FALSE),"")</f>
        <v/>
      </c>
      <c r="BI53" s="2" t="str">
        <f>IFERROR(VLOOKUP(BE$1&amp;":"&amp;BE53,'Finish order'!$E:$K,2,FALSE),"")</f>
        <v/>
      </c>
      <c r="BL53" s="2">
        <v>52</v>
      </c>
      <c r="BM53" s="11" t="str">
        <f>IFERROR(VLOOKUP(BL$1&amp;":"&amp;BL53,'Finish order'!$E:$K,4,FALSE),"")</f>
        <v/>
      </c>
      <c r="BN53" s="2" t="str">
        <f>IFERROR(VLOOKUP(BL$1&amp;":"&amp;BL53,'Finish order'!$E:$K,5,FALSE),"")</f>
        <v/>
      </c>
      <c r="BO53" s="11" t="str">
        <f>IFERROR(VLOOKUP(BL$1&amp;":"&amp;BL53,'Finish order'!$E:$K,3,FALSE),"")</f>
        <v/>
      </c>
      <c r="BP53" s="2" t="str">
        <f>IFERROR(VLOOKUP(BL$1&amp;":"&amp;BL53,'Finish order'!$E:$K,2,FALSE),"")</f>
        <v/>
      </c>
      <c r="BS53" s="13">
        <v>52</v>
      </c>
      <c r="BT53" s="2" t="str">
        <f>IFERROR(VLOOKUP(BS$1&amp;":"&amp;BS53,'Finish order'!$E:$K,4,FALSE),"")</f>
        <v/>
      </c>
      <c r="BU53" s="2" t="str">
        <f>IFERROR(VLOOKUP(BS$1&amp;":"&amp;BS53,'Finish order'!$E:$K,5,FALSE),"")</f>
        <v/>
      </c>
      <c r="BV53" s="11" t="str">
        <f>IFERROR(VLOOKUP(BS$1&amp;":"&amp;BS53,'Finish order'!$E:$K,3,FALSE),"")</f>
        <v/>
      </c>
      <c r="BW53" s="2" t="str">
        <f>IFERROR(VLOOKUP(BS$1&amp;":"&amp;BS53,'Finish order'!$E:$K,2,FALSE),"")</f>
        <v/>
      </c>
      <c r="BZ53" s="13">
        <v>52</v>
      </c>
      <c r="CA53" s="2" t="str">
        <f>IFERROR(VLOOKUP(BZ$1&amp;":"&amp;BZ53,'Finish order'!$E:$K,4,FALSE),"")</f>
        <v/>
      </c>
      <c r="CB53" s="2" t="str">
        <f>IFERROR(VLOOKUP(BZ$1&amp;":"&amp;BZ53,'Finish order'!$E:$K,5,FALSE),"")</f>
        <v/>
      </c>
      <c r="CC53" s="11" t="str">
        <f>IFERROR(VLOOKUP(BZ$1&amp;":"&amp;BZ53,'Finish order'!$E:$K,3,FALSE),"")</f>
        <v/>
      </c>
      <c r="CD53" s="2" t="str">
        <f>IFERROR(VLOOKUP(BZ$1&amp;":"&amp;BZ53,'Finish order'!$E:$K,2,FALSE),"")</f>
        <v/>
      </c>
      <c r="CG53" s="2">
        <v>52</v>
      </c>
      <c r="CH53" s="2" t="str">
        <f>IFERROR(VLOOKUP(CG$1&amp;":"&amp;CG53,'Finish order'!$E:$K,4,FALSE),"")</f>
        <v/>
      </c>
      <c r="CI53" s="2" t="str">
        <f>IFERROR(VLOOKUP(CG$1&amp;":"&amp;CG53,'Finish order'!$E:$K,5,FALSE),"")</f>
        <v/>
      </c>
      <c r="CJ53" s="11" t="str">
        <f>IFERROR(VLOOKUP(CG$1&amp;":"&amp;CG53,'Finish order'!$E:$K,3,FALSE),"")</f>
        <v/>
      </c>
      <c r="CK53" s="2" t="str">
        <f>IFERROR(VLOOKUP(CG$1&amp;":"&amp;CG53,'Finish order'!$E:$K,2,FALSE),"")</f>
        <v/>
      </c>
      <c r="CN53" s="2">
        <v>52</v>
      </c>
      <c r="CO53" s="2" t="str">
        <f>IFERROR(VLOOKUP(CN$1&amp;":"&amp;CN53,'Finish order'!$E:$K,4,FALSE),"")</f>
        <v/>
      </c>
      <c r="CP53" s="2" t="str">
        <f>IFERROR(VLOOKUP(CN$1&amp;":"&amp;CN53,'Finish order'!$E:$K,5,FALSE),"")</f>
        <v/>
      </c>
      <c r="CQ53" s="11" t="str">
        <f>IFERROR(VLOOKUP(CN$1&amp;":"&amp;CN53,'Finish order'!$E:$K,3,FALSE),"")</f>
        <v/>
      </c>
      <c r="CR53" s="2" t="str">
        <f>IFERROR(VLOOKUP(CN$1&amp;":"&amp;CN53,'Finish order'!$E:$K,2,FALSE),"")</f>
        <v/>
      </c>
      <c r="CS53" s="11"/>
    </row>
    <row r="54" spans="1:97" x14ac:dyDescent="0.2">
      <c r="A54" s="2">
        <v>53</v>
      </c>
      <c r="B54" s="2" t="str">
        <f>IFERROR(VLOOKUP($A$1&amp;":"&amp;A54,'Finish order'!C:K,6,FALSE),"")</f>
        <v>Graham Gill</v>
      </c>
      <c r="C54" s="2" t="str">
        <f>IFERROR(VLOOKUP(A$1&amp;":"&amp;A54,'Finish order'!$C:$K,9,FALSE),"")</f>
        <v>M40</v>
      </c>
      <c r="D54" s="2" t="str">
        <f>IFERROR(VLOOKUP(A$1&amp;":"&amp;A54,'Finish order'!$C:$K,7,FALSE),"")</f>
        <v>York Knavesmire Harriers</v>
      </c>
      <c r="E54" s="11">
        <f>IFERROR(VLOOKUP($A$1&amp;":"&amp;A54,'Finish order'!C:K,5,FALSE),"")</f>
        <v>4.5555555555555557E-2</v>
      </c>
      <c r="F54" s="2">
        <f>IFERROR(VLOOKUP($A$1&amp;":"&amp;A54,'Finish order'!C:K,4,FALSE),"")</f>
        <v>505</v>
      </c>
      <c r="H54" s="2">
        <v>53</v>
      </c>
      <c r="I54" s="2" t="str">
        <f>IFERROR(VLOOKUP(H$1&amp;":"&amp;H54,'Finish order'!$C:$K,6,FALSE),"")</f>
        <v/>
      </c>
      <c r="J54" s="2" t="str">
        <f>IFERROR(VLOOKUP(H$1&amp;":"&amp;H54,'Finish order'!$C:$K,9,FALSE),"")</f>
        <v/>
      </c>
      <c r="K54" s="2" t="str">
        <f>IFERROR(VLOOKUP(H$1&amp;":"&amp;H54,'Finish order'!$C:$K,7,FALSE),"")</f>
        <v/>
      </c>
      <c r="L54" s="11" t="str">
        <f>IFERROR(VLOOKUP(H$1&amp;":"&amp;H54,'Finish order'!$C:$K,5,FALSE),"")</f>
        <v/>
      </c>
      <c r="M54" s="2" t="str">
        <f>IFERROR(VLOOKUP(H$1&amp;":"&amp;H54,'Finish order'!$C:$K,4,FALSE),"")</f>
        <v/>
      </c>
      <c r="O54" s="2">
        <v>53</v>
      </c>
      <c r="P54" s="2" t="str">
        <f>IFERROR(VLOOKUP(O$1&amp;":"&amp;O54,'Finish order'!$E:$K,4,FALSE),"")</f>
        <v/>
      </c>
      <c r="Q54" s="2" t="str">
        <f>IFERROR(VLOOKUP(O$1&amp;":"&amp;O54,'Finish order'!$E:$K,5,FALSE),"")</f>
        <v/>
      </c>
      <c r="R54" s="11" t="str">
        <f>IFERROR(VLOOKUP(O$1&amp;":"&amp;O54,'Finish order'!$E:$K,3,FALSE),"")</f>
        <v/>
      </c>
      <c r="S54" s="2" t="str">
        <f>IFERROR(VLOOKUP(O$1&amp;":"&amp;O54,'Finish order'!$E:$K,2,FALSE),"")</f>
        <v/>
      </c>
      <c r="T54" s="2" t="str">
        <f t="shared" si="1"/>
        <v/>
      </c>
      <c r="V54" s="2">
        <v>53</v>
      </c>
      <c r="W54" s="2" t="str">
        <f>IFERROR(VLOOKUP(V$1&amp;":"&amp;V54,'Finish order'!$E:$K,4,FALSE),"")</f>
        <v/>
      </c>
      <c r="X54" s="2" t="str">
        <f>IFERROR(VLOOKUP(V$1&amp;":"&amp;V54,'Finish order'!$E:$K,5,FALSE),"")</f>
        <v/>
      </c>
      <c r="Y54" s="11" t="str">
        <f>IFERROR(VLOOKUP(V$1&amp;":"&amp;V54,'Finish order'!$E:$K,3,FALSE),"")</f>
        <v/>
      </c>
      <c r="Z54" s="2" t="str">
        <f>IFERROR(VLOOKUP(V$1&amp;":"&amp;V54,'Finish order'!$E:$K,2,FALSE),"")</f>
        <v/>
      </c>
      <c r="AA54" s="2" t="str">
        <f>IF(Table827[[#This Row],[Name]]="","",IF((COUNTIF($I$2:$I$4,W54)&gt;0),"Top3",""))</f>
        <v/>
      </c>
      <c r="AC54" s="2">
        <v>53</v>
      </c>
      <c r="AD54" s="2" t="str">
        <f>IFERROR(VLOOKUP(AC$1&amp;":"&amp;AC54,'Finish order'!$E:$K,4,FALSE),"")</f>
        <v/>
      </c>
      <c r="AE54" s="2" t="str">
        <f>IFERROR(VLOOKUP(AC$1&amp;":"&amp;AC54,'Finish order'!$E:$K,5,FALSE),"")</f>
        <v/>
      </c>
      <c r="AF54" s="11" t="str">
        <f>IFERROR(VLOOKUP(AC$1&amp;":"&amp;AC54,'Finish order'!$E:$K,3,FALSE),"")</f>
        <v/>
      </c>
      <c r="AG54" s="2" t="str">
        <f>IFERROR(VLOOKUP(AC$1&amp;":"&amp;AC54,'Finish order'!$E:$K,2,FALSE),"")</f>
        <v/>
      </c>
      <c r="AJ54" s="2">
        <v>53</v>
      </c>
      <c r="AK54" s="2" t="str">
        <f>IFERROR(VLOOKUP(AJ$1&amp;":"&amp;AJ54,'Finish order'!$E:$K,4,FALSE),"")</f>
        <v/>
      </c>
      <c r="AL54" s="2" t="str">
        <f>IFERROR(VLOOKUP(AJ$1&amp;":"&amp;AJ54,'Finish order'!$E:$K,5,FALSE),"")</f>
        <v/>
      </c>
      <c r="AM54" s="11" t="str">
        <f>IFERROR(VLOOKUP(AJ$1&amp;":"&amp;AJ54,'Finish order'!$E:$K,3,FALSE),"")</f>
        <v/>
      </c>
      <c r="AN54" s="2" t="str">
        <f>IFERROR(VLOOKUP(AJ$1&amp;":"&amp;AJ54,'Finish order'!$E:$K,2,FALSE),"")</f>
        <v/>
      </c>
      <c r="AQ54" s="2">
        <v>53</v>
      </c>
      <c r="AR54" s="2" t="str">
        <f>IFERROR(VLOOKUP(AQ$1&amp;":"&amp;AQ54,'Finish order'!$E:$K,4,FALSE),"")</f>
        <v/>
      </c>
      <c r="AS54" s="11" t="str">
        <f>IFERROR(VLOOKUP(AQ$1&amp;":"&amp;AQ54,'Finish order'!$E:$K,5,FALSE),"")</f>
        <v/>
      </c>
      <c r="AT54" s="11" t="str">
        <f>IFERROR(VLOOKUP(AQ$1&amp;":"&amp;AQ54,'Finish order'!$E:$K,3,FALSE),"")</f>
        <v/>
      </c>
      <c r="AU54" s="2" t="str">
        <f>IFERROR(VLOOKUP(AQ$1&amp;":"&amp;AQ54,'Finish order'!$E:$K,2,FALSE),"")</f>
        <v/>
      </c>
      <c r="AX54" s="2">
        <v>53</v>
      </c>
      <c r="AY54" s="2" t="str">
        <f>IFERROR(VLOOKUP(AX$1&amp;":"&amp;AX54,'Finish order'!$E:$K,4,FALSE),"")</f>
        <v/>
      </c>
      <c r="AZ54" s="11" t="str">
        <f>IFERROR(VLOOKUP(AX$1&amp;":"&amp;AX54,'Finish order'!$E:$K,5,FALSE),"")</f>
        <v/>
      </c>
      <c r="BA54" s="11" t="str">
        <f>IFERROR(VLOOKUP(AX$1&amp;":"&amp;AX54,'Finish order'!$E:$K,3,FALSE),"")</f>
        <v/>
      </c>
      <c r="BB54" s="2" t="str">
        <f>IFERROR(VLOOKUP(AX$1&amp;":"&amp;AX54,'Finish order'!$E:$K,2,FALSE),"")</f>
        <v/>
      </c>
      <c r="BE54" s="2">
        <v>53</v>
      </c>
      <c r="BF54" s="11" t="str">
        <f>IFERROR(VLOOKUP(BE$1&amp;":"&amp;BE54,'Finish order'!$E:$K,4,FALSE),"")</f>
        <v/>
      </c>
      <c r="BG54" s="2" t="str">
        <f>IFERROR(VLOOKUP(BE$1&amp;":"&amp;BE54,'Finish order'!$E:$K,5,FALSE),"")</f>
        <v/>
      </c>
      <c r="BH54" s="11" t="str">
        <f>IFERROR(VLOOKUP(BE$1&amp;":"&amp;BE54,'Finish order'!$E:$K,3,FALSE),"")</f>
        <v/>
      </c>
      <c r="BI54" s="2" t="str">
        <f>IFERROR(VLOOKUP(BE$1&amp;":"&amp;BE54,'Finish order'!$E:$K,2,FALSE),"")</f>
        <v/>
      </c>
      <c r="BL54" s="2">
        <v>53</v>
      </c>
      <c r="BM54" s="11" t="str">
        <f>IFERROR(VLOOKUP(BL$1&amp;":"&amp;BL54,'Finish order'!$E:$K,4,FALSE),"")</f>
        <v/>
      </c>
      <c r="BN54" s="2" t="str">
        <f>IFERROR(VLOOKUP(BL$1&amp;":"&amp;BL54,'Finish order'!$E:$K,5,FALSE),"")</f>
        <v/>
      </c>
      <c r="BO54" s="11" t="str">
        <f>IFERROR(VLOOKUP(BL$1&amp;":"&amp;BL54,'Finish order'!$E:$K,3,FALSE),"")</f>
        <v/>
      </c>
      <c r="BP54" s="2" t="str">
        <f>IFERROR(VLOOKUP(BL$1&amp;":"&amp;BL54,'Finish order'!$E:$K,2,FALSE),"")</f>
        <v/>
      </c>
      <c r="BS54" s="13">
        <v>53</v>
      </c>
      <c r="BT54" s="2" t="str">
        <f>IFERROR(VLOOKUP(BS$1&amp;":"&amp;BS54,'Finish order'!$E:$K,4,FALSE),"")</f>
        <v/>
      </c>
      <c r="BU54" s="2" t="str">
        <f>IFERROR(VLOOKUP(BS$1&amp;":"&amp;BS54,'Finish order'!$E:$K,5,FALSE),"")</f>
        <v/>
      </c>
      <c r="BV54" s="11" t="str">
        <f>IFERROR(VLOOKUP(BS$1&amp;":"&amp;BS54,'Finish order'!$E:$K,3,FALSE),"")</f>
        <v/>
      </c>
      <c r="BW54" s="2" t="str">
        <f>IFERROR(VLOOKUP(BS$1&amp;":"&amp;BS54,'Finish order'!$E:$K,2,FALSE),"")</f>
        <v/>
      </c>
      <c r="BZ54" s="13">
        <v>53</v>
      </c>
      <c r="CA54" s="2" t="str">
        <f>IFERROR(VLOOKUP(BZ$1&amp;":"&amp;BZ54,'Finish order'!$E:$K,4,FALSE),"")</f>
        <v/>
      </c>
      <c r="CB54" s="2" t="str">
        <f>IFERROR(VLOOKUP(BZ$1&amp;":"&amp;BZ54,'Finish order'!$E:$K,5,FALSE),"")</f>
        <v/>
      </c>
      <c r="CC54" s="11" t="str">
        <f>IFERROR(VLOOKUP(BZ$1&amp;":"&amp;BZ54,'Finish order'!$E:$K,3,FALSE),"")</f>
        <v/>
      </c>
      <c r="CD54" s="2" t="str">
        <f>IFERROR(VLOOKUP(BZ$1&amp;":"&amp;BZ54,'Finish order'!$E:$K,2,FALSE),"")</f>
        <v/>
      </c>
      <c r="CG54" s="2">
        <v>53</v>
      </c>
      <c r="CH54" s="2" t="str">
        <f>IFERROR(VLOOKUP(CG$1&amp;":"&amp;CG54,'Finish order'!$E:$K,4,FALSE),"")</f>
        <v/>
      </c>
      <c r="CI54" s="2" t="str">
        <f>IFERROR(VLOOKUP(CG$1&amp;":"&amp;CG54,'Finish order'!$E:$K,5,FALSE),"")</f>
        <v/>
      </c>
      <c r="CJ54" s="11" t="str">
        <f>IFERROR(VLOOKUP(CG$1&amp;":"&amp;CG54,'Finish order'!$E:$K,3,FALSE),"")</f>
        <v/>
      </c>
      <c r="CK54" s="2" t="str">
        <f>IFERROR(VLOOKUP(CG$1&amp;":"&amp;CG54,'Finish order'!$E:$K,2,FALSE),"")</f>
        <v/>
      </c>
      <c r="CN54" s="2">
        <v>53</v>
      </c>
      <c r="CO54" s="2" t="str">
        <f>IFERROR(VLOOKUP(CN$1&amp;":"&amp;CN54,'Finish order'!$E:$K,4,FALSE),"")</f>
        <v/>
      </c>
      <c r="CP54" s="2" t="str">
        <f>IFERROR(VLOOKUP(CN$1&amp;":"&amp;CN54,'Finish order'!$E:$K,5,FALSE),"")</f>
        <v/>
      </c>
      <c r="CQ54" s="11" t="str">
        <f>IFERROR(VLOOKUP(CN$1&amp;":"&amp;CN54,'Finish order'!$E:$K,3,FALSE),"")</f>
        <v/>
      </c>
      <c r="CR54" s="2" t="str">
        <f>IFERROR(VLOOKUP(CN$1&amp;":"&amp;CN54,'Finish order'!$E:$K,2,FALSE),"")</f>
        <v/>
      </c>
      <c r="CS54" s="11"/>
    </row>
    <row r="55" spans="1:97" x14ac:dyDescent="0.2">
      <c r="A55" s="2">
        <v>54</v>
      </c>
      <c r="B55" s="2" t="str">
        <f>IFERROR(VLOOKUP($A$1&amp;":"&amp;A55,'Finish order'!C:K,6,FALSE),"")</f>
        <v>Nigel Briggs</v>
      </c>
      <c r="C55" s="2" t="str">
        <f>IFERROR(VLOOKUP(A$1&amp;":"&amp;A55,'Finish order'!$C:$K,9,FALSE),"")</f>
        <v>M60</v>
      </c>
      <c r="D55" s="2" t="str">
        <f>IFERROR(VLOOKUP(A$1&amp;":"&amp;A55,'Finish order'!$C:$K,7,FALSE),"")</f>
        <v>North York Moors AC</v>
      </c>
      <c r="E55" s="11">
        <f>IFERROR(VLOOKUP($A$1&amp;":"&amp;A55,'Finish order'!C:K,5,FALSE),"")</f>
        <v>4.5752314814814815E-2</v>
      </c>
      <c r="F55" s="2">
        <f>IFERROR(VLOOKUP($A$1&amp;":"&amp;A55,'Finish order'!C:K,4,FALSE),"")</f>
        <v>905</v>
      </c>
      <c r="H55" s="2">
        <v>54</v>
      </c>
      <c r="I55" s="2" t="str">
        <f>IFERROR(VLOOKUP(H$1&amp;":"&amp;H55,'Finish order'!$C:$K,6,FALSE),"")</f>
        <v/>
      </c>
      <c r="J55" s="2" t="str">
        <f>IFERROR(VLOOKUP(H$1&amp;":"&amp;H55,'Finish order'!$C:$K,9,FALSE),"")</f>
        <v/>
      </c>
      <c r="K55" s="2" t="str">
        <f>IFERROR(VLOOKUP(H$1&amp;":"&amp;H55,'Finish order'!$C:$K,7,FALSE),"")</f>
        <v/>
      </c>
      <c r="L55" s="11" t="str">
        <f>IFERROR(VLOOKUP(H$1&amp;":"&amp;H55,'Finish order'!$C:$K,5,FALSE),"")</f>
        <v/>
      </c>
      <c r="M55" s="2" t="str">
        <f>IFERROR(VLOOKUP(H$1&amp;":"&amp;H55,'Finish order'!$C:$K,4,FALSE),"")</f>
        <v/>
      </c>
      <c r="O55" s="2">
        <v>54</v>
      </c>
      <c r="P55" s="2" t="str">
        <f>IFERROR(VLOOKUP(O$1&amp;":"&amp;O55,'Finish order'!$E:$K,4,FALSE),"")</f>
        <v/>
      </c>
      <c r="Q55" s="2" t="str">
        <f>IFERROR(VLOOKUP(O$1&amp;":"&amp;O55,'Finish order'!$E:$K,5,FALSE),"")</f>
        <v/>
      </c>
      <c r="R55" s="11" t="str">
        <f>IFERROR(VLOOKUP(O$1&amp;":"&amp;O55,'Finish order'!$E:$K,3,FALSE),"")</f>
        <v/>
      </c>
      <c r="S55" s="2" t="str">
        <f>IFERROR(VLOOKUP(O$1&amp;":"&amp;O55,'Finish order'!$E:$K,2,FALSE),"")</f>
        <v/>
      </c>
      <c r="T55" s="2" t="str">
        <f t="shared" si="1"/>
        <v/>
      </c>
      <c r="V55" s="2">
        <v>54</v>
      </c>
      <c r="W55" s="2" t="str">
        <f>IFERROR(VLOOKUP(V$1&amp;":"&amp;V55,'Finish order'!$E:$K,4,FALSE),"")</f>
        <v/>
      </c>
      <c r="X55" s="2" t="str">
        <f>IFERROR(VLOOKUP(V$1&amp;":"&amp;V55,'Finish order'!$E:$K,5,FALSE),"")</f>
        <v/>
      </c>
      <c r="Y55" s="11" t="str">
        <f>IFERROR(VLOOKUP(V$1&amp;":"&amp;V55,'Finish order'!$E:$K,3,FALSE),"")</f>
        <v/>
      </c>
      <c r="Z55" s="2" t="str">
        <f>IFERROR(VLOOKUP(V$1&amp;":"&amp;V55,'Finish order'!$E:$K,2,FALSE),"")</f>
        <v/>
      </c>
      <c r="AA55" s="2" t="str">
        <f>IF(Table827[[#This Row],[Name]]="","",IF((COUNTIF($I$2:$I$4,W55)&gt;0),"Top3",""))</f>
        <v/>
      </c>
      <c r="AC55" s="2">
        <v>54</v>
      </c>
      <c r="AD55" s="2" t="str">
        <f>IFERROR(VLOOKUP(AC$1&amp;":"&amp;AC55,'Finish order'!$E:$K,4,FALSE),"")</f>
        <v/>
      </c>
      <c r="AE55" s="2" t="str">
        <f>IFERROR(VLOOKUP(AC$1&amp;":"&amp;AC55,'Finish order'!$E:$K,5,FALSE),"")</f>
        <v/>
      </c>
      <c r="AF55" s="11" t="str">
        <f>IFERROR(VLOOKUP(AC$1&amp;":"&amp;AC55,'Finish order'!$E:$K,3,FALSE),"")</f>
        <v/>
      </c>
      <c r="AG55" s="2" t="str">
        <f>IFERROR(VLOOKUP(AC$1&amp;":"&amp;AC55,'Finish order'!$E:$K,2,FALSE),"")</f>
        <v/>
      </c>
      <c r="AJ55" s="2">
        <v>54</v>
      </c>
      <c r="AK55" s="2" t="str">
        <f>IFERROR(VLOOKUP(AJ$1&amp;":"&amp;AJ55,'Finish order'!$E:$K,4,FALSE),"")</f>
        <v/>
      </c>
      <c r="AL55" s="2" t="str">
        <f>IFERROR(VLOOKUP(AJ$1&amp;":"&amp;AJ55,'Finish order'!$E:$K,5,FALSE),"")</f>
        <v/>
      </c>
      <c r="AM55" s="11" t="str">
        <f>IFERROR(VLOOKUP(AJ$1&amp;":"&amp;AJ55,'Finish order'!$E:$K,3,FALSE),"")</f>
        <v/>
      </c>
      <c r="AN55" s="2" t="str">
        <f>IFERROR(VLOOKUP(AJ$1&amp;":"&amp;AJ55,'Finish order'!$E:$K,2,FALSE),"")</f>
        <v/>
      </c>
      <c r="AQ55" s="2">
        <v>54</v>
      </c>
      <c r="AR55" s="2" t="str">
        <f>IFERROR(VLOOKUP(AQ$1&amp;":"&amp;AQ55,'Finish order'!$E:$K,4,FALSE),"")</f>
        <v/>
      </c>
      <c r="AS55" s="11" t="str">
        <f>IFERROR(VLOOKUP(AQ$1&amp;":"&amp;AQ55,'Finish order'!$E:$K,5,FALSE),"")</f>
        <v/>
      </c>
      <c r="AT55" s="11" t="str">
        <f>IFERROR(VLOOKUP(AQ$1&amp;":"&amp;AQ55,'Finish order'!$E:$K,3,FALSE),"")</f>
        <v/>
      </c>
      <c r="AU55" s="2" t="str">
        <f>IFERROR(VLOOKUP(AQ$1&amp;":"&amp;AQ55,'Finish order'!$E:$K,2,FALSE),"")</f>
        <v/>
      </c>
      <c r="AX55" s="2">
        <v>54</v>
      </c>
      <c r="AY55" s="2" t="str">
        <f>IFERROR(VLOOKUP(AX$1&amp;":"&amp;AX55,'Finish order'!$E:$K,4,FALSE),"")</f>
        <v/>
      </c>
      <c r="AZ55" s="11" t="str">
        <f>IFERROR(VLOOKUP(AX$1&amp;":"&amp;AX55,'Finish order'!$E:$K,5,FALSE),"")</f>
        <v/>
      </c>
      <c r="BA55" s="11" t="str">
        <f>IFERROR(VLOOKUP(AX$1&amp;":"&amp;AX55,'Finish order'!$E:$K,3,FALSE),"")</f>
        <v/>
      </c>
      <c r="BB55" s="2" t="str">
        <f>IFERROR(VLOOKUP(AX$1&amp;":"&amp;AX55,'Finish order'!$E:$K,2,FALSE),"")</f>
        <v/>
      </c>
      <c r="BE55" s="2">
        <v>54</v>
      </c>
      <c r="BF55" s="11" t="str">
        <f>IFERROR(VLOOKUP(BE$1&amp;":"&amp;BE55,'Finish order'!$E:$K,4,FALSE),"")</f>
        <v/>
      </c>
      <c r="BG55" s="2" t="str">
        <f>IFERROR(VLOOKUP(BE$1&amp;":"&amp;BE55,'Finish order'!$E:$K,5,FALSE),"")</f>
        <v/>
      </c>
      <c r="BH55" s="11" t="str">
        <f>IFERROR(VLOOKUP(BE$1&amp;":"&amp;BE55,'Finish order'!$E:$K,3,FALSE),"")</f>
        <v/>
      </c>
      <c r="BI55" s="2" t="str">
        <f>IFERROR(VLOOKUP(BE$1&amp;":"&amp;BE55,'Finish order'!$E:$K,2,FALSE),"")</f>
        <v/>
      </c>
      <c r="BL55" s="2">
        <v>54</v>
      </c>
      <c r="BM55" s="11" t="str">
        <f>IFERROR(VLOOKUP(BL$1&amp;":"&amp;BL55,'Finish order'!$E:$K,4,FALSE),"")</f>
        <v/>
      </c>
      <c r="BN55" s="2" t="str">
        <f>IFERROR(VLOOKUP(BL$1&amp;":"&amp;BL55,'Finish order'!$E:$K,5,FALSE),"")</f>
        <v/>
      </c>
      <c r="BO55" s="11" t="str">
        <f>IFERROR(VLOOKUP(BL$1&amp;":"&amp;BL55,'Finish order'!$E:$K,3,FALSE),"")</f>
        <v/>
      </c>
      <c r="BP55" s="2" t="str">
        <f>IFERROR(VLOOKUP(BL$1&amp;":"&amp;BL55,'Finish order'!$E:$K,2,FALSE),"")</f>
        <v/>
      </c>
      <c r="BS55" s="13">
        <v>54</v>
      </c>
      <c r="BT55" s="2" t="str">
        <f>IFERROR(VLOOKUP(BS$1&amp;":"&amp;BS55,'Finish order'!$E:$K,4,FALSE),"")</f>
        <v/>
      </c>
      <c r="BU55" s="2" t="str">
        <f>IFERROR(VLOOKUP(BS$1&amp;":"&amp;BS55,'Finish order'!$E:$K,5,FALSE),"")</f>
        <v/>
      </c>
      <c r="BV55" s="11" t="str">
        <f>IFERROR(VLOOKUP(BS$1&amp;":"&amp;BS55,'Finish order'!$E:$K,3,FALSE),"")</f>
        <v/>
      </c>
      <c r="BW55" s="2" t="str">
        <f>IFERROR(VLOOKUP(BS$1&amp;":"&amp;BS55,'Finish order'!$E:$K,2,FALSE),"")</f>
        <v/>
      </c>
      <c r="BZ55" s="13">
        <v>54</v>
      </c>
      <c r="CA55" s="2" t="str">
        <f>IFERROR(VLOOKUP(BZ$1&amp;":"&amp;BZ55,'Finish order'!$E:$K,4,FALSE),"")</f>
        <v/>
      </c>
      <c r="CB55" s="2" t="str">
        <f>IFERROR(VLOOKUP(BZ$1&amp;":"&amp;BZ55,'Finish order'!$E:$K,5,FALSE),"")</f>
        <v/>
      </c>
      <c r="CC55" s="11" t="str">
        <f>IFERROR(VLOOKUP(BZ$1&amp;":"&amp;BZ55,'Finish order'!$E:$K,3,FALSE),"")</f>
        <v/>
      </c>
      <c r="CD55" s="2" t="str">
        <f>IFERROR(VLOOKUP(BZ$1&amp;":"&amp;BZ55,'Finish order'!$E:$K,2,FALSE),"")</f>
        <v/>
      </c>
      <c r="CG55" s="2">
        <v>54</v>
      </c>
      <c r="CH55" s="2" t="str">
        <f>IFERROR(VLOOKUP(CG$1&amp;":"&amp;CG55,'Finish order'!$E:$K,4,FALSE),"")</f>
        <v/>
      </c>
      <c r="CI55" s="2" t="str">
        <f>IFERROR(VLOOKUP(CG$1&amp;":"&amp;CG55,'Finish order'!$E:$K,5,FALSE),"")</f>
        <v/>
      </c>
      <c r="CJ55" s="11" t="str">
        <f>IFERROR(VLOOKUP(CG$1&amp;":"&amp;CG55,'Finish order'!$E:$K,3,FALSE),"")</f>
        <v/>
      </c>
      <c r="CK55" s="2" t="str">
        <f>IFERROR(VLOOKUP(CG$1&amp;":"&amp;CG55,'Finish order'!$E:$K,2,FALSE),"")</f>
        <v/>
      </c>
      <c r="CN55" s="2">
        <v>54</v>
      </c>
      <c r="CO55" s="2" t="str">
        <f>IFERROR(VLOOKUP(CN$1&amp;":"&amp;CN55,'Finish order'!$E:$K,4,FALSE),"")</f>
        <v/>
      </c>
      <c r="CP55" s="2" t="str">
        <f>IFERROR(VLOOKUP(CN$1&amp;":"&amp;CN55,'Finish order'!$E:$K,5,FALSE),"")</f>
        <v/>
      </c>
      <c r="CQ55" s="11" t="str">
        <f>IFERROR(VLOOKUP(CN$1&amp;":"&amp;CN55,'Finish order'!$E:$K,3,FALSE),"")</f>
        <v/>
      </c>
      <c r="CR55" s="2" t="str">
        <f>IFERROR(VLOOKUP(CN$1&amp;":"&amp;CN55,'Finish order'!$E:$K,2,FALSE),"")</f>
        <v/>
      </c>
      <c r="CS55" s="11"/>
    </row>
    <row r="56" spans="1:97" x14ac:dyDescent="0.2">
      <c r="A56" s="2">
        <v>55</v>
      </c>
      <c r="B56" s="2" t="str">
        <f>IFERROR(VLOOKUP($A$1&amp;":"&amp;A56,'Finish order'!C:K,6,FALSE),"")</f>
        <v>Philip Cornforth</v>
      </c>
      <c r="C56" s="2" t="str">
        <f>IFERROR(VLOOKUP(A$1&amp;":"&amp;A56,'Finish order'!$C:$K,9,FALSE),"")</f>
        <v>M55</v>
      </c>
      <c r="D56" s="2" t="str">
        <f>IFERROR(VLOOKUP(A$1&amp;":"&amp;A56,'Finish order'!$C:$K,7,FALSE),"")</f>
        <v>Knaresborough Striders</v>
      </c>
      <c r="E56" s="11">
        <f>IFERROR(VLOOKUP($A$1&amp;":"&amp;A56,'Finish order'!C:K,5,FALSE),"")</f>
        <v>4.5787037037037036E-2</v>
      </c>
      <c r="F56" s="2">
        <f>IFERROR(VLOOKUP($A$1&amp;":"&amp;A56,'Finish order'!C:K,4,FALSE),"")</f>
        <v>821</v>
      </c>
      <c r="H56" s="2">
        <v>55</v>
      </c>
      <c r="I56" s="2" t="str">
        <f>IFERROR(VLOOKUP(H$1&amp;":"&amp;H56,'Finish order'!$C:$K,6,FALSE),"")</f>
        <v/>
      </c>
      <c r="J56" s="2" t="str">
        <f>IFERROR(VLOOKUP(H$1&amp;":"&amp;H56,'Finish order'!$C:$K,9,FALSE),"")</f>
        <v/>
      </c>
      <c r="K56" s="2" t="str">
        <f>IFERROR(VLOOKUP(H$1&amp;":"&amp;H56,'Finish order'!$C:$K,7,FALSE),"")</f>
        <v/>
      </c>
      <c r="L56" s="11" t="str">
        <f>IFERROR(VLOOKUP(H$1&amp;":"&amp;H56,'Finish order'!$C:$K,5,FALSE),"")</f>
        <v/>
      </c>
      <c r="M56" s="2" t="str">
        <f>IFERROR(VLOOKUP(H$1&amp;":"&amp;H56,'Finish order'!$C:$K,4,FALSE),"")</f>
        <v/>
      </c>
      <c r="O56" s="2">
        <v>55</v>
      </c>
      <c r="P56" s="2" t="str">
        <f>IFERROR(VLOOKUP(O$1&amp;":"&amp;O56,'Finish order'!$E:$K,4,FALSE),"")</f>
        <v/>
      </c>
      <c r="Q56" s="2" t="str">
        <f>IFERROR(VLOOKUP(O$1&amp;":"&amp;O56,'Finish order'!$E:$K,5,FALSE),"")</f>
        <v/>
      </c>
      <c r="R56" s="11" t="str">
        <f>IFERROR(VLOOKUP(O$1&amp;":"&amp;O56,'Finish order'!$E:$K,3,FALSE),"")</f>
        <v/>
      </c>
      <c r="S56" s="2" t="str">
        <f>IFERROR(VLOOKUP(O$1&amp;":"&amp;O56,'Finish order'!$E:$K,2,FALSE),"")</f>
        <v/>
      </c>
      <c r="T56" s="2" t="str">
        <f t="shared" si="1"/>
        <v/>
      </c>
      <c r="V56" s="2">
        <v>55</v>
      </c>
      <c r="W56" s="2" t="str">
        <f>IFERROR(VLOOKUP(V$1&amp;":"&amp;V56,'Finish order'!$E:$K,4,FALSE),"")</f>
        <v/>
      </c>
      <c r="X56" s="2" t="str">
        <f>IFERROR(VLOOKUP(V$1&amp;":"&amp;V56,'Finish order'!$E:$K,5,FALSE),"")</f>
        <v/>
      </c>
      <c r="Y56" s="11" t="str">
        <f>IFERROR(VLOOKUP(V$1&amp;":"&amp;V56,'Finish order'!$E:$K,3,FALSE),"")</f>
        <v/>
      </c>
      <c r="Z56" s="2" t="str">
        <f>IFERROR(VLOOKUP(V$1&amp;":"&amp;V56,'Finish order'!$E:$K,2,FALSE),"")</f>
        <v/>
      </c>
      <c r="AA56" s="2" t="str">
        <f>IF(Table827[[#This Row],[Name]]="","",IF((COUNTIF($I$2:$I$4,W56)&gt;0),"Top3",""))</f>
        <v/>
      </c>
      <c r="AC56" s="2">
        <v>55</v>
      </c>
      <c r="AD56" s="2" t="str">
        <f>IFERROR(VLOOKUP(AC$1&amp;":"&amp;AC56,'Finish order'!$E:$K,4,FALSE),"")</f>
        <v/>
      </c>
      <c r="AE56" s="2" t="str">
        <f>IFERROR(VLOOKUP(AC$1&amp;":"&amp;AC56,'Finish order'!$E:$K,5,FALSE),"")</f>
        <v/>
      </c>
      <c r="AF56" s="11" t="str">
        <f>IFERROR(VLOOKUP(AC$1&amp;":"&amp;AC56,'Finish order'!$E:$K,3,FALSE),"")</f>
        <v/>
      </c>
      <c r="AG56" s="2" t="str">
        <f>IFERROR(VLOOKUP(AC$1&amp;":"&amp;AC56,'Finish order'!$E:$K,2,FALSE),"")</f>
        <v/>
      </c>
      <c r="AJ56" s="2">
        <v>55</v>
      </c>
      <c r="AK56" s="2" t="str">
        <f>IFERROR(VLOOKUP(AJ$1&amp;":"&amp;AJ56,'Finish order'!$E:$K,4,FALSE),"")</f>
        <v/>
      </c>
      <c r="AL56" s="2" t="str">
        <f>IFERROR(VLOOKUP(AJ$1&amp;":"&amp;AJ56,'Finish order'!$E:$K,5,FALSE),"")</f>
        <v/>
      </c>
      <c r="AM56" s="11" t="str">
        <f>IFERROR(VLOOKUP(AJ$1&amp;":"&amp;AJ56,'Finish order'!$E:$K,3,FALSE),"")</f>
        <v/>
      </c>
      <c r="AN56" s="2" t="str">
        <f>IFERROR(VLOOKUP(AJ$1&amp;":"&amp;AJ56,'Finish order'!$E:$K,2,FALSE),"")</f>
        <v/>
      </c>
      <c r="AQ56" s="2">
        <v>55</v>
      </c>
      <c r="AR56" s="2" t="str">
        <f>IFERROR(VLOOKUP(AQ$1&amp;":"&amp;AQ56,'Finish order'!$E:$K,4,FALSE),"")</f>
        <v/>
      </c>
      <c r="AS56" s="11" t="str">
        <f>IFERROR(VLOOKUP(AQ$1&amp;":"&amp;AQ56,'Finish order'!$E:$K,5,FALSE),"")</f>
        <v/>
      </c>
      <c r="AT56" s="11" t="str">
        <f>IFERROR(VLOOKUP(AQ$1&amp;":"&amp;AQ56,'Finish order'!$E:$K,3,FALSE),"")</f>
        <v/>
      </c>
      <c r="AU56" s="2" t="str">
        <f>IFERROR(VLOOKUP(AQ$1&amp;":"&amp;AQ56,'Finish order'!$E:$K,2,FALSE),"")</f>
        <v/>
      </c>
      <c r="AX56" s="2">
        <v>55</v>
      </c>
      <c r="AY56" s="2" t="str">
        <f>IFERROR(VLOOKUP(AX$1&amp;":"&amp;AX56,'Finish order'!$E:$K,4,FALSE),"")</f>
        <v/>
      </c>
      <c r="AZ56" s="11" t="str">
        <f>IFERROR(VLOOKUP(AX$1&amp;":"&amp;AX56,'Finish order'!$E:$K,5,FALSE),"")</f>
        <v/>
      </c>
      <c r="BA56" s="11" t="str">
        <f>IFERROR(VLOOKUP(AX$1&amp;":"&amp;AX56,'Finish order'!$E:$K,3,FALSE),"")</f>
        <v/>
      </c>
      <c r="BB56" s="2" t="str">
        <f>IFERROR(VLOOKUP(AX$1&amp;":"&amp;AX56,'Finish order'!$E:$K,2,FALSE),"")</f>
        <v/>
      </c>
      <c r="BE56" s="2">
        <v>55</v>
      </c>
      <c r="BF56" s="11" t="str">
        <f>IFERROR(VLOOKUP(BE$1&amp;":"&amp;BE56,'Finish order'!$E:$K,4,FALSE),"")</f>
        <v/>
      </c>
      <c r="BG56" s="2" t="str">
        <f>IFERROR(VLOOKUP(BE$1&amp;":"&amp;BE56,'Finish order'!$E:$K,5,FALSE),"")</f>
        <v/>
      </c>
      <c r="BH56" s="11" t="str">
        <f>IFERROR(VLOOKUP(BE$1&amp;":"&amp;BE56,'Finish order'!$E:$K,3,FALSE),"")</f>
        <v/>
      </c>
      <c r="BI56" s="2" t="str">
        <f>IFERROR(VLOOKUP(BE$1&amp;":"&amp;BE56,'Finish order'!$E:$K,2,FALSE),"")</f>
        <v/>
      </c>
      <c r="BL56" s="2">
        <v>55</v>
      </c>
      <c r="BM56" s="11" t="str">
        <f>IFERROR(VLOOKUP(BL$1&amp;":"&amp;BL56,'Finish order'!$E:$K,4,FALSE),"")</f>
        <v/>
      </c>
      <c r="BN56" s="2" t="str">
        <f>IFERROR(VLOOKUP(BL$1&amp;":"&amp;BL56,'Finish order'!$E:$K,5,FALSE),"")</f>
        <v/>
      </c>
      <c r="BO56" s="11" t="str">
        <f>IFERROR(VLOOKUP(BL$1&amp;":"&amp;BL56,'Finish order'!$E:$K,3,FALSE),"")</f>
        <v/>
      </c>
      <c r="BP56" s="2" t="str">
        <f>IFERROR(VLOOKUP(BL$1&amp;":"&amp;BL56,'Finish order'!$E:$K,2,FALSE),"")</f>
        <v/>
      </c>
      <c r="BS56" s="13">
        <v>55</v>
      </c>
      <c r="BT56" s="2" t="str">
        <f>IFERROR(VLOOKUP(BS$1&amp;":"&amp;BS56,'Finish order'!$E:$K,4,FALSE),"")</f>
        <v/>
      </c>
      <c r="BU56" s="2" t="str">
        <f>IFERROR(VLOOKUP(BS$1&amp;":"&amp;BS56,'Finish order'!$E:$K,5,FALSE),"")</f>
        <v/>
      </c>
      <c r="BV56" s="11" t="str">
        <f>IFERROR(VLOOKUP(BS$1&amp;":"&amp;BS56,'Finish order'!$E:$K,3,FALSE),"")</f>
        <v/>
      </c>
      <c r="BW56" s="2" t="str">
        <f>IFERROR(VLOOKUP(BS$1&amp;":"&amp;BS56,'Finish order'!$E:$K,2,FALSE),"")</f>
        <v/>
      </c>
      <c r="BZ56" s="13">
        <v>55</v>
      </c>
      <c r="CA56" s="2" t="str">
        <f>IFERROR(VLOOKUP(BZ$1&amp;":"&amp;BZ56,'Finish order'!$E:$K,4,FALSE),"")</f>
        <v/>
      </c>
      <c r="CB56" s="2" t="str">
        <f>IFERROR(VLOOKUP(BZ$1&amp;":"&amp;BZ56,'Finish order'!$E:$K,5,FALSE),"")</f>
        <v/>
      </c>
      <c r="CC56" s="11" t="str">
        <f>IFERROR(VLOOKUP(BZ$1&amp;":"&amp;BZ56,'Finish order'!$E:$K,3,FALSE),"")</f>
        <v/>
      </c>
      <c r="CD56" s="2" t="str">
        <f>IFERROR(VLOOKUP(BZ$1&amp;":"&amp;BZ56,'Finish order'!$E:$K,2,FALSE),"")</f>
        <v/>
      </c>
      <c r="CG56" s="2">
        <v>55</v>
      </c>
      <c r="CH56" s="2" t="str">
        <f>IFERROR(VLOOKUP(CG$1&amp;":"&amp;CG56,'Finish order'!$E:$K,4,FALSE),"")</f>
        <v/>
      </c>
      <c r="CI56" s="2" t="str">
        <f>IFERROR(VLOOKUP(CG$1&amp;":"&amp;CG56,'Finish order'!$E:$K,5,FALSE),"")</f>
        <v/>
      </c>
      <c r="CJ56" s="11" t="str">
        <f>IFERROR(VLOOKUP(CG$1&amp;":"&amp;CG56,'Finish order'!$E:$K,3,FALSE),"")</f>
        <v/>
      </c>
      <c r="CK56" s="2" t="str">
        <f>IFERROR(VLOOKUP(CG$1&amp;":"&amp;CG56,'Finish order'!$E:$K,2,FALSE),"")</f>
        <v/>
      </c>
      <c r="CN56" s="2">
        <v>55</v>
      </c>
      <c r="CO56" s="2" t="str">
        <f>IFERROR(VLOOKUP(CN$1&amp;":"&amp;CN56,'Finish order'!$E:$K,4,FALSE),"")</f>
        <v/>
      </c>
      <c r="CP56" s="2" t="str">
        <f>IFERROR(VLOOKUP(CN$1&amp;":"&amp;CN56,'Finish order'!$E:$K,5,FALSE),"")</f>
        <v/>
      </c>
      <c r="CQ56" s="11" t="str">
        <f>IFERROR(VLOOKUP(CN$1&amp;":"&amp;CN56,'Finish order'!$E:$K,3,FALSE),"")</f>
        <v/>
      </c>
      <c r="CR56" s="2" t="str">
        <f>IFERROR(VLOOKUP(CN$1&amp;":"&amp;CN56,'Finish order'!$E:$K,2,FALSE),"")</f>
        <v/>
      </c>
      <c r="CS56" s="11"/>
    </row>
    <row r="57" spans="1:97" x14ac:dyDescent="0.2">
      <c r="A57" s="2">
        <v>56</v>
      </c>
      <c r="B57" s="2" t="str">
        <f>IFERROR(VLOOKUP($A$1&amp;":"&amp;A57,'Finish order'!C:K,6,FALSE),"")</f>
        <v>Andrew Gamble</v>
      </c>
      <c r="C57" s="2" t="str">
        <f>IFERROR(VLOOKUP(A$1&amp;":"&amp;A57,'Finish order'!$C:$K,9,FALSE),"")</f>
        <v>M50</v>
      </c>
      <c r="D57" s="2" t="str">
        <f>IFERROR(VLOOKUP(A$1&amp;":"&amp;A57,'Finish order'!$C:$K,7,FALSE),"")</f>
        <v>Individual#</v>
      </c>
      <c r="E57" s="11">
        <f>IFERROR(VLOOKUP($A$1&amp;":"&amp;A57,'Finish order'!C:K,5,FALSE),"")</f>
        <v>4.5844907407407411E-2</v>
      </c>
      <c r="F57" s="2">
        <f>IFERROR(VLOOKUP($A$1&amp;":"&amp;A57,'Finish order'!C:K,4,FALSE),"")</f>
        <v>710</v>
      </c>
      <c r="H57" s="2">
        <v>56</v>
      </c>
      <c r="I57" s="2" t="str">
        <f>IFERROR(VLOOKUP(H$1&amp;":"&amp;H57,'Finish order'!$C:$K,6,FALSE),"")</f>
        <v/>
      </c>
      <c r="J57" s="2" t="str">
        <f>IFERROR(VLOOKUP(H$1&amp;":"&amp;H57,'Finish order'!$C:$K,9,FALSE),"")</f>
        <v/>
      </c>
      <c r="K57" s="2" t="str">
        <f>IFERROR(VLOOKUP(H$1&amp;":"&amp;H57,'Finish order'!$C:$K,7,FALSE),"")</f>
        <v/>
      </c>
      <c r="L57" s="11" t="str">
        <f>IFERROR(VLOOKUP(H$1&amp;":"&amp;H57,'Finish order'!$C:$K,5,FALSE),"")</f>
        <v/>
      </c>
      <c r="M57" s="2" t="str">
        <f>IFERROR(VLOOKUP(H$1&amp;":"&amp;H57,'Finish order'!$C:$K,4,FALSE),"")</f>
        <v/>
      </c>
      <c r="O57" s="2">
        <v>56</v>
      </c>
      <c r="P57" s="2" t="str">
        <f>IFERROR(VLOOKUP(O$1&amp;":"&amp;O57,'Finish order'!$E:$K,4,FALSE),"")</f>
        <v/>
      </c>
      <c r="Q57" s="2" t="str">
        <f>IFERROR(VLOOKUP(O$1&amp;":"&amp;O57,'Finish order'!$E:$K,5,FALSE),"")</f>
        <v/>
      </c>
      <c r="R57" s="11" t="str">
        <f>IFERROR(VLOOKUP(O$1&amp;":"&amp;O57,'Finish order'!$E:$K,3,FALSE),"")</f>
        <v/>
      </c>
      <c r="S57" s="2" t="str">
        <f>IFERROR(VLOOKUP(O$1&amp;":"&amp;O57,'Finish order'!$E:$K,2,FALSE),"")</f>
        <v/>
      </c>
      <c r="T57" s="2" t="str">
        <f t="shared" si="1"/>
        <v/>
      </c>
      <c r="V57" s="2">
        <v>56</v>
      </c>
      <c r="W57" s="2" t="str">
        <f>IFERROR(VLOOKUP(V$1&amp;":"&amp;V57,'Finish order'!$E:$K,4,FALSE),"")</f>
        <v/>
      </c>
      <c r="X57" s="2" t="str">
        <f>IFERROR(VLOOKUP(V$1&amp;":"&amp;V57,'Finish order'!$E:$K,5,FALSE),"")</f>
        <v/>
      </c>
      <c r="Y57" s="11" t="str">
        <f>IFERROR(VLOOKUP(V$1&amp;":"&amp;V57,'Finish order'!$E:$K,3,FALSE),"")</f>
        <v/>
      </c>
      <c r="Z57" s="2" t="str">
        <f>IFERROR(VLOOKUP(V$1&amp;":"&amp;V57,'Finish order'!$E:$K,2,FALSE),"")</f>
        <v/>
      </c>
      <c r="AA57" s="2" t="str">
        <f>IF(Table827[[#This Row],[Name]]="","",IF((COUNTIF($I$2:$I$4,W57)&gt;0),"Top3",""))</f>
        <v/>
      </c>
      <c r="AC57" s="2">
        <v>56</v>
      </c>
      <c r="AD57" s="2" t="str">
        <f>IFERROR(VLOOKUP(AC$1&amp;":"&amp;AC57,'Finish order'!$E:$K,4,FALSE),"")</f>
        <v/>
      </c>
      <c r="AE57" s="2" t="str">
        <f>IFERROR(VLOOKUP(AC$1&amp;":"&amp;AC57,'Finish order'!$E:$K,5,FALSE),"")</f>
        <v/>
      </c>
      <c r="AF57" s="11" t="str">
        <f>IFERROR(VLOOKUP(AC$1&amp;":"&amp;AC57,'Finish order'!$E:$K,3,FALSE),"")</f>
        <v/>
      </c>
      <c r="AG57" s="2" t="str">
        <f>IFERROR(VLOOKUP(AC$1&amp;":"&amp;AC57,'Finish order'!$E:$K,2,FALSE),"")</f>
        <v/>
      </c>
      <c r="AJ57" s="2">
        <v>56</v>
      </c>
      <c r="AK57" s="2" t="str">
        <f>IFERROR(VLOOKUP(AJ$1&amp;":"&amp;AJ57,'Finish order'!$E:$K,4,FALSE),"")</f>
        <v/>
      </c>
      <c r="AL57" s="2" t="str">
        <f>IFERROR(VLOOKUP(AJ$1&amp;":"&amp;AJ57,'Finish order'!$E:$K,5,FALSE),"")</f>
        <v/>
      </c>
      <c r="AM57" s="11" t="str">
        <f>IFERROR(VLOOKUP(AJ$1&amp;":"&amp;AJ57,'Finish order'!$E:$K,3,FALSE),"")</f>
        <v/>
      </c>
      <c r="AN57" s="2" t="str">
        <f>IFERROR(VLOOKUP(AJ$1&amp;":"&amp;AJ57,'Finish order'!$E:$K,2,FALSE),"")</f>
        <v/>
      </c>
      <c r="AQ57" s="2">
        <v>56</v>
      </c>
      <c r="AR57" s="2" t="str">
        <f>IFERROR(VLOOKUP(AQ$1&amp;":"&amp;AQ57,'Finish order'!$E:$K,4,FALSE),"")</f>
        <v/>
      </c>
      <c r="AS57" s="11" t="str">
        <f>IFERROR(VLOOKUP(AQ$1&amp;":"&amp;AQ57,'Finish order'!$E:$K,5,FALSE),"")</f>
        <v/>
      </c>
      <c r="AT57" s="11" t="str">
        <f>IFERROR(VLOOKUP(AQ$1&amp;":"&amp;AQ57,'Finish order'!$E:$K,3,FALSE),"")</f>
        <v/>
      </c>
      <c r="AU57" s="2" t="str">
        <f>IFERROR(VLOOKUP(AQ$1&amp;":"&amp;AQ57,'Finish order'!$E:$K,2,FALSE),"")</f>
        <v/>
      </c>
      <c r="AX57" s="2">
        <v>56</v>
      </c>
      <c r="AY57" s="2" t="str">
        <f>IFERROR(VLOOKUP(AX$1&amp;":"&amp;AX57,'Finish order'!$E:$K,4,FALSE),"")</f>
        <v/>
      </c>
      <c r="AZ57" s="11" t="str">
        <f>IFERROR(VLOOKUP(AX$1&amp;":"&amp;AX57,'Finish order'!$E:$K,5,FALSE),"")</f>
        <v/>
      </c>
      <c r="BA57" s="11" t="str">
        <f>IFERROR(VLOOKUP(AX$1&amp;":"&amp;AX57,'Finish order'!$E:$K,3,FALSE),"")</f>
        <v/>
      </c>
      <c r="BB57" s="2" t="str">
        <f>IFERROR(VLOOKUP(AX$1&amp;":"&amp;AX57,'Finish order'!$E:$K,2,FALSE),"")</f>
        <v/>
      </c>
      <c r="BE57" s="2">
        <v>56</v>
      </c>
      <c r="BF57" s="11" t="str">
        <f>IFERROR(VLOOKUP(BE$1&amp;":"&amp;BE57,'Finish order'!$E:$K,4,FALSE),"")</f>
        <v/>
      </c>
      <c r="BG57" s="2" t="str">
        <f>IFERROR(VLOOKUP(BE$1&amp;":"&amp;BE57,'Finish order'!$E:$K,5,FALSE),"")</f>
        <v/>
      </c>
      <c r="BH57" s="11" t="str">
        <f>IFERROR(VLOOKUP(BE$1&amp;":"&amp;BE57,'Finish order'!$E:$K,3,FALSE),"")</f>
        <v/>
      </c>
      <c r="BI57" s="2" t="str">
        <f>IFERROR(VLOOKUP(BE$1&amp;":"&amp;BE57,'Finish order'!$E:$K,2,FALSE),"")</f>
        <v/>
      </c>
      <c r="BL57" s="2">
        <v>56</v>
      </c>
      <c r="BM57" s="11" t="str">
        <f>IFERROR(VLOOKUP(BL$1&amp;":"&amp;BL57,'Finish order'!$E:$K,4,FALSE),"")</f>
        <v/>
      </c>
      <c r="BN57" s="2" t="str">
        <f>IFERROR(VLOOKUP(BL$1&amp;":"&amp;BL57,'Finish order'!$E:$K,5,FALSE),"")</f>
        <v/>
      </c>
      <c r="BO57" s="11" t="str">
        <f>IFERROR(VLOOKUP(BL$1&amp;":"&amp;BL57,'Finish order'!$E:$K,3,FALSE),"")</f>
        <v/>
      </c>
      <c r="BP57" s="2" t="str">
        <f>IFERROR(VLOOKUP(BL$1&amp;":"&amp;BL57,'Finish order'!$E:$K,2,FALSE),"")</f>
        <v/>
      </c>
      <c r="BS57" s="13">
        <v>56</v>
      </c>
      <c r="BT57" s="2" t="str">
        <f>IFERROR(VLOOKUP(BS$1&amp;":"&amp;BS57,'Finish order'!$E:$K,4,FALSE),"")</f>
        <v/>
      </c>
      <c r="BU57" s="2" t="str">
        <f>IFERROR(VLOOKUP(BS$1&amp;":"&amp;BS57,'Finish order'!$E:$K,5,FALSE),"")</f>
        <v/>
      </c>
      <c r="BV57" s="11" t="str">
        <f>IFERROR(VLOOKUP(BS$1&amp;":"&amp;BS57,'Finish order'!$E:$K,3,FALSE),"")</f>
        <v/>
      </c>
      <c r="BW57" s="2" t="str">
        <f>IFERROR(VLOOKUP(BS$1&amp;":"&amp;BS57,'Finish order'!$E:$K,2,FALSE),"")</f>
        <v/>
      </c>
      <c r="BZ57" s="13">
        <v>56</v>
      </c>
      <c r="CA57" s="2" t="str">
        <f>IFERROR(VLOOKUP(BZ$1&amp;":"&amp;BZ57,'Finish order'!$E:$K,4,FALSE),"")</f>
        <v/>
      </c>
      <c r="CB57" s="2" t="str">
        <f>IFERROR(VLOOKUP(BZ$1&amp;":"&amp;BZ57,'Finish order'!$E:$K,5,FALSE),"")</f>
        <v/>
      </c>
      <c r="CC57" s="11" t="str">
        <f>IFERROR(VLOOKUP(BZ$1&amp;":"&amp;BZ57,'Finish order'!$E:$K,3,FALSE),"")</f>
        <v/>
      </c>
      <c r="CD57" s="2" t="str">
        <f>IFERROR(VLOOKUP(BZ$1&amp;":"&amp;BZ57,'Finish order'!$E:$K,2,FALSE),"")</f>
        <v/>
      </c>
      <c r="CG57" s="2">
        <v>56</v>
      </c>
      <c r="CH57" s="2" t="str">
        <f>IFERROR(VLOOKUP(CG$1&amp;":"&amp;CG57,'Finish order'!$E:$K,4,FALSE),"")</f>
        <v/>
      </c>
      <c r="CI57" s="2" t="str">
        <f>IFERROR(VLOOKUP(CG$1&amp;":"&amp;CG57,'Finish order'!$E:$K,5,FALSE),"")</f>
        <v/>
      </c>
      <c r="CJ57" s="11" t="str">
        <f>IFERROR(VLOOKUP(CG$1&amp;":"&amp;CG57,'Finish order'!$E:$K,3,FALSE),"")</f>
        <v/>
      </c>
      <c r="CK57" s="2" t="str">
        <f>IFERROR(VLOOKUP(CG$1&amp;":"&amp;CG57,'Finish order'!$E:$K,2,FALSE),"")</f>
        <v/>
      </c>
      <c r="CN57" s="2">
        <v>56</v>
      </c>
      <c r="CO57" s="2" t="str">
        <f>IFERROR(VLOOKUP(CN$1&amp;":"&amp;CN57,'Finish order'!$E:$K,4,FALSE),"")</f>
        <v/>
      </c>
      <c r="CP57" s="2" t="str">
        <f>IFERROR(VLOOKUP(CN$1&amp;":"&amp;CN57,'Finish order'!$E:$K,5,FALSE),"")</f>
        <v/>
      </c>
      <c r="CQ57" s="11" t="str">
        <f>IFERROR(VLOOKUP(CN$1&amp;":"&amp;CN57,'Finish order'!$E:$K,3,FALSE),"")</f>
        <v/>
      </c>
      <c r="CR57" s="2" t="str">
        <f>IFERROR(VLOOKUP(CN$1&amp;":"&amp;CN57,'Finish order'!$E:$K,2,FALSE),"")</f>
        <v/>
      </c>
      <c r="CS57" s="11"/>
    </row>
    <row r="58" spans="1:97" x14ac:dyDescent="0.2">
      <c r="A58" s="2">
        <v>57</v>
      </c>
      <c r="B58" s="2" t="str">
        <f>IFERROR(VLOOKUP($A$1&amp;":"&amp;A58,'Finish order'!C:K,6,FALSE),"")</f>
        <v>Kevin Holmes</v>
      </c>
      <c r="C58" s="2" t="str">
        <f>IFERROR(VLOOKUP(A$1&amp;":"&amp;A58,'Finish order'!$C:$K,9,FALSE),"")</f>
        <v>M60</v>
      </c>
      <c r="D58" s="2" t="str">
        <f>IFERROR(VLOOKUP(A$1&amp;":"&amp;A58,'Finish order'!$C:$K,7,FALSE),"")</f>
        <v>Individual#</v>
      </c>
      <c r="E58" s="11">
        <f>IFERROR(VLOOKUP($A$1&amp;":"&amp;A58,'Finish order'!C:K,5,FALSE),"")</f>
        <v>4.5891203703703705E-2</v>
      </c>
      <c r="F58" s="2">
        <f>IFERROR(VLOOKUP($A$1&amp;":"&amp;A58,'Finish order'!C:K,4,FALSE),"")</f>
        <v>902</v>
      </c>
      <c r="H58" s="2">
        <v>57</v>
      </c>
      <c r="I58" s="2" t="str">
        <f>IFERROR(VLOOKUP(H$1&amp;":"&amp;H58,'Finish order'!$C:$K,6,FALSE),"")</f>
        <v/>
      </c>
      <c r="J58" s="2" t="str">
        <f>IFERROR(VLOOKUP(H$1&amp;":"&amp;H58,'Finish order'!$C:$K,9,FALSE),"")</f>
        <v/>
      </c>
      <c r="K58" s="2" t="str">
        <f>IFERROR(VLOOKUP(H$1&amp;":"&amp;H58,'Finish order'!$C:$K,7,FALSE),"")</f>
        <v/>
      </c>
      <c r="L58" s="11" t="str">
        <f>IFERROR(VLOOKUP(H$1&amp;":"&amp;H58,'Finish order'!$C:$K,5,FALSE),"")</f>
        <v/>
      </c>
      <c r="M58" s="2" t="str">
        <f>IFERROR(VLOOKUP(H$1&amp;":"&amp;H58,'Finish order'!$C:$K,4,FALSE),"")</f>
        <v/>
      </c>
      <c r="O58" s="2">
        <v>57</v>
      </c>
      <c r="P58" s="2" t="str">
        <f>IFERROR(VLOOKUP(O$1&amp;":"&amp;O58,'Finish order'!$E:$K,4,FALSE),"")</f>
        <v/>
      </c>
      <c r="Q58" s="2" t="str">
        <f>IFERROR(VLOOKUP(O$1&amp;":"&amp;O58,'Finish order'!$E:$K,5,FALSE),"")</f>
        <v/>
      </c>
      <c r="R58" s="11" t="str">
        <f>IFERROR(VLOOKUP(O$1&amp;":"&amp;O58,'Finish order'!$E:$K,3,FALSE),"")</f>
        <v/>
      </c>
      <c r="S58" s="2" t="str">
        <f>IFERROR(VLOOKUP(O$1&amp;":"&amp;O58,'Finish order'!$E:$K,2,FALSE),"")</f>
        <v/>
      </c>
      <c r="T58" s="2" t="str">
        <f t="shared" si="1"/>
        <v/>
      </c>
      <c r="V58" s="2">
        <v>57</v>
      </c>
      <c r="W58" s="2" t="str">
        <f>IFERROR(VLOOKUP(V$1&amp;":"&amp;V58,'Finish order'!$E:$K,4,FALSE),"")</f>
        <v/>
      </c>
      <c r="X58" s="2" t="str">
        <f>IFERROR(VLOOKUP(V$1&amp;":"&amp;V58,'Finish order'!$E:$K,5,FALSE),"")</f>
        <v/>
      </c>
      <c r="Y58" s="11" t="str">
        <f>IFERROR(VLOOKUP(V$1&amp;":"&amp;V58,'Finish order'!$E:$K,3,FALSE),"")</f>
        <v/>
      </c>
      <c r="Z58" s="2" t="str">
        <f>IFERROR(VLOOKUP(V$1&amp;":"&amp;V58,'Finish order'!$E:$K,2,FALSE),"")</f>
        <v/>
      </c>
      <c r="AA58" s="2" t="str">
        <f>IF(Table827[[#This Row],[Name]]="","",IF((COUNTIF($I$2:$I$4,W58)&gt;0),"Top3",""))</f>
        <v/>
      </c>
      <c r="AC58" s="2">
        <v>57</v>
      </c>
      <c r="AD58" s="2" t="str">
        <f>IFERROR(VLOOKUP(AC$1&amp;":"&amp;AC58,'Finish order'!$E:$K,4,FALSE),"")</f>
        <v/>
      </c>
      <c r="AE58" s="2" t="str">
        <f>IFERROR(VLOOKUP(AC$1&amp;":"&amp;AC58,'Finish order'!$E:$K,5,FALSE),"")</f>
        <v/>
      </c>
      <c r="AF58" s="11" t="str">
        <f>IFERROR(VLOOKUP(AC$1&amp;":"&amp;AC58,'Finish order'!$E:$K,3,FALSE),"")</f>
        <v/>
      </c>
      <c r="AG58" s="2" t="str">
        <f>IFERROR(VLOOKUP(AC$1&amp;":"&amp;AC58,'Finish order'!$E:$K,2,FALSE),"")</f>
        <v/>
      </c>
      <c r="AJ58" s="2">
        <v>57</v>
      </c>
      <c r="AK58" s="2" t="str">
        <f>IFERROR(VLOOKUP(AJ$1&amp;":"&amp;AJ58,'Finish order'!$E:$K,4,FALSE),"")</f>
        <v/>
      </c>
      <c r="AL58" s="2" t="str">
        <f>IFERROR(VLOOKUP(AJ$1&amp;":"&amp;AJ58,'Finish order'!$E:$K,5,FALSE),"")</f>
        <v/>
      </c>
      <c r="AM58" s="11" t="str">
        <f>IFERROR(VLOOKUP(AJ$1&amp;":"&amp;AJ58,'Finish order'!$E:$K,3,FALSE),"")</f>
        <v/>
      </c>
      <c r="AN58" s="2" t="str">
        <f>IFERROR(VLOOKUP(AJ$1&amp;":"&amp;AJ58,'Finish order'!$E:$K,2,FALSE),"")</f>
        <v/>
      </c>
      <c r="AQ58" s="2">
        <v>57</v>
      </c>
      <c r="AR58" s="2" t="str">
        <f>IFERROR(VLOOKUP(AQ$1&amp;":"&amp;AQ58,'Finish order'!$E:$K,4,FALSE),"")</f>
        <v/>
      </c>
      <c r="AS58" s="11" t="str">
        <f>IFERROR(VLOOKUP(AQ$1&amp;":"&amp;AQ58,'Finish order'!$E:$K,5,FALSE),"")</f>
        <v/>
      </c>
      <c r="AT58" s="11" t="str">
        <f>IFERROR(VLOOKUP(AQ$1&amp;":"&amp;AQ58,'Finish order'!$E:$K,3,FALSE),"")</f>
        <v/>
      </c>
      <c r="AU58" s="2" t="str">
        <f>IFERROR(VLOOKUP(AQ$1&amp;":"&amp;AQ58,'Finish order'!$E:$K,2,FALSE),"")</f>
        <v/>
      </c>
      <c r="AX58" s="2">
        <v>57</v>
      </c>
      <c r="AY58" s="2" t="str">
        <f>IFERROR(VLOOKUP(AX$1&amp;":"&amp;AX58,'Finish order'!$E:$K,4,FALSE),"")</f>
        <v/>
      </c>
      <c r="AZ58" s="11" t="str">
        <f>IFERROR(VLOOKUP(AX$1&amp;":"&amp;AX58,'Finish order'!$E:$K,5,FALSE),"")</f>
        <v/>
      </c>
      <c r="BA58" s="11" t="str">
        <f>IFERROR(VLOOKUP(AX$1&amp;":"&amp;AX58,'Finish order'!$E:$K,3,FALSE),"")</f>
        <v/>
      </c>
      <c r="BB58" s="2" t="str">
        <f>IFERROR(VLOOKUP(AX$1&amp;":"&amp;AX58,'Finish order'!$E:$K,2,FALSE),"")</f>
        <v/>
      </c>
      <c r="BE58" s="2">
        <v>57</v>
      </c>
      <c r="BF58" s="11" t="str">
        <f>IFERROR(VLOOKUP(BE$1&amp;":"&amp;BE58,'Finish order'!$E:$K,4,FALSE),"")</f>
        <v/>
      </c>
      <c r="BG58" s="2" t="str">
        <f>IFERROR(VLOOKUP(BE$1&amp;":"&amp;BE58,'Finish order'!$E:$K,5,FALSE),"")</f>
        <v/>
      </c>
      <c r="BH58" s="11" t="str">
        <f>IFERROR(VLOOKUP(BE$1&amp;":"&amp;BE58,'Finish order'!$E:$K,3,FALSE),"")</f>
        <v/>
      </c>
      <c r="BI58" s="2" t="str">
        <f>IFERROR(VLOOKUP(BE$1&amp;":"&amp;BE58,'Finish order'!$E:$K,2,FALSE),"")</f>
        <v/>
      </c>
      <c r="BL58" s="2">
        <v>57</v>
      </c>
      <c r="BM58" s="11" t="str">
        <f>IFERROR(VLOOKUP(BL$1&amp;":"&amp;BL58,'Finish order'!$E:$K,4,FALSE),"")</f>
        <v/>
      </c>
      <c r="BN58" s="2" t="str">
        <f>IFERROR(VLOOKUP(BL$1&amp;":"&amp;BL58,'Finish order'!$E:$K,5,FALSE),"")</f>
        <v/>
      </c>
      <c r="BO58" s="11" t="str">
        <f>IFERROR(VLOOKUP(BL$1&amp;":"&amp;BL58,'Finish order'!$E:$K,3,FALSE),"")</f>
        <v/>
      </c>
      <c r="BP58" s="2" t="str">
        <f>IFERROR(VLOOKUP(BL$1&amp;":"&amp;BL58,'Finish order'!$E:$K,2,FALSE),"")</f>
        <v/>
      </c>
      <c r="BS58" s="13">
        <v>57</v>
      </c>
      <c r="BT58" s="2" t="str">
        <f>IFERROR(VLOOKUP(BS$1&amp;":"&amp;BS58,'Finish order'!$E:$K,4,FALSE),"")</f>
        <v/>
      </c>
      <c r="BU58" s="2" t="str">
        <f>IFERROR(VLOOKUP(BS$1&amp;":"&amp;BS58,'Finish order'!$E:$K,5,FALSE),"")</f>
        <v/>
      </c>
      <c r="BV58" s="11" t="str">
        <f>IFERROR(VLOOKUP(BS$1&amp;":"&amp;BS58,'Finish order'!$E:$K,3,FALSE),"")</f>
        <v/>
      </c>
      <c r="BW58" s="2" t="str">
        <f>IFERROR(VLOOKUP(BS$1&amp;":"&amp;BS58,'Finish order'!$E:$K,2,FALSE),"")</f>
        <v/>
      </c>
      <c r="BZ58" s="13">
        <v>57</v>
      </c>
      <c r="CA58" s="2" t="str">
        <f>IFERROR(VLOOKUP(BZ$1&amp;":"&amp;BZ58,'Finish order'!$E:$K,4,FALSE),"")</f>
        <v/>
      </c>
      <c r="CB58" s="2" t="str">
        <f>IFERROR(VLOOKUP(BZ$1&amp;":"&amp;BZ58,'Finish order'!$E:$K,5,FALSE),"")</f>
        <v/>
      </c>
      <c r="CC58" s="11" t="str">
        <f>IFERROR(VLOOKUP(BZ$1&amp;":"&amp;BZ58,'Finish order'!$E:$K,3,FALSE),"")</f>
        <v/>
      </c>
      <c r="CD58" s="2" t="str">
        <f>IFERROR(VLOOKUP(BZ$1&amp;":"&amp;BZ58,'Finish order'!$E:$K,2,FALSE),"")</f>
        <v/>
      </c>
      <c r="CG58" s="2">
        <v>57</v>
      </c>
      <c r="CH58" s="2" t="str">
        <f>IFERROR(VLOOKUP(CG$1&amp;":"&amp;CG58,'Finish order'!$E:$K,4,FALSE),"")</f>
        <v/>
      </c>
      <c r="CI58" s="2" t="str">
        <f>IFERROR(VLOOKUP(CG$1&amp;":"&amp;CG58,'Finish order'!$E:$K,5,FALSE),"")</f>
        <v/>
      </c>
      <c r="CJ58" s="11" t="str">
        <f>IFERROR(VLOOKUP(CG$1&amp;":"&amp;CG58,'Finish order'!$E:$K,3,FALSE),"")</f>
        <v/>
      </c>
      <c r="CK58" s="2" t="str">
        <f>IFERROR(VLOOKUP(CG$1&amp;":"&amp;CG58,'Finish order'!$E:$K,2,FALSE),"")</f>
        <v/>
      </c>
      <c r="CN58" s="2">
        <v>57</v>
      </c>
      <c r="CO58" s="2" t="str">
        <f>IFERROR(VLOOKUP(CN$1&amp;":"&amp;CN58,'Finish order'!$E:$K,4,FALSE),"")</f>
        <v/>
      </c>
      <c r="CP58" s="2" t="str">
        <f>IFERROR(VLOOKUP(CN$1&amp;":"&amp;CN58,'Finish order'!$E:$K,5,FALSE),"")</f>
        <v/>
      </c>
      <c r="CQ58" s="11" t="str">
        <f>IFERROR(VLOOKUP(CN$1&amp;":"&amp;CN58,'Finish order'!$E:$K,3,FALSE),"")</f>
        <v/>
      </c>
      <c r="CR58" s="2" t="str">
        <f>IFERROR(VLOOKUP(CN$1&amp;":"&amp;CN58,'Finish order'!$E:$K,2,FALSE),"")</f>
        <v/>
      </c>
      <c r="CS58" s="11"/>
    </row>
    <row r="59" spans="1:97" x14ac:dyDescent="0.2">
      <c r="A59" s="2">
        <v>58</v>
      </c>
      <c r="B59" s="2" t="str">
        <f>IFERROR(VLOOKUP($A$1&amp;":"&amp;A59,'Finish order'!C:K,6,FALSE),"")</f>
        <v>Chris Crookes</v>
      </c>
      <c r="C59" s="2" t="str">
        <f>IFERROR(VLOOKUP(A$1&amp;":"&amp;A59,'Finish order'!$C:$K,9,FALSE),"")</f>
        <v>MSEN</v>
      </c>
      <c r="D59" s="2" t="str">
        <f>IFERROR(VLOOKUP(A$1&amp;":"&amp;A59,'Finish order'!$C:$K,7,FALSE),"")</f>
        <v>Individual#</v>
      </c>
      <c r="E59" s="11">
        <f>IFERROR(VLOOKUP($A$1&amp;":"&amp;A59,'Finish order'!C:K,5,FALSE),"")</f>
        <v>4.5914351851851852E-2</v>
      </c>
      <c r="F59" s="2">
        <f>IFERROR(VLOOKUP($A$1&amp;":"&amp;A59,'Finish order'!C:K,4,FALSE),"")</f>
        <v>345</v>
      </c>
      <c r="H59" s="2">
        <v>58</v>
      </c>
      <c r="I59" s="2" t="str">
        <f>IFERROR(VLOOKUP(H$1&amp;":"&amp;H59,'Finish order'!$C:$K,6,FALSE),"")</f>
        <v/>
      </c>
      <c r="J59" s="2" t="str">
        <f>IFERROR(VLOOKUP(H$1&amp;":"&amp;H59,'Finish order'!$C:$K,9,FALSE),"")</f>
        <v/>
      </c>
      <c r="K59" s="2" t="str">
        <f>IFERROR(VLOOKUP(H$1&amp;":"&amp;H59,'Finish order'!$C:$K,7,FALSE),"")</f>
        <v/>
      </c>
      <c r="L59" s="11" t="str">
        <f>IFERROR(VLOOKUP(H$1&amp;":"&amp;H59,'Finish order'!$C:$K,5,FALSE),"")</f>
        <v/>
      </c>
      <c r="M59" s="2" t="str">
        <f>IFERROR(VLOOKUP(H$1&amp;":"&amp;H59,'Finish order'!$C:$K,4,FALSE),"")</f>
        <v/>
      </c>
      <c r="O59" s="2">
        <v>58</v>
      </c>
      <c r="P59" s="2" t="str">
        <f>IFERROR(VLOOKUP(O$1&amp;":"&amp;O59,'Finish order'!$E:$K,4,FALSE),"")</f>
        <v/>
      </c>
      <c r="Q59" s="2" t="str">
        <f>IFERROR(VLOOKUP(O$1&amp;":"&amp;O59,'Finish order'!$E:$K,5,FALSE),"")</f>
        <v/>
      </c>
      <c r="R59" s="11" t="str">
        <f>IFERROR(VLOOKUP(O$1&amp;":"&amp;O59,'Finish order'!$E:$K,3,FALSE),"")</f>
        <v/>
      </c>
      <c r="S59" s="2" t="str">
        <f>IFERROR(VLOOKUP(O$1&amp;":"&amp;O59,'Finish order'!$E:$K,2,FALSE),"")</f>
        <v/>
      </c>
      <c r="T59" s="2" t="str">
        <f t="shared" si="1"/>
        <v/>
      </c>
      <c r="V59" s="2">
        <v>58</v>
      </c>
      <c r="W59" s="2" t="str">
        <f>IFERROR(VLOOKUP(V$1&amp;":"&amp;V59,'Finish order'!$E:$K,4,FALSE),"")</f>
        <v/>
      </c>
      <c r="X59" s="2" t="str">
        <f>IFERROR(VLOOKUP(V$1&amp;":"&amp;V59,'Finish order'!$E:$K,5,FALSE),"")</f>
        <v/>
      </c>
      <c r="Y59" s="11" t="str">
        <f>IFERROR(VLOOKUP(V$1&amp;":"&amp;V59,'Finish order'!$E:$K,3,FALSE),"")</f>
        <v/>
      </c>
      <c r="Z59" s="2" t="str">
        <f>IFERROR(VLOOKUP(V$1&amp;":"&amp;V59,'Finish order'!$E:$K,2,FALSE),"")</f>
        <v/>
      </c>
      <c r="AA59" s="2" t="str">
        <f>IF(Table827[[#This Row],[Name]]="","",IF((COUNTIF($I$2:$I$4,W59)&gt;0),"Top3",""))</f>
        <v/>
      </c>
      <c r="AC59" s="2">
        <v>58</v>
      </c>
      <c r="AD59" s="2" t="str">
        <f>IFERROR(VLOOKUP(AC$1&amp;":"&amp;AC59,'Finish order'!$E:$K,4,FALSE),"")</f>
        <v/>
      </c>
      <c r="AE59" s="2" t="str">
        <f>IFERROR(VLOOKUP(AC$1&amp;":"&amp;AC59,'Finish order'!$E:$K,5,FALSE),"")</f>
        <v/>
      </c>
      <c r="AF59" s="11" t="str">
        <f>IFERROR(VLOOKUP(AC$1&amp;":"&amp;AC59,'Finish order'!$E:$K,3,FALSE),"")</f>
        <v/>
      </c>
      <c r="AG59" s="2" t="str">
        <f>IFERROR(VLOOKUP(AC$1&amp;":"&amp;AC59,'Finish order'!$E:$K,2,FALSE),"")</f>
        <v/>
      </c>
      <c r="AJ59" s="2">
        <v>58</v>
      </c>
      <c r="AK59" s="2" t="str">
        <f>IFERROR(VLOOKUP(AJ$1&amp;":"&amp;AJ59,'Finish order'!$E:$K,4,FALSE),"")</f>
        <v/>
      </c>
      <c r="AL59" s="2" t="str">
        <f>IFERROR(VLOOKUP(AJ$1&amp;":"&amp;AJ59,'Finish order'!$E:$K,5,FALSE),"")</f>
        <v/>
      </c>
      <c r="AM59" s="11" t="str">
        <f>IFERROR(VLOOKUP(AJ$1&amp;":"&amp;AJ59,'Finish order'!$E:$K,3,FALSE),"")</f>
        <v/>
      </c>
      <c r="AN59" s="2" t="str">
        <f>IFERROR(VLOOKUP(AJ$1&amp;":"&amp;AJ59,'Finish order'!$E:$K,2,FALSE),"")</f>
        <v/>
      </c>
      <c r="AQ59" s="2">
        <v>58</v>
      </c>
      <c r="AR59" s="2" t="str">
        <f>IFERROR(VLOOKUP(AQ$1&amp;":"&amp;AQ59,'Finish order'!$E:$K,4,FALSE),"")</f>
        <v/>
      </c>
      <c r="AS59" s="11" t="str">
        <f>IFERROR(VLOOKUP(AQ$1&amp;":"&amp;AQ59,'Finish order'!$E:$K,5,FALSE),"")</f>
        <v/>
      </c>
      <c r="AT59" s="11" t="str">
        <f>IFERROR(VLOOKUP(AQ$1&amp;":"&amp;AQ59,'Finish order'!$E:$K,3,FALSE),"")</f>
        <v/>
      </c>
      <c r="AU59" s="2" t="str">
        <f>IFERROR(VLOOKUP(AQ$1&amp;":"&amp;AQ59,'Finish order'!$E:$K,2,FALSE),"")</f>
        <v/>
      </c>
      <c r="AX59" s="2">
        <v>58</v>
      </c>
      <c r="AY59" s="2" t="str">
        <f>IFERROR(VLOOKUP(AX$1&amp;":"&amp;AX59,'Finish order'!$E:$K,4,FALSE),"")</f>
        <v/>
      </c>
      <c r="AZ59" s="11" t="str">
        <f>IFERROR(VLOOKUP(AX$1&amp;":"&amp;AX59,'Finish order'!$E:$K,5,FALSE),"")</f>
        <v/>
      </c>
      <c r="BA59" s="11" t="str">
        <f>IFERROR(VLOOKUP(AX$1&amp;":"&amp;AX59,'Finish order'!$E:$K,3,FALSE),"")</f>
        <v/>
      </c>
      <c r="BB59" s="2" t="str">
        <f>IFERROR(VLOOKUP(AX$1&amp;":"&amp;AX59,'Finish order'!$E:$K,2,FALSE),"")</f>
        <v/>
      </c>
      <c r="BE59" s="2">
        <v>58</v>
      </c>
      <c r="BF59" s="11" t="str">
        <f>IFERROR(VLOOKUP(BE$1&amp;":"&amp;BE59,'Finish order'!$E:$K,4,FALSE),"")</f>
        <v/>
      </c>
      <c r="BG59" s="2" t="str">
        <f>IFERROR(VLOOKUP(BE$1&amp;":"&amp;BE59,'Finish order'!$E:$K,5,FALSE),"")</f>
        <v/>
      </c>
      <c r="BH59" s="11" t="str">
        <f>IFERROR(VLOOKUP(BE$1&amp;":"&amp;BE59,'Finish order'!$E:$K,3,FALSE),"")</f>
        <v/>
      </c>
      <c r="BI59" s="2" t="str">
        <f>IFERROR(VLOOKUP(BE$1&amp;":"&amp;BE59,'Finish order'!$E:$K,2,FALSE),"")</f>
        <v/>
      </c>
      <c r="BL59" s="2">
        <v>58</v>
      </c>
      <c r="BM59" s="11" t="str">
        <f>IFERROR(VLOOKUP(BL$1&amp;":"&amp;BL59,'Finish order'!$E:$K,4,FALSE),"")</f>
        <v/>
      </c>
      <c r="BN59" s="2" t="str">
        <f>IFERROR(VLOOKUP(BL$1&amp;":"&amp;BL59,'Finish order'!$E:$K,5,FALSE),"")</f>
        <v/>
      </c>
      <c r="BO59" s="11" t="str">
        <f>IFERROR(VLOOKUP(BL$1&amp;":"&amp;BL59,'Finish order'!$E:$K,3,FALSE),"")</f>
        <v/>
      </c>
      <c r="BP59" s="2" t="str">
        <f>IFERROR(VLOOKUP(BL$1&amp;":"&amp;BL59,'Finish order'!$E:$K,2,FALSE),"")</f>
        <v/>
      </c>
      <c r="BS59" s="13">
        <v>58</v>
      </c>
      <c r="BT59" s="2" t="str">
        <f>IFERROR(VLOOKUP(BS$1&amp;":"&amp;BS59,'Finish order'!$E:$K,4,FALSE),"")</f>
        <v/>
      </c>
      <c r="BU59" s="2" t="str">
        <f>IFERROR(VLOOKUP(BS$1&amp;":"&amp;BS59,'Finish order'!$E:$K,5,FALSE),"")</f>
        <v/>
      </c>
      <c r="BV59" s="11" t="str">
        <f>IFERROR(VLOOKUP(BS$1&amp;":"&amp;BS59,'Finish order'!$E:$K,3,FALSE),"")</f>
        <v/>
      </c>
      <c r="BW59" s="2" t="str">
        <f>IFERROR(VLOOKUP(BS$1&amp;":"&amp;BS59,'Finish order'!$E:$K,2,FALSE),"")</f>
        <v/>
      </c>
      <c r="BZ59" s="13">
        <v>58</v>
      </c>
      <c r="CA59" s="2" t="str">
        <f>IFERROR(VLOOKUP(BZ$1&amp;":"&amp;BZ59,'Finish order'!$E:$K,4,FALSE),"")</f>
        <v/>
      </c>
      <c r="CB59" s="2" t="str">
        <f>IFERROR(VLOOKUP(BZ$1&amp;":"&amp;BZ59,'Finish order'!$E:$K,5,FALSE),"")</f>
        <v/>
      </c>
      <c r="CC59" s="11" t="str">
        <f>IFERROR(VLOOKUP(BZ$1&amp;":"&amp;BZ59,'Finish order'!$E:$K,3,FALSE),"")</f>
        <v/>
      </c>
      <c r="CD59" s="2" t="str">
        <f>IFERROR(VLOOKUP(BZ$1&amp;":"&amp;BZ59,'Finish order'!$E:$K,2,FALSE),"")</f>
        <v/>
      </c>
      <c r="CG59" s="2">
        <v>58</v>
      </c>
      <c r="CH59" s="2" t="str">
        <f>IFERROR(VLOOKUP(CG$1&amp;":"&amp;CG59,'Finish order'!$E:$K,4,FALSE),"")</f>
        <v/>
      </c>
      <c r="CI59" s="2" t="str">
        <f>IFERROR(VLOOKUP(CG$1&amp;":"&amp;CG59,'Finish order'!$E:$K,5,FALSE),"")</f>
        <v/>
      </c>
      <c r="CJ59" s="11" t="str">
        <f>IFERROR(VLOOKUP(CG$1&amp;":"&amp;CG59,'Finish order'!$E:$K,3,FALSE),"")</f>
        <v/>
      </c>
      <c r="CK59" s="2" t="str">
        <f>IFERROR(VLOOKUP(CG$1&amp;":"&amp;CG59,'Finish order'!$E:$K,2,FALSE),"")</f>
        <v/>
      </c>
      <c r="CN59" s="2">
        <v>58</v>
      </c>
      <c r="CO59" s="2" t="str">
        <f>IFERROR(VLOOKUP(CN$1&amp;":"&amp;CN59,'Finish order'!$E:$K,4,FALSE),"")</f>
        <v/>
      </c>
      <c r="CP59" s="2" t="str">
        <f>IFERROR(VLOOKUP(CN$1&amp;":"&amp;CN59,'Finish order'!$E:$K,5,FALSE),"")</f>
        <v/>
      </c>
      <c r="CQ59" s="11" t="str">
        <f>IFERROR(VLOOKUP(CN$1&amp;":"&amp;CN59,'Finish order'!$E:$K,3,FALSE),"")</f>
        <v/>
      </c>
      <c r="CR59" s="2" t="str">
        <f>IFERROR(VLOOKUP(CN$1&amp;":"&amp;CN59,'Finish order'!$E:$K,2,FALSE),"")</f>
        <v/>
      </c>
      <c r="CS59" s="11"/>
    </row>
    <row r="60" spans="1:97" x14ac:dyDescent="0.2">
      <c r="A60" s="2">
        <v>59</v>
      </c>
      <c r="B60" s="2" t="str">
        <f>IFERROR(VLOOKUP($A$1&amp;":"&amp;A60,'Finish order'!C:K,6,FALSE),"")</f>
        <v>Karl Edwards</v>
      </c>
      <c r="C60" s="2" t="str">
        <f>IFERROR(VLOOKUP(A$1&amp;":"&amp;A60,'Finish order'!$C:$K,9,FALSE),"")</f>
        <v>M70</v>
      </c>
      <c r="D60" s="2" t="str">
        <f>IFERROR(VLOOKUP(A$1&amp;":"&amp;A60,'Finish order'!$C:$K,7,FALSE),"")</f>
        <v>Hartlepool Burn Road Harriers</v>
      </c>
      <c r="E60" s="11">
        <f>IFERROR(VLOOKUP($A$1&amp;":"&amp;A60,'Finish order'!C:K,5,FALSE),"")</f>
        <v>4.6018518518518521E-2</v>
      </c>
      <c r="F60" s="2">
        <f>IFERROR(VLOOKUP($A$1&amp;":"&amp;A60,'Finish order'!C:K,4,FALSE),"")</f>
        <v>986</v>
      </c>
      <c r="H60" s="2">
        <v>59</v>
      </c>
      <c r="I60" s="2" t="str">
        <f>IFERROR(VLOOKUP(H$1&amp;":"&amp;H60,'Finish order'!$C:$K,6,FALSE),"")</f>
        <v/>
      </c>
      <c r="J60" s="2" t="str">
        <f>IFERROR(VLOOKUP(H$1&amp;":"&amp;H60,'Finish order'!$C:$K,9,FALSE),"")</f>
        <v/>
      </c>
      <c r="K60" s="2" t="str">
        <f>IFERROR(VLOOKUP(H$1&amp;":"&amp;H60,'Finish order'!$C:$K,7,FALSE),"")</f>
        <v/>
      </c>
      <c r="L60" s="11" t="str">
        <f>IFERROR(VLOOKUP(H$1&amp;":"&amp;H60,'Finish order'!$C:$K,5,FALSE),"")</f>
        <v/>
      </c>
      <c r="M60" s="2" t="str">
        <f>IFERROR(VLOOKUP(H$1&amp;":"&amp;H60,'Finish order'!$C:$K,4,FALSE),"")</f>
        <v/>
      </c>
      <c r="O60" s="2">
        <v>59</v>
      </c>
      <c r="P60" s="2" t="str">
        <f>IFERROR(VLOOKUP(O$1&amp;":"&amp;O60,'Finish order'!$E:$K,4,FALSE),"")</f>
        <v/>
      </c>
      <c r="Q60" s="2" t="str">
        <f>IFERROR(VLOOKUP(O$1&amp;":"&amp;O60,'Finish order'!$E:$K,5,FALSE),"")</f>
        <v/>
      </c>
      <c r="R60" s="11" t="str">
        <f>IFERROR(VLOOKUP(O$1&amp;":"&amp;O60,'Finish order'!$E:$K,3,FALSE),"")</f>
        <v/>
      </c>
      <c r="S60" s="2" t="str">
        <f>IFERROR(VLOOKUP(O$1&amp;":"&amp;O60,'Finish order'!$E:$K,2,FALSE),"")</f>
        <v/>
      </c>
      <c r="T60" s="2" t="str">
        <f t="shared" si="1"/>
        <v/>
      </c>
      <c r="V60" s="2">
        <v>59</v>
      </c>
      <c r="W60" s="2" t="str">
        <f>IFERROR(VLOOKUP(V$1&amp;":"&amp;V60,'Finish order'!$E:$K,4,FALSE),"")</f>
        <v/>
      </c>
      <c r="X60" s="2" t="str">
        <f>IFERROR(VLOOKUP(V$1&amp;":"&amp;V60,'Finish order'!$E:$K,5,FALSE),"")</f>
        <v/>
      </c>
      <c r="Y60" s="11" t="str">
        <f>IFERROR(VLOOKUP(V$1&amp;":"&amp;V60,'Finish order'!$E:$K,3,FALSE),"")</f>
        <v/>
      </c>
      <c r="Z60" s="2" t="str">
        <f>IFERROR(VLOOKUP(V$1&amp;":"&amp;V60,'Finish order'!$E:$K,2,FALSE),"")</f>
        <v/>
      </c>
      <c r="AA60" s="2" t="str">
        <f>IF(Table827[[#This Row],[Name]]="","",IF((COUNTIF($I$2:$I$4,W60)&gt;0),"Top3",""))</f>
        <v/>
      </c>
      <c r="AC60" s="2">
        <v>59</v>
      </c>
      <c r="AD60" s="2" t="str">
        <f>IFERROR(VLOOKUP(AC$1&amp;":"&amp;AC60,'Finish order'!$E:$K,4,FALSE),"")</f>
        <v/>
      </c>
      <c r="AE60" s="2" t="str">
        <f>IFERROR(VLOOKUP(AC$1&amp;":"&amp;AC60,'Finish order'!$E:$K,5,FALSE),"")</f>
        <v/>
      </c>
      <c r="AF60" s="11" t="str">
        <f>IFERROR(VLOOKUP(AC$1&amp;":"&amp;AC60,'Finish order'!$E:$K,3,FALSE),"")</f>
        <v/>
      </c>
      <c r="AG60" s="2" t="str">
        <f>IFERROR(VLOOKUP(AC$1&amp;":"&amp;AC60,'Finish order'!$E:$K,2,FALSE),"")</f>
        <v/>
      </c>
      <c r="AJ60" s="2">
        <v>59</v>
      </c>
      <c r="AK60" s="2" t="str">
        <f>IFERROR(VLOOKUP(AJ$1&amp;":"&amp;AJ60,'Finish order'!$E:$K,4,FALSE),"")</f>
        <v/>
      </c>
      <c r="AL60" s="2" t="str">
        <f>IFERROR(VLOOKUP(AJ$1&amp;":"&amp;AJ60,'Finish order'!$E:$K,5,FALSE),"")</f>
        <v/>
      </c>
      <c r="AM60" s="11" t="str">
        <f>IFERROR(VLOOKUP(AJ$1&amp;":"&amp;AJ60,'Finish order'!$E:$K,3,FALSE),"")</f>
        <v/>
      </c>
      <c r="AN60" s="2" t="str">
        <f>IFERROR(VLOOKUP(AJ$1&amp;":"&amp;AJ60,'Finish order'!$E:$K,2,FALSE),"")</f>
        <v/>
      </c>
      <c r="AQ60" s="2">
        <v>59</v>
      </c>
      <c r="AR60" s="2" t="str">
        <f>IFERROR(VLOOKUP(AQ$1&amp;":"&amp;AQ60,'Finish order'!$E:$K,4,FALSE),"")</f>
        <v/>
      </c>
      <c r="AS60" s="11" t="str">
        <f>IFERROR(VLOOKUP(AQ$1&amp;":"&amp;AQ60,'Finish order'!$E:$K,5,FALSE),"")</f>
        <v/>
      </c>
      <c r="AT60" s="11" t="str">
        <f>IFERROR(VLOOKUP(AQ$1&amp;":"&amp;AQ60,'Finish order'!$E:$K,3,FALSE),"")</f>
        <v/>
      </c>
      <c r="AU60" s="2" t="str">
        <f>IFERROR(VLOOKUP(AQ$1&amp;":"&amp;AQ60,'Finish order'!$E:$K,2,FALSE),"")</f>
        <v/>
      </c>
      <c r="AX60" s="2">
        <v>59</v>
      </c>
      <c r="AY60" s="2" t="str">
        <f>IFERROR(VLOOKUP(AX$1&amp;":"&amp;AX60,'Finish order'!$E:$K,4,FALSE),"")</f>
        <v/>
      </c>
      <c r="AZ60" s="11" t="str">
        <f>IFERROR(VLOOKUP(AX$1&amp;":"&amp;AX60,'Finish order'!$E:$K,5,FALSE),"")</f>
        <v/>
      </c>
      <c r="BA60" s="11" t="str">
        <f>IFERROR(VLOOKUP(AX$1&amp;":"&amp;AX60,'Finish order'!$E:$K,3,FALSE),"")</f>
        <v/>
      </c>
      <c r="BB60" s="2" t="str">
        <f>IFERROR(VLOOKUP(AX$1&amp;":"&amp;AX60,'Finish order'!$E:$K,2,FALSE),"")</f>
        <v/>
      </c>
      <c r="BE60" s="2">
        <v>59</v>
      </c>
      <c r="BF60" s="11" t="str">
        <f>IFERROR(VLOOKUP(BE$1&amp;":"&amp;BE60,'Finish order'!$E:$K,4,FALSE),"")</f>
        <v/>
      </c>
      <c r="BG60" s="2" t="str">
        <f>IFERROR(VLOOKUP(BE$1&amp;":"&amp;BE60,'Finish order'!$E:$K,5,FALSE),"")</f>
        <v/>
      </c>
      <c r="BH60" s="11" t="str">
        <f>IFERROR(VLOOKUP(BE$1&amp;":"&amp;BE60,'Finish order'!$E:$K,3,FALSE),"")</f>
        <v/>
      </c>
      <c r="BI60" s="2" t="str">
        <f>IFERROR(VLOOKUP(BE$1&amp;":"&amp;BE60,'Finish order'!$E:$K,2,FALSE),"")</f>
        <v/>
      </c>
      <c r="BL60" s="2">
        <v>59</v>
      </c>
      <c r="BM60" s="11" t="str">
        <f>IFERROR(VLOOKUP(BL$1&amp;":"&amp;BL60,'Finish order'!$E:$K,4,FALSE),"")</f>
        <v/>
      </c>
      <c r="BN60" s="2" t="str">
        <f>IFERROR(VLOOKUP(BL$1&amp;":"&amp;BL60,'Finish order'!$E:$K,5,FALSE),"")</f>
        <v/>
      </c>
      <c r="BO60" s="11" t="str">
        <f>IFERROR(VLOOKUP(BL$1&amp;":"&amp;BL60,'Finish order'!$E:$K,3,FALSE),"")</f>
        <v/>
      </c>
      <c r="BP60" s="2" t="str">
        <f>IFERROR(VLOOKUP(BL$1&amp;":"&amp;BL60,'Finish order'!$E:$K,2,FALSE),"")</f>
        <v/>
      </c>
      <c r="BS60" s="13">
        <v>59</v>
      </c>
      <c r="BT60" s="2" t="str">
        <f>IFERROR(VLOOKUP(BS$1&amp;":"&amp;BS60,'Finish order'!$E:$K,4,FALSE),"")</f>
        <v/>
      </c>
      <c r="BU60" s="2" t="str">
        <f>IFERROR(VLOOKUP(BS$1&amp;":"&amp;BS60,'Finish order'!$E:$K,5,FALSE),"")</f>
        <v/>
      </c>
      <c r="BV60" s="11" t="str">
        <f>IFERROR(VLOOKUP(BS$1&amp;":"&amp;BS60,'Finish order'!$E:$K,3,FALSE),"")</f>
        <v/>
      </c>
      <c r="BW60" s="2" t="str">
        <f>IFERROR(VLOOKUP(BS$1&amp;":"&amp;BS60,'Finish order'!$E:$K,2,FALSE),"")</f>
        <v/>
      </c>
      <c r="BZ60" s="13">
        <v>59</v>
      </c>
      <c r="CA60" s="2" t="str">
        <f>IFERROR(VLOOKUP(BZ$1&amp;":"&amp;BZ60,'Finish order'!$E:$K,4,FALSE),"")</f>
        <v/>
      </c>
      <c r="CB60" s="2" t="str">
        <f>IFERROR(VLOOKUP(BZ$1&amp;":"&amp;BZ60,'Finish order'!$E:$K,5,FALSE),"")</f>
        <v/>
      </c>
      <c r="CC60" s="11" t="str">
        <f>IFERROR(VLOOKUP(BZ$1&amp;":"&amp;BZ60,'Finish order'!$E:$K,3,FALSE),"")</f>
        <v/>
      </c>
      <c r="CD60" s="2" t="str">
        <f>IFERROR(VLOOKUP(BZ$1&amp;":"&amp;BZ60,'Finish order'!$E:$K,2,FALSE),"")</f>
        <v/>
      </c>
      <c r="CG60" s="2">
        <v>59</v>
      </c>
      <c r="CH60" s="2" t="str">
        <f>IFERROR(VLOOKUP(CG$1&amp;":"&amp;CG60,'Finish order'!$E:$K,4,FALSE),"")</f>
        <v/>
      </c>
      <c r="CI60" s="2" t="str">
        <f>IFERROR(VLOOKUP(CG$1&amp;":"&amp;CG60,'Finish order'!$E:$K,5,FALSE),"")</f>
        <v/>
      </c>
      <c r="CJ60" s="11" t="str">
        <f>IFERROR(VLOOKUP(CG$1&amp;":"&amp;CG60,'Finish order'!$E:$K,3,FALSE),"")</f>
        <v/>
      </c>
      <c r="CK60" s="2" t="str">
        <f>IFERROR(VLOOKUP(CG$1&amp;":"&amp;CG60,'Finish order'!$E:$K,2,FALSE),"")</f>
        <v/>
      </c>
      <c r="CN60" s="2">
        <v>59</v>
      </c>
      <c r="CO60" s="2" t="str">
        <f>IFERROR(VLOOKUP(CN$1&amp;":"&amp;CN60,'Finish order'!$E:$K,4,FALSE),"")</f>
        <v/>
      </c>
      <c r="CP60" s="2" t="str">
        <f>IFERROR(VLOOKUP(CN$1&amp;":"&amp;CN60,'Finish order'!$E:$K,5,FALSE),"")</f>
        <v/>
      </c>
      <c r="CQ60" s="11" t="str">
        <f>IFERROR(VLOOKUP(CN$1&amp;":"&amp;CN60,'Finish order'!$E:$K,3,FALSE),"")</f>
        <v/>
      </c>
      <c r="CR60" s="2" t="str">
        <f>IFERROR(VLOOKUP(CN$1&amp;":"&amp;CN60,'Finish order'!$E:$K,2,FALSE),"")</f>
        <v/>
      </c>
      <c r="CS60" s="11"/>
    </row>
    <row r="61" spans="1:97" x14ac:dyDescent="0.2">
      <c r="A61" s="2">
        <v>60</v>
      </c>
      <c r="B61" s="2" t="str">
        <f>IFERROR(VLOOKUP($A$1&amp;":"&amp;A61,'Finish order'!C:K,6,FALSE),"")</f>
        <v>Hem Rana</v>
      </c>
      <c r="C61" s="2" t="str">
        <f>IFERROR(VLOOKUP(A$1&amp;":"&amp;A61,'Finish order'!$C:$K,9,FALSE),"")</f>
        <v>M45</v>
      </c>
      <c r="D61" s="2" t="str">
        <f>IFERROR(VLOOKUP(A$1&amp;":"&amp;A61,'Finish order'!$C:$K,7,FALSE),"")</f>
        <v>York Knavesmire Harriers</v>
      </c>
      <c r="E61" s="11">
        <f>IFERROR(VLOOKUP($A$1&amp;":"&amp;A61,'Finish order'!C:K,5,FALSE),"")</f>
        <v>4.6504629629629632E-2</v>
      </c>
      <c r="F61" s="2">
        <f>IFERROR(VLOOKUP($A$1&amp;":"&amp;A61,'Finish order'!C:K,4,FALSE),"")</f>
        <v>600</v>
      </c>
      <c r="H61" s="2">
        <v>60</v>
      </c>
      <c r="I61" s="2" t="str">
        <f>IFERROR(VLOOKUP(H$1&amp;":"&amp;H61,'Finish order'!$C:$K,6,FALSE),"")</f>
        <v/>
      </c>
      <c r="J61" s="2" t="str">
        <f>IFERROR(VLOOKUP(H$1&amp;":"&amp;H61,'Finish order'!$C:$K,9,FALSE),"")</f>
        <v/>
      </c>
      <c r="K61" s="2" t="str">
        <f>IFERROR(VLOOKUP(H$1&amp;":"&amp;H61,'Finish order'!$C:$K,7,FALSE),"")</f>
        <v/>
      </c>
      <c r="L61" s="11" t="str">
        <f>IFERROR(VLOOKUP(H$1&amp;":"&amp;H61,'Finish order'!$C:$K,5,FALSE),"")</f>
        <v/>
      </c>
      <c r="M61" s="2" t="str">
        <f>IFERROR(VLOOKUP(H$1&amp;":"&amp;H61,'Finish order'!$C:$K,4,FALSE),"")</f>
        <v/>
      </c>
      <c r="O61" s="2">
        <v>60</v>
      </c>
      <c r="P61" s="2" t="str">
        <f>IFERROR(VLOOKUP(O$1&amp;":"&amp;O61,'Finish order'!$E:$K,4,FALSE),"")</f>
        <v/>
      </c>
      <c r="Q61" s="2" t="str">
        <f>IFERROR(VLOOKUP(O$1&amp;":"&amp;O61,'Finish order'!$E:$K,5,FALSE),"")</f>
        <v/>
      </c>
      <c r="R61" s="11" t="str">
        <f>IFERROR(VLOOKUP(O$1&amp;":"&amp;O61,'Finish order'!$E:$K,3,FALSE),"")</f>
        <v/>
      </c>
      <c r="S61" s="2" t="str">
        <f>IFERROR(VLOOKUP(O$1&amp;":"&amp;O61,'Finish order'!$E:$K,2,FALSE),"")</f>
        <v/>
      </c>
      <c r="T61" s="2" t="str">
        <f t="shared" si="1"/>
        <v/>
      </c>
      <c r="V61" s="2">
        <v>60</v>
      </c>
      <c r="W61" s="2" t="str">
        <f>IFERROR(VLOOKUP(V$1&amp;":"&amp;V61,'Finish order'!$E:$K,4,FALSE),"")</f>
        <v/>
      </c>
      <c r="X61" s="2" t="str">
        <f>IFERROR(VLOOKUP(V$1&amp;":"&amp;V61,'Finish order'!$E:$K,5,FALSE),"")</f>
        <v/>
      </c>
      <c r="Y61" s="11" t="str">
        <f>IFERROR(VLOOKUP(V$1&amp;":"&amp;V61,'Finish order'!$E:$K,3,FALSE),"")</f>
        <v/>
      </c>
      <c r="Z61" s="2" t="str">
        <f>IFERROR(VLOOKUP(V$1&amp;":"&amp;V61,'Finish order'!$E:$K,2,FALSE),"")</f>
        <v/>
      </c>
      <c r="AA61" s="2" t="str">
        <f>IF(Table827[[#This Row],[Name]]="","",IF((COUNTIF($I$2:$I$4,W61)&gt;0),"Top3",""))</f>
        <v/>
      </c>
      <c r="AC61" s="2">
        <v>60</v>
      </c>
      <c r="AD61" s="2" t="str">
        <f>IFERROR(VLOOKUP(AC$1&amp;":"&amp;AC61,'Finish order'!$E:$K,4,FALSE),"")</f>
        <v/>
      </c>
      <c r="AE61" s="2" t="str">
        <f>IFERROR(VLOOKUP(AC$1&amp;":"&amp;AC61,'Finish order'!$E:$K,5,FALSE),"")</f>
        <v/>
      </c>
      <c r="AF61" s="11" t="str">
        <f>IFERROR(VLOOKUP(AC$1&amp;":"&amp;AC61,'Finish order'!$E:$K,3,FALSE),"")</f>
        <v/>
      </c>
      <c r="AG61" s="2" t="str">
        <f>IFERROR(VLOOKUP(AC$1&amp;":"&amp;AC61,'Finish order'!$E:$K,2,FALSE),"")</f>
        <v/>
      </c>
      <c r="AJ61" s="2">
        <v>60</v>
      </c>
      <c r="AK61" s="2" t="str">
        <f>IFERROR(VLOOKUP(AJ$1&amp;":"&amp;AJ61,'Finish order'!$E:$K,4,FALSE),"")</f>
        <v/>
      </c>
      <c r="AL61" s="2" t="str">
        <f>IFERROR(VLOOKUP(AJ$1&amp;":"&amp;AJ61,'Finish order'!$E:$K,5,FALSE),"")</f>
        <v/>
      </c>
      <c r="AM61" s="11" t="str">
        <f>IFERROR(VLOOKUP(AJ$1&amp;":"&amp;AJ61,'Finish order'!$E:$K,3,FALSE),"")</f>
        <v/>
      </c>
      <c r="AN61" s="2" t="str">
        <f>IFERROR(VLOOKUP(AJ$1&amp;":"&amp;AJ61,'Finish order'!$E:$K,2,FALSE),"")</f>
        <v/>
      </c>
      <c r="AQ61" s="2">
        <v>60</v>
      </c>
      <c r="AR61" s="2" t="str">
        <f>IFERROR(VLOOKUP(AQ$1&amp;":"&amp;AQ61,'Finish order'!$E:$K,4,FALSE),"")</f>
        <v/>
      </c>
      <c r="AS61" s="11" t="str">
        <f>IFERROR(VLOOKUP(AQ$1&amp;":"&amp;AQ61,'Finish order'!$E:$K,5,FALSE),"")</f>
        <v/>
      </c>
      <c r="AT61" s="11" t="str">
        <f>IFERROR(VLOOKUP(AQ$1&amp;":"&amp;AQ61,'Finish order'!$E:$K,3,FALSE),"")</f>
        <v/>
      </c>
      <c r="AU61" s="2" t="str">
        <f>IFERROR(VLOOKUP(AQ$1&amp;":"&amp;AQ61,'Finish order'!$E:$K,2,FALSE),"")</f>
        <v/>
      </c>
      <c r="AX61" s="2">
        <v>60</v>
      </c>
      <c r="AY61" s="2" t="str">
        <f>IFERROR(VLOOKUP(AX$1&amp;":"&amp;AX61,'Finish order'!$E:$K,4,FALSE),"")</f>
        <v/>
      </c>
      <c r="AZ61" s="11" t="str">
        <f>IFERROR(VLOOKUP(AX$1&amp;":"&amp;AX61,'Finish order'!$E:$K,5,FALSE),"")</f>
        <v/>
      </c>
      <c r="BA61" s="11" t="str">
        <f>IFERROR(VLOOKUP(AX$1&amp;":"&amp;AX61,'Finish order'!$E:$K,3,FALSE),"")</f>
        <v/>
      </c>
      <c r="BB61" s="2" t="str">
        <f>IFERROR(VLOOKUP(AX$1&amp;":"&amp;AX61,'Finish order'!$E:$K,2,FALSE),"")</f>
        <v/>
      </c>
      <c r="BE61" s="2">
        <v>60</v>
      </c>
      <c r="BF61" s="11" t="str">
        <f>IFERROR(VLOOKUP(BE$1&amp;":"&amp;BE61,'Finish order'!$E:$K,4,FALSE),"")</f>
        <v/>
      </c>
      <c r="BG61" s="2" t="str">
        <f>IFERROR(VLOOKUP(BE$1&amp;":"&amp;BE61,'Finish order'!$E:$K,5,FALSE),"")</f>
        <v/>
      </c>
      <c r="BH61" s="11" t="str">
        <f>IFERROR(VLOOKUP(BE$1&amp;":"&amp;BE61,'Finish order'!$E:$K,3,FALSE),"")</f>
        <v/>
      </c>
      <c r="BI61" s="2" t="str">
        <f>IFERROR(VLOOKUP(BE$1&amp;":"&amp;BE61,'Finish order'!$E:$K,2,FALSE),"")</f>
        <v/>
      </c>
      <c r="BL61" s="2">
        <v>60</v>
      </c>
      <c r="BM61" s="11" t="str">
        <f>IFERROR(VLOOKUP(BL$1&amp;":"&amp;BL61,'Finish order'!$E:$K,4,FALSE),"")</f>
        <v/>
      </c>
      <c r="BN61" s="2" t="str">
        <f>IFERROR(VLOOKUP(BL$1&amp;":"&amp;BL61,'Finish order'!$E:$K,5,FALSE),"")</f>
        <v/>
      </c>
      <c r="BO61" s="11" t="str">
        <f>IFERROR(VLOOKUP(BL$1&amp;":"&amp;BL61,'Finish order'!$E:$K,3,FALSE),"")</f>
        <v/>
      </c>
      <c r="BP61" s="2" t="str">
        <f>IFERROR(VLOOKUP(BL$1&amp;":"&amp;BL61,'Finish order'!$E:$K,2,FALSE),"")</f>
        <v/>
      </c>
      <c r="BS61" s="13">
        <v>60</v>
      </c>
      <c r="BT61" s="2" t="str">
        <f>IFERROR(VLOOKUP(BS$1&amp;":"&amp;BS61,'Finish order'!$E:$K,4,FALSE),"")</f>
        <v/>
      </c>
      <c r="BU61" s="2" t="str">
        <f>IFERROR(VLOOKUP(BS$1&amp;":"&amp;BS61,'Finish order'!$E:$K,5,FALSE),"")</f>
        <v/>
      </c>
      <c r="BV61" s="11" t="str">
        <f>IFERROR(VLOOKUP(BS$1&amp;":"&amp;BS61,'Finish order'!$E:$K,3,FALSE),"")</f>
        <v/>
      </c>
      <c r="BW61" s="2" t="str">
        <f>IFERROR(VLOOKUP(BS$1&amp;":"&amp;BS61,'Finish order'!$E:$K,2,FALSE),"")</f>
        <v/>
      </c>
      <c r="BZ61" s="13">
        <v>60</v>
      </c>
      <c r="CA61" s="2" t="str">
        <f>IFERROR(VLOOKUP(BZ$1&amp;":"&amp;BZ61,'Finish order'!$E:$K,4,FALSE),"")</f>
        <v/>
      </c>
      <c r="CB61" s="2" t="str">
        <f>IFERROR(VLOOKUP(BZ$1&amp;":"&amp;BZ61,'Finish order'!$E:$K,5,FALSE),"")</f>
        <v/>
      </c>
      <c r="CC61" s="11" t="str">
        <f>IFERROR(VLOOKUP(BZ$1&amp;":"&amp;BZ61,'Finish order'!$E:$K,3,FALSE),"")</f>
        <v/>
      </c>
      <c r="CD61" s="2" t="str">
        <f>IFERROR(VLOOKUP(BZ$1&amp;":"&amp;BZ61,'Finish order'!$E:$K,2,FALSE),"")</f>
        <v/>
      </c>
      <c r="CG61" s="2">
        <v>60</v>
      </c>
      <c r="CH61" s="2" t="str">
        <f>IFERROR(VLOOKUP(CG$1&amp;":"&amp;CG61,'Finish order'!$E:$K,4,FALSE),"")</f>
        <v/>
      </c>
      <c r="CI61" s="2" t="str">
        <f>IFERROR(VLOOKUP(CG$1&amp;":"&amp;CG61,'Finish order'!$E:$K,5,FALSE),"")</f>
        <v/>
      </c>
      <c r="CJ61" s="11" t="str">
        <f>IFERROR(VLOOKUP(CG$1&amp;":"&amp;CG61,'Finish order'!$E:$K,3,FALSE),"")</f>
        <v/>
      </c>
      <c r="CK61" s="2" t="str">
        <f>IFERROR(VLOOKUP(CG$1&amp;":"&amp;CG61,'Finish order'!$E:$K,2,FALSE),"")</f>
        <v/>
      </c>
      <c r="CN61" s="2">
        <v>60</v>
      </c>
      <c r="CO61" s="2" t="str">
        <f>IFERROR(VLOOKUP(CN$1&amp;":"&amp;CN61,'Finish order'!$E:$K,4,FALSE),"")</f>
        <v/>
      </c>
      <c r="CP61" s="2" t="str">
        <f>IFERROR(VLOOKUP(CN$1&amp;":"&amp;CN61,'Finish order'!$E:$K,5,FALSE),"")</f>
        <v/>
      </c>
      <c r="CQ61" s="11" t="str">
        <f>IFERROR(VLOOKUP(CN$1&amp;":"&amp;CN61,'Finish order'!$E:$K,3,FALSE),"")</f>
        <v/>
      </c>
      <c r="CR61" s="2" t="str">
        <f>IFERROR(VLOOKUP(CN$1&amp;":"&amp;CN61,'Finish order'!$E:$K,2,FALSE),"")</f>
        <v/>
      </c>
      <c r="CS61" s="11"/>
    </row>
    <row r="62" spans="1:97" x14ac:dyDescent="0.2">
      <c r="A62" s="2">
        <v>61</v>
      </c>
      <c r="B62" s="2" t="str">
        <f>IFERROR(VLOOKUP($A$1&amp;":"&amp;A62,'Finish order'!C:K,6,FALSE),"")</f>
        <v>David Sanderson</v>
      </c>
      <c r="C62" s="2" t="str">
        <f>IFERROR(VLOOKUP(A$1&amp;":"&amp;A62,'Finish order'!$C:$K,9,FALSE),"")</f>
        <v>M55</v>
      </c>
      <c r="D62" s="2" t="str">
        <f>IFERROR(VLOOKUP(A$1&amp;":"&amp;A62,'Finish order'!$C:$K,7,FALSE),"")</f>
        <v>Esk Valley Fell Club</v>
      </c>
      <c r="E62" s="11">
        <f>IFERROR(VLOOKUP($A$1&amp;":"&amp;A62,'Finish order'!C:K,5,FALSE),"")</f>
        <v>4.6550925925925926E-2</v>
      </c>
      <c r="F62" s="2">
        <f>IFERROR(VLOOKUP($A$1&amp;":"&amp;A62,'Finish order'!C:K,4,FALSE),"")</f>
        <v>822</v>
      </c>
      <c r="H62" s="2">
        <v>61</v>
      </c>
      <c r="I62" s="2" t="str">
        <f>IFERROR(VLOOKUP(H$1&amp;":"&amp;H62,'Finish order'!$C:$K,6,FALSE),"")</f>
        <v/>
      </c>
      <c r="J62" s="2" t="str">
        <f>IFERROR(VLOOKUP(H$1&amp;":"&amp;H62,'Finish order'!$C:$K,9,FALSE),"")</f>
        <v/>
      </c>
      <c r="K62" s="2" t="str">
        <f>IFERROR(VLOOKUP(H$1&amp;":"&amp;H62,'Finish order'!$C:$K,7,FALSE),"")</f>
        <v/>
      </c>
      <c r="L62" s="11" t="str">
        <f>IFERROR(VLOOKUP(H$1&amp;":"&amp;H62,'Finish order'!$C:$K,5,FALSE),"")</f>
        <v/>
      </c>
      <c r="M62" s="2" t="str">
        <f>IFERROR(VLOOKUP(H$1&amp;":"&amp;H62,'Finish order'!$C:$K,4,FALSE),"")</f>
        <v/>
      </c>
      <c r="R62" s="11"/>
      <c r="Y62" s="11"/>
      <c r="AF62" s="11"/>
      <c r="AM62" s="11"/>
      <c r="AT62" s="11"/>
      <c r="BA62" s="11"/>
      <c r="BH62" s="11"/>
      <c r="BO62" s="11"/>
      <c r="BV62" s="11"/>
      <c r="CC62" s="11"/>
      <c r="CJ62" s="11"/>
      <c r="CQ62" s="11"/>
    </row>
    <row r="63" spans="1:97" x14ac:dyDescent="0.2">
      <c r="A63" s="2">
        <v>62</v>
      </c>
      <c r="B63" s="2" t="str">
        <f>IFERROR(VLOOKUP($A$1&amp;":"&amp;A63,'Finish order'!C:K,6,FALSE),"")</f>
        <v>Robert Bailey</v>
      </c>
      <c r="C63" s="2" t="str">
        <f>IFERROR(VLOOKUP(A$1&amp;":"&amp;A63,'Finish order'!$C:$K,9,FALSE),"")</f>
        <v>MSEN</v>
      </c>
      <c r="D63" s="2" t="str">
        <f>IFERROR(VLOOKUP(A$1&amp;":"&amp;A63,'Finish order'!$C:$K,7,FALSE),"")</f>
        <v>Scarborough AC</v>
      </c>
      <c r="E63" s="11">
        <f>IFERROR(VLOOKUP($A$1&amp;":"&amp;A63,'Finish order'!C:K,5,FALSE),"")</f>
        <v>4.670138888888889E-2</v>
      </c>
      <c r="F63" s="2">
        <f>IFERROR(VLOOKUP($A$1&amp;":"&amp;A63,'Finish order'!C:K,4,FALSE),"")</f>
        <v>342</v>
      </c>
      <c r="H63" s="2">
        <v>62</v>
      </c>
      <c r="I63" s="2" t="str">
        <f>IFERROR(VLOOKUP(H$1&amp;":"&amp;H63,'Finish order'!$C:$K,6,FALSE),"")</f>
        <v/>
      </c>
      <c r="J63" s="2" t="str">
        <f>IFERROR(VLOOKUP(H$1&amp;":"&amp;H63,'Finish order'!$C:$K,9,FALSE),"")</f>
        <v/>
      </c>
      <c r="K63" s="2" t="str">
        <f>IFERROR(VLOOKUP(H$1&amp;":"&amp;H63,'Finish order'!$C:$K,7,FALSE),"")</f>
        <v/>
      </c>
      <c r="L63" s="11" t="str">
        <f>IFERROR(VLOOKUP(H$1&amp;":"&amp;H63,'Finish order'!$C:$K,5,FALSE),"")</f>
        <v/>
      </c>
      <c r="M63" s="2" t="str">
        <f>IFERROR(VLOOKUP(H$1&amp;":"&amp;H63,'Finish order'!$C:$K,4,FALSE),"")</f>
        <v/>
      </c>
      <c r="R63" s="11"/>
      <c r="Y63" s="11"/>
      <c r="AF63" s="11"/>
      <c r="AM63" s="11"/>
      <c r="AT63" s="11"/>
      <c r="BA63" s="11"/>
      <c r="BH63" s="11"/>
      <c r="BO63" s="11"/>
      <c r="BV63" s="11"/>
      <c r="CC63" s="11"/>
      <c r="CJ63" s="11"/>
      <c r="CQ63" s="11"/>
    </row>
    <row r="64" spans="1:97" x14ac:dyDescent="0.2">
      <c r="A64" s="2">
        <v>63</v>
      </c>
      <c r="B64" s="2" t="str">
        <f>IFERROR(VLOOKUP($A$1&amp;":"&amp;A64,'Finish order'!C:K,6,FALSE),"")</f>
        <v>David Bannister</v>
      </c>
      <c r="C64" s="2" t="str">
        <f>IFERROR(VLOOKUP(A$1&amp;":"&amp;A64,'Finish order'!$C:$K,9,FALSE),"")</f>
        <v>M50</v>
      </c>
      <c r="D64" s="2" t="str">
        <f>IFERROR(VLOOKUP(A$1&amp;":"&amp;A64,'Finish order'!$C:$K,7,FALSE),"")</f>
        <v>York Acorn RC</v>
      </c>
      <c r="E64" s="11">
        <f>IFERROR(VLOOKUP($A$1&amp;":"&amp;A64,'Finish order'!C:K,5,FALSE),"")</f>
        <v>4.6956018518518522E-2</v>
      </c>
      <c r="F64" s="2">
        <f>IFERROR(VLOOKUP($A$1&amp;":"&amp;A64,'Finish order'!C:K,4,FALSE),"")</f>
        <v>704</v>
      </c>
      <c r="H64" s="2">
        <v>63</v>
      </c>
      <c r="I64" s="2" t="str">
        <f>IFERROR(VLOOKUP(H$1&amp;":"&amp;H64,'Finish order'!$C:$K,6,FALSE),"")</f>
        <v/>
      </c>
      <c r="J64" s="2" t="str">
        <f>IFERROR(VLOOKUP(H$1&amp;":"&amp;H64,'Finish order'!$C:$K,9,FALSE),"")</f>
        <v/>
      </c>
      <c r="K64" s="2" t="str">
        <f>IFERROR(VLOOKUP(H$1&amp;":"&amp;H64,'Finish order'!$C:$K,7,FALSE),"")</f>
        <v/>
      </c>
      <c r="L64" s="11" t="str">
        <f>IFERROR(VLOOKUP(H$1&amp;":"&amp;H64,'Finish order'!$C:$K,5,FALSE),"")</f>
        <v/>
      </c>
      <c r="M64" s="2" t="str">
        <f>IFERROR(VLOOKUP(H$1&amp;":"&amp;H64,'Finish order'!$C:$K,4,FALSE),"")</f>
        <v/>
      </c>
      <c r="R64" s="11"/>
      <c r="Y64" s="11"/>
      <c r="AF64" s="11"/>
      <c r="AM64" s="11"/>
      <c r="AT64" s="11"/>
      <c r="BA64" s="11"/>
      <c r="BH64" s="11"/>
      <c r="BO64" s="11"/>
      <c r="BV64" s="11"/>
      <c r="CC64" s="11"/>
      <c r="CJ64" s="11"/>
      <c r="CQ64" s="11"/>
    </row>
    <row r="65" spans="1:95" x14ac:dyDescent="0.2">
      <c r="A65" s="2">
        <v>64</v>
      </c>
      <c r="B65" s="2" t="str">
        <f>IFERROR(VLOOKUP($A$1&amp;":"&amp;A65,'Finish order'!C:K,6,FALSE),"")</f>
        <v>Giles Hawking</v>
      </c>
      <c r="C65" s="2" t="str">
        <f>IFERROR(VLOOKUP(A$1&amp;":"&amp;A65,'Finish order'!$C:$K,9,FALSE),"")</f>
        <v>M50</v>
      </c>
      <c r="D65" s="2" t="str">
        <f>IFERROR(VLOOKUP(A$1&amp;":"&amp;A65,'Finish order'!$C:$K,7,FALSE),"")</f>
        <v>York Knavesmire Harriers</v>
      </c>
      <c r="E65" s="11">
        <f>IFERROR(VLOOKUP($A$1&amp;":"&amp;A65,'Finish order'!C:K,5,FALSE),"")</f>
        <v>4.7384259259259258E-2</v>
      </c>
      <c r="F65" s="2">
        <f>IFERROR(VLOOKUP($A$1&amp;":"&amp;A65,'Finish order'!C:K,4,FALSE),"")</f>
        <v>719</v>
      </c>
      <c r="H65" s="2">
        <v>64</v>
      </c>
      <c r="I65" s="2" t="str">
        <f>IFERROR(VLOOKUP(H$1&amp;":"&amp;H65,'Finish order'!$C:$K,6,FALSE),"")</f>
        <v/>
      </c>
      <c r="J65" s="2" t="str">
        <f>IFERROR(VLOOKUP(H$1&amp;":"&amp;H65,'Finish order'!$C:$K,9,FALSE),"")</f>
        <v/>
      </c>
      <c r="K65" s="2" t="str">
        <f>IFERROR(VLOOKUP(H$1&amp;":"&amp;H65,'Finish order'!$C:$K,7,FALSE),"")</f>
        <v/>
      </c>
      <c r="L65" s="11" t="str">
        <f>IFERROR(VLOOKUP(H$1&amp;":"&amp;H65,'Finish order'!$C:$K,5,FALSE),"")</f>
        <v/>
      </c>
      <c r="M65" s="2" t="str">
        <f>IFERROR(VLOOKUP(H$1&amp;":"&amp;H65,'Finish order'!$C:$K,4,FALSE),"")</f>
        <v/>
      </c>
      <c r="R65" s="11"/>
      <c r="Y65" s="11"/>
      <c r="AF65" s="11"/>
      <c r="AM65" s="11"/>
      <c r="AT65" s="11"/>
      <c r="BA65" s="11"/>
      <c r="BH65" s="11"/>
      <c r="BO65" s="11"/>
      <c r="BV65" s="11"/>
      <c r="CC65" s="11"/>
      <c r="CJ65" s="11"/>
      <c r="CQ65" s="11"/>
    </row>
    <row r="66" spans="1:95" x14ac:dyDescent="0.2">
      <c r="A66" s="2">
        <v>65</v>
      </c>
      <c r="B66" s="2" t="str">
        <f>IFERROR(VLOOKUP($A$1&amp;":"&amp;A66,'Finish order'!C:K,6,FALSE),"")</f>
        <v>Paul Chapman</v>
      </c>
      <c r="C66" s="2" t="str">
        <f>IFERROR(VLOOKUP(A$1&amp;":"&amp;A66,'Finish order'!$C:$K,9,FALSE),"")</f>
        <v>M45</v>
      </c>
      <c r="D66" s="2" t="str">
        <f>IFERROR(VLOOKUP(A$1&amp;":"&amp;A66,'Finish order'!$C:$K,7,FALSE),"")</f>
        <v>Thirsk &amp; Sowerby Harriers</v>
      </c>
      <c r="E66" s="11">
        <f>IFERROR(VLOOKUP($A$1&amp;":"&amp;A66,'Finish order'!C:K,5,FALSE),"")</f>
        <v>4.746527777777778E-2</v>
      </c>
      <c r="F66" s="2">
        <f>IFERROR(VLOOKUP($A$1&amp;":"&amp;A66,'Finish order'!C:K,4,FALSE),"")</f>
        <v>617</v>
      </c>
      <c r="H66" s="2">
        <v>65</v>
      </c>
      <c r="I66" s="2" t="str">
        <f>IFERROR(VLOOKUP(H$1&amp;":"&amp;H66,'Finish order'!$C:$K,6,FALSE),"")</f>
        <v/>
      </c>
      <c r="J66" s="2" t="str">
        <f>IFERROR(VLOOKUP(H$1&amp;":"&amp;H66,'Finish order'!$C:$K,9,FALSE),"")</f>
        <v/>
      </c>
      <c r="K66" s="2" t="str">
        <f>IFERROR(VLOOKUP(H$1&amp;":"&amp;H66,'Finish order'!$C:$K,7,FALSE),"")</f>
        <v/>
      </c>
      <c r="L66" s="11" t="str">
        <f>IFERROR(VLOOKUP(H$1&amp;":"&amp;H66,'Finish order'!$C:$K,5,FALSE),"")</f>
        <v/>
      </c>
      <c r="M66" s="2" t="str">
        <f>IFERROR(VLOOKUP(H$1&amp;":"&amp;H66,'Finish order'!$C:$K,4,FALSE),"")</f>
        <v/>
      </c>
      <c r="R66" s="11"/>
      <c r="Y66" s="11"/>
      <c r="AF66" s="11"/>
      <c r="AM66" s="11"/>
      <c r="AT66" s="11"/>
      <c r="BA66" s="11"/>
      <c r="BH66" s="11"/>
      <c r="BO66" s="11"/>
      <c r="BV66" s="11"/>
      <c r="CC66" s="11"/>
      <c r="CJ66" s="11"/>
      <c r="CQ66" s="11"/>
    </row>
    <row r="67" spans="1:95" x14ac:dyDescent="0.2">
      <c r="A67" s="2">
        <v>66</v>
      </c>
      <c r="B67" s="2" t="str">
        <f>IFERROR(VLOOKUP($A$1&amp;":"&amp;A67,'Finish order'!C:K,6,FALSE),"")</f>
        <v>Paul Havis</v>
      </c>
      <c r="C67" s="2" t="str">
        <f>IFERROR(VLOOKUP(A$1&amp;":"&amp;A67,'Finish order'!$C:$K,9,FALSE),"")</f>
        <v>M60</v>
      </c>
      <c r="D67" s="2" t="str">
        <f>IFERROR(VLOOKUP(A$1&amp;":"&amp;A67,'Finish order'!$C:$K,7,FALSE),"")</f>
        <v>Individual#</v>
      </c>
      <c r="E67" s="11">
        <f>IFERROR(VLOOKUP($A$1&amp;":"&amp;A67,'Finish order'!C:K,5,FALSE),"")</f>
        <v>4.763888888888889E-2</v>
      </c>
      <c r="F67" s="2">
        <f>IFERROR(VLOOKUP($A$1&amp;":"&amp;A67,'Finish order'!C:K,4,FALSE),"")</f>
        <v>906</v>
      </c>
      <c r="H67" s="2">
        <v>66</v>
      </c>
      <c r="I67" s="2" t="str">
        <f>IFERROR(VLOOKUP(H$1&amp;":"&amp;H67,'Finish order'!$C:$K,6,FALSE),"")</f>
        <v/>
      </c>
      <c r="J67" s="2" t="str">
        <f>IFERROR(VLOOKUP(H$1&amp;":"&amp;H67,'Finish order'!$C:$K,9,FALSE),"")</f>
        <v/>
      </c>
      <c r="K67" s="2" t="str">
        <f>IFERROR(VLOOKUP(H$1&amp;":"&amp;H67,'Finish order'!$C:$K,7,FALSE),"")</f>
        <v/>
      </c>
      <c r="L67" s="11" t="str">
        <f>IFERROR(VLOOKUP(H$1&amp;":"&amp;H67,'Finish order'!$C:$K,5,FALSE),"")</f>
        <v/>
      </c>
      <c r="M67" s="2" t="str">
        <f>IFERROR(VLOOKUP(H$1&amp;":"&amp;H67,'Finish order'!$C:$K,4,FALSE),"")</f>
        <v/>
      </c>
      <c r="R67" s="11"/>
      <c r="Y67" s="11"/>
      <c r="AF67" s="11"/>
      <c r="AM67" s="11"/>
      <c r="AT67" s="11"/>
      <c r="BA67" s="11"/>
      <c r="BH67" s="11"/>
      <c r="BO67" s="11"/>
      <c r="BV67" s="11"/>
      <c r="CC67" s="11"/>
      <c r="CJ67" s="11"/>
      <c r="CQ67" s="11"/>
    </row>
    <row r="68" spans="1:95" x14ac:dyDescent="0.2">
      <c r="A68" s="2">
        <v>67</v>
      </c>
      <c r="B68" s="2" t="str">
        <f>IFERROR(VLOOKUP($A$1&amp;":"&amp;A68,'Finish order'!C:K,6,FALSE),"")</f>
        <v>Michael Leadbetter</v>
      </c>
      <c r="C68" s="2" t="str">
        <f>IFERROR(VLOOKUP(A$1&amp;":"&amp;A68,'Finish order'!$C:$K,9,FALSE),"")</f>
        <v>M40</v>
      </c>
      <c r="D68" s="2" t="str">
        <f>IFERROR(VLOOKUP(A$1&amp;":"&amp;A68,'Finish order'!$C:$K,7,FALSE),"")</f>
        <v>York Acorn RC</v>
      </c>
      <c r="E68" s="11">
        <f>IFERROR(VLOOKUP($A$1&amp;":"&amp;A68,'Finish order'!C:K,5,FALSE),"")</f>
        <v>4.8425925925925928E-2</v>
      </c>
      <c r="F68" s="2">
        <f>IFERROR(VLOOKUP($A$1&amp;":"&amp;A68,'Finish order'!C:K,4,FALSE),"")</f>
        <v>517</v>
      </c>
      <c r="H68" s="2">
        <v>67</v>
      </c>
      <c r="I68" s="2" t="str">
        <f>IFERROR(VLOOKUP(H$1&amp;":"&amp;H68,'Finish order'!$C:$K,6,FALSE),"")</f>
        <v/>
      </c>
      <c r="J68" s="2" t="str">
        <f>IFERROR(VLOOKUP(H$1&amp;":"&amp;H68,'Finish order'!$C:$K,9,FALSE),"")</f>
        <v/>
      </c>
      <c r="K68" s="2" t="str">
        <f>IFERROR(VLOOKUP(H$1&amp;":"&amp;H68,'Finish order'!$C:$K,7,FALSE),"")</f>
        <v/>
      </c>
      <c r="L68" s="11" t="str">
        <f>IFERROR(VLOOKUP(H$1&amp;":"&amp;H68,'Finish order'!$C:$K,5,FALSE),"")</f>
        <v/>
      </c>
      <c r="M68" s="2" t="str">
        <f>IFERROR(VLOOKUP(H$1&amp;":"&amp;H68,'Finish order'!$C:$K,4,FALSE),"")</f>
        <v/>
      </c>
      <c r="R68" s="11"/>
      <c r="Y68" s="11"/>
      <c r="AF68" s="11"/>
      <c r="AM68" s="11"/>
      <c r="AT68" s="11"/>
      <c r="BA68" s="11"/>
      <c r="BH68" s="11"/>
      <c r="BO68" s="11"/>
      <c r="BV68" s="11"/>
      <c r="CC68" s="11"/>
      <c r="CJ68" s="11"/>
      <c r="CQ68" s="11"/>
    </row>
    <row r="69" spans="1:95" x14ac:dyDescent="0.2">
      <c r="A69" s="2">
        <v>68</v>
      </c>
      <c r="B69" s="2" t="str">
        <f>IFERROR(VLOOKUP($A$1&amp;":"&amp;A69,'Finish order'!C:K,6,FALSE),"")</f>
        <v>Graham D Palmer</v>
      </c>
      <c r="C69" s="2" t="str">
        <f>IFERROR(VLOOKUP(A$1&amp;":"&amp;A69,'Finish order'!$C:$K,9,FALSE),"")</f>
        <v>M60</v>
      </c>
      <c r="D69" s="2" t="str">
        <f>IFERROR(VLOOKUP(A$1&amp;":"&amp;A69,'Finish order'!$C:$K,7,FALSE),"")</f>
        <v>Loftus &amp; Whitby AC</v>
      </c>
      <c r="E69" s="11">
        <f>IFERROR(VLOOKUP($A$1&amp;":"&amp;A69,'Finish order'!C:K,5,FALSE),"")</f>
        <v>4.9212962962962965E-2</v>
      </c>
      <c r="F69" s="2">
        <f>IFERROR(VLOOKUP($A$1&amp;":"&amp;A69,'Finish order'!C:K,4,FALSE),"")</f>
        <v>907</v>
      </c>
      <c r="H69" s="2">
        <v>68</v>
      </c>
      <c r="I69" s="2" t="str">
        <f>IFERROR(VLOOKUP(H$1&amp;":"&amp;H69,'Finish order'!$C:$K,6,FALSE),"")</f>
        <v/>
      </c>
      <c r="J69" s="2" t="str">
        <f>IFERROR(VLOOKUP(H$1&amp;":"&amp;H69,'Finish order'!$C:$K,9,FALSE),"")</f>
        <v/>
      </c>
      <c r="K69" s="2" t="str">
        <f>IFERROR(VLOOKUP(H$1&amp;":"&amp;H69,'Finish order'!$C:$K,7,FALSE),"")</f>
        <v/>
      </c>
      <c r="L69" s="11" t="str">
        <f>IFERROR(VLOOKUP(H$1&amp;":"&amp;H69,'Finish order'!$C:$K,5,FALSE),"")</f>
        <v/>
      </c>
      <c r="M69" s="2" t="str">
        <f>IFERROR(VLOOKUP(H$1&amp;":"&amp;H69,'Finish order'!$C:$K,4,FALSE),"")</f>
        <v/>
      </c>
      <c r="R69" s="11"/>
      <c r="Y69" s="11"/>
      <c r="AF69" s="11"/>
      <c r="AM69" s="11"/>
      <c r="AT69" s="11"/>
      <c r="BA69" s="11"/>
      <c r="BH69" s="11"/>
      <c r="BO69" s="11"/>
      <c r="BV69" s="11"/>
      <c r="CC69" s="11"/>
      <c r="CJ69" s="11"/>
      <c r="CQ69" s="11"/>
    </row>
    <row r="70" spans="1:95" x14ac:dyDescent="0.2">
      <c r="A70" s="2">
        <v>69</v>
      </c>
      <c r="B70" s="2" t="str">
        <f>IFERROR(VLOOKUP($A$1&amp;":"&amp;A70,'Finish order'!C:K,6,FALSE),"")</f>
        <v>Simon Lawson</v>
      </c>
      <c r="C70" s="2" t="str">
        <f>IFERROR(VLOOKUP(A$1&amp;":"&amp;A70,'Finish order'!$C:$K,9,FALSE),"")</f>
        <v>M60</v>
      </c>
      <c r="D70" s="2" t="str">
        <f>IFERROR(VLOOKUP(A$1&amp;":"&amp;A70,'Finish order'!$C:$K,7,FALSE),"")</f>
        <v>Nidderdale Fell &amp; Trail</v>
      </c>
      <c r="E70" s="11">
        <f>IFERROR(VLOOKUP($A$1&amp;":"&amp;A70,'Finish order'!C:K,5,FALSE),"")</f>
        <v>4.9340277777777775E-2</v>
      </c>
      <c r="F70" s="2">
        <f>IFERROR(VLOOKUP($A$1&amp;":"&amp;A70,'Finish order'!C:K,4,FALSE),"")</f>
        <v>917</v>
      </c>
      <c r="H70" s="2">
        <v>69</v>
      </c>
      <c r="I70" s="2" t="str">
        <f>IFERROR(VLOOKUP(H$1&amp;":"&amp;H70,'Finish order'!$C:$K,6,FALSE),"")</f>
        <v/>
      </c>
      <c r="J70" s="2" t="str">
        <f>IFERROR(VLOOKUP(H$1&amp;":"&amp;H70,'Finish order'!$C:$K,9,FALSE),"")</f>
        <v/>
      </c>
      <c r="K70" s="2" t="str">
        <f>IFERROR(VLOOKUP(H$1&amp;":"&amp;H70,'Finish order'!$C:$K,7,FALSE),"")</f>
        <v/>
      </c>
      <c r="L70" s="11" t="str">
        <f>IFERROR(VLOOKUP(H$1&amp;":"&amp;H70,'Finish order'!$C:$K,5,FALSE),"")</f>
        <v/>
      </c>
      <c r="M70" s="2" t="str">
        <f>IFERROR(VLOOKUP(H$1&amp;":"&amp;H70,'Finish order'!$C:$K,4,FALSE),"")</f>
        <v/>
      </c>
      <c r="R70" s="11"/>
      <c r="Y70" s="11"/>
      <c r="AF70" s="11"/>
      <c r="AM70" s="11"/>
      <c r="AT70" s="11"/>
      <c r="BA70" s="11"/>
      <c r="BH70" s="11"/>
      <c r="BO70" s="11"/>
      <c r="BV70" s="11"/>
      <c r="CC70" s="11"/>
      <c r="CJ70" s="11"/>
      <c r="CQ70" s="11"/>
    </row>
    <row r="71" spans="1:95" x14ac:dyDescent="0.2">
      <c r="A71" s="2">
        <v>70</v>
      </c>
      <c r="B71" s="2" t="str">
        <f>IFERROR(VLOOKUP($A$1&amp;":"&amp;A71,'Finish order'!C:K,6,FALSE),"")</f>
        <v>Christopher Clayton</v>
      </c>
      <c r="C71" s="2" t="str">
        <f>IFERROR(VLOOKUP(A$1&amp;":"&amp;A71,'Finish order'!$C:$K,9,FALSE),"")</f>
        <v>M60</v>
      </c>
      <c r="D71" s="2" t="str">
        <f>IFERROR(VLOOKUP(A$1&amp;":"&amp;A71,'Finish order'!$C:$K,7,FALSE),"")</f>
        <v>Scarborough AC</v>
      </c>
      <c r="E71" s="11">
        <f>IFERROR(VLOOKUP($A$1&amp;":"&amp;A71,'Finish order'!C:K,5,FALSE),"")</f>
        <v>4.9479166666666664E-2</v>
      </c>
      <c r="F71" s="2">
        <f>IFERROR(VLOOKUP($A$1&amp;":"&amp;A71,'Finish order'!C:K,4,FALSE),"")</f>
        <v>915</v>
      </c>
      <c r="H71" s="2">
        <v>70</v>
      </c>
      <c r="I71" s="2" t="str">
        <f>IFERROR(VLOOKUP(H$1&amp;":"&amp;H71,'Finish order'!$C:$K,6,FALSE),"")</f>
        <v/>
      </c>
      <c r="J71" s="2" t="str">
        <f>IFERROR(VLOOKUP(H$1&amp;":"&amp;H71,'Finish order'!$C:$K,9,FALSE),"")</f>
        <v/>
      </c>
      <c r="K71" s="2" t="str">
        <f>IFERROR(VLOOKUP(H$1&amp;":"&amp;H71,'Finish order'!$C:$K,7,FALSE),"")</f>
        <v/>
      </c>
      <c r="L71" s="11" t="str">
        <f>IFERROR(VLOOKUP(H$1&amp;":"&amp;H71,'Finish order'!$C:$K,5,FALSE),"")</f>
        <v/>
      </c>
      <c r="M71" s="2" t="str">
        <f>IFERROR(VLOOKUP(H$1&amp;":"&amp;H71,'Finish order'!$C:$K,4,FALSE),"")</f>
        <v/>
      </c>
      <c r="R71" s="11"/>
      <c r="Y71" s="11"/>
      <c r="AF71" s="11"/>
      <c r="AM71" s="11"/>
      <c r="AT71" s="11"/>
      <c r="BA71" s="11"/>
      <c r="BH71" s="11"/>
      <c r="BO71" s="11"/>
      <c r="BV71" s="11"/>
      <c r="CC71" s="11"/>
      <c r="CJ71" s="11"/>
      <c r="CQ71" s="11"/>
    </row>
    <row r="72" spans="1:95" x14ac:dyDescent="0.2">
      <c r="A72" s="2">
        <v>71</v>
      </c>
      <c r="B72" s="2" t="str">
        <f>IFERROR(VLOOKUP($A$1&amp;":"&amp;A72,'Finish order'!C:K,6,FALSE),"")</f>
        <v>David Orange</v>
      </c>
      <c r="C72" s="2" t="str">
        <f>IFERROR(VLOOKUP(A$1&amp;":"&amp;A72,'Finish order'!$C:$K,9,FALSE),"")</f>
        <v>M40</v>
      </c>
      <c r="D72" s="2" t="str">
        <f>IFERROR(VLOOKUP(A$1&amp;":"&amp;A72,'Finish order'!$C:$K,7,FALSE),"")</f>
        <v>Individual#</v>
      </c>
      <c r="E72" s="11">
        <f>IFERROR(VLOOKUP($A$1&amp;":"&amp;A72,'Finish order'!C:K,5,FALSE),"")</f>
        <v>4.9641203703703701E-2</v>
      </c>
      <c r="F72" s="2">
        <f>IFERROR(VLOOKUP($A$1&amp;":"&amp;A72,'Finish order'!C:K,4,FALSE),"")</f>
        <v>518</v>
      </c>
      <c r="H72" s="2">
        <v>71</v>
      </c>
      <c r="I72" s="2" t="str">
        <f>IFERROR(VLOOKUP(H$1&amp;":"&amp;H72,'Finish order'!$C:$K,6,FALSE),"")</f>
        <v/>
      </c>
      <c r="J72" s="2" t="str">
        <f>IFERROR(VLOOKUP(H$1&amp;":"&amp;H72,'Finish order'!$C:$K,9,FALSE),"")</f>
        <v/>
      </c>
      <c r="K72" s="2" t="str">
        <f>IFERROR(VLOOKUP(H$1&amp;":"&amp;H72,'Finish order'!$C:$K,7,FALSE),"")</f>
        <v/>
      </c>
      <c r="L72" s="11" t="str">
        <f>IFERROR(VLOOKUP(H$1&amp;":"&amp;H72,'Finish order'!$C:$K,5,FALSE),"")</f>
        <v/>
      </c>
      <c r="M72" s="2" t="str">
        <f>IFERROR(VLOOKUP(H$1&amp;":"&amp;H72,'Finish order'!$C:$K,4,FALSE),"")</f>
        <v/>
      </c>
      <c r="R72" s="11"/>
      <c r="Y72" s="11"/>
      <c r="AF72" s="11"/>
      <c r="AM72" s="11"/>
      <c r="AT72" s="11"/>
      <c r="BA72" s="11"/>
      <c r="BH72" s="11"/>
      <c r="BO72" s="11"/>
      <c r="BV72" s="11"/>
      <c r="CC72" s="11"/>
      <c r="CJ72" s="11"/>
      <c r="CQ72" s="11"/>
    </row>
    <row r="73" spans="1:95" x14ac:dyDescent="0.2">
      <c r="A73" s="2">
        <v>72</v>
      </c>
      <c r="B73" s="2" t="str">
        <f>IFERROR(VLOOKUP($A$1&amp;":"&amp;A73,'Finish order'!C:K,6,FALSE),"")</f>
        <v>David Owuor</v>
      </c>
      <c r="C73" s="2" t="str">
        <f>IFERROR(VLOOKUP(A$1&amp;":"&amp;A73,'Finish order'!$C:$K,9,FALSE),"")</f>
        <v>M50</v>
      </c>
      <c r="D73" s="2" t="str">
        <f>IFERROR(VLOOKUP(A$1&amp;":"&amp;A73,'Finish order'!$C:$K,7,FALSE),"")</f>
        <v>Pickering RC</v>
      </c>
      <c r="E73" s="11">
        <f>IFERROR(VLOOKUP($A$1&amp;":"&amp;A73,'Finish order'!C:K,5,FALSE),"")</f>
        <v>4.9780092592592591E-2</v>
      </c>
      <c r="F73" s="2">
        <f>IFERROR(VLOOKUP($A$1&amp;":"&amp;A73,'Finish order'!C:K,4,FALSE),"")</f>
        <v>721</v>
      </c>
      <c r="H73" s="2">
        <v>72</v>
      </c>
      <c r="I73" s="2" t="str">
        <f>IFERROR(VLOOKUP(H$1&amp;":"&amp;H73,'Finish order'!$C:$K,6,FALSE),"")</f>
        <v/>
      </c>
      <c r="J73" s="2" t="str">
        <f>IFERROR(VLOOKUP(H$1&amp;":"&amp;H73,'Finish order'!$C:$K,9,FALSE),"")</f>
        <v/>
      </c>
      <c r="K73" s="2" t="str">
        <f>IFERROR(VLOOKUP(H$1&amp;":"&amp;H73,'Finish order'!$C:$K,7,FALSE),"")</f>
        <v/>
      </c>
      <c r="L73" s="11" t="str">
        <f>IFERROR(VLOOKUP(H$1&amp;":"&amp;H73,'Finish order'!$C:$K,5,FALSE),"")</f>
        <v/>
      </c>
      <c r="M73" s="2" t="str">
        <f>IFERROR(VLOOKUP(H$1&amp;":"&amp;H73,'Finish order'!$C:$K,4,FALSE),"")</f>
        <v/>
      </c>
      <c r="R73" s="11"/>
      <c r="Y73" s="11"/>
      <c r="AF73" s="11"/>
      <c r="AM73" s="11"/>
      <c r="AT73" s="11"/>
      <c r="BA73" s="11"/>
      <c r="BH73" s="11"/>
      <c r="BO73" s="11"/>
      <c r="BV73" s="11"/>
      <c r="CC73" s="11"/>
      <c r="CJ73" s="11"/>
      <c r="CQ73" s="11"/>
    </row>
    <row r="74" spans="1:95" x14ac:dyDescent="0.2">
      <c r="A74" s="2">
        <v>73</v>
      </c>
      <c r="B74" s="2" t="str">
        <f>IFERROR(VLOOKUP($A$1&amp;":"&amp;A74,'Finish order'!C:K,6,FALSE),"")</f>
        <v>Chris Bowles</v>
      </c>
      <c r="C74" s="2" t="str">
        <f>IFERROR(VLOOKUP(A$1&amp;":"&amp;A74,'Finish order'!$C:$K,9,FALSE),"")</f>
        <v>MSEN</v>
      </c>
      <c r="D74" s="2" t="str">
        <f>IFERROR(VLOOKUP(A$1&amp;":"&amp;A74,'Finish order'!$C:$K,7,FALSE),"")</f>
        <v>Individual#</v>
      </c>
      <c r="E74" s="11">
        <f>IFERROR(VLOOKUP($A$1&amp;":"&amp;A74,'Finish order'!C:K,5,FALSE),"")</f>
        <v>4.9814814814814812E-2</v>
      </c>
      <c r="F74" s="2">
        <f>IFERROR(VLOOKUP($A$1&amp;":"&amp;A74,'Finish order'!C:K,4,FALSE),"")</f>
        <v>307</v>
      </c>
      <c r="H74" s="2">
        <v>73</v>
      </c>
      <c r="I74" s="2" t="str">
        <f>IFERROR(VLOOKUP(H$1&amp;":"&amp;H74,'Finish order'!$C:$K,6,FALSE),"")</f>
        <v/>
      </c>
      <c r="J74" s="2" t="str">
        <f>IFERROR(VLOOKUP(H$1&amp;":"&amp;H74,'Finish order'!$C:$K,9,FALSE),"")</f>
        <v/>
      </c>
      <c r="K74" s="2" t="str">
        <f>IFERROR(VLOOKUP(H$1&amp;":"&amp;H74,'Finish order'!$C:$K,7,FALSE),"")</f>
        <v/>
      </c>
      <c r="L74" s="11" t="str">
        <f>IFERROR(VLOOKUP(H$1&amp;":"&amp;H74,'Finish order'!$C:$K,5,FALSE),"")</f>
        <v/>
      </c>
      <c r="M74" s="2" t="str">
        <f>IFERROR(VLOOKUP(H$1&amp;":"&amp;H74,'Finish order'!$C:$K,4,FALSE),"")</f>
        <v/>
      </c>
      <c r="R74" s="11"/>
      <c r="Y74" s="11"/>
      <c r="AF74" s="11"/>
      <c r="AM74" s="11"/>
      <c r="AT74" s="11"/>
      <c r="BA74" s="11"/>
      <c r="BH74" s="11"/>
      <c r="BO74" s="11"/>
      <c r="BV74" s="11"/>
      <c r="CC74" s="11"/>
      <c r="CJ74" s="11"/>
      <c r="CQ74" s="11"/>
    </row>
    <row r="75" spans="1:95" x14ac:dyDescent="0.2">
      <c r="A75" s="2">
        <v>74</v>
      </c>
      <c r="B75" s="2" t="str">
        <f>IFERROR(VLOOKUP($A$1&amp;":"&amp;A75,'Finish order'!C:K,6,FALSE),"")</f>
        <v>Oscar Anglim</v>
      </c>
      <c r="C75" s="2" t="str">
        <f>IFERROR(VLOOKUP(A$1&amp;":"&amp;A75,'Finish order'!$C:$K,9,FALSE),"")</f>
        <v>MSEN</v>
      </c>
      <c r="D75" s="2" t="str">
        <f>IFERROR(VLOOKUP(A$1&amp;":"&amp;A75,'Finish order'!$C:$K,7,FALSE),"")</f>
        <v>CLOK</v>
      </c>
      <c r="E75" s="11">
        <f>IFERROR(VLOOKUP($A$1&amp;":"&amp;A75,'Finish order'!C:K,5,FALSE),"")</f>
        <v>4.9988425925925929E-2</v>
      </c>
      <c r="F75" s="2">
        <f>IFERROR(VLOOKUP($A$1&amp;":"&amp;A75,'Finish order'!C:K,4,FALSE),"")</f>
        <v>346</v>
      </c>
      <c r="H75" s="2">
        <v>74</v>
      </c>
      <c r="I75" s="2" t="str">
        <f>IFERROR(VLOOKUP(H$1&amp;":"&amp;H75,'Finish order'!$C:$K,6,FALSE),"")</f>
        <v/>
      </c>
      <c r="J75" s="2" t="str">
        <f>IFERROR(VLOOKUP(H$1&amp;":"&amp;H75,'Finish order'!$C:$K,9,FALSE),"")</f>
        <v/>
      </c>
      <c r="K75" s="2" t="str">
        <f>IFERROR(VLOOKUP(H$1&amp;":"&amp;H75,'Finish order'!$C:$K,7,FALSE),"")</f>
        <v/>
      </c>
      <c r="L75" s="11" t="str">
        <f>IFERROR(VLOOKUP(H$1&amp;":"&amp;H75,'Finish order'!$C:$K,5,FALSE),"")</f>
        <v/>
      </c>
      <c r="M75" s="2" t="str">
        <f>IFERROR(VLOOKUP(H$1&amp;":"&amp;H75,'Finish order'!$C:$K,4,FALSE),"")</f>
        <v/>
      </c>
      <c r="R75" s="11"/>
      <c r="Y75" s="11"/>
      <c r="AF75" s="11"/>
      <c r="AM75" s="11"/>
      <c r="AT75" s="11"/>
      <c r="BA75" s="11"/>
      <c r="BH75" s="11"/>
      <c r="BO75" s="11"/>
      <c r="BV75" s="11"/>
      <c r="CC75" s="11"/>
      <c r="CJ75" s="11"/>
      <c r="CQ75" s="11"/>
    </row>
    <row r="76" spans="1:95" x14ac:dyDescent="0.2">
      <c r="A76" s="2">
        <v>75</v>
      </c>
      <c r="B76" s="2" t="str">
        <f>IFERROR(VLOOKUP($A$1&amp;":"&amp;A76,'Finish order'!C:K,6,FALSE),"")</f>
        <v>Mark May</v>
      </c>
      <c r="C76" s="2" t="str">
        <f>IFERROR(VLOOKUP(A$1&amp;":"&amp;A76,'Finish order'!$C:$K,9,FALSE),"")</f>
        <v>M60</v>
      </c>
      <c r="D76" s="2" t="str">
        <f>IFERROR(VLOOKUP(A$1&amp;":"&amp;A76,'Finish order'!$C:$K,7,FALSE),"")</f>
        <v>Scarborough AC</v>
      </c>
      <c r="E76" s="11">
        <f>IFERROR(VLOOKUP($A$1&amp;":"&amp;A76,'Finish order'!C:K,5,FALSE),"")</f>
        <v>5.0138888888888886E-2</v>
      </c>
      <c r="F76" s="2">
        <f>IFERROR(VLOOKUP($A$1&amp;":"&amp;A76,'Finish order'!C:K,4,FALSE),"")</f>
        <v>916</v>
      </c>
      <c r="H76" s="2">
        <v>75</v>
      </c>
      <c r="I76" s="2" t="str">
        <f>IFERROR(VLOOKUP(H$1&amp;":"&amp;H76,'Finish order'!$C:$K,6,FALSE),"")</f>
        <v/>
      </c>
      <c r="J76" s="2" t="str">
        <f>IFERROR(VLOOKUP(H$1&amp;":"&amp;H76,'Finish order'!$C:$K,9,FALSE),"")</f>
        <v/>
      </c>
      <c r="K76" s="2" t="str">
        <f>IFERROR(VLOOKUP(H$1&amp;":"&amp;H76,'Finish order'!$C:$K,7,FALSE),"")</f>
        <v/>
      </c>
      <c r="L76" s="11" t="str">
        <f>IFERROR(VLOOKUP(H$1&amp;":"&amp;H76,'Finish order'!$C:$K,5,FALSE),"")</f>
        <v/>
      </c>
      <c r="M76" s="2" t="str">
        <f>IFERROR(VLOOKUP(H$1&amp;":"&amp;H76,'Finish order'!$C:$K,4,FALSE),"")</f>
        <v/>
      </c>
      <c r="R76" s="11"/>
      <c r="Y76" s="11"/>
      <c r="AF76" s="11"/>
      <c r="AM76" s="11"/>
      <c r="AT76" s="11"/>
      <c r="BA76" s="11"/>
      <c r="BH76" s="11"/>
      <c r="BO76" s="11"/>
      <c r="BV76" s="11"/>
      <c r="CC76" s="11"/>
      <c r="CJ76" s="11"/>
      <c r="CQ76" s="11"/>
    </row>
    <row r="77" spans="1:95" x14ac:dyDescent="0.2">
      <c r="A77" s="2">
        <v>76</v>
      </c>
      <c r="B77" s="2" t="str">
        <f>IFERROR(VLOOKUP($A$1&amp;":"&amp;A77,'Finish order'!C:K,6,FALSE),"")</f>
        <v>Andrew Johnson</v>
      </c>
      <c r="C77" s="2" t="str">
        <f>IFERROR(VLOOKUP(A$1&amp;":"&amp;A77,'Finish order'!$C:$K,9,FALSE),"")</f>
        <v>M55</v>
      </c>
      <c r="D77" s="2" t="str">
        <f>IFERROR(VLOOKUP(A$1&amp;":"&amp;A77,'Finish order'!$C:$K,7,FALSE),"")</f>
        <v>Beverley AC</v>
      </c>
      <c r="E77" s="11">
        <f>IFERROR(VLOOKUP($A$1&amp;":"&amp;A77,'Finish order'!C:K,5,FALSE),"")</f>
        <v>5.0324074074074077E-2</v>
      </c>
      <c r="F77" s="2">
        <f>IFERROR(VLOOKUP($A$1&amp;":"&amp;A77,'Finish order'!C:K,4,FALSE),"")</f>
        <v>814</v>
      </c>
      <c r="H77" s="2">
        <v>76</v>
      </c>
      <c r="I77" s="2" t="str">
        <f>IFERROR(VLOOKUP(H$1&amp;":"&amp;H77,'Finish order'!$C:$K,6,FALSE),"")</f>
        <v/>
      </c>
      <c r="J77" s="2" t="str">
        <f>IFERROR(VLOOKUP(H$1&amp;":"&amp;H77,'Finish order'!$C:$K,9,FALSE),"")</f>
        <v/>
      </c>
      <c r="K77" s="2" t="str">
        <f>IFERROR(VLOOKUP(H$1&amp;":"&amp;H77,'Finish order'!$C:$K,7,FALSE),"")</f>
        <v/>
      </c>
      <c r="L77" s="11" t="str">
        <f>IFERROR(VLOOKUP(H$1&amp;":"&amp;H77,'Finish order'!$C:$K,5,FALSE),"")</f>
        <v/>
      </c>
      <c r="M77" s="2" t="str">
        <f>IFERROR(VLOOKUP(H$1&amp;":"&amp;H77,'Finish order'!$C:$K,4,FALSE),"")</f>
        <v/>
      </c>
      <c r="R77" s="11"/>
      <c r="Y77" s="11"/>
      <c r="AF77" s="11"/>
      <c r="AM77" s="11"/>
      <c r="AT77" s="11"/>
      <c r="BA77" s="11"/>
      <c r="BH77" s="11"/>
      <c r="BO77" s="11"/>
      <c r="BV77" s="11"/>
      <c r="CC77" s="11"/>
      <c r="CJ77" s="11"/>
      <c r="CQ77" s="11"/>
    </row>
    <row r="78" spans="1:95" x14ac:dyDescent="0.2">
      <c r="A78" s="2">
        <v>77</v>
      </c>
      <c r="B78" s="2" t="str">
        <f>IFERROR(VLOOKUP($A$1&amp;":"&amp;A78,'Finish order'!C:K,6,FALSE),"")</f>
        <v>Nigel Dove</v>
      </c>
      <c r="C78" s="2" t="str">
        <f>IFERROR(VLOOKUP(A$1&amp;":"&amp;A78,'Finish order'!$C:$K,9,FALSE),"")</f>
        <v>M45</v>
      </c>
      <c r="D78" s="2" t="str">
        <f>IFERROR(VLOOKUP(A$1&amp;":"&amp;A78,'Finish order'!$C:$K,7,FALSE),"")</f>
        <v>Individual#</v>
      </c>
      <c r="E78" s="11">
        <f>IFERROR(VLOOKUP($A$1&amp;":"&amp;A78,'Finish order'!C:K,5,FALSE),"")</f>
        <v>5.0590277777777776E-2</v>
      </c>
      <c r="F78" s="2">
        <f>IFERROR(VLOOKUP($A$1&amp;":"&amp;A78,'Finish order'!C:K,4,FALSE),"")</f>
        <v>601</v>
      </c>
      <c r="H78" s="2">
        <v>77</v>
      </c>
      <c r="I78" s="2" t="str">
        <f>IFERROR(VLOOKUP(H$1&amp;":"&amp;H78,'Finish order'!$C:$K,6,FALSE),"")</f>
        <v/>
      </c>
      <c r="J78" s="2" t="str">
        <f>IFERROR(VLOOKUP(H$1&amp;":"&amp;H78,'Finish order'!$C:$K,9,FALSE),"")</f>
        <v/>
      </c>
      <c r="K78" s="2" t="str">
        <f>IFERROR(VLOOKUP(H$1&amp;":"&amp;H78,'Finish order'!$C:$K,7,FALSE),"")</f>
        <v/>
      </c>
      <c r="L78" s="11" t="str">
        <f>IFERROR(VLOOKUP(H$1&amp;":"&amp;H78,'Finish order'!$C:$K,5,FALSE),"")</f>
        <v/>
      </c>
      <c r="M78" s="2" t="str">
        <f>IFERROR(VLOOKUP(H$1&amp;":"&amp;H78,'Finish order'!$C:$K,4,FALSE),"")</f>
        <v/>
      </c>
      <c r="R78" s="11"/>
      <c r="Y78" s="11"/>
      <c r="AF78" s="11"/>
      <c r="AM78" s="11"/>
      <c r="AT78" s="11"/>
      <c r="BA78" s="11"/>
      <c r="BH78" s="11"/>
      <c r="BO78" s="11"/>
      <c r="BV78" s="11"/>
      <c r="CC78" s="11"/>
      <c r="CJ78" s="11"/>
      <c r="CQ78" s="11"/>
    </row>
    <row r="79" spans="1:95" x14ac:dyDescent="0.2">
      <c r="A79" s="2">
        <v>78</v>
      </c>
      <c r="B79" s="2" t="str">
        <f>IFERROR(VLOOKUP($A$1&amp;":"&amp;A79,'Finish order'!C:K,6,FALSE),"")</f>
        <v>Bryan Drew</v>
      </c>
      <c r="C79" s="2" t="str">
        <f>IFERROR(VLOOKUP(A$1&amp;":"&amp;A79,'Finish order'!$C:$K,9,FALSE),"")</f>
        <v>M55</v>
      </c>
      <c r="D79" s="2" t="str">
        <f>IFERROR(VLOOKUP(A$1&amp;":"&amp;A79,'Finish order'!$C:$K,7,FALSE),"")</f>
        <v>York Knavesmire Harriers</v>
      </c>
      <c r="E79" s="11">
        <f>IFERROR(VLOOKUP($A$1&amp;":"&amp;A79,'Finish order'!C:K,5,FALSE),"")</f>
        <v>5.0601851851851849E-2</v>
      </c>
      <c r="F79" s="2">
        <f>IFERROR(VLOOKUP($A$1&amp;":"&amp;A79,'Finish order'!C:K,4,FALSE),"")</f>
        <v>806</v>
      </c>
      <c r="H79" s="2">
        <v>78</v>
      </c>
      <c r="I79" s="2" t="str">
        <f>IFERROR(VLOOKUP(H$1&amp;":"&amp;H79,'Finish order'!$C:$K,6,FALSE),"")</f>
        <v/>
      </c>
      <c r="J79" s="2" t="str">
        <f>IFERROR(VLOOKUP(H$1&amp;":"&amp;H79,'Finish order'!$C:$K,9,FALSE),"")</f>
        <v/>
      </c>
      <c r="K79" s="2" t="str">
        <f>IFERROR(VLOOKUP(H$1&amp;":"&amp;H79,'Finish order'!$C:$K,7,FALSE),"")</f>
        <v/>
      </c>
      <c r="L79" s="11" t="str">
        <f>IFERROR(VLOOKUP(H$1&amp;":"&amp;H79,'Finish order'!$C:$K,5,FALSE),"")</f>
        <v/>
      </c>
      <c r="M79" s="2" t="str">
        <f>IFERROR(VLOOKUP(H$1&amp;":"&amp;H79,'Finish order'!$C:$K,4,FALSE),"")</f>
        <v/>
      </c>
      <c r="R79" s="11"/>
      <c r="Y79" s="11"/>
      <c r="AF79" s="11"/>
      <c r="AM79" s="11"/>
      <c r="AT79" s="11"/>
      <c r="BA79" s="11"/>
      <c r="BH79" s="11"/>
      <c r="BO79" s="11"/>
      <c r="BV79" s="11"/>
      <c r="CC79" s="11"/>
      <c r="CJ79" s="11"/>
      <c r="CQ79" s="11"/>
    </row>
    <row r="80" spans="1:95" x14ac:dyDescent="0.2">
      <c r="A80" s="2">
        <v>79</v>
      </c>
      <c r="B80" s="2" t="str">
        <f>IFERROR(VLOOKUP($A$1&amp;":"&amp;A80,'Finish order'!C:K,6,FALSE),"")</f>
        <v>Alexander Guille</v>
      </c>
      <c r="C80" s="2" t="str">
        <f>IFERROR(VLOOKUP(A$1&amp;":"&amp;A80,'Finish order'!$C:$K,9,FALSE),"")</f>
        <v>MSEN</v>
      </c>
      <c r="D80" s="2" t="str">
        <f>IFERROR(VLOOKUP(A$1&amp;":"&amp;A80,'Finish order'!$C:$K,7,FALSE),"")</f>
        <v>Individual#</v>
      </c>
      <c r="E80" s="11">
        <f>IFERROR(VLOOKUP($A$1&amp;":"&amp;A80,'Finish order'!C:K,5,FALSE),"")</f>
        <v>5.0613425925925923E-2</v>
      </c>
      <c r="F80" s="2">
        <f>IFERROR(VLOOKUP($A$1&amp;":"&amp;A80,'Finish order'!C:K,4,FALSE),"")</f>
        <v>340</v>
      </c>
      <c r="H80" s="2">
        <v>79</v>
      </c>
      <c r="I80" s="2" t="str">
        <f>IFERROR(VLOOKUP(H$1&amp;":"&amp;H80,'Finish order'!$C:$K,6,FALSE),"")</f>
        <v/>
      </c>
      <c r="J80" s="2" t="str">
        <f>IFERROR(VLOOKUP(H$1&amp;":"&amp;H80,'Finish order'!$C:$K,9,FALSE),"")</f>
        <v/>
      </c>
      <c r="K80" s="2" t="str">
        <f>IFERROR(VLOOKUP(H$1&amp;":"&amp;H80,'Finish order'!$C:$K,7,FALSE),"")</f>
        <v/>
      </c>
      <c r="L80" s="11" t="str">
        <f>IFERROR(VLOOKUP(H$1&amp;":"&amp;H80,'Finish order'!$C:$K,5,FALSE),"")</f>
        <v/>
      </c>
      <c r="M80" s="2" t="str">
        <f>IFERROR(VLOOKUP(H$1&amp;":"&amp;H80,'Finish order'!$C:$K,4,FALSE),"")</f>
        <v/>
      </c>
      <c r="R80" s="11"/>
      <c r="Y80" s="11"/>
      <c r="AF80" s="11"/>
      <c r="AM80" s="11"/>
      <c r="AT80" s="11"/>
      <c r="BA80" s="11"/>
      <c r="BH80" s="11"/>
      <c r="BO80" s="11"/>
      <c r="BV80" s="11"/>
      <c r="CC80" s="11"/>
      <c r="CJ80" s="11"/>
      <c r="CQ80" s="11"/>
    </row>
    <row r="81" spans="1:95" x14ac:dyDescent="0.2">
      <c r="A81" s="2">
        <v>80</v>
      </c>
      <c r="B81" s="2" t="str">
        <f>IFERROR(VLOOKUP($A$1&amp;":"&amp;A81,'Finish order'!C:K,6,FALSE),"")</f>
        <v>Mick Cooper</v>
      </c>
      <c r="C81" s="2" t="str">
        <f>IFERROR(VLOOKUP(A$1&amp;":"&amp;A81,'Finish order'!$C:$K,9,FALSE),"")</f>
        <v>M60</v>
      </c>
      <c r="D81" s="2" t="str">
        <f>IFERROR(VLOOKUP(A$1&amp;":"&amp;A81,'Finish order'!$C:$K,7,FALSE),"")</f>
        <v>Tormorden Harriers</v>
      </c>
      <c r="E81" s="11">
        <f>IFERROR(VLOOKUP($A$1&amp;":"&amp;A81,'Finish order'!C:K,5,FALSE),"")</f>
        <v>5.0694444444444445E-2</v>
      </c>
      <c r="F81" s="2">
        <f>IFERROR(VLOOKUP($A$1&amp;":"&amp;A81,'Finish order'!C:K,4,FALSE),"")</f>
        <v>914</v>
      </c>
      <c r="H81" s="2">
        <v>80</v>
      </c>
      <c r="I81" s="2" t="str">
        <f>IFERROR(VLOOKUP(H$1&amp;":"&amp;H81,'Finish order'!$C:$K,6,FALSE),"")</f>
        <v/>
      </c>
      <c r="J81" s="2" t="str">
        <f>IFERROR(VLOOKUP(H$1&amp;":"&amp;H81,'Finish order'!$C:$K,9,FALSE),"")</f>
        <v/>
      </c>
      <c r="K81" s="2" t="str">
        <f>IFERROR(VLOOKUP(H$1&amp;":"&amp;H81,'Finish order'!$C:$K,7,FALSE),"")</f>
        <v/>
      </c>
      <c r="L81" s="11" t="str">
        <f>IFERROR(VLOOKUP(H$1&amp;":"&amp;H81,'Finish order'!$C:$K,5,FALSE),"")</f>
        <v/>
      </c>
      <c r="M81" s="2" t="str">
        <f>IFERROR(VLOOKUP(H$1&amp;":"&amp;H81,'Finish order'!$C:$K,4,FALSE),"")</f>
        <v/>
      </c>
      <c r="R81" s="11"/>
      <c r="Y81" s="11"/>
      <c r="AF81" s="11"/>
      <c r="AM81" s="11"/>
      <c r="AT81" s="11"/>
      <c r="BA81" s="11"/>
      <c r="BH81" s="11"/>
      <c r="BO81" s="11"/>
      <c r="BV81" s="11"/>
      <c r="CC81" s="11"/>
      <c r="CJ81" s="11"/>
      <c r="CQ81" s="11"/>
    </row>
    <row r="82" spans="1:95" x14ac:dyDescent="0.2">
      <c r="A82" s="2">
        <v>81</v>
      </c>
      <c r="B82" s="2" t="str">
        <f>IFERROR(VLOOKUP($A$1&amp;":"&amp;A82,'Finish order'!C:K,6,FALSE),"")</f>
        <v>Stewart Mechie</v>
      </c>
      <c r="C82" s="2" t="str">
        <f>IFERROR(VLOOKUP(A$1&amp;":"&amp;A82,'Finish order'!$C:$K,9,FALSE),"")</f>
        <v>M65</v>
      </c>
      <c r="D82" s="2" t="str">
        <f>IFERROR(VLOOKUP(A$1&amp;":"&amp;A82,'Finish order'!$C:$K,7,FALSE),"")</f>
        <v>Individual#</v>
      </c>
      <c r="E82" s="11">
        <f>IFERROR(VLOOKUP($A$1&amp;":"&amp;A82,'Finish order'!C:K,5,FALSE),"")</f>
        <v>5.0763888888888886E-2</v>
      </c>
      <c r="F82" s="2">
        <f>IFERROR(VLOOKUP($A$1&amp;":"&amp;A82,'Finish order'!C:K,4,FALSE),"")</f>
        <v>964</v>
      </c>
      <c r="H82" s="2">
        <v>81</v>
      </c>
      <c r="I82" s="2" t="str">
        <f>IFERROR(VLOOKUP(H$1&amp;":"&amp;H82,'Finish order'!$C:$K,6,FALSE),"")</f>
        <v/>
      </c>
      <c r="J82" s="2" t="str">
        <f>IFERROR(VLOOKUP(H$1&amp;":"&amp;H82,'Finish order'!$C:$K,9,FALSE),"")</f>
        <v/>
      </c>
      <c r="K82" s="2" t="str">
        <f>IFERROR(VLOOKUP(H$1&amp;":"&amp;H82,'Finish order'!$C:$K,7,FALSE),"")</f>
        <v/>
      </c>
      <c r="L82" s="11" t="str">
        <f>IFERROR(VLOOKUP(H$1&amp;":"&amp;H82,'Finish order'!$C:$K,5,FALSE),"")</f>
        <v/>
      </c>
      <c r="M82" s="2" t="str">
        <f>IFERROR(VLOOKUP(H$1&amp;":"&amp;H82,'Finish order'!$C:$K,4,FALSE),"")</f>
        <v/>
      </c>
      <c r="R82" s="11"/>
      <c r="Y82" s="11"/>
      <c r="AF82" s="11"/>
      <c r="AM82" s="11"/>
      <c r="AT82" s="11"/>
      <c r="BA82" s="11"/>
      <c r="BH82" s="11"/>
      <c r="BO82" s="11"/>
      <c r="BV82" s="11"/>
      <c r="CC82" s="11"/>
      <c r="CJ82" s="11"/>
      <c r="CQ82" s="11"/>
    </row>
    <row r="83" spans="1:95" x14ac:dyDescent="0.2">
      <c r="A83" s="2">
        <v>82</v>
      </c>
      <c r="B83" s="2" t="str">
        <f>IFERROR(VLOOKUP($A$1&amp;":"&amp;A83,'Finish order'!C:K,6,FALSE),"")</f>
        <v>Richard Crone</v>
      </c>
      <c r="C83" s="2" t="str">
        <f>IFERROR(VLOOKUP(A$1&amp;":"&amp;A83,'Finish order'!$C:$K,9,FALSE),"")</f>
        <v>M55</v>
      </c>
      <c r="D83" s="2" t="str">
        <f>IFERROR(VLOOKUP(A$1&amp;":"&amp;A83,'Finish order'!$C:$K,7,FALSE),"")</f>
        <v>East Hull Harriers &amp; AC</v>
      </c>
      <c r="E83" s="11">
        <f>IFERROR(VLOOKUP($A$1&amp;":"&amp;A83,'Finish order'!C:K,5,FALSE),"")</f>
        <v>5.0856481481481482E-2</v>
      </c>
      <c r="F83" s="2">
        <f>IFERROR(VLOOKUP($A$1&amp;":"&amp;A83,'Finish order'!C:K,4,FALSE),"")</f>
        <v>811</v>
      </c>
      <c r="H83" s="2">
        <v>82</v>
      </c>
      <c r="I83" s="2" t="str">
        <f>IFERROR(VLOOKUP(H$1&amp;":"&amp;H83,'Finish order'!$C:$K,6,FALSE),"")</f>
        <v/>
      </c>
      <c r="J83" s="2" t="str">
        <f>IFERROR(VLOOKUP(H$1&amp;":"&amp;H83,'Finish order'!$C:$K,9,FALSE),"")</f>
        <v/>
      </c>
      <c r="K83" s="2" t="str">
        <f>IFERROR(VLOOKUP(H$1&amp;":"&amp;H83,'Finish order'!$C:$K,7,FALSE),"")</f>
        <v/>
      </c>
      <c r="L83" s="11" t="str">
        <f>IFERROR(VLOOKUP(H$1&amp;":"&amp;H83,'Finish order'!$C:$K,5,FALSE),"")</f>
        <v/>
      </c>
      <c r="M83" s="2" t="str">
        <f>IFERROR(VLOOKUP(H$1&amp;":"&amp;H83,'Finish order'!$C:$K,4,FALSE),"")</f>
        <v/>
      </c>
      <c r="R83" s="11"/>
      <c r="Y83" s="11"/>
      <c r="AF83" s="11"/>
      <c r="AM83" s="11"/>
      <c r="AT83" s="11"/>
      <c r="BA83" s="11"/>
      <c r="BH83" s="11"/>
      <c r="BO83" s="11"/>
      <c r="BV83" s="11"/>
      <c r="CC83" s="11"/>
      <c r="CJ83" s="11"/>
      <c r="CQ83" s="11"/>
    </row>
    <row r="84" spans="1:95" x14ac:dyDescent="0.2">
      <c r="A84" s="2">
        <v>83</v>
      </c>
      <c r="B84" s="2" t="str">
        <f>IFERROR(VLOOKUP($A$1&amp;":"&amp;A84,'Finish order'!C:K,6,FALSE),"")</f>
        <v>Ed Snow</v>
      </c>
      <c r="C84" s="2" t="str">
        <f>IFERROR(VLOOKUP(A$1&amp;":"&amp;A84,'Finish order'!$C:$K,9,FALSE),"")</f>
        <v>M45</v>
      </c>
      <c r="D84" s="2" t="str">
        <f>IFERROR(VLOOKUP(A$1&amp;":"&amp;A84,'Finish order'!$C:$K,7,FALSE),"")</f>
        <v>York Acorn RC</v>
      </c>
      <c r="E84" s="11">
        <f>IFERROR(VLOOKUP($A$1&amp;":"&amp;A84,'Finish order'!C:K,5,FALSE),"")</f>
        <v>5.1111111111111114E-2</v>
      </c>
      <c r="F84" s="2">
        <f>IFERROR(VLOOKUP($A$1&amp;":"&amp;A84,'Finish order'!C:K,4,FALSE),"")</f>
        <v>620</v>
      </c>
      <c r="H84" s="2">
        <v>83</v>
      </c>
      <c r="I84" s="2" t="str">
        <f>IFERROR(VLOOKUP(H$1&amp;":"&amp;H84,'Finish order'!$C:$K,6,FALSE),"")</f>
        <v/>
      </c>
      <c r="J84" s="2" t="str">
        <f>IFERROR(VLOOKUP(H$1&amp;":"&amp;H84,'Finish order'!$C:$K,9,FALSE),"")</f>
        <v/>
      </c>
      <c r="K84" s="2" t="str">
        <f>IFERROR(VLOOKUP(H$1&amp;":"&amp;H84,'Finish order'!$C:$K,7,FALSE),"")</f>
        <v/>
      </c>
      <c r="L84" s="11" t="str">
        <f>IFERROR(VLOOKUP(H$1&amp;":"&amp;H84,'Finish order'!$C:$K,5,FALSE),"")</f>
        <v/>
      </c>
      <c r="M84" s="2" t="str">
        <f>IFERROR(VLOOKUP(H$1&amp;":"&amp;H84,'Finish order'!$C:$K,4,FALSE),"")</f>
        <v/>
      </c>
      <c r="R84" s="11"/>
      <c r="Y84" s="11"/>
      <c r="AF84" s="11"/>
      <c r="AM84" s="11"/>
      <c r="AT84" s="11"/>
      <c r="BA84" s="11"/>
      <c r="BH84" s="11"/>
      <c r="BO84" s="11"/>
      <c r="BV84" s="11"/>
      <c r="CC84" s="11"/>
      <c r="CJ84" s="11"/>
      <c r="CQ84" s="11"/>
    </row>
    <row r="85" spans="1:95" x14ac:dyDescent="0.2">
      <c r="A85" s="2">
        <v>84</v>
      </c>
      <c r="B85" s="2" t="str">
        <f>IFERROR(VLOOKUP($A$1&amp;":"&amp;A85,'Finish order'!C:K,6,FALSE),"")</f>
        <v>Paul Wilkin</v>
      </c>
      <c r="C85" s="2" t="str">
        <f>IFERROR(VLOOKUP(A$1&amp;":"&amp;A85,'Finish order'!$C:$K,9,FALSE),"")</f>
        <v>M55</v>
      </c>
      <c r="D85" s="2" t="str">
        <f>IFERROR(VLOOKUP(A$1&amp;":"&amp;A85,'Finish order'!$C:$K,7,FALSE),"")</f>
        <v>Middlesbrough &amp; Cleveland Harriers</v>
      </c>
      <c r="E85" s="11">
        <f>IFERROR(VLOOKUP($A$1&amp;":"&amp;A85,'Finish order'!C:K,5,FALSE),"")</f>
        <v>5.1319444444444445E-2</v>
      </c>
      <c r="F85" s="2">
        <f>IFERROR(VLOOKUP($A$1&amp;":"&amp;A85,'Finish order'!C:K,4,FALSE),"")</f>
        <v>808</v>
      </c>
      <c r="H85" s="2">
        <v>84</v>
      </c>
      <c r="I85" s="2" t="str">
        <f>IFERROR(VLOOKUP(H$1&amp;":"&amp;H85,'Finish order'!$C:$K,6,FALSE),"")</f>
        <v/>
      </c>
      <c r="J85" s="2" t="str">
        <f>IFERROR(VLOOKUP(H$1&amp;":"&amp;H85,'Finish order'!$C:$K,9,FALSE),"")</f>
        <v/>
      </c>
      <c r="K85" s="2" t="str">
        <f>IFERROR(VLOOKUP(H$1&amp;":"&amp;H85,'Finish order'!$C:$K,7,FALSE),"")</f>
        <v/>
      </c>
      <c r="L85" s="11" t="str">
        <f>IFERROR(VLOOKUP(H$1&amp;":"&amp;H85,'Finish order'!$C:$K,5,FALSE),"")</f>
        <v/>
      </c>
      <c r="M85" s="2" t="str">
        <f>IFERROR(VLOOKUP(H$1&amp;":"&amp;H85,'Finish order'!$C:$K,4,FALSE),"")</f>
        <v/>
      </c>
      <c r="R85" s="11"/>
      <c r="Y85" s="11"/>
      <c r="AF85" s="11"/>
      <c r="AM85" s="11"/>
      <c r="AT85" s="11"/>
      <c r="BA85" s="11"/>
      <c r="BH85" s="11"/>
      <c r="BO85" s="11"/>
      <c r="BV85" s="11"/>
      <c r="CC85" s="11"/>
      <c r="CJ85" s="11"/>
      <c r="CQ85" s="11"/>
    </row>
    <row r="86" spans="1:95" x14ac:dyDescent="0.2">
      <c r="A86" s="2">
        <v>85</v>
      </c>
      <c r="B86" s="2" t="str">
        <f>IFERROR(VLOOKUP($A$1&amp;":"&amp;A86,'Finish order'!C:K,6,FALSE),"")</f>
        <v>Alan Simpson</v>
      </c>
      <c r="C86" s="2" t="str">
        <f>IFERROR(VLOOKUP(A$1&amp;":"&amp;A86,'Finish order'!$C:$K,9,FALSE),"")</f>
        <v>M55</v>
      </c>
      <c r="D86" s="2" t="str">
        <f>IFERROR(VLOOKUP(A$1&amp;":"&amp;A86,'Finish order'!$C:$K,7,FALSE),"")</f>
        <v>Thirsk &amp; Sowerby Harriers</v>
      </c>
      <c r="E86" s="11">
        <f>IFERROR(VLOOKUP($A$1&amp;":"&amp;A86,'Finish order'!C:K,5,FALSE),"")</f>
        <v>5.1805555555555556E-2</v>
      </c>
      <c r="F86" s="2">
        <f>IFERROR(VLOOKUP($A$1&amp;":"&amp;A86,'Finish order'!C:K,4,FALSE),"")</f>
        <v>819</v>
      </c>
      <c r="H86" s="2">
        <v>85</v>
      </c>
      <c r="I86" s="2" t="str">
        <f>IFERROR(VLOOKUP(H$1&amp;":"&amp;H86,'Finish order'!$C:$K,6,FALSE),"")</f>
        <v/>
      </c>
      <c r="J86" s="2" t="str">
        <f>IFERROR(VLOOKUP(H$1&amp;":"&amp;H86,'Finish order'!$C:$K,9,FALSE),"")</f>
        <v/>
      </c>
      <c r="K86" s="2" t="str">
        <f>IFERROR(VLOOKUP(H$1&amp;":"&amp;H86,'Finish order'!$C:$K,7,FALSE),"")</f>
        <v/>
      </c>
      <c r="L86" s="11" t="str">
        <f>IFERROR(VLOOKUP(H$1&amp;":"&amp;H86,'Finish order'!$C:$K,5,FALSE),"")</f>
        <v/>
      </c>
      <c r="M86" s="2" t="str">
        <f>IFERROR(VLOOKUP(H$1&amp;":"&amp;H86,'Finish order'!$C:$K,4,FALSE),"")</f>
        <v/>
      </c>
      <c r="R86" s="11"/>
      <c r="Y86" s="11"/>
      <c r="AF86" s="11"/>
      <c r="AM86" s="11"/>
      <c r="AT86" s="11"/>
      <c r="BA86" s="11"/>
      <c r="BH86" s="11"/>
      <c r="BO86" s="11"/>
      <c r="BV86" s="11"/>
      <c r="CC86" s="11"/>
      <c r="CJ86" s="11"/>
      <c r="CQ86" s="11"/>
    </row>
    <row r="87" spans="1:95" x14ac:dyDescent="0.2">
      <c r="A87" s="2">
        <v>86</v>
      </c>
      <c r="B87" s="2" t="str">
        <f>IFERROR(VLOOKUP($A$1&amp;":"&amp;A87,'Finish order'!C:K,6,FALSE),"")</f>
        <v>Richard Parkin</v>
      </c>
      <c r="C87" s="2" t="str">
        <f>IFERROR(VLOOKUP(A$1&amp;":"&amp;A87,'Finish order'!$C:$K,9,FALSE),"")</f>
        <v>M65</v>
      </c>
      <c r="D87" s="2" t="str">
        <f>IFERROR(VLOOKUP(A$1&amp;":"&amp;A87,'Finish order'!$C:$K,7,FALSE),"")</f>
        <v>Beverley AC</v>
      </c>
      <c r="E87" s="11">
        <f>IFERROR(VLOOKUP($A$1&amp;":"&amp;A87,'Finish order'!C:K,5,FALSE),"")</f>
        <v>5.1874999999999998E-2</v>
      </c>
      <c r="F87" s="2">
        <f>IFERROR(VLOOKUP($A$1&amp;":"&amp;A87,'Finish order'!C:K,4,FALSE),"")</f>
        <v>959</v>
      </c>
      <c r="H87" s="2">
        <v>86</v>
      </c>
      <c r="I87" s="2" t="str">
        <f>IFERROR(VLOOKUP(H$1&amp;":"&amp;H87,'Finish order'!$C:$K,6,FALSE),"")</f>
        <v/>
      </c>
      <c r="J87" s="2" t="str">
        <f>IFERROR(VLOOKUP(H$1&amp;":"&amp;H87,'Finish order'!$C:$K,9,FALSE),"")</f>
        <v/>
      </c>
      <c r="K87" s="2" t="str">
        <f>IFERROR(VLOOKUP(H$1&amp;":"&amp;H87,'Finish order'!$C:$K,7,FALSE),"")</f>
        <v/>
      </c>
      <c r="L87" s="11" t="str">
        <f>IFERROR(VLOOKUP(H$1&amp;":"&amp;H87,'Finish order'!$C:$K,5,FALSE),"")</f>
        <v/>
      </c>
      <c r="M87" s="2" t="str">
        <f>IFERROR(VLOOKUP(H$1&amp;":"&amp;H87,'Finish order'!$C:$K,4,FALSE),"")</f>
        <v/>
      </c>
      <c r="R87" s="11"/>
      <c r="Y87" s="11"/>
      <c r="AF87" s="11"/>
      <c r="AM87" s="11"/>
      <c r="AT87" s="11"/>
      <c r="BA87" s="11"/>
      <c r="BH87" s="11"/>
      <c r="BO87" s="11"/>
      <c r="BV87" s="11"/>
      <c r="CC87" s="11"/>
      <c r="CJ87" s="11"/>
      <c r="CQ87" s="11"/>
    </row>
    <row r="88" spans="1:95" x14ac:dyDescent="0.2">
      <c r="A88" s="2">
        <v>87</v>
      </c>
      <c r="B88" s="2" t="str">
        <f>IFERROR(VLOOKUP($A$1&amp;":"&amp;A88,'Finish order'!C:K,6,FALSE),"")</f>
        <v>Michael Keavney</v>
      </c>
      <c r="C88" s="2" t="str">
        <f>IFERROR(VLOOKUP(A$1&amp;":"&amp;A88,'Finish order'!$C:$K,9,FALSE),"")</f>
        <v>M60</v>
      </c>
      <c r="D88" s="2" t="str">
        <f>IFERROR(VLOOKUP(A$1&amp;":"&amp;A88,'Finish order'!$C:$K,7,FALSE),"")</f>
        <v>Swaledale Runners</v>
      </c>
      <c r="E88" s="11">
        <f>IFERROR(VLOOKUP($A$1&amp;":"&amp;A88,'Finish order'!C:K,5,FALSE),"")</f>
        <v>5.2291666666666667E-2</v>
      </c>
      <c r="F88" s="2">
        <f>IFERROR(VLOOKUP($A$1&amp;":"&amp;A88,'Finish order'!C:K,4,FALSE),"")</f>
        <v>918</v>
      </c>
      <c r="H88" s="2">
        <v>87</v>
      </c>
      <c r="I88" s="2" t="str">
        <f>IFERROR(VLOOKUP(H$1&amp;":"&amp;H88,'Finish order'!$C:$K,6,FALSE),"")</f>
        <v/>
      </c>
      <c r="J88" s="2" t="str">
        <f>IFERROR(VLOOKUP(H$1&amp;":"&amp;H88,'Finish order'!$C:$K,9,FALSE),"")</f>
        <v/>
      </c>
      <c r="K88" s="2" t="str">
        <f>IFERROR(VLOOKUP(H$1&amp;":"&amp;H88,'Finish order'!$C:$K,7,FALSE),"")</f>
        <v/>
      </c>
      <c r="L88" s="11" t="str">
        <f>IFERROR(VLOOKUP(H$1&amp;":"&amp;H88,'Finish order'!$C:$K,5,FALSE),"")</f>
        <v/>
      </c>
      <c r="M88" s="2" t="str">
        <f>IFERROR(VLOOKUP(H$1&amp;":"&amp;H88,'Finish order'!$C:$K,4,FALSE),"")</f>
        <v/>
      </c>
      <c r="R88" s="11"/>
      <c r="Y88" s="11"/>
      <c r="AF88" s="11"/>
      <c r="AM88" s="11"/>
      <c r="AT88" s="11"/>
      <c r="BA88" s="11"/>
      <c r="BH88" s="11"/>
      <c r="BO88" s="11"/>
      <c r="BV88" s="11"/>
      <c r="CC88" s="11"/>
      <c r="CJ88" s="11"/>
      <c r="CQ88" s="11"/>
    </row>
    <row r="89" spans="1:95" x14ac:dyDescent="0.2">
      <c r="A89" s="2">
        <v>88</v>
      </c>
      <c r="B89" s="2" t="str">
        <f>IFERROR(VLOOKUP($A$1&amp;":"&amp;A89,'Finish order'!C:K,6,FALSE),"")</f>
        <v>Stephen Mummery</v>
      </c>
      <c r="C89" s="2" t="str">
        <f>IFERROR(VLOOKUP(A$1&amp;":"&amp;A89,'Finish order'!$C:$K,9,FALSE),"")</f>
        <v>M70</v>
      </c>
      <c r="D89" s="2" t="str">
        <f>IFERROR(VLOOKUP(A$1&amp;":"&amp;A89,'Finish order'!$C:$K,7,FALSE),"")</f>
        <v>Individual#</v>
      </c>
      <c r="E89" s="11">
        <f>IFERROR(VLOOKUP($A$1&amp;":"&amp;A89,'Finish order'!C:K,5,FALSE),"")</f>
        <v>5.2777777777777778E-2</v>
      </c>
      <c r="F89" s="2">
        <f>IFERROR(VLOOKUP($A$1&amp;":"&amp;A89,'Finish order'!C:K,4,FALSE),"")</f>
        <v>991</v>
      </c>
      <c r="H89" s="2">
        <v>88</v>
      </c>
      <c r="I89" s="2" t="str">
        <f>IFERROR(VLOOKUP(H$1&amp;":"&amp;H89,'Finish order'!$C:$K,6,FALSE),"")</f>
        <v/>
      </c>
      <c r="J89" s="2" t="str">
        <f>IFERROR(VLOOKUP(H$1&amp;":"&amp;H89,'Finish order'!$C:$K,9,FALSE),"")</f>
        <v/>
      </c>
      <c r="K89" s="2" t="str">
        <f>IFERROR(VLOOKUP(H$1&amp;":"&amp;H89,'Finish order'!$C:$K,7,FALSE),"")</f>
        <v/>
      </c>
      <c r="L89" s="11" t="str">
        <f>IFERROR(VLOOKUP(H$1&amp;":"&amp;H89,'Finish order'!$C:$K,5,FALSE),"")</f>
        <v/>
      </c>
      <c r="M89" s="2" t="str">
        <f>IFERROR(VLOOKUP(H$1&amp;":"&amp;H89,'Finish order'!$C:$K,4,FALSE),"")</f>
        <v/>
      </c>
      <c r="R89" s="11"/>
      <c r="Y89" s="11"/>
      <c r="AF89" s="11"/>
      <c r="AM89" s="11"/>
      <c r="AT89" s="11"/>
      <c r="BA89" s="11"/>
      <c r="BH89" s="11"/>
      <c r="BO89" s="11"/>
      <c r="BV89" s="11"/>
      <c r="CC89" s="11"/>
      <c r="CJ89" s="11"/>
      <c r="CQ89" s="11"/>
    </row>
    <row r="90" spans="1:95" x14ac:dyDescent="0.2">
      <c r="A90" s="2">
        <v>89</v>
      </c>
      <c r="B90" s="2" t="str">
        <f>IFERROR(VLOOKUP($A$1&amp;":"&amp;A90,'Finish order'!C:K,6,FALSE),"")</f>
        <v>Mark Edwards</v>
      </c>
      <c r="C90" s="2" t="str">
        <f>IFERROR(VLOOKUP(A$1&amp;":"&amp;A90,'Finish order'!$C:$K,9,FALSE),"")</f>
        <v>M65</v>
      </c>
      <c r="D90" s="2" t="str">
        <f>IFERROR(VLOOKUP(A$1&amp;":"&amp;A90,'Finish order'!$C:$K,7,FALSE),"")</f>
        <v>North York Moors AC</v>
      </c>
      <c r="E90" s="11">
        <f>IFERROR(VLOOKUP($A$1&amp;":"&amp;A90,'Finish order'!C:K,5,FALSE),"")</f>
        <v>5.4282407407407404E-2</v>
      </c>
      <c r="F90" s="2">
        <f>IFERROR(VLOOKUP($A$1&amp;":"&amp;A90,'Finish order'!C:K,4,FALSE),"")</f>
        <v>957</v>
      </c>
      <c r="H90" s="2">
        <v>89</v>
      </c>
      <c r="I90" s="2" t="str">
        <f>IFERROR(VLOOKUP(H$1&amp;":"&amp;H90,'Finish order'!$C:$K,6,FALSE),"")</f>
        <v/>
      </c>
      <c r="J90" s="2" t="str">
        <f>IFERROR(VLOOKUP(H$1&amp;":"&amp;H90,'Finish order'!$C:$K,9,FALSE),"")</f>
        <v/>
      </c>
      <c r="K90" s="2" t="str">
        <f>IFERROR(VLOOKUP(H$1&amp;":"&amp;H90,'Finish order'!$C:$K,7,FALSE),"")</f>
        <v/>
      </c>
      <c r="L90" s="11" t="str">
        <f>IFERROR(VLOOKUP(H$1&amp;":"&amp;H90,'Finish order'!$C:$K,5,FALSE),"")</f>
        <v/>
      </c>
      <c r="M90" s="2" t="str">
        <f>IFERROR(VLOOKUP(H$1&amp;":"&amp;H90,'Finish order'!$C:$K,4,FALSE),"")</f>
        <v/>
      </c>
      <c r="R90" s="11"/>
      <c r="Y90" s="11"/>
      <c r="AF90" s="11"/>
      <c r="AM90" s="11"/>
      <c r="AT90" s="11"/>
      <c r="BA90" s="11"/>
      <c r="BH90" s="11"/>
      <c r="BO90" s="11"/>
      <c r="BV90" s="11"/>
      <c r="CC90" s="11"/>
      <c r="CJ90" s="11"/>
      <c r="CQ90" s="11"/>
    </row>
    <row r="91" spans="1:95" x14ac:dyDescent="0.2">
      <c r="A91" s="2">
        <v>90</v>
      </c>
      <c r="B91" s="2" t="str">
        <f>IFERROR(VLOOKUP($A$1&amp;":"&amp;A91,'Finish order'!C:K,6,FALSE),"")</f>
        <v>Andrew Johnson2</v>
      </c>
      <c r="C91" s="2" t="str">
        <f>IFERROR(VLOOKUP(A$1&amp;":"&amp;A91,'Finish order'!$C:$K,9,FALSE),"")</f>
        <v>M65</v>
      </c>
      <c r="D91" s="2" t="str">
        <f>IFERROR(VLOOKUP(A$1&amp;":"&amp;A91,'Finish order'!$C:$K,7,FALSE),"")</f>
        <v>York Knavesmire Harriers</v>
      </c>
      <c r="E91" s="11">
        <f>IFERROR(VLOOKUP($A$1&amp;":"&amp;A91,'Finish order'!C:K,5,FALSE),"")</f>
        <v>5.4942129629629632E-2</v>
      </c>
      <c r="F91" s="2">
        <f>IFERROR(VLOOKUP($A$1&amp;":"&amp;A91,'Finish order'!C:K,4,FALSE),"")</f>
        <v>962</v>
      </c>
      <c r="H91" s="2">
        <v>90</v>
      </c>
      <c r="I91" s="2" t="str">
        <f>IFERROR(VLOOKUP(H$1&amp;":"&amp;H91,'Finish order'!$C:$K,6,FALSE),"")</f>
        <v/>
      </c>
      <c r="J91" s="2" t="str">
        <f>IFERROR(VLOOKUP(H$1&amp;":"&amp;H91,'Finish order'!$C:$K,9,FALSE),"")</f>
        <v/>
      </c>
      <c r="K91" s="2" t="str">
        <f>IFERROR(VLOOKUP(H$1&amp;":"&amp;H91,'Finish order'!$C:$K,7,FALSE),"")</f>
        <v/>
      </c>
      <c r="L91" s="11" t="str">
        <f>IFERROR(VLOOKUP(H$1&amp;":"&amp;H91,'Finish order'!$C:$K,5,FALSE),"")</f>
        <v/>
      </c>
      <c r="M91" s="2" t="str">
        <f>IFERROR(VLOOKUP(H$1&amp;":"&amp;H91,'Finish order'!$C:$K,4,FALSE),"")</f>
        <v/>
      </c>
      <c r="R91" s="11"/>
      <c r="Y91" s="11"/>
      <c r="AF91" s="11"/>
      <c r="AM91" s="11"/>
      <c r="AT91" s="11"/>
      <c r="BA91" s="11"/>
      <c r="BH91" s="11"/>
      <c r="BO91" s="11"/>
      <c r="BV91" s="11"/>
      <c r="CC91" s="11"/>
      <c r="CJ91" s="11"/>
      <c r="CQ91" s="11"/>
    </row>
    <row r="92" spans="1:95" x14ac:dyDescent="0.2">
      <c r="A92" s="2">
        <v>91</v>
      </c>
      <c r="B92" s="2" t="str">
        <f>IFERROR(VLOOKUP($A$1&amp;":"&amp;A92,'Finish order'!C:K,6,FALSE),"")</f>
        <v>Austen Moore</v>
      </c>
      <c r="C92" s="2" t="str">
        <f>IFERROR(VLOOKUP(A$1&amp;":"&amp;A92,'Finish order'!$C:$K,9,FALSE),"")</f>
        <v>M70</v>
      </c>
      <c r="D92" s="2" t="str">
        <f>IFERROR(VLOOKUP(A$1&amp;":"&amp;A92,'Finish order'!$C:$K,7,FALSE),"")</f>
        <v>Mersey Tri</v>
      </c>
      <c r="E92" s="11">
        <f>IFERROR(VLOOKUP($A$1&amp;":"&amp;A92,'Finish order'!C:K,5,FALSE),"")</f>
        <v>5.5023148148148147E-2</v>
      </c>
      <c r="F92" s="2">
        <f>IFERROR(VLOOKUP($A$1&amp;":"&amp;A92,'Finish order'!C:K,4,FALSE),"")</f>
        <v>993</v>
      </c>
      <c r="H92" s="2">
        <v>91</v>
      </c>
      <c r="I92" s="2" t="str">
        <f>IFERROR(VLOOKUP(H$1&amp;":"&amp;H92,'Finish order'!$C:$K,6,FALSE),"")</f>
        <v/>
      </c>
      <c r="J92" s="2" t="str">
        <f>IFERROR(VLOOKUP(H$1&amp;":"&amp;H92,'Finish order'!$C:$K,9,FALSE),"")</f>
        <v/>
      </c>
      <c r="K92" s="2" t="str">
        <f>IFERROR(VLOOKUP(H$1&amp;":"&amp;H92,'Finish order'!$C:$K,7,FALSE),"")</f>
        <v/>
      </c>
      <c r="L92" s="11" t="str">
        <f>IFERROR(VLOOKUP(H$1&amp;":"&amp;H92,'Finish order'!$C:$K,5,FALSE),"")</f>
        <v/>
      </c>
      <c r="M92" s="2" t="str">
        <f>IFERROR(VLOOKUP(H$1&amp;":"&amp;H92,'Finish order'!$C:$K,4,FALSE),"")</f>
        <v/>
      </c>
      <c r="R92" s="11"/>
      <c r="Y92" s="11"/>
      <c r="AF92" s="11"/>
      <c r="AM92" s="11"/>
      <c r="AT92" s="11"/>
      <c r="BA92" s="11"/>
      <c r="BH92" s="11"/>
      <c r="BO92" s="11"/>
      <c r="BV92" s="11"/>
      <c r="CC92" s="11"/>
      <c r="CJ92" s="11"/>
      <c r="CQ92" s="11"/>
    </row>
    <row r="93" spans="1:95" x14ac:dyDescent="0.2">
      <c r="A93" s="2">
        <v>92</v>
      </c>
      <c r="B93" s="2" t="str">
        <f>IFERROR(VLOOKUP($A$1&amp;":"&amp;A93,'Finish order'!C:K,6,FALSE),"")</f>
        <v>Stephen Haley</v>
      </c>
      <c r="C93" s="2" t="str">
        <f>IFERROR(VLOOKUP(A$1&amp;":"&amp;A93,'Finish order'!$C:$K,9,FALSE),"")</f>
        <v>M65</v>
      </c>
      <c r="D93" s="2" t="str">
        <f>IFERROR(VLOOKUP(A$1&amp;":"&amp;A93,'Finish order'!$C:$K,7,FALSE),"")</f>
        <v>Individual#</v>
      </c>
      <c r="E93" s="11">
        <f>IFERROR(VLOOKUP($A$1&amp;":"&amp;A93,'Finish order'!C:K,5,FALSE),"")</f>
        <v>5.7002314814814818E-2</v>
      </c>
      <c r="F93" s="2">
        <f>IFERROR(VLOOKUP($A$1&amp;":"&amp;A93,'Finish order'!C:K,4,FALSE),"")</f>
        <v>955</v>
      </c>
      <c r="H93" s="2">
        <v>92</v>
      </c>
      <c r="I93" s="2" t="str">
        <f>IFERROR(VLOOKUP(H$1&amp;":"&amp;H93,'Finish order'!$C:$K,6,FALSE),"")</f>
        <v/>
      </c>
      <c r="J93" s="2" t="str">
        <f>IFERROR(VLOOKUP(H$1&amp;":"&amp;H93,'Finish order'!$C:$K,9,FALSE),"")</f>
        <v/>
      </c>
      <c r="K93" s="2" t="str">
        <f>IFERROR(VLOOKUP(H$1&amp;":"&amp;H93,'Finish order'!$C:$K,7,FALSE),"")</f>
        <v/>
      </c>
      <c r="L93" s="11" t="str">
        <f>IFERROR(VLOOKUP(H$1&amp;":"&amp;H93,'Finish order'!$C:$K,5,FALSE),"")</f>
        <v/>
      </c>
      <c r="M93" s="2" t="str">
        <f>IFERROR(VLOOKUP(H$1&amp;":"&amp;H93,'Finish order'!$C:$K,4,FALSE),"")</f>
        <v/>
      </c>
      <c r="R93" s="11"/>
      <c r="Y93" s="11"/>
      <c r="AF93" s="11"/>
      <c r="AM93" s="11"/>
      <c r="AT93" s="11"/>
      <c r="BA93" s="11"/>
      <c r="BH93" s="11"/>
      <c r="BO93" s="11"/>
      <c r="BV93" s="11"/>
      <c r="CC93" s="11"/>
      <c r="CJ93" s="11"/>
      <c r="CQ93" s="11"/>
    </row>
    <row r="94" spans="1:95" x14ac:dyDescent="0.2">
      <c r="A94" s="2">
        <v>93</v>
      </c>
      <c r="B94" s="2" t="str">
        <f>IFERROR(VLOOKUP($A$1&amp;":"&amp;A94,'Finish order'!C:K,6,FALSE),"")</f>
        <v>Peter Murray</v>
      </c>
      <c r="C94" s="2" t="str">
        <f>IFERROR(VLOOKUP(A$1&amp;":"&amp;A94,'Finish order'!$C:$K,9,FALSE),"")</f>
        <v>M55</v>
      </c>
      <c r="D94" s="2" t="str">
        <f>IFERROR(VLOOKUP(A$1&amp;":"&amp;A94,'Finish order'!$C:$K,7,FALSE),"")</f>
        <v>York Acorn RC</v>
      </c>
      <c r="E94" s="11">
        <f>IFERROR(VLOOKUP($A$1&amp;":"&amp;A94,'Finish order'!C:K,5,FALSE),"")</f>
        <v>5.7222222222222223E-2</v>
      </c>
      <c r="F94" s="2">
        <f>IFERROR(VLOOKUP($A$1&amp;":"&amp;A94,'Finish order'!C:K,4,FALSE),"")</f>
        <v>802</v>
      </c>
      <c r="H94" s="2">
        <v>93</v>
      </c>
      <c r="I94" s="2" t="str">
        <f>IFERROR(VLOOKUP(H$1&amp;":"&amp;H94,'Finish order'!$C:$K,6,FALSE),"")</f>
        <v/>
      </c>
      <c r="J94" s="2" t="str">
        <f>IFERROR(VLOOKUP(H$1&amp;":"&amp;H94,'Finish order'!$C:$K,9,FALSE),"")</f>
        <v/>
      </c>
      <c r="K94" s="2" t="str">
        <f>IFERROR(VLOOKUP(H$1&amp;":"&amp;H94,'Finish order'!$C:$K,7,FALSE),"")</f>
        <v/>
      </c>
      <c r="L94" s="11" t="str">
        <f>IFERROR(VLOOKUP(H$1&amp;":"&amp;H94,'Finish order'!$C:$K,5,FALSE),"")</f>
        <v/>
      </c>
      <c r="M94" s="2" t="str">
        <f>IFERROR(VLOOKUP(H$1&amp;":"&amp;H94,'Finish order'!$C:$K,4,FALSE),"")</f>
        <v/>
      </c>
      <c r="R94" s="11"/>
      <c r="Y94" s="11"/>
      <c r="AF94" s="11"/>
      <c r="AM94" s="11"/>
      <c r="AT94" s="11"/>
      <c r="BA94" s="11"/>
      <c r="BH94" s="11"/>
      <c r="BO94" s="11"/>
      <c r="BV94" s="11"/>
      <c r="CC94" s="11"/>
      <c r="CJ94" s="11"/>
      <c r="CQ94" s="11"/>
    </row>
    <row r="95" spans="1:95" x14ac:dyDescent="0.2">
      <c r="A95" s="2">
        <v>94</v>
      </c>
      <c r="B95" s="2" t="str">
        <f>IFERROR(VLOOKUP($A$1&amp;":"&amp;A95,'Finish order'!C:K,6,FALSE),"")</f>
        <v>Geoffrey Usher</v>
      </c>
      <c r="C95" s="2" t="str">
        <f>IFERROR(VLOOKUP(A$1&amp;":"&amp;A95,'Finish order'!$C:$K,9,FALSE),"")</f>
        <v>M70</v>
      </c>
      <c r="D95" s="2" t="str">
        <f>IFERROR(VLOOKUP(A$1&amp;":"&amp;A95,'Finish order'!$C:$K,7,FALSE),"")</f>
        <v>Individual#</v>
      </c>
      <c r="E95" s="11">
        <f>IFERROR(VLOOKUP($A$1&amp;":"&amp;A95,'Finish order'!C:K,5,FALSE),"")</f>
        <v>5.7326388888888892E-2</v>
      </c>
      <c r="F95" s="2">
        <f>IFERROR(VLOOKUP($A$1&amp;":"&amp;A95,'Finish order'!C:K,4,FALSE),"")</f>
        <v>987</v>
      </c>
      <c r="H95" s="2">
        <v>94</v>
      </c>
      <c r="I95" s="2" t="str">
        <f>IFERROR(VLOOKUP(H$1&amp;":"&amp;H95,'Finish order'!$C:$K,6,FALSE),"")</f>
        <v/>
      </c>
      <c r="J95" s="2" t="str">
        <f>IFERROR(VLOOKUP(H$1&amp;":"&amp;H95,'Finish order'!$C:$K,9,FALSE),"")</f>
        <v/>
      </c>
      <c r="K95" s="2" t="str">
        <f>IFERROR(VLOOKUP(H$1&amp;":"&amp;H95,'Finish order'!$C:$K,7,FALSE),"")</f>
        <v/>
      </c>
      <c r="L95" s="11" t="str">
        <f>IFERROR(VLOOKUP(H$1&amp;":"&amp;H95,'Finish order'!$C:$K,5,FALSE),"")</f>
        <v/>
      </c>
      <c r="M95" s="2" t="str">
        <f>IFERROR(VLOOKUP(H$1&amp;":"&amp;H95,'Finish order'!$C:$K,4,FALSE),"")</f>
        <v/>
      </c>
      <c r="R95" s="11"/>
      <c r="Y95" s="11"/>
      <c r="AF95" s="11"/>
      <c r="AM95" s="11"/>
      <c r="AT95" s="11"/>
      <c r="BA95" s="11"/>
      <c r="BH95" s="11"/>
      <c r="BO95" s="11"/>
      <c r="BV95" s="11"/>
      <c r="CC95" s="11"/>
      <c r="CJ95" s="11"/>
      <c r="CQ95" s="11"/>
    </row>
    <row r="96" spans="1:95" x14ac:dyDescent="0.2">
      <c r="A96" s="2">
        <v>95</v>
      </c>
      <c r="B96" s="2" t="str">
        <f>IFERROR(VLOOKUP($A$1&amp;":"&amp;A96,'Finish order'!C:K,6,FALSE),"")</f>
        <v>Stephen Dixon</v>
      </c>
      <c r="C96" s="2" t="str">
        <f>IFERROR(VLOOKUP(A$1&amp;":"&amp;A96,'Finish order'!$C:$K,9,FALSE),"")</f>
        <v>M70</v>
      </c>
      <c r="D96" s="2" t="str">
        <f>IFERROR(VLOOKUP(A$1&amp;":"&amp;A96,'Finish order'!$C:$K,7,FALSE),"")</f>
        <v>Valley Striders</v>
      </c>
      <c r="E96" s="11">
        <f>IFERROR(VLOOKUP($A$1&amp;":"&amp;A96,'Finish order'!C:K,5,FALSE),"")</f>
        <v>5.8738425925925923E-2</v>
      </c>
      <c r="F96" s="2">
        <f>IFERROR(VLOOKUP($A$1&amp;":"&amp;A96,'Finish order'!C:K,4,FALSE),"")</f>
        <v>985</v>
      </c>
      <c r="H96" s="2">
        <v>95</v>
      </c>
      <c r="I96" s="2" t="str">
        <f>IFERROR(VLOOKUP(H$1&amp;":"&amp;H96,'Finish order'!$C:$K,6,FALSE),"")</f>
        <v/>
      </c>
      <c r="J96" s="2" t="str">
        <f>IFERROR(VLOOKUP(H$1&amp;":"&amp;H96,'Finish order'!$C:$K,9,FALSE),"")</f>
        <v/>
      </c>
      <c r="K96" s="2" t="str">
        <f>IFERROR(VLOOKUP(H$1&amp;":"&amp;H96,'Finish order'!$C:$K,7,FALSE),"")</f>
        <v/>
      </c>
      <c r="L96" s="11" t="str">
        <f>IFERROR(VLOOKUP(H$1&amp;":"&amp;H96,'Finish order'!$C:$K,5,FALSE),"")</f>
        <v/>
      </c>
      <c r="M96" s="2" t="str">
        <f>IFERROR(VLOOKUP(H$1&amp;":"&amp;H96,'Finish order'!$C:$K,4,FALSE),"")</f>
        <v/>
      </c>
      <c r="R96" s="11"/>
      <c r="Y96" s="11"/>
      <c r="AF96" s="11"/>
      <c r="AM96" s="11"/>
      <c r="AT96" s="11"/>
      <c r="BA96" s="11"/>
      <c r="BH96" s="11"/>
      <c r="BO96" s="11"/>
      <c r="BV96" s="11"/>
      <c r="CC96" s="11"/>
      <c r="CJ96" s="11"/>
      <c r="CQ96" s="11"/>
    </row>
    <row r="97" spans="1:95" x14ac:dyDescent="0.2">
      <c r="A97" s="2">
        <v>96</v>
      </c>
      <c r="B97" s="2" t="str">
        <f>IFERROR(VLOOKUP($A$1&amp;":"&amp;A97,'Finish order'!C:K,6,FALSE),"")</f>
        <v>James Robson</v>
      </c>
      <c r="C97" s="2" t="str">
        <f>IFERROR(VLOOKUP(A$1&amp;":"&amp;A97,'Finish order'!$C:$K,9,FALSE),"")</f>
        <v>M65</v>
      </c>
      <c r="D97" s="2" t="str">
        <f>IFERROR(VLOOKUP(A$1&amp;":"&amp;A97,'Finish order'!$C:$K,7,FALSE),"")</f>
        <v>North York Moors AC</v>
      </c>
      <c r="E97" s="11">
        <f>IFERROR(VLOOKUP($A$1&amp;":"&amp;A97,'Finish order'!C:K,5,FALSE),"")</f>
        <v>5.903935185185185E-2</v>
      </c>
      <c r="F97" s="2">
        <f>IFERROR(VLOOKUP($A$1&amp;":"&amp;A97,'Finish order'!C:K,4,FALSE),"")</f>
        <v>952</v>
      </c>
      <c r="H97" s="2">
        <v>96</v>
      </c>
      <c r="I97" s="2" t="str">
        <f>IFERROR(VLOOKUP(H$1&amp;":"&amp;H97,'Finish order'!$C:$K,6,FALSE),"")</f>
        <v/>
      </c>
      <c r="J97" s="2" t="str">
        <f>IFERROR(VLOOKUP(H$1&amp;":"&amp;H97,'Finish order'!$C:$K,9,FALSE),"")</f>
        <v/>
      </c>
      <c r="K97" s="2" t="str">
        <f>IFERROR(VLOOKUP(H$1&amp;":"&amp;H97,'Finish order'!$C:$K,7,FALSE),"")</f>
        <v/>
      </c>
      <c r="L97" s="11" t="str">
        <f>IFERROR(VLOOKUP(H$1&amp;":"&amp;H97,'Finish order'!$C:$K,5,FALSE),"")</f>
        <v/>
      </c>
      <c r="M97" s="2" t="str">
        <f>IFERROR(VLOOKUP(H$1&amp;":"&amp;H97,'Finish order'!$C:$K,4,FALSE),"")</f>
        <v/>
      </c>
      <c r="R97" s="11"/>
      <c r="Y97" s="11"/>
      <c r="AF97" s="11"/>
      <c r="AM97" s="11"/>
      <c r="AT97" s="11"/>
      <c r="BA97" s="11"/>
      <c r="BH97" s="11"/>
      <c r="BO97" s="11"/>
      <c r="BV97" s="11"/>
      <c r="CC97" s="11"/>
      <c r="CJ97" s="11"/>
      <c r="CQ97" s="11"/>
    </row>
    <row r="98" spans="1:95" x14ac:dyDescent="0.2">
      <c r="A98" s="2">
        <v>97</v>
      </c>
      <c r="B98" s="2" t="str">
        <f>IFERROR(VLOOKUP($A$1&amp;":"&amp;A98,'Finish order'!C:K,6,FALSE),"")</f>
        <v>Chris Tweddle</v>
      </c>
      <c r="C98" s="2" t="str">
        <f>IFERROR(VLOOKUP(A$1&amp;":"&amp;A98,'Finish order'!$C:$K,9,FALSE),"")</f>
        <v>M60</v>
      </c>
      <c r="D98" s="2" t="str">
        <f>IFERROR(VLOOKUP(A$1&amp;":"&amp;A98,'Finish order'!$C:$K,7,FALSE),"")</f>
        <v>Boro Runners</v>
      </c>
      <c r="E98" s="11">
        <f>IFERROR(VLOOKUP($A$1&amp;":"&amp;A98,'Finish order'!C:K,5,FALSE),"")</f>
        <v>5.9328703703703703E-2</v>
      </c>
      <c r="F98" s="2">
        <f>IFERROR(VLOOKUP($A$1&amp;":"&amp;A98,'Finish order'!C:K,4,FALSE),"")</f>
        <v>900</v>
      </c>
      <c r="H98" s="2">
        <v>97</v>
      </c>
      <c r="I98" s="2" t="str">
        <f>IFERROR(VLOOKUP(H$1&amp;":"&amp;H98,'Finish order'!$C:$K,6,FALSE),"")</f>
        <v/>
      </c>
      <c r="J98" s="2" t="str">
        <f>IFERROR(VLOOKUP(H$1&amp;":"&amp;H98,'Finish order'!$C:$K,9,FALSE),"")</f>
        <v/>
      </c>
      <c r="K98" s="2" t="str">
        <f>IFERROR(VLOOKUP(H$1&amp;":"&amp;H98,'Finish order'!$C:$K,7,FALSE),"")</f>
        <v/>
      </c>
      <c r="L98" s="11" t="str">
        <f>IFERROR(VLOOKUP(H$1&amp;":"&amp;H98,'Finish order'!$C:$K,5,FALSE),"")</f>
        <v/>
      </c>
      <c r="M98" s="2" t="str">
        <f>IFERROR(VLOOKUP(H$1&amp;":"&amp;H98,'Finish order'!$C:$K,4,FALSE),"")</f>
        <v/>
      </c>
      <c r="R98" s="11"/>
      <c r="Y98" s="11"/>
      <c r="AF98" s="11"/>
      <c r="AM98" s="11"/>
      <c r="AT98" s="11"/>
      <c r="BA98" s="11"/>
      <c r="BH98" s="11"/>
      <c r="BO98" s="11"/>
      <c r="BV98" s="11"/>
      <c r="CC98" s="11"/>
      <c r="CJ98" s="11"/>
      <c r="CQ98" s="11"/>
    </row>
    <row r="99" spans="1:95" x14ac:dyDescent="0.2">
      <c r="A99" s="2">
        <v>98</v>
      </c>
      <c r="B99" s="2" t="str">
        <f>IFERROR(VLOOKUP($A$1&amp;":"&amp;A99,'Finish order'!C:K,6,FALSE),"")</f>
        <v>David Robinson</v>
      </c>
      <c r="C99" s="2" t="str">
        <f>IFERROR(VLOOKUP(A$1&amp;":"&amp;A99,'Finish order'!$C:$K,9,FALSE),"")</f>
        <v>M65</v>
      </c>
      <c r="D99" s="2" t="str">
        <f>IFERROR(VLOOKUP(A$1&amp;":"&amp;A99,'Finish order'!$C:$K,7,FALSE),"")</f>
        <v>North York Moors AC</v>
      </c>
      <c r="E99" s="11">
        <f>IFERROR(VLOOKUP($A$1&amp;":"&amp;A99,'Finish order'!C:K,5,FALSE),"")</f>
        <v>5.9699074074074071E-2</v>
      </c>
      <c r="F99" s="2">
        <f>IFERROR(VLOOKUP($A$1&amp;":"&amp;A99,'Finish order'!C:K,4,FALSE),"")</f>
        <v>951</v>
      </c>
      <c r="H99" s="2">
        <v>98</v>
      </c>
      <c r="I99" s="2" t="str">
        <f>IFERROR(VLOOKUP(H$1&amp;":"&amp;H99,'Finish order'!$C:$K,6,FALSE),"")</f>
        <v/>
      </c>
      <c r="J99" s="2" t="str">
        <f>IFERROR(VLOOKUP(H$1&amp;":"&amp;H99,'Finish order'!$C:$K,9,FALSE),"")</f>
        <v/>
      </c>
      <c r="K99" s="2" t="str">
        <f>IFERROR(VLOOKUP(H$1&amp;":"&amp;H99,'Finish order'!$C:$K,7,FALSE),"")</f>
        <v/>
      </c>
      <c r="L99" s="11" t="str">
        <f>IFERROR(VLOOKUP(H$1&amp;":"&amp;H99,'Finish order'!$C:$K,5,FALSE),"")</f>
        <v/>
      </c>
      <c r="M99" s="2" t="str">
        <f>IFERROR(VLOOKUP(H$1&amp;":"&amp;H99,'Finish order'!$C:$K,4,FALSE),"")</f>
        <v/>
      </c>
      <c r="R99" s="11"/>
      <c r="Y99" s="11"/>
      <c r="AF99" s="11"/>
      <c r="AM99" s="11"/>
      <c r="AT99" s="11"/>
      <c r="BA99" s="11"/>
      <c r="BH99" s="11"/>
      <c r="BO99" s="11"/>
      <c r="BV99" s="11"/>
      <c r="CC99" s="11"/>
      <c r="CJ99" s="11"/>
      <c r="CQ99" s="11"/>
    </row>
    <row r="100" spans="1:95" x14ac:dyDescent="0.2">
      <c r="A100" s="2">
        <v>99</v>
      </c>
      <c r="B100" s="2" t="str">
        <f>IFERROR(VLOOKUP($A$1&amp;":"&amp;A100,'Finish order'!C:K,6,FALSE),"")</f>
        <v>Ian Robinson</v>
      </c>
      <c r="C100" s="2" t="str">
        <f>IFERROR(VLOOKUP(A$1&amp;":"&amp;A100,'Finish order'!$C:$K,9,FALSE),"")</f>
        <v>M60</v>
      </c>
      <c r="D100" s="2" t="str">
        <f>IFERROR(VLOOKUP(A$1&amp;":"&amp;A100,'Finish order'!$C:$K,7,FALSE),"")</f>
        <v>Esk Valley Fell Club</v>
      </c>
      <c r="E100" s="11">
        <f>IFERROR(VLOOKUP($A$1&amp;":"&amp;A100,'Finish order'!C:K,5,FALSE),"")</f>
        <v>6.4120370370370369E-2</v>
      </c>
      <c r="F100" s="2">
        <f>IFERROR(VLOOKUP($A$1&amp;":"&amp;A100,'Finish order'!C:K,4,FALSE),"")</f>
        <v>909</v>
      </c>
      <c r="H100" s="2">
        <v>99</v>
      </c>
      <c r="I100" s="2" t="str">
        <f>IFERROR(VLOOKUP(H$1&amp;":"&amp;H100,'Finish order'!$C:$K,6,FALSE),"")</f>
        <v/>
      </c>
      <c r="J100" s="2" t="str">
        <f>IFERROR(VLOOKUP(H$1&amp;":"&amp;H100,'Finish order'!$C:$K,9,FALSE),"")</f>
        <v/>
      </c>
      <c r="K100" s="2" t="str">
        <f>IFERROR(VLOOKUP(H$1&amp;":"&amp;H100,'Finish order'!$C:$K,7,FALSE),"")</f>
        <v/>
      </c>
      <c r="L100" s="11" t="str">
        <f>IFERROR(VLOOKUP(H$1&amp;":"&amp;H100,'Finish order'!$C:$K,5,FALSE),"")</f>
        <v/>
      </c>
      <c r="M100" s="2" t="str">
        <f>IFERROR(VLOOKUP(H$1&amp;":"&amp;H100,'Finish order'!$C:$K,4,FALSE),"")</f>
        <v/>
      </c>
      <c r="R100" s="11"/>
      <c r="Y100" s="11"/>
      <c r="AF100" s="11"/>
      <c r="AM100" s="11"/>
      <c r="AT100" s="11"/>
      <c r="BA100" s="11"/>
      <c r="BH100" s="11"/>
      <c r="BO100" s="11"/>
      <c r="BV100" s="11"/>
      <c r="CC100" s="11"/>
      <c r="CJ100" s="11"/>
      <c r="CQ100" s="11"/>
    </row>
    <row r="101" spans="1:95" x14ac:dyDescent="0.2">
      <c r="A101" s="2">
        <v>100</v>
      </c>
      <c r="B101" s="2" t="str">
        <f>IFERROR(VLOOKUP($A$1&amp;":"&amp;A101,'Finish order'!C:K,6,FALSE),"")</f>
        <v>Thomas Hoare</v>
      </c>
      <c r="C101" s="2" t="str">
        <f>IFERROR(VLOOKUP(A$1&amp;":"&amp;A101,'Finish order'!$C:$K,9,FALSE),"")</f>
        <v>MSEN</v>
      </c>
      <c r="D101" s="2" t="str">
        <f>IFERROR(VLOOKUP(A$1&amp;":"&amp;A101,'Finish order'!$C:$K,7,FALSE),"")</f>
        <v>Bedale &amp; Aiskew Runners</v>
      </c>
      <c r="E101" s="11">
        <f>IFERROR(VLOOKUP($A$1&amp;":"&amp;A101,'Finish order'!C:K,5,FALSE),"")</f>
        <v>7.3587962962962966E-2</v>
      </c>
      <c r="F101" s="2">
        <f>IFERROR(VLOOKUP($A$1&amp;":"&amp;A101,'Finish order'!C:K,4,FALSE),"")</f>
        <v>343</v>
      </c>
      <c r="H101" s="2">
        <v>100</v>
      </c>
      <c r="I101" s="2" t="str">
        <f>IFERROR(VLOOKUP(H$1&amp;":"&amp;H101,'Finish order'!$C:$K,6,FALSE),"")</f>
        <v/>
      </c>
      <c r="J101" s="2" t="str">
        <f>IFERROR(VLOOKUP(H$1&amp;":"&amp;H101,'Finish order'!$C:$K,9,FALSE),"")</f>
        <v/>
      </c>
      <c r="K101" s="2" t="str">
        <f>IFERROR(VLOOKUP(H$1&amp;":"&amp;H101,'Finish order'!$C:$K,7,FALSE),"")</f>
        <v/>
      </c>
      <c r="L101" s="11" t="str">
        <f>IFERROR(VLOOKUP(H$1&amp;":"&amp;H101,'Finish order'!$C:$K,5,FALSE),"")</f>
        <v/>
      </c>
      <c r="M101" s="2" t="str">
        <f>IFERROR(VLOOKUP(H$1&amp;":"&amp;H101,'Finish order'!$C:$K,4,FALSE),"")</f>
        <v/>
      </c>
      <c r="R101" s="11"/>
      <c r="Y101" s="11"/>
      <c r="AF101" s="11"/>
      <c r="AM101" s="11"/>
      <c r="AT101" s="11"/>
      <c r="BA101" s="11"/>
      <c r="BH101" s="11"/>
      <c r="BO101" s="11"/>
      <c r="BV101" s="11"/>
      <c r="CC101" s="11"/>
      <c r="CJ101" s="11"/>
      <c r="CQ101" s="11"/>
    </row>
    <row r="102" spans="1:95" x14ac:dyDescent="0.2">
      <c r="A102" s="2">
        <v>101</v>
      </c>
      <c r="B102" s="2" t="str">
        <f>IFERROR(VLOOKUP($A$1&amp;":"&amp;A102,'Finish order'!C:K,6,FALSE),"")</f>
        <v>Martin White</v>
      </c>
      <c r="C102" s="2" t="str">
        <f>IFERROR(VLOOKUP(A$1&amp;":"&amp;A102,'Finish order'!$C:$K,9,FALSE),"")</f>
        <v>M70</v>
      </c>
      <c r="D102" s="2" t="str">
        <f>IFERROR(VLOOKUP(A$1&amp;":"&amp;A102,'Finish order'!$C:$K,7,FALSE),"")</f>
        <v>New Marske Harriers Club</v>
      </c>
      <c r="E102" s="11">
        <f>IFERROR(VLOOKUP($A$1&amp;":"&amp;A102,'Finish order'!C:K,5,FALSE),"")</f>
        <v>7.3877314814814812E-2</v>
      </c>
      <c r="F102" s="2">
        <f>IFERROR(VLOOKUP($A$1&amp;":"&amp;A102,'Finish order'!C:K,4,FALSE),"")</f>
        <v>992</v>
      </c>
      <c r="H102" s="2">
        <v>101</v>
      </c>
      <c r="I102" s="2" t="str">
        <f>IFERROR(VLOOKUP(H$1&amp;":"&amp;H102,'Finish order'!$C:$K,6,FALSE),"")</f>
        <v/>
      </c>
      <c r="J102" s="2" t="str">
        <f>IFERROR(VLOOKUP(H$1&amp;":"&amp;H102,'Finish order'!$C:$K,9,FALSE),"")</f>
        <v/>
      </c>
      <c r="K102" s="2" t="str">
        <f>IFERROR(VLOOKUP(H$1&amp;":"&amp;H102,'Finish order'!$C:$K,7,FALSE),"")</f>
        <v/>
      </c>
      <c r="L102" s="11" t="str">
        <f>IFERROR(VLOOKUP(H$1&amp;":"&amp;H102,'Finish order'!$C:$K,5,FALSE),"")</f>
        <v/>
      </c>
      <c r="M102" s="2" t="str">
        <f>IFERROR(VLOOKUP(H$1&amp;":"&amp;H102,'Finish order'!$C:$K,4,FALSE),"")</f>
        <v/>
      </c>
      <c r="R102" s="11"/>
      <c r="Y102" s="11"/>
      <c r="AF102" s="11"/>
      <c r="AM102" s="11"/>
      <c r="AT102" s="11"/>
      <c r="BA102" s="11"/>
      <c r="BH102" s="11"/>
      <c r="BO102" s="11"/>
      <c r="BV102" s="11"/>
      <c r="CC102" s="11"/>
      <c r="CJ102" s="11"/>
      <c r="CQ102" s="11"/>
    </row>
    <row r="103" spans="1:95" x14ac:dyDescent="0.2">
      <c r="A103" s="2">
        <v>102</v>
      </c>
      <c r="B103" s="2" t="str">
        <f>IFERROR(VLOOKUP($A$1&amp;":"&amp;A103,'Finish order'!C:K,6,FALSE),"")</f>
        <v/>
      </c>
      <c r="C103" s="2" t="str">
        <f>IFERROR(VLOOKUP(A$1&amp;":"&amp;A103,'Finish order'!$C:$K,9,FALSE),"")</f>
        <v/>
      </c>
      <c r="D103" s="2" t="str">
        <f>IFERROR(VLOOKUP(A$1&amp;":"&amp;A103,'Finish order'!$C:$K,7,FALSE),"")</f>
        <v/>
      </c>
      <c r="E103" s="11" t="str">
        <f>IFERROR(VLOOKUP($A$1&amp;":"&amp;A103,'Finish order'!C:K,5,FALSE),"")</f>
        <v/>
      </c>
      <c r="F103" s="2" t="str">
        <f>IFERROR(VLOOKUP($A$1&amp;":"&amp;A103,'Finish order'!C:K,4,FALSE),"")</f>
        <v/>
      </c>
      <c r="H103" s="2">
        <v>102</v>
      </c>
      <c r="I103" s="2" t="str">
        <f>IFERROR(VLOOKUP(H$1&amp;":"&amp;H103,'Finish order'!$C:$K,6,FALSE),"")</f>
        <v/>
      </c>
      <c r="J103" s="2" t="str">
        <f>IFERROR(VLOOKUP(H$1&amp;":"&amp;H103,'Finish order'!$C:$K,9,FALSE),"")</f>
        <v/>
      </c>
      <c r="K103" s="2" t="str">
        <f>IFERROR(VLOOKUP(H$1&amp;":"&amp;H103,'Finish order'!$C:$K,7,FALSE),"")</f>
        <v/>
      </c>
      <c r="L103" s="11" t="str">
        <f>IFERROR(VLOOKUP(H$1&amp;":"&amp;H103,'Finish order'!$C:$K,5,FALSE),"")</f>
        <v/>
      </c>
      <c r="M103" s="2" t="str">
        <f>IFERROR(VLOOKUP(H$1&amp;":"&amp;H103,'Finish order'!$C:$K,4,FALSE),"")</f>
        <v/>
      </c>
      <c r="R103" s="11"/>
      <c r="Y103" s="11"/>
      <c r="AF103" s="11"/>
      <c r="AM103" s="11"/>
      <c r="AT103" s="11"/>
      <c r="BA103" s="11"/>
      <c r="BH103" s="11"/>
      <c r="BO103" s="11"/>
      <c r="BV103" s="11"/>
      <c r="CC103" s="11"/>
      <c r="CJ103" s="11"/>
      <c r="CQ103" s="11"/>
    </row>
    <row r="104" spans="1:95" x14ac:dyDescent="0.2">
      <c r="A104" s="2">
        <v>103</v>
      </c>
      <c r="B104" s="2" t="str">
        <f>IFERROR(VLOOKUP($A$1&amp;":"&amp;A104,'Finish order'!C:K,6,FALSE),"")</f>
        <v/>
      </c>
      <c r="C104" s="2" t="str">
        <f>IFERROR(VLOOKUP(A$1&amp;":"&amp;A104,'Finish order'!$C:$K,9,FALSE),"")</f>
        <v/>
      </c>
      <c r="D104" s="2" t="str">
        <f>IFERROR(VLOOKUP(A$1&amp;":"&amp;A104,'Finish order'!$C:$K,7,FALSE),"")</f>
        <v/>
      </c>
      <c r="E104" s="11" t="str">
        <f>IFERROR(VLOOKUP($A$1&amp;":"&amp;A104,'Finish order'!C:K,5,FALSE),"")</f>
        <v/>
      </c>
      <c r="F104" s="2" t="str">
        <f>IFERROR(VLOOKUP($A$1&amp;":"&amp;A104,'Finish order'!C:K,4,FALSE),"")</f>
        <v/>
      </c>
      <c r="H104" s="2">
        <v>103</v>
      </c>
      <c r="I104" s="2" t="str">
        <f>IFERROR(VLOOKUP(H$1&amp;":"&amp;H104,'Finish order'!$C:$K,6,FALSE),"")</f>
        <v/>
      </c>
      <c r="J104" s="2" t="str">
        <f>IFERROR(VLOOKUP(H$1&amp;":"&amp;H104,'Finish order'!$C:$K,9,FALSE),"")</f>
        <v/>
      </c>
      <c r="K104" s="2" t="str">
        <f>IFERROR(VLOOKUP(H$1&amp;":"&amp;H104,'Finish order'!$C:$K,7,FALSE),"")</f>
        <v/>
      </c>
      <c r="L104" s="11" t="str">
        <f>IFERROR(VLOOKUP(H$1&amp;":"&amp;H104,'Finish order'!$C:$K,5,FALSE),"")</f>
        <v/>
      </c>
      <c r="M104" s="2" t="str">
        <f>IFERROR(VLOOKUP(H$1&amp;":"&amp;H104,'Finish order'!$C:$K,4,FALSE),"")</f>
        <v/>
      </c>
      <c r="R104" s="11"/>
      <c r="Y104" s="11"/>
      <c r="AF104" s="11"/>
      <c r="AM104" s="11"/>
      <c r="AT104" s="11"/>
      <c r="BA104" s="11"/>
      <c r="BH104" s="11"/>
      <c r="BO104" s="11"/>
      <c r="BV104" s="11"/>
      <c r="CC104" s="11"/>
      <c r="CJ104" s="11"/>
      <c r="CQ104" s="11"/>
    </row>
    <row r="105" spans="1:95" x14ac:dyDescent="0.2">
      <c r="A105" s="2">
        <v>104</v>
      </c>
      <c r="B105" s="2" t="str">
        <f>IFERROR(VLOOKUP($A$1&amp;":"&amp;A105,'Finish order'!C:K,6,FALSE),"")</f>
        <v/>
      </c>
      <c r="C105" s="2" t="str">
        <f>IFERROR(VLOOKUP(A$1&amp;":"&amp;A105,'Finish order'!$C:$K,9,FALSE),"")</f>
        <v/>
      </c>
      <c r="D105" s="2" t="str">
        <f>IFERROR(VLOOKUP(A$1&amp;":"&amp;A105,'Finish order'!$C:$K,7,FALSE),"")</f>
        <v/>
      </c>
      <c r="E105" s="11" t="str">
        <f>IFERROR(VLOOKUP($A$1&amp;":"&amp;A105,'Finish order'!C:K,5,FALSE),"")</f>
        <v/>
      </c>
      <c r="F105" s="2" t="str">
        <f>IFERROR(VLOOKUP($A$1&amp;":"&amp;A105,'Finish order'!C:K,4,FALSE),"")</f>
        <v/>
      </c>
      <c r="H105" s="2">
        <v>104</v>
      </c>
      <c r="I105" s="2" t="str">
        <f>IFERROR(VLOOKUP(H$1&amp;":"&amp;H105,'Finish order'!$C:$K,6,FALSE),"")</f>
        <v/>
      </c>
      <c r="J105" s="2" t="str">
        <f>IFERROR(VLOOKUP(H$1&amp;":"&amp;H105,'Finish order'!$C:$K,9,FALSE),"")</f>
        <v/>
      </c>
      <c r="K105" s="2" t="str">
        <f>IFERROR(VLOOKUP(H$1&amp;":"&amp;H105,'Finish order'!$C:$K,7,FALSE),"")</f>
        <v/>
      </c>
      <c r="L105" s="11" t="str">
        <f>IFERROR(VLOOKUP(H$1&amp;":"&amp;H105,'Finish order'!$C:$K,5,FALSE),"")</f>
        <v/>
      </c>
      <c r="M105" s="2" t="str">
        <f>IFERROR(VLOOKUP(H$1&amp;":"&amp;H105,'Finish order'!$C:$K,4,FALSE),"")</f>
        <v/>
      </c>
      <c r="R105" s="11"/>
      <c r="Y105" s="11"/>
      <c r="AF105" s="11"/>
      <c r="AM105" s="11"/>
      <c r="AT105" s="11"/>
      <c r="BA105" s="11"/>
      <c r="BH105" s="11"/>
      <c r="BO105" s="11"/>
      <c r="BV105" s="11"/>
      <c r="CC105" s="11"/>
      <c r="CJ105" s="11"/>
      <c r="CQ105" s="11"/>
    </row>
    <row r="106" spans="1:95" x14ac:dyDescent="0.2">
      <c r="A106" s="2">
        <v>105</v>
      </c>
      <c r="B106" s="2" t="str">
        <f>IFERROR(VLOOKUP($A$1&amp;":"&amp;A106,'Finish order'!C:K,6,FALSE),"")</f>
        <v/>
      </c>
      <c r="C106" s="2" t="str">
        <f>IFERROR(VLOOKUP(A$1&amp;":"&amp;A106,'Finish order'!$C:$K,9,FALSE),"")</f>
        <v/>
      </c>
      <c r="D106" s="2" t="str">
        <f>IFERROR(VLOOKUP(A$1&amp;":"&amp;A106,'Finish order'!$C:$K,7,FALSE),"")</f>
        <v/>
      </c>
      <c r="E106" s="11" t="str">
        <f>IFERROR(VLOOKUP($A$1&amp;":"&amp;A106,'Finish order'!C:K,5,FALSE),"")</f>
        <v/>
      </c>
      <c r="F106" s="2" t="str">
        <f>IFERROR(VLOOKUP($A$1&amp;":"&amp;A106,'Finish order'!C:K,4,FALSE),"")</f>
        <v/>
      </c>
      <c r="H106" s="2">
        <v>105</v>
      </c>
      <c r="I106" s="2" t="str">
        <f>IFERROR(VLOOKUP(H$1&amp;":"&amp;H106,'Finish order'!$C:$K,6,FALSE),"")</f>
        <v/>
      </c>
      <c r="J106" s="2" t="str">
        <f>IFERROR(VLOOKUP(H$1&amp;":"&amp;H106,'Finish order'!$C:$K,9,FALSE),"")</f>
        <v/>
      </c>
      <c r="K106" s="2" t="str">
        <f>IFERROR(VLOOKUP(H$1&amp;":"&amp;H106,'Finish order'!$C:$K,7,FALSE),"")</f>
        <v/>
      </c>
      <c r="L106" s="11" t="str">
        <f>IFERROR(VLOOKUP(H$1&amp;":"&amp;H106,'Finish order'!$C:$K,5,FALSE),"")</f>
        <v/>
      </c>
      <c r="M106" s="2" t="str">
        <f>IFERROR(VLOOKUP(H$1&amp;":"&amp;H106,'Finish order'!$C:$K,4,FALSE),"")</f>
        <v/>
      </c>
      <c r="R106" s="11"/>
      <c r="Y106" s="11"/>
      <c r="AF106" s="11"/>
      <c r="AM106" s="11"/>
      <c r="AT106" s="11"/>
      <c r="BA106" s="11"/>
      <c r="BH106" s="11"/>
      <c r="BO106" s="11"/>
      <c r="BV106" s="11"/>
      <c r="CC106" s="11"/>
      <c r="CJ106" s="11"/>
      <c r="CQ106" s="11"/>
    </row>
    <row r="107" spans="1:95" x14ac:dyDescent="0.2">
      <c r="A107" s="2">
        <v>106</v>
      </c>
      <c r="B107" s="2" t="str">
        <f>IFERROR(VLOOKUP($A$1&amp;":"&amp;A107,'Finish order'!C:K,6,FALSE),"")</f>
        <v/>
      </c>
      <c r="C107" s="2" t="str">
        <f>IFERROR(VLOOKUP(A$1&amp;":"&amp;A107,'Finish order'!$C:$K,9,FALSE),"")</f>
        <v/>
      </c>
      <c r="D107" s="2" t="str">
        <f>IFERROR(VLOOKUP(A$1&amp;":"&amp;A107,'Finish order'!$C:$K,7,FALSE),"")</f>
        <v/>
      </c>
      <c r="E107" s="11" t="str">
        <f>IFERROR(VLOOKUP($A$1&amp;":"&amp;A107,'Finish order'!C:K,5,FALSE),"")</f>
        <v/>
      </c>
      <c r="F107" s="2" t="str">
        <f>IFERROR(VLOOKUP($A$1&amp;":"&amp;A107,'Finish order'!C:K,4,FALSE),"")</f>
        <v/>
      </c>
      <c r="H107" s="2">
        <v>106</v>
      </c>
      <c r="I107" s="2" t="str">
        <f>IFERROR(VLOOKUP(H$1&amp;":"&amp;H107,'Finish order'!$C:$K,6,FALSE),"")</f>
        <v/>
      </c>
      <c r="J107" s="2" t="str">
        <f>IFERROR(VLOOKUP(H$1&amp;":"&amp;H107,'Finish order'!$C:$K,9,FALSE),"")</f>
        <v/>
      </c>
      <c r="K107" s="2" t="str">
        <f>IFERROR(VLOOKUP(H$1&amp;":"&amp;H107,'Finish order'!$C:$K,7,FALSE),"")</f>
        <v/>
      </c>
      <c r="L107" s="11" t="str">
        <f>IFERROR(VLOOKUP(H$1&amp;":"&amp;H107,'Finish order'!$C:$K,5,FALSE),"")</f>
        <v/>
      </c>
      <c r="M107" s="2" t="str">
        <f>IFERROR(VLOOKUP(H$1&amp;":"&amp;H107,'Finish order'!$C:$K,4,FALSE),"")</f>
        <v/>
      </c>
      <c r="R107" s="11"/>
      <c r="Y107" s="11"/>
      <c r="AF107" s="11"/>
      <c r="AM107" s="11"/>
      <c r="AT107" s="11"/>
      <c r="BA107" s="11"/>
      <c r="BH107" s="11"/>
      <c r="BO107" s="11"/>
      <c r="BV107" s="11"/>
      <c r="CC107" s="11"/>
      <c r="CJ107" s="11"/>
      <c r="CQ107" s="11"/>
    </row>
    <row r="108" spans="1:95" x14ac:dyDescent="0.2">
      <c r="A108" s="2">
        <v>107</v>
      </c>
      <c r="B108" s="2" t="str">
        <f>IFERROR(VLOOKUP($A$1&amp;":"&amp;A108,'Finish order'!C:K,6,FALSE),"")</f>
        <v/>
      </c>
      <c r="C108" s="2" t="str">
        <f>IFERROR(VLOOKUP(A$1&amp;":"&amp;A108,'Finish order'!$C:$K,9,FALSE),"")</f>
        <v/>
      </c>
      <c r="D108" s="2" t="str">
        <f>IFERROR(VLOOKUP(A$1&amp;":"&amp;A108,'Finish order'!$C:$K,7,FALSE),"")</f>
        <v/>
      </c>
      <c r="E108" s="11" t="str">
        <f>IFERROR(VLOOKUP($A$1&amp;":"&amp;A108,'Finish order'!C:K,5,FALSE),"")</f>
        <v/>
      </c>
      <c r="F108" s="2" t="str">
        <f>IFERROR(VLOOKUP($A$1&amp;":"&amp;A108,'Finish order'!C:K,4,FALSE),"")</f>
        <v/>
      </c>
      <c r="H108" s="2">
        <v>107</v>
      </c>
      <c r="I108" s="2" t="str">
        <f>IFERROR(VLOOKUP(H$1&amp;":"&amp;H108,'Finish order'!$C:$K,6,FALSE),"")</f>
        <v/>
      </c>
      <c r="J108" s="2" t="str">
        <f>IFERROR(VLOOKUP(H$1&amp;":"&amp;H108,'Finish order'!$C:$K,9,FALSE),"")</f>
        <v/>
      </c>
      <c r="K108" s="2" t="str">
        <f>IFERROR(VLOOKUP(H$1&amp;":"&amp;H108,'Finish order'!$C:$K,7,FALSE),"")</f>
        <v/>
      </c>
      <c r="L108" s="11" t="str">
        <f>IFERROR(VLOOKUP(H$1&amp;":"&amp;H108,'Finish order'!$C:$K,5,FALSE),"")</f>
        <v/>
      </c>
      <c r="M108" s="2" t="str">
        <f>IFERROR(VLOOKUP(H$1&amp;":"&amp;H108,'Finish order'!$C:$K,4,FALSE),"")</f>
        <v/>
      </c>
      <c r="R108" s="11"/>
      <c r="Y108" s="11"/>
      <c r="AF108" s="11"/>
      <c r="AM108" s="11"/>
      <c r="AT108" s="11"/>
      <c r="BA108" s="11"/>
      <c r="BH108" s="11"/>
      <c r="BO108" s="11"/>
      <c r="BV108" s="11"/>
      <c r="CC108" s="11"/>
      <c r="CJ108" s="11"/>
      <c r="CQ108" s="11"/>
    </row>
    <row r="109" spans="1:95" x14ac:dyDescent="0.2">
      <c r="A109" s="2">
        <v>108</v>
      </c>
      <c r="B109" s="2" t="str">
        <f>IFERROR(VLOOKUP($A$1&amp;":"&amp;A109,'Finish order'!C:K,6,FALSE),"")</f>
        <v/>
      </c>
      <c r="C109" s="2" t="str">
        <f>IFERROR(VLOOKUP(A$1&amp;":"&amp;A109,'Finish order'!$C:$K,9,FALSE),"")</f>
        <v/>
      </c>
      <c r="D109" s="2" t="str">
        <f>IFERROR(VLOOKUP(A$1&amp;":"&amp;A109,'Finish order'!$C:$K,7,FALSE),"")</f>
        <v/>
      </c>
      <c r="E109" s="11" t="str">
        <f>IFERROR(VLOOKUP($A$1&amp;":"&amp;A109,'Finish order'!C:K,5,FALSE),"")</f>
        <v/>
      </c>
      <c r="F109" s="2" t="str">
        <f>IFERROR(VLOOKUP($A$1&amp;":"&amp;A109,'Finish order'!C:K,4,FALSE),"")</f>
        <v/>
      </c>
      <c r="H109" s="2">
        <v>108</v>
      </c>
      <c r="I109" s="2" t="str">
        <f>IFERROR(VLOOKUP(H$1&amp;":"&amp;H109,'Finish order'!$C:$K,6,FALSE),"")</f>
        <v/>
      </c>
      <c r="J109" s="2" t="str">
        <f>IFERROR(VLOOKUP(H$1&amp;":"&amp;H109,'Finish order'!$C:$K,9,FALSE),"")</f>
        <v/>
      </c>
      <c r="K109" s="2" t="str">
        <f>IFERROR(VLOOKUP(H$1&amp;":"&amp;H109,'Finish order'!$C:$K,7,FALSE),"")</f>
        <v/>
      </c>
      <c r="L109" s="11" t="str">
        <f>IFERROR(VLOOKUP(H$1&amp;":"&amp;H109,'Finish order'!$C:$K,5,FALSE),"")</f>
        <v/>
      </c>
      <c r="M109" s="2" t="str">
        <f>IFERROR(VLOOKUP(H$1&amp;":"&amp;H109,'Finish order'!$C:$K,4,FALSE),"")</f>
        <v/>
      </c>
      <c r="R109" s="11"/>
      <c r="Y109" s="11"/>
      <c r="AF109" s="11"/>
      <c r="AM109" s="11"/>
      <c r="AT109" s="11"/>
      <c r="BA109" s="11"/>
      <c r="BH109" s="11"/>
      <c r="BO109" s="11"/>
      <c r="BV109" s="11"/>
      <c r="CC109" s="11"/>
      <c r="CJ109" s="11"/>
      <c r="CQ109" s="11"/>
    </row>
    <row r="110" spans="1:95" x14ac:dyDescent="0.2">
      <c r="A110" s="2">
        <v>109</v>
      </c>
      <c r="B110" s="2" t="str">
        <f>IFERROR(VLOOKUP($A$1&amp;":"&amp;A110,'Finish order'!C:K,6,FALSE),"")</f>
        <v/>
      </c>
      <c r="C110" s="2" t="str">
        <f>IFERROR(VLOOKUP(A$1&amp;":"&amp;A110,'Finish order'!$C:$K,9,FALSE),"")</f>
        <v/>
      </c>
      <c r="D110" s="2" t="str">
        <f>IFERROR(VLOOKUP(A$1&amp;":"&amp;A110,'Finish order'!$C:$K,7,FALSE),"")</f>
        <v/>
      </c>
      <c r="E110" s="11" t="str">
        <f>IFERROR(VLOOKUP($A$1&amp;":"&amp;A110,'Finish order'!C:K,5,FALSE),"")</f>
        <v/>
      </c>
      <c r="F110" s="2" t="str">
        <f>IFERROR(VLOOKUP($A$1&amp;":"&amp;A110,'Finish order'!C:K,4,FALSE),"")</f>
        <v/>
      </c>
      <c r="H110" s="2">
        <v>109</v>
      </c>
      <c r="I110" s="2" t="str">
        <f>IFERROR(VLOOKUP(H$1&amp;":"&amp;H110,'Finish order'!$C:$K,6,FALSE),"")</f>
        <v/>
      </c>
      <c r="J110" s="2" t="str">
        <f>IFERROR(VLOOKUP(H$1&amp;":"&amp;H110,'Finish order'!$C:$K,9,FALSE),"")</f>
        <v/>
      </c>
      <c r="K110" s="2" t="str">
        <f>IFERROR(VLOOKUP(H$1&amp;":"&amp;H110,'Finish order'!$C:$K,7,FALSE),"")</f>
        <v/>
      </c>
      <c r="L110" s="11" t="str">
        <f>IFERROR(VLOOKUP(H$1&amp;":"&amp;H110,'Finish order'!$C:$K,5,FALSE),"")</f>
        <v/>
      </c>
      <c r="M110" s="2" t="str">
        <f>IFERROR(VLOOKUP(H$1&amp;":"&amp;H110,'Finish order'!$C:$K,4,FALSE),"")</f>
        <v/>
      </c>
      <c r="R110" s="11"/>
      <c r="Y110" s="11"/>
      <c r="AF110" s="11"/>
      <c r="AM110" s="11"/>
      <c r="AT110" s="11"/>
      <c r="BA110" s="11"/>
      <c r="BH110" s="11"/>
      <c r="BO110" s="11"/>
      <c r="BV110" s="11"/>
      <c r="CC110" s="11"/>
      <c r="CJ110" s="11"/>
      <c r="CQ110" s="11"/>
    </row>
    <row r="111" spans="1:95" x14ac:dyDescent="0.2">
      <c r="A111" s="2">
        <v>110</v>
      </c>
      <c r="B111" s="2" t="str">
        <f>IFERROR(VLOOKUP($A$1&amp;":"&amp;A111,'Finish order'!C:K,6,FALSE),"")</f>
        <v/>
      </c>
      <c r="C111" s="2" t="str">
        <f>IFERROR(VLOOKUP(A$1&amp;":"&amp;A111,'Finish order'!$C:$K,9,FALSE),"")</f>
        <v/>
      </c>
      <c r="D111" s="2" t="str">
        <f>IFERROR(VLOOKUP(A$1&amp;":"&amp;A111,'Finish order'!$C:$K,7,FALSE),"")</f>
        <v/>
      </c>
      <c r="E111" s="11" t="str">
        <f>IFERROR(VLOOKUP($A$1&amp;":"&amp;A111,'Finish order'!C:K,5,FALSE),"")</f>
        <v/>
      </c>
      <c r="F111" s="2" t="str">
        <f>IFERROR(VLOOKUP($A$1&amp;":"&amp;A111,'Finish order'!C:K,4,FALSE),"")</f>
        <v/>
      </c>
      <c r="H111" s="2">
        <v>110</v>
      </c>
      <c r="I111" s="2" t="str">
        <f>IFERROR(VLOOKUP(H$1&amp;":"&amp;H111,'Finish order'!$C:$K,6,FALSE),"")</f>
        <v/>
      </c>
      <c r="J111" s="2" t="str">
        <f>IFERROR(VLOOKUP(H$1&amp;":"&amp;H111,'Finish order'!$C:$K,9,FALSE),"")</f>
        <v/>
      </c>
      <c r="K111" s="2" t="str">
        <f>IFERROR(VLOOKUP(H$1&amp;":"&amp;H111,'Finish order'!$C:$K,7,FALSE),"")</f>
        <v/>
      </c>
      <c r="L111" s="11" t="str">
        <f>IFERROR(VLOOKUP(H$1&amp;":"&amp;H111,'Finish order'!$C:$K,5,FALSE),"")</f>
        <v/>
      </c>
      <c r="M111" s="2" t="str">
        <f>IFERROR(VLOOKUP(H$1&amp;":"&amp;H111,'Finish order'!$C:$K,4,FALSE),"")</f>
        <v/>
      </c>
      <c r="R111" s="11"/>
      <c r="Y111" s="11"/>
      <c r="AF111" s="11"/>
      <c r="AM111" s="11"/>
      <c r="AT111" s="11"/>
      <c r="BA111" s="11"/>
      <c r="BH111" s="11"/>
      <c r="BO111" s="11"/>
      <c r="BV111" s="11"/>
      <c r="CC111" s="11"/>
      <c r="CJ111" s="11"/>
      <c r="CQ111" s="11"/>
    </row>
    <row r="112" spans="1:95" x14ac:dyDescent="0.2">
      <c r="A112" s="2">
        <v>111</v>
      </c>
      <c r="B112" s="2" t="str">
        <f>IFERROR(VLOOKUP($A$1&amp;":"&amp;A112,'Finish order'!C:K,6,FALSE),"")</f>
        <v/>
      </c>
      <c r="C112" s="2" t="str">
        <f>IFERROR(VLOOKUP(A$1&amp;":"&amp;A112,'Finish order'!$C:$K,9,FALSE),"")</f>
        <v/>
      </c>
      <c r="D112" s="2" t="str">
        <f>IFERROR(VLOOKUP(A$1&amp;":"&amp;A112,'Finish order'!$C:$K,7,FALSE),"")</f>
        <v/>
      </c>
      <c r="E112" s="11" t="str">
        <f>IFERROR(VLOOKUP($A$1&amp;":"&amp;A112,'Finish order'!C:K,5,FALSE),"")</f>
        <v/>
      </c>
      <c r="F112" s="2" t="str">
        <f>IFERROR(VLOOKUP($A$1&amp;":"&amp;A112,'Finish order'!C:K,4,FALSE),"")</f>
        <v/>
      </c>
      <c r="H112" s="2">
        <v>111</v>
      </c>
      <c r="I112" s="2" t="str">
        <f>IFERROR(VLOOKUP(H$1&amp;":"&amp;H112,'Finish order'!$C:$K,6,FALSE),"")</f>
        <v/>
      </c>
      <c r="J112" s="2" t="str">
        <f>IFERROR(VLOOKUP(H$1&amp;":"&amp;H112,'Finish order'!$C:$K,9,FALSE),"")</f>
        <v/>
      </c>
      <c r="K112" s="2" t="str">
        <f>IFERROR(VLOOKUP(H$1&amp;":"&amp;H112,'Finish order'!$C:$K,7,FALSE),"")</f>
        <v/>
      </c>
      <c r="L112" s="11" t="str">
        <f>IFERROR(VLOOKUP(H$1&amp;":"&amp;H112,'Finish order'!$C:$K,5,FALSE),"")</f>
        <v/>
      </c>
      <c r="M112" s="2" t="str">
        <f>IFERROR(VLOOKUP(H$1&amp;":"&amp;H112,'Finish order'!$C:$K,4,FALSE),"")</f>
        <v/>
      </c>
      <c r="R112" s="11"/>
      <c r="Y112" s="11"/>
      <c r="AF112" s="11"/>
      <c r="AM112" s="11"/>
      <c r="AT112" s="11"/>
      <c r="BA112" s="11"/>
      <c r="BH112" s="11"/>
      <c r="BO112" s="11"/>
      <c r="BV112" s="11"/>
      <c r="CC112" s="11"/>
      <c r="CJ112" s="11"/>
      <c r="CQ112" s="11"/>
    </row>
    <row r="113" spans="1:95" x14ac:dyDescent="0.2">
      <c r="A113" s="2">
        <v>112</v>
      </c>
      <c r="B113" s="2" t="str">
        <f>IFERROR(VLOOKUP($A$1&amp;":"&amp;A113,'Finish order'!C:K,6,FALSE),"")</f>
        <v/>
      </c>
      <c r="C113" s="2" t="str">
        <f>IFERROR(VLOOKUP(A$1&amp;":"&amp;A113,'Finish order'!$C:$K,9,FALSE),"")</f>
        <v/>
      </c>
      <c r="D113" s="2" t="str">
        <f>IFERROR(VLOOKUP(A$1&amp;":"&amp;A113,'Finish order'!$C:$K,7,FALSE),"")</f>
        <v/>
      </c>
      <c r="E113" s="11" t="str">
        <f>IFERROR(VLOOKUP($A$1&amp;":"&amp;A113,'Finish order'!C:K,5,FALSE),"")</f>
        <v/>
      </c>
      <c r="F113" s="2" t="str">
        <f>IFERROR(VLOOKUP($A$1&amp;":"&amp;A113,'Finish order'!C:K,4,FALSE),"")</f>
        <v/>
      </c>
      <c r="H113" s="2">
        <v>112</v>
      </c>
      <c r="I113" s="2" t="str">
        <f>IFERROR(VLOOKUP(H$1&amp;":"&amp;H113,'Finish order'!$C:$K,6,FALSE),"")</f>
        <v/>
      </c>
      <c r="J113" s="2" t="str">
        <f>IFERROR(VLOOKUP(H$1&amp;":"&amp;H113,'Finish order'!$C:$K,9,FALSE),"")</f>
        <v/>
      </c>
      <c r="K113" s="2" t="str">
        <f>IFERROR(VLOOKUP(H$1&amp;":"&amp;H113,'Finish order'!$C:$K,7,FALSE),"")</f>
        <v/>
      </c>
      <c r="L113" s="11" t="str">
        <f>IFERROR(VLOOKUP(H$1&amp;":"&amp;H113,'Finish order'!$C:$K,5,FALSE),"")</f>
        <v/>
      </c>
      <c r="M113" s="2" t="str">
        <f>IFERROR(VLOOKUP(H$1&amp;":"&amp;H113,'Finish order'!$C:$K,4,FALSE),"")</f>
        <v/>
      </c>
      <c r="R113" s="11"/>
      <c r="Y113" s="11"/>
      <c r="AF113" s="11"/>
      <c r="AM113" s="11"/>
      <c r="AT113" s="11"/>
      <c r="BA113" s="11"/>
      <c r="BH113" s="11"/>
      <c r="BO113" s="11"/>
      <c r="BV113" s="11"/>
      <c r="CC113" s="11"/>
      <c r="CJ113" s="11"/>
      <c r="CQ113" s="11"/>
    </row>
    <row r="114" spans="1:95" x14ac:dyDescent="0.2">
      <c r="A114" s="2">
        <v>113</v>
      </c>
      <c r="B114" s="2" t="str">
        <f>IFERROR(VLOOKUP($A$1&amp;":"&amp;A114,'Finish order'!C:K,6,FALSE),"")</f>
        <v/>
      </c>
      <c r="C114" s="2" t="str">
        <f>IFERROR(VLOOKUP(A$1&amp;":"&amp;A114,'Finish order'!$C:$K,9,FALSE),"")</f>
        <v/>
      </c>
      <c r="D114" s="2" t="str">
        <f>IFERROR(VLOOKUP(A$1&amp;":"&amp;A114,'Finish order'!$C:$K,7,FALSE),"")</f>
        <v/>
      </c>
      <c r="E114" s="11" t="str">
        <f>IFERROR(VLOOKUP($A$1&amp;":"&amp;A114,'Finish order'!C:K,5,FALSE),"")</f>
        <v/>
      </c>
      <c r="F114" s="2" t="str">
        <f>IFERROR(VLOOKUP($A$1&amp;":"&amp;A114,'Finish order'!C:K,4,FALSE),"")</f>
        <v/>
      </c>
      <c r="H114" s="2">
        <v>113</v>
      </c>
      <c r="I114" s="2" t="str">
        <f>IFERROR(VLOOKUP(H$1&amp;":"&amp;H114,'Finish order'!$C:$K,6,FALSE),"")</f>
        <v/>
      </c>
      <c r="J114" s="2" t="str">
        <f>IFERROR(VLOOKUP(H$1&amp;":"&amp;H114,'Finish order'!$C:$K,9,FALSE),"")</f>
        <v/>
      </c>
      <c r="K114" s="2" t="str">
        <f>IFERROR(VLOOKUP(H$1&amp;":"&amp;H114,'Finish order'!$C:$K,7,FALSE),"")</f>
        <v/>
      </c>
      <c r="L114" s="11" t="str">
        <f>IFERROR(VLOOKUP(H$1&amp;":"&amp;H114,'Finish order'!$C:$K,5,FALSE),"")</f>
        <v/>
      </c>
      <c r="M114" s="2" t="str">
        <f>IFERROR(VLOOKUP(H$1&amp;":"&amp;H114,'Finish order'!$C:$K,4,FALSE),"")</f>
        <v/>
      </c>
      <c r="R114" s="11"/>
      <c r="Y114" s="11"/>
      <c r="AF114" s="11"/>
      <c r="AM114" s="11"/>
      <c r="AT114" s="11"/>
      <c r="BA114" s="11"/>
      <c r="BH114" s="11"/>
      <c r="BO114" s="11"/>
      <c r="BV114" s="11"/>
      <c r="CC114" s="11"/>
      <c r="CJ114" s="11"/>
      <c r="CQ114" s="11"/>
    </row>
    <row r="115" spans="1:95" x14ac:dyDescent="0.2">
      <c r="A115" s="2">
        <v>114</v>
      </c>
      <c r="B115" s="2" t="str">
        <f>IFERROR(VLOOKUP($A$1&amp;":"&amp;A115,'Finish order'!C:K,6,FALSE),"")</f>
        <v/>
      </c>
      <c r="C115" s="2" t="str">
        <f>IFERROR(VLOOKUP(A$1&amp;":"&amp;A115,'Finish order'!$C:$K,9,FALSE),"")</f>
        <v/>
      </c>
      <c r="D115" s="2" t="str">
        <f>IFERROR(VLOOKUP(A$1&amp;":"&amp;A115,'Finish order'!$C:$K,7,FALSE),"")</f>
        <v/>
      </c>
      <c r="E115" s="11" t="str">
        <f>IFERROR(VLOOKUP($A$1&amp;":"&amp;A115,'Finish order'!C:K,5,FALSE),"")</f>
        <v/>
      </c>
      <c r="F115" s="2" t="str">
        <f>IFERROR(VLOOKUP($A$1&amp;":"&amp;A115,'Finish order'!C:K,4,FALSE),"")</f>
        <v/>
      </c>
      <c r="H115" s="2">
        <v>114</v>
      </c>
      <c r="I115" s="2" t="str">
        <f>IFERROR(VLOOKUP(H$1&amp;":"&amp;H115,'Finish order'!$C:$K,6,FALSE),"")</f>
        <v/>
      </c>
      <c r="J115" s="2" t="str">
        <f>IFERROR(VLOOKUP(H$1&amp;":"&amp;H115,'Finish order'!$C:$K,9,FALSE),"")</f>
        <v/>
      </c>
      <c r="K115" s="2" t="str">
        <f>IFERROR(VLOOKUP(H$1&amp;":"&amp;H115,'Finish order'!$C:$K,7,FALSE),"")</f>
        <v/>
      </c>
      <c r="L115" s="11" t="str">
        <f>IFERROR(VLOOKUP(H$1&amp;":"&amp;H115,'Finish order'!$C:$K,5,FALSE),"")</f>
        <v/>
      </c>
      <c r="M115" s="2" t="str">
        <f>IFERROR(VLOOKUP(H$1&amp;":"&amp;H115,'Finish order'!$C:$K,4,FALSE),"")</f>
        <v/>
      </c>
      <c r="R115" s="11"/>
      <c r="Y115" s="11"/>
      <c r="AF115" s="11"/>
      <c r="AM115" s="11"/>
      <c r="AT115" s="11"/>
      <c r="BA115" s="11"/>
      <c r="BH115" s="11"/>
      <c r="BO115" s="11"/>
      <c r="BV115" s="11"/>
      <c r="CC115" s="11"/>
      <c r="CJ115" s="11"/>
      <c r="CQ115" s="11"/>
    </row>
    <row r="116" spans="1:95" x14ac:dyDescent="0.2">
      <c r="A116" s="2">
        <v>115</v>
      </c>
      <c r="B116" s="2" t="str">
        <f>IFERROR(VLOOKUP($A$1&amp;":"&amp;A116,'Finish order'!C:K,6,FALSE),"")</f>
        <v/>
      </c>
      <c r="C116" s="2" t="str">
        <f>IFERROR(VLOOKUP(A$1&amp;":"&amp;A116,'Finish order'!$C:$K,9,FALSE),"")</f>
        <v/>
      </c>
      <c r="D116" s="2" t="str">
        <f>IFERROR(VLOOKUP(A$1&amp;":"&amp;A116,'Finish order'!$C:$K,7,FALSE),"")</f>
        <v/>
      </c>
      <c r="E116" s="11" t="str">
        <f>IFERROR(VLOOKUP($A$1&amp;":"&amp;A116,'Finish order'!C:K,5,FALSE),"")</f>
        <v/>
      </c>
      <c r="F116" s="2" t="str">
        <f>IFERROR(VLOOKUP($A$1&amp;":"&amp;A116,'Finish order'!C:K,4,FALSE),"")</f>
        <v/>
      </c>
      <c r="H116" s="2">
        <v>115</v>
      </c>
      <c r="I116" s="2" t="str">
        <f>IFERROR(VLOOKUP(H$1&amp;":"&amp;H116,'Finish order'!$C:$K,6,FALSE),"")</f>
        <v/>
      </c>
      <c r="J116" s="2" t="str">
        <f>IFERROR(VLOOKUP(H$1&amp;":"&amp;H116,'Finish order'!$C:$K,9,FALSE),"")</f>
        <v/>
      </c>
      <c r="K116" s="2" t="str">
        <f>IFERROR(VLOOKUP(H$1&amp;":"&amp;H116,'Finish order'!$C:$K,7,FALSE),"")</f>
        <v/>
      </c>
      <c r="L116" s="11" t="str">
        <f>IFERROR(VLOOKUP(H$1&amp;":"&amp;H116,'Finish order'!$C:$K,5,FALSE),"")</f>
        <v/>
      </c>
      <c r="M116" s="2" t="str">
        <f>IFERROR(VLOOKUP(H$1&amp;":"&amp;H116,'Finish order'!$C:$K,4,FALSE),"")</f>
        <v/>
      </c>
      <c r="R116" s="11"/>
      <c r="Y116" s="11"/>
      <c r="AF116" s="11"/>
      <c r="AM116" s="11"/>
      <c r="AT116" s="11"/>
      <c r="BA116" s="11"/>
      <c r="BH116" s="11"/>
      <c r="BO116" s="11"/>
      <c r="BV116" s="11"/>
      <c r="CC116" s="11"/>
      <c r="CJ116" s="11"/>
      <c r="CQ116" s="11"/>
    </row>
    <row r="117" spans="1:95" x14ac:dyDescent="0.2">
      <c r="A117" s="2">
        <v>116</v>
      </c>
      <c r="B117" s="2" t="str">
        <f>IFERROR(VLOOKUP($A$1&amp;":"&amp;A117,'Finish order'!C:K,6,FALSE),"")</f>
        <v/>
      </c>
      <c r="C117" s="2" t="str">
        <f>IFERROR(VLOOKUP(A$1&amp;":"&amp;A117,'Finish order'!$C:$K,9,FALSE),"")</f>
        <v/>
      </c>
      <c r="D117" s="2" t="str">
        <f>IFERROR(VLOOKUP(A$1&amp;":"&amp;A117,'Finish order'!$C:$K,7,FALSE),"")</f>
        <v/>
      </c>
      <c r="E117" s="11" t="str">
        <f>IFERROR(VLOOKUP($A$1&amp;":"&amp;A117,'Finish order'!C:K,5,FALSE),"")</f>
        <v/>
      </c>
      <c r="F117" s="2" t="str">
        <f>IFERROR(VLOOKUP($A$1&amp;":"&amp;A117,'Finish order'!C:K,4,FALSE),"")</f>
        <v/>
      </c>
      <c r="H117" s="2">
        <v>116</v>
      </c>
      <c r="I117" s="2" t="str">
        <f>IFERROR(VLOOKUP(H$1&amp;":"&amp;H117,'Finish order'!$C:$K,6,FALSE),"")</f>
        <v/>
      </c>
      <c r="J117" s="2" t="str">
        <f>IFERROR(VLOOKUP(H$1&amp;":"&amp;H117,'Finish order'!$C:$K,9,FALSE),"")</f>
        <v/>
      </c>
      <c r="K117" s="2" t="str">
        <f>IFERROR(VLOOKUP(H$1&amp;":"&amp;H117,'Finish order'!$C:$K,7,FALSE),"")</f>
        <v/>
      </c>
      <c r="L117" s="11" t="str">
        <f>IFERROR(VLOOKUP(H$1&amp;":"&amp;H117,'Finish order'!$C:$K,5,FALSE),"")</f>
        <v/>
      </c>
      <c r="M117" s="2" t="str">
        <f>IFERROR(VLOOKUP(H$1&amp;":"&amp;H117,'Finish order'!$C:$K,4,FALSE),"")</f>
        <v/>
      </c>
      <c r="R117" s="11"/>
      <c r="Y117" s="11"/>
      <c r="AF117" s="11"/>
      <c r="AM117" s="11"/>
      <c r="AT117" s="11"/>
      <c r="BA117" s="11"/>
      <c r="BH117" s="11"/>
      <c r="BO117" s="11"/>
      <c r="BV117" s="11"/>
      <c r="CC117" s="11"/>
      <c r="CJ117" s="11"/>
      <c r="CQ117" s="11"/>
    </row>
    <row r="118" spans="1:95" x14ac:dyDescent="0.2">
      <c r="A118" s="2">
        <v>117</v>
      </c>
      <c r="B118" s="2" t="str">
        <f>IFERROR(VLOOKUP($A$1&amp;":"&amp;A118,'Finish order'!C:K,6,FALSE),"")</f>
        <v/>
      </c>
      <c r="C118" s="2" t="str">
        <f>IFERROR(VLOOKUP(A$1&amp;":"&amp;A118,'Finish order'!$C:$K,9,FALSE),"")</f>
        <v/>
      </c>
      <c r="D118" s="2" t="str">
        <f>IFERROR(VLOOKUP(A$1&amp;":"&amp;A118,'Finish order'!$C:$K,7,FALSE),"")</f>
        <v/>
      </c>
      <c r="E118" s="11" t="str">
        <f>IFERROR(VLOOKUP($A$1&amp;":"&amp;A118,'Finish order'!C:K,5,FALSE),"")</f>
        <v/>
      </c>
      <c r="F118" s="2" t="str">
        <f>IFERROR(VLOOKUP($A$1&amp;":"&amp;A118,'Finish order'!C:K,4,FALSE),"")</f>
        <v/>
      </c>
      <c r="H118" s="2">
        <v>117</v>
      </c>
      <c r="I118" s="2" t="str">
        <f>IFERROR(VLOOKUP(H$1&amp;":"&amp;H118,'Finish order'!$C:$K,6,FALSE),"")</f>
        <v/>
      </c>
      <c r="J118" s="2" t="str">
        <f>IFERROR(VLOOKUP(H$1&amp;":"&amp;H118,'Finish order'!$C:$K,9,FALSE),"")</f>
        <v/>
      </c>
      <c r="K118" s="2" t="str">
        <f>IFERROR(VLOOKUP(H$1&amp;":"&amp;H118,'Finish order'!$C:$K,7,FALSE),"")</f>
        <v/>
      </c>
      <c r="L118" s="11" t="str">
        <f>IFERROR(VLOOKUP(H$1&amp;":"&amp;H118,'Finish order'!$C:$K,5,FALSE),"")</f>
        <v/>
      </c>
      <c r="M118" s="2" t="str">
        <f>IFERROR(VLOOKUP(H$1&amp;":"&amp;H118,'Finish order'!$C:$K,4,FALSE),"")</f>
        <v/>
      </c>
      <c r="R118" s="11"/>
      <c r="Y118" s="11"/>
      <c r="AF118" s="11"/>
      <c r="AM118" s="11"/>
      <c r="AT118" s="11"/>
      <c r="BA118" s="11"/>
      <c r="BH118" s="11"/>
      <c r="BO118" s="11"/>
      <c r="BV118" s="11"/>
      <c r="CC118" s="11"/>
      <c r="CJ118" s="11"/>
      <c r="CQ118" s="11"/>
    </row>
    <row r="119" spans="1:95" x14ac:dyDescent="0.2">
      <c r="A119" s="2">
        <v>118</v>
      </c>
      <c r="B119" s="2" t="str">
        <f>IFERROR(VLOOKUP($A$1&amp;":"&amp;A119,'Finish order'!C:K,6,FALSE),"")</f>
        <v/>
      </c>
      <c r="C119" s="2" t="str">
        <f>IFERROR(VLOOKUP(A$1&amp;":"&amp;A119,'Finish order'!$C:$K,9,FALSE),"")</f>
        <v/>
      </c>
      <c r="D119" s="2" t="str">
        <f>IFERROR(VLOOKUP(A$1&amp;":"&amp;A119,'Finish order'!$C:$K,7,FALSE),"")</f>
        <v/>
      </c>
      <c r="E119" s="11" t="str">
        <f>IFERROR(VLOOKUP($A$1&amp;":"&amp;A119,'Finish order'!C:K,5,FALSE),"")</f>
        <v/>
      </c>
      <c r="F119" s="2" t="str">
        <f>IFERROR(VLOOKUP($A$1&amp;":"&amp;A119,'Finish order'!C:K,4,FALSE),"")</f>
        <v/>
      </c>
      <c r="H119" s="2">
        <v>118</v>
      </c>
      <c r="I119" s="2" t="str">
        <f>IFERROR(VLOOKUP(H$1&amp;":"&amp;H119,'Finish order'!$C:$K,6,FALSE),"")</f>
        <v/>
      </c>
      <c r="J119" s="2" t="str">
        <f>IFERROR(VLOOKUP(H$1&amp;":"&amp;H119,'Finish order'!$C:$K,9,FALSE),"")</f>
        <v/>
      </c>
      <c r="K119" s="2" t="str">
        <f>IFERROR(VLOOKUP(H$1&amp;":"&amp;H119,'Finish order'!$C:$K,7,FALSE),"")</f>
        <v/>
      </c>
      <c r="L119" s="11" t="str">
        <f>IFERROR(VLOOKUP(H$1&amp;":"&amp;H119,'Finish order'!$C:$K,5,FALSE),"")</f>
        <v/>
      </c>
      <c r="M119" s="2" t="str">
        <f>IFERROR(VLOOKUP(H$1&amp;":"&amp;H119,'Finish order'!$C:$K,4,FALSE),"")</f>
        <v/>
      </c>
      <c r="R119" s="11"/>
      <c r="Y119" s="11"/>
      <c r="AF119" s="11"/>
      <c r="AM119" s="11"/>
      <c r="AT119" s="11"/>
      <c r="BA119" s="11"/>
      <c r="BH119" s="11"/>
      <c r="BO119" s="11"/>
      <c r="BV119" s="11"/>
      <c r="CC119" s="11"/>
      <c r="CJ119" s="11"/>
      <c r="CQ119" s="11"/>
    </row>
    <row r="120" spans="1:95" x14ac:dyDescent="0.2">
      <c r="A120" s="2">
        <v>119</v>
      </c>
      <c r="B120" s="2" t="str">
        <f>IFERROR(VLOOKUP($A$1&amp;":"&amp;A120,'Finish order'!C:K,6,FALSE),"")</f>
        <v/>
      </c>
      <c r="C120" s="2" t="str">
        <f>IFERROR(VLOOKUP(A$1&amp;":"&amp;A120,'Finish order'!$C:$K,9,FALSE),"")</f>
        <v/>
      </c>
      <c r="D120" s="2" t="str">
        <f>IFERROR(VLOOKUP(A$1&amp;":"&amp;A120,'Finish order'!$C:$K,7,FALSE),"")</f>
        <v/>
      </c>
      <c r="E120" s="11" t="str">
        <f>IFERROR(VLOOKUP($A$1&amp;":"&amp;A120,'Finish order'!C:K,5,FALSE),"")</f>
        <v/>
      </c>
      <c r="F120" s="2" t="str">
        <f>IFERROR(VLOOKUP($A$1&amp;":"&amp;A120,'Finish order'!C:K,4,FALSE),"")</f>
        <v/>
      </c>
      <c r="H120" s="2">
        <v>119</v>
      </c>
      <c r="I120" s="2" t="str">
        <f>IFERROR(VLOOKUP(H$1&amp;":"&amp;H120,'Finish order'!$C:$K,6,FALSE),"")</f>
        <v/>
      </c>
      <c r="J120" s="2" t="str">
        <f>IFERROR(VLOOKUP(H$1&amp;":"&amp;H120,'Finish order'!$C:$K,9,FALSE),"")</f>
        <v/>
      </c>
      <c r="K120" s="2" t="str">
        <f>IFERROR(VLOOKUP(H$1&amp;":"&amp;H120,'Finish order'!$C:$K,7,FALSE),"")</f>
        <v/>
      </c>
      <c r="L120" s="11" t="str">
        <f>IFERROR(VLOOKUP(H$1&amp;":"&amp;H120,'Finish order'!$C:$K,5,FALSE),"")</f>
        <v/>
      </c>
      <c r="M120" s="2" t="str">
        <f>IFERROR(VLOOKUP(H$1&amp;":"&amp;H120,'Finish order'!$C:$K,4,FALSE),"")</f>
        <v/>
      </c>
      <c r="R120" s="11"/>
      <c r="Y120" s="11"/>
      <c r="AF120" s="11"/>
      <c r="AM120" s="11"/>
      <c r="AT120" s="11"/>
      <c r="BA120" s="11"/>
      <c r="BH120" s="11"/>
      <c r="BO120" s="11"/>
      <c r="BV120" s="11"/>
      <c r="CC120" s="11"/>
      <c r="CJ120" s="11"/>
      <c r="CQ120" s="11"/>
    </row>
    <row r="121" spans="1:95" x14ac:dyDescent="0.2">
      <c r="A121" s="2">
        <v>120</v>
      </c>
      <c r="B121" s="2" t="str">
        <f>IFERROR(VLOOKUP($A$1&amp;":"&amp;A121,'Finish order'!C:K,6,FALSE),"")</f>
        <v/>
      </c>
      <c r="C121" s="2" t="str">
        <f>IFERROR(VLOOKUP(A$1&amp;":"&amp;A121,'Finish order'!$C:$K,9,FALSE),"")</f>
        <v/>
      </c>
      <c r="D121" s="2" t="str">
        <f>IFERROR(VLOOKUP(A$1&amp;":"&amp;A121,'Finish order'!$C:$K,7,FALSE),"")</f>
        <v/>
      </c>
      <c r="E121" s="11" t="str">
        <f>IFERROR(VLOOKUP($A$1&amp;":"&amp;A121,'Finish order'!C:K,5,FALSE),"")</f>
        <v/>
      </c>
      <c r="F121" s="2" t="str">
        <f>IFERROR(VLOOKUP($A$1&amp;":"&amp;A121,'Finish order'!C:K,4,FALSE),"")</f>
        <v/>
      </c>
      <c r="H121" s="2">
        <v>120</v>
      </c>
      <c r="I121" s="2" t="str">
        <f>IFERROR(VLOOKUP(H$1&amp;":"&amp;H121,'Finish order'!$C:$K,6,FALSE),"")</f>
        <v/>
      </c>
      <c r="J121" s="2" t="str">
        <f>IFERROR(VLOOKUP(H$1&amp;":"&amp;H121,'Finish order'!$C:$K,9,FALSE),"")</f>
        <v/>
      </c>
      <c r="K121" s="2" t="str">
        <f>IFERROR(VLOOKUP(H$1&amp;":"&amp;H121,'Finish order'!$C:$K,7,FALSE),"")</f>
        <v/>
      </c>
      <c r="L121" s="11" t="str">
        <f>IFERROR(VLOOKUP(H$1&amp;":"&amp;H121,'Finish order'!$C:$K,5,FALSE),"")</f>
        <v/>
      </c>
      <c r="M121" s="2" t="str">
        <f>IFERROR(VLOOKUP(H$1&amp;":"&amp;H121,'Finish order'!$C:$K,4,FALSE),"")</f>
        <v/>
      </c>
      <c r="R121" s="11"/>
      <c r="Y121" s="11"/>
      <c r="AF121" s="11"/>
      <c r="AM121" s="11"/>
      <c r="AT121" s="11"/>
      <c r="BA121" s="11"/>
      <c r="BH121" s="11"/>
      <c r="BO121" s="11"/>
      <c r="BV121" s="11"/>
      <c r="CC121" s="11"/>
      <c r="CJ121" s="11"/>
      <c r="CQ121" s="11"/>
    </row>
    <row r="122" spans="1:95" x14ac:dyDescent="0.2">
      <c r="A122" s="2">
        <v>121</v>
      </c>
      <c r="B122" s="2" t="str">
        <f>IFERROR(VLOOKUP($A$1&amp;":"&amp;A122,'Finish order'!C:K,6,FALSE),"")</f>
        <v/>
      </c>
      <c r="C122" s="2" t="str">
        <f>IFERROR(VLOOKUP(A$1&amp;":"&amp;A122,'Finish order'!$C:$K,9,FALSE),"")</f>
        <v/>
      </c>
      <c r="D122" s="2" t="str">
        <f>IFERROR(VLOOKUP(A$1&amp;":"&amp;A122,'Finish order'!$C:$K,7,FALSE),"")</f>
        <v/>
      </c>
      <c r="E122" s="11" t="str">
        <f>IFERROR(VLOOKUP($A$1&amp;":"&amp;A122,'Finish order'!C:K,5,FALSE),"")</f>
        <v/>
      </c>
      <c r="F122" s="2" t="str">
        <f>IFERROR(VLOOKUP($A$1&amp;":"&amp;A122,'Finish order'!C:K,4,FALSE),"")</f>
        <v/>
      </c>
      <c r="H122" s="2">
        <v>121</v>
      </c>
      <c r="I122" s="2" t="str">
        <f>IFERROR(VLOOKUP(H$1&amp;":"&amp;H122,'Finish order'!$C:$K,6,FALSE),"")</f>
        <v/>
      </c>
      <c r="J122" s="2" t="str">
        <f>IFERROR(VLOOKUP(H$1&amp;":"&amp;H122,'Finish order'!$C:$K,9,FALSE),"")</f>
        <v/>
      </c>
      <c r="K122" s="2" t="str">
        <f>IFERROR(VLOOKUP(H$1&amp;":"&amp;H122,'Finish order'!$C:$K,7,FALSE),"")</f>
        <v/>
      </c>
      <c r="L122" s="11" t="str">
        <f>IFERROR(VLOOKUP(H$1&amp;":"&amp;H122,'Finish order'!$C:$K,5,FALSE),"")</f>
        <v/>
      </c>
      <c r="M122" s="2" t="str">
        <f>IFERROR(VLOOKUP(H$1&amp;":"&amp;H122,'Finish order'!$C:$K,4,FALSE),"")</f>
        <v/>
      </c>
      <c r="R122" s="11"/>
      <c r="Y122" s="11"/>
      <c r="AF122" s="11"/>
      <c r="AM122" s="11"/>
      <c r="AT122" s="11"/>
      <c r="BA122" s="11"/>
      <c r="BH122" s="11"/>
      <c r="BO122" s="11"/>
      <c r="BV122" s="11"/>
      <c r="CC122" s="11"/>
      <c r="CJ122" s="11"/>
      <c r="CQ122" s="11"/>
    </row>
    <row r="123" spans="1:95" x14ac:dyDescent="0.2">
      <c r="A123" s="2">
        <v>122</v>
      </c>
      <c r="B123" s="2" t="str">
        <f>IFERROR(VLOOKUP($A$1&amp;":"&amp;A123,'Finish order'!C:K,6,FALSE),"")</f>
        <v/>
      </c>
      <c r="C123" s="2" t="str">
        <f>IFERROR(VLOOKUP(A$1&amp;":"&amp;A123,'Finish order'!$C:$K,9,FALSE),"")</f>
        <v/>
      </c>
      <c r="D123" s="2" t="str">
        <f>IFERROR(VLOOKUP(A$1&amp;":"&amp;A123,'Finish order'!$C:$K,7,FALSE),"")</f>
        <v/>
      </c>
      <c r="E123" s="11" t="str">
        <f>IFERROR(VLOOKUP($A$1&amp;":"&amp;A123,'Finish order'!C:K,5,FALSE),"")</f>
        <v/>
      </c>
      <c r="F123" s="2" t="str">
        <f>IFERROR(VLOOKUP($A$1&amp;":"&amp;A123,'Finish order'!C:K,4,FALSE),"")</f>
        <v/>
      </c>
      <c r="H123" s="2">
        <v>122</v>
      </c>
      <c r="I123" s="2" t="str">
        <f>IFERROR(VLOOKUP(H$1&amp;":"&amp;H123,'Finish order'!$C:$K,6,FALSE),"")</f>
        <v/>
      </c>
      <c r="J123" s="2" t="str">
        <f>IFERROR(VLOOKUP(H$1&amp;":"&amp;H123,'Finish order'!$C:$K,9,FALSE),"")</f>
        <v/>
      </c>
      <c r="K123" s="2" t="str">
        <f>IFERROR(VLOOKUP(H$1&amp;":"&amp;H123,'Finish order'!$C:$K,7,FALSE),"")</f>
        <v/>
      </c>
      <c r="L123" s="11" t="str">
        <f>IFERROR(VLOOKUP(H$1&amp;":"&amp;H123,'Finish order'!$C:$K,5,FALSE),"")</f>
        <v/>
      </c>
      <c r="M123" s="2" t="str">
        <f>IFERROR(VLOOKUP(H$1&amp;":"&amp;H123,'Finish order'!$C:$K,4,FALSE),"")</f>
        <v/>
      </c>
      <c r="R123" s="11"/>
      <c r="Y123" s="11"/>
      <c r="AF123" s="11"/>
      <c r="AM123" s="11"/>
      <c r="AT123" s="11"/>
      <c r="BA123" s="11"/>
      <c r="BH123" s="11"/>
      <c r="BO123" s="11"/>
      <c r="BV123" s="11"/>
      <c r="CC123" s="11"/>
      <c r="CJ123" s="11"/>
      <c r="CQ123" s="11"/>
    </row>
    <row r="124" spans="1:95" x14ac:dyDescent="0.2">
      <c r="A124" s="2">
        <v>123</v>
      </c>
      <c r="B124" s="2" t="str">
        <f>IFERROR(VLOOKUP($A$1&amp;":"&amp;A124,'Finish order'!C:K,6,FALSE),"")</f>
        <v/>
      </c>
      <c r="C124" s="2" t="str">
        <f>IFERROR(VLOOKUP(A$1&amp;":"&amp;A124,'Finish order'!$C:$K,9,FALSE),"")</f>
        <v/>
      </c>
      <c r="D124" s="2" t="str">
        <f>IFERROR(VLOOKUP(A$1&amp;":"&amp;A124,'Finish order'!$C:$K,7,FALSE),"")</f>
        <v/>
      </c>
      <c r="E124" s="11" t="str">
        <f>IFERROR(VLOOKUP($A$1&amp;":"&amp;A124,'Finish order'!C:K,5,FALSE),"")</f>
        <v/>
      </c>
      <c r="F124" s="2" t="str">
        <f>IFERROR(VLOOKUP($A$1&amp;":"&amp;A124,'Finish order'!C:K,4,FALSE),"")</f>
        <v/>
      </c>
      <c r="H124" s="2">
        <v>123</v>
      </c>
      <c r="I124" s="2" t="str">
        <f>IFERROR(VLOOKUP(H$1&amp;":"&amp;H124,'Finish order'!$C:$K,6,FALSE),"")</f>
        <v/>
      </c>
      <c r="J124" s="2" t="str">
        <f>IFERROR(VLOOKUP(H$1&amp;":"&amp;H124,'Finish order'!$C:$K,9,FALSE),"")</f>
        <v/>
      </c>
      <c r="K124" s="2" t="str">
        <f>IFERROR(VLOOKUP(H$1&amp;":"&amp;H124,'Finish order'!$C:$K,7,FALSE),"")</f>
        <v/>
      </c>
      <c r="L124" s="11" t="str">
        <f>IFERROR(VLOOKUP(H$1&amp;":"&amp;H124,'Finish order'!$C:$K,5,FALSE),"")</f>
        <v/>
      </c>
      <c r="M124" s="2" t="str">
        <f>IFERROR(VLOOKUP(H$1&amp;":"&amp;H124,'Finish order'!$C:$K,4,FALSE),"")</f>
        <v/>
      </c>
      <c r="R124" s="11"/>
      <c r="Y124" s="11"/>
      <c r="AF124" s="11"/>
      <c r="AM124" s="11"/>
      <c r="AT124" s="11"/>
      <c r="BA124" s="11"/>
      <c r="BH124" s="11"/>
      <c r="BO124" s="11"/>
      <c r="BV124" s="11"/>
      <c r="CC124" s="11"/>
      <c r="CJ124" s="11"/>
      <c r="CQ124" s="11"/>
    </row>
    <row r="125" spans="1:95" x14ac:dyDescent="0.2">
      <c r="A125" s="2">
        <v>124</v>
      </c>
      <c r="B125" s="2" t="str">
        <f>IFERROR(VLOOKUP($A$1&amp;":"&amp;A125,'Finish order'!C:K,6,FALSE),"")</f>
        <v/>
      </c>
      <c r="C125" s="2" t="str">
        <f>IFERROR(VLOOKUP(A$1&amp;":"&amp;A125,'Finish order'!$C:$K,9,FALSE),"")</f>
        <v/>
      </c>
      <c r="D125" s="2" t="str">
        <f>IFERROR(VLOOKUP(A$1&amp;":"&amp;A125,'Finish order'!$C:$K,7,FALSE),"")</f>
        <v/>
      </c>
      <c r="E125" s="11" t="str">
        <f>IFERROR(VLOOKUP($A$1&amp;":"&amp;A125,'Finish order'!C:K,5,FALSE),"")</f>
        <v/>
      </c>
      <c r="F125" s="2" t="str">
        <f>IFERROR(VLOOKUP($A$1&amp;":"&amp;A125,'Finish order'!C:K,4,FALSE),"")</f>
        <v/>
      </c>
      <c r="H125" s="2">
        <v>124</v>
      </c>
      <c r="I125" s="2" t="str">
        <f>IFERROR(VLOOKUP(H$1&amp;":"&amp;H125,'Finish order'!$C:$K,6,FALSE),"")</f>
        <v/>
      </c>
      <c r="J125" s="2" t="str">
        <f>IFERROR(VLOOKUP(H$1&amp;":"&amp;H125,'Finish order'!$C:$K,9,FALSE),"")</f>
        <v/>
      </c>
      <c r="K125" s="2" t="str">
        <f>IFERROR(VLOOKUP(H$1&amp;":"&amp;H125,'Finish order'!$C:$K,7,FALSE),"")</f>
        <v/>
      </c>
      <c r="L125" s="11" t="str">
        <f>IFERROR(VLOOKUP(H$1&amp;":"&amp;H125,'Finish order'!$C:$K,5,FALSE),"")</f>
        <v/>
      </c>
      <c r="M125" s="2" t="str">
        <f>IFERROR(VLOOKUP(H$1&amp;":"&amp;H125,'Finish order'!$C:$K,4,FALSE),"")</f>
        <v/>
      </c>
      <c r="R125" s="11"/>
      <c r="Y125" s="11"/>
      <c r="AF125" s="11"/>
      <c r="AM125" s="11"/>
      <c r="AT125" s="11"/>
      <c r="BA125" s="11"/>
      <c r="BH125" s="11"/>
      <c r="BO125" s="11"/>
      <c r="BV125" s="11"/>
      <c r="CC125" s="11"/>
      <c r="CJ125" s="11"/>
      <c r="CQ125" s="11"/>
    </row>
    <row r="126" spans="1:95" x14ac:dyDescent="0.2">
      <c r="A126" s="2">
        <v>125</v>
      </c>
      <c r="B126" s="2" t="str">
        <f>IFERROR(VLOOKUP($A$1&amp;":"&amp;A126,'Finish order'!C:K,6,FALSE),"")</f>
        <v/>
      </c>
      <c r="C126" s="2" t="str">
        <f>IFERROR(VLOOKUP(A$1&amp;":"&amp;A126,'Finish order'!$C:$K,9,FALSE),"")</f>
        <v/>
      </c>
      <c r="D126" s="2" t="str">
        <f>IFERROR(VLOOKUP(A$1&amp;":"&amp;A126,'Finish order'!$C:$K,7,FALSE),"")</f>
        <v/>
      </c>
      <c r="E126" s="11" t="str">
        <f>IFERROR(VLOOKUP($A$1&amp;":"&amp;A126,'Finish order'!C:K,5,FALSE),"")</f>
        <v/>
      </c>
      <c r="F126" s="2" t="str">
        <f>IFERROR(VLOOKUP($A$1&amp;":"&amp;A126,'Finish order'!C:K,4,FALSE),"")</f>
        <v/>
      </c>
      <c r="H126" s="2">
        <v>125</v>
      </c>
      <c r="I126" s="2" t="str">
        <f>IFERROR(VLOOKUP(H$1&amp;":"&amp;H126,'Finish order'!$C:$K,6,FALSE),"")</f>
        <v/>
      </c>
      <c r="J126" s="2" t="str">
        <f>IFERROR(VLOOKUP(H$1&amp;":"&amp;H126,'Finish order'!$C:$K,9,FALSE),"")</f>
        <v/>
      </c>
      <c r="K126" s="2" t="str">
        <f>IFERROR(VLOOKUP(H$1&amp;":"&amp;H126,'Finish order'!$C:$K,7,FALSE),"")</f>
        <v/>
      </c>
      <c r="L126" s="11" t="str">
        <f>IFERROR(VLOOKUP(H$1&amp;":"&amp;H126,'Finish order'!$C:$K,5,FALSE),"")</f>
        <v/>
      </c>
      <c r="M126" s="2" t="str">
        <f>IFERROR(VLOOKUP(H$1&amp;":"&amp;H126,'Finish order'!$C:$K,4,FALSE),"")</f>
        <v/>
      </c>
      <c r="R126" s="11"/>
      <c r="Y126" s="11"/>
      <c r="AF126" s="11"/>
      <c r="AM126" s="11"/>
      <c r="AT126" s="11"/>
      <c r="BA126" s="11"/>
      <c r="BH126" s="11"/>
      <c r="BO126" s="11"/>
      <c r="BV126" s="11"/>
      <c r="CC126" s="11"/>
      <c r="CJ126" s="11"/>
      <c r="CQ126" s="11"/>
    </row>
    <row r="127" spans="1:95" x14ac:dyDescent="0.2">
      <c r="A127" s="2">
        <v>126</v>
      </c>
      <c r="B127" s="2" t="str">
        <f>IFERROR(VLOOKUP($A$1&amp;":"&amp;A127,'Finish order'!C:K,6,FALSE),"")</f>
        <v/>
      </c>
      <c r="C127" s="2" t="str">
        <f>IFERROR(VLOOKUP(A$1&amp;":"&amp;A127,'Finish order'!$C:$K,9,FALSE),"")</f>
        <v/>
      </c>
      <c r="D127" s="2" t="str">
        <f>IFERROR(VLOOKUP(A$1&amp;":"&amp;A127,'Finish order'!$C:$K,7,FALSE),"")</f>
        <v/>
      </c>
      <c r="E127" s="11" t="str">
        <f>IFERROR(VLOOKUP($A$1&amp;":"&amp;A127,'Finish order'!C:K,5,FALSE),"")</f>
        <v/>
      </c>
      <c r="F127" s="2" t="str">
        <f>IFERROR(VLOOKUP($A$1&amp;":"&amp;A127,'Finish order'!C:K,4,FALSE),"")</f>
        <v/>
      </c>
      <c r="H127" s="2">
        <v>126</v>
      </c>
      <c r="I127" s="2" t="str">
        <f>IFERROR(VLOOKUP(H$1&amp;":"&amp;H127,'Finish order'!$C:$K,6,FALSE),"")</f>
        <v/>
      </c>
      <c r="J127" s="2" t="str">
        <f>IFERROR(VLOOKUP(H$1&amp;":"&amp;H127,'Finish order'!$C:$K,9,FALSE),"")</f>
        <v/>
      </c>
      <c r="K127" s="2" t="str">
        <f>IFERROR(VLOOKUP(H$1&amp;":"&amp;H127,'Finish order'!$C:$K,7,FALSE),"")</f>
        <v/>
      </c>
      <c r="L127" s="11" t="str">
        <f>IFERROR(VLOOKUP(H$1&amp;":"&amp;H127,'Finish order'!$C:$K,5,FALSE),"")</f>
        <v/>
      </c>
      <c r="M127" s="2" t="str">
        <f>IFERROR(VLOOKUP(H$1&amp;":"&amp;H127,'Finish order'!$C:$K,4,FALSE),"")</f>
        <v/>
      </c>
    </row>
    <row r="128" spans="1:95" x14ac:dyDescent="0.2">
      <c r="A128" s="2">
        <v>127</v>
      </c>
      <c r="B128" s="2" t="str">
        <f>IFERROR(VLOOKUP($A$1&amp;":"&amp;A128,'Finish order'!C:K,6,FALSE),"")</f>
        <v/>
      </c>
      <c r="C128" s="2" t="str">
        <f>IFERROR(VLOOKUP(A$1&amp;":"&amp;A128,'Finish order'!$C:$K,9,FALSE),"")</f>
        <v/>
      </c>
      <c r="D128" s="2" t="str">
        <f>IFERROR(VLOOKUP(A$1&amp;":"&amp;A128,'Finish order'!$C:$K,7,FALSE),"")</f>
        <v/>
      </c>
      <c r="E128" s="11" t="str">
        <f>IFERROR(VLOOKUP($A$1&amp;":"&amp;A128,'Finish order'!C:K,5,FALSE),"")</f>
        <v/>
      </c>
      <c r="F128" s="2" t="str">
        <f>IFERROR(VLOOKUP($A$1&amp;":"&amp;A128,'Finish order'!C:K,4,FALSE),"")</f>
        <v/>
      </c>
      <c r="H128" s="2">
        <v>127</v>
      </c>
      <c r="I128" s="2" t="str">
        <f>IFERROR(VLOOKUP(H$1&amp;":"&amp;H128,'Finish order'!$C:$K,6,FALSE),"")</f>
        <v/>
      </c>
      <c r="J128" s="2" t="str">
        <f>IFERROR(VLOOKUP(H$1&amp;":"&amp;H128,'Finish order'!$C:$K,9,FALSE),"")</f>
        <v/>
      </c>
      <c r="K128" s="2" t="str">
        <f>IFERROR(VLOOKUP(H$1&amp;":"&amp;H128,'Finish order'!$C:$K,7,FALSE),"")</f>
        <v/>
      </c>
      <c r="L128" s="11" t="str">
        <f>IFERROR(VLOOKUP(H$1&amp;":"&amp;H128,'Finish order'!$C:$K,5,FALSE),"")</f>
        <v/>
      </c>
      <c r="M128" s="2" t="str">
        <f>IFERROR(VLOOKUP(H$1&amp;":"&amp;H128,'Finish order'!$C:$K,4,FALSE),"")</f>
        <v/>
      </c>
    </row>
    <row r="129" spans="1:13" x14ac:dyDescent="0.2">
      <c r="A129" s="2">
        <v>128</v>
      </c>
      <c r="B129" s="2" t="str">
        <f>IFERROR(VLOOKUP($A$1&amp;":"&amp;A129,'Finish order'!C:K,6,FALSE),"")</f>
        <v/>
      </c>
      <c r="C129" s="2" t="str">
        <f>IFERROR(VLOOKUP(A$1&amp;":"&amp;A129,'Finish order'!$C:$K,9,FALSE),"")</f>
        <v/>
      </c>
      <c r="D129" s="2" t="str">
        <f>IFERROR(VLOOKUP(A$1&amp;":"&amp;A129,'Finish order'!$C:$K,7,FALSE),"")</f>
        <v/>
      </c>
      <c r="E129" s="11" t="str">
        <f>IFERROR(VLOOKUP($A$1&amp;":"&amp;A129,'Finish order'!C:K,5,FALSE),"")</f>
        <v/>
      </c>
      <c r="F129" s="2" t="str">
        <f>IFERROR(VLOOKUP($A$1&amp;":"&amp;A129,'Finish order'!C:K,4,FALSE),"")</f>
        <v/>
      </c>
      <c r="H129" s="2">
        <v>128</v>
      </c>
      <c r="I129" s="2" t="str">
        <f>IFERROR(VLOOKUP(H$1&amp;":"&amp;H129,'Finish order'!$C:$K,6,FALSE),"")</f>
        <v/>
      </c>
      <c r="J129" s="2" t="str">
        <f>IFERROR(VLOOKUP(H$1&amp;":"&amp;H129,'Finish order'!$C:$K,9,FALSE),"")</f>
        <v/>
      </c>
      <c r="K129" s="2" t="str">
        <f>IFERROR(VLOOKUP(H$1&amp;":"&amp;H129,'Finish order'!$C:$K,7,FALSE),"")</f>
        <v/>
      </c>
      <c r="L129" s="11" t="str">
        <f>IFERROR(VLOOKUP(H$1&amp;":"&amp;H129,'Finish order'!$C:$K,5,FALSE),"")</f>
        <v/>
      </c>
      <c r="M129" s="2" t="str">
        <f>IFERROR(VLOOKUP(H$1&amp;":"&amp;H129,'Finish order'!$C:$K,4,FALSE),"")</f>
        <v/>
      </c>
    </row>
    <row r="130" spans="1:13" x14ac:dyDescent="0.2">
      <c r="A130" s="2">
        <v>129</v>
      </c>
      <c r="B130" s="2" t="str">
        <f>IFERROR(VLOOKUP($A$1&amp;":"&amp;A130,'Finish order'!C:K,6,FALSE),"")</f>
        <v/>
      </c>
      <c r="C130" s="2" t="str">
        <f>IFERROR(VLOOKUP(A$1&amp;":"&amp;A130,'Finish order'!$C:$K,9,FALSE),"")</f>
        <v/>
      </c>
      <c r="D130" s="2" t="str">
        <f>IFERROR(VLOOKUP(A$1&amp;":"&amp;A130,'Finish order'!$C:$K,7,FALSE),"")</f>
        <v/>
      </c>
      <c r="E130" s="11" t="str">
        <f>IFERROR(VLOOKUP($A$1&amp;":"&amp;A130,'Finish order'!C:K,5,FALSE),"")</f>
        <v/>
      </c>
      <c r="F130" s="2" t="str">
        <f>IFERROR(VLOOKUP($A$1&amp;":"&amp;A130,'Finish order'!C:K,4,FALSE),"")</f>
        <v/>
      </c>
      <c r="H130" s="2">
        <v>129</v>
      </c>
      <c r="I130" s="2" t="str">
        <f>IFERROR(VLOOKUP(H$1&amp;":"&amp;H130,'Finish order'!$C:$K,6,FALSE),"")</f>
        <v/>
      </c>
      <c r="J130" s="2" t="str">
        <f>IFERROR(VLOOKUP(H$1&amp;":"&amp;H130,'Finish order'!$C:$K,9,FALSE),"")</f>
        <v/>
      </c>
      <c r="K130" s="2" t="str">
        <f>IFERROR(VLOOKUP(H$1&amp;":"&amp;H130,'Finish order'!$C:$K,7,FALSE),"")</f>
        <v/>
      </c>
      <c r="L130" s="11" t="str">
        <f>IFERROR(VLOOKUP(H$1&amp;":"&amp;H130,'Finish order'!$C:$K,5,FALSE),"")</f>
        <v/>
      </c>
      <c r="M130" s="2" t="str">
        <f>IFERROR(VLOOKUP(H$1&amp;":"&amp;H130,'Finish order'!$C:$K,4,FALSE),"")</f>
        <v/>
      </c>
    </row>
    <row r="131" spans="1:13" x14ac:dyDescent="0.2">
      <c r="A131" s="2">
        <v>130</v>
      </c>
      <c r="B131" s="2" t="str">
        <f>IFERROR(VLOOKUP($A$1&amp;":"&amp;A131,'Finish order'!C:K,6,FALSE),"")</f>
        <v/>
      </c>
      <c r="C131" s="2" t="str">
        <f>IFERROR(VLOOKUP(A$1&amp;":"&amp;A131,'Finish order'!$C:$K,9,FALSE),"")</f>
        <v/>
      </c>
      <c r="D131" s="2" t="str">
        <f>IFERROR(VLOOKUP(A$1&amp;":"&amp;A131,'Finish order'!$C:$K,7,FALSE),"")</f>
        <v/>
      </c>
      <c r="E131" s="11" t="str">
        <f>IFERROR(VLOOKUP($A$1&amp;":"&amp;A131,'Finish order'!C:K,5,FALSE),"")</f>
        <v/>
      </c>
      <c r="F131" s="2" t="str">
        <f>IFERROR(VLOOKUP($A$1&amp;":"&amp;A131,'Finish order'!C:K,4,FALSE),"")</f>
        <v/>
      </c>
      <c r="H131" s="2">
        <v>130</v>
      </c>
      <c r="I131" s="2" t="str">
        <f>IFERROR(VLOOKUP(H$1&amp;":"&amp;H131,'Finish order'!$C:$K,6,FALSE),"")</f>
        <v/>
      </c>
      <c r="J131" s="2" t="str">
        <f>IFERROR(VLOOKUP(H$1&amp;":"&amp;H131,'Finish order'!$C:$K,9,FALSE),"")</f>
        <v/>
      </c>
      <c r="K131" s="2" t="str">
        <f>IFERROR(VLOOKUP(H$1&amp;":"&amp;H131,'Finish order'!$C:$K,7,FALSE),"")</f>
        <v/>
      </c>
      <c r="L131" s="11" t="str">
        <f>IFERROR(VLOOKUP(H$1&amp;":"&amp;H131,'Finish order'!$C:$K,5,FALSE),"")</f>
        <v/>
      </c>
      <c r="M131" s="2" t="str">
        <f>IFERROR(VLOOKUP(H$1&amp;":"&amp;H131,'Finish order'!$C:$K,4,FALSE),"")</f>
        <v/>
      </c>
    </row>
    <row r="132" spans="1:13" x14ac:dyDescent="0.2">
      <c r="A132" s="2">
        <v>131</v>
      </c>
      <c r="B132" s="2" t="str">
        <f>IFERROR(VLOOKUP($A$1&amp;":"&amp;A132,'Finish order'!C:K,6,FALSE),"")</f>
        <v/>
      </c>
      <c r="C132" s="2" t="str">
        <f>IFERROR(VLOOKUP(A$1&amp;":"&amp;A132,'Finish order'!$C:$K,9,FALSE),"")</f>
        <v/>
      </c>
      <c r="D132" s="2" t="str">
        <f>IFERROR(VLOOKUP(A$1&amp;":"&amp;A132,'Finish order'!$C:$K,7,FALSE),"")</f>
        <v/>
      </c>
      <c r="E132" s="11" t="str">
        <f>IFERROR(VLOOKUP($A$1&amp;":"&amp;A132,'Finish order'!C:K,5,FALSE),"")</f>
        <v/>
      </c>
      <c r="F132" s="2" t="str">
        <f>IFERROR(VLOOKUP($A$1&amp;":"&amp;A132,'Finish order'!C:K,4,FALSE),"")</f>
        <v/>
      </c>
      <c r="H132" s="2">
        <v>131</v>
      </c>
      <c r="I132" s="2" t="str">
        <f>IFERROR(VLOOKUP(H$1&amp;":"&amp;H132,'Finish order'!$C:$K,6,FALSE),"")</f>
        <v/>
      </c>
      <c r="J132" s="2" t="str">
        <f>IFERROR(VLOOKUP(H$1&amp;":"&amp;H132,'Finish order'!$C:$K,9,FALSE),"")</f>
        <v/>
      </c>
      <c r="K132" s="2" t="str">
        <f>IFERROR(VLOOKUP(H$1&amp;":"&amp;H132,'Finish order'!$C:$K,7,FALSE),"")</f>
        <v/>
      </c>
      <c r="L132" s="11" t="str">
        <f>IFERROR(VLOOKUP(H$1&amp;":"&amp;H132,'Finish order'!$C:$K,5,FALSE),"")</f>
        <v/>
      </c>
      <c r="M132" s="2" t="str">
        <f>IFERROR(VLOOKUP(H$1&amp;":"&amp;H132,'Finish order'!$C:$K,4,FALSE),"")</f>
        <v/>
      </c>
    </row>
    <row r="133" spans="1:13" x14ac:dyDescent="0.2">
      <c r="A133" s="2">
        <v>132</v>
      </c>
      <c r="B133" s="2" t="str">
        <f>IFERROR(VLOOKUP($A$1&amp;":"&amp;A133,'Finish order'!C:K,6,FALSE),"")</f>
        <v/>
      </c>
      <c r="C133" s="2" t="str">
        <f>IFERROR(VLOOKUP(A$1&amp;":"&amp;A133,'Finish order'!$C:$K,9,FALSE),"")</f>
        <v/>
      </c>
      <c r="D133" s="2" t="str">
        <f>IFERROR(VLOOKUP(A$1&amp;":"&amp;A133,'Finish order'!$C:$K,7,FALSE),"")</f>
        <v/>
      </c>
      <c r="E133" s="11" t="str">
        <f>IFERROR(VLOOKUP($A$1&amp;":"&amp;A133,'Finish order'!C:K,5,FALSE),"")</f>
        <v/>
      </c>
      <c r="F133" s="2" t="str">
        <f>IFERROR(VLOOKUP($A$1&amp;":"&amp;A133,'Finish order'!C:K,4,FALSE),"")</f>
        <v/>
      </c>
      <c r="H133" s="2">
        <v>132</v>
      </c>
      <c r="I133" s="2" t="str">
        <f>IFERROR(VLOOKUP(H$1&amp;":"&amp;H133,'Finish order'!$C:$K,6,FALSE),"")</f>
        <v/>
      </c>
      <c r="J133" s="2" t="str">
        <f>IFERROR(VLOOKUP(H$1&amp;":"&amp;H133,'Finish order'!$C:$K,9,FALSE),"")</f>
        <v/>
      </c>
      <c r="K133" s="2" t="str">
        <f>IFERROR(VLOOKUP(H$1&amp;":"&amp;H133,'Finish order'!$C:$K,7,FALSE),"")</f>
        <v/>
      </c>
      <c r="L133" s="11" t="str">
        <f>IFERROR(VLOOKUP(H$1&amp;":"&amp;H133,'Finish order'!$C:$K,5,FALSE),"")</f>
        <v/>
      </c>
      <c r="M133" s="2" t="str">
        <f>IFERROR(VLOOKUP(H$1&amp;":"&amp;H133,'Finish order'!$C:$K,4,FALSE),"")</f>
        <v/>
      </c>
    </row>
    <row r="134" spans="1:13" x14ac:dyDescent="0.2">
      <c r="A134" s="2">
        <v>133</v>
      </c>
      <c r="B134" s="2" t="str">
        <f>IFERROR(VLOOKUP($A$1&amp;":"&amp;A134,'Finish order'!C:K,6,FALSE),"")</f>
        <v/>
      </c>
      <c r="C134" s="2" t="str">
        <f>IFERROR(VLOOKUP(A$1&amp;":"&amp;A134,'Finish order'!$C:$K,9,FALSE),"")</f>
        <v/>
      </c>
      <c r="D134" s="2" t="str">
        <f>IFERROR(VLOOKUP(A$1&amp;":"&amp;A134,'Finish order'!$C:$K,7,FALSE),"")</f>
        <v/>
      </c>
      <c r="E134" s="11" t="str">
        <f>IFERROR(VLOOKUP($A$1&amp;":"&amp;A134,'Finish order'!C:K,5,FALSE),"")</f>
        <v/>
      </c>
      <c r="F134" s="2" t="str">
        <f>IFERROR(VLOOKUP($A$1&amp;":"&amp;A134,'Finish order'!C:K,4,FALSE),"")</f>
        <v/>
      </c>
      <c r="H134" s="2">
        <v>133</v>
      </c>
      <c r="I134" s="2" t="str">
        <f>IFERROR(VLOOKUP(H$1&amp;":"&amp;H134,'Finish order'!$C:$K,6,FALSE),"")</f>
        <v/>
      </c>
      <c r="J134" s="2" t="str">
        <f>IFERROR(VLOOKUP(H$1&amp;":"&amp;H134,'Finish order'!$C:$K,9,FALSE),"")</f>
        <v/>
      </c>
      <c r="K134" s="2" t="str">
        <f>IFERROR(VLOOKUP(H$1&amp;":"&amp;H134,'Finish order'!$C:$K,7,FALSE),"")</f>
        <v/>
      </c>
      <c r="L134" s="11" t="str">
        <f>IFERROR(VLOOKUP(H$1&amp;":"&amp;H134,'Finish order'!$C:$K,5,FALSE),"")</f>
        <v/>
      </c>
      <c r="M134" s="2" t="str">
        <f>IFERROR(VLOOKUP(H$1&amp;":"&amp;H134,'Finish order'!$C:$K,4,FALSE),"")</f>
        <v/>
      </c>
    </row>
    <row r="135" spans="1:13" x14ac:dyDescent="0.2">
      <c r="A135" s="2">
        <v>134</v>
      </c>
      <c r="B135" s="2" t="str">
        <f>IFERROR(VLOOKUP($A$1&amp;":"&amp;A135,'Finish order'!C:K,6,FALSE),"")</f>
        <v/>
      </c>
      <c r="C135" s="2" t="str">
        <f>IFERROR(VLOOKUP(A$1&amp;":"&amp;A135,'Finish order'!$C:$K,9,FALSE),"")</f>
        <v/>
      </c>
      <c r="D135" s="2" t="str">
        <f>IFERROR(VLOOKUP(A$1&amp;":"&amp;A135,'Finish order'!$C:$K,7,FALSE),"")</f>
        <v/>
      </c>
      <c r="E135" s="11" t="str">
        <f>IFERROR(VLOOKUP($A$1&amp;":"&amp;A135,'Finish order'!C:K,5,FALSE),"")</f>
        <v/>
      </c>
      <c r="F135" s="2" t="str">
        <f>IFERROR(VLOOKUP($A$1&amp;":"&amp;A135,'Finish order'!C:K,4,FALSE),"")</f>
        <v/>
      </c>
      <c r="H135" s="2">
        <v>134</v>
      </c>
      <c r="I135" s="2" t="str">
        <f>IFERROR(VLOOKUP(H$1&amp;":"&amp;H135,'Finish order'!$C:$K,6,FALSE),"")</f>
        <v/>
      </c>
      <c r="J135" s="2" t="str">
        <f>IFERROR(VLOOKUP(H$1&amp;":"&amp;H135,'Finish order'!$C:$K,9,FALSE),"")</f>
        <v/>
      </c>
      <c r="K135" s="2" t="str">
        <f>IFERROR(VLOOKUP(H$1&amp;":"&amp;H135,'Finish order'!$C:$K,7,FALSE),"")</f>
        <v/>
      </c>
      <c r="L135" s="11" t="str">
        <f>IFERROR(VLOOKUP(H$1&amp;":"&amp;H135,'Finish order'!$C:$K,5,FALSE),"")</f>
        <v/>
      </c>
      <c r="M135" s="2" t="str">
        <f>IFERROR(VLOOKUP(H$1&amp;":"&amp;H135,'Finish order'!$C:$K,4,FALSE),"")</f>
        <v/>
      </c>
    </row>
    <row r="136" spans="1:13" x14ac:dyDescent="0.2">
      <c r="A136" s="2">
        <v>135</v>
      </c>
      <c r="B136" s="2" t="str">
        <f>IFERROR(VLOOKUP($A$1&amp;":"&amp;A136,'Finish order'!C:K,6,FALSE),"")</f>
        <v/>
      </c>
      <c r="C136" s="2" t="str">
        <f>IFERROR(VLOOKUP(A$1&amp;":"&amp;A136,'Finish order'!$C:$K,9,FALSE),"")</f>
        <v/>
      </c>
      <c r="D136" s="2" t="str">
        <f>IFERROR(VLOOKUP(A$1&amp;":"&amp;A136,'Finish order'!$C:$K,7,FALSE),"")</f>
        <v/>
      </c>
      <c r="E136" s="11" t="str">
        <f>IFERROR(VLOOKUP($A$1&amp;":"&amp;A136,'Finish order'!C:K,5,FALSE),"")</f>
        <v/>
      </c>
      <c r="F136" s="2" t="str">
        <f>IFERROR(VLOOKUP($A$1&amp;":"&amp;A136,'Finish order'!C:K,4,FALSE),"")</f>
        <v/>
      </c>
      <c r="H136" s="2">
        <v>135</v>
      </c>
      <c r="I136" s="2" t="str">
        <f>IFERROR(VLOOKUP(H$1&amp;":"&amp;H136,'Finish order'!$C:$K,6,FALSE),"")</f>
        <v/>
      </c>
      <c r="J136" s="2" t="str">
        <f>IFERROR(VLOOKUP(H$1&amp;":"&amp;H136,'Finish order'!$C:$K,9,FALSE),"")</f>
        <v/>
      </c>
      <c r="K136" s="2" t="str">
        <f>IFERROR(VLOOKUP(H$1&amp;":"&amp;H136,'Finish order'!$C:$K,7,FALSE),"")</f>
        <v/>
      </c>
      <c r="L136" s="11" t="str">
        <f>IFERROR(VLOOKUP(H$1&amp;":"&amp;H136,'Finish order'!$C:$K,5,FALSE),"")</f>
        <v/>
      </c>
      <c r="M136" s="2" t="str">
        <f>IFERROR(VLOOKUP(H$1&amp;":"&amp;H136,'Finish order'!$C:$K,4,FALSE),"")</f>
        <v/>
      </c>
    </row>
    <row r="137" spans="1:13" x14ac:dyDescent="0.2">
      <c r="A137" s="2">
        <v>136</v>
      </c>
      <c r="B137" s="2" t="str">
        <f>IFERROR(VLOOKUP($A$1&amp;":"&amp;A137,'Finish order'!C:K,6,FALSE),"")</f>
        <v/>
      </c>
      <c r="C137" s="2" t="str">
        <f>IFERROR(VLOOKUP(A$1&amp;":"&amp;A137,'Finish order'!$C:$K,9,FALSE),"")</f>
        <v/>
      </c>
      <c r="D137" s="2" t="str">
        <f>IFERROR(VLOOKUP(A$1&amp;":"&amp;A137,'Finish order'!$C:$K,7,FALSE),"")</f>
        <v/>
      </c>
      <c r="E137" s="11" t="str">
        <f>IFERROR(VLOOKUP($A$1&amp;":"&amp;A137,'Finish order'!C:K,5,FALSE),"")</f>
        <v/>
      </c>
      <c r="F137" s="2" t="str">
        <f>IFERROR(VLOOKUP($A$1&amp;":"&amp;A137,'Finish order'!C:K,4,FALSE),"")</f>
        <v/>
      </c>
      <c r="H137" s="2">
        <v>136</v>
      </c>
      <c r="I137" s="2" t="str">
        <f>IFERROR(VLOOKUP(H$1&amp;":"&amp;H137,'Finish order'!$C:$K,6,FALSE),"")</f>
        <v/>
      </c>
      <c r="J137" s="2" t="str">
        <f>IFERROR(VLOOKUP(H$1&amp;":"&amp;H137,'Finish order'!$C:$K,9,FALSE),"")</f>
        <v/>
      </c>
      <c r="K137" s="2" t="str">
        <f>IFERROR(VLOOKUP(H$1&amp;":"&amp;H137,'Finish order'!$C:$K,7,FALSE),"")</f>
        <v/>
      </c>
      <c r="L137" s="11" t="str">
        <f>IFERROR(VLOOKUP(H$1&amp;":"&amp;H137,'Finish order'!$C:$K,5,FALSE),"")</f>
        <v/>
      </c>
      <c r="M137" s="2" t="str">
        <f>IFERROR(VLOOKUP(H$1&amp;":"&amp;H137,'Finish order'!$C:$K,4,FALSE),"")</f>
        <v/>
      </c>
    </row>
    <row r="138" spans="1:13" x14ac:dyDescent="0.2">
      <c r="A138" s="2">
        <v>137</v>
      </c>
      <c r="B138" s="2" t="str">
        <f>IFERROR(VLOOKUP($A$1&amp;":"&amp;A138,'Finish order'!C:K,6,FALSE),"")</f>
        <v/>
      </c>
      <c r="C138" s="2" t="str">
        <f>IFERROR(VLOOKUP(A$1&amp;":"&amp;A138,'Finish order'!$C:$K,9,FALSE),"")</f>
        <v/>
      </c>
      <c r="D138" s="2" t="str">
        <f>IFERROR(VLOOKUP(A$1&amp;":"&amp;A138,'Finish order'!$C:$K,7,FALSE),"")</f>
        <v/>
      </c>
      <c r="E138" s="11" t="str">
        <f>IFERROR(VLOOKUP($A$1&amp;":"&amp;A138,'Finish order'!C:K,5,FALSE),"")</f>
        <v/>
      </c>
      <c r="F138" s="2" t="str">
        <f>IFERROR(VLOOKUP($A$1&amp;":"&amp;A138,'Finish order'!C:K,4,FALSE),"")</f>
        <v/>
      </c>
      <c r="H138" s="2">
        <v>137</v>
      </c>
      <c r="I138" s="2" t="str">
        <f>IFERROR(VLOOKUP(H$1&amp;":"&amp;H138,'Finish order'!$C:$K,6,FALSE),"")</f>
        <v/>
      </c>
      <c r="J138" s="2" t="str">
        <f>IFERROR(VLOOKUP(H$1&amp;":"&amp;H138,'Finish order'!$C:$K,9,FALSE),"")</f>
        <v/>
      </c>
      <c r="K138" s="2" t="str">
        <f>IFERROR(VLOOKUP(H$1&amp;":"&amp;H138,'Finish order'!$C:$K,7,FALSE),"")</f>
        <v/>
      </c>
      <c r="L138" s="11" t="str">
        <f>IFERROR(VLOOKUP(H$1&amp;":"&amp;H138,'Finish order'!$C:$K,5,FALSE),"")</f>
        <v/>
      </c>
      <c r="M138" s="2" t="str">
        <f>IFERROR(VLOOKUP(H$1&amp;":"&amp;H138,'Finish order'!$C:$K,4,FALSE),"")</f>
        <v/>
      </c>
    </row>
    <row r="139" spans="1:13" x14ac:dyDescent="0.2">
      <c r="A139" s="2">
        <v>138</v>
      </c>
      <c r="B139" s="2" t="str">
        <f>IFERROR(VLOOKUP($A$1&amp;":"&amp;A139,'Finish order'!C:K,6,FALSE),"")</f>
        <v/>
      </c>
      <c r="C139" s="2" t="str">
        <f>IFERROR(VLOOKUP(A$1&amp;":"&amp;A139,'Finish order'!$C:$K,9,FALSE),"")</f>
        <v/>
      </c>
      <c r="D139" s="2" t="str">
        <f>IFERROR(VLOOKUP(A$1&amp;":"&amp;A139,'Finish order'!$C:$K,7,FALSE),"")</f>
        <v/>
      </c>
      <c r="E139" s="11" t="str">
        <f>IFERROR(VLOOKUP($A$1&amp;":"&amp;A139,'Finish order'!C:K,5,FALSE),"")</f>
        <v/>
      </c>
      <c r="F139" s="2" t="str">
        <f>IFERROR(VLOOKUP($A$1&amp;":"&amp;A139,'Finish order'!C:K,4,FALSE),"")</f>
        <v/>
      </c>
      <c r="H139" s="2">
        <v>138</v>
      </c>
      <c r="I139" s="2" t="str">
        <f>IFERROR(VLOOKUP(H$1&amp;":"&amp;H139,'Finish order'!$C:$K,6,FALSE),"")</f>
        <v/>
      </c>
      <c r="J139" s="2" t="str">
        <f>IFERROR(VLOOKUP(H$1&amp;":"&amp;H139,'Finish order'!$C:$K,9,FALSE),"")</f>
        <v/>
      </c>
      <c r="K139" s="2" t="str">
        <f>IFERROR(VLOOKUP(H$1&amp;":"&amp;H139,'Finish order'!$C:$K,7,FALSE),"")</f>
        <v/>
      </c>
      <c r="L139" s="11" t="str">
        <f>IFERROR(VLOOKUP(H$1&amp;":"&amp;H139,'Finish order'!$C:$K,5,FALSE),"")</f>
        <v/>
      </c>
      <c r="M139" s="2" t="str">
        <f>IFERROR(VLOOKUP(H$1&amp;":"&amp;H139,'Finish order'!$C:$K,4,FALSE),"")</f>
        <v/>
      </c>
    </row>
    <row r="140" spans="1:13" x14ac:dyDescent="0.2">
      <c r="A140" s="2">
        <v>139</v>
      </c>
      <c r="B140" s="2" t="str">
        <f>IFERROR(VLOOKUP($A$1&amp;":"&amp;A140,'Finish order'!C:K,6,FALSE),"")</f>
        <v/>
      </c>
      <c r="C140" s="2" t="str">
        <f>IFERROR(VLOOKUP(A$1&amp;":"&amp;A140,'Finish order'!$C:$K,9,FALSE),"")</f>
        <v/>
      </c>
      <c r="D140" s="2" t="str">
        <f>IFERROR(VLOOKUP(A$1&amp;":"&amp;A140,'Finish order'!$C:$K,7,FALSE),"")</f>
        <v/>
      </c>
      <c r="E140" s="11" t="str">
        <f>IFERROR(VLOOKUP($A$1&amp;":"&amp;A140,'Finish order'!C:K,5,FALSE),"")</f>
        <v/>
      </c>
      <c r="F140" s="2" t="str">
        <f>IFERROR(VLOOKUP($A$1&amp;":"&amp;A140,'Finish order'!C:K,4,FALSE),"")</f>
        <v/>
      </c>
      <c r="H140" s="2">
        <v>139</v>
      </c>
      <c r="I140" s="2" t="str">
        <f>IFERROR(VLOOKUP(H$1&amp;":"&amp;H140,'Finish order'!$C:$K,6,FALSE),"")</f>
        <v/>
      </c>
      <c r="J140" s="2" t="str">
        <f>IFERROR(VLOOKUP(H$1&amp;":"&amp;H140,'Finish order'!$C:$K,9,FALSE),"")</f>
        <v/>
      </c>
      <c r="K140" s="2" t="str">
        <f>IFERROR(VLOOKUP(H$1&amp;":"&amp;H140,'Finish order'!$C:$K,7,FALSE),"")</f>
        <v/>
      </c>
      <c r="L140" s="11" t="str">
        <f>IFERROR(VLOOKUP(H$1&amp;":"&amp;H140,'Finish order'!$C:$K,5,FALSE),"")</f>
        <v/>
      </c>
      <c r="M140" s="2" t="str">
        <f>IFERROR(VLOOKUP(H$1&amp;":"&amp;H140,'Finish order'!$C:$K,4,FALSE),"")</f>
        <v/>
      </c>
    </row>
    <row r="141" spans="1:13" x14ac:dyDescent="0.2">
      <c r="A141" s="2">
        <v>140</v>
      </c>
      <c r="B141" s="2" t="str">
        <f>IFERROR(VLOOKUP($A$1&amp;":"&amp;A141,'Finish order'!C:K,6,FALSE),"")</f>
        <v/>
      </c>
      <c r="C141" s="2" t="str">
        <f>IFERROR(VLOOKUP(A$1&amp;":"&amp;A141,'Finish order'!$C:$K,9,FALSE),"")</f>
        <v/>
      </c>
      <c r="D141" s="2" t="str">
        <f>IFERROR(VLOOKUP(A$1&amp;":"&amp;A141,'Finish order'!$C:$K,7,FALSE),"")</f>
        <v/>
      </c>
      <c r="E141" s="11" t="str">
        <f>IFERROR(VLOOKUP($A$1&amp;":"&amp;A141,'Finish order'!C:K,5,FALSE),"")</f>
        <v/>
      </c>
      <c r="F141" s="2" t="str">
        <f>IFERROR(VLOOKUP($A$1&amp;":"&amp;A141,'Finish order'!C:K,4,FALSE),"")</f>
        <v/>
      </c>
      <c r="H141" s="2">
        <v>140</v>
      </c>
      <c r="I141" s="2" t="str">
        <f>IFERROR(VLOOKUP(H$1&amp;":"&amp;H141,'Finish order'!$C:$K,6,FALSE),"")</f>
        <v/>
      </c>
      <c r="J141" s="2" t="str">
        <f>IFERROR(VLOOKUP(H$1&amp;":"&amp;H141,'Finish order'!$C:$K,9,FALSE),"")</f>
        <v/>
      </c>
      <c r="K141" s="2" t="str">
        <f>IFERROR(VLOOKUP(H$1&amp;":"&amp;H141,'Finish order'!$C:$K,7,FALSE),"")</f>
        <v/>
      </c>
      <c r="L141" s="11" t="str">
        <f>IFERROR(VLOOKUP(H$1&amp;":"&amp;H141,'Finish order'!$C:$K,5,FALSE),"")</f>
        <v/>
      </c>
      <c r="M141" s="2" t="str">
        <f>IFERROR(VLOOKUP(H$1&amp;":"&amp;H141,'Finish order'!$C:$K,4,FALSE),"")</f>
        <v/>
      </c>
    </row>
    <row r="142" spans="1:13" x14ac:dyDescent="0.2">
      <c r="A142" s="2">
        <v>141</v>
      </c>
      <c r="B142" s="2" t="str">
        <f>IFERROR(VLOOKUP($A$1&amp;":"&amp;A142,'Finish order'!C:K,6,FALSE),"")</f>
        <v/>
      </c>
      <c r="C142" s="2" t="str">
        <f>IFERROR(VLOOKUP(A$1&amp;":"&amp;A142,'Finish order'!$C:$K,9,FALSE),"")</f>
        <v/>
      </c>
      <c r="D142" s="2" t="str">
        <f>IFERROR(VLOOKUP(A$1&amp;":"&amp;A142,'Finish order'!$C:$K,7,FALSE),"")</f>
        <v/>
      </c>
      <c r="E142" s="11" t="str">
        <f>IFERROR(VLOOKUP($A$1&amp;":"&amp;A142,'Finish order'!C:K,5,FALSE),"")</f>
        <v/>
      </c>
      <c r="F142" s="2" t="str">
        <f>IFERROR(VLOOKUP($A$1&amp;":"&amp;A142,'Finish order'!C:K,4,FALSE),"")</f>
        <v/>
      </c>
      <c r="H142" s="2">
        <v>141</v>
      </c>
      <c r="I142" s="2" t="str">
        <f>IFERROR(VLOOKUP(H$1&amp;":"&amp;H142,'Finish order'!$C:$K,6,FALSE),"")</f>
        <v/>
      </c>
      <c r="J142" s="2" t="str">
        <f>IFERROR(VLOOKUP(H$1&amp;":"&amp;H142,'Finish order'!$C:$K,9,FALSE),"")</f>
        <v/>
      </c>
      <c r="K142" s="2" t="str">
        <f>IFERROR(VLOOKUP(H$1&amp;":"&amp;H142,'Finish order'!$C:$K,7,FALSE),"")</f>
        <v/>
      </c>
      <c r="L142" s="11" t="str">
        <f>IFERROR(VLOOKUP(H$1&amp;":"&amp;H142,'Finish order'!$C:$K,5,FALSE),"")</f>
        <v/>
      </c>
      <c r="M142" s="2" t="str">
        <f>IFERROR(VLOOKUP(H$1&amp;":"&amp;H142,'Finish order'!$C:$K,4,FALSE),"")</f>
        <v/>
      </c>
    </row>
    <row r="143" spans="1:13" x14ac:dyDescent="0.2">
      <c r="A143" s="2">
        <v>142</v>
      </c>
      <c r="B143" s="2" t="str">
        <f>IFERROR(VLOOKUP($A$1&amp;":"&amp;A143,'Finish order'!C:K,6,FALSE),"")</f>
        <v/>
      </c>
      <c r="C143" s="2" t="str">
        <f>IFERROR(VLOOKUP(A$1&amp;":"&amp;A143,'Finish order'!$C:$K,9,FALSE),"")</f>
        <v/>
      </c>
      <c r="D143" s="2" t="str">
        <f>IFERROR(VLOOKUP(A$1&amp;":"&amp;A143,'Finish order'!$C:$K,7,FALSE),"")</f>
        <v/>
      </c>
      <c r="E143" s="11" t="str">
        <f>IFERROR(VLOOKUP($A$1&amp;":"&amp;A143,'Finish order'!C:K,5,FALSE),"")</f>
        <v/>
      </c>
      <c r="F143" s="2" t="str">
        <f>IFERROR(VLOOKUP($A$1&amp;":"&amp;A143,'Finish order'!C:K,4,FALSE),"")</f>
        <v/>
      </c>
      <c r="H143" s="2">
        <v>142</v>
      </c>
      <c r="I143" s="2" t="str">
        <f>IFERROR(VLOOKUP(H$1&amp;":"&amp;H143,'Finish order'!$C:$K,6,FALSE),"")</f>
        <v/>
      </c>
      <c r="J143" s="2" t="str">
        <f>IFERROR(VLOOKUP(H$1&amp;":"&amp;H143,'Finish order'!$C:$K,9,FALSE),"")</f>
        <v/>
      </c>
      <c r="K143" s="2" t="str">
        <f>IFERROR(VLOOKUP(H$1&amp;":"&amp;H143,'Finish order'!$C:$K,7,FALSE),"")</f>
        <v/>
      </c>
      <c r="L143" s="11" t="str">
        <f>IFERROR(VLOOKUP(H$1&amp;":"&amp;H143,'Finish order'!$C:$K,5,FALSE),"")</f>
        <v/>
      </c>
      <c r="M143" s="2" t="str">
        <f>IFERROR(VLOOKUP(H$1&amp;":"&amp;H143,'Finish order'!$C:$K,4,FALSE),"")</f>
        <v/>
      </c>
    </row>
    <row r="144" spans="1:13" x14ac:dyDescent="0.2">
      <c r="A144" s="2">
        <v>143</v>
      </c>
      <c r="B144" s="2" t="str">
        <f>IFERROR(VLOOKUP($A$1&amp;":"&amp;A144,'Finish order'!C:K,6,FALSE),"")</f>
        <v/>
      </c>
      <c r="C144" s="2" t="str">
        <f>IFERROR(VLOOKUP(A$1&amp;":"&amp;A144,'Finish order'!$C:$K,9,FALSE),"")</f>
        <v/>
      </c>
      <c r="D144" s="2" t="str">
        <f>IFERROR(VLOOKUP(A$1&amp;":"&amp;A144,'Finish order'!$C:$K,7,FALSE),"")</f>
        <v/>
      </c>
      <c r="E144" s="11" t="str">
        <f>IFERROR(VLOOKUP($A$1&amp;":"&amp;A144,'Finish order'!C:K,5,FALSE),"")</f>
        <v/>
      </c>
      <c r="F144" s="2" t="str">
        <f>IFERROR(VLOOKUP($A$1&amp;":"&amp;A144,'Finish order'!C:K,4,FALSE),"")</f>
        <v/>
      </c>
      <c r="H144" s="2">
        <v>143</v>
      </c>
      <c r="I144" s="2" t="str">
        <f>IFERROR(VLOOKUP(H$1&amp;":"&amp;H144,'Finish order'!$C:$K,6,FALSE),"")</f>
        <v/>
      </c>
      <c r="J144" s="2" t="str">
        <f>IFERROR(VLOOKUP(H$1&amp;":"&amp;H144,'Finish order'!$C:$K,9,FALSE),"")</f>
        <v/>
      </c>
      <c r="K144" s="2" t="str">
        <f>IFERROR(VLOOKUP(H$1&amp;":"&amp;H144,'Finish order'!$C:$K,7,FALSE),"")</f>
        <v/>
      </c>
      <c r="L144" s="11" t="str">
        <f>IFERROR(VLOOKUP(H$1&amp;":"&amp;H144,'Finish order'!$C:$K,5,FALSE),"")</f>
        <v/>
      </c>
      <c r="M144" s="2" t="str">
        <f>IFERROR(VLOOKUP(H$1&amp;":"&amp;H144,'Finish order'!$C:$K,4,FALSE),"")</f>
        <v/>
      </c>
    </row>
    <row r="145" spans="1:13" x14ac:dyDescent="0.2">
      <c r="A145" s="2">
        <v>144</v>
      </c>
      <c r="B145" s="2" t="str">
        <f>IFERROR(VLOOKUP($A$1&amp;":"&amp;A145,'Finish order'!C:K,6,FALSE),"")</f>
        <v/>
      </c>
      <c r="C145" s="2" t="str">
        <f>IFERROR(VLOOKUP(A$1&amp;":"&amp;A145,'Finish order'!$C:$K,9,FALSE),"")</f>
        <v/>
      </c>
      <c r="D145" s="2" t="str">
        <f>IFERROR(VLOOKUP(A$1&amp;":"&amp;A145,'Finish order'!$C:$K,7,FALSE),"")</f>
        <v/>
      </c>
      <c r="E145" s="11" t="str">
        <f>IFERROR(VLOOKUP($A$1&amp;":"&amp;A145,'Finish order'!C:K,5,FALSE),"")</f>
        <v/>
      </c>
      <c r="F145" s="2" t="str">
        <f>IFERROR(VLOOKUP($A$1&amp;":"&amp;A145,'Finish order'!C:K,4,FALSE),"")</f>
        <v/>
      </c>
      <c r="H145" s="2">
        <v>144</v>
      </c>
      <c r="I145" s="2" t="str">
        <f>IFERROR(VLOOKUP(H$1&amp;":"&amp;H145,'Finish order'!$C:$K,6,FALSE),"")</f>
        <v/>
      </c>
      <c r="J145" s="2" t="str">
        <f>IFERROR(VLOOKUP(H$1&amp;":"&amp;H145,'Finish order'!$C:$K,9,FALSE),"")</f>
        <v/>
      </c>
      <c r="K145" s="2" t="str">
        <f>IFERROR(VLOOKUP(H$1&amp;":"&amp;H145,'Finish order'!$C:$K,7,FALSE),"")</f>
        <v/>
      </c>
      <c r="L145" s="11" t="str">
        <f>IFERROR(VLOOKUP(H$1&amp;":"&amp;H145,'Finish order'!$C:$K,5,FALSE),"")</f>
        <v/>
      </c>
      <c r="M145" s="2" t="str">
        <f>IFERROR(VLOOKUP(H$1&amp;":"&amp;H145,'Finish order'!$C:$K,4,FALSE),"")</f>
        <v/>
      </c>
    </row>
    <row r="146" spans="1:13" x14ac:dyDescent="0.2">
      <c r="A146" s="2">
        <v>145</v>
      </c>
      <c r="B146" s="2" t="str">
        <f>IFERROR(VLOOKUP($A$1&amp;":"&amp;A146,'Finish order'!C:K,6,FALSE),"")</f>
        <v/>
      </c>
      <c r="C146" s="2" t="str">
        <f>IFERROR(VLOOKUP(A$1&amp;":"&amp;A146,'Finish order'!$C:$K,9,FALSE),"")</f>
        <v/>
      </c>
      <c r="D146" s="2" t="str">
        <f>IFERROR(VLOOKUP(A$1&amp;":"&amp;A146,'Finish order'!$C:$K,7,FALSE),"")</f>
        <v/>
      </c>
      <c r="E146" s="11" t="str">
        <f>IFERROR(VLOOKUP($A$1&amp;":"&amp;A146,'Finish order'!C:K,5,FALSE),"")</f>
        <v/>
      </c>
      <c r="F146" s="2" t="str">
        <f>IFERROR(VLOOKUP($A$1&amp;":"&amp;A146,'Finish order'!C:K,4,FALSE),"")</f>
        <v/>
      </c>
      <c r="H146" s="2">
        <v>145</v>
      </c>
      <c r="I146" s="2" t="str">
        <f>IFERROR(VLOOKUP(H$1&amp;":"&amp;H146,'Finish order'!$C:$K,6,FALSE),"")</f>
        <v/>
      </c>
      <c r="J146" s="2" t="str">
        <f>IFERROR(VLOOKUP(H$1&amp;":"&amp;H146,'Finish order'!$C:$K,9,FALSE),"")</f>
        <v/>
      </c>
      <c r="K146" s="2" t="str">
        <f>IFERROR(VLOOKUP(H$1&amp;":"&amp;H146,'Finish order'!$C:$K,7,FALSE),"")</f>
        <v/>
      </c>
      <c r="L146" s="11" t="str">
        <f>IFERROR(VLOOKUP(H$1&amp;":"&amp;H146,'Finish order'!$C:$K,5,FALSE),"")</f>
        <v/>
      </c>
      <c r="M146" s="2" t="str">
        <f>IFERROR(VLOOKUP(H$1&amp;":"&amp;H146,'Finish order'!$C:$K,4,FALSE),"")</f>
        <v/>
      </c>
    </row>
    <row r="147" spans="1:13" x14ac:dyDescent="0.2">
      <c r="A147" s="2">
        <v>146</v>
      </c>
      <c r="B147" s="2" t="str">
        <f>IFERROR(VLOOKUP($A$1&amp;":"&amp;A147,'Finish order'!C:K,6,FALSE),"")</f>
        <v/>
      </c>
      <c r="C147" s="2" t="str">
        <f>IFERROR(VLOOKUP(A$1&amp;":"&amp;A147,'Finish order'!$C:$K,9,FALSE),"")</f>
        <v/>
      </c>
      <c r="D147" s="2" t="str">
        <f>IFERROR(VLOOKUP(A$1&amp;":"&amp;A147,'Finish order'!$C:$K,7,FALSE),"")</f>
        <v/>
      </c>
      <c r="E147" s="11" t="str">
        <f>IFERROR(VLOOKUP($A$1&amp;":"&amp;A147,'Finish order'!C:K,5,FALSE),"")</f>
        <v/>
      </c>
      <c r="F147" s="2" t="str">
        <f>IFERROR(VLOOKUP($A$1&amp;":"&amp;A147,'Finish order'!C:K,4,FALSE),"")</f>
        <v/>
      </c>
      <c r="H147" s="2">
        <v>146</v>
      </c>
      <c r="I147" s="2" t="str">
        <f>IFERROR(VLOOKUP(H$1&amp;":"&amp;H147,'Finish order'!$C:$K,6,FALSE),"")</f>
        <v/>
      </c>
      <c r="J147" s="2" t="str">
        <f>IFERROR(VLOOKUP(H$1&amp;":"&amp;H147,'Finish order'!$C:$K,9,FALSE),"")</f>
        <v/>
      </c>
      <c r="K147" s="2" t="str">
        <f>IFERROR(VLOOKUP(H$1&amp;":"&amp;H147,'Finish order'!$C:$K,7,FALSE),"")</f>
        <v/>
      </c>
      <c r="L147" s="11" t="str">
        <f>IFERROR(VLOOKUP(H$1&amp;":"&amp;H147,'Finish order'!$C:$K,5,FALSE),"")</f>
        <v/>
      </c>
      <c r="M147" s="2" t="str">
        <f>IFERROR(VLOOKUP(H$1&amp;":"&amp;H147,'Finish order'!$C:$K,4,FALSE),"")</f>
        <v/>
      </c>
    </row>
    <row r="148" spans="1:13" x14ac:dyDescent="0.2">
      <c r="A148" s="2">
        <v>147</v>
      </c>
      <c r="B148" s="2" t="str">
        <f>IFERROR(VLOOKUP($A$1&amp;":"&amp;A148,'Finish order'!C:K,6,FALSE),"")</f>
        <v/>
      </c>
      <c r="C148" s="2" t="str">
        <f>IFERROR(VLOOKUP(A$1&amp;":"&amp;A148,'Finish order'!$C:$K,9,FALSE),"")</f>
        <v/>
      </c>
      <c r="D148" s="2" t="str">
        <f>IFERROR(VLOOKUP(A$1&amp;":"&amp;A148,'Finish order'!$C:$K,7,FALSE),"")</f>
        <v/>
      </c>
      <c r="E148" s="11" t="str">
        <f>IFERROR(VLOOKUP($A$1&amp;":"&amp;A148,'Finish order'!C:K,5,FALSE),"")</f>
        <v/>
      </c>
      <c r="F148" s="2" t="str">
        <f>IFERROR(VLOOKUP($A$1&amp;":"&amp;A148,'Finish order'!C:K,4,FALSE),"")</f>
        <v/>
      </c>
      <c r="H148" s="2">
        <v>147</v>
      </c>
      <c r="I148" s="2" t="str">
        <f>IFERROR(VLOOKUP(H$1&amp;":"&amp;H148,'Finish order'!$C:$K,6,FALSE),"")</f>
        <v/>
      </c>
      <c r="J148" s="2" t="str">
        <f>IFERROR(VLOOKUP(H$1&amp;":"&amp;H148,'Finish order'!$C:$K,9,FALSE),"")</f>
        <v/>
      </c>
      <c r="K148" s="2" t="str">
        <f>IFERROR(VLOOKUP(H$1&amp;":"&amp;H148,'Finish order'!$C:$K,7,FALSE),"")</f>
        <v/>
      </c>
      <c r="L148" s="11" t="str">
        <f>IFERROR(VLOOKUP(H$1&amp;":"&amp;H148,'Finish order'!$C:$K,5,FALSE),"")</f>
        <v/>
      </c>
      <c r="M148" s="2" t="str">
        <f>IFERROR(VLOOKUP(H$1&amp;":"&amp;H148,'Finish order'!$C:$K,4,FALSE),"")</f>
        <v/>
      </c>
    </row>
    <row r="149" spans="1:13" x14ac:dyDescent="0.2">
      <c r="A149" s="2">
        <v>148</v>
      </c>
      <c r="B149" s="2" t="str">
        <f>IFERROR(VLOOKUP($A$1&amp;":"&amp;A149,'Finish order'!C:K,6,FALSE),"")</f>
        <v/>
      </c>
      <c r="C149" s="2" t="str">
        <f>IFERROR(VLOOKUP(A$1&amp;":"&amp;A149,'Finish order'!$C:$K,9,FALSE),"")</f>
        <v/>
      </c>
      <c r="D149" s="2" t="str">
        <f>IFERROR(VLOOKUP(A$1&amp;":"&amp;A149,'Finish order'!$C:$K,7,FALSE),"")</f>
        <v/>
      </c>
      <c r="E149" s="11" t="str">
        <f>IFERROR(VLOOKUP($A$1&amp;":"&amp;A149,'Finish order'!C:K,5,FALSE),"")</f>
        <v/>
      </c>
      <c r="F149" s="2" t="str">
        <f>IFERROR(VLOOKUP($A$1&amp;":"&amp;A149,'Finish order'!C:K,4,FALSE),"")</f>
        <v/>
      </c>
      <c r="H149" s="2">
        <v>148</v>
      </c>
      <c r="I149" s="2" t="str">
        <f>IFERROR(VLOOKUP(H$1&amp;":"&amp;H149,'Finish order'!$C:$K,6,FALSE),"")</f>
        <v/>
      </c>
      <c r="J149" s="2" t="str">
        <f>IFERROR(VLOOKUP(H$1&amp;":"&amp;H149,'Finish order'!$C:$K,9,FALSE),"")</f>
        <v/>
      </c>
      <c r="K149" s="2" t="str">
        <f>IFERROR(VLOOKUP(H$1&amp;":"&amp;H149,'Finish order'!$C:$K,7,FALSE),"")</f>
        <v/>
      </c>
      <c r="L149" s="11" t="str">
        <f>IFERROR(VLOOKUP(H$1&amp;":"&amp;H149,'Finish order'!$C:$K,5,FALSE),"")</f>
        <v/>
      </c>
      <c r="M149" s="2" t="str">
        <f>IFERROR(VLOOKUP(H$1&amp;":"&amp;H149,'Finish order'!$C:$K,4,FALSE),"")</f>
        <v/>
      </c>
    </row>
    <row r="150" spans="1:13" x14ac:dyDescent="0.2">
      <c r="A150" s="2">
        <v>149</v>
      </c>
      <c r="B150" s="2" t="str">
        <f>IFERROR(VLOOKUP($A$1&amp;":"&amp;A150,'Finish order'!C:K,6,FALSE),"")</f>
        <v/>
      </c>
      <c r="C150" s="2" t="str">
        <f>IFERROR(VLOOKUP(A$1&amp;":"&amp;A150,'Finish order'!$C:$K,9,FALSE),"")</f>
        <v/>
      </c>
      <c r="D150" s="2" t="str">
        <f>IFERROR(VLOOKUP(A$1&amp;":"&amp;A150,'Finish order'!$C:$K,7,FALSE),"")</f>
        <v/>
      </c>
      <c r="E150" s="11" t="str">
        <f>IFERROR(VLOOKUP($A$1&amp;":"&amp;A150,'Finish order'!C:K,5,FALSE),"")</f>
        <v/>
      </c>
      <c r="F150" s="2" t="str">
        <f>IFERROR(VLOOKUP($A$1&amp;":"&amp;A150,'Finish order'!C:K,4,FALSE),"")</f>
        <v/>
      </c>
      <c r="H150" s="2">
        <v>149</v>
      </c>
      <c r="I150" s="2" t="str">
        <f>IFERROR(VLOOKUP(H$1&amp;":"&amp;H150,'Finish order'!$C:$K,6,FALSE),"")</f>
        <v/>
      </c>
      <c r="J150" s="2" t="str">
        <f>IFERROR(VLOOKUP(H$1&amp;":"&amp;H150,'Finish order'!$C:$K,9,FALSE),"")</f>
        <v/>
      </c>
      <c r="K150" s="2" t="str">
        <f>IFERROR(VLOOKUP(H$1&amp;":"&amp;H150,'Finish order'!$C:$K,7,FALSE),"")</f>
        <v/>
      </c>
      <c r="L150" s="11" t="str">
        <f>IFERROR(VLOOKUP(H$1&amp;":"&amp;H150,'Finish order'!$C:$K,5,FALSE),"")</f>
        <v/>
      </c>
      <c r="M150" s="2" t="str">
        <f>IFERROR(VLOOKUP(H$1&amp;":"&amp;H150,'Finish order'!$C:$K,4,FALSE),"")</f>
        <v/>
      </c>
    </row>
    <row r="151" spans="1:13" x14ac:dyDescent="0.2">
      <c r="A151" s="2">
        <v>150</v>
      </c>
      <c r="B151" s="2" t="str">
        <f>IFERROR(VLOOKUP($A$1&amp;":"&amp;A151,'Finish order'!C:K,6,FALSE),"")</f>
        <v/>
      </c>
      <c r="C151" s="2" t="str">
        <f>IFERROR(VLOOKUP(A$1&amp;":"&amp;A151,'Finish order'!$C:$K,9,FALSE),"")</f>
        <v/>
      </c>
      <c r="D151" s="2" t="str">
        <f>IFERROR(VLOOKUP(A$1&amp;":"&amp;A151,'Finish order'!$C:$K,7,FALSE),"")</f>
        <v/>
      </c>
      <c r="E151" s="11" t="str">
        <f>IFERROR(VLOOKUP($A$1&amp;":"&amp;A151,'Finish order'!C:K,5,FALSE),"")</f>
        <v/>
      </c>
      <c r="F151" s="2" t="str">
        <f>IFERROR(VLOOKUP($A$1&amp;":"&amp;A151,'Finish order'!C:K,4,FALSE),"")</f>
        <v/>
      </c>
      <c r="H151" s="2">
        <v>150</v>
      </c>
      <c r="I151" s="2" t="str">
        <f>IFERROR(VLOOKUP(H$1&amp;":"&amp;H151,'Finish order'!$C:$K,6,FALSE),"")</f>
        <v/>
      </c>
      <c r="J151" s="2" t="str">
        <f>IFERROR(VLOOKUP(H$1&amp;":"&amp;H151,'Finish order'!$C:$K,9,FALSE),"")</f>
        <v/>
      </c>
      <c r="K151" s="2" t="str">
        <f>IFERROR(VLOOKUP(H$1&amp;":"&amp;H151,'Finish order'!$C:$K,7,FALSE),"")</f>
        <v/>
      </c>
      <c r="L151" s="11" t="str">
        <f>IFERROR(VLOOKUP(H$1&amp;":"&amp;H151,'Finish order'!$C:$K,5,FALSE),"")</f>
        <v/>
      </c>
      <c r="M151" s="2" t="str">
        <f>IFERROR(VLOOKUP(H$1&amp;":"&amp;H151,'Finish order'!$C:$K,4,FALSE),"")</f>
        <v/>
      </c>
    </row>
    <row r="152" spans="1:13" x14ac:dyDescent="0.2">
      <c r="A152" s="2">
        <v>151</v>
      </c>
      <c r="B152" s="2" t="str">
        <f>IFERROR(VLOOKUP($A$1&amp;":"&amp;A152,'Finish order'!C:K,6,FALSE),"")</f>
        <v/>
      </c>
      <c r="C152" s="2" t="str">
        <f>IFERROR(VLOOKUP(A$1&amp;":"&amp;A152,'Finish order'!$C:$K,9,FALSE),"")</f>
        <v/>
      </c>
      <c r="D152" s="2" t="str">
        <f>IFERROR(VLOOKUP(A$1&amp;":"&amp;A152,'Finish order'!$C:$K,7,FALSE),"")</f>
        <v/>
      </c>
      <c r="E152" s="11" t="str">
        <f>IFERROR(VLOOKUP($A$1&amp;":"&amp;A152,'Finish order'!C:K,5,FALSE),"")</f>
        <v/>
      </c>
      <c r="F152" s="2" t="str">
        <f>IFERROR(VLOOKUP($A$1&amp;":"&amp;A152,'Finish order'!C:K,4,FALSE),"")</f>
        <v/>
      </c>
      <c r="H152" s="2">
        <v>151</v>
      </c>
      <c r="I152" s="2" t="str">
        <f>IFERROR(VLOOKUP(H$1&amp;":"&amp;H152,'Finish order'!$C:$K,6,FALSE),"")</f>
        <v/>
      </c>
      <c r="J152" s="2" t="str">
        <f>IFERROR(VLOOKUP(H$1&amp;":"&amp;H152,'Finish order'!$C:$K,9,FALSE),"")</f>
        <v/>
      </c>
      <c r="K152" s="2" t="str">
        <f>IFERROR(VLOOKUP(H$1&amp;":"&amp;H152,'Finish order'!$C:$K,7,FALSE),"")</f>
        <v/>
      </c>
      <c r="L152" s="11" t="str">
        <f>IFERROR(VLOOKUP(H$1&amp;":"&amp;H152,'Finish order'!$C:$K,5,FALSE),"")</f>
        <v/>
      </c>
      <c r="M152" s="2" t="str">
        <f>IFERROR(VLOOKUP(H$1&amp;":"&amp;H152,'Finish order'!$C:$K,4,FALSE),"")</f>
        <v/>
      </c>
    </row>
    <row r="153" spans="1:13" x14ac:dyDescent="0.2">
      <c r="A153" s="2">
        <v>152</v>
      </c>
      <c r="B153" s="2" t="str">
        <f>IFERROR(VLOOKUP($A$1&amp;":"&amp;A153,'Finish order'!C:K,6,FALSE),"")</f>
        <v/>
      </c>
      <c r="C153" s="2" t="str">
        <f>IFERROR(VLOOKUP(A$1&amp;":"&amp;A153,'Finish order'!$C:$K,9,FALSE),"")</f>
        <v/>
      </c>
      <c r="D153" s="2" t="str">
        <f>IFERROR(VLOOKUP(A$1&amp;":"&amp;A153,'Finish order'!$C:$K,7,FALSE),"")</f>
        <v/>
      </c>
      <c r="E153" s="11" t="str">
        <f>IFERROR(VLOOKUP($A$1&amp;":"&amp;A153,'Finish order'!C:K,5,FALSE),"")</f>
        <v/>
      </c>
      <c r="F153" s="2" t="str">
        <f>IFERROR(VLOOKUP($A$1&amp;":"&amp;A153,'Finish order'!C:K,4,FALSE),"")</f>
        <v/>
      </c>
      <c r="H153" s="2">
        <v>152</v>
      </c>
      <c r="I153" s="2" t="str">
        <f>IFERROR(VLOOKUP(H$1&amp;":"&amp;H153,'Finish order'!$C:$K,6,FALSE),"")</f>
        <v/>
      </c>
      <c r="J153" s="2" t="str">
        <f>IFERROR(VLOOKUP(H$1&amp;":"&amp;H153,'Finish order'!$C:$K,9,FALSE),"")</f>
        <v/>
      </c>
      <c r="K153" s="2" t="str">
        <f>IFERROR(VLOOKUP(H$1&amp;":"&amp;H153,'Finish order'!$C:$K,7,FALSE),"")</f>
        <v/>
      </c>
      <c r="L153" s="11" t="str">
        <f>IFERROR(VLOOKUP(H$1&amp;":"&amp;H153,'Finish order'!$C:$K,5,FALSE),"")</f>
        <v/>
      </c>
      <c r="M153" s="2" t="str">
        <f>IFERROR(VLOOKUP(H$1&amp;":"&amp;H153,'Finish order'!$C:$K,4,FALSE),"")</f>
        <v/>
      </c>
    </row>
    <row r="154" spans="1:13" x14ac:dyDescent="0.2">
      <c r="A154" s="2">
        <v>153</v>
      </c>
      <c r="B154" s="2" t="str">
        <f>IFERROR(VLOOKUP($A$1&amp;":"&amp;A154,'Finish order'!C:K,6,FALSE),"")</f>
        <v/>
      </c>
      <c r="C154" s="2" t="str">
        <f>IFERROR(VLOOKUP(A$1&amp;":"&amp;A154,'Finish order'!$C:$K,9,FALSE),"")</f>
        <v/>
      </c>
      <c r="D154" s="2" t="str">
        <f>IFERROR(VLOOKUP(A$1&amp;":"&amp;A154,'Finish order'!$C:$K,7,FALSE),"")</f>
        <v/>
      </c>
      <c r="E154" s="11" t="str">
        <f>IFERROR(VLOOKUP($A$1&amp;":"&amp;A154,'Finish order'!C:K,5,FALSE),"")</f>
        <v/>
      </c>
      <c r="F154" s="2" t="str">
        <f>IFERROR(VLOOKUP($A$1&amp;":"&amp;A154,'Finish order'!C:K,4,FALSE),"")</f>
        <v/>
      </c>
      <c r="H154" s="2">
        <v>153</v>
      </c>
      <c r="I154" s="2" t="str">
        <f>IFERROR(VLOOKUP(H$1&amp;":"&amp;H154,'Finish order'!$C:$K,6,FALSE),"")</f>
        <v/>
      </c>
      <c r="J154" s="2" t="str">
        <f>IFERROR(VLOOKUP(H$1&amp;":"&amp;H154,'Finish order'!$C:$K,9,FALSE),"")</f>
        <v/>
      </c>
      <c r="K154" s="2" t="str">
        <f>IFERROR(VLOOKUP(H$1&amp;":"&amp;H154,'Finish order'!$C:$K,7,FALSE),"")</f>
        <v/>
      </c>
      <c r="L154" s="11" t="str">
        <f>IFERROR(VLOOKUP(H$1&amp;":"&amp;H154,'Finish order'!$C:$K,5,FALSE),"")</f>
        <v/>
      </c>
      <c r="M154" s="2" t="str">
        <f>IFERROR(VLOOKUP(H$1&amp;":"&amp;H154,'Finish order'!$C:$K,4,FALSE),"")</f>
        <v/>
      </c>
    </row>
    <row r="155" spans="1:13" x14ac:dyDescent="0.2">
      <c r="A155" s="2">
        <v>154</v>
      </c>
      <c r="B155" s="2" t="str">
        <f>IFERROR(VLOOKUP($A$1&amp;":"&amp;A155,'Finish order'!C:K,6,FALSE),"")</f>
        <v/>
      </c>
      <c r="C155" s="2" t="str">
        <f>IFERROR(VLOOKUP(A$1&amp;":"&amp;A155,'Finish order'!$C:$K,9,FALSE),"")</f>
        <v/>
      </c>
      <c r="D155" s="2" t="str">
        <f>IFERROR(VLOOKUP(A$1&amp;":"&amp;A155,'Finish order'!$C:$K,7,FALSE),"")</f>
        <v/>
      </c>
      <c r="E155" s="11" t="str">
        <f>IFERROR(VLOOKUP($A$1&amp;":"&amp;A155,'Finish order'!C:K,5,FALSE),"")</f>
        <v/>
      </c>
      <c r="F155" s="2" t="str">
        <f>IFERROR(VLOOKUP($A$1&amp;":"&amp;A155,'Finish order'!C:K,4,FALSE),"")</f>
        <v/>
      </c>
      <c r="H155" s="2">
        <v>154</v>
      </c>
      <c r="I155" s="2" t="str">
        <f>IFERROR(VLOOKUP(H$1&amp;":"&amp;H155,'Finish order'!$C:$K,6,FALSE),"")</f>
        <v/>
      </c>
      <c r="J155" s="2" t="str">
        <f>IFERROR(VLOOKUP(H$1&amp;":"&amp;H155,'Finish order'!$C:$K,9,FALSE),"")</f>
        <v/>
      </c>
      <c r="K155" s="2" t="str">
        <f>IFERROR(VLOOKUP(H$1&amp;":"&amp;H155,'Finish order'!$C:$K,7,FALSE),"")</f>
        <v/>
      </c>
      <c r="L155" s="11" t="str">
        <f>IFERROR(VLOOKUP(H$1&amp;":"&amp;H155,'Finish order'!$C:$K,5,FALSE),"")</f>
        <v/>
      </c>
      <c r="M155" s="2" t="str">
        <f>IFERROR(VLOOKUP(H$1&amp;":"&amp;H155,'Finish order'!$C:$K,4,FALSE),"")</f>
        <v/>
      </c>
    </row>
    <row r="156" spans="1:13" x14ac:dyDescent="0.2">
      <c r="A156" s="2">
        <v>155</v>
      </c>
      <c r="B156" s="2" t="str">
        <f>IFERROR(VLOOKUP($A$1&amp;":"&amp;A156,'Finish order'!C:K,6,FALSE),"")</f>
        <v/>
      </c>
      <c r="C156" s="2" t="str">
        <f>IFERROR(VLOOKUP(A$1&amp;":"&amp;A156,'Finish order'!$C:$K,9,FALSE),"")</f>
        <v/>
      </c>
      <c r="D156" s="2" t="str">
        <f>IFERROR(VLOOKUP(A$1&amp;":"&amp;A156,'Finish order'!$C:$K,7,FALSE),"")</f>
        <v/>
      </c>
      <c r="E156" s="11" t="str">
        <f>IFERROR(VLOOKUP($A$1&amp;":"&amp;A156,'Finish order'!C:K,5,FALSE),"")</f>
        <v/>
      </c>
      <c r="F156" s="2" t="str">
        <f>IFERROR(VLOOKUP($A$1&amp;":"&amp;A156,'Finish order'!C:K,4,FALSE),"")</f>
        <v/>
      </c>
      <c r="H156" s="2">
        <v>155</v>
      </c>
      <c r="I156" s="2" t="str">
        <f>IFERROR(VLOOKUP(H$1&amp;":"&amp;H156,'Finish order'!$C:$K,6,FALSE),"")</f>
        <v/>
      </c>
      <c r="J156" s="2" t="str">
        <f>IFERROR(VLOOKUP(H$1&amp;":"&amp;H156,'Finish order'!$C:$K,9,FALSE),"")</f>
        <v/>
      </c>
      <c r="K156" s="2" t="str">
        <f>IFERROR(VLOOKUP(H$1&amp;":"&amp;H156,'Finish order'!$C:$K,7,FALSE),"")</f>
        <v/>
      </c>
      <c r="L156" s="11" t="str">
        <f>IFERROR(VLOOKUP(H$1&amp;":"&amp;H156,'Finish order'!$C:$K,5,FALSE),"")</f>
        <v/>
      </c>
      <c r="M156" s="2" t="str">
        <f>IFERROR(VLOOKUP(H$1&amp;":"&amp;H156,'Finish order'!$C:$K,4,FALSE),"")</f>
        <v/>
      </c>
    </row>
    <row r="157" spans="1:13" x14ac:dyDescent="0.2">
      <c r="A157" s="2">
        <v>156</v>
      </c>
      <c r="B157" s="2" t="str">
        <f>IFERROR(VLOOKUP($A$1&amp;":"&amp;A157,'Finish order'!C:K,6,FALSE),"")</f>
        <v/>
      </c>
      <c r="C157" s="2" t="str">
        <f>IFERROR(VLOOKUP(A$1&amp;":"&amp;A157,'Finish order'!$C:$K,9,FALSE),"")</f>
        <v/>
      </c>
      <c r="D157" s="2" t="str">
        <f>IFERROR(VLOOKUP(A$1&amp;":"&amp;A157,'Finish order'!$C:$K,7,FALSE),"")</f>
        <v/>
      </c>
      <c r="E157" s="11" t="str">
        <f>IFERROR(VLOOKUP($A$1&amp;":"&amp;A157,'Finish order'!C:K,5,FALSE),"")</f>
        <v/>
      </c>
      <c r="F157" s="2" t="str">
        <f>IFERROR(VLOOKUP($A$1&amp;":"&amp;A157,'Finish order'!C:K,4,FALSE),"")</f>
        <v/>
      </c>
      <c r="H157" s="2">
        <v>156</v>
      </c>
      <c r="I157" s="2" t="str">
        <f>IFERROR(VLOOKUP(H$1&amp;":"&amp;H157,'Finish order'!$C:$K,6,FALSE),"")</f>
        <v/>
      </c>
      <c r="J157" s="2" t="str">
        <f>IFERROR(VLOOKUP(H$1&amp;":"&amp;H157,'Finish order'!$C:$K,9,FALSE),"")</f>
        <v/>
      </c>
      <c r="K157" s="2" t="str">
        <f>IFERROR(VLOOKUP(H$1&amp;":"&amp;H157,'Finish order'!$C:$K,7,FALSE),"")</f>
        <v/>
      </c>
      <c r="L157" s="11" t="str">
        <f>IFERROR(VLOOKUP(H$1&amp;":"&amp;H157,'Finish order'!$C:$K,5,FALSE),"")</f>
        <v/>
      </c>
      <c r="M157" s="2" t="str">
        <f>IFERROR(VLOOKUP(H$1&amp;":"&amp;H157,'Finish order'!$C:$K,4,FALSE),"")</f>
        <v/>
      </c>
    </row>
    <row r="158" spans="1:13" x14ac:dyDescent="0.2">
      <c r="A158" s="2">
        <v>157</v>
      </c>
      <c r="B158" s="2" t="str">
        <f>IFERROR(VLOOKUP($A$1&amp;":"&amp;A158,'Finish order'!C:K,6,FALSE),"")</f>
        <v/>
      </c>
      <c r="C158" s="2" t="str">
        <f>IFERROR(VLOOKUP(A$1&amp;":"&amp;A158,'Finish order'!$C:$K,9,FALSE),"")</f>
        <v/>
      </c>
      <c r="D158" s="2" t="str">
        <f>IFERROR(VLOOKUP(A$1&amp;":"&amp;A158,'Finish order'!$C:$K,7,FALSE),"")</f>
        <v/>
      </c>
      <c r="E158" s="11" t="str">
        <f>IFERROR(VLOOKUP($A$1&amp;":"&amp;A158,'Finish order'!C:K,5,FALSE),"")</f>
        <v/>
      </c>
      <c r="F158" s="2" t="str">
        <f>IFERROR(VLOOKUP($A$1&amp;":"&amp;A158,'Finish order'!C:K,4,FALSE),"")</f>
        <v/>
      </c>
      <c r="H158" s="2">
        <v>157</v>
      </c>
      <c r="I158" s="2" t="str">
        <f>IFERROR(VLOOKUP(H$1&amp;":"&amp;H158,'Finish order'!$C:$K,6,FALSE),"")</f>
        <v/>
      </c>
      <c r="J158" s="2" t="str">
        <f>IFERROR(VLOOKUP(H$1&amp;":"&amp;H158,'Finish order'!$C:$K,9,FALSE),"")</f>
        <v/>
      </c>
      <c r="K158" s="2" t="str">
        <f>IFERROR(VLOOKUP(H$1&amp;":"&amp;H158,'Finish order'!$C:$K,7,FALSE),"")</f>
        <v/>
      </c>
      <c r="L158" s="11" t="str">
        <f>IFERROR(VLOOKUP(H$1&amp;":"&amp;H158,'Finish order'!$C:$K,5,FALSE),"")</f>
        <v/>
      </c>
      <c r="M158" s="2" t="str">
        <f>IFERROR(VLOOKUP(H$1&amp;":"&amp;H158,'Finish order'!$C:$K,4,FALSE),"")</f>
        <v/>
      </c>
    </row>
    <row r="159" spans="1:13" x14ac:dyDescent="0.2">
      <c r="A159" s="2">
        <v>158</v>
      </c>
      <c r="B159" s="2" t="str">
        <f>IFERROR(VLOOKUP($A$1&amp;":"&amp;A159,'Finish order'!C:K,6,FALSE),"")</f>
        <v/>
      </c>
      <c r="C159" s="2" t="str">
        <f>IFERROR(VLOOKUP(A$1&amp;":"&amp;A159,'Finish order'!$C:$K,9,FALSE),"")</f>
        <v/>
      </c>
      <c r="D159" s="2" t="str">
        <f>IFERROR(VLOOKUP(A$1&amp;":"&amp;A159,'Finish order'!$C:$K,7,FALSE),"")</f>
        <v/>
      </c>
      <c r="E159" s="11" t="str">
        <f>IFERROR(VLOOKUP($A$1&amp;":"&amp;A159,'Finish order'!C:K,5,FALSE),"")</f>
        <v/>
      </c>
      <c r="F159" s="2" t="str">
        <f>IFERROR(VLOOKUP($A$1&amp;":"&amp;A159,'Finish order'!C:K,4,FALSE),"")</f>
        <v/>
      </c>
      <c r="H159" s="2">
        <v>158</v>
      </c>
      <c r="I159" s="2" t="str">
        <f>IFERROR(VLOOKUP(H$1&amp;":"&amp;H159,'Finish order'!$C:$K,6,FALSE),"")</f>
        <v/>
      </c>
      <c r="J159" s="2" t="str">
        <f>IFERROR(VLOOKUP(H$1&amp;":"&amp;H159,'Finish order'!$C:$K,9,FALSE),"")</f>
        <v/>
      </c>
      <c r="K159" s="2" t="str">
        <f>IFERROR(VLOOKUP(H$1&amp;":"&amp;H159,'Finish order'!$C:$K,7,FALSE),"")</f>
        <v/>
      </c>
      <c r="L159" s="11" t="str">
        <f>IFERROR(VLOOKUP(H$1&amp;":"&amp;H159,'Finish order'!$C:$K,5,FALSE),"")</f>
        <v/>
      </c>
      <c r="M159" s="2" t="str">
        <f>IFERROR(VLOOKUP(H$1&amp;":"&amp;H159,'Finish order'!$C:$K,4,FALSE),"")</f>
        <v/>
      </c>
    </row>
    <row r="160" spans="1:13" x14ac:dyDescent="0.2">
      <c r="A160" s="2">
        <v>159</v>
      </c>
      <c r="B160" s="2" t="str">
        <f>IFERROR(VLOOKUP($A$1&amp;":"&amp;A160,'Finish order'!C:K,6,FALSE),"")</f>
        <v/>
      </c>
      <c r="C160" s="2" t="str">
        <f>IFERROR(VLOOKUP(A$1&amp;":"&amp;A160,'Finish order'!$C:$K,9,FALSE),"")</f>
        <v/>
      </c>
      <c r="D160" s="2" t="str">
        <f>IFERROR(VLOOKUP(A$1&amp;":"&amp;A160,'Finish order'!$C:$K,7,FALSE),"")</f>
        <v/>
      </c>
      <c r="E160" s="11" t="str">
        <f>IFERROR(VLOOKUP($A$1&amp;":"&amp;A160,'Finish order'!C:K,5,FALSE),"")</f>
        <v/>
      </c>
      <c r="F160" s="2" t="str">
        <f>IFERROR(VLOOKUP($A$1&amp;":"&amp;A160,'Finish order'!C:K,4,FALSE),"")</f>
        <v/>
      </c>
      <c r="H160" s="2">
        <v>159</v>
      </c>
      <c r="I160" s="2" t="str">
        <f>IFERROR(VLOOKUP(H$1&amp;":"&amp;H160,'Finish order'!$C:$K,6,FALSE),"")</f>
        <v/>
      </c>
      <c r="J160" s="2" t="str">
        <f>IFERROR(VLOOKUP(H$1&amp;":"&amp;H160,'Finish order'!$C:$K,9,FALSE),"")</f>
        <v/>
      </c>
      <c r="K160" s="2" t="str">
        <f>IFERROR(VLOOKUP(H$1&amp;":"&amp;H160,'Finish order'!$C:$K,7,FALSE),"")</f>
        <v/>
      </c>
      <c r="L160" s="11" t="str">
        <f>IFERROR(VLOOKUP(H$1&amp;":"&amp;H160,'Finish order'!$C:$K,5,FALSE),"")</f>
        <v/>
      </c>
      <c r="M160" s="2" t="str">
        <f>IFERROR(VLOOKUP(H$1&amp;":"&amp;H160,'Finish order'!$C:$K,4,FALSE),"")</f>
        <v/>
      </c>
    </row>
    <row r="161" spans="1:13" x14ac:dyDescent="0.2">
      <c r="A161" s="2">
        <v>160</v>
      </c>
      <c r="B161" s="2" t="str">
        <f>IFERROR(VLOOKUP($A$1&amp;":"&amp;A161,'Finish order'!C:K,6,FALSE),"")</f>
        <v/>
      </c>
      <c r="C161" s="2" t="str">
        <f>IFERROR(VLOOKUP(A$1&amp;":"&amp;A161,'Finish order'!$C:$K,9,FALSE),"")</f>
        <v/>
      </c>
      <c r="D161" s="2" t="str">
        <f>IFERROR(VLOOKUP(A$1&amp;":"&amp;A161,'Finish order'!$C:$K,7,FALSE),"")</f>
        <v/>
      </c>
      <c r="E161" s="11" t="str">
        <f>IFERROR(VLOOKUP($A$1&amp;":"&amp;A161,'Finish order'!C:K,5,FALSE),"")</f>
        <v/>
      </c>
      <c r="F161" s="2" t="str">
        <f>IFERROR(VLOOKUP($A$1&amp;":"&amp;A161,'Finish order'!C:K,4,FALSE),"")</f>
        <v/>
      </c>
      <c r="H161" s="2">
        <v>160</v>
      </c>
      <c r="I161" s="2" t="str">
        <f>IFERROR(VLOOKUP(H$1&amp;":"&amp;H161,'Finish order'!$C:$K,6,FALSE),"")</f>
        <v/>
      </c>
      <c r="J161" s="2" t="str">
        <f>IFERROR(VLOOKUP(H$1&amp;":"&amp;H161,'Finish order'!$C:$K,9,FALSE),"")</f>
        <v/>
      </c>
      <c r="K161" s="2" t="str">
        <f>IFERROR(VLOOKUP(H$1&amp;":"&amp;H161,'Finish order'!$C:$K,7,FALSE),"")</f>
        <v/>
      </c>
      <c r="L161" s="11" t="str">
        <f>IFERROR(VLOOKUP(H$1&amp;":"&amp;H161,'Finish order'!$C:$K,5,FALSE),"")</f>
        <v/>
      </c>
      <c r="M161" s="2" t="str">
        <f>IFERROR(VLOOKUP(H$1&amp;":"&amp;H161,'Finish order'!$C:$K,4,FALSE),"")</f>
        <v/>
      </c>
    </row>
    <row r="162" spans="1:13" x14ac:dyDescent="0.2">
      <c r="A162" s="2">
        <v>161</v>
      </c>
      <c r="B162" s="2" t="str">
        <f>IFERROR(VLOOKUP($A$1&amp;":"&amp;A162,'Finish order'!C:K,6,FALSE),"")</f>
        <v/>
      </c>
      <c r="C162" s="2" t="str">
        <f>IFERROR(VLOOKUP(A$1&amp;":"&amp;A162,'Finish order'!$C:$K,9,FALSE),"")</f>
        <v/>
      </c>
      <c r="D162" s="2" t="str">
        <f>IFERROR(VLOOKUP(A$1&amp;":"&amp;A162,'Finish order'!$C:$K,7,FALSE),"")</f>
        <v/>
      </c>
      <c r="E162" s="11" t="str">
        <f>IFERROR(VLOOKUP($A$1&amp;":"&amp;A162,'Finish order'!C:K,5,FALSE),"")</f>
        <v/>
      </c>
      <c r="F162" s="2" t="str">
        <f>IFERROR(VLOOKUP($A$1&amp;":"&amp;A162,'Finish order'!C:K,4,FALSE),"")</f>
        <v/>
      </c>
      <c r="H162" s="2">
        <v>161</v>
      </c>
      <c r="I162" s="2" t="str">
        <f>IFERROR(VLOOKUP(H$1&amp;":"&amp;H162,'Finish order'!$C:$K,6,FALSE),"")</f>
        <v/>
      </c>
      <c r="J162" s="2" t="str">
        <f>IFERROR(VLOOKUP(H$1&amp;":"&amp;H162,'Finish order'!$C:$K,9,FALSE),"")</f>
        <v/>
      </c>
      <c r="K162" s="2" t="str">
        <f>IFERROR(VLOOKUP(H$1&amp;":"&amp;H162,'Finish order'!$C:$K,7,FALSE),"")</f>
        <v/>
      </c>
      <c r="L162" s="11" t="str">
        <f>IFERROR(VLOOKUP(H$1&amp;":"&amp;H162,'Finish order'!$C:$K,5,FALSE),"")</f>
        <v/>
      </c>
      <c r="M162" s="2" t="str">
        <f>IFERROR(VLOOKUP(H$1&amp;":"&amp;H162,'Finish order'!$C:$K,4,FALSE),"")</f>
        <v/>
      </c>
    </row>
    <row r="163" spans="1:13" x14ac:dyDescent="0.2">
      <c r="A163" s="2">
        <v>162</v>
      </c>
      <c r="B163" s="2" t="str">
        <f>IFERROR(VLOOKUP($A$1&amp;":"&amp;A163,'Finish order'!C:K,6,FALSE),"")</f>
        <v/>
      </c>
      <c r="C163" s="2" t="str">
        <f>IFERROR(VLOOKUP(A$1&amp;":"&amp;A163,'Finish order'!$C:$K,9,FALSE),"")</f>
        <v/>
      </c>
      <c r="D163" s="2" t="str">
        <f>IFERROR(VLOOKUP(A$1&amp;":"&amp;A163,'Finish order'!$C:$K,7,FALSE),"")</f>
        <v/>
      </c>
      <c r="E163" s="11" t="str">
        <f>IFERROR(VLOOKUP($A$1&amp;":"&amp;A163,'Finish order'!C:K,5,FALSE),"")</f>
        <v/>
      </c>
      <c r="F163" s="2" t="str">
        <f>IFERROR(VLOOKUP($A$1&amp;":"&amp;A163,'Finish order'!C:K,4,FALSE),"")</f>
        <v/>
      </c>
      <c r="H163" s="2">
        <v>162</v>
      </c>
      <c r="I163" s="2" t="str">
        <f>IFERROR(VLOOKUP(H$1&amp;":"&amp;H163,'Finish order'!$C:$K,6,FALSE),"")</f>
        <v/>
      </c>
      <c r="J163" s="2" t="str">
        <f>IFERROR(VLOOKUP(H$1&amp;":"&amp;H163,'Finish order'!$C:$K,9,FALSE),"")</f>
        <v/>
      </c>
      <c r="K163" s="2" t="str">
        <f>IFERROR(VLOOKUP(H$1&amp;":"&amp;H163,'Finish order'!$C:$K,7,FALSE),"")</f>
        <v/>
      </c>
      <c r="L163" s="11" t="str">
        <f>IFERROR(VLOOKUP(H$1&amp;":"&amp;H163,'Finish order'!$C:$K,5,FALSE),"")</f>
        <v/>
      </c>
      <c r="M163" s="2" t="str">
        <f>IFERROR(VLOOKUP(H$1&amp;":"&amp;H163,'Finish order'!$C:$K,4,FALSE),"")</f>
        <v/>
      </c>
    </row>
    <row r="164" spans="1:13" x14ac:dyDescent="0.2">
      <c r="A164" s="2">
        <v>163</v>
      </c>
      <c r="B164" s="2" t="str">
        <f>IFERROR(VLOOKUP($A$1&amp;":"&amp;A164,'Finish order'!C:K,6,FALSE),"")</f>
        <v/>
      </c>
      <c r="C164" s="2" t="str">
        <f>IFERROR(VLOOKUP(A$1&amp;":"&amp;A164,'Finish order'!$C:$K,9,FALSE),"")</f>
        <v/>
      </c>
      <c r="D164" s="2" t="str">
        <f>IFERROR(VLOOKUP(A$1&amp;":"&amp;A164,'Finish order'!$C:$K,7,FALSE),"")</f>
        <v/>
      </c>
      <c r="E164" s="11" t="str">
        <f>IFERROR(VLOOKUP($A$1&amp;":"&amp;A164,'Finish order'!C:K,5,FALSE),"")</f>
        <v/>
      </c>
      <c r="F164" s="2" t="str">
        <f>IFERROR(VLOOKUP($A$1&amp;":"&amp;A164,'Finish order'!C:K,4,FALSE),"")</f>
        <v/>
      </c>
      <c r="H164" s="2">
        <v>163</v>
      </c>
      <c r="I164" s="2" t="str">
        <f>IFERROR(VLOOKUP(H$1&amp;":"&amp;H164,'Finish order'!$C:$K,6,FALSE),"")</f>
        <v/>
      </c>
      <c r="J164" s="2" t="str">
        <f>IFERROR(VLOOKUP(H$1&amp;":"&amp;H164,'Finish order'!$C:$K,9,FALSE),"")</f>
        <v/>
      </c>
      <c r="K164" s="2" t="str">
        <f>IFERROR(VLOOKUP(H$1&amp;":"&amp;H164,'Finish order'!$C:$K,7,FALSE),"")</f>
        <v/>
      </c>
      <c r="L164" s="11" t="str">
        <f>IFERROR(VLOOKUP(H$1&amp;":"&amp;H164,'Finish order'!$C:$K,5,FALSE),"")</f>
        <v/>
      </c>
      <c r="M164" s="2" t="str">
        <f>IFERROR(VLOOKUP(H$1&amp;":"&amp;H164,'Finish order'!$C:$K,4,FALSE),"")</f>
        <v/>
      </c>
    </row>
    <row r="165" spans="1:13" x14ac:dyDescent="0.2">
      <c r="A165" s="2">
        <v>164</v>
      </c>
      <c r="B165" s="2" t="str">
        <f>IFERROR(VLOOKUP($A$1&amp;":"&amp;A165,'Finish order'!C:K,6,FALSE),"")</f>
        <v/>
      </c>
      <c r="C165" s="2" t="str">
        <f>IFERROR(VLOOKUP(A$1&amp;":"&amp;A165,'Finish order'!$C:$K,9,FALSE),"")</f>
        <v/>
      </c>
      <c r="D165" s="2" t="str">
        <f>IFERROR(VLOOKUP(A$1&amp;":"&amp;A165,'Finish order'!$C:$K,7,FALSE),"")</f>
        <v/>
      </c>
      <c r="E165" s="11" t="str">
        <f>IFERROR(VLOOKUP($A$1&amp;":"&amp;A165,'Finish order'!C:K,5,FALSE),"")</f>
        <v/>
      </c>
      <c r="F165" s="2" t="str">
        <f>IFERROR(VLOOKUP($A$1&amp;":"&amp;A165,'Finish order'!C:K,4,FALSE),"")</f>
        <v/>
      </c>
      <c r="H165" s="2">
        <v>164</v>
      </c>
      <c r="I165" s="2" t="str">
        <f>IFERROR(VLOOKUP(H$1&amp;":"&amp;H165,'Finish order'!$C:$K,6,FALSE),"")</f>
        <v/>
      </c>
      <c r="J165" s="2" t="str">
        <f>IFERROR(VLOOKUP(H$1&amp;":"&amp;H165,'Finish order'!$C:$K,9,FALSE),"")</f>
        <v/>
      </c>
      <c r="K165" s="2" t="str">
        <f>IFERROR(VLOOKUP(H$1&amp;":"&amp;H165,'Finish order'!$C:$K,7,FALSE),"")</f>
        <v/>
      </c>
      <c r="L165" s="11" t="str">
        <f>IFERROR(VLOOKUP(H$1&amp;":"&amp;H165,'Finish order'!$C:$K,5,FALSE),"")</f>
        <v/>
      </c>
      <c r="M165" s="2" t="str">
        <f>IFERROR(VLOOKUP(H$1&amp;":"&amp;H165,'Finish order'!$C:$K,4,FALSE),"")</f>
        <v/>
      </c>
    </row>
    <row r="166" spans="1:13" x14ac:dyDescent="0.2">
      <c r="A166" s="2">
        <v>165</v>
      </c>
      <c r="B166" s="2" t="str">
        <f>IFERROR(VLOOKUP($A$1&amp;":"&amp;A166,'Finish order'!C:K,6,FALSE),"")</f>
        <v/>
      </c>
      <c r="C166" s="2" t="str">
        <f>IFERROR(VLOOKUP(A$1&amp;":"&amp;A166,'Finish order'!$C:$K,9,FALSE),"")</f>
        <v/>
      </c>
      <c r="D166" s="2" t="str">
        <f>IFERROR(VLOOKUP(A$1&amp;":"&amp;A166,'Finish order'!$C:$K,7,FALSE),"")</f>
        <v/>
      </c>
      <c r="E166" s="11" t="str">
        <f>IFERROR(VLOOKUP($A$1&amp;":"&amp;A166,'Finish order'!C:K,5,FALSE),"")</f>
        <v/>
      </c>
      <c r="F166" s="2" t="str">
        <f>IFERROR(VLOOKUP($A$1&amp;":"&amp;A166,'Finish order'!C:K,4,FALSE),"")</f>
        <v/>
      </c>
      <c r="H166" s="2">
        <v>165</v>
      </c>
      <c r="I166" s="2" t="str">
        <f>IFERROR(VLOOKUP(H$1&amp;":"&amp;H166,'Finish order'!$C:$K,6,FALSE),"")</f>
        <v/>
      </c>
      <c r="J166" s="2" t="str">
        <f>IFERROR(VLOOKUP(H$1&amp;":"&amp;H166,'Finish order'!$C:$K,9,FALSE),"")</f>
        <v/>
      </c>
      <c r="K166" s="2" t="str">
        <f>IFERROR(VLOOKUP(H$1&amp;":"&amp;H166,'Finish order'!$C:$K,7,FALSE),"")</f>
        <v/>
      </c>
      <c r="L166" s="11" t="str">
        <f>IFERROR(VLOOKUP(H$1&amp;":"&amp;H166,'Finish order'!$C:$K,5,FALSE),"")</f>
        <v/>
      </c>
      <c r="M166" s="2" t="str">
        <f>IFERROR(VLOOKUP(H$1&amp;":"&amp;H166,'Finish order'!$C:$K,4,FALSE),"")</f>
        <v/>
      </c>
    </row>
    <row r="167" spans="1:13" x14ac:dyDescent="0.2">
      <c r="A167" s="2">
        <v>166</v>
      </c>
      <c r="B167" s="2" t="str">
        <f>IFERROR(VLOOKUP($A$1&amp;":"&amp;A167,'Finish order'!C:K,6,FALSE),"")</f>
        <v/>
      </c>
      <c r="C167" s="2" t="str">
        <f>IFERROR(VLOOKUP(A$1&amp;":"&amp;A167,'Finish order'!$C:$K,9,FALSE),"")</f>
        <v/>
      </c>
      <c r="D167" s="2" t="str">
        <f>IFERROR(VLOOKUP(A$1&amp;":"&amp;A167,'Finish order'!$C:$K,7,FALSE),"")</f>
        <v/>
      </c>
      <c r="E167" s="11" t="str">
        <f>IFERROR(VLOOKUP($A$1&amp;":"&amp;A167,'Finish order'!C:K,5,FALSE),"")</f>
        <v/>
      </c>
      <c r="F167" s="2" t="str">
        <f>IFERROR(VLOOKUP($A$1&amp;":"&amp;A167,'Finish order'!C:K,4,FALSE),"")</f>
        <v/>
      </c>
      <c r="H167" s="2">
        <v>166</v>
      </c>
      <c r="I167" s="2" t="str">
        <f>IFERROR(VLOOKUP(H$1&amp;":"&amp;H167,'Finish order'!$C:$K,6,FALSE),"")</f>
        <v/>
      </c>
      <c r="J167" s="2" t="str">
        <f>IFERROR(VLOOKUP(H$1&amp;":"&amp;H167,'Finish order'!$C:$K,9,FALSE),"")</f>
        <v/>
      </c>
      <c r="K167" s="2" t="str">
        <f>IFERROR(VLOOKUP(H$1&amp;":"&amp;H167,'Finish order'!$C:$K,7,FALSE),"")</f>
        <v/>
      </c>
      <c r="L167" s="11" t="str">
        <f>IFERROR(VLOOKUP(H$1&amp;":"&amp;H167,'Finish order'!$C:$K,5,FALSE),"")</f>
        <v/>
      </c>
      <c r="M167" s="2" t="str">
        <f>IFERROR(VLOOKUP(H$1&amp;":"&amp;H167,'Finish order'!$C:$K,4,FALSE),"")</f>
        <v/>
      </c>
    </row>
    <row r="168" spans="1:13" x14ac:dyDescent="0.2">
      <c r="A168" s="2">
        <v>167</v>
      </c>
      <c r="B168" s="2" t="str">
        <f>IFERROR(VLOOKUP($A$1&amp;":"&amp;A168,'Finish order'!C:K,6,FALSE),"")</f>
        <v/>
      </c>
      <c r="C168" s="2" t="str">
        <f>IFERROR(VLOOKUP(A$1&amp;":"&amp;A168,'Finish order'!$C:$K,9,FALSE),"")</f>
        <v/>
      </c>
      <c r="D168" s="2" t="str">
        <f>IFERROR(VLOOKUP(A$1&amp;":"&amp;A168,'Finish order'!$C:$K,7,FALSE),"")</f>
        <v/>
      </c>
      <c r="E168" s="11" t="str">
        <f>IFERROR(VLOOKUP($A$1&amp;":"&amp;A168,'Finish order'!C:K,5,FALSE),"")</f>
        <v/>
      </c>
      <c r="F168" s="2" t="str">
        <f>IFERROR(VLOOKUP($A$1&amp;":"&amp;A168,'Finish order'!C:K,4,FALSE),"")</f>
        <v/>
      </c>
      <c r="H168" s="2">
        <v>167</v>
      </c>
      <c r="I168" s="2" t="str">
        <f>IFERROR(VLOOKUP(H$1&amp;":"&amp;H168,'Finish order'!$C:$K,6,FALSE),"")</f>
        <v/>
      </c>
      <c r="J168" s="2" t="str">
        <f>IFERROR(VLOOKUP(H$1&amp;":"&amp;H168,'Finish order'!$C:$K,9,FALSE),"")</f>
        <v/>
      </c>
      <c r="K168" s="2" t="str">
        <f>IFERROR(VLOOKUP(H$1&amp;":"&amp;H168,'Finish order'!$C:$K,7,FALSE),"")</f>
        <v/>
      </c>
      <c r="L168" s="11" t="str">
        <f>IFERROR(VLOOKUP(H$1&amp;":"&amp;H168,'Finish order'!$C:$K,5,FALSE),"")</f>
        <v/>
      </c>
      <c r="M168" s="2" t="str">
        <f>IFERROR(VLOOKUP(H$1&amp;":"&amp;H168,'Finish order'!$C:$K,4,FALSE),"")</f>
        <v/>
      </c>
    </row>
    <row r="169" spans="1:13" x14ac:dyDescent="0.2">
      <c r="A169" s="2">
        <v>168</v>
      </c>
      <c r="B169" s="2" t="str">
        <f>IFERROR(VLOOKUP($A$1&amp;":"&amp;A169,'Finish order'!C:K,6,FALSE),"")</f>
        <v/>
      </c>
      <c r="C169" s="2" t="str">
        <f>IFERROR(VLOOKUP(A$1&amp;":"&amp;A169,'Finish order'!$C:$K,9,FALSE),"")</f>
        <v/>
      </c>
      <c r="D169" s="2" t="str">
        <f>IFERROR(VLOOKUP(A$1&amp;":"&amp;A169,'Finish order'!$C:$K,7,FALSE),"")</f>
        <v/>
      </c>
      <c r="E169" s="11" t="str">
        <f>IFERROR(VLOOKUP($A$1&amp;":"&amp;A169,'Finish order'!C:K,5,FALSE),"")</f>
        <v/>
      </c>
      <c r="F169" s="2" t="str">
        <f>IFERROR(VLOOKUP($A$1&amp;":"&amp;A169,'Finish order'!C:K,4,FALSE),"")</f>
        <v/>
      </c>
      <c r="H169" s="2">
        <v>168</v>
      </c>
      <c r="I169" s="2" t="str">
        <f>IFERROR(VLOOKUP(H$1&amp;":"&amp;H169,'Finish order'!$C:$K,6,FALSE),"")</f>
        <v/>
      </c>
      <c r="J169" s="2" t="str">
        <f>IFERROR(VLOOKUP(H$1&amp;":"&amp;H169,'Finish order'!$C:$K,9,FALSE),"")</f>
        <v/>
      </c>
      <c r="K169" s="2" t="str">
        <f>IFERROR(VLOOKUP(H$1&amp;":"&amp;H169,'Finish order'!$C:$K,7,FALSE),"")</f>
        <v/>
      </c>
      <c r="L169" s="11" t="str">
        <f>IFERROR(VLOOKUP(H$1&amp;":"&amp;H169,'Finish order'!$C:$K,5,FALSE),"")</f>
        <v/>
      </c>
      <c r="M169" s="2" t="str">
        <f>IFERROR(VLOOKUP(H$1&amp;":"&amp;H169,'Finish order'!$C:$K,4,FALSE),"")</f>
        <v/>
      </c>
    </row>
    <row r="170" spans="1:13" x14ac:dyDescent="0.2">
      <c r="A170" s="2">
        <v>169</v>
      </c>
      <c r="B170" s="2" t="str">
        <f>IFERROR(VLOOKUP($A$1&amp;":"&amp;A170,'Finish order'!C:K,6,FALSE),"")</f>
        <v/>
      </c>
      <c r="C170" s="2" t="str">
        <f>IFERROR(VLOOKUP(A$1&amp;":"&amp;A170,'Finish order'!$C:$K,9,FALSE),"")</f>
        <v/>
      </c>
      <c r="D170" s="2" t="str">
        <f>IFERROR(VLOOKUP(A$1&amp;":"&amp;A170,'Finish order'!$C:$K,7,FALSE),"")</f>
        <v/>
      </c>
      <c r="E170" s="11" t="str">
        <f>IFERROR(VLOOKUP($A$1&amp;":"&amp;A170,'Finish order'!C:K,5,FALSE),"")</f>
        <v/>
      </c>
      <c r="F170" s="2" t="str">
        <f>IFERROR(VLOOKUP($A$1&amp;":"&amp;A170,'Finish order'!C:K,4,FALSE),"")</f>
        <v/>
      </c>
      <c r="H170" s="2">
        <v>169</v>
      </c>
      <c r="I170" s="2" t="str">
        <f>IFERROR(VLOOKUP(H$1&amp;":"&amp;H170,'Finish order'!$C:$K,6,FALSE),"")</f>
        <v/>
      </c>
      <c r="J170" s="2" t="str">
        <f>IFERROR(VLOOKUP(H$1&amp;":"&amp;H170,'Finish order'!$C:$K,9,FALSE),"")</f>
        <v/>
      </c>
      <c r="K170" s="2" t="str">
        <f>IFERROR(VLOOKUP(H$1&amp;":"&amp;H170,'Finish order'!$C:$K,7,FALSE),"")</f>
        <v/>
      </c>
      <c r="L170" s="11" t="str">
        <f>IFERROR(VLOOKUP(H$1&amp;":"&amp;H170,'Finish order'!$C:$K,5,FALSE),"")</f>
        <v/>
      </c>
      <c r="M170" s="2" t="str">
        <f>IFERROR(VLOOKUP(H$1&amp;":"&amp;H170,'Finish order'!$C:$K,4,FALSE),"")</f>
        <v/>
      </c>
    </row>
    <row r="171" spans="1:13" x14ac:dyDescent="0.2">
      <c r="A171" s="2">
        <v>170</v>
      </c>
      <c r="B171" s="2" t="str">
        <f>IFERROR(VLOOKUP($A$1&amp;":"&amp;A171,'Finish order'!C:K,6,FALSE),"")</f>
        <v/>
      </c>
      <c r="C171" s="2" t="str">
        <f>IFERROR(VLOOKUP(A$1&amp;":"&amp;A171,'Finish order'!$C:$K,9,FALSE),"")</f>
        <v/>
      </c>
      <c r="D171" s="2" t="str">
        <f>IFERROR(VLOOKUP(A$1&amp;":"&amp;A171,'Finish order'!$C:$K,7,FALSE),"")</f>
        <v/>
      </c>
      <c r="E171" s="11" t="str">
        <f>IFERROR(VLOOKUP($A$1&amp;":"&amp;A171,'Finish order'!C:K,5,FALSE),"")</f>
        <v/>
      </c>
      <c r="F171" s="2" t="str">
        <f>IFERROR(VLOOKUP($A$1&amp;":"&amp;A171,'Finish order'!C:K,4,FALSE),"")</f>
        <v/>
      </c>
      <c r="H171" s="2">
        <v>170</v>
      </c>
      <c r="I171" s="2" t="str">
        <f>IFERROR(VLOOKUP(H$1&amp;":"&amp;H171,'Finish order'!$C:$K,6,FALSE),"")</f>
        <v/>
      </c>
      <c r="J171" s="2" t="str">
        <f>IFERROR(VLOOKUP(H$1&amp;":"&amp;H171,'Finish order'!$C:$K,9,FALSE),"")</f>
        <v/>
      </c>
      <c r="K171" s="2" t="str">
        <f>IFERROR(VLOOKUP(H$1&amp;":"&amp;H171,'Finish order'!$C:$K,7,FALSE),"")</f>
        <v/>
      </c>
      <c r="L171" s="11" t="str">
        <f>IFERROR(VLOOKUP(H$1&amp;":"&amp;H171,'Finish order'!$C:$K,5,FALSE),"")</f>
        <v/>
      </c>
      <c r="M171" s="2" t="str">
        <f>IFERROR(VLOOKUP(H$1&amp;":"&amp;H171,'Finish order'!$C:$K,4,FALSE),"")</f>
        <v/>
      </c>
    </row>
    <row r="172" spans="1:13" x14ac:dyDescent="0.2">
      <c r="A172" s="2">
        <v>171</v>
      </c>
      <c r="B172" s="2" t="str">
        <f>IFERROR(VLOOKUP($A$1&amp;":"&amp;A172,'Finish order'!C:K,6,FALSE),"")</f>
        <v/>
      </c>
      <c r="C172" s="2" t="str">
        <f>IFERROR(VLOOKUP(A$1&amp;":"&amp;A172,'Finish order'!$C:$K,9,FALSE),"")</f>
        <v/>
      </c>
      <c r="D172" s="2" t="str">
        <f>IFERROR(VLOOKUP(A$1&amp;":"&amp;A172,'Finish order'!$C:$K,7,FALSE),"")</f>
        <v/>
      </c>
      <c r="E172" s="11" t="str">
        <f>IFERROR(VLOOKUP($A$1&amp;":"&amp;A172,'Finish order'!C:K,5,FALSE),"")</f>
        <v/>
      </c>
      <c r="F172" s="2" t="str">
        <f>IFERROR(VLOOKUP($A$1&amp;":"&amp;A172,'Finish order'!C:K,4,FALSE),"")</f>
        <v/>
      </c>
      <c r="H172" s="2">
        <v>171</v>
      </c>
      <c r="I172" s="2" t="str">
        <f>IFERROR(VLOOKUP(H$1&amp;":"&amp;H172,'Finish order'!$C:$K,6,FALSE),"")</f>
        <v/>
      </c>
      <c r="J172" s="2" t="str">
        <f>IFERROR(VLOOKUP(H$1&amp;":"&amp;H172,'Finish order'!$C:$K,9,FALSE),"")</f>
        <v/>
      </c>
      <c r="K172" s="2" t="str">
        <f>IFERROR(VLOOKUP(H$1&amp;":"&amp;H172,'Finish order'!$C:$K,7,FALSE),"")</f>
        <v/>
      </c>
      <c r="L172" s="11" t="str">
        <f>IFERROR(VLOOKUP(H$1&amp;":"&amp;H172,'Finish order'!$C:$K,5,FALSE),"")</f>
        <v/>
      </c>
      <c r="M172" s="2" t="str">
        <f>IFERROR(VLOOKUP(H$1&amp;":"&amp;H172,'Finish order'!$C:$K,4,FALSE),"")</f>
        <v/>
      </c>
    </row>
    <row r="173" spans="1:13" x14ac:dyDescent="0.2">
      <c r="A173" s="2">
        <v>172</v>
      </c>
      <c r="B173" s="2" t="str">
        <f>IFERROR(VLOOKUP($A$1&amp;":"&amp;A173,'Finish order'!C:K,6,FALSE),"")</f>
        <v/>
      </c>
      <c r="C173" s="2" t="str">
        <f>IFERROR(VLOOKUP(A$1&amp;":"&amp;A173,'Finish order'!$C:$K,9,FALSE),"")</f>
        <v/>
      </c>
      <c r="D173" s="2" t="str">
        <f>IFERROR(VLOOKUP(A$1&amp;":"&amp;A173,'Finish order'!$C:$K,7,FALSE),"")</f>
        <v/>
      </c>
      <c r="E173" s="11" t="str">
        <f>IFERROR(VLOOKUP($A$1&amp;":"&amp;A173,'Finish order'!C:K,5,FALSE),"")</f>
        <v/>
      </c>
      <c r="F173" s="2" t="str">
        <f>IFERROR(VLOOKUP($A$1&amp;":"&amp;A173,'Finish order'!C:K,4,FALSE),"")</f>
        <v/>
      </c>
      <c r="H173" s="2">
        <v>172</v>
      </c>
      <c r="I173" s="2" t="str">
        <f>IFERROR(VLOOKUP(H$1&amp;":"&amp;H173,'Finish order'!$C:$K,6,FALSE),"")</f>
        <v/>
      </c>
      <c r="J173" s="2" t="str">
        <f>IFERROR(VLOOKUP(H$1&amp;":"&amp;H173,'Finish order'!$C:$K,9,FALSE),"")</f>
        <v/>
      </c>
      <c r="K173" s="2" t="str">
        <f>IFERROR(VLOOKUP(H$1&amp;":"&amp;H173,'Finish order'!$C:$K,7,FALSE),"")</f>
        <v/>
      </c>
      <c r="L173" s="11" t="str">
        <f>IFERROR(VLOOKUP(H$1&amp;":"&amp;H173,'Finish order'!$C:$K,5,FALSE),"")</f>
        <v/>
      </c>
      <c r="M173" s="2" t="str">
        <f>IFERROR(VLOOKUP(H$1&amp;":"&amp;H173,'Finish order'!$C:$K,4,FALSE),"")</f>
        <v/>
      </c>
    </row>
    <row r="174" spans="1:13" x14ac:dyDescent="0.2">
      <c r="A174" s="2">
        <v>173</v>
      </c>
      <c r="B174" s="2" t="str">
        <f>IFERROR(VLOOKUP($A$1&amp;":"&amp;A174,'Finish order'!C:K,6,FALSE),"")</f>
        <v/>
      </c>
      <c r="C174" s="2" t="str">
        <f>IFERROR(VLOOKUP(A$1&amp;":"&amp;A174,'Finish order'!$C:$K,9,FALSE),"")</f>
        <v/>
      </c>
      <c r="D174" s="2" t="str">
        <f>IFERROR(VLOOKUP(A$1&amp;":"&amp;A174,'Finish order'!$C:$K,7,FALSE),"")</f>
        <v/>
      </c>
      <c r="E174" s="11" t="str">
        <f>IFERROR(VLOOKUP($A$1&amp;":"&amp;A174,'Finish order'!C:K,5,FALSE),"")</f>
        <v/>
      </c>
      <c r="F174" s="2" t="str">
        <f>IFERROR(VLOOKUP($A$1&amp;":"&amp;A174,'Finish order'!C:K,4,FALSE),"")</f>
        <v/>
      </c>
      <c r="H174" s="2">
        <v>173</v>
      </c>
      <c r="I174" s="2" t="str">
        <f>IFERROR(VLOOKUP(H$1&amp;":"&amp;H174,'Finish order'!$C:$K,6,FALSE),"")</f>
        <v/>
      </c>
      <c r="J174" s="2" t="str">
        <f>IFERROR(VLOOKUP(H$1&amp;":"&amp;H174,'Finish order'!$C:$K,9,FALSE),"")</f>
        <v/>
      </c>
      <c r="K174" s="2" t="str">
        <f>IFERROR(VLOOKUP(H$1&amp;":"&amp;H174,'Finish order'!$C:$K,7,FALSE),"")</f>
        <v/>
      </c>
      <c r="L174" s="11" t="str">
        <f>IFERROR(VLOOKUP(H$1&amp;":"&amp;H174,'Finish order'!$C:$K,5,FALSE),"")</f>
        <v/>
      </c>
      <c r="M174" s="2" t="str">
        <f>IFERROR(VLOOKUP(H$1&amp;":"&amp;H174,'Finish order'!$C:$K,4,FALSE),"")</f>
        <v/>
      </c>
    </row>
    <row r="175" spans="1:13" x14ac:dyDescent="0.2">
      <c r="A175" s="2">
        <v>174</v>
      </c>
      <c r="B175" s="2" t="str">
        <f>IFERROR(VLOOKUP($A$1&amp;":"&amp;A175,'Finish order'!C:K,6,FALSE),"")</f>
        <v/>
      </c>
      <c r="C175" s="2" t="str">
        <f>IFERROR(VLOOKUP(A$1&amp;":"&amp;A175,'Finish order'!$C:$K,9,FALSE),"")</f>
        <v/>
      </c>
      <c r="D175" s="2" t="str">
        <f>IFERROR(VLOOKUP(A$1&amp;":"&amp;A175,'Finish order'!$C:$K,7,FALSE),"")</f>
        <v/>
      </c>
      <c r="E175" s="11" t="str">
        <f>IFERROR(VLOOKUP($A$1&amp;":"&amp;A175,'Finish order'!C:K,5,FALSE),"")</f>
        <v/>
      </c>
      <c r="F175" s="2" t="str">
        <f>IFERROR(VLOOKUP($A$1&amp;":"&amp;A175,'Finish order'!C:K,4,FALSE),"")</f>
        <v/>
      </c>
      <c r="H175" s="2">
        <v>174</v>
      </c>
      <c r="I175" s="2" t="str">
        <f>IFERROR(VLOOKUP(H$1&amp;":"&amp;H175,'Finish order'!$C:$K,6,FALSE),"")</f>
        <v/>
      </c>
      <c r="J175" s="2" t="str">
        <f>IFERROR(VLOOKUP(H$1&amp;":"&amp;H175,'Finish order'!$C:$K,9,FALSE),"")</f>
        <v/>
      </c>
      <c r="K175" s="2" t="str">
        <f>IFERROR(VLOOKUP(H$1&amp;":"&amp;H175,'Finish order'!$C:$K,7,FALSE),"")</f>
        <v/>
      </c>
      <c r="L175" s="11" t="str">
        <f>IFERROR(VLOOKUP(H$1&amp;":"&amp;H175,'Finish order'!$C:$K,5,FALSE),"")</f>
        <v/>
      </c>
      <c r="M175" s="2" t="str">
        <f>IFERROR(VLOOKUP(H$1&amp;":"&amp;H175,'Finish order'!$C:$K,4,FALSE),"")</f>
        <v/>
      </c>
    </row>
    <row r="176" spans="1:13" x14ac:dyDescent="0.2">
      <c r="A176" s="2">
        <v>175</v>
      </c>
      <c r="B176" s="2" t="str">
        <f>IFERROR(VLOOKUP($A$1&amp;":"&amp;A176,'Finish order'!C:K,6,FALSE),"")</f>
        <v/>
      </c>
      <c r="C176" s="2" t="str">
        <f>IFERROR(VLOOKUP(A$1&amp;":"&amp;A176,'Finish order'!$C:$K,9,FALSE),"")</f>
        <v/>
      </c>
      <c r="D176" s="2" t="str">
        <f>IFERROR(VLOOKUP(A$1&amp;":"&amp;A176,'Finish order'!$C:$K,7,FALSE),"")</f>
        <v/>
      </c>
      <c r="E176" s="11" t="str">
        <f>IFERROR(VLOOKUP($A$1&amp;":"&amp;A176,'Finish order'!C:K,5,FALSE),"")</f>
        <v/>
      </c>
      <c r="F176" s="2" t="str">
        <f>IFERROR(VLOOKUP($A$1&amp;":"&amp;A176,'Finish order'!C:K,4,FALSE),"")</f>
        <v/>
      </c>
      <c r="H176" s="2">
        <v>175</v>
      </c>
      <c r="I176" s="2" t="str">
        <f>IFERROR(VLOOKUP(H$1&amp;":"&amp;H176,'Finish order'!$C:$K,6,FALSE),"")</f>
        <v/>
      </c>
      <c r="J176" s="2" t="str">
        <f>IFERROR(VLOOKUP(H$1&amp;":"&amp;H176,'Finish order'!$C:$K,9,FALSE),"")</f>
        <v/>
      </c>
      <c r="K176" s="2" t="str">
        <f>IFERROR(VLOOKUP(H$1&amp;":"&amp;H176,'Finish order'!$C:$K,7,FALSE),"")</f>
        <v/>
      </c>
      <c r="L176" s="11" t="str">
        <f>IFERROR(VLOOKUP(H$1&amp;":"&amp;H176,'Finish order'!$C:$K,5,FALSE),"")</f>
        <v/>
      </c>
      <c r="M176" s="2" t="str">
        <f>IFERROR(VLOOKUP(H$1&amp;":"&amp;H176,'Finish order'!$C:$K,4,FALSE),"")</f>
        <v/>
      </c>
    </row>
    <row r="177" spans="1:13" x14ac:dyDescent="0.2">
      <c r="A177" s="2">
        <v>176</v>
      </c>
      <c r="B177" s="2" t="str">
        <f>IFERROR(VLOOKUP($A$1&amp;":"&amp;A177,'Finish order'!C:K,6,FALSE),"")</f>
        <v/>
      </c>
      <c r="C177" s="2" t="str">
        <f>IFERROR(VLOOKUP(A$1&amp;":"&amp;A177,'Finish order'!$C:$K,9,FALSE),"")</f>
        <v/>
      </c>
      <c r="D177" s="2" t="str">
        <f>IFERROR(VLOOKUP(A$1&amp;":"&amp;A177,'Finish order'!$C:$K,7,FALSE),"")</f>
        <v/>
      </c>
      <c r="E177" s="11" t="str">
        <f>IFERROR(VLOOKUP($A$1&amp;":"&amp;A177,'Finish order'!C:K,5,FALSE),"")</f>
        <v/>
      </c>
      <c r="F177" s="2" t="str">
        <f>IFERROR(VLOOKUP($A$1&amp;":"&amp;A177,'Finish order'!C:K,4,FALSE),"")</f>
        <v/>
      </c>
      <c r="H177" s="2">
        <v>176</v>
      </c>
      <c r="I177" s="2" t="str">
        <f>IFERROR(VLOOKUP(H$1&amp;":"&amp;H177,'Finish order'!$C:$K,6,FALSE),"")</f>
        <v/>
      </c>
      <c r="J177" s="2" t="str">
        <f>IFERROR(VLOOKUP(H$1&amp;":"&amp;H177,'Finish order'!$C:$K,9,FALSE),"")</f>
        <v/>
      </c>
      <c r="K177" s="2" t="str">
        <f>IFERROR(VLOOKUP(H$1&amp;":"&amp;H177,'Finish order'!$C:$K,7,FALSE),"")</f>
        <v/>
      </c>
      <c r="L177" s="11" t="str">
        <f>IFERROR(VLOOKUP(H$1&amp;":"&amp;H177,'Finish order'!$C:$K,5,FALSE),"")</f>
        <v/>
      </c>
      <c r="M177" s="2" t="str">
        <f>IFERROR(VLOOKUP(H$1&amp;":"&amp;H177,'Finish order'!$C:$K,4,FALSE),"")</f>
        <v/>
      </c>
    </row>
    <row r="178" spans="1:13" x14ac:dyDescent="0.2">
      <c r="A178" s="2">
        <v>177</v>
      </c>
      <c r="B178" s="2" t="str">
        <f>IFERROR(VLOOKUP($A$1&amp;":"&amp;A178,'Finish order'!C:K,6,FALSE),"")</f>
        <v/>
      </c>
      <c r="C178" s="2" t="str">
        <f>IFERROR(VLOOKUP(A$1&amp;":"&amp;A178,'Finish order'!$C:$K,9,FALSE),"")</f>
        <v/>
      </c>
      <c r="D178" s="2" t="str">
        <f>IFERROR(VLOOKUP(A$1&amp;":"&amp;A178,'Finish order'!$C:$K,7,FALSE),"")</f>
        <v/>
      </c>
      <c r="E178" s="11" t="str">
        <f>IFERROR(VLOOKUP($A$1&amp;":"&amp;A178,'Finish order'!C:K,5,FALSE),"")</f>
        <v/>
      </c>
      <c r="F178" s="2" t="str">
        <f>IFERROR(VLOOKUP($A$1&amp;":"&amp;A178,'Finish order'!C:K,4,FALSE),"")</f>
        <v/>
      </c>
      <c r="H178" s="2">
        <v>177</v>
      </c>
      <c r="I178" s="2" t="str">
        <f>IFERROR(VLOOKUP(H$1&amp;":"&amp;H178,'Finish order'!$C:$K,6,FALSE),"")</f>
        <v/>
      </c>
      <c r="J178" s="2" t="str">
        <f>IFERROR(VLOOKUP(H$1&amp;":"&amp;H178,'Finish order'!$C:$K,9,FALSE),"")</f>
        <v/>
      </c>
      <c r="K178" s="2" t="str">
        <f>IFERROR(VLOOKUP(H$1&amp;":"&amp;H178,'Finish order'!$C:$K,7,FALSE),"")</f>
        <v/>
      </c>
      <c r="L178" s="11" t="str">
        <f>IFERROR(VLOOKUP(H$1&amp;":"&amp;H178,'Finish order'!$C:$K,5,FALSE),"")</f>
        <v/>
      </c>
      <c r="M178" s="2" t="str">
        <f>IFERROR(VLOOKUP(H$1&amp;":"&amp;H178,'Finish order'!$C:$K,4,FALSE),"")</f>
        <v/>
      </c>
    </row>
    <row r="179" spans="1:13" x14ac:dyDescent="0.2">
      <c r="A179" s="2">
        <v>178</v>
      </c>
      <c r="B179" s="2" t="str">
        <f>IFERROR(VLOOKUP($A$1&amp;":"&amp;A179,'Finish order'!C:K,6,FALSE),"")</f>
        <v/>
      </c>
      <c r="C179" s="2" t="str">
        <f>IFERROR(VLOOKUP(A$1&amp;":"&amp;A179,'Finish order'!$C:$K,9,FALSE),"")</f>
        <v/>
      </c>
      <c r="D179" s="2" t="str">
        <f>IFERROR(VLOOKUP(A$1&amp;":"&amp;A179,'Finish order'!$C:$K,7,FALSE),"")</f>
        <v/>
      </c>
      <c r="E179" s="11" t="str">
        <f>IFERROR(VLOOKUP($A$1&amp;":"&amp;A179,'Finish order'!C:K,5,FALSE),"")</f>
        <v/>
      </c>
      <c r="F179" s="2" t="str">
        <f>IFERROR(VLOOKUP($A$1&amp;":"&amp;A179,'Finish order'!C:K,4,FALSE),"")</f>
        <v/>
      </c>
      <c r="H179" s="2">
        <v>178</v>
      </c>
      <c r="I179" s="2" t="str">
        <f>IFERROR(VLOOKUP(H$1&amp;":"&amp;H179,'Finish order'!$C:$K,6,FALSE),"")</f>
        <v/>
      </c>
      <c r="J179" s="2" t="str">
        <f>IFERROR(VLOOKUP(H$1&amp;":"&amp;H179,'Finish order'!$C:$K,9,FALSE),"")</f>
        <v/>
      </c>
      <c r="K179" s="2" t="str">
        <f>IFERROR(VLOOKUP(H$1&amp;":"&amp;H179,'Finish order'!$C:$K,7,FALSE),"")</f>
        <v/>
      </c>
      <c r="L179" s="11" t="str">
        <f>IFERROR(VLOOKUP(H$1&amp;":"&amp;H179,'Finish order'!$C:$K,5,FALSE),"")</f>
        <v/>
      </c>
      <c r="M179" s="2" t="str">
        <f>IFERROR(VLOOKUP(H$1&amp;":"&amp;H179,'Finish order'!$C:$K,4,FALSE),"")</f>
        <v/>
      </c>
    </row>
    <row r="180" spans="1:13" x14ac:dyDescent="0.2">
      <c r="A180" s="2">
        <v>179</v>
      </c>
      <c r="B180" s="2" t="str">
        <f>IFERROR(VLOOKUP($A$1&amp;":"&amp;A180,'Finish order'!C:K,6,FALSE),"")</f>
        <v/>
      </c>
      <c r="C180" s="2" t="str">
        <f>IFERROR(VLOOKUP(A$1&amp;":"&amp;A180,'Finish order'!$C:$K,9,FALSE),"")</f>
        <v/>
      </c>
      <c r="D180" s="2" t="str">
        <f>IFERROR(VLOOKUP(A$1&amp;":"&amp;A180,'Finish order'!$C:$K,7,FALSE),"")</f>
        <v/>
      </c>
      <c r="E180" s="11" t="str">
        <f>IFERROR(VLOOKUP($A$1&amp;":"&amp;A180,'Finish order'!C:K,5,FALSE),"")</f>
        <v/>
      </c>
      <c r="F180" s="2" t="str">
        <f>IFERROR(VLOOKUP($A$1&amp;":"&amp;A180,'Finish order'!C:K,4,FALSE),"")</f>
        <v/>
      </c>
      <c r="H180" s="2">
        <v>179</v>
      </c>
      <c r="I180" s="2" t="str">
        <f>IFERROR(VLOOKUP(H$1&amp;":"&amp;H180,'Finish order'!$C:$K,6,FALSE),"")</f>
        <v/>
      </c>
      <c r="J180" s="2" t="str">
        <f>IFERROR(VLOOKUP(H$1&amp;":"&amp;H180,'Finish order'!$C:$K,9,FALSE),"")</f>
        <v/>
      </c>
      <c r="K180" s="2" t="str">
        <f>IFERROR(VLOOKUP(H$1&amp;":"&amp;H180,'Finish order'!$C:$K,7,FALSE),"")</f>
        <v/>
      </c>
      <c r="L180" s="11" t="str">
        <f>IFERROR(VLOOKUP(H$1&amp;":"&amp;H180,'Finish order'!$C:$K,5,FALSE),"")</f>
        <v/>
      </c>
      <c r="M180" s="2" t="str">
        <f>IFERROR(VLOOKUP(H$1&amp;":"&amp;H180,'Finish order'!$C:$K,4,FALSE),"")</f>
        <v/>
      </c>
    </row>
    <row r="181" spans="1:13" x14ac:dyDescent="0.2">
      <c r="A181" s="2">
        <v>180</v>
      </c>
      <c r="B181" s="2" t="str">
        <f>IFERROR(VLOOKUP($A$1&amp;":"&amp;A181,'Finish order'!C:K,6,FALSE),"")</f>
        <v/>
      </c>
      <c r="C181" s="2" t="str">
        <f>IFERROR(VLOOKUP(A$1&amp;":"&amp;A181,'Finish order'!$C:$K,9,FALSE),"")</f>
        <v/>
      </c>
      <c r="D181" s="2" t="str">
        <f>IFERROR(VLOOKUP(A$1&amp;":"&amp;A181,'Finish order'!$C:$K,7,FALSE),"")</f>
        <v/>
      </c>
      <c r="E181" s="11" t="str">
        <f>IFERROR(VLOOKUP($A$1&amp;":"&amp;A181,'Finish order'!C:K,5,FALSE),"")</f>
        <v/>
      </c>
      <c r="F181" s="2" t="str">
        <f>IFERROR(VLOOKUP($A$1&amp;":"&amp;A181,'Finish order'!C:K,4,FALSE),"")</f>
        <v/>
      </c>
      <c r="H181" s="2">
        <v>180</v>
      </c>
      <c r="I181" s="2" t="str">
        <f>IFERROR(VLOOKUP(H$1&amp;":"&amp;H181,'Finish order'!$C:$K,6,FALSE),"")</f>
        <v/>
      </c>
      <c r="J181" s="2" t="str">
        <f>IFERROR(VLOOKUP(H$1&amp;":"&amp;H181,'Finish order'!$C:$K,9,FALSE),"")</f>
        <v/>
      </c>
      <c r="K181" s="2" t="str">
        <f>IFERROR(VLOOKUP(H$1&amp;":"&amp;H181,'Finish order'!$C:$K,7,FALSE),"")</f>
        <v/>
      </c>
      <c r="L181" s="11" t="str">
        <f>IFERROR(VLOOKUP(H$1&amp;":"&amp;H181,'Finish order'!$C:$K,5,FALSE),"")</f>
        <v/>
      </c>
      <c r="M181" s="2" t="str">
        <f>IFERROR(VLOOKUP(H$1&amp;":"&amp;H181,'Finish order'!$C:$K,4,FALSE),"")</f>
        <v/>
      </c>
    </row>
    <row r="182" spans="1:13" x14ac:dyDescent="0.2">
      <c r="A182" s="2">
        <v>181</v>
      </c>
      <c r="B182" s="2" t="str">
        <f>IFERROR(VLOOKUP($A$1&amp;":"&amp;A182,'Finish order'!C:K,6,FALSE),"")</f>
        <v/>
      </c>
      <c r="C182" s="2" t="str">
        <f>IFERROR(VLOOKUP(A$1&amp;":"&amp;A182,'Finish order'!$C:$K,9,FALSE),"")</f>
        <v/>
      </c>
      <c r="D182" s="2" t="str">
        <f>IFERROR(VLOOKUP(A$1&amp;":"&amp;A182,'Finish order'!$C:$K,7,FALSE),"")</f>
        <v/>
      </c>
      <c r="E182" s="11" t="str">
        <f>IFERROR(VLOOKUP($A$1&amp;":"&amp;A182,'Finish order'!C:K,5,FALSE),"")</f>
        <v/>
      </c>
      <c r="F182" s="2" t="str">
        <f>IFERROR(VLOOKUP($A$1&amp;":"&amp;A182,'Finish order'!C:K,4,FALSE),"")</f>
        <v/>
      </c>
      <c r="H182" s="2">
        <v>181</v>
      </c>
      <c r="I182" s="2" t="str">
        <f>IFERROR(VLOOKUP(H$1&amp;":"&amp;H182,'Finish order'!$C:$K,6,FALSE),"")</f>
        <v/>
      </c>
      <c r="J182" s="2" t="str">
        <f>IFERROR(VLOOKUP(H$1&amp;":"&amp;H182,'Finish order'!$C:$K,9,FALSE),"")</f>
        <v/>
      </c>
      <c r="K182" s="2" t="str">
        <f>IFERROR(VLOOKUP(H$1&amp;":"&amp;H182,'Finish order'!$C:$K,7,FALSE),"")</f>
        <v/>
      </c>
      <c r="L182" s="11" t="str">
        <f>IFERROR(VLOOKUP(H$1&amp;":"&amp;H182,'Finish order'!$C:$K,5,FALSE),"")</f>
        <v/>
      </c>
      <c r="M182" s="2" t="str">
        <f>IFERROR(VLOOKUP(H$1&amp;":"&amp;H182,'Finish order'!$C:$K,4,FALSE),"")</f>
        <v/>
      </c>
    </row>
    <row r="183" spans="1:13" x14ac:dyDescent="0.2">
      <c r="A183" s="2">
        <v>182</v>
      </c>
      <c r="B183" s="2" t="str">
        <f>IFERROR(VLOOKUP($A$1&amp;":"&amp;A183,'Finish order'!C:K,6,FALSE),"")</f>
        <v/>
      </c>
      <c r="C183" s="2" t="str">
        <f>IFERROR(VLOOKUP(A$1&amp;":"&amp;A183,'Finish order'!$C:$K,9,FALSE),"")</f>
        <v/>
      </c>
      <c r="D183" s="2" t="str">
        <f>IFERROR(VLOOKUP(A$1&amp;":"&amp;A183,'Finish order'!$C:$K,7,FALSE),"")</f>
        <v/>
      </c>
      <c r="E183" s="11" t="str">
        <f>IFERROR(VLOOKUP($A$1&amp;":"&amp;A183,'Finish order'!C:K,5,FALSE),"")</f>
        <v/>
      </c>
      <c r="F183" s="2" t="str">
        <f>IFERROR(VLOOKUP($A$1&amp;":"&amp;A183,'Finish order'!C:K,4,FALSE),"")</f>
        <v/>
      </c>
      <c r="H183" s="2">
        <v>182</v>
      </c>
      <c r="I183" s="2" t="str">
        <f>IFERROR(VLOOKUP(H$1&amp;":"&amp;H183,'Finish order'!$C:$K,6,FALSE),"")</f>
        <v/>
      </c>
      <c r="J183" s="2" t="str">
        <f>IFERROR(VLOOKUP(H$1&amp;":"&amp;H183,'Finish order'!$C:$K,9,FALSE),"")</f>
        <v/>
      </c>
      <c r="K183" s="2" t="str">
        <f>IFERROR(VLOOKUP(H$1&amp;":"&amp;H183,'Finish order'!$C:$K,7,FALSE),"")</f>
        <v/>
      </c>
      <c r="L183" s="11" t="str">
        <f>IFERROR(VLOOKUP(H$1&amp;":"&amp;H183,'Finish order'!$C:$K,5,FALSE),"")</f>
        <v/>
      </c>
      <c r="M183" s="2" t="str">
        <f>IFERROR(VLOOKUP(H$1&amp;":"&amp;H183,'Finish order'!$C:$K,4,FALSE),"")</f>
        <v/>
      </c>
    </row>
    <row r="184" spans="1:13" x14ac:dyDescent="0.2">
      <c r="A184" s="2">
        <v>183</v>
      </c>
      <c r="B184" s="2" t="str">
        <f>IFERROR(VLOOKUP($A$1&amp;":"&amp;A184,'Finish order'!C:K,6,FALSE),"")</f>
        <v/>
      </c>
      <c r="C184" s="2" t="str">
        <f>IFERROR(VLOOKUP(A$1&amp;":"&amp;A184,'Finish order'!$C:$K,9,FALSE),"")</f>
        <v/>
      </c>
      <c r="D184" s="2" t="str">
        <f>IFERROR(VLOOKUP(A$1&amp;":"&amp;A184,'Finish order'!$C:$K,7,FALSE),"")</f>
        <v/>
      </c>
      <c r="E184" s="11" t="str">
        <f>IFERROR(VLOOKUP($A$1&amp;":"&amp;A184,'Finish order'!C:K,5,FALSE),"")</f>
        <v/>
      </c>
      <c r="F184" s="2" t="str">
        <f>IFERROR(VLOOKUP($A$1&amp;":"&amp;A184,'Finish order'!C:K,4,FALSE),"")</f>
        <v/>
      </c>
      <c r="H184" s="2">
        <v>183</v>
      </c>
      <c r="I184" s="2" t="str">
        <f>IFERROR(VLOOKUP(H$1&amp;":"&amp;H184,'Finish order'!$C:$K,6,FALSE),"")</f>
        <v/>
      </c>
      <c r="J184" s="2" t="str">
        <f>IFERROR(VLOOKUP(H$1&amp;":"&amp;H184,'Finish order'!$C:$K,9,FALSE),"")</f>
        <v/>
      </c>
      <c r="K184" s="2" t="str">
        <f>IFERROR(VLOOKUP(H$1&amp;":"&amp;H184,'Finish order'!$C:$K,7,FALSE),"")</f>
        <v/>
      </c>
      <c r="L184" s="11" t="str">
        <f>IFERROR(VLOOKUP(H$1&amp;":"&amp;H184,'Finish order'!$C:$K,5,FALSE),"")</f>
        <v/>
      </c>
      <c r="M184" s="2" t="str">
        <f>IFERROR(VLOOKUP(H$1&amp;":"&amp;H184,'Finish order'!$C:$K,4,FALSE),"")</f>
        <v/>
      </c>
    </row>
    <row r="185" spans="1:13" x14ac:dyDescent="0.2">
      <c r="A185" s="2">
        <v>184</v>
      </c>
      <c r="B185" s="2" t="str">
        <f>IFERROR(VLOOKUP($A$1&amp;":"&amp;A185,'Finish order'!C:K,6,FALSE),"")</f>
        <v/>
      </c>
      <c r="C185" s="2" t="str">
        <f>IFERROR(VLOOKUP(A$1&amp;":"&amp;A185,'Finish order'!$C:$K,9,FALSE),"")</f>
        <v/>
      </c>
      <c r="D185" s="2" t="str">
        <f>IFERROR(VLOOKUP(A$1&amp;":"&amp;A185,'Finish order'!$C:$K,7,FALSE),"")</f>
        <v/>
      </c>
      <c r="E185" s="11" t="str">
        <f>IFERROR(VLOOKUP($A$1&amp;":"&amp;A185,'Finish order'!C:K,5,FALSE),"")</f>
        <v/>
      </c>
      <c r="F185" s="2" t="str">
        <f>IFERROR(VLOOKUP($A$1&amp;":"&amp;A185,'Finish order'!C:K,4,FALSE),"")</f>
        <v/>
      </c>
      <c r="H185" s="2">
        <v>184</v>
      </c>
      <c r="I185" s="2" t="str">
        <f>IFERROR(VLOOKUP(H$1&amp;":"&amp;H185,'Finish order'!$C:$K,6,FALSE),"")</f>
        <v/>
      </c>
      <c r="J185" s="2" t="str">
        <f>IFERROR(VLOOKUP(H$1&amp;":"&amp;H185,'Finish order'!$C:$K,9,FALSE),"")</f>
        <v/>
      </c>
      <c r="K185" s="2" t="str">
        <f>IFERROR(VLOOKUP(H$1&amp;":"&amp;H185,'Finish order'!$C:$K,7,FALSE),"")</f>
        <v/>
      </c>
      <c r="L185" s="11" t="str">
        <f>IFERROR(VLOOKUP(H$1&amp;":"&amp;H185,'Finish order'!$C:$K,5,FALSE),"")</f>
        <v/>
      </c>
      <c r="M185" s="2" t="str">
        <f>IFERROR(VLOOKUP(H$1&amp;":"&amp;H185,'Finish order'!$C:$K,4,FALSE),"")</f>
        <v/>
      </c>
    </row>
    <row r="186" spans="1:13" x14ac:dyDescent="0.2">
      <c r="A186" s="2">
        <v>185</v>
      </c>
      <c r="B186" s="2" t="str">
        <f>IFERROR(VLOOKUP($A$1&amp;":"&amp;A186,'Finish order'!C:K,6,FALSE),"")</f>
        <v/>
      </c>
      <c r="C186" s="2" t="str">
        <f>IFERROR(VLOOKUP(A$1&amp;":"&amp;A186,'Finish order'!$C:$K,9,FALSE),"")</f>
        <v/>
      </c>
      <c r="D186" s="2" t="str">
        <f>IFERROR(VLOOKUP(A$1&amp;":"&amp;A186,'Finish order'!$C:$K,7,FALSE),"")</f>
        <v/>
      </c>
      <c r="E186" s="11" t="str">
        <f>IFERROR(VLOOKUP($A$1&amp;":"&amp;A186,'Finish order'!C:K,5,FALSE),"")</f>
        <v/>
      </c>
      <c r="F186" s="2" t="str">
        <f>IFERROR(VLOOKUP($A$1&amp;":"&amp;A186,'Finish order'!C:K,4,FALSE),"")</f>
        <v/>
      </c>
      <c r="H186" s="2">
        <v>185</v>
      </c>
      <c r="I186" s="2" t="str">
        <f>IFERROR(VLOOKUP(H$1&amp;":"&amp;H186,'Finish order'!$C:$K,6,FALSE),"")</f>
        <v/>
      </c>
      <c r="J186" s="2" t="str">
        <f>IFERROR(VLOOKUP(H$1&amp;":"&amp;H186,'Finish order'!$C:$K,9,FALSE),"")</f>
        <v/>
      </c>
      <c r="K186" s="2" t="str">
        <f>IFERROR(VLOOKUP(H$1&amp;":"&amp;H186,'Finish order'!$C:$K,7,FALSE),"")</f>
        <v/>
      </c>
      <c r="L186" s="11" t="str">
        <f>IFERROR(VLOOKUP(H$1&amp;":"&amp;H186,'Finish order'!$C:$K,5,FALSE),"")</f>
        <v/>
      </c>
      <c r="M186" s="2" t="str">
        <f>IFERROR(VLOOKUP(H$1&amp;":"&amp;H186,'Finish order'!$C:$K,4,FALSE),"")</f>
        <v/>
      </c>
    </row>
    <row r="187" spans="1:13" x14ac:dyDescent="0.2">
      <c r="A187" s="2">
        <v>186</v>
      </c>
      <c r="B187" s="2" t="str">
        <f>IFERROR(VLOOKUP($A$1&amp;":"&amp;A187,'Finish order'!C:K,6,FALSE),"")</f>
        <v/>
      </c>
      <c r="C187" s="2" t="str">
        <f>IFERROR(VLOOKUP(A$1&amp;":"&amp;A187,'Finish order'!$C:$K,9,FALSE),"")</f>
        <v/>
      </c>
      <c r="D187" s="2" t="str">
        <f>IFERROR(VLOOKUP(A$1&amp;":"&amp;A187,'Finish order'!$C:$K,7,FALSE),"")</f>
        <v/>
      </c>
      <c r="E187" s="11" t="str">
        <f>IFERROR(VLOOKUP($A$1&amp;":"&amp;A187,'Finish order'!C:K,5,FALSE),"")</f>
        <v/>
      </c>
      <c r="F187" s="2" t="str">
        <f>IFERROR(VLOOKUP($A$1&amp;":"&amp;A187,'Finish order'!C:K,4,FALSE),"")</f>
        <v/>
      </c>
      <c r="H187" s="2">
        <v>186</v>
      </c>
      <c r="I187" s="2" t="str">
        <f>IFERROR(VLOOKUP(H$1&amp;":"&amp;H187,'Finish order'!$C:$K,6,FALSE),"")</f>
        <v/>
      </c>
      <c r="J187" s="2" t="str">
        <f>IFERROR(VLOOKUP(H$1&amp;":"&amp;H187,'Finish order'!$C:$K,9,FALSE),"")</f>
        <v/>
      </c>
      <c r="K187" s="2" t="str">
        <f>IFERROR(VLOOKUP(H$1&amp;":"&amp;H187,'Finish order'!$C:$K,7,FALSE),"")</f>
        <v/>
      </c>
      <c r="L187" s="11" t="str">
        <f>IFERROR(VLOOKUP(H$1&amp;":"&amp;H187,'Finish order'!$C:$K,5,FALSE),"")</f>
        <v/>
      </c>
      <c r="M187" s="2" t="str">
        <f>IFERROR(VLOOKUP(H$1&amp;":"&amp;H187,'Finish order'!$C:$K,4,FALSE),"")</f>
        <v/>
      </c>
    </row>
    <row r="188" spans="1:13" x14ac:dyDescent="0.2">
      <c r="A188" s="2">
        <v>187</v>
      </c>
      <c r="B188" s="2" t="str">
        <f>IFERROR(VLOOKUP($A$1&amp;":"&amp;A188,'Finish order'!C:K,6,FALSE),"")</f>
        <v/>
      </c>
      <c r="C188" s="2" t="str">
        <f>IFERROR(VLOOKUP(A$1&amp;":"&amp;A188,'Finish order'!$C:$K,9,FALSE),"")</f>
        <v/>
      </c>
      <c r="D188" s="2" t="str">
        <f>IFERROR(VLOOKUP(A$1&amp;":"&amp;A188,'Finish order'!$C:$K,7,FALSE),"")</f>
        <v/>
      </c>
      <c r="E188" s="11" t="str">
        <f>IFERROR(VLOOKUP($A$1&amp;":"&amp;A188,'Finish order'!C:K,5,FALSE),"")</f>
        <v/>
      </c>
      <c r="F188" s="2" t="str">
        <f>IFERROR(VLOOKUP($A$1&amp;":"&amp;A188,'Finish order'!C:K,4,FALSE),"")</f>
        <v/>
      </c>
      <c r="H188" s="2">
        <v>187</v>
      </c>
      <c r="I188" s="2" t="str">
        <f>IFERROR(VLOOKUP(H$1&amp;":"&amp;H188,'Finish order'!$C:$K,6,FALSE),"")</f>
        <v/>
      </c>
      <c r="J188" s="2" t="str">
        <f>IFERROR(VLOOKUP(H$1&amp;":"&amp;H188,'Finish order'!$C:$K,9,FALSE),"")</f>
        <v/>
      </c>
      <c r="K188" s="2" t="str">
        <f>IFERROR(VLOOKUP(H$1&amp;":"&amp;H188,'Finish order'!$C:$K,7,FALSE),"")</f>
        <v/>
      </c>
      <c r="L188" s="11" t="str">
        <f>IFERROR(VLOOKUP(H$1&amp;":"&amp;H188,'Finish order'!$C:$K,5,FALSE),"")</f>
        <v/>
      </c>
      <c r="M188" s="2" t="str">
        <f>IFERROR(VLOOKUP(H$1&amp;":"&amp;H188,'Finish order'!$C:$K,4,FALSE),"")</f>
        <v/>
      </c>
    </row>
    <row r="189" spans="1:13" x14ac:dyDescent="0.2">
      <c r="A189" s="2">
        <v>188</v>
      </c>
      <c r="B189" s="2" t="str">
        <f>IFERROR(VLOOKUP($A$1&amp;":"&amp;A189,'Finish order'!C:K,6,FALSE),"")</f>
        <v/>
      </c>
      <c r="C189" s="2" t="str">
        <f>IFERROR(VLOOKUP(A$1&amp;":"&amp;A189,'Finish order'!$C:$K,9,FALSE),"")</f>
        <v/>
      </c>
      <c r="D189" s="2" t="str">
        <f>IFERROR(VLOOKUP(A$1&amp;":"&amp;A189,'Finish order'!$C:$K,7,FALSE),"")</f>
        <v/>
      </c>
      <c r="E189" s="11" t="str">
        <f>IFERROR(VLOOKUP($A$1&amp;":"&amp;A189,'Finish order'!C:K,5,FALSE),"")</f>
        <v/>
      </c>
      <c r="F189" s="2" t="str">
        <f>IFERROR(VLOOKUP($A$1&amp;":"&amp;A189,'Finish order'!C:K,4,FALSE),"")</f>
        <v/>
      </c>
      <c r="H189" s="2">
        <v>188</v>
      </c>
      <c r="I189" s="2" t="str">
        <f>IFERROR(VLOOKUP(H$1&amp;":"&amp;H189,'Finish order'!$C:$K,6,FALSE),"")</f>
        <v/>
      </c>
      <c r="J189" s="2" t="str">
        <f>IFERROR(VLOOKUP(H$1&amp;":"&amp;H189,'Finish order'!$C:$K,9,FALSE),"")</f>
        <v/>
      </c>
      <c r="K189" s="2" t="str">
        <f>IFERROR(VLOOKUP(H$1&amp;":"&amp;H189,'Finish order'!$C:$K,7,FALSE),"")</f>
        <v/>
      </c>
      <c r="L189" s="11" t="str">
        <f>IFERROR(VLOOKUP(H$1&amp;":"&amp;H189,'Finish order'!$C:$K,5,FALSE),"")</f>
        <v/>
      </c>
      <c r="M189" s="2" t="str">
        <f>IFERROR(VLOOKUP(H$1&amp;":"&amp;H189,'Finish order'!$C:$K,4,FALSE),"")</f>
        <v/>
      </c>
    </row>
    <row r="190" spans="1:13" x14ac:dyDescent="0.2">
      <c r="A190" s="2">
        <v>189</v>
      </c>
      <c r="B190" s="2" t="str">
        <f>IFERROR(VLOOKUP($A$1&amp;":"&amp;A190,'Finish order'!C:K,6,FALSE),"")</f>
        <v/>
      </c>
      <c r="C190" s="2" t="str">
        <f>IFERROR(VLOOKUP(A$1&amp;":"&amp;A190,'Finish order'!$C:$K,9,FALSE),"")</f>
        <v/>
      </c>
      <c r="D190" s="2" t="str">
        <f>IFERROR(VLOOKUP(A$1&amp;":"&amp;A190,'Finish order'!$C:$K,7,FALSE),"")</f>
        <v/>
      </c>
      <c r="E190" s="11" t="str">
        <f>IFERROR(VLOOKUP($A$1&amp;":"&amp;A190,'Finish order'!C:K,5,FALSE),"")</f>
        <v/>
      </c>
      <c r="F190" s="2" t="str">
        <f>IFERROR(VLOOKUP($A$1&amp;":"&amp;A190,'Finish order'!C:K,4,FALSE),"")</f>
        <v/>
      </c>
      <c r="H190" s="2">
        <v>189</v>
      </c>
      <c r="I190" s="2" t="str">
        <f>IFERROR(VLOOKUP(H$1&amp;":"&amp;H190,'Finish order'!$C:$K,6,FALSE),"")</f>
        <v/>
      </c>
      <c r="J190" s="2" t="str">
        <f>IFERROR(VLOOKUP(H$1&amp;":"&amp;H190,'Finish order'!$C:$K,9,FALSE),"")</f>
        <v/>
      </c>
      <c r="K190" s="2" t="str">
        <f>IFERROR(VLOOKUP(H$1&amp;":"&amp;H190,'Finish order'!$C:$K,7,FALSE),"")</f>
        <v/>
      </c>
      <c r="L190" s="11" t="str">
        <f>IFERROR(VLOOKUP(H$1&amp;":"&amp;H190,'Finish order'!$C:$K,5,FALSE),"")</f>
        <v/>
      </c>
      <c r="M190" s="2" t="str">
        <f>IFERROR(VLOOKUP(H$1&amp;":"&amp;H190,'Finish order'!$C:$K,4,FALSE),"")</f>
        <v/>
      </c>
    </row>
    <row r="191" spans="1:13" x14ac:dyDescent="0.2">
      <c r="A191" s="2">
        <v>190</v>
      </c>
      <c r="B191" s="2" t="str">
        <f>IFERROR(VLOOKUP($A$1&amp;":"&amp;A191,'Finish order'!C:K,6,FALSE),"")</f>
        <v/>
      </c>
      <c r="C191" s="2" t="str">
        <f>IFERROR(VLOOKUP(A$1&amp;":"&amp;A191,'Finish order'!$C:$K,9,FALSE),"")</f>
        <v/>
      </c>
      <c r="D191" s="2" t="str">
        <f>IFERROR(VLOOKUP(A$1&amp;":"&amp;A191,'Finish order'!$C:$K,7,FALSE),"")</f>
        <v/>
      </c>
      <c r="E191" s="11" t="str">
        <f>IFERROR(VLOOKUP($A$1&amp;":"&amp;A191,'Finish order'!C:K,5,FALSE),"")</f>
        <v/>
      </c>
      <c r="F191" s="2" t="str">
        <f>IFERROR(VLOOKUP($A$1&amp;":"&amp;A191,'Finish order'!C:K,4,FALSE),"")</f>
        <v/>
      </c>
      <c r="H191" s="2">
        <v>190</v>
      </c>
      <c r="I191" s="2" t="str">
        <f>IFERROR(VLOOKUP(H$1&amp;":"&amp;H191,'Finish order'!$C:$K,6,FALSE),"")</f>
        <v/>
      </c>
      <c r="J191" s="2" t="str">
        <f>IFERROR(VLOOKUP(H$1&amp;":"&amp;H191,'Finish order'!$C:$K,9,FALSE),"")</f>
        <v/>
      </c>
      <c r="K191" s="2" t="str">
        <f>IFERROR(VLOOKUP(H$1&amp;":"&amp;H191,'Finish order'!$C:$K,7,FALSE),"")</f>
        <v/>
      </c>
      <c r="L191" s="11" t="str">
        <f>IFERROR(VLOOKUP(H$1&amp;":"&amp;H191,'Finish order'!$C:$K,5,FALSE),"")</f>
        <v/>
      </c>
      <c r="M191" s="2" t="str">
        <f>IFERROR(VLOOKUP(H$1&amp;":"&amp;H191,'Finish order'!$C:$K,4,FALSE),"")</f>
        <v/>
      </c>
    </row>
    <row r="192" spans="1:13" x14ac:dyDescent="0.2">
      <c r="A192" s="2">
        <v>191</v>
      </c>
      <c r="B192" s="2" t="str">
        <f>IFERROR(VLOOKUP($A$1&amp;":"&amp;A192,'Finish order'!C:K,6,FALSE),"")</f>
        <v/>
      </c>
      <c r="C192" s="2" t="str">
        <f>IFERROR(VLOOKUP(A$1&amp;":"&amp;A192,'Finish order'!$C:$K,9,FALSE),"")</f>
        <v/>
      </c>
      <c r="D192" s="2" t="str">
        <f>IFERROR(VLOOKUP(A$1&amp;":"&amp;A192,'Finish order'!$C:$K,7,FALSE),"")</f>
        <v/>
      </c>
      <c r="E192" s="11" t="str">
        <f>IFERROR(VLOOKUP($A$1&amp;":"&amp;A192,'Finish order'!C:K,5,FALSE),"")</f>
        <v/>
      </c>
      <c r="F192" s="2" t="str">
        <f>IFERROR(VLOOKUP($A$1&amp;":"&amp;A192,'Finish order'!C:K,4,FALSE),"")</f>
        <v/>
      </c>
      <c r="H192" s="2">
        <v>191</v>
      </c>
      <c r="I192" s="2" t="str">
        <f>IFERROR(VLOOKUP(H$1&amp;":"&amp;H192,'Finish order'!$C:$K,6,FALSE),"")</f>
        <v/>
      </c>
      <c r="J192" s="2" t="str">
        <f>IFERROR(VLOOKUP(H$1&amp;":"&amp;H192,'Finish order'!$C:$K,9,FALSE),"")</f>
        <v/>
      </c>
      <c r="K192" s="2" t="str">
        <f>IFERROR(VLOOKUP(H$1&amp;":"&amp;H192,'Finish order'!$C:$K,7,FALSE),"")</f>
        <v/>
      </c>
      <c r="L192" s="11" t="str">
        <f>IFERROR(VLOOKUP(H$1&amp;":"&amp;H192,'Finish order'!$C:$K,5,FALSE),"")</f>
        <v/>
      </c>
      <c r="M192" s="2" t="str">
        <f>IFERROR(VLOOKUP(H$1&amp;":"&amp;H192,'Finish order'!$C:$K,4,FALSE),"")</f>
        <v/>
      </c>
    </row>
    <row r="193" spans="1:13" x14ac:dyDescent="0.2">
      <c r="A193" s="2">
        <v>192</v>
      </c>
      <c r="B193" s="2" t="str">
        <f>IFERROR(VLOOKUP($A$1&amp;":"&amp;A193,'Finish order'!C:K,6,FALSE),"")</f>
        <v/>
      </c>
      <c r="C193" s="2" t="str">
        <f>IFERROR(VLOOKUP(A$1&amp;":"&amp;A193,'Finish order'!$C:$K,9,FALSE),"")</f>
        <v/>
      </c>
      <c r="D193" s="2" t="str">
        <f>IFERROR(VLOOKUP(A$1&amp;":"&amp;A193,'Finish order'!$C:$K,7,FALSE),"")</f>
        <v/>
      </c>
      <c r="E193" s="11" t="str">
        <f>IFERROR(VLOOKUP($A$1&amp;":"&amp;A193,'Finish order'!C:K,5,FALSE),"")</f>
        <v/>
      </c>
      <c r="F193" s="2" t="str">
        <f>IFERROR(VLOOKUP($A$1&amp;":"&amp;A193,'Finish order'!C:K,4,FALSE),"")</f>
        <v/>
      </c>
      <c r="H193" s="2">
        <v>192</v>
      </c>
      <c r="I193" s="2" t="str">
        <f>IFERROR(VLOOKUP(H$1&amp;":"&amp;H193,'Finish order'!$C:$K,6,FALSE),"")</f>
        <v/>
      </c>
      <c r="J193" s="2" t="str">
        <f>IFERROR(VLOOKUP(H$1&amp;":"&amp;H193,'Finish order'!$C:$K,9,FALSE),"")</f>
        <v/>
      </c>
      <c r="K193" s="2" t="str">
        <f>IFERROR(VLOOKUP(H$1&amp;":"&amp;H193,'Finish order'!$C:$K,7,FALSE),"")</f>
        <v/>
      </c>
      <c r="L193" s="11" t="str">
        <f>IFERROR(VLOOKUP(H$1&amp;":"&amp;H193,'Finish order'!$C:$K,5,FALSE),"")</f>
        <v/>
      </c>
      <c r="M193" s="2" t="str">
        <f>IFERROR(VLOOKUP(H$1&amp;":"&amp;H193,'Finish order'!$C:$K,4,FALSE),"")</f>
        <v/>
      </c>
    </row>
    <row r="194" spans="1:13" x14ac:dyDescent="0.2">
      <c r="A194" s="2">
        <v>193</v>
      </c>
      <c r="B194" s="2" t="str">
        <f>IFERROR(VLOOKUP($A$1&amp;":"&amp;A194,'Finish order'!C:K,6,FALSE),"")</f>
        <v/>
      </c>
      <c r="C194" s="2" t="str">
        <f>IFERROR(VLOOKUP(A$1&amp;":"&amp;A194,'Finish order'!$C:$K,9,FALSE),"")</f>
        <v/>
      </c>
      <c r="D194" s="2" t="str">
        <f>IFERROR(VLOOKUP(A$1&amp;":"&amp;A194,'Finish order'!$C:$K,7,FALSE),"")</f>
        <v/>
      </c>
      <c r="E194" s="11" t="str">
        <f>IFERROR(VLOOKUP($A$1&amp;":"&amp;A194,'Finish order'!C:K,5,FALSE),"")</f>
        <v/>
      </c>
      <c r="F194" s="2" t="str">
        <f>IFERROR(VLOOKUP($A$1&amp;":"&amp;A194,'Finish order'!C:K,4,FALSE),"")</f>
        <v/>
      </c>
      <c r="H194" s="2">
        <v>193</v>
      </c>
      <c r="I194" s="2" t="str">
        <f>IFERROR(VLOOKUP(H$1&amp;":"&amp;H194,'Finish order'!$C:$K,6,FALSE),"")</f>
        <v/>
      </c>
      <c r="J194" s="2" t="str">
        <f>IFERROR(VLOOKUP(H$1&amp;":"&amp;H194,'Finish order'!$C:$K,9,FALSE),"")</f>
        <v/>
      </c>
      <c r="K194" s="2" t="str">
        <f>IFERROR(VLOOKUP(H$1&amp;":"&amp;H194,'Finish order'!$C:$K,7,FALSE),"")</f>
        <v/>
      </c>
      <c r="L194" s="11" t="str">
        <f>IFERROR(VLOOKUP(H$1&amp;":"&amp;H194,'Finish order'!$C:$K,5,FALSE),"")</f>
        <v/>
      </c>
      <c r="M194" s="2" t="str">
        <f>IFERROR(VLOOKUP(H$1&amp;":"&amp;H194,'Finish order'!$C:$K,4,FALSE),"")</f>
        <v/>
      </c>
    </row>
    <row r="195" spans="1:13" x14ac:dyDescent="0.2">
      <c r="A195" s="2">
        <v>194</v>
      </c>
      <c r="B195" s="2" t="str">
        <f>IFERROR(VLOOKUP($A$1&amp;":"&amp;A195,'Finish order'!C:K,6,FALSE),"")</f>
        <v/>
      </c>
      <c r="C195" s="2" t="str">
        <f>IFERROR(VLOOKUP(A$1&amp;":"&amp;A195,'Finish order'!$C:$K,9,FALSE),"")</f>
        <v/>
      </c>
      <c r="D195" s="2" t="str">
        <f>IFERROR(VLOOKUP(A$1&amp;":"&amp;A195,'Finish order'!$C:$K,7,FALSE),"")</f>
        <v/>
      </c>
      <c r="E195" s="11" t="str">
        <f>IFERROR(VLOOKUP($A$1&amp;":"&amp;A195,'Finish order'!C:K,5,FALSE),"")</f>
        <v/>
      </c>
      <c r="F195" s="2" t="str">
        <f>IFERROR(VLOOKUP($A$1&amp;":"&amp;A195,'Finish order'!C:K,4,FALSE),"")</f>
        <v/>
      </c>
      <c r="H195" s="2">
        <v>194</v>
      </c>
      <c r="I195" s="2" t="str">
        <f>IFERROR(VLOOKUP(H$1&amp;":"&amp;H195,'Finish order'!$C:$K,6,FALSE),"")</f>
        <v/>
      </c>
      <c r="J195" s="2" t="str">
        <f>IFERROR(VLOOKUP(H$1&amp;":"&amp;H195,'Finish order'!$C:$K,9,FALSE),"")</f>
        <v/>
      </c>
      <c r="K195" s="2" t="str">
        <f>IFERROR(VLOOKUP(H$1&amp;":"&amp;H195,'Finish order'!$C:$K,7,FALSE),"")</f>
        <v/>
      </c>
      <c r="L195" s="11" t="str">
        <f>IFERROR(VLOOKUP(H$1&amp;":"&amp;H195,'Finish order'!$C:$K,5,FALSE),"")</f>
        <v/>
      </c>
      <c r="M195" s="2" t="str">
        <f>IFERROR(VLOOKUP(H$1&amp;":"&amp;H195,'Finish order'!$C:$K,4,FALSE),"")</f>
        <v/>
      </c>
    </row>
    <row r="196" spans="1:13" x14ac:dyDescent="0.2">
      <c r="A196" s="2">
        <v>195</v>
      </c>
      <c r="B196" s="2" t="str">
        <f>IFERROR(VLOOKUP($A$1&amp;":"&amp;A196,'Finish order'!C:K,6,FALSE),"")</f>
        <v/>
      </c>
      <c r="C196" s="2" t="str">
        <f>IFERROR(VLOOKUP(A$1&amp;":"&amp;A196,'Finish order'!$C:$K,9,FALSE),"")</f>
        <v/>
      </c>
      <c r="D196" s="2" t="str">
        <f>IFERROR(VLOOKUP(A$1&amp;":"&amp;A196,'Finish order'!$C:$K,7,FALSE),"")</f>
        <v/>
      </c>
      <c r="E196" s="11" t="str">
        <f>IFERROR(VLOOKUP($A$1&amp;":"&amp;A196,'Finish order'!C:K,5,FALSE),"")</f>
        <v/>
      </c>
      <c r="F196" s="2" t="str">
        <f>IFERROR(VLOOKUP($A$1&amp;":"&amp;A196,'Finish order'!C:K,4,FALSE),"")</f>
        <v/>
      </c>
      <c r="H196" s="2">
        <v>195</v>
      </c>
      <c r="I196" s="2" t="str">
        <f>IFERROR(VLOOKUP(H$1&amp;":"&amp;H196,'Finish order'!$C:$K,6,FALSE),"")</f>
        <v/>
      </c>
      <c r="J196" s="2" t="str">
        <f>IFERROR(VLOOKUP(H$1&amp;":"&amp;H196,'Finish order'!$C:$K,9,FALSE),"")</f>
        <v/>
      </c>
      <c r="K196" s="2" t="str">
        <f>IFERROR(VLOOKUP(H$1&amp;":"&amp;H196,'Finish order'!$C:$K,7,FALSE),"")</f>
        <v/>
      </c>
      <c r="L196" s="11" t="str">
        <f>IFERROR(VLOOKUP(H$1&amp;":"&amp;H196,'Finish order'!$C:$K,5,FALSE),"")</f>
        <v/>
      </c>
      <c r="M196" s="2" t="str">
        <f>IFERROR(VLOOKUP(H$1&amp;":"&amp;H196,'Finish order'!$C:$K,4,FALSE),"")</f>
        <v/>
      </c>
    </row>
    <row r="197" spans="1:13" x14ac:dyDescent="0.2">
      <c r="A197" s="2">
        <v>196</v>
      </c>
      <c r="B197" s="2" t="str">
        <f>IFERROR(VLOOKUP($A$1&amp;":"&amp;A197,'Finish order'!C:K,6,FALSE),"")</f>
        <v/>
      </c>
      <c r="C197" s="2" t="str">
        <f>IFERROR(VLOOKUP(A$1&amp;":"&amp;A197,'Finish order'!$C:$K,9,FALSE),"")</f>
        <v/>
      </c>
      <c r="D197" s="2" t="str">
        <f>IFERROR(VLOOKUP(A$1&amp;":"&amp;A197,'Finish order'!$C:$K,7,FALSE),"")</f>
        <v/>
      </c>
      <c r="E197" s="11" t="str">
        <f>IFERROR(VLOOKUP($A$1&amp;":"&amp;A197,'Finish order'!C:K,5,FALSE),"")</f>
        <v/>
      </c>
      <c r="F197" s="2" t="str">
        <f>IFERROR(VLOOKUP($A$1&amp;":"&amp;A197,'Finish order'!C:K,4,FALSE),"")</f>
        <v/>
      </c>
      <c r="H197" s="2">
        <v>196</v>
      </c>
      <c r="I197" s="2" t="str">
        <f>IFERROR(VLOOKUP(H$1&amp;":"&amp;H197,'Finish order'!$C:$K,6,FALSE),"")</f>
        <v/>
      </c>
      <c r="J197" s="2" t="str">
        <f>IFERROR(VLOOKUP(H$1&amp;":"&amp;H197,'Finish order'!$C:$K,9,FALSE),"")</f>
        <v/>
      </c>
      <c r="K197" s="2" t="str">
        <f>IFERROR(VLOOKUP(H$1&amp;":"&amp;H197,'Finish order'!$C:$K,7,FALSE),"")</f>
        <v/>
      </c>
      <c r="L197" s="11" t="str">
        <f>IFERROR(VLOOKUP(H$1&amp;":"&amp;H197,'Finish order'!$C:$K,5,FALSE),"")</f>
        <v/>
      </c>
      <c r="M197" s="2" t="str">
        <f>IFERROR(VLOOKUP(H$1&amp;":"&amp;H197,'Finish order'!$C:$K,4,FALSE),"")</f>
        <v/>
      </c>
    </row>
    <row r="198" spans="1:13" x14ac:dyDescent="0.2">
      <c r="A198" s="2">
        <v>197</v>
      </c>
      <c r="B198" s="2" t="str">
        <f>IFERROR(VLOOKUP($A$1&amp;":"&amp;A198,'Finish order'!C:K,6,FALSE),"")</f>
        <v/>
      </c>
      <c r="C198" s="2" t="str">
        <f>IFERROR(VLOOKUP(A$1&amp;":"&amp;A198,'Finish order'!$C:$K,9,FALSE),"")</f>
        <v/>
      </c>
      <c r="D198" s="2" t="str">
        <f>IFERROR(VLOOKUP(A$1&amp;":"&amp;A198,'Finish order'!$C:$K,7,FALSE),"")</f>
        <v/>
      </c>
      <c r="E198" s="11" t="str">
        <f>IFERROR(VLOOKUP($A$1&amp;":"&amp;A198,'Finish order'!C:K,5,FALSE),"")</f>
        <v/>
      </c>
      <c r="F198" s="2" t="str">
        <f>IFERROR(VLOOKUP($A$1&amp;":"&amp;A198,'Finish order'!C:K,4,FALSE),"")</f>
        <v/>
      </c>
      <c r="H198" s="2">
        <v>197</v>
      </c>
      <c r="I198" s="2" t="str">
        <f>IFERROR(VLOOKUP(H$1&amp;":"&amp;H198,'Finish order'!$C:$K,6,FALSE),"")</f>
        <v/>
      </c>
      <c r="J198" s="2" t="str">
        <f>IFERROR(VLOOKUP(H$1&amp;":"&amp;H198,'Finish order'!$C:$K,9,FALSE),"")</f>
        <v/>
      </c>
      <c r="K198" s="2" t="str">
        <f>IFERROR(VLOOKUP(H$1&amp;":"&amp;H198,'Finish order'!$C:$K,7,FALSE),"")</f>
        <v/>
      </c>
      <c r="L198" s="11" t="str">
        <f>IFERROR(VLOOKUP(H$1&amp;":"&amp;H198,'Finish order'!$C:$K,5,FALSE),"")</f>
        <v/>
      </c>
      <c r="M198" s="2" t="str">
        <f>IFERROR(VLOOKUP(H$1&amp;":"&amp;H198,'Finish order'!$C:$K,4,FALSE),"")</f>
        <v/>
      </c>
    </row>
    <row r="199" spans="1:13" x14ac:dyDescent="0.2">
      <c r="A199" s="2">
        <v>198</v>
      </c>
      <c r="B199" s="2" t="str">
        <f>IFERROR(VLOOKUP($A$1&amp;":"&amp;A199,'Finish order'!C:K,6,FALSE),"")</f>
        <v/>
      </c>
      <c r="C199" s="2" t="str">
        <f>IFERROR(VLOOKUP(A$1&amp;":"&amp;A199,'Finish order'!$C:$K,9,FALSE),"")</f>
        <v/>
      </c>
      <c r="D199" s="2" t="str">
        <f>IFERROR(VLOOKUP(A$1&amp;":"&amp;A199,'Finish order'!$C:$K,7,FALSE),"")</f>
        <v/>
      </c>
      <c r="E199" s="11" t="str">
        <f>IFERROR(VLOOKUP($A$1&amp;":"&amp;A199,'Finish order'!C:K,5,FALSE),"")</f>
        <v/>
      </c>
      <c r="F199" s="2" t="str">
        <f>IFERROR(VLOOKUP($A$1&amp;":"&amp;A199,'Finish order'!C:K,4,FALSE),"")</f>
        <v/>
      </c>
      <c r="H199" s="2">
        <v>198</v>
      </c>
      <c r="I199" s="2" t="str">
        <f>IFERROR(VLOOKUP(H$1&amp;":"&amp;H199,'Finish order'!$C:$K,6,FALSE),"")</f>
        <v/>
      </c>
      <c r="J199" s="2" t="str">
        <f>IFERROR(VLOOKUP(H$1&amp;":"&amp;H199,'Finish order'!$C:$K,9,FALSE),"")</f>
        <v/>
      </c>
      <c r="K199" s="2" t="str">
        <f>IFERROR(VLOOKUP(H$1&amp;":"&amp;H199,'Finish order'!$C:$K,7,FALSE),"")</f>
        <v/>
      </c>
      <c r="L199" s="11" t="str">
        <f>IFERROR(VLOOKUP(H$1&amp;":"&amp;H199,'Finish order'!$C:$K,5,FALSE),"")</f>
        <v/>
      </c>
      <c r="M199" s="2" t="str">
        <f>IFERROR(VLOOKUP(H$1&amp;":"&amp;H199,'Finish order'!$C:$K,4,FALSE),"")</f>
        <v/>
      </c>
    </row>
    <row r="200" spans="1:13" x14ac:dyDescent="0.2">
      <c r="A200" s="2">
        <v>199</v>
      </c>
      <c r="B200" s="2" t="str">
        <f>IFERROR(VLOOKUP($A$1&amp;":"&amp;A200,'Finish order'!C:K,6,FALSE),"")</f>
        <v/>
      </c>
      <c r="C200" s="2" t="str">
        <f>IFERROR(VLOOKUP(A$1&amp;":"&amp;A200,'Finish order'!$C:$K,9,FALSE),"")</f>
        <v/>
      </c>
      <c r="D200" s="2" t="str">
        <f>IFERROR(VLOOKUP(A$1&amp;":"&amp;A200,'Finish order'!$C:$K,7,FALSE),"")</f>
        <v/>
      </c>
      <c r="E200" s="11" t="str">
        <f>IFERROR(VLOOKUP($A$1&amp;":"&amp;A200,'Finish order'!C:K,5,FALSE),"")</f>
        <v/>
      </c>
      <c r="F200" s="2" t="str">
        <f>IFERROR(VLOOKUP($A$1&amp;":"&amp;A200,'Finish order'!C:K,4,FALSE),"")</f>
        <v/>
      </c>
      <c r="H200" s="2">
        <v>199</v>
      </c>
      <c r="I200" s="2" t="str">
        <f>IFERROR(VLOOKUP(H$1&amp;":"&amp;H200,'Finish order'!$C:$K,6,FALSE),"")</f>
        <v/>
      </c>
      <c r="J200" s="2" t="str">
        <f>IFERROR(VLOOKUP(H$1&amp;":"&amp;H200,'Finish order'!$C:$K,9,FALSE),"")</f>
        <v/>
      </c>
      <c r="K200" s="2" t="str">
        <f>IFERROR(VLOOKUP(H$1&amp;":"&amp;H200,'Finish order'!$C:$K,7,FALSE),"")</f>
        <v/>
      </c>
      <c r="L200" s="11" t="str">
        <f>IFERROR(VLOOKUP(H$1&amp;":"&amp;H200,'Finish order'!$C:$K,5,FALSE),"")</f>
        <v/>
      </c>
      <c r="M200" s="2" t="str">
        <f>IFERROR(VLOOKUP(H$1&amp;":"&amp;H200,'Finish order'!$C:$K,4,FALSE),"")</f>
        <v/>
      </c>
    </row>
    <row r="201" spans="1:13" x14ac:dyDescent="0.2">
      <c r="A201" s="2">
        <v>200</v>
      </c>
      <c r="B201" s="2" t="str">
        <f>IFERROR(VLOOKUP($A$1&amp;":"&amp;A201,'Finish order'!C:K,6,FALSE),"")</f>
        <v/>
      </c>
      <c r="C201" s="2" t="str">
        <f>IFERROR(VLOOKUP(A$1&amp;":"&amp;A201,'Finish order'!$C:$K,9,FALSE),"")</f>
        <v/>
      </c>
      <c r="D201" s="2" t="str">
        <f>IFERROR(VLOOKUP(A$1&amp;":"&amp;A201,'Finish order'!$C:$K,7,FALSE),"")</f>
        <v/>
      </c>
      <c r="E201" s="11" t="str">
        <f>IFERROR(VLOOKUP($A$1&amp;":"&amp;A201,'Finish order'!C:K,5,FALSE),"")</f>
        <v/>
      </c>
      <c r="F201" s="2" t="str">
        <f>IFERROR(VLOOKUP($A$1&amp;":"&amp;A201,'Finish order'!C:K,4,FALSE),"")</f>
        <v/>
      </c>
      <c r="H201" s="2">
        <v>200</v>
      </c>
      <c r="I201" s="2" t="str">
        <f>IFERROR(VLOOKUP(H$1&amp;":"&amp;H201,'Finish order'!$C:$K,6,FALSE),"")</f>
        <v/>
      </c>
      <c r="J201" s="2" t="str">
        <f>IFERROR(VLOOKUP(H$1&amp;":"&amp;H201,'Finish order'!$C:$K,9,FALSE),"")</f>
        <v/>
      </c>
      <c r="K201" s="2" t="str">
        <f>IFERROR(VLOOKUP(H$1&amp;":"&amp;H201,'Finish order'!$C:$K,7,FALSE),"")</f>
        <v/>
      </c>
      <c r="L201" s="11" t="str">
        <f>IFERROR(VLOOKUP(H$1&amp;":"&amp;H201,'Finish order'!$C:$K,5,FALSE),"")</f>
        <v/>
      </c>
      <c r="M201" s="2" t="str">
        <f>IFERROR(VLOOKUP(H$1&amp;":"&amp;H201,'Finish order'!$C:$K,4,FALSE),"")</f>
        <v/>
      </c>
    </row>
    <row r="202" spans="1:13" x14ac:dyDescent="0.2">
      <c r="E202" s="11"/>
    </row>
    <row r="203" spans="1:13" x14ac:dyDescent="0.2">
      <c r="E203" s="11"/>
    </row>
    <row r="204" spans="1:13" x14ac:dyDescent="0.2">
      <c r="E204" s="11"/>
    </row>
    <row r="205" spans="1:13" x14ac:dyDescent="0.2">
      <c r="E205" s="11"/>
    </row>
    <row r="206" spans="1:13" x14ac:dyDescent="0.2">
      <c r="E206" s="11"/>
    </row>
    <row r="207" spans="1:13" x14ac:dyDescent="0.2">
      <c r="E207" s="11"/>
    </row>
    <row r="208" spans="1:13" x14ac:dyDescent="0.2">
      <c r="E208" s="11"/>
    </row>
    <row r="209" spans="5:5" x14ac:dyDescent="0.2">
      <c r="E209" s="11"/>
    </row>
    <row r="210" spans="5:5" x14ac:dyDescent="0.2">
      <c r="E210" s="11"/>
    </row>
    <row r="211" spans="5:5" x14ac:dyDescent="0.2">
      <c r="E211" s="11"/>
    </row>
  </sheetData>
  <pageMargins left="0.7" right="0.7" top="0.75" bottom="0.75" header="0.3" footer="0.3"/>
  <pageSetup paperSize="9" orientation="portrait" horizontalDpi="0" verticalDpi="0"/>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0926A-5F03-2D49-925D-C695DEE60C63}">
  <dimension ref="A1:AI31"/>
  <sheetViews>
    <sheetView topLeftCell="P1" zoomScale="85" zoomScaleNormal="85" workbookViewId="0">
      <selection activeCell="E19" sqref="E19"/>
    </sheetView>
  </sheetViews>
  <sheetFormatPr defaultColWidth="11.43359375" defaultRowHeight="15" x14ac:dyDescent="0.2"/>
  <cols>
    <col min="2" max="2" width="16.140625" customWidth="1"/>
    <col min="3" max="4" width="16.140625" hidden="1" customWidth="1"/>
    <col min="5" max="5" width="35.2421875" customWidth="1"/>
    <col min="6" max="6" width="5.6484375" customWidth="1"/>
    <col min="7" max="7" width="19.90625" customWidth="1"/>
    <col min="8" max="8" width="5.6484375" bestFit="1" customWidth="1"/>
    <col min="9" max="9" width="21.7890625" customWidth="1"/>
    <col min="10" max="10" width="5.6484375" bestFit="1" customWidth="1"/>
    <col min="11" max="11" width="15.19921875" customWidth="1"/>
    <col min="12" max="12" width="5.6484375" bestFit="1" customWidth="1"/>
    <col min="13" max="13" width="16.8125" bestFit="1" customWidth="1"/>
    <col min="16" max="16" width="18.29296875" customWidth="1"/>
    <col min="17" max="18" width="18.29296875" hidden="1" customWidth="1"/>
    <col min="19" max="19" width="27.98046875" customWidth="1"/>
    <col min="20" max="20" width="5.6484375" bestFit="1" customWidth="1"/>
    <col min="21" max="21" width="18.0234375" bestFit="1" customWidth="1"/>
    <col min="22" max="22" width="5.6484375" bestFit="1" customWidth="1"/>
    <col min="23" max="23" width="18.83203125" bestFit="1" customWidth="1"/>
    <col min="24" max="24" width="5.6484375" bestFit="1" customWidth="1"/>
    <col min="25" max="25" width="16.0078125" bestFit="1" customWidth="1"/>
    <col min="28" max="28" width="17.08203125" customWidth="1"/>
    <col min="29" max="30" width="10.89453125" hidden="1" customWidth="1"/>
    <col min="31" max="31" width="30.8046875" customWidth="1"/>
    <col min="32" max="32" width="5.6484375" bestFit="1" customWidth="1"/>
    <col min="33" max="33" width="18.0234375" bestFit="1" customWidth="1"/>
    <col min="34" max="34" width="5.6484375" bestFit="1" customWidth="1"/>
    <col min="35" max="35" width="18.83203125" bestFit="1" customWidth="1"/>
  </cols>
  <sheetData>
    <row r="1" spans="1:35" x14ac:dyDescent="0.2">
      <c r="A1" t="s">
        <v>39</v>
      </c>
      <c r="B1" t="s">
        <v>37</v>
      </c>
      <c r="C1" t="s">
        <v>8</v>
      </c>
      <c r="D1" t="s">
        <v>62</v>
      </c>
      <c r="E1" t="s">
        <v>38</v>
      </c>
      <c r="F1" t="s">
        <v>40</v>
      </c>
      <c r="G1" t="s">
        <v>41</v>
      </c>
      <c r="H1" t="s">
        <v>42</v>
      </c>
      <c r="I1" t="s">
        <v>43</v>
      </c>
      <c r="J1" t="s">
        <v>44</v>
      </c>
      <c r="K1" t="s">
        <v>45</v>
      </c>
      <c r="L1" t="s">
        <v>46</v>
      </c>
      <c r="M1" t="s">
        <v>47</v>
      </c>
      <c r="O1" t="s">
        <v>48</v>
      </c>
      <c r="P1" t="s">
        <v>37</v>
      </c>
      <c r="Q1" t="s">
        <v>8</v>
      </c>
      <c r="R1" t="s">
        <v>62</v>
      </c>
      <c r="S1" t="s">
        <v>38</v>
      </c>
      <c r="T1" t="s">
        <v>40</v>
      </c>
      <c r="U1" t="s">
        <v>41</v>
      </c>
      <c r="V1" t="s">
        <v>42</v>
      </c>
      <c r="W1" t="s">
        <v>43</v>
      </c>
      <c r="X1" t="s">
        <v>44</v>
      </c>
      <c r="Y1" t="s">
        <v>45</v>
      </c>
      <c r="AA1" t="s">
        <v>49</v>
      </c>
      <c r="AB1" t="s">
        <v>37</v>
      </c>
      <c r="AC1" t="s">
        <v>8</v>
      </c>
      <c r="AD1" t="s">
        <v>62</v>
      </c>
      <c r="AE1" t="s">
        <v>38</v>
      </c>
      <c r="AF1" t="s">
        <v>40</v>
      </c>
      <c r="AG1" t="s">
        <v>41</v>
      </c>
      <c r="AH1" t="s">
        <v>42</v>
      </c>
      <c r="AI1" t="s">
        <v>43</v>
      </c>
    </row>
    <row r="2" spans="1:35" x14ac:dyDescent="0.2">
      <c r="A2">
        <v>1</v>
      </c>
      <c r="B2" s="14">
        <f ca="1">IFERROR(SMALL('Results 10 year vets'!Z:Z,D1+1), "No more teams of 4")</f>
        <v>48.004880999999997</v>
      </c>
      <c r="C2" s="14">
        <f ca="1">COUNTIF('Results 10 year vets'!AC:AC, 'Female Team'!E2)</f>
        <v>5</v>
      </c>
      <c r="D2" s="14">
        <f ca="1">SUM($C$2:C2)</f>
        <v>5</v>
      </c>
      <c r="E2" t="str">
        <f ca="1">IFERROR(VLOOKUP(B2,'Results 10 year vets'!Z:AC, 4, FALSE), "")</f>
        <v>Thirsk &amp; Sowerby Harriers:Female</v>
      </c>
      <c r="F2">
        <f ca="1">IFERROR(ROUND(INDEX('Results 10 year vets'!V:V, MATCH($E2, 'Results 10 year vets'!AC:AC, 0)),0),"")</f>
        <v>4</v>
      </c>
      <c r="G2" t="str">
        <f ca="1">IFERROR(VLOOKUP(F2, 'Results 10 year vets'!P:Q,2,FALSE), "")</f>
        <v>Esther Harrison</v>
      </c>
      <c r="H2">
        <f ca="1">IFERROR(ROUND(INDEX('Results 10 year vets'!W:W, MATCH($E2, 'Results 10 year vets'!AC:AC, 0)),0),"")</f>
        <v>7</v>
      </c>
      <c r="I2" t="str">
        <f ca="1">IFERROR(VLOOKUP(H2,'Results 10 year vets'!P:Q,2,FALSE), "")</f>
        <v>Trudy Morrice</v>
      </c>
      <c r="J2">
        <f ca="1">IFERROR(ROUND(INDEX('Results 10 year vets'!X:X, MATCH($E2, 'Results 10 year vets'!AC:AC, 0)),0),"")</f>
        <v>16</v>
      </c>
      <c r="K2" t="str">
        <f ca="1">IFERROR(VLOOKUP(J2,'Results 10 year vets'!P:Q,2,FALSE), "")</f>
        <v>Louise Mayfield</v>
      </c>
      <c r="L2">
        <f ca="1">IFERROR(ROUND(INDEX('Results 10 year vets'!Y:Y, MATCH($E2, 'Results 10 year vets'!AC:AC, 0)),0),"")</f>
        <v>21</v>
      </c>
      <c r="M2" t="str">
        <f ca="1">IFERROR(VLOOKUP(L2, 'Results 10 year vets'!P:Q,2,FALSE), "")</f>
        <v>Fran Jeffery</v>
      </c>
      <c r="O2">
        <v>1</v>
      </c>
      <c r="P2" s="14">
        <f>IFERROR(SMALL('Results 10 year vets'!AA:AA,R1+1), "No more teams of 3")</f>
        <v>8.0012499999999989</v>
      </c>
      <c r="Q2" s="14">
        <f>COUNTIF('Results 10 year vets'!AC:AC, 'Female Team'!S2)</f>
        <v>3</v>
      </c>
      <c r="R2" s="14">
        <f>SUM($Q$2:Q2)</f>
        <v>3</v>
      </c>
      <c r="S2" t="str">
        <f>IFERROR(VLOOKUP(P2,'Results 10 year vets'!AA:AC, 3, FALSE), "")</f>
        <v>York Knavesmire Harriers:Female</v>
      </c>
      <c r="T2">
        <f>IFERROR(ROUND(INDEX('Results 10 year vets'!V:V, MATCH($S2, 'Results 10 year vets'!AC:AC, 0)),0),"")</f>
        <v>1</v>
      </c>
      <c r="U2" t="str">
        <f>IFERROR(VLOOKUP(T2,'Results 10 year vets'!P:Q,2,FALSE), "")</f>
        <v>Ursula Catton</v>
      </c>
      <c r="V2">
        <f>IFERROR(ROUND(INDEX('Results 10 year vets'!W:W, MATCH($S2, 'Results 10 year vets'!AC:AC, 0)),0),"")</f>
        <v>2</v>
      </c>
      <c r="W2" t="str">
        <f>IFERROR(VLOOKUP(V2,'Results 10 year vets'!P:Q,2,FALSE), "")</f>
        <v>Natalie Greaves</v>
      </c>
      <c r="X2">
        <f>IFERROR(ROUND(INDEX('Results 10 year vets'!X:X, MATCH($S2, 'Results 10 year vets'!AC:AC, 0)),0),"")</f>
        <v>5</v>
      </c>
      <c r="Y2" t="str">
        <f>IFERROR(VLOOKUP(X2, 'Results 10 year vets'!P:Q,2,FALSE), "")</f>
        <v>Rose Mather</v>
      </c>
      <c r="AA2">
        <v>1</v>
      </c>
      <c r="AB2" s="14">
        <f>IFERROR(SMALL('Results 10 year vets'!AB:AB,AD1+1), "No more teams of 2")</f>
        <v>3.0011999999999999</v>
      </c>
      <c r="AC2" s="14">
        <f>COUNTIF('Results 10 year vets'!AC:AC, 'Female Team'!AE2)</f>
        <v>3</v>
      </c>
      <c r="AD2" s="14">
        <f>SUM($AC$2:AC2)</f>
        <v>3</v>
      </c>
      <c r="AE2" t="str">
        <f>IFERROR(VLOOKUP(AB2,'Results 10 year vets'!AB:AC, 2, FALSE), "")</f>
        <v>York Knavesmire Harriers:Female</v>
      </c>
      <c r="AF2">
        <f>IFERROR(ROUND(INDEX('Results 10 year vets'!V:V, MATCH($AE2, 'Results 10 year vets'!AC:AC, 0)),0),"")</f>
        <v>1</v>
      </c>
      <c r="AG2" t="str">
        <f>IFERROR(VLOOKUP(AF2, 'Results 10 year vets'!P:Q,2,FALSE), "")</f>
        <v>Ursula Catton</v>
      </c>
      <c r="AH2">
        <f>IFERROR(ROUND(INDEX('Results 10 year vets'!W:W, MATCH($AE2, 'Results 10 year vets'!AC:AC, 0)),0),"")</f>
        <v>2</v>
      </c>
      <c r="AI2" t="str">
        <f>IFERROR(VLOOKUP(AH2, 'Results 10 year vets'!P:Q,2,FALSE), "")</f>
        <v>Natalie Greaves</v>
      </c>
    </row>
    <row r="3" spans="1:35" x14ac:dyDescent="0.2">
      <c r="A3">
        <v>2</v>
      </c>
      <c r="B3" s="14">
        <f ca="1">IFERROR(SMALL('Results 10 year vets'!Z:Z,D2+1), "No more teams of 4")</f>
        <v>62.014569999999999</v>
      </c>
      <c r="C3" s="14">
        <f ca="1">COUNTIF('Results 10 year vets'!AC:AC, 'Female Team'!E3)</f>
        <v>5</v>
      </c>
      <c r="D3" s="14">
        <f ca="1">SUM($C$2:C3)</f>
        <v>10</v>
      </c>
      <c r="E3" t="str">
        <f ca="1">IFERROR(VLOOKUP(B3,'Results 10 year vets'!Z:AC, 4, FALSE), "")</f>
        <v>Pickering RC:Female</v>
      </c>
      <c r="F3">
        <f ca="1">IFERROR(ROUND(INDEX('Results 10 year vets'!V:V, MATCH($E3, 'Results 10 year vets'!AC:AC, 0)),0),"")</f>
        <v>13</v>
      </c>
      <c r="G3" t="str">
        <f ca="1">IFERROR(VLOOKUP(F3, 'Results 10 year vets'!P:Q,2,FALSE), "")</f>
        <v>Kirsty Brown</v>
      </c>
      <c r="H3">
        <f ca="1">IFERROR(ROUND(INDEX('Results 10 year vets'!W:W, MATCH($E3, 'Results 10 year vets'!AC:AC, 0)),0),"")</f>
        <v>14</v>
      </c>
      <c r="I3" t="str">
        <f ca="1">IFERROR(VLOOKUP(H3,'Results 10 year vets'!P:Q,2,FALSE), "")</f>
        <v>Emily Loftus</v>
      </c>
      <c r="J3">
        <f ca="1">IFERROR(ROUND(INDEX('Results 10 year vets'!X:X, MATCH($E3, 'Results 10 year vets'!AC:AC, 0)),0),"")</f>
        <v>15</v>
      </c>
      <c r="K3" t="str">
        <f ca="1">IFERROR(VLOOKUP(J3,'Results 10 year vets'!P:Q,2,FALSE), "")</f>
        <v>Lucy Saggers</v>
      </c>
      <c r="L3">
        <f ca="1">IFERROR(ROUND(INDEX('Results 10 year vets'!Y:Y, MATCH($E3, 'Results 10 year vets'!AC:AC, 0)),0),"")</f>
        <v>20</v>
      </c>
      <c r="M3" t="str">
        <f ca="1">IFERROR(VLOOKUP(L3, 'Results 10 year vets'!P:Q,2,FALSE), "")</f>
        <v>Nicola Thorpe</v>
      </c>
      <c r="O3">
        <v>2</v>
      </c>
      <c r="P3" s="14">
        <f>IFERROR(SMALL('Results 10 year vets'!AA:AA,R2+1), "No more teams of 3")</f>
        <v>27.004860000000001</v>
      </c>
      <c r="Q3" s="14">
        <f>COUNTIF('Results 10 year vets'!AC:AC, 'Female Team'!S3)</f>
        <v>5</v>
      </c>
      <c r="R3" s="14">
        <f>SUM($Q$2:Q3)</f>
        <v>8</v>
      </c>
      <c r="S3" t="str">
        <f>IFERROR(VLOOKUP(P3,'Results 10 year vets'!AA:AC, 3, FALSE), "")</f>
        <v>Thirsk &amp; Sowerby Harriers:Female</v>
      </c>
      <c r="T3">
        <f>IFERROR(ROUND(INDEX('Results 10 year vets'!V:V, MATCH($S3, 'Results 10 year vets'!AC:AC, 0)),0),"")</f>
        <v>4</v>
      </c>
      <c r="U3" t="str">
        <f>IFERROR(VLOOKUP(T3,'Results 10 year vets'!P:Q,2,FALSE), "")</f>
        <v>Esther Harrison</v>
      </c>
      <c r="V3">
        <f>IFERROR(ROUND(INDEX('Results 10 year vets'!W:W, MATCH($S3, 'Results 10 year vets'!AC:AC, 0)),0),"")</f>
        <v>7</v>
      </c>
      <c r="W3" t="str">
        <f>IFERROR(VLOOKUP(V3,'Results 10 year vets'!P:Q,2,FALSE), "")</f>
        <v>Trudy Morrice</v>
      </c>
      <c r="X3">
        <f>IFERROR(ROUND(INDEX('Results 10 year vets'!X:X, MATCH($S3, 'Results 10 year vets'!AC:AC, 0)),0),"")</f>
        <v>16</v>
      </c>
      <c r="Y3" t="str">
        <f>IFERROR(VLOOKUP(X3, 'Results 10 year vets'!P:Q,2,FALSE), "")</f>
        <v>Louise Mayfield</v>
      </c>
      <c r="AA3">
        <v>2</v>
      </c>
      <c r="AB3" s="14">
        <f>IFERROR(SMALL('Results 10 year vets'!AB:AB,AD2+1), "No more teams of 2")</f>
        <v>11.0047</v>
      </c>
      <c r="AC3" s="14">
        <f>COUNTIF('Results 10 year vets'!AC:AC, 'Female Team'!AE3)</f>
        <v>5</v>
      </c>
      <c r="AD3" s="14">
        <f>SUM($AC$2:AC3)</f>
        <v>8</v>
      </c>
      <c r="AE3" t="str">
        <f>IFERROR(VLOOKUP(AB3,'Results 10 year vets'!AB:AC, 2, FALSE), "")</f>
        <v>Thirsk &amp; Sowerby Harriers:Female</v>
      </c>
      <c r="AF3">
        <f>IFERROR(ROUND(INDEX('Results 10 year vets'!V:V, MATCH($AE3, 'Results 10 year vets'!AC:AC, 0)),0),"")</f>
        <v>4</v>
      </c>
      <c r="AG3" t="str">
        <f>IFERROR(VLOOKUP(AF3, 'Results 10 year vets'!P:Q,2,FALSE), "")</f>
        <v>Esther Harrison</v>
      </c>
      <c r="AH3">
        <f>IFERROR(ROUND(INDEX('Results 10 year vets'!W:W, MATCH($AE3, 'Results 10 year vets'!AC:AC, 0)),0),"")</f>
        <v>7</v>
      </c>
      <c r="AI3" t="str">
        <f>IFERROR(VLOOKUP(AH3, 'Results 10 year vets'!P:Q,2,FALSE), "")</f>
        <v>Trudy Morrice</v>
      </c>
    </row>
    <row r="4" spans="1:35" x14ac:dyDescent="0.2">
      <c r="A4">
        <v>3</v>
      </c>
      <c r="B4" s="14">
        <f ca="1">IFERROR(SMALL('Results 10 year vets'!Z:Z,D3+1), "No more teams of 4")</f>
        <v>67.004180000000005</v>
      </c>
      <c r="C4" s="14">
        <f ca="1">COUNTIF('Results 10 year vets'!AC:AC, 'Female Team'!E4)</f>
        <v>4</v>
      </c>
      <c r="D4" s="14">
        <f ca="1">SUM($C$2:C4)</f>
        <v>14</v>
      </c>
      <c r="E4" t="str">
        <f ca="1">IFERROR(VLOOKUP(B4,'Results 10 year vets'!Z:AC, 4, FALSE), "")</f>
        <v>Scarborough AC:Female</v>
      </c>
      <c r="F4">
        <f ca="1">IFERROR(ROUND(INDEX('Results 10 year vets'!V:V, MATCH($E4, 'Results 10 year vets'!AC:AC, 0)),0),"")</f>
        <v>3</v>
      </c>
      <c r="G4" t="str">
        <f ca="1">IFERROR(VLOOKUP(F4, 'Results 10 year vets'!P:Q,2,FALSE), "")</f>
        <v>Rhona Marshall</v>
      </c>
      <c r="H4">
        <f ca="1">IFERROR(ROUND(INDEX('Results 10 year vets'!W:W, MATCH($E4, 'Results 10 year vets'!AC:AC, 0)),0),"")</f>
        <v>9</v>
      </c>
      <c r="I4" t="str">
        <f ca="1">IFERROR(VLOOKUP(H4,'Results 10 year vets'!P:Q,2,FALSE), "")</f>
        <v>Hester Butterworth</v>
      </c>
      <c r="J4">
        <f ca="1">IFERROR(ROUND(INDEX('Results 10 year vets'!X:X, MATCH($E4, 'Results 10 year vets'!AC:AC, 0)),0),"")</f>
        <v>25</v>
      </c>
      <c r="K4" t="str">
        <f ca="1">IFERROR(VLOOKUP(J4,'Results 10 year vets'!P:Q,2,FALSE), "")</f>
        <v>Julie Clayton</v>
      </c>
      <c r="L4">
        <f ca="1">IFERROR(ROUND(INDEX('Results 10 year vets'!Y:Y, MATCH($E4, 'Results 10 year vets'!AC:AC, 0)),0),"")</f>
        <v>30</v>
      </c>
      <c r="M4" t="str">
        <f ca="1">IFERROR(VLOOKUP(L4, 'Results 10 year vets'!P:Q,2,FALSE), "")</f>
        <v>Lisa Bourne</v>
      </c>
      <c r="O4">
        <v>3</v>
      </c>
      <c r="P4" s="14">
        <f>IFERROR(SMALL('Results 10 year vets'!AA:AA,R3+1), "No more teams of 3")</f>
        <v>37.004150000000003</v>
      </c>
      <c r="Q4" s="14">
        <f>COUNTIF('Results 10 year vets'!AC:AC, 'Female Team'!S4)</f>
        <v>4</v>
      </c>
      <c r="R4" s="14">
        <f>SUM($Q$2:Q4)</f>
        <v>12</v>
      </c>
      <c r="S4" t="str">
        <f>IFERROR(VLOOKUP(P4,'Results 10 year vets'!AA:AC, 3, FALSE), "")</f>
        <v>Scarborough AC:Female</v>
      </c>
      <c r="T4">
        <f>IFERROR(ROUND(INDEX('Results 10 year vets'!V:V, MATCH($S4, 'Results 10 year vets'!AC:AC, 0)),0),"")</f>
        <v>3</v>
      </c>
      <c r="U4" t="str">
        <f>IFERROR(VLOOKUP(T4,'Results 10 year vets'!P:Q,2,FALSE), "")</f>
        <v>Rhona Marshall</v>
      </c>
      <c r="V4">
        <f>IFERROR(ROUND(INDEX('Results 10 year vets'!W:W, MATCH($S4, 'Results 10 year vets'!AC:AC, 0)),0),"")</f>
        <v>9</v>
      </c>
      <c r="W4" t="str">
        <f>IFERROR(VLOOKUP(V4,'Results 10 year vets'!P:Q,2,FALSE), "")</f>
        <v>Hester Butterworth</v>
      </c>
      <c r="X4">
        <f>IFERROR(ROUND(INDEX('Results 10 year vets'!X:X, MATCH($S4, 'Results 10 year vets'!AC:AC, 0)),0),"")</f>
        <v>25</v>
      </c>
      <c r="Y4" t="str">
        <f>IFERROR(VLOOKUP(X4, 'Results 10 year vets'!P:Q,2,FALSE), "")</f>
        <v>Julie Clayton</v>
      </c>
      <c r="AA4">
        <v>3</v>
      </c>
      <c r="AB4" s="14">
        <f>IFERROR(SMALL('Results 10 year vets'!AB:AB,AD3+1), "No more teams of 2")</f>
        <v>12.0039</v>
      </c>
      <c r="AC4" s="14">
        <f>COUNTIF('Results 10 year vets'!AC:AC, 'Female Team'!AE4)</f>
        <v>4</v>
      </c>
      <c r="AD4" s="14">
        <f>SUM($AC$2:AC4)</f>
        <v>12</v>
      </c>
      <c r="AE4" t="str">
        <f>IFERROR(VLOOKUP(AB4,'Results 10 year vets'!AB:AC, 2, FALSE), "")</f>
        <v>Scarborough AC:Female</v>
      </c>
      <c r="AF4">
        <f>IFERROR(ROUND(INDEX('Results 10 year vets'!V:V, MATCH($AE4, 'Results 10 year vets'!AC:AC, 0)),0),"")</f>
        <v>3</v>
      </c>
      <c r="AG4" t="str">
        <f>IFERROR(VLOOKUP(AF4, 'Results 10 year vets'!P:Q,2,FALSE), "")</f>
        <v>Rhona Marshall</v>
      </c>
      <c r="AH4">
        <f>IFERROR(ROUND(INDEX('Results 10 year vets'!W:W, MATCH($AE4, 'Results 10 year vets'!AC:AC, 0)),0),"")</f>
        <v>9</v>
      </c>
      <c r="AI4" t="str">
        <f>IFERROR(VLOOKUP(AH4, 'Results 10 year vets'!P:Q,2,FALSE), "")</f>
        <v>Hester Butterworth</v>
      </c>
    </row>
    <row r="5" spans="1:35" x14ac:dyDescent="0.2">
      <c r="A5">
        <v>4</v>
      </c>
      <c r="B5" s="14">
        <f ca="1">IFERROR(SMALL('Results 10 year vets'!Z:Z,D4+1), "No more teams of 4")</f>
        <v>83.008192000000008</v>
      </c>
      <c r="C5" s="14">
        <f ca="1">COUNTIF('Results 10 year vets'!AC:AC, 'Female Team'!E5)</f>
        <v>4</v>
      </c>
      <c r="D5" s="14">
        <f ca="1">SUM($C$2:C5)</f>
        <v>18</v>
      </c>
      <c r="E5" t="str">
        <f ca="1">IFERROR(VLOOKUP(B5,'Results 10 year vets'!Z:AC, 4, FALSE), "")</f>
        <v>Individual#:Female</v>
      </c>
      <c r="F5">
        <f ca="1">IFERROR(ROUND(INDEX('Results 10 year vets'!V:V, MATCH($E5, 'Results 10 year vets'!AC:AC, 0)),0),"")</f>
        <v>6</v>
      </c>
      <c r="G5" t="str">
        <f ca="1">IFERROR(VLOOKUP(F5, 'Results 10 year vets'!P:Q,2,FALSE), "")</f>
        <v>Georgia Campbell</v>
      </c>
      <c r="H5">
        <f ca="1">IFERROR(ROUND(INDEX('Results 10 year vets'!W:W, MATCH($E5, 'Results 10 year vets'!AC:AC, 0)),0),"")</f>
        <v>19</v>
      </c>
      <c r="I5" t="str">
        <f ca="1">IFERROR(VLOOKUP(H5,'Results 10 year vets'!P:Q,2,FALSE), "")</f>
        <v>Samantha Jones</v>
      </c>
      <c r="J5">
        <f ca="1">IFERROR(ROUND(INDEX('Results 10 year vets'!X:X, MATCH($E5, 'Results 10 year vets'!AC:AC, 0)),0),"")</f>
        <v>26</v>
      </c>
      <c r="K5" t="str">
        <f ca="1">IFERROR(VLOOKUP(J5,'Results 10 year vets'!P:Q,2,FALSE), "")</f>
        <v>Lucy Knight</v>
      </c>
      <c r="L5">
        <f ca="1">IFERROR(ROUND(INDEX('Results 10 year vets'!Y:Y, MATCH($E5, 'Results 10 year vets'!AC:AC, 0)),0),"")</f>
        <v>32</v>
      </c>
      <c r="M5" t="str">
        <f ca="1">IFERROR(VLOOKUP(L5, 'Results 10 year vets'!P:Q,2,FALSE), "")</f>
        <v>Kathryn Waterworth</v>
      </c>
      <c r="O5">
        <v>4</v>
      </c>
      <c r="P5" s="14">
        <f>IFERROR(SMALL('Results 10 year vets'!AA:AA,R4+1), "No more teams of 3")</f>
        <v>42.01455</v>
      </c>
      <c r="Q5" s="14">
        <f>COUNTIF('Results 10 year vets'!AC:AC, 'Female Team'!S5)</f>
        <v>5</v>
      </c>
      <c r="R5" s="14">
        <f>SUM($Q$2:Q5)</f>
        <v>17</v>
      </c>
      <c r="S5" t="str">
        <f>IFERROR(VLOOKUP(P5,'Results 10 year vets'!AA:AC, 3, FALSE), "")</f>
        <v>Pickering RC:Female</v>
      </c>
      <c r="T5">
        <f>IFERROR(ROUND(INDEX('Results 10 year vets'!V:V, MATCH($S5, 'Results 10 year vets'!AC:AC, 0)),0),"")</f>
        <v>13</v>
      </c>
      <c r="U5" t="str">
        <f>IFERROR(VLOOKUP(T5,'Results 10 year vets'!P:Q,2,FALSE), "")</f>
        <v>Kirsty Brown</v>
      </c>
      <c r="V5">
        <f>IFERROR(ROUND(INDEX('Results 10 year vets'!W:W, MATCH($S5, 'Results 10 year vets'!AC:AC, 0)),0),"")</f>
        <v>14</v>
      </c>
      <c r="W5" t="str">
        <f>IFERROR(VLOOKUP(V5,'Results 10 year vets'!P:Q,2,FALSE), "")</f>
        <v>Emily Loftus</v>
      </c>
      <c r="X5">
        <f>IFERROR(ROUND(INDEX('Results 10 year vets'!X:X, MATCH($S5, 'Results 10 year vets'!AC:AC, 0)),0),"")</f>
        <v>15</v>
      </c>
      <c r="Y5" t="str">
        <f>IFERROR(VLOOKUP(X5, 'Results 10 year vets'!P:Q,2,FALSE), "")</f>
        <v>Lucy Saggers</v>
      </c>
      <c r="AA5">
        <v>4</v>
      </c>
      <c r="AB5" s="14">
        <f>IFERROR(SMALL('Results 10 year vets'!AB:AB,AD4+1), "No more teams of 2")</f>
        <v>20.0092</v>
      </c>
      <c r="AC5" s="14">
        <f>COUNTIF('Results 10 year vets'!AC:AC, 'Female Team'!AE5)</f>
        <v>2</v>
      </c>
      <c r="AD5" s="14">
        <f>SUM($AC$2:AC5)</f>
        <v>14</v>
      </c>
      <c r="AE5" t="str">
        <f>IFERROR(VLOOKUP(AB5,'Results 10 year vets'!AB:AC, 2, FALSE), "")</f>
        <v>St Theresa's AC:Female</v>
      </c>
      <c r="AF5">
        <f>IFERROR(ROUND(INDEX('Results 10 year vets'!V:V, MATCH($AE5, 'Results 10 year vets'!AC:AC, 0)),0),"")</f>
        <v>8</v>
      </c>
      <c r="AG5" t="str">
        <f>IFERROR(VLOOKUP(AF5, 'Results 10 year vets'!P:Q,2,FALSE), "")</f>
        <v>Jess Evans</v>
      </c>
      <c r="AH5">
        <f>IFERROR(ROUND(INDEX('Results 10 year vets'!W:W, MATCH($AE5, 'Results 10 year vets'!AC:AC, 0)),0),"")</f>
        <v>12</v>
      </c>
      <c r="AI5" t="str">
        <f>IFERROR(VLOOKUP(AH5, 'Results 10 year vets'!P:Q,2,FALSE), "")</f>
        <v>Abigail Carter</v>
      </c>
    </row>
    <row r="6" spans="1:35" x14ac:dyDescent="0.2">
      <c r="A6">
        <v>5</v>
      </c>
      <c r="B6" s="14">
        <f ca="1">IFERROR(SMALL('Results 10 year vets'!Z:Z,D5+1), "No more teams of 4")</f>
        <v>90.013598999999999</v>
      </c>
      <c r="C6" s="14">
        <f ca="1">COUNTIF('Results 10 year vets'!AC:AC, 'Female Team'!E6)</f>
        <v>4</v>
      </c>
      <c r="D6" s="14">
        <f ca="1">SUM($C$2:C6)</f>
        <v>22</v>
      </c>
      <c r="E6" t="str">
        <f ca="1">IFERROR(VLOOKUP(B6,'Results 10 year vets'!Z:AC, 4, FALSE), "")</f>
        <v>North York Moors AC:Female</v>
      </c>
      <c r="F6">
        <f ca="1">IFERROR(ROUND(INDEX('Results 10 year vets'!V:V, MATCH($E6, 'Results 10 year vets'!AC:AC, 0)),0),"")</f>
        <v>11</v>
      </c>
      <c r="G6" t="str">
        <f ca="1">IFERROR(VLOOKUP(F6, 'Results 10 year vets'!P:Q,2,FALSE), "")</f>
        <v>Catherine Shutt</v>
      </c>
      <c r="H6">
        <f ca="1">IFERROR(ROUND(INDEX('Results 10 year vets'!W:W, MATCH($E6, 'Results 10 year vets'!AC:AC, 0)),0),"")</f>
        <v>23</v>
      </c>
      <c r="I6" t="str">
        <f ca="1">IFERROR(VLOOKUP(H6,'Results 10 year vets'!P:Q,2,FALSE), "")</f>
        <v>Diane Jobson</v>
      </c>
      <c r="J6">
        <f ca="1">IFERROR(ROUND(INDEX('Results 10 year vets'!X:X, MATCH($E6, 'Results 10 year vets'!AC:AC, 0)),0),"")</f>
        <v>27</v>
      </c>
      <c r="K6" t="str">
        <f ca="1">IFERROR(VLOOKUP(J6,'Results 10 year vets'!P:Q,2,FALSE), "")</f>
        <v>Alison Lloyd</v>
      </c>
      <c r="L6">
        <f ca="1">IFERROR(ROUND(INDEX('Results 10 year vets'!Y:Y, MATCH($E6, 'Results 10 year vets'!AC:AC, 0)),0),"")</f>
        <v>29</v>
      </c>
      <c r="M6" t="str">
        <f ca="1">IFERROR(VLOOKUP(L6, 'Results 10 year vets'!P:Q,2,FALSE), "")</f>
        <v>Anne Robson</v>
      </c>
      <c r="O6">
        <v>5</v>
      </c>
      <c r="P6" s="14">
        <f>IFERROR(SMALL('Results 10 year vets'!AA:AA,R5+1), "No more teams of 3")</f>
        <v>51.008160000000004</v>
      </c>
      <c r="Q6" s="14">
        <f>COUNTIF('Results 10 year vets'!AC:AC, 'Female Team'!S6)</f>
        <v>4</v>
      </c>
      <c r="R6" s="14">
        <f>SUM($Q$2:Q6)</f>
        <v>21</v>
      </c>
      <c r="S6" t="str">
        <f>IFERROR(VLOOKUP(P6,'Results 10 year vets'!AA:AC, 3, FALSE), "")</f>
        <v>Individual#:Female</v>
      </c>
      <c r="T6">
        <f>IFERROR(ROUND(INDEX('Results 10 year vets'!V:V, MATCH($S6, 'Results 10 year vets'!AC:AC, 0)),0),"")</f>
        <v>6</v>
      </c>
      <c r="U6" t="str">
        <f>IFERROR(VLOOKUP(T6,'Results 10 year vets'!P:Q,2,FALSE), "")</f>
        <v>Georgia Campbell</v>
      </c>
      <c r="V6">
        <f>IFERROR(ROUND(INDEX('Results 10 year vets'!W:W, MATCH($S6, 'Results 10 year vets'!AC:AC, 0)),0),"")</f>
        <v>19</v>
      </c>
      <c r="W6" t="str">
        <f>IFERROR(VLOOKUP(V6,'Results 10 year vets'!P:Q,2,FALSE), "")</f>
        <v>Samantha Jones</v>
      </c>
      <c r="X6">
        <f>IFERROR(ROUND(INDEX('Results 10 year vets'!X:X, MATCH($S6, 'Results 10 year vets'!AC:AC, 0)),0),"")</f>
        <v>26</v>
      </c>
      <c r="Y6" t="str">
        <f>IFERROR(VLOOKUP(X6, 'Results 10 year vets'!P:Q,2,FALSE), "")</f>
        <v>Lucy Knight</v>
      </c>
      <c r="AA6">
        <v>5</v>
      </c>
      <c r="AB6" s="14">
        <f>IFERROR(SMALL('Results 10 year vets'!AB:AB,AD5+1), "No more teams of 2")</f>
        <v>25.007899999999999</v>
      </c>
      <c r="AC6" s="14">
        <f>COUNTIF('Results 10 year vets'!AC:AC, 'Female Team'!AE6)</f>
        <v>4</v>
      </c>
      <c r="AD6" s="14">
        <f>SUM($AC$2:AC6)</f>
        <v>18</v>
      </c>
      <c r="AE6" t="str">
        <f>IFERROR(VLOOKUP(AB6,'Results 10 year vets'!AB:AC, 2, FALSE), "")</f>
        <v>Individual#:Female</v>
      </c>
      <c r="AF6">
        <f>IFERROR(ROUND(INDEX('Results 10 year vets'!V:V, MATCH($AE6, 'Results 10 year vets'!AC:AC, 0)),0),"")</f>
        <v>6</v>
      </c>
      <c r="AG6" t="str">
        <f>IFERROR(VLOOKUP(AF6, 'Results 10 year vets'!P:Q,2,FALSE), "")</f>
        <v>Georgia Campbell</v>
      </c>
      <c r="AH6">
        <f>IFERROR(ROUND(INDEX('Results 10 year vets'!W:W, MATCH($AE6, 'Results 10 year vets'!AC:AC, 0)),0),"")</f>
        <v>19</v>
      </c>
      <c r="AI6" t="str">
        <f>IFERROR(VLOOKUP(AH6, 'Results 10 year vets'!P:Q,2,FALSE), "")</f>
        <v>Samantha Jones</v>
      </c>
    </row>
    <row r="7" spans="1:35" x14ac:dyDescent="0.2">
      <c r="A7">
        <v>6</v>
      </c>
      <c r="B7" s="14" t="str">
        <f ca="1">IFERROR(SMALL('Results 10 year vets'!Z:Z,D6+1), "No more teams of 4")</f>
        <v>No more teams of 4</v>
      </c>
      <c r="C7" s="14">
        <f ca="1">COUNTIF('Results 10 year vets'!AC:AC, 'Female Team'!E7)</f>
        <v>1048063</v>
      </c>
      <c r="D7" s="14">
        <f ca="1">SUM($C$2:C7)</f>
        <v>1048085</v>
      </c>
      <c r="E7" t="str">
        <f ca="1">IFERROR(VLOOKUP(B7,'Results 10 year vets'!Z:AC, 4, FALSE), "")</f>
        <v/>
      </c>
      <c r="F7" t="str">
        <f ca="1">IFERROR(ROUND(INDEX('Results 10 year vets'!V:V, MATCH($E7, 'Results 10 year vets'!AC:AC, 0)),0),"")</f>
        <v/>
      </c>
      <c r="G7" t="str">
        <f ca="1">IFERROR(VLOOKUP(F7, 'Results 10 year vets'!P:Q,2,FALSE), "")</f>
        <v/>
      </c>
      <c r="H7" t="str">
        <f ca="1">IFERROR(ROUND(INDEX('Results 10 year vets'!W:W, MATCH($E7, 'Results 10 year vets'!AC:AC, 0)),0),"")</f>
        <v/>
      </c>
      <c r="I7" t="str">
        <f ca="1">IFERROR(VLOOKUP(H7,'Results 10 year vets'!P:Q,2,FALSE), "")</f>
        <v/>
      </c>
      <c r="J7" t="str">
        <f ca="1">IFERROR(ROUND(INDEX('Results 10 year vets'!X:X, MATCH($E7, 'Results 10 year vets'!AC:AC, 0)),0),"")</f>
        <v/>
      </c>
      <c r="K7" t="str">
        <f ca="1">IFERROR(VLOOKUP(J7,'Results 10 year vets'!P:Q,2,FALSE), "")</f>
        <v/>
      </c>
      <c r="L7" t="str">
        <f ca="1">IFERROR(ROUND(INDEX('Results 10 year vets'!Y:Y, MATCH($E7, 'Results 10 year vets'!AC:AC, 0)),0),"")</f>
        <v/>
      </c>
      <c r="M7" t="str">
        <f ca="1">IFERROR(VLOOKUP(L7, 'Results 10 year vets'!P:Q,2,FALSE), "")</f>
        <v/>
      </c>
      <c r="O7">
        <v>6</v>
      </c>
      <c r="P7" s="14">
        <f>IFERROR(SMALL('Results 10 year vets'!AA:AA,R6+1), "No more teams of 3")</f>
        <v>59.01211</v>
      </c>
      <c r="Q7" s="14">
        <f>COUNTIF('Results 10 year vets'!AC:AC, 'Female Team'!S7)</f>
        <v>3</v>
      </c>
      <c r="R7" s="14">
        <f>SUM($Q$2:Q7)</f>
        <v>24</v>
      </c>
      <c r="S7" t="str">
        <f>IFERROR(VLOOKUP(P7,'Results 10 year vets'!AA:AC, 3, FALSE), "")</f>
        <v>Esk Valley Fell Club:Female</v>
      </c>
      <c r="T7">
        <f>IFERROR(ROUND(INDEX('Results 10 year vets'!V:V, MATCH($S7, 'Results 10 year vets'!AC:AC, 0)),0),"")</f>
        <v>10</v>
      </c>
      <c r="U7" t="str">
        <f>IFERROR(VLOOKUP(T7,'Results 10 year vets'!P:Q,2,FALSE), "")</f>
        <v>Steph Lishman</v>
      </c>
      <c r="V7">
        <f>IFERROR(ROUND(INDEX('Results 10 year vets'!W:W, MATCH($S7, 'Results 10 year vets'!AC:AC, 0)),0),"")</f>
        <v>18</v>
      </c>
      <c r="W7" t="str">
        <f>IFERROR(VLOOKUP(V7,'Results 10 year vets'!P:Q,2,FALSE), "")</f>
        <v>Robyn Watson</v>
      </c>
      <c r="X7">
        <f>IFERROR(ROUND(INDEX('Results 10 year vets'!X:X, MATCH($S7, 'Results 10 year vets'!AC:AC, 0)),0),"")</f>
        <v>31</v>
      </c>
      <c r="Y7" t="str">
        <f>IFERROR(VLOOKUP(X7, 'Results 10 year vets'!P:Q,2,FALSE), "")</f>
        <v>Joanne Hall</v>
      </c>
      <c r="AA7">
        <v>6</v>
      </c>
      <c r="AB7" s="14">
        <f>IFERROR(SMALL('Results 10 year vets'!AB:AB,AD6+1), "No more teams of 2")</f>
        <v>27.014399999999998</v>
      </c>
      <c r="AC7" s="14">
        <f>COUNTIF('Results 10 year vets'!AC:AC, 'Female Team'!AE7)</f>
        <v>5</v>
      </c>
      <c r="AD7" s="14">
        <f>SUM($AC$2:AC7)</f>
        <v>23</v>
      </c>
      <c r="AE7" t="str">
        <f>IFERROR(VLOOKUP(AB7,'Results 10 year vets'!AB:AC, 2, FALSE), "")</f>
        <v>Pickering RC:Female</v>
      </c>
      <c r="AF7">
        <f>IFERROR(ROUND(INDEX('Results 10 year vets'!V:V, MATCH($AE7, 'Results 10 year vets'!AC:AC, 0)),0),"")</f>
        <v>13</v>
      </c>
      <c r="AG7" t="str">
        <f>IFERROR(VLOOKUP(AF7, 'Results 10 year vets'!P:Q,2,FALSE), "")</f>
        <v>Kirsty Brown</v>
      </c>
      <c r="AH7">
        <f>IFERROR(ROUND(INDEX('Results 10 year vets'!W:W, MATCH($AE7, 'Results 10 year vets'!AC:AC, 0)),0),"")</f>
        <v>14</v>
      </c>
      <c r="AI7" t="str">
        <f>IFERROR(VLOOKUP(AH7, 'Results 10 year vets'!P:Q,2,FALSE), "")</f>
        <v>Emily Loftus</v>
      </c>
    </row>
    <row r="8" spans="1:35" x14ac:dyDescent="0.2">
      <c r="A8">
        <v>7</v>
      </c>
      <c r="B8" s="14" t="str">
        <f ca="1">IFERROR(SMALL('Results 10 year vets'!Z:Z,D7+1), "No more teams of 4")</f>
        <v>No more teams of 4</v>
      </c>
      <c r="C8" s="14">
        <f ca="1">COUNTIF('Results 10 year vets'!AC:AC, 'Female Team'!E8)</f>
        <v>1048063</v>
      </c>
      <c r="D8" s="14">
        <f ca="1">SUM($C$2:C8)</f>
        <v>2096148</v>
      </c>
      <c r="E8" t="str">
        <f ca="1">IFERROR(VLOOKUP(B8,'Results 10 year vets'!Z:AC, 4, FALSE), "")</f>
        <v/>
      </c>
      <c r="F8" t="str">
        <f ca="1">IFERROR(ROUND(INDEX('Results 10 year vets'!V:V, MATCH($E8, 'Results 10 year vets'!AC:AC, 0)),0),"")</f>
        <v/>
      </c>
      <c r="G8" t="str">
        <f ca="1">IFERROR(VLOOKUP(F8, 'Results 10 year vets'!P:Q,2,FALSE), "")</f>
        <v/>
      </c>
      <c r="H8" t="str">
        <f ca="1">IFERROR(ROUND(INDEX('Results 10 year vets'!W:W, MATCH($E8, 'Results 10 year vets'!AC:AC, 0)),0),"")</f>
        <v/>
      </c>
      <c r="I8" t="str">
        <f ca="1">IFERROR(VLOOKUP(H8,'Results 10 year vets'!P:Q,2,FALSE), "")</f>
        <v/>
      </c>
      <c r="J8" t="str">
        <f ca="1">IFERROR(ROUND(INDEX('Results 10 year vets'!X:X, MATCH($E8, 'Results 10 year vets'!AC:AC, 0)),0),"")</f>
        <v/>
      </c>
      <c r="K8" t="str">
        <f ca="1">IFERROR(VLOOKUP(J8,'Results 10 year vets'!P:Q,2,FALSE), "")</f>
        <v/>
      </c>
      <c r="L8" t="str">
        <f ca="1">IFERROR(ROUND(INDEX('Results 10 year vets'!Y:Y, MATCH($E8, 'Results 10 year vets'!AC:AC, 0)),0),"")</f>
        <v/>
      </c>
      <c r="M8" t="str">
        <f ca="1">IFERROR(VLOOKUP(L8, 'Results 10 year vets'!P:Q,2,FALSE), "")</f>
        <v/>
      </c>
      <c r="O8">
        <v>7</v>
      </c>
      <c r="P8" s="14">
        <f>IFERROR(SMALL('Results 10 year vets'!AA:AA,R7+1), "No more teams of 3")</f>
        <v>61.013570000000001</v>
      </c>
      <c r="Q8" s="14">
        <f>COUNTIF('Results 10 year vets'!AC:AC, 'Female Team'!S8)</f>
        <v>4</v>
      </c>
      <c r="R8" s="14">
        <f>SUM($Q$2:Q8)</f>
        <v>28</v>
      </c>
      <c r="S8" t="str">
        <f>IFERROR(VLOOKUP(P8,'Results 10 year vets'!AA:AC, 3, FALSE), "")</f>
        <v>North York Moors AC:Female</v>
      </c>
      <c r="T8">
        <f>IFERROR(ROUND(INDEX('Results 10 year vets'!V:V, MATCH($S8, 'Results 10 year vets'!AC:AC, 0)),0),"")</f>
        <v>11</v>
      </c>
      <c r="U8" t="str">
        <f>IFERROR(VLOOKUP(T8,'Results 10 year vets'!P:Q,2,FALSE), "")</f>
        <v>Catherine Shutt</v>
      </c>
      <c r="V8">
        <f>IFERROR(ROUND(INDEX('Results 10 year vets'!W:W, MATCH($S8, 'Results 10 year vets'!AC:AC, 0)),0),"")</f>
        <v>23</v>
      </c>
      <c r="W8" t="str">
        <f>IFERROR(VLOOKUP(V8,'Results 10 year vets'!P:Q,2,FALSE), "")</f>
        <v>Diane Jobson</v>
      </c>
      <c r="X8">
        <f>IFERROR(ROUND(INDEX('Results 10 year vets'!X:X, MATCH($S8, 'Results 10 year vets'!AC:AC, 0)),0),"")</f>
        <v>27</v>
      </c>
      <c r="Y8" t="str">
        <f>IFERROR(VLOOKUP(X8, 'Results 10 year vets'!P:Q,2,FALSE), "")</f>
        <v>Alison Lloyd</v>
      </c>
      <c r="AA8">
        <v>7</v>
      </c>
      <c r="AB8" s="14">
        <f>IFERROR(SMALL('Results 10 year vets'!AB:AB,AD7+1), "No more teams of 2")</f>
        <v>28.011799999999997</v>
      </c>
      <c r="AC8" s="14">
        <f>COUNTIF('Results 10 year vets'!AC:AC, 'Female Team'!AE8)</f>
        <v>3</v>
      </c>
      <c r="AD8" s="14">
        <f>SUM($AC$2:AC8)</f>
        <v>26</v>
      </c>
      <c r="AE8" t="str">
        <f>IFERROR(VLOOKUP(AB8,'Results 10 year vets'!AB:AC, 2, FALSE), "")</f>
        <v>Esk Valley Fell Club:Female</v>
      </c>
      <c r="AF8">
        <f>IFERROR(ROUND(INDEX('Results 10 year vets'!V:V, MATCH($AE8, 'Results 10 year vets'!AC:AC, 0)),0),"")</f>
        <v>10</v>
      </c>
      <c r="AG8" t="str">
        <f>IFERROR(VLOOKUP(AF8, 'Results 10 year vets'!P:Q,2,FALSE), "")</f>
        <v>Steph Lishman</v>
      </c>
      <c r="AH8">
        <f>IFERROR(ROUND(INDEX('Results 10 year vets'!W:W, MATCH($AE8, 'Results 10 year vets'!AC:AC, 0)),0),"")</f>
        <v>18</v>
      </c>
      <c r="AI8" t="str">
        <f>IFERROR(VLOOKUP(AH8, 'Results 10 year vets'!P:Q,2,FALSE), "")</f>
        <v>Robyn Watson</v>
      </c>
    </row>
    <row r="9" spans="1:35" x14ac:dyDescent="0.2">
      <c r="A9">
        <v>8</v>
      </c>
      <c r="B9" s="14" t="str">
        <f ca="1">IFERROR(SMALL('Results 10 year vets'!Z:Z,D8+1), "No more teams of 4")</f>
        <v>No more teams of 4</v>
      </c>
      <c r="C9" s="14">
        <f ca="1">COUNTIF('Results 10 year vets'!AC:AC, 'Female Team'!E9)</f>
        <v>1048063</v>
      </c>
      <c r="D9" s="14">
        <f ca="1">SUM($C$2:C9)</f>
        <v>3144211</v>
      </c>
      <c r="E9" t="str">
        <f ca="1">IFERROR(VLOOKUP(B9,'Results 10 year vets'!Z:AC, 4, FALSE), "")</f>
        <v/>
      </c>
      <c r="F9" t="str">
        <f ca="1">IFERROR(ROUND(INDEX('Results 10 year vets'!V:V, MATCH($E9, 'Results 10 year vets'!AC:AC, 0)),0),"")</f>
        <v/>
      </c>
      <c r="G9" t="str">
        <f ca="1">IFERROR(VLOOKUP(F9, 'Results 10 year vets'!P:Q,2,FALSE), "")</f>
        <v/>
      </c>
      <c r="H9" t="str">
        <f ca="1">IFERROR(ROUND(INDEX('Results 10 year vets'!W:W, MATCH($E9, 'Results 10 year vets'!AC:AC, 0)),0),"")</f>
        <v/>
      </c>
      <c r="I9" t="str">
        <f ca="1">IFERROR(VLOOKUP(H9,'Results 10 year vets'!P:Q,2,FALSE), "")</f>
        <v/>
      </c>
      <c r="J9" t="str">
        <f ca="1">IFERROR(ROUND(INDEX('Results 10 year vets'!X:X, MATCH($E9, 'Results 10 year vets'!AC:AC, 0)),0),"")</f>
        <v/>
      </c>
      <c r="K9" t="str">
        <f ca="1">IFERROR(VLOOKUP(J9,'Results 10 year vets'!P:Q,2,FALSE), "")</f>
        <v/>
      </c>
      <c r="L9" t="str">
        <f ca="1">IFERROR(ROUND(INDEX('Results 10 year vets'!Y:Y, MATCH($E9, 'Results 10 year vets'!AC:AC, 0)),0),"")</f>
        <v/>
      </c>
      <c r="M9" t="str">
        <f ca="1">IFERROR(VLOOKUP(L9, 'Results 10 year vets'!P:Q,2,FALSE), "")</f>
        <v/>
      </c>
      <c r="O9">
        <v>8</v>
      </c>
      <c r="P9" s="14" t="str">
        <f>IFERROR(SMALL('Results 10 year vets'!AA:AA,R8+1), "No more teams of 3")</f>
        <v>No more teams of 3</v>
      </c>
      <c r="Q9" s="14">
        <f>COUNTIF('Results 10 year vets'!AC:AC, 'Female Team'!S9)</f>
        <v>1048063</v>
      </c>
      <c r="R9" s="14">
        <f>SUM($Q$2:Q9)</f>
        <v>1048091</v>
      </c>
      <c r="S9" t="str">
        <f>IFERROR(VLOOKUP(P9,'Results 10 year vets'!AA:AC, 3, FALSE), "")</f>
        <v/>
      </c>
      <c r="T9" t="str">
        <f>IFERROR(ROUND(INDEX('Results 10 year vets'!V:V, MATCH($S9, 'Results 10 year vets'!AC:AC, 0)),0),"")</f>
        <v/>
      </c>
      <c r="U9" t="str">
        <f>IFERROR(VLOOKUP(T9,'Results 10 year vets'!P:Q,2,FALSE), "")</f>
        <v/>
      </c>
      <c r="V9" t="str">
        <f>IFERROR(ROUND(INDEX('Results 10 year vets'!W:W, MATCH($S9, 'Results 10 year vets'!AC:AC, 0)),0),"")</f>
        <v/>
      </c>
      <c r="W9" t="str">
        <f>IFERROR(VLOOKUP(V9,'Results 10 year vets'!P:Q,2,FALSE), "")</f>
        <v/>
      </c>
      <c r="X9" t="str">
        <f>IFERROR(ROUND(INDEX('Results 10 year vets'!X:X, MATCH($S9, 'Results 10 year vets'!AC:AC, 0)),0),"")</f>
        <v/>
      </c>
      <c r="Y9" t="str">
        <f>IFERROR(VLOOKUP(X9, 'Results 10 year vets'!P:Q,2,FALSE), "")</f>
        <v/>
      </c>
      <c r="AA9">
        <v>8</v>
      </c>
      <c r="AB9" s="14">
        <f>IFERROR(SMALL('Results 10 year vets'!AB:AB,AD8+1), "No more teams of 2")</f>
        <v>34.013300000000001</v>
      </c>
      <c r="AC9" s="14">
        <f>COUNTIF('Results 10 year vets'!AC:AC, 'Female Team'!AE9)</f>
        <v>4</v>
      </c>
      <c r="AD9" s="14">
        <f>SUM($AC$2:AC9)</f>
        <v>30</v>
      </c>
      <c r="AE9" t="str">
        <f>IFERROR(VLOOKUP(AB9,'Results 10 year vets'!AB:AC, 2, FALSE), "")</f>
        <v>North York Moors AC:Female</v>
      </c>
      <c r="AF9">
        <f>IFERROR(ROUND(INDEX('Results 10 year vets'!V:V, MATCH($AE9, 'Results 10 year vets'!AC:AC, 0)),0),"")</f>
        <v>11</v>
      </c>
      <c r="AG9" t="str">
        <f>IFERROR(VLOOKUP(AF9, 'Results 10 year vets'!P:Q,2,FALSE), "")</f>
        <v>Catherine Shutt</v>
      </c>
      <c r="AH9">
        <f>IFERROR(ROUND(INDEX('Results 10 year vets'!W:W, MATCH($AE9, 'Results 10 year vets'!AC:AC, 0)),0),"")</f>
        <v>23</v>
      </c>
      <c r="AI9" t="str">
        <f>IFERROR(VLOOKUP(AH9, 'Results 10 year vets'!P:Q,2,FALSE), "")</f>
        <v>Diane Jobson</v>
      </c>
    </row>
    <row r="10" spans="1:35" x14ac:dyDescent="0.2">
      <c r="A10">
        <v>9</v>
      </c>
      <c r="B10" s="14" t="str">
        <f ca="1">IFERROR(SMALL('Results 10 year vets'!Z:Z,D9+1), "No more teams of 4")</f>
        <v>No more teams of 4</v>
      </c>
      <c r="C10" s="14">
        <f ca="1">COUNTIF('Results 10 year vets'!AC:AC, 'Female Team'!E10)</f>
        <v>1048063</v>
      </c>
      <c r="D10" s="14">
        <f ca="1">SUM($C$2:C10)</f>
        <v>4192274</v>
      </c>
      <c r="E10" t="str">
        <f ca="1">IFERROR(VLOOKUP(B10,'Results 10 year vets'!Z:AC, 4, FALSE), "")</f>
        <v/>
      </c>
      <c r="F10" t="str">
        <f ca="1">IFERROR(ROUND(INDEX('Results 10 year vets'!V:V, MATCH($E10, 'Results 10 year vets'!AC:AC, 0)),0),"")</f>
        <v/>
      </c>
      <c r="G10" t="str">
        <f ca="1">IFERROR(VLOOKUP(F10, 'Results 10 year vets'!P:Q,2,FALSE), "")</f>
        <v/>
      </c>
      <c r="H10" t="str">
        <f ca="1">IFERROR(ROUND(INDEX('Results 10 year vets'!W:W, MATCH($E10, 'Results 10 year vets'!AC:AC, 0)),0),"")</f>
        <v/>
      </c>
      <c r="I10" t="str">
        <f ca="1">IFERROR(VLOOKUP(H10,'Results 10 year vets'!P:Q,2,FALSE), "")</f>
        <v/>
      </c>
      <c r="J10" t="str">
        <f ca="1">IFERROR(ROUND(INDEX('Results 10 year vets'!X:X, MATCH($E10, 'Results 10 year vets'!AC:AC, 0)),0),"")</f>
        <v/>
      </c>
      <c r="K10" t="str">
        <f ca="1">IFERROR(VLOOKUP(J10,'Results 10 year vets'!P:Q,2,FALSE), "")</f>
        <v/>
      </c>
      <c r="L10" t="str">
        <f ca="1">IFERROR(ROUND(INDEX('Results 10 year vets'!Y:Y, MATCH($E10, 'Results 10 year vets'!AC:AC, 0)),0),"")</f>
        <v/>
      </c>
      <c r="M10" t="str">
        <f ca="1">IFERROR(VLOOKUP(L10, 'Results 10 year vets'!P:Q,2,FALSE), "")</f>
        <v/>
      </c>
      <c r="O10">
        <v>9</v>
      </c>
      <c r="P10" s="14" t="str">
        <f>IFERROR(SMALL('Results 10 year vets'!AA:AA,R9+1), "No more teams of 3")</f>
        <v>No more teams of 3</v>
      </c>
      <c r="Q10" s="14">
        <f>COUNTIF('Results 10 year vets'!AC:AC, 'Female Team'!S10)</f>
        <v>1048063</v>
      </c>
      <c r="R10" s="14">
        <f>SUM($Q$2:Q10)</f>
        <v>2096154</v>
      </c>
      <c r="S10" t="str">
        <f>IFERROR(VLOOKUP(P10,'Results 10 year vets'!AA:AC, 3, FALSE), "")</f>
        <v/>
      </c>
      <c r="T10" t="str">
        <f>IFERROR(ROUND(INDEX('Results 10 year vets'!V:V, MATCH($S10, 'Results 10 year vets'!AC:AC, 0)),0),"")</f>
        <v/>
      </c>
      <c r="U10" t="str">
        <f>IFERROR(VLOOKUP(T10,'Results 10 year vets'!P:Q,2,FALSE), "")</f>
        <v/>
      </c>
      <c r="V10" t="str">
        <f>IFERROR(ROUND(INDEX('Results 10 year vets'!W:W, MATCH($S10, 'Results 10 year vets'!AC:AC, 0)),0),"")</f>
        <v/>
      </c>
      <c r="W10" t="str">
        <f>IFERROR(VLOOKUP(V10,'Results 10 year vets'!P:Q,2,FALSE), "")</f>
        <v/>
      </c>
      <c r="X10" t="str">
        <f>IFERROR(ROUND(INDEX('Results 10 year vets'!X:X, MATCH($S10, 'Results 10 year vets'!AC:AC, 0)),0),"")</f>
        <v/>
      </c>
      <c r="Y10" t="str">
        <f>IFERROR(VLOOKUP(X10, 'Results 10 year vets'!P:Q,2,FALSE), "")</f>
        <v/>
      </c>
      <c r="AA10">
        <v>9</v>
      </c>
      <c r="AB10" s="14" t="str">
        <f>IFERROR(SMALL('Results 10 year vets'!AB:AB,AD9+1), "No more teams of 2")</f>
        <v>No more teams of 2</v>
      </c>
      <c r="AC10" s="14">
        <f>COUNTIF('Results 10 year vets'!AC:AC, 'Female Team'!AE10)</f>
        <v>1048063</v>
      </c>
      <c r="AD10" s="14">
        <f>SUM($AC$2:AC10)</f>
        <v>1048093</v>
      </c>
      <c r="AE10" t="str">
        <f>IFERROR(VLOOKUP(AB10,'Results 10 year vets'!AB:AC, 2, FALSE), "")</f>
        <v/>
      </c>
      <c r="AF10" t="str">
        <f>IFERROR(ROUND(INDEX('Results 10 year vets'!V:V, MATCH($AE10, 'Results 10 year vets'!AC:AC, 0)),0),"")</f>
        <v/>
      </c>
      <c r="AG10" t="str">
        <f>IFERROR(VLOOKUP(AF10, 'Results 10 year vets'!P:Q,2,FALSE), "")</f>
        <v/>
      </c>
      <c r="AH10" t="str">
        <f>IFERROR(ROUND(INDEX('Results 10 year vets'!W:W, MATCH($AE10, 'Results 10 year vets'!AC:AC, 0)),0),"")</f>
        <v/>
      </c>
      <c r="AI10" t="str">
        <f>IFERROR(VLOOKUP(AH10, 'Results 10 year vets'!P:Q,2,FALSE), "")</f>
        <v/>
      </c>
    </row>
    <row r="11" spans="1:35" x14ac:dyDescent="0.2">
      <c r="A11">
        <v>10</v>
      </c>
      <c r="B11" s="14" t="str">
        <f ca="1">IFERROR(SMALL('Results 10 year vets'!Z:Z,D10+1), "No more teams of 4")</f>
        <v>No more teams of 4</v>
      </c>
      <c r="C11" s="14">
        <f ca="1">COUNTIF('Results 10 year vets'!AC:AC, 'Female Team'!E11)</f>
        <v>1048063</v>
      </c>
      <c r="D11" s="14">
        <f ca="1">SUM($C$2:C11)</f>
        <v>5240337</v>
      </c>
      <c r="E11" t="str">
        <f ca="1">IFERROR(VLOOKUP(B11,'Results 10 year vets'!Z:AC, 4, FALSE), "")</f>
        <v/>
      </c>
      <c r="F11" t="str">
        <f ca="1">IFERROR(ROUND(INDEX('Results 10 year vets'!V:V, MATCH($E11, 'Results 10 year vets'!AC:AC, 0)),0),"")</f>
        <v/>
      </c>
      <c r="G11" t="str">
        <f ca="1">IFERROR(VLOOKUP(F11, 'Results 10 year vets'!P:Q,2,FALSE), "")</f>
        <v/>
      </c>
      <c r="H11" t="str">
        <f ca="1">IFERROR(ROUND(INDEX('Results 10 year vets'!W:W, MATCH($E11, 'Results 10 year vets'!AC:AC, 0)),0),"")</f>
        <v/>
      </c>
      <c r="I11" t="str">
        <f ca="1">IFERROR(VLOOKUP(H11,'Results 10 year vets'!P:Q,2,FALSE), "")</f>
        <v/>
      </c>
      <c r="J11" t="str">
        <f ca="1">IFERROR(ROUND(INDEX('Results 10 year vets'!X:X, MATCH($E11, 'Results 10 year vets'!AC:AC, 0)),0),"")</f>
        <v/>
      </c>
      <c r="K11" t="str">
        <f ca="1">IFERROR(VLOOKUP(J11,'Results 10 year vets'!P:Q,2,FALSE), "")</f>
        <v/>
      </c>
      <c r="L11" t="str">
        <f ca="1">IFERROR(ROUND(INDEX('Results 10 year vets'!Y:Y, MATCH($E11, 'Results 10 year vets'!AC:AC, 0)),0),"")</f>
        <v/>
      </c>
      <c r="M11" t="str">
        <f ca="1">IFERROR(VLOOKUP(L11, 'Results 10 year vets'!P:Q,2,FALSE), "")</f>
        <v/>
      </c>
      <c r="O11">
        <v>10</v>
      </c>
      <c r="P11" s="14" t="str">
        <f>IFERROR(SMALL('Results 10 year vets'!AA:AA,R10+1), "No more teams of 3")</f>
        <v>No more teams of 3</v>
      </c>
      <c r="Q11" s="14">
        <f>COUNTIF('Results 10 year vets'!AC:AC, 'Female Team'!S11)</f>
        <v>1048063</v>
      </c>
      <c r="R11" s="14">
        <f>SUM($Q$2:Q11)</f>
        <v>3144217</v>
      </c>
      <c r="S11" t="str">
        <f>IFERROR(VLOOKUP(P11,'Results 10 year vets'!AA:AC, 3, FALSE), "")</f>
        <v/>
      </c>
      <c r="T11" t="str">
        <f>IFERROR(ROUND(INDEX('Results 10 year vets'!V:V, MATCH($S11, 'Results 10 year vets'!AC:AC, 0)),0),"")</f>
        <v/>
      </c>
      <c r="U11" t="str">
        <f>IFERROR(VLOOKUP(T11,'Results 10 year vets'!P:Q,2,FALSE), "")</f>
        <v/>
      </c>
      <c r="V11" t="str">
        <f>IFERROR(ROUND(INDEX('Results 10 year vets'!W:W, MATCH($S11, 'Results 10 year vets'!AC:AC, 0)),0),"")</f>
        <v/>
      </c>
      <c r="W11" t="str">
        <f>IFERROR(VLOOKUP(V11,'Results 10 year vets'!P:Q,2,FALSE), "")</f>
        <v/>
      </c>
      <c r="X11" t="str">
        <f>IFERROR(ROUND(INDEX('Results 10 year vets'!X:X, MATCH($S11, 'Results 10 year vets'!AC:AC, 0)),0),"")</f>
        <v/>
      </c>
      <c r="Y11" t="str">
        <f>IFERROR(VLOOKUP(X11, 'Results 10 year vets'!P:Q,2,FALSE), "")</f>
        <v/>
      </c>
      <c r="AA11">
        <v>10</v>
      </c>
      <c r="AB11" s="14" t="str">
        <f>IFERROR(SMALL('Results 10 year vets'!AB:AB,AD10+1), "No more teams of 2")</f>
        <v>No more teams of 2</v>
      </c>
      <c r="AC11" s="14">
        <f>COUNTIF('Results 10 year vets'!AC:AC, 'Female Team'!AE11)</f>
        <v>1048063</v>
      </c>
      <c r="AD11" s="14">
        <f>SUM($AC$2:AC11)</f>
        <v>2096156</v>
      </c>
      <c r="AE11" t="str">
        <f>IFERROR(VLOOKUP(AB11,'Results 10 year vets'!AB:AC, 2, FALSE), "")</f>
        <v/>
      </c>
      <c r="AF11" t="str">
        <f>IFERROR(ROUND(INDEX('Results 10 year vets'!V:V, MATCH($AE11, 'Results 10 year vets'!AC:AC, 0)),0),"")</f>
        <v/>
      </c>
      <c r="AG11" t="str">
        <f>IFERROR(VLOOKUP(AF11, 'Results 10 year vets'!P:Q,2,FALSE), "")</f>
        <v/>
      </c>
      <c r="AH11" t="str">
        <f>IFERROR(ROUND(INDEX('Results 10 year vets'!W:W, MATCH($AE11, 'Results 10 year vets'!AC:AC, 0)),0),"")</f>
        <v/>
      </c>
      <c r="AI11" t="str">
        <f>IFERROR(VLOOKUP(AH11, 'Results 10 year vets'!P:Q,2,FALSE), "")</f>
        <v/>
      </c>
    </row>
    <row r="12" spans="1:35" x14ac:dyDescent="0.2">
      <c r="A12">
        <v>11</v>
      </c>
      <c r="B12" s="14" t="str">
        <f ca="1">IFERROR(SMALL('Results 10 year vets'!Z:Z,D11+1), "No more teams of 4")</f>
        <v>No more teams of 4</v>
      </c>
      <c r="C12" s="14">
        <f ca="1">COUNTIF('Results 10 year vets'!AC:AC, 'Female Team'!E12)</f>
        <v>1048063</v>
      </c>
      <c r="D12" s="14">
        <f ca="1">SUM($C$2:C12)</f>
        <v>6288400</v>
      </c>
      <c r="E12" t="str">
        <f ca="1">IFERROR(VLOOKUP(B12,'Results 10 year vets'!Z:AC, 4, FALSE), "")</f>
        <v/>
      </c>
      <c r="F12" t="str">
        <f ca="1">IFERROR(ROUND(INDEX('Results 10 year vets'!V:V, MATCH($E12, 'Results 10 year vets'!AC:AC, 0)),0),"")</f>
        <v/>
      </c>
      <c r="G12" t="str">
        <f ca="1">IFERROR(VLOOKUP(F12, 'Results 10 year vets'!P:Q,2,FALSE), "")</f>
        <v/>
      </c>
      <c r="H12" t="str">
        <f ca="1">IFERROR(ROUND(INDEX('Results 10 year vets'!W:W, MATCH($E12, 'Results 10 year vets'!AC:AC, 0)),0),"")</f>
        <v/>
      </c>
      <c r="I12" t="str">
        <f ca="1">IFERROR(VLOOKUP(H12,'Results 10 year vets'!P:Q,2,FALSE), "")</f>
        <v/>
      </c>
      <c r="J12" t="str">
        <f ca="1">IFERROR(ROUND(INDEX('Results 10 year vets'!X:X, MATCH($E12, 'Results 10 year vets'!AC:AC, 0)),0),"")</f>
        <v/>
      </c>
      <c r="K12" t="str">
        <f ca="1">IFERROR(VLOOKUP(J12,'Results 10 year vets'!P:Q,2,FALSE), "")</f>
        <v/>
      </c>
      <c r="L12" t="str">
        <f ca="1">IFERROR(ROUND(INDEX('Results 10 year vets'!Y:Y, MATCH($E12, 'Results 10 year vets'!AC:AC, 0)),0),"")</f>
        <v/>
      </c>
      <c r="M12" t="str">
        <f ca="1">IFERROR(VLOOKUP(L12, 'Results 10 year vets'!P:Q,2,FALSE), "")</f>
        <v/>
      </c>
      <c r="O12">
        <v>11</v>
      </c>
      <c r="P12" s="14" t="str">
        <f>IFERROR(SMALL('Results 10 year vets'!AA:AA,R11+1), "No more teams of 3")</f>
        <v>No more teams of 3</v>
      </c>
      <c r="Q12" s="14">
        <f>COUNTIF('Results 10 year vets'!AC:AC, 'Female Team'!S12)</f>
        <v>1048063</v>
      </c>
      <c r="R12" s="14">
        <f>SUM($Q$2:Q12)</f>
        <v>4192280</v>
      </c>
      <c r="S12" t="str">
        <f>IFERROR(VLOOKUP(P12,'Results 10 year vets'!AA:AC, 3, FALSE), "")</f>
        <v/>
      </c>
      <c r="T12" t="str">
        <f>IFERROR(ROUND(INDEX('Results 10 year vets'!V:V, MATCH($S12, 'Results 10 year vets'!AC:AC, 0)),0),"")</f>
        <v/>
      </c>
      <c r="U12" t="str">
        <f>IFERROR(VLOOKUP(T12,'Results 10 year vets'!P:Q,2,FALSE), "")</f>
        <v/>
      </c>
      <c r="V12" t="str">
        <f>IFERROR(ROUND(INDEX('Results 10 year vets'!W:W, MATCH($S12, 'Results 10 year vets'!AC:AC, 0)),0),"")</f>
        <v/>
      </c>
      <c r="W12" t="str">
        <f>IFERROR(VLOOKUP(V12,'Results 10 year vets'!P:Q,2,FALSE), "")</f>
        <v/>
      </c>
      <c r="X12" t="str">
        <f>IFERROR(ROUND(INDEX('Results 10 year vets'!X:X, MATCH($S12, 'Results 10 year vets'!AC:AC, 0)),0),"")</f>
        <v/>
      </c>
      <c r="Y12" t="str">
        <f>IFERROR(VLOOKUP(X12, 'Results 10 year vets'!P:Q,2,FALSE), "")</f>
        <v/>
      </c>
      <c r="AA12">
        <v>11</v>
      </c>
      <c r="AB12" s="14" t="str">
        <f>IFERROR(SMALL('Results 10 year vets'!AB:AB,AD11+1), "No more teams of 2")</f>
        <v>No more teams of 2</v>
      </c>
      <c r="AC12" s="14">
        <f>COUNTIF('Results 10 year vets'!AC:AC, 'Female Team'!AE12)</f>
        <v>1048063</v>
      </c>
      <c r="AD12" s="14">
        <f>SUM($AC$2:AC12)</f>
        <v>3144219</v>
      </c>
      <c r="AE12" t="str">
        <f>IFERROR(VLOOKUP(AB12,'Results 10 year vets'!AB:AC, 2, FALSE), "")</f>
        <v/>
      </c>
      <c r="AF12" t="str">
        <f>IFERROR(ROUND(INDEX('Results 10 year vets'!V:V, MATCH($AE12, 'Results 10 year vets'!AC:AC, 0)),0),"")</f>
        <v/>
      </c>
      <c r="AG12" t="str">
        <f>IFERROR(VLOOKUP(AF12, 'Results 10 year vets'!P:Q,2,FALSE), "")</f>
        <v/>
      </c>
      <c r="AH12" t="str">
        <f>IFERROR(ROUND(INDEX('Results 10 year vets'!W:W, MATCH($AE12, 'Results 10 year vets'!AC:AC, 0)),0),"")</f>
        <v/>
      </c>
      <c r="AI12" t="str">
        <f>IFERROR(VLOOKUP(AH12, 'Results 10 year vets'!P:Q,2,FALSE), "")</f>
        <v/>
      </c>
    </row>
    <row r="13" spans="1:35" x14ac:dyDescent="0.2">
      <c r="A13">
        <v>12</v>
      </c>
      <c r="B13" s="14" t="str">
        <f ca="1">IFERROR(SMALL('Results 10 year vets'!Z:Z,D12+1), "No more teams of 4")</f>
        <v>No more teams of 4</v>
      </c>
      <c r="C13" s="14">
        <f ca="1">COUNTIF('Results 10 year vets'!AC:AC, 'Female Team'!E13)</f>
        <v>1048063</v>
      </c>
      <c r="D13" s="14">
        <f ca="1">SUM($C$2:C13)</f>
        <v>7336463</v>
      </c>
      <c r="E13" t="str">
        <f ca="1">IFERROR(VLOOKUP(B13,'Results 10 year vets'!Z:AC, 4, FALSE), "")</f>
        <v/>
      </c>
      <c r="F13" t="str">
        <f ca="1">IFERROR(ROUND(INDEX('Results 10 year vets'!V:V, MATCH($E13, 'Results 10 year vets'!AC:AC, 0)),0),"")</f>
        <v/>
      </c>
      <c r="G13" t="str">
        <f ca="1">IFERROR(VLOOKUP(F13, 'Results 10 year vets'!P:Q,2,FALSE), "")</f>
        <v/>
      </c>
      <c r="H13" t="str">
        <f ca="1">IFERROR(ROUND(INDEX('Results 10 year vets'!W:W, MATCH($E13, 'Results 10 year vets'!AC:AC, 0)),0),"")</f>
        <v/>
      </c>
      <c r="I13" t="str">
        <f ca="1">IFERROR(VLOOKUP(H13,'Results 10 year vets'!P:Q,2,FALSE), "")</f>
        <v/>
      </c>
      <c r="J13" t="str">
        <f ca="1">IFERROR(ROUND(INDEX('Results 10 year vets'!X:X, MATCH($E13, 'Results 10 year vets'!AC:AC, 0)),0),"")</f>
        <v/>
      </c>
      <c r="K13" t="str">
        <f ca="1">IFERROR(VLOOKUP(J13,'Results 10 year vets'!P:Q,2,FALSE), "")</f>
        <v/>
      </c>
      <c r="L13" t="str">
        <f ca="1">IFERROR(ROUND(INDEX('Results 10 year vets'!Y:Y, MATCH($E13, 'Results 10 year vets'!AC:AC, 0)),0),"")</f>
        <v/>
      </c>
      <c r="M13" t="str">
        <f ca="1">IFERROR(VLOOKUP(L13, 'Results 10 year vets'!P:Q,2,FALSE), "")</f>
        <v/>
      </c>
      <c r="O13">
        <v>12</v>
      </c>
      <c r="P13" s="14" t="str">
        <f>IFERROR(SMALL('Results 10 year vets'!AA:AA,R12+1), "No more teams of 3")</f>
        <v>No more teams of 3</v>
      </c>
      <c r="Q13" s="14">
        <f>COUNTIF('Results 10 year vets'!AC:AC, 'Female Team'!S13)</f>
        <v>1048063</v>
      </c>
      <c r="R13" s="14">
        <f>SUM($Q$2:Q13)</f>
        <v>5240343</v>
      </c>
      <c r="S13" t="str">
        <f>IFERROR(VLOOKUP(P13,'Results 10 year vets'!AA:AC, 3, FALSE), "")</f>
        <v/>
      </c>
      <c r="T13" t="str">
        <f>IFERROR(ROUND(INDEX('Results 10 year vets'!V:V, MATCH($S13, 'Results 10 year vets'!AC:AC, 0)),0),"")</f>
        <v/>
      </c>
      <c r="U13" t="str">
        <f>IFERROR(VLOOKUP(T13,'Results 10 year vets'!P:Q,2,FALSE), "")</f>
        <v/>
      </c>
      <c r="V13" t="str">
        <f>IFERROR(ROUND(INDEX('Results 10 year vets'!W:W, MATCH($S13, 'Results 10 year vets'!AC:AC, 0)),0),"")</f>
        <v/>
      </c>
      <c r="W13" t="str">
        <f>IFERROR(VLOOKUP(V13,'Results 10 year vets'!P:Q,2,FALSE), "")</f>
        <v/>
      </c>
      <c r="X13" t="str">
        <f>IFERROR(ROUND(INDEX('Results 10 year vets'!X:X, MATCH($S13, 'Results 10 year vets'!AC:AC, 0)),0),"")</f>
        <v/>
      </c>
      <c r="Y13" t="str">
        <f>IFERROR(VLOOKUP(X13, 'Results 10 year vets'!P:Q,2,FALSE), "")</f>
        <v/>
      </c>
      <c r="AA13">
        <v>12</v>
      </c>
      <c r="AB13" s="14" t="str">
        <f>IFERROR(SMALL('Results 10 year vets'!AB:AB,AD12+1), "No more teams of 2")</f>
        <v>No more teams of 2</v>
      </c>
      <c r="AC13" s="14">
        <f>COUNTIF('Results 10 year vets'!AC:AC, 'Female Team'!AE13)</f>
        <v>1048063</v>
      </c>
      <c r="AD13" s="14">
        <f>SUM($AC$2:AC13)</f>
        <v>4192282</v>
      </c>
      <c r="AE13" t="str">
        <f>IFERROR(VLOOKUP(AB13,'Results 10 year vets'!AB:AC, 2, FALSE), "")</f>
        <v/>
      </c>
      <c r="AF13" t="str">
        <f>IFERROR(ROUND(INDEX('Results 10 year vets'!V:V, MATCH($AE13, 'Results 10 year vets'!AC:AC, 0)),0),"")</f>
        <v/>
      </c>
      <c r="AG13" t="str">
        <f>IFERROR(VLOOKUP(AF13, 'Results 10 year vets'!P:Q,2,FALSE), "")</f>
        <v/>
      </c>
      <c r="AH13" t="str">
        <f>IFERROR(ROUND(INDEX('Results 10 year vets'!W:W, MATCH($AE13, 'Results 10 year vets'!AC:AC, 0)),0),"")</f>
        <v/>
      </c>
      <c r="AI13" t="str">
        <f>IFERROR(VLOOKUP(AH13, 'Results 10 year vets'!P:Q,2,FALSE), "")</f>
        <v/>
      </c>
    </row>
    <row r="14" spans="1:35" x14ac:dyDescent="0.2">
      <c r="A14">
        <v>13</v>
      </c>
      <c r="B14" s="14" t="str">
        <f ca="1">IFERROR(SMALL('Results 10 year vets'!Z:Z,D13+1), "No more teams of 4")</f>
        <v>No more teams of 4</v>
      </c>
      <c r="C14" s="14">
        <f ca="1">COUNTIF('Results 10 year vets'!AC:AC, 'Female Team'!E14)</f>
        <v>1048063</v>
      </c>
      <c r="D14" s="14">
        <f ca="1">SUM($C$2:C14)</f>
        <v>8384526</v>
      </c>
      <c r="E14" t="str">
        <f ca="1">IFERROR(VLOOKUP(B14,'Results 10 year vets'!Z:AC, 4, FALSE), "")</f>
        <v/>
      </c>
      <c r="F14" t="str">
        <f ca="1">IFERROR(ROUND(INDEX('Results 10 year vets'!V:V, MATCH($E14, 'Results 10 year vets'!AC:AC, 0)),0),"")</f>
        <v/>
      </c>
      <c r="G14" t="str">
        <f ca="1">IFERROR(VLOOKUP(F14, 'Results 10 year vets'!P:Q,2,FALSE), "")</f>
        <v/>
      </c>
      <c r="H14" t="str">
        <f ca="1">IFERROR(ROUND(INDEX('Results 10 year vets'!W:W, MATCH($E14, 'Results 10 year vets'!AC:AC, 0)),0),"")</f>
        <v/>
      </c>
      <c r="I14" t="str">
        <f ca="1">IFERROR(VLOOKUP(H14,'Results 10 year vets'!P:Q,2,FALSE), "")</f>
        <v/>
      </c>
      <c r="J14" t="str">
        <f ca="1">IFERROR(ROUND(INDEX('Results 10 year vets'!X:X, MATCH($E14, 'Results 10 year vets'!AC:AC, 0)),0),"")</f>
        <v/>
      </c>
      <c r="K14" t="str">
        <f ca="1">IFERROR(VLOOKUP(J14,'Results 10 year vets'!P:Q,2,FALSE), "")</f>
        <v/>
      </c>
      <c r="L14" t="str">
        <f ca="1">IFERROR(ROUND(INDEX('Results 10 year vets'!Y:Y, MATCH($E14, 'Results 10 year vets'!AC:AC, 0)),0),"")</f>
        <v/>
      </c>
      <c r="M14" t="str">
        <f ca="1">IFERROR(VLOOKUP(L14, 'Results 10 year vets'!P:Q,2,FALSE), "")</f>
        <v/>
      </c>
      <c r="O14">
        <v>13</v>
      </c>
      <c r="P14" s="14" t="str">
        <f>IFERROR(SMALL('Results 10 year vets'!AA:AA,R13+1), "No more teams of 3")</f>
        <v>No more teams of 3</v>
      </c>
      <c r="Q14" s="14">
        <f>COUNTIF('Results 10 year vets'!AC:AC, 'Female Team'!S14)</f>
        <v>1048063</v>
      </c>
      <c r="R14" s="14">
        <f>SUM($Q$2:Q14)</f>
        <v>6288406</v>
      </c>
      <c r="S14" t="str">
        <f>IFERROR(VLOOKUP(P14,'Results 10 year vets'!AA:AC, 3, FALSE), "")</f>
        <v/>
      </c>
      <c r="T14" t="str">
        <f>IFERROR(ROUND(INDEX('Results 10 year vets'!V:V, MATCH($S14, 'Results 10 year vets'!AC:AC, 0)),0),"")</f>
        <v/>
      </c>
      <c r="U14" t="str">
        <f>IFERROR(VLOOKUP(T14,'Results 10 year vets'!P:Q,2,FALSE), "")</f>
        <v/>
      </c>
      <c r="V14" t="str">
        <f>IFERROR(ROUND(INDEX('Results 10 year vets'!W:W, MATCH($S14, 'Results 10 year vets'!AC:AC, 0)),0),"")</f>
        <v/>
      </c>
      <c r="W14" t="str">
        <f>IFERROR(VLOOKUP(V14,'Results 10 year vets'!P:Q,2,FALSE), "")</f>
        <v/>
      </c>
      <c r="X14" t="str">
        <f>IFERROR(ROUND(INDEX('Results 10 year vets'!X:X, MATCH($S14, 'Results 10 year vets'!AC:AC, 0)),0),"")</f>
        <v/>
      </c>
      <c r="Y14" t="str">
        <f>IFERROR(VLOOKUP(X14, 'Results 10 year vets'!P:Q,2,FALSE), "")</f>
        <v/>
      </c>
      <c r="AA14">
        <v>13</v>
      </c>
      <c r="AB14" s="14" t="str">
        <f>IFERROR(SMALL('Results 10 year vets'!AB:AB,AD13+1), "No more teams of 2")</f>
        <v>No more teams of 2</v>
      </c>
      <c r="AC14" s="14">
        <f>COUNTIF('Results 10 year vets'!AC:AC, 'Female Team'!AE14)</f>
        <v>1048063</v>
      </c>
      <c r="AD14" s="14">
        <f>SUM($AC$2:AC14)</f>
        <v>5240345</v>
      </c>
      <c r="AE14" t="str">
        <f>IFERROR(VLOOKUP(AB14,'Results 10 year vets'!AB:AC, 2, FALSE), "")</f>
        <v/>
      </c>
      <c r="AF14" t="str">
        <f>IFERROR(ROUND(INDEX('Results 10 year vets'!V:V, MATCH($AE14, 'Results 10 year vets'!AC:AC, 0)),0),"")</f>
        <v/>
      </c>
      <c r="AG14" t="str">
        <f>IFERROR(VLOOKUP(AF14, 'Results 10 year vets'!P:Q,2,FALSE), "")</f>
        <v/>
      </c>
      <c r="AH14" t="str">
        <f>IFERROR(ROUND(INDEX('Results 10 year vets'!W:W, MATCH($AE14, 'Results 10 year vets'!AC:AC, 0)),0),"")</f>
        <v/>
      </c>
      <c r="AI14" t="str">
        <f>IFERROR(VLOOKUP(AH14, 'Results 10 year vets'!P:Q,2,FALSE), "")</f>
        <v/>
      </c>
    </row>
    <row r="15" spans="1:35" x14ac:dyDescent="0.2">
      <c r="A15">
        <v>14</v>
      </c>
      <c r="B15" s="14" t="str">
        <f ca="1">IFERROR(SMALL('Results 10 year vets'!Z:Z,D14+1), "No more teams of 4")</f>
        <v>No more teams of 4</v>
      </c>
      <c r="C15" s="14">
        <f ca="1">COUNTIF('Results 10 year vets'!AC:AC, 'Female Team'!E15)</f>
        <v>1048063</v>
      </c>
      <c r="D15" s="14">
        <f ca="1">SUM($C$2:C15)</f>
        <v>9432589</v>
      </c>
      <c r="E15" t="str">
        <f ca="1">IFERROR(VLOOKUP(B15,'Results 10 year vets'!Z:AC, 4, FALSE), "")</f>
        <v/>
      </c>
      <c r="F15" t="str">
        <f ca="1">IFERROR(ROUND(INDEX('Results 10 year vets'!V:V, MATCH($E15, 'Results 10 year vets'!AC:AC, 0)),0),"")</f>
        <v/>
      </c>
      <c r="G15" t="str">
        <f ca="1">IFERROR(VLOOKUP(F15, 'Results 10 year vets'!P:Q,2,FALSE), "")</f>
        <v/>
      </c>
      <c r="H15" t="str">
        <f ca="1">IFERROR(ROUND(INDEX('Results 10 year vets'!W:W, MATCH($E15, 'Results 10 year vets'!AC:AC, 0)),0),"")</f>
        <v/>
      </c>
      <c r="I15" t="str">
        <f ca="1">IFERROR(VLOOKUP(H15,'Results 10 year vets'!P:Q,2,FALSE), "")</f>
        <v/>
      </c>
      <c r="J15" t="str">
        <f ca="1">IFERROR(ROUND(INDEX('Results 10 year vets'!X:X, MATCH($E15, 'Results 10 year vets'!AC:AC, 0)),0),"")</f>
        <v/>
      </c>
      <c r="K15" t="str">
        <f ca="1">IFERROR(VLOOKUP(J15,'Results 10 year vets'!P:Q,2,FALSE), "")</f>
        <v/>
      </c>
      <c r="L15" t="str">
        <f ca="1">IFERROR(ROUND(INDEX('Results 10 year vets'!Y:Y, MATCH($E15, 'Results 10 year vets'!AC:AC, 0)),0),"")</f>
        <v/>
      </c>
      <c r="M15" t="str">
        <f ca="1">IFERROR(VLOOKUP(L15, 'Results 10 year vets'!P:Q,2,FALSE), "")</f>
        <v/>
      </c>
      <c r="O15">
        <v>14</v>
      </c>
      <c r="P15" s="14" t="str">
        <f>IFERROR(SMALL('Results 10 year vets'!AA:AA,R14+1), "No more teams of 3")</f>
        <v>No more teams of 3</v>
      </c>
      <c r="Q15" s="14">
        <f>COUNTIF('Results 10 year vets'!AC:AC, 'Female Team'!S15)</f>
        <v>1048063</v>
      </c>
      <c r="R15" s="14">
        <f>SUM($Q$2:Q15)</f>
        <v>7336469</v>
      </c>
      <c r="S15" t="str">
        <f>IFERROR(VLOOKUP(P15,'Results 10 year vets'!AA:AC, 3, FALSE), "")</f>
        <v/>
      </c>
      <c r="T15" t="str">
        <f>IFERROR(ROUND(INDEX('Results 10 year vets'!V:V, MATCH($S15, 'Results 10 year vets'!AC:AC, 0)),0),"")</f>
        <v/>
      </c>
      <c r="U15" t="str">
        <f>IFERROR(VLOOKUP(T15,'Results 10 year vets'!P:Q,2,FALSE), "")</f>
        <v/>
      </c>
      <c r="V15" t="str">
        <f>IFERROR(ROUND(INDEX('Results 10 year vets'!W:W, MATCH($S15, 'Results 10 year vets'!AC:AC, 0)),0),"")</f>
        <v/>
      </c>
      <c r="W15" t="str">
        <f>IFERROR(VLOOKUP(V15,'Results 10 year vets'!P:Q,2,FALSE), "")</f>
        <v/>
      </c>
      <c r="X15" t="str">
        <f>IFERROR(ROUND(INDEX('Results 10 year vets'!X:X, MATCH($S15, 'Results 10 year vets'!AC:AC, 0)),0),"")</f>
        <v/>
      </c>
      <c r="Y15" t="str">
        <f>IFERROR(VLOOKUP(X15, 'Results 10 year vets'!P:Q,2,FALSE), "")</f>
        <v/>
      </c>
      <c r="AA15">
        <v>14</v>
      </c>
      <c r="AB15" s="14" t="str">
        <f>IFERROR(SMALL('Results 10 year vets'!AB:AB,AD14+1), "No more teams of 2")</f>
        <v>No more teams of 2</v>
      </c>
      <c r="AC15" s="14">
        <f>COUNTIF('Results 10 year vets'!AC:AC, 'Female Team'!AE15)</f>
        <v>1048063</v>
      </c>
      <c r="AD15" s="14">
        <f>SUM($AC$2:AC15)</f>
        <v>6288408</v>
      </c>
      <c r="AE15" t="str">
        <f>IFERROR(VLOOKUP(AB15,'Results 10 year vets'!AB:AC, 2, FALSE), "")</f>
        <v/>
      </c>
      <c r="AF15" t="str">
        <f>IFERROR(ROUND(INDEX('Results 10 year vets'!V:V, MATCH($AE15, 'Results 10 year vets'!AC:AC, 0)),0),"")</f>
        <v/>
      </c>
      <c r="AG15" t="str">
        <f>IFERROR(VLOOKUP(AF15, 'Results 10 year vets'!P:Q,2,FALSE), "")</f>
        <v/>
      </c>
      <c r="AH15" t="str">
        <f>IFERROR(ROUND(INDEX('Results 10 year vets'!W:W, MATCH($AE15, 'Results 10 year vets'!AC:AC, 0)),0),"")</f>
        <v/>
      </c>
      <c r="AI15" t="str">
        <f>IFERROR(VLOOKUP(AH15, 'Results 10 year vets'!P:Q,2,FALSE), "")</f>
        <v/>
      </c>
    </row>
    <row r="16" spans="1:35" x14ac:dyDescent="0.2">
      <c r="A16">
        <v>15</v>
      </c>
      <c r="B16" s="14" t="str">
        <f ca="1">IFERROR(SMALL('Results 10 year vets'!Z:Z,D15+1), "No more teams of 4")</f>
        <v>No more teams of 4</v>
      </c>
      <c r="C16" s="14">
        <f ca="1">COUNTIF('Results 10 year vets'!AC:AC, 'Female Team'!E16)</f>
        <v>1048063</v>
      </c>
      <c r="D16" s="14">
        <f ca="1">SUM($C$2:C16)</f>
        <v>10480652</v>
      </c>
      <c r="E16" t="str">
        <f ca="1">IFERROR(VLOOKUP(B16,'Results 10 year vets'!Z:AC, 4, FALSE), "")</f>
        <v/>
      </c>
      <c r="F16" t="str">
        <f ca="1">IFERROR(ROUND(INDEX('Results 10 year vets'!V:V, MATCH($E16, 'Results 10 year vets'!AC:AC, 0)),0),"")</f>
        <v/>
      </c>
      <c r="G16" t="str">
        <f ca="1">IFERROR(VLOOKUP(F16, 'Results 10 year vets'!P:Q,2,FALSE), "")</f>
        <v/>
      </c>
      <c r="H16" t="str">
        <f ca="1">IFERROR(ROUND(INDEX('Results 10 year vets'!W:W, MATCH($E16, 'Results 10 year vets'!AC:AC, 0)),0),"")</f>
        <v/>
      </c>
      <c r="I16" t="str">
        <f ca="1">IFERROR(VLOOKUP(H16,'Results 10 year vets'!P:Q,2,FALSE), "")</f>
        <v/>
      </c>
      <c r="J16" t="str">
        <f ca="1">IFERROR(ROUND(INDEX('Results 10 year vets'!X:X, MATCH($E16, 'Results 10 year vets'!AC:AC, 0)),0),"")</f>
        <v/>
      </c>
      <c r="K16" t="str">
        <f ca="1">IFERROR(VLOOKUP(J16,'Results 10 year vets'!P:Q,2,FALSE), "")</f>
        <v/>
      </c>
      <c r="L16" t="str">
        <f ca="1">IFERROR(ROUND(INDEX('Results 10 year vets'!Y:Y, MATCH($E16, 'Results 10 year vets'!AC:AC, 0)),0),"")</f>
        <v/>
      </c>
      <c r="M16" t="str">
        <f ca="1">IFERROR(VLOOKUP(L16, 'Results 10 year vets'!P:Q,2,FALSE), "")</f>
        <v/>
      </c>
      <c r="O16">
        <v>15</v>
      </c>
      <c r="P16" s="14" t="str">
        <f>IFERROR(SMALL('Results 10 year vets'!AA:AA,R15+1), "No more teams of 3")</f>
        <v>No more teams of 3</v>
      </c>
      <c r="Q16" s="14">
        <f>COUNTIF('Results 10 year vets'!AC:AC, 'Female Team'!S16)</f>
        <v>1048063</v>
      </c>
      <c r="R16" s="14">
        <f>SUM($Q$2:Q16)</f>
        <v>8384532</v>
      </c>
      <c r="S16" t="str">
        <f>IFERROR(VLOOKUP(P16,'Results 10 year vets'!AA:AC, 3, FALSE), "")</f>
        <v/>
      </c>
      <c r="T16" t="str">
        <f>IFERROR(ROUND(INDEX('Results 10 year vets'!V:V, MATCH($S16, 'Results 10 year vets'!AC:AC, 0)),0),"")</f>
        <v/>
      </c>
      <c r="U16" t="str">
        <f>IFERROR(VLOOKUP(T16,'Results 10 year vets'!P:Q,2,FALSE), "")</f>
        <v/>
      </c>
      <c r="V16" t="str">
        <f>IFERROR(ROUND(INDEX('Results 10 year vets'!W:W, MATCH($S16, 'Results 10 year vets'!AC:AC, 0)),0),"")</f>
        <v/>
      </c>
      <c r="W16" t="str">
        <f>IFERROR(VLOOKUP(V16,'Results 10 year vets'!P:Q,2,FALSE), "")</f>
        <v/>
      </c>
      <c r="X16" t="str">
        <f>IFERROR(ROUND(INDEX('Results 10 year vets'!X:X, MATCH($S16, 'Results 10 year vets'!AC:AC, 0)),0),"")</f>
        <v/>
      </c>
      <c r="Y16" t="str">
        <f>IFERROR(VLOOKUP(X16, 'Results 10 year vets'!P:Q,2,FALSE), "")</f>
        <v/>
      </c>
      <c r="AA16">
        <v>15</v>
      </c>
      <c r="AB16" s="14" t="str">
        <f>IFERROR(SMALL('Results 10 year vets'!AB:AB,AD15+1), "No more teams of 2")</f>
        <v>No more teams of 2</v>
      </c>
      <c r="AC16" s="14">
        <f>COUNTIF('Results 10 year vets'!AC:AC, 'Female Team'!AE16)</f>
        <v>1048063</v>
      </c>
      <c r="AD16" s="14">
        <f>SUM($AC$2:AC16)</f>
        <v>7336471</v>
      </c>
      <c r="AE16" t="str">
        <f>IFERROR(VLOOKUP(AB16,'Results 10 year vets'!AB:AC, 2, FALSE), "")</f>
        <v/>
      </c>
      <c r="AF16" t="str">
        <f>IFERROR(ROUND(INDEX('Results 10 year vets'!V:V, MATCH($AE16, 'Results 10 year vets'!AC:AC, 0)),0),"")</f>
        <v/>
      </c>
      <c r="AG16" t="str">
        <f>IFERROR(VLOOKUP(AF16, 'Results 10 year vets'!P:Q,2,FALSE), "")</f>
        <v/>
      </c>
      <c r="AH16" t="str">
        <f>IFERROR(ROUND(INDEX('Results 10 year vets'!W:W, MATCH($AE16, 'Results 10 year vets'!AC:AC, 0)),0),"")</f>
        <v/>
      </c>
      <c r="AI16" t="str">
        <f>IFERROR(VLOOKUP(AH16, 'Results 10 year vets'!P:Q,2,FALSE), "")</f>
        <v/>
      </c>
    </row>
    <row r="17" spans="1:35" x14ac:dyDescent="0.2">
      <c r="A17">
        <v>16</v>
      </c>
      <c r="B17" s="14" t="str">
        <f ca="1">IFERROR(SMALL('Results 10 year vets'!Z:Z,D16+1), "No more teams of 4")</f>
        <v>No more teams of 4</v>
      </c>
      <c r="C17" s="14">
        <f ca="1">COUNTIF('Results 10 year vets'!AC:AC, 'Female Team'!E17)</f>
        <v>1048063</v>
      </c>
      <c r="D17" s="14">
        <f ca="1">SUM($C$2:C17)</f>
        <v>11528715</v>
      </c>
      <c r="E17" t="str">
        <f ca="1">IFERROR(VLOOKUP(B17,'Results 10 year vets'!Z:AC, 4, FALSE), "")</f>
        <v/>
      </c>
      <c r="F17" t="str">
        <f ca="1">IFERROR(ROUND(INDEX('Results 10 year vets'!V:V, MATCH($E17, 'Results 10 year vets'!AC:AC, 0)),0),"")</f>
        <v/>
      </c>
      <c r="G17" t="str">
        <f ca="1">IFERROR(VLOOKUP(F17, 'Results 10 year vets'!P:Q,2,FALSE), "")</f>
        <v/>
      </c>
      <c r="H17" t="str">
        <f ca="1">IFERROR(ROUND(INDEX('Results 10 year vets'!W:W, MATCH($E17, 'Results 10 year vets'!AC:AC, 0)),0),"")</f>
        <v/>
      </c>
      <c r="I17" t="str">
        <f ca="1">IFERROR(VLOOKUP(H17,'Results 10 year vets'!P:Q,2,FALSE), "")</f>
        <v/>
      </c>
      <c r="J17" t="str">
        <f ca="1">IFERROR(ROUND(INDEX('Results 10 year vets'!X:X, MATCH($E17, 'Results 10 year vets'!AC:AC, 0)),0),"")</f>
        <v/>
      </c>
      <c r="K17" t="str">
        <f ca="1">IFERROR(VLOOKUP(J17,'Results 10 year vets'!P:Q,2,FALSE), "")</f>
        <v/>
      </c>
      <c r="L17" t="str">
        <f ca="1">IFERROR(ROUND(INDEX('Results 10 year vets'!Y:Y, MATCH($E17, 'Results 10 year vets'!AC:AC, 0)),0),"")</f>
        <v/>
      </c>
      <c r="M17" t="str">
        <f ca="1">IFERROR(VLOOKUP(L17, 'Results 10 year vets'!P:Q,2,FALSE), "")</f>
        <v/>
      </c>
      <c r="O17">
        <v>16</v>
      </c>
      <c r="P17" s="14" t="str">
        <f>IFERROR(SMALL('Results 10 year vets'!AA:AA,R16+1), "No more teams of 3")</f>
        <v>No more teams of 3</v>
      </c>
      <c r="Q17" s="14">
        <f>COUNTIF('Results 10 year vets'!AC:AC, 'Female Team'!S17)</f>
        <v>1048063</v>
      </c>
      <c r="R17" s="14">
        <f>SUM($Q$2:Q17)</f>
        <v>9432595</v>
      </c>
      <c r="S17" t="str">
        <f>IFERROR(VLOOKUP(P17,'Results 10 year vets'!AA:AC, 3, FALSE), "")</f>
        <v/>
      </c>
      <c r="T17" t="str">
        <f>IFERROR(ROUND(INDEX('Results 10 year vets'!V:V, MATCH($S17, 'Results 10 year vets'!AC:AC, 0)),0),"")</f>
        <v/>
      </c>
      <c r="U17" t="str">
        <f>IFERROR(VLOOKUP(T17,'Results 10 year vets'!P:Q,2,FALSE), "")</f>
        <v/>
      </c>
      <c r="V17" t="str">
        <f>IFERROR(ROUND(INDEX('Results 10 year vets'!W:W, MATCH($S17, 'Results 10 year vets'!AC:AC, 0)),0),"")</f>
        <v/>
      </c>
      <c r="W17" t="str">
        <f>IFERROR(VLOOKUP(V17,'Results 10 year vets'!P:Q,2,FALSE), "")</f>
        <v/>
      </c>
      <c r="X17" t="str">
        <f>IFERROR(ROUND(INDEX('Results 10 year vets'!X:X, MATCH($S17, 'Results 10 year vets'!AC:AC, 0)),0),"")</f>
        <v/>
      </c>
      <c r="Y17" t="str">
        <f>IFERROR(VLOOKUP(X17, 'Results 10 year vets'!P:Q,2,FALSE), "")</f>
        <v/>
      </c>
      <c r="AA17">
        <v>16</v>
      </c>
      <c r="AB17" s="14" t="str">
        <f>IFERROR(SMALL('Results 10 year vets'!AB:AB,AD16+1), "No more teams of 2")</f>
        <v>No more teams of 2</v>
      </c>
      <c r="AC17" s="14">
        <f>COUNTIF('Results 10 year vets'!AC:AC, 'Female Team'!AE17)</f>
        <v>1048063</v>
      </c>
      <c r="AD17" s="14">
        <f>SUM($AC$2:AC17)</f>
        <v>8384534</v>
      </c>
      <c r="AE17" t="str">
        <f>IFERROR(VLOOKUP(AB17,'Results 10 year vets'!AB:AC, 2, FALSE), "")</f>
        <v/>
      </c>
      <c r="AF17" t="str">
        <f>IFERROR(ROUND(INDEX('Results 10 year vets'!V:V, MATCH($AE17, 'Results 10 year vets'!AC:AC, 0)),0),"")</f>
        <v/>
      </c>
      <c r="AG17" t="str">
        <f>IFERROR(VLOOKUP(AF17, 'Results 10 year vets'!P:Q,2,FALSE), "")</f>
        <v/>
      </c>
      <c r="AH17" t="str">
        <f>IFERROR(ROUND(INDEX('Results 10 year vets'!W:W, MATCH($AE17, 'Results 10 year vets'!AC:AC, 0)),0),"")</f>
        <v/>
      </c>
      <c r="AI17" t="str">
        <f>IFERROR(VLOOKUP(AH17, 'Results 10 year vets'!P:Q,2,FALSE), "")</f>
        <v/>
      </c>
    </row>
    <row r="18" spans="1:35" x14ac:dyDescent="0.2">
      <c r="A18">
        <v>17</v>
      </c>
      <c r="B18" s="14" t="str">
        <f ca="1">IFERROR(SMALL('Results 10 year vets'!Z:Z,D17+1), "No more teams of 4")</f>
        <v>No more teams of 4</v>
      </c>
      <c r="C18" s="14">
        <f ca="1">COUNTIF('Results 10 year vets'!AC:AC, 'Female Team'!E18)</f>
        <v>1048063</v>
      </c>
      <c r="D18" s="14">
        <f ca="1">SUM($C$2:C18)</f>
        <v>12576778</v>
      </c>
      <c r="E18" t="str">
        <f ca="1">IFERROR(VLOOKUP(B18,'Results 10 year vets'!Z:AC, 4, FALSE), "")</f>
        <v/>
      </c>
      <c r="F18" t="str">
        <f ca="1">IFERROR(ROUND(INDEX('Results 10 year vets'!V:V, MATCH($E18, 'Results 10 year vets'!AC:AC, 0)),0),"")</f>
        <v/>
      </c>
      <c r="G18" t="str">
        <f ca="1">IFERROR(VLOOKUP(F18, 'Results 10 year vets'!P:Q,2,FALSE), "")</f>
        <v/>
      </c>
      <c r="H18" t="str">
        <f ca="1">IFERROR(ROUND(INDEX('Results 10 year vets'!W:W, MATCH($E18, 'Results 10 year vets'!AC:AC, 0)),0),"")</f>
        <v/>
      </c>
      <c r="I18" t="str">
        <f ca="1">IFERROR(VLOOKUP(H18,'Results 10 year vets'!P:Q,2,FALSE), "")</f>
        <v/>
      </c>
      <c r="J18" t="str">
        <f ca="1">IFERROR(ROUND(INDEX('Results 10 year vets'!X:X, MATCH($E18, 'Results 10 year vets'!AC:AC, 0)),0),"")</f>
        <v/>
      </c>
      <c r="K18" t="str">
        <f ca="1">IFERROR(VLOOKUP(J18,'Results 10 year vets'!P:Q,2,FALSE), "")</f>
        <v/>
      </c>
      <c r="L18" t="str">
        <f ca="1">IFERROR(ROUND(INDEX('Results 10 year vets'!Y:Y, MATCH($E18, 'Results 10 year vets'!AC:AC, 0)),0),"")</f>
        <v/>
      </c>
      <c r="M18" t="str">
        <f ca="1">IFERROR(VLOOKUP(L18, 'Results 10 year vets'!P:Q,2,FALSE), "")</f>
        <v/>
      </c>
      <c r="O18">
        <v>17</v>
      </c>
      <c r="P18" s="14" t="str">
        <f>IFERROR(SMALL('Results 10 year vets'!AA:AA,R17+1), "No more teams of 3")</f>
        <v>No more teams of 3</v>
      </c>
      <c r="Q18" s="14">
        <f>COUNTIF('Results 10 year vets'!AC:AC, 'Female Team'!S18)</f>
        <v>1048063</v>
      </c>
      <c r="R18" s="14">
        <f>SUM($Q$2:Q18)</f>
        <v>10480658</v>
      </c>
      <c r="S18" t="str">
        <f>IFERROR(VLOOKUP(P18,'Results 10 year vets'!AA:AC, 3, FALSE), "")</f>
        <v/>
      </c>
      <c r="T18" t="str">
        <f>IFERROR(ROUND(INDEX('Results 10 year vets'!V:V, MATCH($S18, 'Results 10 year vets'!AC:AC, 0)),0),"")</f>
        <v/>
      </c>
      <c r="U18" t="str">
        <f>IFERROR(VLOOKUP(T18,'Results 10 year vets'!P:Q,2,FALSE), "")</f>
        <v/>
      </c>
      <c r="V18" t="str">
        <f>IFERROR(ROUND(INDEX('Results 10 year vets'!W:W, MATCH($S18, 'Results 10 year vets'!AC:AC, 0)),0),"")</f>
        <v/>
      </c>
      <c r="W18" t="str">
        <f>IFERROR(VLOOKUP(V18,'Results 10 year vets'!P:Q,2,FALSE), "")</f>
        <v/>
      </c>
      <c r="X18" t="str">
        <f>IFERROR(ROUND(INDEX('Results 10 year vets'!X:X, MATCH($S18, 'Results 10 year vets'!AC:AC, 0)),0),"")</f>
        <v/>
      </c>
      <c r="Y18" t="str">
        <f>IFERROR(VLOOKUP(X18, 'Results 10 year vets'!P:Q,2,FALSE), "")</f>
        <v/>
      </c>
      <c r="AA18">
        <v>17</v>
      </c>
      <c r="AB18" s="14" t="str">
        <f>IFERROR(SMALL('Results 10 year vets'!AB:AB,AD17+1), "No more teams of 2")</f>
        <v>No more teams of 2</v>
      </c>
      <c r="AC18" s="14">
        <f>COUNTIF('Results 10 year vets'!AC:AC, 'Female Team'!AE18)</f>
        <v>1048063</v>
      </c>
      <c r="AD18" s="14">
        <f>SUM($AC$2:AC18)</f>
        <v>9432597</v>
      </c>
      <c r="AE18" t="str">
        <f>IFERROR(VLOOKUP(AB18,'Results 10 year vets'!AB:AC, 2, FALSE), "")</f>
        <v/>
      </c>
      <c r="AF18" t="str">
        <f>IFERROR(ROUND(INDEX('Results 10 year vets'!V:V, MATCH($AE18, 'Results 10 year vets'!AC:AC, 0)),0),"")</f>
        <v/>
      </c>
      <c r="AG18" t="str">
        <f>IFERROR(VLOOKUP(AF18, 'Results 10 year vets'!P:Q,2,FALSE), "")</f>
        <v/>
      </c>
      <c r="AH18" t="str">
        <f>IFERROR(ROUND(INDEX('Results 10 year vets'!W:W, MATCH($AE18, 'Results 10 year vets'!AC:AC, 0)),0),"")</f>
        <v/>
      </c>
      <c r="AI18" t="str">
        <f>IFERROR(VLOOKUP(AH18, 'Results 10 year vets'!P:Q,2,FALSE), "")</f>
        <v/>
      </c>
    </row>
    <row r="19" spans="1:35" x14ac:dyDescent="0.2">
      <c r="A19">
        <v>18</v>
      </c>
      <c r="B19" s="14" t="str">
        <f ca="1">IFERROR(SMALL('Results 10 year vets'!Z:Z,D18+1), "No more teams of 4")</f>
        <v>No more teams of 4</v>
      </c>
      <c r="C19" s="14">
        <f ca="1">COUNTIF('Results 10 year vets'!AC:AC, 'Female Team'!E19)</f>
        <v>1048063</v>
      </c>
      <c r="D19" s="14">
        <f ca="1">SUM($C$2:C19)</f>
        <v>13624841</v>
      </c>
      <c r="E19" t="str">
        <f ca="1">IFERROR(VLOOKUP(B19,'Results 10 year vets'!Z:AC, 4, FALSE), "")</f>
        <v/>
      </c>
      <c r="F19" t="str">
        <f ca="1">IFERROR(ROUND(INDEX('Results 10 year vets'!V:V, MATCH($E19, 'Results 10 year vets'!AC:AC, 0)),0),"")</f>
        <v/>
      </c>
      <c r="G19" t="str">
        <f ca="1">IFERROR(VLOOKUP(F19, 'Results 10 year vets'!P:Q,2,FALSE), "")</f>
        <v/>
      </c>
      <c r="H19" t="str">
        <f ca="1">IFERROR(ROUND(INDEX('Results 10 year vets'!W:W, MATCH($E19, 'Results 10 year vets'!AC:AC, 0)),0),"")</f>
        <v/>
      </c>
      <c r="I19" t="str">
        <f ca="1">IFERROR(VLOOKUP(H19,'Results 10 year vets'!P:Q,2,FALSE), "")</f>
        <v/>
      </c>
      <c r="J19" t="str">
        <f ca="1">IFERROR(ROUND(INDEX('Results 10 year vets'!X:X, MATCH($E19, 'Results 10 year vets'!AC:AC, 0)),0),"")</f>
        <v/>
      </c>
      <c r="K19" t="str">
        <f ca="1">IFERROR(VLOOKUP(J19,'Results 10 year vets'!P:Q,2,FALSE), "")</f>
        <v/>
      </c>
      <c r="L19" t="str">
        <f ca="1">IFERROR(ROUND(INDEX('Results 10 year vets'!Y:Y, MATCH($E19, 'Results 10 year vets'!AC:AC, 0)),0),"")</f>
        <v/>
      </c>
      <c r="M19" t="str">
        <f ca="1">IFERROR(VLOOKUP(L19, 'Results 10 year vets'!P:Q,2,FALSE), "")</f>
        <v/>
      </c>
      <c r="O19">
        <v>18</v>
      </c>
      <c r="P19" s="14" t="str">
        <f>IFERROR(SMALL('Results 10 year vets'!AA:AA,R18+1), "No more teams of 3")</f>
        <v>No more teams of 3</v>
      </c>
      <c r="Q19" s="14">
        <f>COUNTIF('Results 10 year vets'!AC:AC, 'Female Team'!S19)</f>
        <v>1048063</v>
      </c>
      <c r="R19" s="14">
        <f>SUM($Q$2:Q19)</f>
        <v>11528721</v>
      </c>
      <c r="S19" t="str">
        <f>IFERROR(VLOOKUP(P19,'Results 10 year vets'!AA:AC, 3, FALSE), "")</f>
        <v/>
      </c>
      <c r="T19" t="str">
        <f>IFERROR(ROUND(INDEX('Results 10 year vets'!V:V, MATCH($S19, 'Results 10 year vets'!AC:AC, 0)),0),"")</f>
        <v/>
      </c>
      <c r="U19" t="str">
        <f>IFERROR(VLOOKUP(T19,'Results 10 year vets'!P:Q,2,FALSE), "")</f>
        <v/>
      </c>
      <c r="V19" t="str">
        <f>IFERROR(ROUND(INDEX('Results 10 year vets'!W:W, MATCH($S19, 'Results 10 year vets'!AC:AC, 0)),0),"")</f>
        <v/>
      </c>
      <c r="W19" t="str">
        <f>IFERROR(VLOOKUP(V19,'Results 10 year vets'!P:Q,2,FALSE), "")</f>
        <v/>
      </c>
      <c r="X19" t="str">
        <f>IFERROR(ROUND(INDEX('Results 10 year vets'!X:X, MATCH($S19, 'Results 10 year vets'!AC:AC, 0)),0),"")</f>
        <v/>
      </c>
      <c r="Y19" t="str">
        <f>IFERROR(VLOOKUP(X19, 'Results 10 year vets'!P:Q,2,FALSE), "")</f>
        <v/>
      </c>
      <c r="AA19">
        <v>18</v>
      </c>
      <c r="AB19" s="14" t="str">
        <f>IFERROR(SMALL('Results 10 year vets'!AB:AB,AD18+1), "No more teams of 2")</f>
        <v>No more teams of 2</v>
      </c>
      <c r="AC19" s="14">
        <f>COUNTIF('Results 10 year vets'!AC:AC, 'Female Team'!AE19)</f>
        <v>1048063</v>
      </c>
      <c r="AD19" s="14">
        <f>SUM($AC$2:AC19)</f>
        <v>10480660</v>
      </c>
      <c r="AE19" t="str">
        <f>IFERROR(VLOOKUP(AB19,'Results 10 year vets'!AB:AC, 2, FALSE), "")</f>
        <v/>
      </c>
      <c r="AF19" t="str">
        <f>IFERROR(ROUND(INDEX('Results 10 year vets'!V:V, MATCH($AE19, 'Results 10 year vets'!AC:AC, 0)),0),"")</f>
        <v/>
      </c>
      <c r="AG19" t="str">
        <f>IFERROR(VLOOKUP(AF19, 'Results 10 year vets'!P:Q,2,FALSE), "")</f>
        <v/>
      </c>
      <c r="AH19" t="str">
        <f>IFERROR(ROUND(INDEX('Results 10 year vets'!W:W, MATCH($AE19, 'Results 10 year vets'!AC:AC, 0)),0),"")</f>
        <v/>
      </c>
      <c r="AI19" t="str">
        <f>IFERROR(VLOOKUP(AH19, 'Results 10 year vets'!P:Q,2,FALSE), "")</f>
        <v/>
      </c>
    </row>
    <row r="20" spans="1:35" x14ac:dyDescent="0.2">
      <c r="A20">
        <v>19</v>
      </c>
      <c r="B20" s="14" t="str">
        <f ca="1">IFERROR(SMALL('Results 10 year vets'!Z:Z,D19+1), "No more teams of 4")</f>
        <v>No more teams of 4</v>
      </c>
      <c r="C20" s="14">
        <f ca="1">COUNTIF('Results 10 year vets'!AC:AC, 'Female Team'!E20)</f>
        <v>1048063</v>
      </c>
      <c r="D20" s="14">
        <f ca="1">SUM($C$2:C20)</f>
        <v>14672904</v>
      </c>
      <c r="E20" t="str">
        <f ca="1">IFERROR(VLOOKUP(B20,'Results 10 year vets'!Z:AC, 4, FALSE), "")</f>
        <v/>
      </c>
      <c r="F20" t="str">
        <f ca="1">IFERROR(ROUND(INDEX('Results 10 year vets'!V:V, MATCH($E20, 'Results 10 year vets'!AC:AC, 0)),0),"")</f>
        <v/>
      </c>
      <c r="G20" t="str">
        <f ca="1">IFERROR(VLOOKUP(F20, 'Results 10 year vets'!P:Q,2,FALSE), "")</f>
        <v/>
      </c>
      <c r="H20" t="str">
        <f ca="1">IFERROR(ROUND(INDEX('Results 10 year vets'!W:W, MATCH($E20, 'Results 10 year vets'!AC:AC, 0)),0),"")</f>
        <v/>
      </c>
      <c r="I20" t="str">
        <f ca="1">IFERROR(VLOOKUP(H20,'Results 10 year vets'!P:Q,2,FALSE), "")</f>
        <v/>
      </c>
      <c r="J20" t="str">
        <f ca="1">IFERROR(ROUND(INDEX('Results 10 year vets'!X:X, MATCH($E20, 'Results 10 year vets'!AC:AC, 0)),0),"")</f>
        <v/>
      </c>
      <c r="K20" t="str">
        <f ca="1">IFERROR(VLOOKUP(J20,'Results 10 year vets'!P:Q,2,FALSE), "")</f>
        <v/>
      </c>
      <c r="L20" t="str">
        <f ca="1">IFERROR(ROUND(INDEX('Results 10 year vets'!Y:Y, MATCH($E20, 'Results 10 year vets'!AC:AC, 0)),0),"")</f>
        <v/>
      </c>
      <c r="M20" t="str">
        <f ca="1">IFERROR(VLOOKUP(L20, 'Results 10 year vets'!P:Q,2,FALSE), "")</f>
        <v/>
      </c>
      <c r="O20">
        <v>19</v>
      </c>
      <c r="P20" s="14" t="str">
        <f>IFERROR(SMALL('Results 10 year vets'!AA:AA,R19+1), "No more teams of 3")</f>
        <v>No more teams of 3</v>
      </c>
      <c r="Q20" s="14">
        <f>COUNTIF('Results 10 year vets'!AC:AC, 'Female Team'!S20)</f>
        <v>1048063</v>
      </c>
      <c r="R20" s="14">
        <f>SUM($Q$2:Q20)</f>
        <v>12576784</v>
      </c>
      <c r="S20" t="str">
        <f>IFERROR(VLOOKUP(P20,'Results 10 year vets'!AA:AC, 3, FALSE), "")</f>
        <v/>
      </c>
      <c r="T20" t="str">
        <f>IFERROR(ROUND(INDEX('Results 10 year vets'!V:V, MATCH($S20, 'Results 10 year vets'!AC:AC, 0)),0),"")</f>
        <v/>
      </c>
      <c r="U20" t="str">
        <f>IFERROR(VLOOKUP(T20,'Results 10 year vets'!P:Q,2,FALSE), "")</f>
        <v/>
      </c>
      <c r="V20" t="str">
        <f>IFERROR(ROUND(INDEX('Results 10 year vets'!W:W, MATCH($S20, 'Results 10 year vets'!AC:AC, 0)),0),"")</f>
        <v/>
      </c>
      <c r="W20" t="str">
        <f>IFERROR(VLOOKUP(V20,'Results 10 year vets'!P:Q,2,FALSE), "")</f>
        <v/>
      </c>
      <c r="X20" t="str">
        <f>IFERROR(ROUND(INDEX('Results 10 year vets'!X:X, MATCH($S20, 'Results 10 year vets'!AC:AC, 0)),0),"")</f>
        <v/>
      </c>
      <c r="Y20" t="str">
        <f>IFERROR(VLOOKUP(X20, 'Results 10 year vets'!P:Q,2,FALSE), "")</f>
        <v/>
      </c>
      <c r="AA20">
        <v>19</v>
      </c>
      <c r="AB20" s="14" t="str">
        <f>IFERROR(SMALL('Results 10 year vets'!AB:AB,AD19+1), "No more teams of 2")</f>
        <v>No more teams of 2</v>
      </c>
      <c r="AC20" s="14">
        <f>COUNTIF('Results 10 year vets'!AC:AC, 'Female Team'!AE20)</f>
        <v>1048063</v>
      </c>
      <c r="AD20" s="14">
        <f>SUM($AC$2:AC20)</f>
        <v>11528723</v>
      </c>
      <c r="AE20" t="str">
        <f>IFERROR(VLOOKUP(AB20,'Results 10 year vets'!AB:AC, 2, FALSE), "")</f>
        <v/>
      </c>
      <c r="AF20" t="str">
        <f>IFERROR(ROUND(INDEX('Results 10 year vets'!V:V, MATCH($AE20, 'Results 10 year vets'!AC:AC, 0)),0),"")</f>
        <v/>
      </c>
      <c r="AG20" t="str">
        <f>IFERROR(VLOOKUP(AF20, 'Results 10 year vets'!P:Q,2,FALSE), "")</f>
        <v/>
      </c>
      <c r="AH20" t="str">
        <f>IFERROR(ROUND(INDEX('Results 10 year vets'!W:W, MATCH($AE20, 'Results 10 year vets'!AC:AC, 0)),0),"")</f>
        <v/>
      </c>
      <c r="AI20" t="str">
        <f>IFERROR(VLOOKUP(AH20, 'Results 10 year vets'!P:Q,2,FALSE), "")</f>
        <v/>
      </c>
    </row>
    <row r="21" spans="1:35" x14ac:dyDescent="0.2">
      <c r="A21">
        <v>20</v>
      </c>
      <c r="B21" s="14" t="str">
        <f ca="1">IFERROR(SMALL('Results 10 year vets'!Z:Z,D20+1), "No more teams of 4")</f>
        <v>No more teams of 4</v>
      </c>
      <c r="C21" s="14">
        <f ca="1">COUNTIF('Results 10 year vets'!AC:AC, 'Female Team'!E21)</f>
        <v>1048063</v>
      </c>
      <c r="D21" s="14">
        <f ca="1">SUM($C$2:C21)</f>
        <v>15720967</v>
      </c>
      <c r="E21" t="str">
        <f ca="1">IFERROR(VLOOKUP(B21,'Results 10 year vets'!Z:AC, 4, FALSE), "")</f>
        <v/>
      </c>
      <c r="F21" t="str">
        <f ca="1">IFERROR(ROUND(INDEX('Results 10 year vets'!V:V, MATCH($E21, 'Results 10 year vets'!AC:AC, 0)),0),"")</f>
        <v/>
      </c>
      <c r="G21" t="str">
        <f ca="1">IFERROR(VLOOKUP(F21, 'Results 10 year vets'!P:Q,2,FALSE), "")</f>
        <v/>
      </c>
      <c r="H21" t="str">
        <f ca="1">IFERROR(ROUND(INDEX('Results 10 year vets'!W:W, MATCH($E21, 'Results 10 year vets'!AC:AC, 0)),0),"")</f>
        <v/>
      </c>
      <c r="I21" t="str">
        <f ca="1">IFERROR(VLOOKUP(H21,'Results 10 year vets'!P:Q,2,FALSE), "")</f>
        <v/>
      </c>
      <c r="J21" t="str">
        <f ca="1">IFERROR(ROUND(INDEX('Results 10 year vets'!X:X, MATCH($E21, 'Results 10 year vets'!AC:AC, 0)),0),"")</f>
        <v/>
      </c>
      <c r="K21" t="str">
        <f ca="1">IFERROR(VLOOKUP(J21,'Results 10 year vets'!P:Q,2,FALSE), "")</f>
        <v/>
      </c>
      <c r="L21" t="str">
        <f ca="1">IFERROR(ROUND(INDEX('Results 10 year vets'!Y:Y, MATCH($E21, 'Results 10 year vets'!AC:AC, 0)),0),"")</f>
        <v/>
      </c>
      <c r="M21" t="str">
        <f ca="1">IFERROR(VLOOKUP(L21, 'Results 10 year vets'!P:Q,2,FALSE), "")</f>
        <v/>
      </c>
      <c r="O21">
        <v>20</v>
      </c>
      <c r="P21" s="14" t="str">
        <f>IFERROR(SMALL('Results 10 year vets'!AA:AA,R20+1), "No more teams of 3")</f>
        <v>No more teams of 3</v>
      </c>
      <c r="Q21" s="14">
        <f>COUNTIF('Results 10 year vets'!AC:AC, 'Female Team'!S21)</f>
        <v>1048063</v>
      </c>
      <c r="R21" s="14">
        <f>SUM($Q$2:Q21)</f>
        <v>13624847</v>
      </c>
      <c r="S21" t="str">
        <f>IFERROR(VLOOKUP(P21,'Results 10 year vets'!AA:AC, 3, FALSE), "")</f>
        <v/>
      </c>
      <c r="T21" t="str">
        <f>IFERROR(ROUND(INDEX('Results 10 year vets'!V:V, MATCH($S21, 'Results 10 year vets'!AC:AC, 0)),0),"")</f>
        <v/>
      </c>
      <c r="U21" t="str">
        <f>IFERROR(VLOOKUP(T21,'Results 10 year vets'!P:Q,2,FALSE), "")</f>
        <v/>
      </c>
      <c r="V21" t="str">
        <f>IFERROR(ROUND(INDEX('Results 10 year vets'!W:W, MATCH($S21, 'Results 10 year vets'!AC:AC, 0)),0),"")</f>
        <v/>
      </c>
      <c r="W21" t="str">
        <f>IFERROR(VLOOKUP(V21,'Results 10 year vets'!P:Q,2,FALSE), "")</f>
        <v/>
      </c>
      <c r="X21" t="str">
        <f>IFERROR(ROUND(INDEX('Results 10 year vets'!X:X, MATCH($S21, 'Results 10 year vets'!AC:AC, 0)),0),"")</f>
        <v/>
      </c>
      <c r="Y21" t="str">
        <f>IFERROR(VLOOKUP(X21, 'Results 10 year vets'!P:Q,2,FALSE), "")</f>
        <v/>
      </c>
      <c r="AA21">
        <v>20</v>
      </c>
      <c r="AB21" s="14" t="str">
        <f>IFERROR(SMALL('Results 10 year vets'!AB:AB,AD20+1), "No more teams of 2")</f>
        <v>No more teams of 2</v>
      </c>
      <c r="AC21" s="14">
        <f>COUNTIF('Results 10 year vets'!AC:AC, 'Female Team'!AE21)</f>
        <v>1048063</v>
      </c>
      <c r="AD21" s="14">
        <f>SUM($AC$2:AC21)</f>
        <v>12576786</v>
      </c>
      <c r="AE21" t="str">
        <f>IFERROR(VLOOKUP(AB21,'Results 10 year vets'!AB:AC, 2, FALSE), "")</f>
        <v/>
      </c>
      <c r="AF21" t="str">
        <f>IFERROR(ROUND(INDEX('Results 10 year vets'!V:V, MATCH($AE21, 'Results 10 year vets'!AC:AC, 0)),0),"")</f>
        <v/>
      </c>
      <c r="AG21" t="str">
        <f>IFERROR(VLOOKUP(AF21, 'Results 10 year vets'!P:Q,2,FALSE), "")</f>
        <v/>
      </c>
      <c r="AH21" t="str">
        <f>IFERROR(ROUND(INDEX('Results 10 year vets'!W:W, MATCH($AE21, 'Results 10 year vets'!AC:AC, 0)),0),"")</f>
        <v/>
      </c>
      <c r="AI21" t="str">
        <f>IFERROR(VLOOKUP(AH21, 'Results 10 year vets'!P:Q,2,FALSE), "")</f>
        <v/>
      </c>
    </row>
    <row r="22" spans="1:35" x14ac:dyDescent="0.2">
      <c r="A22">
        <v>21</v>
      </c>
      <c r="B22" s="14" t="str">
        <f ca="1">IFERROR(SMALL('Results 10 year vets'!Z:Z,D21+1), "No more teams of 4")</f>
        <v>No more teams of 4</v>
      </c>
      <c r="C22" s="14">
        <f ca="1">COUNTIF('Results 10 year vets'!AC:AC, 'Female Team'!E22)</f>
        <v>1048063</v>
      </c>
      <c r="D22" s="14">
        <f ca="1">SUM($C$2:C22)</f>
        <v>16769030</v>
      </c>
      <c r="E22" t="str">
        <f ca="1">IFERROR(VLOOKUP(B22,'Results 10 year vets'!Z:AC, 4, FALSE), "")</f>
        <v/>
      </c>
      <c r="F22" t="str">
        <f ca="1">IFERROR(ROUND(INDEX('Results 10 year vets'!V:V, MATCH($E22, 'Results 10 year vets'!AC:AC, 0)),0),"")</f>
        <v/>
      </c>
      <c r="G22" t="str">
        <f ca="1">IFERROR(VLOOKUP(F22, 'Results 10 year vets'!P:Q,2,FALSE), "")</f>
        <v/>
      </c>
      <c r="H22" t="str">
        <f ca="1">IFERROR(ROUND(INDEX('Results 10 year vets'!W:W, MATCH($E22, 'Results 10 year vets'!AC:AC, 0)),0),"")</f>
        <v/>
      </c>
      <c r="I22" t="str">
        <f ca="1">IFERROR(VLOOKUP(H22,'Results 10 year vets'!P:Q,2,FALSE), "")</f>
        <v/>
      </c>
      <c r="J22" t="str">
        <f ca="1">IFERROR(ROUND(INDEX('Results 10 year vets'!X:X, MATCH($E22, 'Results 10 year vets'!AC:AC, 0)),0),"")</f>
        <v/>
      </c>
      <c r="K22" t="str">
        <f ca="1">IFERROR(VLOOKUP(J22,'Results 10 year vets'!P:Q,2,FALSE), "")</f>
        <v/>
      </c>
      <c r="L22" t="str">
        <f ca="1">IFERROR(ROUND(INDEX('Results 10 year vets'!Y:Y, MATCH($E22, 'Results 10 year vets'!AC:AC, 0)),0),"")</f>
        <v/>
      </c>
      <c r="M22" t="str">
        <f ca="1">IFERROR(VLOOKUP(L22, 'Results 10 year vets'!P:Q,2,FALSE), "")</f>
        <v/>
      </c>
      <c r="O22">
        <v>21</v>
      </c>
      <c r="P22" s="14" t="str">
        <f>IFERROR(SMALL('Results 10 year vets'!AA:AA,R21+1), "No more teams of 3")</f>
        <v>No more teams of 3</v>
      </c>
      <c r="Q22" s="14">
        <f>COUNTIF('Results 10 year vets'!AC:AC, 'Female Team'!S22)</f>
        <v>1048063</v>
      </c>
      <c r="R22" s="14">
        <f>SUM($Q$2:Q22)</f>
        <v>14672910</v>
      </c>
      <c r="S22" t="str">
        <f>IFERROR(VLOOKUP(P22,'Results 10 year vets'!AA:AC, 3, FALSE), "")</f>
        <v/>
      </c>
      <c r="T22" t="str">
        <f>IFERROR(ROUND(INDEX('Results 10 year vets'!V:V, MATCH($S22, 'Results 10 year vets'!AC:AC, 0)),0),"")</f>
        <v/>
      </c>
      <c r="U22" t="str">
        <f>IFERROR(VLOOKUP(T22,'Results 10 year vets'!P:Q,2,FALSE), "")</f>
        <v/>
      </c>
      <c r="V22" t="str">
        <f>IFERROR(ROUND(INDEX('Results 10 year vets'!W:W, MATCH($S22, 'Results 10 year vets'!AC:AC, 0)),0),"")</f>
        <v/>
      </c>
      <c r="W22" t="str">
        <f>IFERROR(VLOOKUP(V22,'Results 10 year vets'!P:Q,2,FALSE), "")</f>
        <v/>
      </c>
      <c r="X22" t="str">
        <f>IFERROR(ROUND(INDEX('Results 10 year vets'!X:X, MATCH($S22, 'Results 10 year vets'!AC:AC, 0)),0),"")</f>
        <v/>
      </c>
      <c r="Y22" t="str">
        <f>IFERROR(VLOOKUP(X22, 'Results 10 year vets'!P:Q,2,FALSE), "")</f>
        <v/>
      </c>
      <c r="AA22">
        <v>21</v>
      </c>
      <c r="AB22" s="14" t="str">
        <f>IFERROR(SMALL('Results 10 year vets'!AB:AB,AD21+1), "No more teams of 2")</f>
        <v>No more teams of 2</v>
      </c>
      <c r="AC22" s="14">
        <f>COUNTIF('Results 10 year vets'!AC:AC, 'Female Team'!AE22)</f>
        <v>1048063</v>
      </c>
      <c r="AD22" s="14">
        <f>SUM($AC$2:AC22)</f>
        <v>13624849</v>
      </c>
      <c r="AE22" t="str">
        <f>IFERROR(VLOOKUP(AB22,'Results 10 year vets'!AB:AC, 2, FALSE), "")</f>
        <v/>
      </c>
      <c r="AF22" t="str">
        <f>IFERROR(ROUND(INDEX('Results 10 year vets'!V:V, MATCH($AE22, 'Results 10 year vets'!AC:AC, 0)),0),"")</f>
        <v/>
      </c>
      <c r="AG22" t="str">
        <f>IFERROR(VLOOKUP(AF22, 'Results 10 year vets'!P:Q,2,FALSE), "")</f>
        <v/>
      </c>
      <c r="AH22" t="str">
        <f>IFERROR(ROUND(INDEX('Results 10 year vets'!W:W, MATCH($AE22, 'Results 10 year vets'!AC:AC, 0)),0),"")</f>
        <v/>
      </c>
      <c r="AI22" t="str">
        <f>IFERROR(VLOOKUP(AH22, 'Results 10 year vets'!P:Q,2,FALSE), "")</f>
        <v/>
      </c>
    </row>
    <row r="23" spans="1:35" x14ac:dyDescent="0.2">
      <c r="A23">
        <v>22</v>
      </c>
      <c r="B23" s="14" t="str">
        <f ca="1">IFERROR(SMALL('Results 10 year vets'!Z:Z,D22+1), "No more teams of 4")</f>
        <v>No more teams of 4</v>
      </c>
      <c r="C23" s="14">
        <f ca="1">COUNTIF('Results 10 year vets'!AC:AC, 'Female Team'!E23)</f>
        <v>1048063</v>
      </c>
      <c r="D23" s="14">
        <f ca="1">SUM($C$2:C23)</f>
        <v>17817093</v>
      </c>
      <c r="E23" t="str">
        <f ca="1">IFERROR(VLOOKUP(B23,'Results 10 year vets'!Z:AC, 4, FALSE), "")</f>
        <v/>
      </c>
      <c r="F23" t="str">
        <f ca="1">IFERROR(ROUND(INDEX('Results 10 year vets'!V:V, MATCH($E23, 'Results 10 year vets'!AC:AC, 0)),0),"")</f>
        <v/>
      </c>
      <c r="G23" t="str">
        <f ca="1">IFERROR(VLOOKUP(F23, 'Results 10 year vets'!P:Q,2,FALSE), "")</f>
        <v/>
      </c>
      <c r="H23" t="str">
        <f ca="1">IFERROR(ROUND(INDEX('Results 10 year vets'!W:W, MATCH($E23, 'Results 10 year vets'!AC:AC, 0)),0),"")</f>
        <v/>
      </c>
      <c r="I23" t="str">
        <f ca="1">IFERROR(VLOOKUP(H23,'Results 10 year vets'!P:Q,2,FALSE), "")</f>
        <v/>
      </c>
      <c r="J23" t="str">
        <f ca="1">IFERROR(ROUND(INDEX('Results 10 year vets'!X:X, MATCH($E23, 'Results 10 year vets'!AC:AC, 0)),0),"")</f>
        <v/>
      </c>
      <c r="K23" t="str">
        <f ca="1">IFERROR(VLOOKUP(J23,'Results 10 year vets'!P:Q,2,FALSE), "")</f>
        <v/>
      </c>
      <c r="L23" t="str">
        <f ca="1">IFERROR(ROUND(INDEX('Results 10 year vets'!Y:Y, MATCH($E23, 'Results 10 year vets'!AC:AC, 0)),0),"")</f>
        <v/>
      </c>
      <c r="M23" t="str">
        <f ca="1">IFERROR(VLOOKUP(L23, 'Results 10 year vets'!P:Q,2,FALSE), "")</f>
        <v/>
      </c>
      <c r="O23">
        <v>22</v>
      </c>
      <c r="P23" s="14" t="str">
        <f>IFERROR(SMALL('Results 10 year vets'!AA:AA,R22+1), "No more teams of 3")</f>
        <v>No more teams of 3</v>
      </c>
      <c r="Q23" s="14">
        <f>COUNTIF('Results 10 year vets'!AC:AC, 'Female Team'!S23)</f>
        <v>1048063</v>
      </c>
      <c r="R23" s="14">
        <f>SUM($Q$2:Q23)</f>
        <v>15720973</v>
      </c>
      <c r="S23" t="str">
        <f>IFERROR(VLOOKUP(P23,'Results 10 year vets'!AA:AC, 3, FALSE), "")</f>
        <v/>
      </c>
      <c r="T23" t="str">
        <f>IFERROR(ROUND(INDEX('Results 10 year vets'!V:V, MATCH($S23, 'Results 10 year vets'!AC:AC, 0)),0),"")</f>
        <v/>
      </c>
      <c r="U23" t="str">
        <f>IFERROR(VLOOKUP(T23,'Results 10 year vets'!P:Q,2,FALSE), "")</f>
        <v/>
      </c>
      <c r="V23" t="str">
        <f>IFERROR(ROUND(INDEX('Results 10 year vets'!W:W, MATCH($S23, 'Results 10 year vets'!AC:AC, 0)),0),"")</f>
        <v/>
      </c>
      <c r="W23" t="str">
        <f>IFERROR(VLOOKUP(V23,'Results 10 year vets'!P:Q,2,FALSE), "")</f>
        <v/>
      </c>
      <c r="X23" t="str">
        <f>IFERROR(ROUND(INDEX('Results 10 year vets'!X:X, MATCH($S23, 'Results 10 year vets'!AC:AC, 0)),0),"")</f>
        <v/>
      </c>
      <c r="Y23" t="str">
        <f>IFERROR(VLOOKUP(X23, 'Results 10 year vets'!P:Q,2,FALSE), "")</f>
        <v/>
      </c>
      <c r="AA23">
        <v>22</v>
      </c>
      <c r="AB23" s="14" t="str">
        <f>IFERROR(SMALL('Results 10 year vets'!AB:AB,AD22+1), "No more teams of 2")</f>
        <v>No more teams of 2</v>
      </c>
      <c r="AC23" s="14">
        <f>COUNTIF('Results 10 year vets'!AC:AC, 'Female Team'!AE23)</f>
        <v>1048063</v>
      </c>
      <c r="AD23" s="14">
        <f>SUM($AC$2:AC23)</f>
        <v>14672912</v>
      </c>
      <c r="AE23" t="str">
        <f>IFERROR(VLOOKUP(AB23,'Results 10 year vets'!AB:AC, 2, FALSE), "")</f>
        <v/>
      </c>
      <c r="AF23" t="str">
        <f>IFERROR(ROUND(INDEX('Results 10 year vets'!V:V, MATCH($AE23, 'Results 10 year vets'!AC:AC, 0)),0),"")</f>
        <v/>
      </c>
      <c r="AG23" t="str">
        <f>IFERROR(VLOOKUP(AF23, 'Results 10 year vets'!P:Q,2,FALSE), "")</f>
        <v/>
      </c>
      <c r="AH23" t="str">
        <f>IFERROR(ROUND(INDEX('Results 10 year vets'!W:W, MATCH($AE23, 'Results 10 year vets'!AC:AC, 0)),0),"")</f>
        <v/>
      </c>
      <c r="AI23" t="str">
        <f>IFERROR(VLOOKUP(AH23, 'Results 10 year vets'!P:Q,2,FALSE), "")</f>
        <v/>
      </c>
    </row>
    <row r="24" spans="1:35" x14ac:dyDescent="0.2">
      <c r="A24">
        <v>23</v>
      </c>
      <c r="B24" s="14" t="str">
        <f ca="1">IFERROR(SMALL('Results 10 year vets'!Z:Z,D23+1), "No more teams of 4")</f>
        <v>No more teams of 4</v>
      </c>
      <c r="C24" s="14">
        <f ca="1">COUNTIF('Results 10 year vets'!AC:AC, 'Female Team'!E24)</f>
        <v>1048063</v>
      </c>
      <c r="D24" s="14">
        <f ca="1">SUM($C$2:C24)</f>
        <v>18865156</v>
      </c>
      <c r="E24" t="str">
        <f ca="1">IFERROR(VLOOKUP(B24,'Results 10 year vets'!Z:AC, 4, FALSE), "")</f>
        <v/>
      </c>
      <c r="F24" t="str">
        <f ca="1">IFERROR(ROUND(INDEX('Results 10 year vets'!V:V, MATCH($E24, 'Results 10 year vets'!AC:AC, 0)),0),"")</f>
        <v/>
      </c>
      <c r="G24" t="str">
        <f ca="1">IFERROR(VLOOKUP(F24, 'Results 10 year vets'!P:Q,2,FALSE), "")</f>
        <v/>
      </c>
      <c r="H24" t="str">
        <f ca="1">IFERROR(ROUND(INDEX('Results 10 year vets'!W:W, MATCH($E24, 'Results 10 year vets'!AC:AC, 0)),0),"")</f>
        <v/>
      </c>
      <c r="I24" t="str">
        <f ca="1">IFERROR(VLOOKUP(H24,'Results 10 year vets'!P:Q,2,FALSE), "")</f>
        <v/>
      </c>
      <c r="J24" t="str">
        <f ca="1">IFERROR(ROUND(INDEX('Results 10 year vets'!X:X, MATCH($E24, 'Results 10 year vets'!AC:AC, 0)),0),"")</f>
        <v/>
      </c>
      <c r="K24" t="str">
        <f ca="1">IFERROR(VLOOKUP(J24,'Results 10 year vets'!P:Q,2,FALSE), "")</f>
        <v/>
      </c>
      <c r="L24" t="str">
        <f ca="1">IFERROR(ROUND(INDEX('Results 10 year vets'!Y:Y, MATCH($E24, 'Results 10 year vets'!AC:AC, 0)),0),"")</f>
        <v/>
      </c>
      <c r="M24" t="str">
        <f ca="1">IFERROR(VLOOKUP(L24, 'Results 10 year vets'!P:Q,2,FALSE), "")</f>
        <v/>
      </c>
      <c r="O24">
        <v>23</v>
      </c>
      <c r="P24" s="14" t="str">
        <f>IFERROR(SMALL('Results 10 year vets'!AA:AA,R23+1), "No more teams of 3")</f>
        <v>No more teams of 3</v>
      </c>
      <c r="Q24" s="14">
        <f>COUNTIF('Results 10 year vets'!AC:AC, 'Female Team'!S24)</f>
        <v>1048063</v>
      </c>
      <c r="R24" s="14">
        <f>SUM($Q$2:Q24)</f>
        <v>16769036</v>
      </c>
      <c r="S24" t="str">
        <f>IFERROR(VLOOKUP(P24,'Results 10 year vets'!AA:AC, 3, FALSE), "")</f>
        <v/>
      </c>
      <c r="T24" t="str">
        <f>IFERROR(ROUND(INDEX('Results 10 year vets'!V:V, MATCH($S24, 'Results 10 year vets'!AC:AC, 0)),0),"")</f>
        <v/>
      </c>
      <c r="U24" t="str">
        <f>IFERROR(VLOOKUP(T24,'Results 10 year vets'!P:Q,2,FALSE), "")</f>
        <v/>
      </c>
      <c r="V24" t="str">
        <f>IFERROR(ROUND(INDEX('Results 10 year vets'!W:W, MATCH($S24, 'Results 10 year vets'!AC:AC, 0)),0),"")</f>
        <v/>
      </c>
      <c r="W24" t="str">
        <f>IFERROR(VLOOKUP(V24,'Results 10 year vets'!P:Q,2,FALSE), "")</f>
        <v/>
      </c>
      <c r="X24" t="str">
        <f>IFERROR(ROUND(INDEX('Results 10 year vets'!X:X, MATCH($S24, 'Results 10 year vets'!AC:AC, 0)),0),"")</f>
        <v/>
      </c>
      <c r="Y24" t="str">
        <f>IFERROR(VLOOKUP(X24, 'Results 10 year vets'!P:Q,2,FALSE), "")</f>
        <v/>
      </c>
      <c r="AA24">
        <v>23</v>
      </c>
      <c r="AB24" s="14" t="str">
        <f>IFERROR(SMALL('Results 10 year vets'!AB:AB,AD23+1), "No more teams of 2")</f>
        <v>No more teams of 2</v>
      </c>
      <c r="AC24" s="14">
        <f>COUNTIF('Results 10 year vets'!AC:AC, 'Female Team'!AE24)</f>
        <v>1048063</v>
      </c>
      <c r="AD24" s="14">
        <f>SUM($AC$2:AC24)</f>
        <v>15720975</v>
      </c>
      <c r="AE24" t="str">
        <f>IFERROR(VLOOKUP(AB24,'Results 10 year vets'!AB:AC, 2, FALSE), "")</f>
        <v/>
      </c>
      <c r="AF24" t="str">
        <f>IFERROR(ROUND(INDEX('Results 10 year vets'!V:V, MATCH($AE24, 'Results 10 year vets'!AC:AC, 0)),0),"")</f>
        <v/>
      </c>
      <c r="AG24" t="str">
        <f>IFERROR(VLOOKUP(AF24, 'Results 10 year vets'!P:Q,2,FALSE), "")</f>
        <v/>
      </c>
      <c r="AH24" t="str">
        <f>IFERROR(ROUND(INDEX('Results 10 year vets'!W:W, MATCH($AE24, 'Results 10 year vets'!AC:AC, 0)),0),"")</f>
        <v/>
      </c>
      <c r="AI24" t="str">
        <f>IFERROR(VLOOKUP(AH24, 'Results 10 year vets'!P:Q,2,FALSE), "")</f>
        <v/>
      </c>
    </row>
    <row r="25" spans="1:35" x14ac:dyDescent="0.2">
      <c r="A25">
        <v>24</v>
      </c>
      <c r="B25" s="14" t="str">
        <f ca="1">IFERROR(SMALL('Results 10 year vets'!Z:Z,D24+1), "No more teams of 4")</f>
        <v>No more teams of 4</v>
      </c>
      <c r="C25" s="14">
        <f ca="1">COUNTIF('Results 10 year vets'!AC:AC, 'Female Team'!E25)</f>
        <v>1048063</v>
      </c>
      <c r="D25" s="14">
        <f ca="1">SUM($C$2:C25)</f>
        <v>19913219</v>
      </c>
      <c r="E25" t="str">
        <f ca="1">IFERROR(VLOOKUP(B25,'Results 10 year vets'!Z:AC, 4, FALSE), "")</f>
        <v/>
      </c>
      <c r="F25" t="str">
        <f ca="1">IFERROR(ROUND(INDEX('Results 10 year vets'!V:V, MATCH($E25, 'Results 10 year vets'!AC:AC, 0)),0),"")</f>
        <v/>
      </c>
      <c r="G25" t="str">
        <f ca="1">IFERROR(VLOOKUP(F25, 'Results 10 year vets'!P:Q,2,FALSE), "")</f>
        <v/>
      </c>
      <c r="H25" t="str">
        <f ca="1">IFERROR(ROUND(INDEX('Results 10 year vets'!W:W, MATCH($E25, 'Results 10 year vets'!AC:AC, 0)),0),"")</f>
        <v/>
      </c>
      <c r="I25" t="str">
        <f ca="1">IFERROR(VLOOKUP(H25,'Results 10 year vets'!P:Q,2,FALSE), "")</f>
        <v/>
      </c>
      <c r="J25" t="str">
        <f ca="1">IFERROR(ROUND(INDEX('Results 10 year vets'!X:X, MATCH($E25, 'Results 10 year vets'!AC:AC, 0)),0),"")</f>
        <v/>
      </c>
      <c r="K25" t="str">
        <f ca="1">IFERROR(VLOOKUP(J25,'Results 10 year vets'!P:Q,2,FALSE), "")</f>
        <v/>
      </c>
      <c r="L25" t="str">
        <f ca="1">IFERROR(ROUND(INDEX('Results 10 year vets'!Y:Y, MATCH($E25, 'Results 10 year vets'!AC:AC, 0)),0),"")</f>
        <v/>
      </c>
      <c r="M25" t="str">
        <f ca="1">IFERROR(VLOOKUP(L25, 'Results 10 year vets'!P:Q,2,FALSE), "")</f>
        <v/>
      </c>
      <c r="O25">
        <v>24</v>
      </c>
      <c r="P25" s="14" t="str">
        <f>IFERROR(SMALL('Results 10 year vets'!AA:AA,R24+1), "No more teams of 3")</f>
        <v>No more teams of 3</v>
      </c>
      <c r="Q25" s="14">
        <f>COUNTIF('Results 10 year vets'!AC:AC, 'Female Team'!S25)</f>
        <v>1048063</v>
      </c>
      <c r="R25" s="14">
        <f>SUM($Q$2:Q25)</f>
        <v>17817099</v>
      </c>
      <c r="S25" t="str">
        <f>IFERROR(VLOOKUP(P25,'Results 10 year vets'!AA:AC, 3, FALSE), "")</f>
        <v/>
      </c>
      <c r="T25" t="str">
        <f>IFERROR(ROUND(INDEX('Results 10 year vets'!V:V, MATCH($S25, 'Results 10 year vets'!AC:AC, 0)),0),"")</f>
        <v/>
      </c>
      <c r="U25" t="str">
        <f>IFERROR(VLOOKUP(T25,'Results 10 year vets'!P:Q,2,FALSE), "")</f>
        <v/>
      </c>
      <c r="V25" t="str">
        <f>IFERROR(ROUND(INDEX('Results 10 year vets'!W:W, MATCH($S25, 'Results 10 year vets'!AC:AC, 0)),0),"")</f>
        <v/>
      </c>
      <c r="W25" t="str">
        <f>IFERROR(VLOOKUP(V25,'Results 10 year vets'!P:Q,2,FALSE), "")</f>
        <v/>
      </c>
      <c r="X25" t="str">
        <f>IFERROR(ROUND(INDEX('Results 10 year vets'!X:X, MATCH($S25, 'Results 10 year vets'!AC:AC, 0)),0),"")</f>
        <v/>
      </c>
      <c r="Y25" t="str">
        <f>IFERROR(VLOOKUP(X25, 'Results 10 year vets'!P:Q,2,FALSE), "")</f>
        <v/>
      </c>
      <c r="AA25">
        <v>24</v>
      </c>
      <c r="AB25" s="14" t="str">
        <f>IFERROR(SMALL('Results 10 year vets'!AB:AB,AD24+1), "No more teams of 2")</f>
        <v>No more teams of 2</v>
      </c>
      <c r="AC25" s="14">
        <f>COUNTIF('Results 10 year vets'!AC:AC, 'Female Team'!AE25)</f>
        <v>1048063</v>
      </c>
      <c r="AD25" s="14">
        <f>SUM($AC$2:AC25)</f>
        <v>16769038</v>
      </c>
      <c r="AE25" t="str">
        <f>IFERROR(VLOOKUP(AB25,'Results 10 year vets'!AB:AC, 2, FALSE), "")</f>
        <v/>
      </c>
      <c r="AF25" t="str">
        <f>IFERROR(ROUND(INDEX('Results 10 year vets'!V:V, MATCH($AE25, 'Results 10 year vets'!AC:AC, 0)),0),"")</f>
        <v/>
      </c>
      <c r="AG25" t="str">
        <f>IFERROR(VLOOKUP(AF25, 'Results 10 year vets'!P:Q,2,FALSE), "")</f>
        <v/>
      </c>
      <c r="AH25" t="str">
        <f>IFERROR(ROUND(INDEX('Results 10 year vets'!W:W, MATCH($AE25, 'Results 10 year vets'!AC:AC, 0)),0),"")</f>
        <v/>
      </c>
      <c r="AI25" t="str">
        <f>IFERROR(VLOOKUP(AH25, 'Results 10 year vets'!P:Q,2,FALSE), "")</f>
        <v/>
      </c>
    </row>
    <row r="26" spans="1:35" x14ac:dyDescent="0.2">
      <c r="A26">
        <v>25</v>
      </c>
      <c r="B26" s="14" t="str">
        <f ca="1">IFERROR(SMALL('Results 10 year vets'!Z:Z,D25+1), "No more teams of 4")</f>
        <v>No more teams of 4</v>
      </c>
      <c r="C26" s="14">
        <f ca="1">COUNTIF('Results 10 year vets'!AC:AC, 'Female Team'!E26)</f>
        <v>1048063</v>
      </c>
      <c r="D26" s="14">
        <f ca="1">SUM($C$2:C26)</f>
        <v>20961282</v>
      </c>
      <c r="E26" t="str">
        <f ca="1">IFERROR(VLOOKUP(B26,'Results 10 year vets'!Z:AC, 4, FALSE), "")</f>
        <v/>
      </c>
      <c r="F26" t="str">
        <f ca="1">IFERROR(ROUND(INDEX('Results 10 year vets'!V:V, MATCH($E26, 'Results 10 year vets'!AC:AC, 0)),0),"")</f>
        <v/>
      </c>
      <c r="G26" t="str">
        <f ca="1">IFERROR(VLOOKUP(F26, 'Results 10 year vets'!P:Q,2,FALSE), "")</f>
        <v/>
      </c>
      <c r="H26" t="str">
        <f ca="1">IFERROR(ROUND(INDEX('Results 10 year vets'!W:W, MATCH($E26, 'Results 10 year vets'!AC:AC, 0)),0),"")</f>
        <v/>
      </c>
      <c r="I26" t="str">
        <f ca="1">IFERROR(VLOOKUP(H26,'Results 10 year vets'!P:Q,2,FALSE), "")</f>
        <v/>
      </c>
      <c r="J26" t="str">
        <f ca="1">IFERROR(ROUND(INDEX('Results 10 year vets'!X:X, MATCH($E26, 'Results 10 year vets'!AC:AC, 0)),0),"")</f>
        <v/>
      </c>
      <c r="K26" t="str">
        <f ca="1">IFERROR(VLOOKUP(J26,'Results 10 year vets'!P:Q,2,FALSE), "")</f>
        <v/>
      </c>
      <c r="L26" t="str">
        <f ca="1">IFERROR(ROUND(INDEX('Results 10 year vets'!Y:Y, MATCH($E26, 'Results 10 year vets'!AC:AC, 0)),0),"")</f>
        <v/>
      </c>
      <c r="M26" t="str">
        <f ca="1">IFERROR(VLOOKUP(L26, 'Results 10 year vets'!P:Q,2,FALSE), "")</f>
        <v/>
      </c>
      <c r="O26">
        <v>25</v>
      </c>
      <c r="P26" s="14" t="str">
        <f>IFERROR(SMALL('Results 10 year vets'!AA:AA,R25+1), "No more teams of 3")</f>
        <v>No more teams of 3</v>
      </c>
      <c r="Q26" s="14">
        <f>COUNTIF('Results 10 year vets'!AC:AC, 'Female Team'!S26)</f>
        <v>1048063</v>
      </c>
      <c r="R26" s="14">
        <f>SUM($Q$2:Q26)</f>
        <v>18865162</v>
      </c>
      <c r="S26" t="str">
        <f>IFERROR(VLOOKUP(P26,'Results 10 year vets'!AA:AC, 3, FALSE), "")</f>
        <v/>
      </c>
      <c r="T26" t="str">
        <f>IFERROR(ROUND(INDEX('Results 10 year vets'!V:V, MATCH($S26, 'Results 10 year vets'!AC:AC, 0)),0),"")</f>
        <v/>
      </c>
      <c r="U26" t="str">
        <f>IFERROR(VLOOKUP(T26,'Results 10 year vets'!P:Q,2,FALSE), "")</f>
        <v/>
      </c>
      <c r="V26" t="str">
        <f>IFERROR(ROUND(INDEX('Results 10 year vets'!W:W, MATCH($S26, 'Results 10 year vets'!AC:AC, 0)),0),"")</f>
        <v/>
      </c>
      <c r="W26" t="str">
        <f>IFERROR(VLOOKUP(V26,'Results 10 year vets'!P:Q,2,FALSE), "")</f>
        <v/>
      </c>
      <c r="X26" t="str">
        <f>IFERROR(ROUND(INDEX('Results 10 year vets'!X:X, MATCH($S26, 'Results 10 year vets'!AC:AC, 0)),0),"")</f>
        <v/>
      </c>
      <c r="Y26" t="str">
        <f>IFERROR(VLOOKUP(X26, 'Results 10 year vets'!P:Q,2,FALSE), "")</f>
        <v/>
      </c>
      <c r="AA26">
        <v>25</v>
      </c>
      <c r="AB26" s="14" t="str">
        <f>IFERROR(SMALL('Results 10 year vets'!AB:AB,AD25+1), "No more teams of 2")</f>
        <v>No more teams of 2</v>
      </c>
      <c r="AC26" s="14">
        <f>COUNTIF('Results 10 year vets'!AC:AC, 'Female Team'!AE26)</f>
        <v>1048063</v>
      </c>
      <c r="AD26" s="14">
        <f>SUM($AC$2:AC26)</f>
        <v>17817101</v>
      </c>
      <c r="AE26" t="str">
        <f>IFERROR(VLOOKUP(AB26,'Results 10 year vets'!AB:AC, 2, FALSE), "")</f>
        <v/>
      </c>
      <c r="AF26" t="str">
        <f>IFERROR(ROUND(INDEX('Results 10 year vets'!V:V, MATCH($AE26, 'Results 10 year vets'!AC:AC, 0)),0),"")</f>
        <v/>
      </c>
      <c r="AG26" t="str">
        <f>IFERROR(VLOOKUP(AF26, 'Results 10 year vets'!P:Q,2,FALSE), "")</f>
        <v/>
      </c>
      <c r="AH26" t="str">
        <f>IFERROR(ROUND(INDEX('Results 10 year vets'!W:W, MATCH($AE26, 'Results 10 year vets'!AC:AC, 0)),0),"")</f>
        <v/>
      </c>
      <c r="AI26" t="str">
        <f>IFERROR(VLOOKUP(AH26, 'Results 10 year vets'!P:Q,2,FALSE), "")</f>
        <v/>
      </c>
    </row>
    <row r="27" spans="1:35" x14ac:dyDescent="0.2">
      <c r="A27">
        <v>26</v>
      </c>
      <c r="B27" s="14" t="str">
        <f ca="1">IFERROR(SMALL('Results 10 year vets'!Z:Z,D26+1), "No more teams of 4")</f>
        <v>No more teams of 4</v>
      </c>
      <c r="C27" s="14">
        <f ca="1">COUNTIF('Results 10 year vets'!AC:AC, 'Female Team'!E27)</f>
        <v>1048063</v>
      </c>
      <c r="D27" s="14">
        <f ca="1">SUM($C$2:C27)</f>
        <v>22009345</v>
      </c>
      <c r="E27" t="str">
        <f ca="1">IFERROR(VLOOKUP(B27,'Results 10 year vets'!Z:AC, 4, FALSE), "")</f>
        <v/>
      </c>
      <c r="F27" t="str">
        <f ca="1">IFERROR(ROUND(INDEX('Results 10 year vets'!V:V, MATCH($E27, 'Results 10 year vets'!AC:AC, 0)),0),"")</f>
        <v/>
      </c>
      <c r="G27" t="str">
        <f ca="1">IFERROR(VLOOKUP(F27, 'Results 10 year vets'!P:Q,2,FALSE), "")</f>
        <v/>
      </c>
      <c r="H27" t="str">
        <f ca="1">IFERROR(ROUND(INDEX('Results 10 year vets'!W:W, MATCH($E27, 'Results 10 year vets'!AC:AC, 0)),0),"")</f>
        <v/>
      </c>
      <c r="I27" t="str">
        <f ca="1">IFERROR(VLOOKUP(H27,'Results 10 year vets'!P:Q,2,FALSE), "")</f>
        <v/>
      </c>
      <c r="J27" t="str">
        <f ca="1">IFERROR(ROUND(INDEX('Results 10 year vets'!X:X, MATCH($E27, 'Results 10 year vets'!AC:AC, 0)),0),"")</f>
        <v/>
      </c>
      <c r="K27" t="str">
        <f ca="1">IFERROR(VLOOKUP(J27,'Results 10 year vets'!P:Q,2,FALSE), "")</f>
        <v/>
      </c>
      <c r="L27" t="str">
        <f ca="1">IFERROR(ROUND(INDEX('Results 10 year vets'!Y:Y, MATCH($E27, 'Results 10 year vets'!AC:AC, 0)),0),"")</f>
        <v/>
      </c>
      <c r="M27" t="str">
        <f ca="1">IFERROR(VLOOKUP(L27, 'Results 10 year vets'!P:Q,2,FALSE), "")</f>
        <v/>
      </c>
      <c r="O27">
        <v>26</v>
      </c>
      <c r="P27" s="14" t="str">
        <f>IFERROR(SMALL('Results 10 year vets'!AA:AA,R26+1), "No more teams of 3")</f>
        <v>No more teams of 3</v>
      </c>
      <c r="Q27" s="14">
        <f>COUNTIF('Results 10 year vets'!AC:AC, 'Female Team'!S27)</f>
        <v>1048063</v>
      </c>
      <c r="R27" s="14">
        <f>SUM($Q$2:Q27)</f>
        <v>19913225</v>
      </c>
      <c r="S27" t="str">
        <f>IFERROR(VLOOKUP(P27,'Results 10 year vets'!AA:AC, 3, FALSE), "")</f>
        <v/>
      </c>
      <c r="T27" t="str">
        <f>IFERROR(ROUND(INDEX('Results 10 year vets'!V:V, MATCH($S27, 'Results 10 year vets'!AC:AC, 0)),0),"")</f>
        <v/>
      </c>
      <c r="U27" t="str">
        <f>IFERROR(VLOOKUP(T27,'Results 10 year vets'!P:Q,2,FALSE), "")</f>
        <v/>
      </c>
      <c r="V27" t="str">
        <f>IFERROR(ROUND(INDEX('Results 10 year vets'!W:W, MATCH($S27, 'Results 10 year vets'!AC:AC, 0)),0),"")</f>
        <v/>
      </c>
      <c r="W27" t="str">
        <f>IFERROR(VLOOKUP(V27,'Results 10 year vets'!P:Q,2,FALSE), "")</f>
        <v/>
      </c>
      <c r="X27" t="str">
        <f>IFERROR(ROUND(INDEX('Results 10 year vets'!X:X, MATCH($S27, 'Results 10 year vets'!AC:AC, 0)),0),"")</f>
        <v/>
      </c>
      <c r="Y27" t="str">
        <f>IFERROR(VLOOKUP(X27, 'Results 10 year vets'!P:Q,2,FALSE), "")</f>
        <v/>
      </c>
      <c r="AA27">
        <v>26</v>
      </c>
      <c r="AB27" s="14" t="str">
        <f>IFERROR(SMALL('Results 10 year vets'!AB:AB,AD26+1), "No more teams of 2")</f>
        <v>No more teams of 2</v>
      </c>
      <c r="AC27" s="14">
        <f>COUNTIF('Results 10 year vets'!AC:AC, 'Female Team'!AE27)</f>
        <v>1048063</v>
      </c>
      <c r="AD27" s="14">
        <f>SUM($AC$2:AC27)</f>
        <v>18865164</v>
      </c>
      <c r="AE27" t="str">
        <f>IFERROR(VLOOKUP(AB27,'Results 10 year vets'!AB:AC, 2, FALSE), "")</f>
        <v/>
      </c>
      <c r="AF27" t="str">
        <f>IFERROR(ROUND(INDEX('Results 10 year vets'!V:V, MATCH($AE27, 'Results 10 year vets'!AC:AC, 0)),0),"")</f>
        <v/>
      </c>
      <c r="AG27" t="str">
        <f>IFERROR(VLOOKUP(AF27, 'Results 10 year vets'!P:Q,2,FALSE), "")</f>
        <v/>
      </c>
      <c r="AH27" t="str">
        <f>IFERROR(ROUND(INDEX('Results 10 year vets'!W:W, MATCH($AE27, 'Results 10 year vets'!AC:AC, 0)),0),"")</f>
        <v/>
      </c>
      <c r="AI27" t="str">
        <f>IFERROR(VLOOKUP(AH27, 'Results 10 year vets'!P:Q,2,FALSE), "")</f>
        <v/>
      </c>
    </row>
    <row r="28" spans="1:35" x14ac:dyDescent="0.2">
      <c r="A28">
        <v>27</v>
      </c>
      <c r="B28" s="14" t="str">
        <f ca="1">IFERROR(SMALL('Results 10 year vets'!Z:Z,D27+1), "No more teams of 4")</f>
        <v>No more teams of 4</v>
      </c>
      <c r="C28" s="14">
        <f ca="1">COUNTIF('Results 10 year vets'!AC:AC, 'Female Team'!E28)</f>
        <v>1048063</v>
      </c>
      <c r="D28" s="14">
        <f ca="1">SUM($C$2:C28)</f>
        <v>23057408</v>
      </c>
      <c r="E28" t="str">
        <f ca="1">IFERROR(VLOOKUP(B28,'Results 10 year vets'!Z:AC, 4, FALSE), "")</f>
        <v/>
      </c>
      <c r="F28" t="str">
        <f ca="1">IFERROR(ROUND(INDEX('Results 10 year vets'!V:V, MATCH($E28, 'Results 10 year vets'!AC:AC, 0)),0),"")</f>
        <v/>
      </c>
      <c r="G28" t="str">
        <f ca="1">IFERROR(VLOOKUP(F28, 'Results 10 year vets'!P:Q,2,FALSE), "")</f>
        <v/>
      </c>
      <c r="H28" t="str">
        <f ca="1">IFERROR(ROUND(INDEX('Results 10 year vets'!W:W, MATCH($E28, 'Results 10 year vets'!AC:AC, 0)),0),"")</f>
        <v/>
      </c>
      <c r="I28" t="str">
        <f ca="1">IFERROR(VLOOKUP(H28,'Results 10 year vets'!P:Q,2,FALSE), "")</f>
        <v/>
      </c>
      <c r="J28" t="str">
        <f ca="1">IFERROR(ROUND(INDEX('Results 10 year vets'!X:X, MATCH($E28, 'Results 10 year vets'!AC:AC, 0)),0),"")</f>
        <v/>
      </c>
      <c r="K28" t="str">
        <f ca="1">IFERROR(VLOOKUP(J28,'Results 10 year vets'!P:Q,2,FALSE), "")</f>
        <v/>
      </c>
      <c r="L28" t="str">
        <f ca="1">IFERROR(ROUND(INDEX('Results 10 year vets'!Y:Y, MATCH($E28, 'Results 10 year vets'!AC:AC, 0)),0),"")</f>
        <v/>
      </c>
      <c r="M28" t="str">
        <f ca="1">IFERROR(VLOOKUP(L28, 'Results 10 year vets'!P:Q,2,FALSE), "")</f>
        <v/>
      </c>
      <c r="O28">
        <v>27</v>
      </c>
      <c r="P28" s="14" t="str">
        <f>IFERROR(SMALL('Results 10 year vets'!AA:AA,R27+1), "No more teams of 3")</f>
        <v>No more teams of 3</v>
      </c>
      <c r="Q28" s="14">
        <f>COUNTIF('Results 10 year vets'!AC:AC, 'Female Team'!S28)</f>
        <v>1048063</v>
      </c>
      <c r="R28" s="14">
        <f>SUM($Q$2:Q28)</f>
        <v>20961288</v>
      </c>
      <c r="S28" t="str">
        <f>IFERROR(VLOOKUP(P28,'Results 10 year vets'!AA:AC, 3, FALSE), "")</f>
        <v/>
      </c>
      <c r="T28" t="str">
        <f>IFERROR(ROUND(INDEX('Results 10 year vets'!V:V, MATCH($S28, 'Results 10 year vets'!AC:AC, 0)),0),"")</f>
        <v/>
      </c>
      <c r="U28" t="str">
        <f>IFERROR(VLOOKUP(T28,'Results 10 year vets'!P:Q,2,FALSE), "")</f>
        <v/>
      </c>
      <c r="V28" t="str">
        <f>IFERROR(ROUND(INDEX('Results 10 year vets'!W:W, MATCH($S28, 'Results 10 year vets'!AC:AC, 0)),0),"")</f>
        <v/>
      </c>
      <c r="W28" t="str">
        <f>IFERROR(VLOOKUP(V28,'Results 10 year vets'!P:Q,2,FALSE), "")</f>
        <v/>
      </c>
      <c r="X28" t="str">
        <f>IFERROR(ROUND(INDEX('Results 10 year vets'!X:X, MATCH($S28, 'Results 10 year vets'!AC:AC, 0)),0),"")</f>
        <v/>
      </c>
      <c r="Y28" t="str">
        <f>IFERROR(VLOOKUP(X28, 'Results 10 year vets'!P:Q,2,FALSE), "")</f>
        <v/>
      </c>
      <c r="AA28">
        <v>27</v>
      </c>
      <c r="AB28" s="14" t="str">
        <f>IFERROR(SMALL('Results 10 year vets'!AB:AB,AD27+1), "No more teams of 2")</f>
        <v>No more teams of 2</v>
      </c>
      <c r="AC28" s="14">
        <f>COUNTIF('Results 10 year vets'!AC:AC, 'Female Team'!AE28)</f>
        <v>1048063</v>
      </c>
      <c r="AD28" s="14">
        <f>SUM($AC$2:AC28)</f>
        <v>19913227</v>
      </c>
      <c r="AE28" t="str">
        <f>IFERROR(VLOOKUP(AB28,'Results 10 year vets'!AB:AC, 2, FALSE), "")</f>
        <v/>
      </c>
      <c r="AF28" t="str">
        <f>IFERROR(ROUND(INDEX('Results 10 year vets'!V:V, MATCH($AE28, 'Results 10 year vets'!AC:AC, 0)),0),"")</f>
        <v/>
      </c>
      <c r="AG28" t="str">
        <f>IFERROR(VLOOKUP(AF28, 'Results 10 year vets'!P:Q,2,FALSE), "")</f>
        <v/>
      </c>
      <c r="AH28" t="str">
        <f>IFERROR(ROUND(INDEX('Results 10 year vets'!W:W, MATCH($AE28, 'Results 10 year vets'!AC:AC, 0)),0),"")</f>
        <v/>
      </c>
      <c r="AI28" t="str">
        <f>IFERROR(VLOOKUP(AH28, 'Results 10 year vets'!P:Q,2,FALSE), "")</f>
        <v/>
      </c>
    </row>
    <row r="29" spans="1:35" x14ac:dyDescent="0.2">
      <c r="A29">
        <v>28</v>
      </c>
      <c r="B29" s="14" t="str">
        <f ca="1">IFERROR(SMALL('Results 10 year vets'!Z:Z,D28+1), "No more teams of 4")</f>
        <v>No more teams of 4</v>
      </c>
      <c r="C29" s="14">
        <f ca="1">COUNTIF('Results 10 year vets'!AC:AC, 'Female Team'!E29)</f>
        <v>1048063</v>
      </c>
      <c r="D29" s="14">
        <f ca="1">SUM($C$2:C29)</f>
        <v>24105471</v>
      </c>
      <c r="E29" t="str">
        <f ca="1">IFERROR(VLOOKUP(B29,'Results 10 year vets'!Z:AC, 4, FALSE), "")</f>
        <v/>
      </c>
      <c r="F29" t="str">
        <f ca="1">IFERROR(ROUND(INDEX('Results 10 year vets'!V:V, MATCH($E29, 'Results 10 year vets'!AC:AC, 0)),0),"")</f>
        <v/>
      </c>
      <c r="G29" t="str">
        <f ca="1">IFERROR(VLOOKUP(F29, 'Results 10 year vets'!P:Q,2,FALSE), "")</f>
        <v/>
      </c>
      <c r="H29" t="str">
        <f ca="1">IFERROR(ROUND(INDEX('Results 10 year vets'!W:W, MATCH($E29, 'Results 10 year vets'!AC:AC, 0)),0),"")</f>
        <v/>
      </c>
      <c r="I29" t="str">
        <f ca="1">IFERROR(VLOOKUP(H29,'Results 10 year vets'!P:Q,2,FALSE), "")</f>
        <v/>
      </c>
      <c r="J29" t="str">
        <f ca="1">IFERROR(ROUND(INDEX('Results 10 year vets'!X:X, MATCH($E29, 'Results 10 year vets'!AC:AC, 0)),0),"")</f>
        <v/>
      </c>
      <c r="K29" t="str">
        <f ca="1">IFERROR(VLOOKUP(J29,'Results 10 year vets'!P:Q,2,FALSE), "")</f>
        <v/>
      </c>
      <c r="L29" t="str">
        <f ca="1">IFERROR(ROUND(INDEX('Results 10 year vets'!Y:Y, MATCH($E29, 'Results 10 year vets'!AC:AC, 0)),0),"")</f>
        <v/>
      </c>
      <c r="M29" t="str">
        <f ca="1">IFERROR(VLOOKUP(L29, 'Results 10 year vets'!P:Q,2,FALSE), "")</f>
        <v/>
      </c>
      <c r="O29">
        <v>28</v>
      </c>
      <c r="P29" s="14" t="str">
        <f>IFERROR(SMALL('Results 10 year vets'!AA:AA,R28+1), "No more teams of 3")</f>
        <v>No more teams of 3</v>
      </c>
      <c r="Q29" s="14">
        <f>COUNTIF('Results 10 year vets'!AC:AC, 'Female Team'!S29)</f>
        <v>1048063</v>
      </c>
      <c r="R29" s="14">
        <f>SUM($Q$2:Q29)</f>
        <v>22009351</v>
      </c>
      <c r="S29" t="str">
        <f>IFERROR(VLOOKUP(P29,'Results 10 year vets'!AA:AC, 3, FALSE), "")</f>
        <v/>
      </c>
      <c r="T29" t="str">
        <f>IFERROR(ROUND(INDEX('Results 10 year vets'!V:V, MATCH($S29, 'Results 10 year vets'!AC:AC, 0)),0),"")</f>
        <v/>
      </c>
      <c r="U29" t="str">
        <f>IFERROR(VLOOKUP(T29,'Results 10 year vets'!P:Q,2,FALSE), "")</f>
        <v/>
      </c>
      <c r="V29" t="str">
        <f>IFERROR(ROUND(INDEX('Results 10 year vets'!W:W, MATCH($S29, 'Results 10 year vets'!AC:AC, 0)),0),"")</f>
        <v/>
      </c>
      <c r="W29" t="str">
        <f>IFERROR(VLOOKUP(V29,'Results 10 year vets'!P:Q,2,FALSE), "")</f>
        <v/>
      </c>
      <c r="X29" t="str">
        <f>IFERROR(ROUND(INDEX('Results 10 year vets'!X:X, MATCH($S29, 'Results 10 year vets'!AC:AC, 0)),0),"")</f>
        <v/>
      </c>
      <c r="Y29" t="str">
        <f>IFERROR(VLOOKUP(X29, 'Results 10 year vets'!P:Q,2,FALSE), "")</f>
        <v/>
      </c>
      <c r="AA29">
        <v>28</v>
      </c>
      <c r="AB29" s="14" t="str">
        <f>IFERROR(SMALL('Results 10 year vets'!AB:AB,AD28+1), "No more teams of 2")</f>
        <v>No more teams of 2</v>
      </c>
      <c r="AC29" s="14">
        <f>COUNTIF('Results 10 year vets'!AC:AC, 'Female Team'!AE29)</f>
        <v>1048063</v>
      </c>
      <c r="AD29" s="14">
        <f>SUM($AC$2:AC29)</f>
        <v>20961290</v>
      </c>
      <c r="AE29" t="str">
        <f>IFERROR(VLOOKUP(AB29,'Results 10 year vets'!AB:AC, 2, FALSE), "")</f>
        <v/>
      </c>
      <c r="AF29" t="str">
        <f>IFERROR(ROUND(INDEX('Results 10 year vets'!V:V, MATCH($AE29, 'Results 10 year vets'!AC:AC, 0)),0),"")</f>
        <v/>
      </c>
      <c r="AG29" t="str">
        <f>IFERROR(VLOOKUP(AF29, 'Results 10 year vets'!P:Q,2,FALSE), "")</f>
        <v/>
      </c>
      <c r="AH29" t="str">
        <f>IFERROR(ROUND(INDEX('Results 10 year vets'!W:W, MATCH($AE29, 'Results 10 year vets'!AC:AC, 0)),0),"")</f>
        <v/>
      </c>
      <c r="AI29" t="str">
        <f>IFERROR(VLOOKUP(AH29, 'Results 10 year vets'!P:Q,2,FALSE), "")</f>
        <v/>
      </c>
    </row>
    <row r="30" spans="1:35" x14ac:dyDescent="0.2">
      <c r="A30">
        <v>29</v>
      </c>
      <c r="B30" s="14" t="str">
        <f ca="1">IFERROR(SMALL('Results 10 year vets'!Z:Z,D29+1), "No more teams of 4")</f>
        <v>No more teams of 4</v>
      </c>
      <c r="C30" s="14">
        <f ca="1">COUNTIF('Results 10 year vets'!AC:AC, 'Female Team'!E30)</f>
        <v>1048063</v>
      </c>
      <c r="D30" s="14">
        <f ca="1">SUM($C$2:C30)</f>
        <v>25153534</v>
      </c>
      <c r="E30" t="str">
        <f ca="1">IFERROR(VLOOKUP(B30,'Results 10 year vets'!Z:AC, 4, FALSE), "")</f>
        <v/>
      </c>
      <c r="F30" t="str">
        <f ca="1">IFERROR(ROUND(INDEX('Results 10 year vets'!V:V, MATCH($E30, 'Results 10 year vets'!AC:AC, 0)),0),"")</f>
        <v/>
      </c>
      <c r="G30" t="str">
        <f ca="1">IFERROR(VLOOKUP(F30, 'Results 10 year vets'!P:Q,2,FALSE), "")</f>
        <v/>
      </c>
      <c r="H30" t="str">
        <f ca="1">IFERROR(ROUND(INDEX('Results 10 year vets'!W:W, MATCH($E30, 'Results 10 year vets'!AC:AC, 0)),0),"")</f>
        <v/>
      </c>
      <c r="I30" t="str">
        <f ca="1">IFERROR(VLOOKUP(H30,'Results 10 year vets'!P:Q,2,FALSE), "")</f>
        <v/>
      </c>
      <c r="J30" t="str">
        <f ca="1">IFERROR(ROUND(INDEX('Results 10 year vets'!X:X, MATCH($E30, 'Results 10 year vets'!AC:AC, 0)),0),"")</f>
        <v/>
      </c>
      <c r="K30" t="str">
        <f ca="1">IFERROR(VLOOKUP(J30,'Results 10 year vets'!P:Q,2,FALSE), "")</f>
        <v/>
      </c>
      <c r="L30" t="str">
        <f ca="1">IFERROR(ROUND(INDEX('Results 10 year vets'!Y:Y, MATCH($E30, 'Results 10 year vets'!AC:AC, 0)),0),"")</f>
        <v/>
      </c>
      <c r="M30" t="str">
        <f ca="1">IFERROR(VLOOKUP(L30, 'Results 10 year vets'!P:Q,2,FALSE), "")</f>
        <v/>
      </c>
      <c r="O30">
        <v>29</v>
      </c>
      <c r="P30" s="14" t="str">
        <f>IFERROR(SMALL('Results 10 year vets'!AA:AA,R29+1), "No more teams of 3")</f>
        <v>No more teams of 3</v>
      </c>
      <c r="Q30" s="14">
        <f>COUNTIF('Results 10 year vets'!AC:AC, 'Female Team'!S30)</f>
        <v>1048063</v>
      </c>
      <c r="R30" s="14">
        <f>SUM($Q$2:Q30)</f>
        <v>23057414</v>
      </c>
      <c r="S30" t="str">
        <f>IFERROR(VLOOKUP(P30,'Results 10 year vets'!AA:AC, 3, FALSE), "")</f>
        <v/>
      </c>
      <c r="T30" t="str">
        <f>IFERROR(ROUND(INDEX('Results 10 year vets'!V:V, MATCH($S30, 'Results 10 year vets'!AC:AC, 0)),0),"")</f>
        <v/>
      </c>
      <c r="U30" t="str">
        <f>IFERROR(VLOOKUP(T30,'Results 10 year vets'!P:Q,2,FALSE), "")</f>
        <v/>
      </c>
      <c r="V30" t="str">
        <f>IFERROR(ROUND(INDEX('Results 10 year vets'!W:W, MATCH($S30, 'Results 10 year vets'!AC:AC, 0)),0),"")</f>
        <v/>
      </c>
      <c r="W30" t="str">
        <f>IFERROR(VLOOKUP(V30,'Results 10 year vets'!P:Q,2,FALSE), "")</f>
        <v/>
      </c>
      <c r="X30" t="str">
        <f>IFERROR(ROUND(INDEX('Results 10 year vets'!X:X, MATCH($S30, 'Results 10 year vets'!AC:AC, 0)),0),"")</f>
        <v/>
      </c>
      <c r="Y30" t="str">
        <f>IFERROR(VLOOKUP(X30, 'Results 10 year vets'!P:Q,2,FALSE), "")</f>
        <v/>
      </c>
      <c r="AA30">
        <v>29</v>
      </c>
      <c r="AB30" s="14" t="str">
        <f>IFERROR(SMALL('Results 10 year vets'!AB:AB,AD29+1), "No more teams of 2")</f>
        <v>No more teams of 2</v>
      </c>
      <c r="AC30" s="14">
        <f>COUNTIF('Results 10 year vets'!AC:AC, 'Female Team'!AE30)</f>
        <v>1048063</v>
      </c>
      <c r="AD30" s="14">
        <f>SUM($AC$2:AC30)</f>
        <v>22009353</v>
      </c>
      <c r="AE30" t="str">
        <f>IFERROR(VLOOKUP(AB30,'Results 10 year vets'!AB:AC, 2, FALSE), "")</f>
        <v/>
      </c>
      <c r="AF30" t="str">
        <f>IFERROR(ROUND(INDEX('Results 10 year vets'!V:V, MATCH($AE30, 'Results 10 year vets'!AC:AC, 0)),0),"")</f>
        <v/>
      </c>
      <c r="AG30" t="str">
        <f>IFERROR(VLOOKUP(AF30, 'Results 10 year vets'!P:Q,2,FALSE), "")</f>
        <v/>
      </c>
      <c r="AH30" t="str">
        <f>IFERROR(ROUND(INDEX('Results 10 year vets'!W:W, MATCH($AE30, 'Results 10 year vets'!AC:AC, 0)),0),"")</f>
        <v/>
      </c>
      <c r="AI30" t="str">
        <f>IFERROR(VLOOKUP(AH30, 'Results 10 year vets'!P:Q,2,FALSE), "")</f>
        <v/>
      </c>
    </row>
    <row r="31" spans="1:35" x14ac:dyDescent="0.2">
      <c r="A31">
        <v>30</v>
      </c>
      <c r="B31" s="14" t="str">
        <f ca="1">IFERROR(SMALL('Results 10 year vets'!Z:Z,D30+1), "No more teams of 4")</f>
        <v>No more teams of 4</v>
      </c>
      <c r="C31" s="14">
        <f ca="1">COUNTIF('Results 10 year vets'!AC:AC, 'Female Team'!E31)</f>
        <v>1048063</v>
      </c>
      <c r="D31" s="14">
        <f ca="1">SUM($C$2:C31)</f>
        <v>26201597</v>
      </c>
      <c r="E31" t="str">
        <f ca="1">IFERROR(VLOOKUP(B31,'Results 10 year vets'!Z:AC, 4, FALSE), "")</f>
        <v/>
      </c>
      <c r="F31" t="str">
        <f ca="1">IFERROR(ROUND(INDEX('Results 10 year vets'!V:V, MATCH($E31, 'Results 10 year vets'!AC:AC, 0)),0),"")</f>
        <v/>
      </c>
      <c r="G31" t="str">
        <f ca="1">IFERROR(VLOOKUP(F31, 'Results 10 year vets'!P:Q,2,FALSE), "")</f>
        <v/>
      </c>
      <c r="H31" t="str">
        <f ca="1">IFERROR(ROUND(INDEX('Results 10 year vets'!W:W, MATCH($E31, 'Results 10 year vets'!AC:AC, 0)),0),"")</f>
        <v/>
      </c>
      <c r="I31" t="str">
        <f ca="1">IFERROR(VLOOKUP(H31,'Results 10 year vets'!P:Q,2,FALSE), "")</f>
        <v/>
      </c>
      <c r="J31" t="str">
        <f ca="1">IFERROR(ROUND(INDEX('Results 10 year vets'!X:X, MATCH($E31, 'Results 10 year vets'!AC:AC, 0)),0),"")</f>
        <v/>
      </c>
      <c r="K31" t="str">
        <f ca="1">IFERROR(VLOOKUP(J31,'Results 10 year vets'!P:Q,2,FALSE), "")</f>
        <v/>
      </c>
      <c r="L31" t="str">
        <f ca="1">IFERROR(ROUND(INDEX('Results 10 year vets'!Y:Y, MATCH($E31, 'Results 10 year vets'!AC:AC, 0)),0),"")</f>
        <v/>
      </c>
      <c r="M31" t="str">
        <f ca="1">IFERROR(VLOOKUP(L31, 'Results 10 year vets'!P:Q,2,FALSE), "")</f>
        <v/>
      </c>
      <c r="O31">
        <v>30</v>
      </c>
      <c r="P31" s="14" t="str">
        <f>IFERROR(SMALL('Results 10 year vets'!AA:AA,R30+1), "No more teams of 3")</f>
        <v>No more teams of 3</v>
      </c>
      <c r="Q31" s="14">
        <f>COUNTIF('Results 10 year vets'!AC:AC, 'Female Team'!S31)</f>
        <v>1048063</v>
      </c>
      <c r="R31" s="14">
        <f>SUM($Q$2:Q31)</f>
        <v>24105477</v>
      </c>
      <c r="S31" t="str">
        <f>IFERROR(VLOOKUP(P31,'Results 10 year vets'!AA:AC, 3, FALSE), "")</f>
        <v/>
      </c>
      <c r="T31" t="str">
        <f>IFERROR(ROUND(INDEX('Results 10 year vets'!V:V, MATCH($S31, 'Results 10 year vets'!AC:AC, 0)),0),"")</f>
        <v/>
      </c>
      <c r="U31" t="str">
        <f>IFERROR(VLOOKUP(T31,'Results 10 year vets'!P:Q,2,FALSE), "")</f>
        <v/>
      </c>
      <c r="V31" t="str">
        <f>IFERROR(ROUND(INDEX('Results 10 year vets'!W:W, MATCH($S31, 'Results 10 year vets'!AC:AC, 0)),0),"")</f>
        <v/>
      </c>
      <c r="W31" t="str">
        <f>IFERROR(VLOOKUP(V31,'Results 10 year vets'!P:Q,2,FALSE), "")</f>
        <v/>
      </c>
      <c r="X31" t="str">
        <f>IFERROR(ROUND(INDEX('Results 10 year vets'!X:X, MATCH($S31, 'Results 10 year vets'!AC:AC, 0)),0),"")</f>
        <v/>
      </c>
      <c r="Y31" t="str">
        <f>IFERROR(VLOOKUP(X31, 'Results 10 year vets'!P:Q,2,FALSE), "")</f>
        <v/>
      </c>
      <c r="AA31">
        <v>30</v>
      </c>
      <c r="AB31" s="14" t="str">
        <f>IFERROR(SMALL('Results 10 year vets'!AB:AB,AD30+1), "No more teams of 2")</f>
        <v>No more teams of 2</v>
      </c>
      <c r="AC31" s="14">
        <f>COUNTIF('Results 10 year vets'!AC:AC, 'Female Team'!AE31)</f>
        <v>1048063</v>
      </c>
      <c r="AD31" s="14">
        <f>SUM($AC$2:AC31)</f>
        <v>23057416</v>
      </c>
      <c r="AE31" t="str">
        <f>IFERROR(VLOOKUP(AB31,'Results 10 year vets'!AB:AC, 2, FALSE), "")</f>
        <v/>
      </c>
      <c r="AF31" t="str">
        <f>IFERROR(ROUND(INDEX('Results 10 year vets'!V:V, MATCH($AE31, 'Results 10 year vets'!AC:AC, 0)),0),"")</f>
        <v/>
      </c>
      <c r="AG31" t="str">
        <f>IFERROR(VLOOKUP(AF31, 'Results 10 year vets'!P:Q,2,FALSE), "")</f>
        <v/>
      </c>
      <c r="AH31" t="str">
        <f>IFERROR(ROUND(INDEX('Results 10 year vets'!W:W, MATCH($AE31, 'Results 10 year vets'!AC:AC, 0)),0),"")</f>
        <v/>
      </c>
      <c r="AI31" t="str">
        <f>IFERROR(VLOOKUP(AH31, 'Results 10 year vets'!P:Q,2,FALSE), "")</f>
        <v/>
      </c>
    </row>
  </sheetData>
  <conditionalFormatting sqref="E2:E31">
    <cfRule type="containsText" dxfId="11" priority="5" stopIfTrue="1" operator="containsText" text="Female">
      <formula>NOT(ISERROR(SEARCH("Female",E2)))</formula>
    </cfRule>
    <cfRule type="containsText" dxfId="10" priority="6" operator="containsText" text="Male">
      <formula>NOT(ISERROR(SEARCH("Male",E2)))</formula>
    </cfRule>
  </conditionalFormatting>
  <conditionalFormatting sqref="S2:S31">
    <cfRule type="containsText" dxfId="9" priority="3" stopIfTrue="1" operator="containsText" text="Female">
      <formula>NOT(ISERROR(SEARCH("Female",S2)))</formula>
    </cfRule>
    <cfRule type="containsText" dxfId="8" priority="4" operator="containsText" text="Male">
      <formula>NOT(ISERROR(SEARCH("Male",S2)))</formula>
    </cfRule>
  </conditionalFormatting>
  <conditionalFormatting sqref="AE2:AE31">
    <cfRule type="containsText" dxfId="7" priority="1" stopIfTrue="1" operator="containsText" text="Female">
      <formula>NOT(ISERROR(SEARCH("Female",AE2)))</formula>
    </cfRule>
    <cfRule type="containsText" dxfId="6" priority="2" operator="containsText" text="Male">
      <formula>NOT(ISERROR(SEARCH("Male",AE2)))</formula>
    </cfRule>
  </conditionalFormatting>
  <pageMargins left="0.7" right="0.7" top="0.75" bottom="0.75" header="0.3" footer="0.3"/>
  <pageSetup paperSize="9" orientation="portrait" horizontalDpi="0" verticalDpi="0"/>
  <legacyDrawing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1AE8-E0F7-E648-B6CF-711F0AA09371}">
  <dimension ref="A1:AI31"/>
  <sheetViews>
    <sheetView topLeftCell="E1" zoomScale="90" zoomScaleNormal="90" workbookViewId="0">
      <selection activeCell="I17" sqref="I17"/>
    </sheetView>
  </sheetViews>
  <sheetFormatPr defaultColWidth="11.43359375" defaultRowHeight="15" x14ac:dyDescent="0.2"/>
  <cols>
    <col min="2" max="2" width="16.140625" customWidth="1"/>
    <col min="3" max="3" width="16.140625" hidden="1" customWidth="1"/>
    <col min="4" max="4" width="9.14453125" hidden="1" customWidth="1"/>
    <col min="5" max="5" width="35.2421875" customWidth="1"/>
    <col min="6" max="6" width="5.6484375" customWidth="1"/>
    <col min="7" max="7" width="19.90625" customWidth="1"/>
    <col min="8" max="8" width="5.6484375" bestFit="1" customWidth="1"/>
    <col min="9" max="9" width="21.7890625" customWidth="1"/>
    <col min="10" max="10" width="5.6484375" bestFit="1" customWidth="1"/>
    <col min="11" max="11" width="15.19921875" customWidth="1"/>
    <col min="12" max="12" width="5.6484375" bestFit="1" customWidth="1"/>
    <col min="13" max="13" width="16.8125" bestFit="1" customWidth="1"/>
    <col min="16" max="16" width="15.87109375" bestFit="1" customWidth="1"/>
    <col min="17" max="17" width="10.76171875" hidden="1" customWidth="1"/>
    <col min="18" max="18" width="9.14453125" hidden="1" customWidth="1"/>
    <col min="19" max="19" width="27.98046875" customWidth="1"/>
    <col min="20" max="20" width="5.6484375" bestFit="1" customWidth="1"/>
    <col min="22" max="22" width="5.6484375" bestFit="1" customWidth="1"/>
    <col min="24" max="24" width="5.6484375" bestFit="1" customWidth="1"/>
    <col min="25" max="25" width="13.85546875" bestFit="1" customWidth="1"/>
    <col min="28" max="28" width="17.08203125" customWidth="1"/>
    <col min="29" max="30" width="10.89453125" hidden="1" customWidth="1"/>
    <col min="31" max="31" width="30.8046875" customWidth="1"/>
    <col min="32" max="32" width="5.6484375" bestFit="1" customWidth="1"/>
    <col min="34" max="34" width="5.6484375" bestFit="1" customWidth="1"/>
    <col min="35" max="35" width="15.33203125" customWidth="1"/>
  </cols>
  <sheetData>
    <row r="1" spans="1:35" x14ac:dyDescent="0.2">
      <c r="A1" t="s">
        <v>39</v>
      </c>
      <c r="B1" t="s">
        <v>37</v>
      </c>
      <c r="C1" t="s">
        <v>8</v>
      </c>
      <c r="D1" t="s">
        <v>62</v>
      </c>
      <c r="E1" t="s">
        <v>38</v>
      </c>
      <c r="F1" t="s">
        <v>40</v>
      </c>
      <c r="G1" t="s">
        <v>41</v>
      </c>
      <c r="H1" t="s">
        <v>42</v>
      </c>
      <c r="I1" t="s">
        <v>43</v>
      </c>
      <c r="J1" t="s">
        <v>44</v>
      </c>
      <c r="K1" t="s">
        <v>45</v>
      </c>
      <c r="L1" t="s">
        <v>46</v>
      </c>
      <c r="M1" t="s">
        <v>47</v>
      </c>
      <c r="O1" t="s">
        <v>48</v>
      </c>
      <c r="P1" t="s">
        <v>37</v>
      </c>
      <c r="Q1" t="s">
        <v>8</v>
      </c>
      <c r="R1" t="s">
        <v>62</v>
      </c>
      <c r="S1" t="s">
        <v>38</v>
      </c>
      <c r="T1" t="s">
        <v>40</v>
      </c>
      <c r="U1" t="s">
        <v>41</v>
      </c>
      <c r="V1" t="s">
        <v>42</v>
      </c>
      <c r="W1" t="s">
        <v>43</v>
      </c>
      <c r="X1" t="s">
        <v>44</v>
      </c>
      <c r="Y1" t="s">
        <v>45</v>
      </c>
      <c r="AA1" t="s">
        <v>49</v>
      </c>
      <c r="AB1" t="s">
        <v>37</v>
      </c>
      <c r="AC1" t="s">
        <v>8</v>
      </c>
      <c r="AD1" t="s">
        <v>62</v>
      </c>
      <c r="AE1" t="s">
        <v>38</v>
      </c>
      <c r="AF1" t="s">
        <v>40</v>
      </c>
      <c r="AG1" t="s">
        <v>41</v>
      </c>
      <c r="AH1" t="s">
        <v>42</v>
      </c>
      <c r="AI1" t="s">
        <v>43</v>
      </c>
    </row>
    <row r="2" spans="1:35" x14ac:dyDescent="0.2">
      <c r="A2">
        <v>1</v>
      </c>
      <c r="B2" s="14">
        <f>IFERROR(SMALL('Results 10 year vets'!K:K,D1+1), "No more teams of 4")</f>
        <v>57.008679000000001</v>
      </c>
      <c r="C2" s="14">
        <f>COUNTIF('Results 10 year vets'!N:N, 'Male Team'!E2)</f>
        <v>11</v>
      </c>
      <c r="D2" s="14">
        <f>SUM($C$2:C2)</f>
        <v>11</v>
      </c>
      <c r="E2" t="str">
        <f>IFERROR(VLOOKUP(B2,'Results 10 year vets'!K:N, 4, FALSE), "")</f>
        <v>Esk Valley Fell Club:Male</v>
      </c>
      <c r="F2">
        <f>IFERROR(ROUND(INDEX('Results 10 year vets'!G:G, MATCH($E2, 'Results 10 year vets'!N:N, 0)),0),"")</f>
        <v>7</v>
      </c>
      <c r="G2" t="str">
        <f>IFERROR(VLOOKUP(F2,'Results 10 year vets'!A:B,2,FALSE), "")</f>
        <v>Ian Rowan</v>
      </c>
      <c r="H2">
        <f>IFERROR(ROUND(INDEX('Results 10 year vets'!H:H, MATCH($E2, 'Results 10 year vets'!N:N, 0)),0),"")</f>
        <v>15</v>
      </c>
      <c r="I2" t="str">
        <f>IFERROR(VLOOKUP(H2, 'Results 10 year vets'!A:B,2,FALSE), "")</f>
        <v>Stephen Pugh</v>
      </c>
      <c r="J2">
        <f>IFERROR(ROUND(INDEX('Results 10 year vets'!I:I, MATCH($E2, 'Results 10 year vets'!N:N, 0)),0),"")</f>
        <v>16</v>
      </c>
      <c r="K2" t="str">
        <f>IFERROR(VLOOKUP(J2, 'Results 10 year vets'!A:B,2,FALSE), "")</f>
        <v>Matthew Clark</v>
      </c>
      <c r="L2">
        <f>IFERROR(ROUND(INDEX('Results 10 year vets'!J:J, MATCH($E2, 'Results 10 year vets'!N:N, 0)),0),"")</f>
        <v>19</v>
      </c>
      <c r="M2" t="str">
        <f>IFERROR(VLOOKUP(L2,'Results 10 year vets'!A:B,2,FALSE), "")</f>
        <v>Hamish Miller</v>
      </c>
      <c r="O2">
        <v>1</v>
      </c>
      <c r="P2" s="14">
        <f>IFERROR(SMALL('Results 10 year vets'!L:L,R1+1), "No more teams of 3")</f>
        <v>38.008659999999999</v>
      </c>
      <c r="Q2" s="14">
        <f>COUNTIF('Results 10 year vets'!N:N, 'Male Team'!S2)</f>
        <v>11</v>
      </c>
      <c r="R2" s="14">
        <f>SUM($Q$2:Q2)</f>
        <v>11</v>
      </c>
      <c r="S2" t="str">
        <f>IFERROR(VLOOKUP(P2,'Results 10 year vets'!L:N, 3, FALSE), "")</f>
        <v>Esk Valley Fell Club:Male</v>
      </c>
      <c r="T2">
        <f>IFERROR(ROUND(INDEX('Results 10 year vets'!G:G, MATCH($S2, 'Results 10 year vets'!N:N, 0)),0),"")</f>
        <v>7</v>
      </c>
      <c r="U2" t="str">
        <f>IFERROR(VLOOKUP(T2, 'Results 10 year vets'!A:B,2,FALSE), "")</f>
        <v>Ian Rowan</v>
      </c>
      <c r="V2">
        <f>IFERROR(ROUND(INDEX('Results 10 year vets'!H:H, MATCH($S2, 'Results 10 year vets'!N:N, 0)),0),"")</f>
        <v>15</v>
      </c>
      <c r="W2" t="str">
        <f>IFERROR(VLOOKUP(V2, 'Results 10 year vets'!A:B,2,FALSE), "")</f>
        <v>Stephen Pugh</v>
      </c>
      <c r="X2">
        <f>IFERROR(ROUND(INDEX('Results 10 year vets'!I:I, MATCH($S2, 'Results 10 year vets'!N:N, 0)),0),"")</f>
        <v>16</v>
      </c>
      <c r="Y2" t="str">
        <f>IFERROR(VLOOKUP(X2, 'Results 10 year vets'!A:B,2,FALSE), "")</f>
        <v>Matthew Clark</v>
      </c>
      <c r="AA2">
        <v>1</v>
      </c>
      <c r="AB2" s="14">
        <f>IFERROR(SMALL('Results 10 year vets'!M:M,AD1+1), "No more teams of 2")</f>
        <v>10.0046</v>
      </c>
      <c r="AC2" s="14">
        <f>COUNTIF('Results 10 year vets'!N:N, 'Male Team'!AE2)</f>
        <v>20</v>
      </c>
      <c r="AD2" s="14">
        <f>SUM($AC$2:AC2)</f>
        <v>20</v>
      </c>
      <c r="AE2" t="str">
        <f>IFERROR(VLOOKUP(AB2,'Results 10 year vets'!M:N, 2, FALSE), "")</f>
        <v>Individual#:Male</v>
      </c>
      <c r="AF2">
        <f>IFERROR(ROUND(INDEX(Table1[1st counter], MATCH($AE2, Table1[Team Gender], 0)),0),"")</f>
        <v>4</v>
      </c>
      <c r="AG2" t="str">
        <f>IFERROR(VLOOKUP(AF2,'Results 10 year vets'!A:B,2,FALSE), "")</f>
        <v>Rory Bevin</v>
      </c>
      <c r="AH2">
        <f>IFERROR(ROUND(INDEX('Results 10 year vets'!H:H, MATCH($AE2, 'Results 10 year vets'!N:N, 0)),0),"")</f>
        <v>6</v>
      </c>
      <c r="AI2" t="str">
        <f>IFERROR(VLOOKUP(AH2,'Results 10 year vets'!A:B,2,FALSE), "")</f>
        <v>Kian Stead</v>
      </c>
    </row>
    <row r="3" spans="1:35" x14ac:dyDescent="0.2">
      <c r="A3">
        <v>2</v>
      </c>
      <c r="B3" s="14">
        <f>IFERROR(SMALL('Results 10 year vets'!K:K,D2+1), "No more teams of 4")</f>
        <v>79.004939000000007</v>
      </c>
      <c r="C3" s="14">
        <f>COUNTIF('Results 10 year vets'!N:N, 'Male Team'!E3)</f>
        <v>20</v>
      </c>
      <c r="D3" s="14">
        <f>SUM($C$2:C3)</f>
        <v>31</v>
      </c>
      <c r="E3" t="str">
        <f>IFERROR(VLOOKUP(B3,'Results 10 year vets'!K:N, 4, FALSE), "")</f>
        <v>Individual#:Male</v>
      </c>
      <c r="F3">
        <f>IFERROR(ROUND(INDEX('Results 10 year vets'!G:G, MATCH($E3, 'Results 10 year vets'!N:N, 0)),0),"")</f>
        <v>4</v>
      </c>
      <c r="G3" t="str">
        <f>IFERROR(VLOOKUP(F3,'Results 10 year vets'!A:B,2,FALSE), "")</f>
        <v>Rory Bevin</v>
      </c>
      <c r="H3">
        <f>IFERROR(ROUND(INDEX('Results 10 year vets'!H:H, MATCH($E3, 'Results 10 year vets'!N:N, 0)),0),"")</f>
        <v>6</v>
      </c>
      <c r="I3" t="str">
        <f>IFERROR(VLOOKUP(H3, 'Results 10 year vets'!A:B,2,FALSE), "")</f>
        <v>Kian Stead</v>
      </c>
      <c r="J3">
        <f>IFERROR(ROUND(INDEX('Results 10 year vets'!I:I, MATCH($E3, 'Results 10 year vets'!N:N, 0)),0),"")</f>
        <v>30</v>
      </c>
      <c r="K3" t="str">
        <f>IFERROR(VLOOKUP(J3, 'Results 10 year vets'!A:B,2,FALSE), "")</f>
        <v>Duncan Allen</v>
      </c>
      <c r="L3">
        <f>IFERROR(ROUND(INDEX('Results 10 year vets'!J:J, MATCH($E3, 'Results 10 year vets'!N:N, 0)),0),"")</f>
        <v>39</v>
      </c>
      <c r="M3" t="str">
        <f>IFERROR(VLOOKUP(L3,'Results 10 year vets'!A:B,2,FALSE), "")</f>
        <v>Rob Illingworth</v>
      </c>
      <c r="O3">
        <v>2</v>
      </c>
      <c r="P3" s="14">
        <f>IFERROR(SMALL('Results 10 year vets'!L:L,R2+1), "No more teams of 3")</f>
        <v>40.004900000000006</v>
      </c>
      <c r="Q3" s="14">
        <f>COUNTIF('Results 10 year vets'!N:N, 'Male Team'!S3)</f>
        <v>20</v>
      </c>
      <c r="R3" s="14">
        <f>SUM($Q$2:Q3)</f>
        <v>31</v>
      </c>
      <c r="S3" t="str">
        <f>IFERROR(VLOOKUP(P3,'Results 10 year vets'!L:N, 3, FALSE), "")</f>
        <v>Individual#:Male</v>
      </c>
      <c r="T3">
        <f>IFERROR(ROUND(INDEX('Results 10 year vets'!G:G, MATCH($S3, 'Results 10 year vets'!N:N, 0)),0),"")</f>
        <v>4</v>
      </c>
      <c r="U3" t="str">
        <f>IFERROR(VLOOKUP(T3, 'Results 10 year vets'!A:B,2,FALSE), "")</f>
        <v>Rory Bevin</v>
      </c>
      <c r="V3">
        <f>IFERROR(ROUND(INDEX('Results 10 year vets'!H:H, MATCH($S3, 'Results 10 year vets'!N:N, 0)),0),"")</f>
        <v>6</v>
      </c>
      <c r="W3" t="str">
        <f>IFERROR(VLOOKUP(V3, 'Results 10 year vets'!A:B,2,FALSE), "")</f>
        <v>Kian Stead</v>
      </c>
      <c r="X3">
        <f>IFERROR(ROUND(INDEX('Results 10 year vets'!I:I, MATCH($S3, 'Results 10 year vets'!N:N, 0)),0),"")</f>
        <v>30</v>
      </c>
      <c r="Y3" t="str">
        <f>IFERROR(VLOOKUP(X3, 'Results 10 year vets'!A:B,2,FALSE), "")</f>
        <v>Duncan Allen</v>
      </c>
      <c r="AA3">
        <v>2</v>
      </c>
      <c r="AB3" s="14">
        <f>IFERROR(SMALL('Results 10 year vets'!M:M,AD2+1), "No more teams of 2")</f>
        <v>22.008499999999998</v>
      </c>
      <c r="AC3" s="14">
        <f>COUNTIF('Results 10 year vets'!N:N, 'Male Team'!AE3)</f>
        <v>11</v>
      </c>
      <c r="AD3" s="14">
        <f>SUM($AC$2:AC3)</f>
        <v>31</v>
      </c>
      <c r="AE3" t="str">
        <f>IFERROR(VLOOKUP(AB3,'Results 10 year vets'!M:N, 2, FALSE), "")</f>
        <v>Esk Valley Fell Club:Male</v>
      </c>
      <c r="AF3">
        <f>IFERROR(ROUND(INDEX(Table1[1st counter], MATCH($AE3, Table1[Team Gender], 0)),0),"")</f>
        <v>7</v>
      </c>
      <c r="AG3" t="str">
        <f>IFERROR(VLOOKUP(AF3,'Results 10 year vets'!A:B,2,FALSE), "")</f>
        <v>Ian Rowan</v>
      </c>
      <c r="AH3">
        <f>IFERROR(ROUND(INDEX('Results 10 year vets'!H:H, MATCH($AE3, 'Results 10 year vets'!N:N, 0)),0),"")</f>
        <v>15</v>
      </c>
      <c r="AI3" t="str">
        <f>IFERROR(VLOOKUP(AH3,'Results 10 year vets'!A:B,2,FALSE), "")</f>
        <v>Stephen Pugh</v>
      </c>
    </row>
    <row r="4" spans="1:35" x14ac:dyDescent="0.2">
      <c r="A4">
        <v>3</v>
      </c>
      <c r="B4" s="14">
        <f>IFERROR(SMALL('Results 10 year vets'!K:K,D3+1), "No more teams of 4")</f>
        <v>90.010080000000002</v>
      </c>
      <c r="C4" s="14">
        <f>COUNTIF('Results 10 year vets'!N:N, 'Male Team'!E4)</f>
        <v>6</v>
      </c>
      <c r="D4" s="14">
        <f>SUM($C$2:C4)</f>
        <v>37</v>
      </c>
      <c r="E4" t="str">
        <f>IFERROR(VLOOKUP(B4,'Results 10 year vets'!K:N, 4, FALSE), "")</f>
        <v>Pickering RC:Male</v>
      </c>
      <c r="F4">
        <f>IFERROR(ROUND(INDEX('Results 10 year vets'!G:G, MATCH($E4, 'Results 10 year vets'!N:N, 0)),0),"")</f>
        <v>8</v>
      </c>
      <c r="G4" t="str">
        <f>IFERROR(VLOOKUP(F4,'Results 10 year vets'!A:B,2,FALSE), "")</f>
        <v>Robert Preston</v>
      </c>
      <c r="H4">
        <f>IFERROR(ROUND(INDEX('Results 10 year vets'!H:H, MATCH($E4, 'Results 10 year vets'!N:N, 0)),0),"")</f>
        <v>18</v>
      </c>
      <c r="I4" t="str">
        <f>IFERROR(VLOOKUP(H4, 'Results 10 year vets'!A:B,2,FALSE), "")</f>
        <v>Dave Smith</v>
      </c>
      <c r="J4">
        <f>IFERROR(ROUND(INDEX('Results 10 year vets'!I:I, MATCH($E4, 'Results 10 year vets'!N:N, 0)),0),"")</f>
        <v>24</v>
      </c>
      <c r="K4" t="str">
        <f>IFERROR(VLOOKUP(J4, 'Results 10 year vets'!A:B,2,FALSE), "")</f>
        <v>Michael Richmond</v>
      </c>
      <c r="L4">
        <f>IFERROR(ROUND(INDEX('Results 10 year vets'!J:J, MATCH($E4, 'Results 10 year vets'!N:N, 0)),0),"")</f>
        <v>40</v>
      </c>
      <c r="M4" t="str">
        <f>IFERROR(VLOOKUP(L4,'Results 10 year vets'!A:B,2,FALSE), "")</f>
        <v>Richard Robinson</v>
      </c>
      <c r="O4">
        <v>3</v>
      </c>
      <c r="P4" s="14">
        <f>IFERROR(SMALL('Results 10 year vets'!L:L,R3+1), "No more teams of 3")</f>
        <v>50.010040000000004</v>
      </c>
      <c r="Q4" s="14">
        <f>COUNTIF('Results 10 year vets'!N:N, 'Male Team'!S4)</f>
        <v>6</v>
      </c>
      <c r="R4" s="14">
        <f>SUM($Q$2:Q4)</f>
        <v>37</v>
      </c>
      <c r="S4" t="str">
        <f>IFERROR(VLOOKUP(P4,'Results 10 year vets'!L:N, 3, FALSE), "")</f>
        <v>Pickering RC:Male</v>
      </c>
      <c r="T4">
        <f>IFERROR(ROUND(INDEX('Results 10 year vets'!G:G, MATCH($S4, 'Results 10 year vets'!N:N, 0)),0),"")</f>
        <v>8</v>
      </c>
      <c r="U4" t="str">
        <f>IFERROR(VLOOKUP(T4, 'Results 10 year vets'!A:B,2,FALSE), "")</f>
        <v>Robert Preston</v>
      </c>
      <c r="V4">
        <f>IFERROR(ROUND(INDEX('Results 10 year vets'!H:H, MATCH($S4, 'Results 10 year vets'!N:N, 0)),0),"")</f>
        <v>18</v>
      </c>
      <c r="W4" t="str">
        <f>IFERROR(VLOOKUP(V4, 'Results 10 year vets'!A:B,2,FALSE), "")</f>
        <v>Dave Smith</v>
      </c>
      <c r="X4">
        <f>IFERROR(ROUND(INDEX('Results 10 year vets'!I:I, MATCH($S4, 'Results 10 year vets'!N:N, 0)),0),"")</f>
        <v>24</v>
      </c>
      <c r="Y4" t="str">
        <f>IFERROR(VLOOKUP(X4, 'Results 10 year vets'!A:B,2,FALSE), "")</f>
        <v>Michael Richmond</v>
      </c>
      <c r="AA4">
        <v>3</v>
      </c>
      <c r="AB4" s="14">
        <f>IFERROR(SMALL('Results 10 year vets'!M:M,AD3+1), "No more teams of 2")</f>
        <v>25.005199999999999</v>
      </c>
      <c r="AC4" s="14">
        <f>COUNTIF('Results 10 year vets'!N:N, 'Male Team'!AE4)</f>
        <v>3</v>
      </c>
      <c r="AD4" s="14">
        <f>SUM($AC$2:AC4)</f>
        <v>34</v>
      </c>
      <c r="AE4" t="str">
        <f>IFERROR(VLOOKUP(AB4,'Results 10 year vets'!M:N, 2, FALSE), "")</f>
        <v>Loftus &amp; Whitby AC:Male</v>
      </c>
      <c r="AF4">
        <f>IFERROR(ROUND(INDEX(Table1[1st counter], MATCH($AE4, Table1[Team Gender], 0)),0),"")</f>
        <v>3</v>
      </c>
      <c r="AG4" t="str">
        <f>IFERROR(VLOOKUP(AF4,'Results 10 year vets'!A:B,2,FALSE), "")</f>
        <v>Sam Leadley</v>
      </c>
      <c r="AH4">
        <f>IFERROR(ROUND(INDEX('Results 10 year vets'!H:H, MATCH($AE4, 'Results 10 year vets'!N:N, 0)),0),"")</f>
        <v>22</v>
      </c>
      <c r="AI4" t="str">
        <f>IFERROR(VLOOKUP(AH4,'Results 10 year vets'!A:B,2,FALSE), "")</f>
        <v>Reiner Hesse</v>
      </c>
    </row>
    <row r="5" spans="1:35" x14ac:dyDescent="0.2">
      <c r="A5">
        <v>4</v>
      </c>
      <c r="B5" s="14">
        <f>IFERROR(SMALL('Results 10 year vets'!K:K,D4+1), "No more teams of 4")</f>
        <v>111.01480799999999</v>
      </c>
      <c r="C5" s="14">
        <f>COUNTIF('Results 10 year vets'!N:N, 'Male Team'!E5)</f>
        <v>9</v>
      </c>
      <c r="D5" s="14">
        <f>SUM($C$2:C5)</f>
        <v>46</v>
      </c>
      <c r="E5" t="str">
        <f>IFERROR(VLOOKUP(B5,'Results 10 year vets'!K:N, 4, FALSE), "")</f>
        <v>York Knavesmire Harriers:Male</v>
      </c>
      <c r="F5">
        <f>IFERROR(ROUND(INDEX('Results 10 year vets'!G:G, MATCH($E5, 'Results 10 year vets'!N:N, 0)),0),"")</f>
        <v>13</v>
      </c>
      <c r="G5" t="str">
        <f>IFERROR(VLOOKUP(F5,'Results 10 year vets'!A:B,2,FALSE), "")</f>
        <v>Peter Walker</v>
      </c>
      <c r="H5">
        <f>IFERROR(ROUND(INDEX('Results 10 year vets'!H:H, MATCH($E5, 'Results 10 year vets'!N:N, 0)),0),"")</f>
        <v>14</v>
      </c>
      <c r="I5" t="str">
        <f>IFERROR(VLOOKUP(H5, 'Results 10 year vets'!A:B,2,FALSE), "")</f>
        <v>Gareth Green</v>
      </c>
      <c r="J5">
        <f>IFERROR(ROUND(INDEX('Results 10 year vets'!I:I, MATCH($E5, 'Results 10 year vets'!N:N, 0)),0),"")</f>
        <v>36</v>
      </c>
      <c r="K5" t="str">
        <f>IFERROR(VLOOKUP(J5, 'Results 10 year vets'!A:B,2,FALSE), "")</f>
        <v>Michael Shaw</v>
      </c>
      <c r="L5">
        <f>IFERROR(ROUND(INDEX('Results 10 year vets'!J:J, MATCH($E5, 'Results 10 year vets'!N:N, 0)),0),"")</f>
        <v>48</v>
      </c>
      <c r="M5" t="str">
        <f>IFERROR(VLOOKUP(L5,'Results 10 year vets'!A:B,2,FALSE), "")</f>
        <v>Kieron Niven</v>
      </c>
      <c r="O5">
        <v>4</v>
      </c>
      <c r="P5" s="14">
        <f>IFERROR(SMALL('Results 10 year vets'!L:L,R4+1), "No more teams of 3")</f>
        <v>63.014759999999995</v>
      </c>
      <c r="Q5" s="14">
        <f>COUNTIF('Results 10 year vets'!N:N, 'Male Team'!S5)</f>
        <v>9</v>
      </c>
      <c r="R5" s="14">
        <f>SUM($Q$2:Q5)</f>
        <v>46</v>
      </c>
      <c r="S5" t="str">
        <f>IFERROR(VLOOKUP(P5,'Results 10 year vets'!L:N, 3, FALSE), "")</f>
        <v>York Knavesmire Harriers:Male</v>
      </c>
      <c r="T5">
        <f>IFERROR(ROUND(INDEX('Results 10 year vets'!G:G, MATCH($S5, 'Results 10 year vets'!N:N, 0)),0),"")</f>
        <v>13</v>
      </c>
      <c r="U5" t="str">
        <f>IFERROR(VLOOKUP(T5, 'Results 10 year vets'!A:B,2,FALSE), "")</f>
        <v>Peter Walker</v>
      </c>
      <c r="V5">
        <f>IFERROR(ROUND(INDEX('Results 10 year vets'!H:H, MATCH($S5, 'Results 10 year vets'!N:N, 0)),0),"")</f>
        <v>14</v>
      </c>
      <c r="W5" t="str">
        <f>IFERROR(VLOOKUP(V5, 'Results 10 year vets'!A:B,2,FALSE), "")</f>
        <v>Gareth Green</v>
      </c>
      <c r="X5">
        <f>IFERROR(ROUND(INDEX('Results 10 year vets'!I:I, MATCH($S5, 'Results 10 year vets'!N:N, 0)),0),"")</f>
        <v>36</v>
      </c>
      <c r="Y5" t="str">
        <f>IFERROR(VLOOKUP(X5, 'Results 10 year vets'!A:B,2,FALSE), "")</f>
        <v>Michael Shaw</v>
      </c>
      <c r="AA5">
        <v>4</v>
      </c>
      <c r="AB5" s="14">
        <f>IFERROR(SMALL('Results 10 year vets'!M:M,AD4+1), "No more teams of 2")</f>
        <v>26.009799999999998</v>
      </c>
      <c r="AC5" s="14">
        <f>COUNTIF('Results 10 year vets'!N:N, 'Male Team'!AE5)</f>
        <v>6</v>
      </c>
      <c r="AD5" s="14">
        <f>SUM($AC$2:AC5)</f>
        <v>40</v>
      </c>
      <c r="AE5" t="str">
        <f>IFERROR(VLOOKUP(AB5,'Results 10 year vets'!M:N, 2, FALSE), "")</f>
        <v>Pickering RC:Male</v>
      </c>
      <c r="AF5">
        <f>IFERROR(ROUND(INDEX(Table1[1st counter], MATCH($AE5, Table1[Team Gender], 0)),0),"")</f>
        <v>8</v>
      </c>
      <c r="AG5" t="str">
        <f>IFERROR(VLOOKUP(AF5,'Results 10 year vets'!A:B,2,FALSE), "")</f>
        <v>Robert Preston</v>
      </c>
      <c r="AH5">
        <f>IFERROR(ROUND(INDEX('Results 10 year vets'!H:H, MATCH($AE5, 'Results 10 year vets'!N:N, 0)),0),"")</f>
        <v>18</v>
      </c>
      <c r="AI5" t="str">
        <f>IFERROR(VLOOKUP(AH5,'Results 10 year vets'!A:B,2,FALSE), "")</f>
        <v>Dave Smith</v>
      </c>
    </row>
    <row r="6" spans="1:35" x14ac:dyDescent="0.2">
      <c r="A6">
        <v>5</v>
      </c>
      <c r="B6" s="14">
        <f>IFERROR(SMALL('Results 10 year vets'!K:K,D5+1), "No more teams of 4")</f>
        <v>163.02526399999999</v>
      </c>
      <c r="C6" s="14">
        <f>COUNTIF('Results 10 year vets'!N:N, 'Male Team'!E6)</f>
        <v>7</v>
      </c>
      <c r="D6" s="14">
        <f>SUM($C$2:C6)</f>
        <v>53</v>
      </c>
      <c r="E6" t="str">
        <f>IFERROR(VLOOKUP(B6,'Results 10 year vets'!K:N, 4, FALSE), "")</f>
        <v>North York Moors AC:Male</v>
      </c>
      <c r="F6">
        <f>IFERROR(ROUND(INDEX('Results 10 year vets'!G:G, MATCH($E6, 'Results 10 year vets'!N:N, 0)),0),"")</f>
        <v>21</v>
      </c>
      <c r="G6" t="str">
        <f>IFERROR(VLOOKUP(F6,'Results 10 year vets'!A:B,2,FALSE), "")</f>
        <v>Richard Atkins</v>
      </c>
      <c r="H6">
        <f>IFERROR(ROUND(INDEX('Results 10 year vets'!H:H, MATCH($E6, 'Results 10 year vets'!N:N, 0)),0),"")</f>
        <v>37</v>
      </c>
      <c r="I6" t="str">
        <f>IFERROR(VLOOKUP(H6, 'Results 10 year vets'!A:B,2,FALSE), "")</f>
        <v>David Hughes</v>
      </c>
      <c r="J6">
        <f>IFERROR(ROUND(INDEX('Results 10 year vets'!I:I, MATCH($E6, 'Results 10 year vets'!N:N, 0)),0),"")</f>
        <v>51</v>
      </c>
      <c r="K6" t="str">
        <f>IFERROR(VLOOKUP(J6, 'Results 10 year vets'!A:B,2,FALSE), "")</f>
        <v>Angus Sanderson</v>
      </c>
      <c r="L6">
        <f>IFERROR(ROUND(INDEX('Results 10 year vets'!J:J, MATCH($E6, 'Results 10 year vets'!N:N, 0)),0),"")</f>
        <v>54</v>
      </c>
      <c r="M6" t="str">
        <f>IFERROR(VLOOKUP(L6,'Results 10 year vets'!A:B,2,FALSE), "")</f>
        <v>Nigel Briggs</v>
      </c>
      <c r="O6">
        <v>5</v>
      </c>
      <c r="P6" s="14">
        <f>IFERROR(SMALL('Results 10 year vets'!L:L,R5+1), "No more teams of 3")</f>
        <v>93.005880000000005</v>
      </c>
      <c r="Q6" s="14">
        <f>COUNTIF('Results 10 year vets'!N:N, 'Male Team'!S6)</f>
        <v>3</v>
      </c>
      <c r="R6" s="14">
        <f>SUM($Q$2:Q6)</f>
        <v>49</v>
      </c>
      <c r="S6" t="str">
        <f>IFERROR(VLOOKUP(P6,'Results 10 year vets'!L:N, 3, FALSE), "")</f>
        <v>Loftus &amp; Whitby AC:Male</v>
      </c>
      <c r="T6">
        <f>IFERROR(ROUND(INDEX('Results 10 year vets'!G:G, MATCH($S6, 'Results 10 year vets'!N:N, 0)),0),"")</f>
        <v>3</v>
      </c>
      <c r="U6" t="str">
        <f>IFERROR(VLOOKUP(T6, 'Results 10 year vets'!A:B,2,FALSE), "")</f>
        <v>Sam Leadley</v>
      </c>
      <c r="V6">
        <f>IFERROR(ROUND(INDEX('Results 10 year vets'!H:H, MATCH($S6, 'Results 10 year vets'!N:N, 0)),0),"")</f>
        <v>22</v>
      </c>
      <c r="W6" t="str">
        <f>IFERROR(VLOOKUP(V6, 'Results 10 year vets'!A:B,2,FALSE), "")</f>
        <v>Reiner Hesse</v>
      </c>
      <c r="X6">
        <f>IFERROR(ROUND(INDEX('Results 10 year vets'!I:I, MATCH($S6, 'Results 10 year vets'!N:N, 0)),0),"")</f>
        <v>68</v>
      </c>
      <c r="Y6" t="str">
        <f>IFERROR(VLOOKUP(X6, 'Results 10 year vets'!A:B,2,FALSE), "")</f>
        <v>Graham D Palmer</v>
      </c>
      <c r="AA6">
        <v>5</v>
      </c>
      <c r="AB6" s="14">
        <f>IFERROR(SMALL('Results 10 year vets'!M:M,AD5+1), "No more teams of 2")</f>
        <v>27.014399999999998</v>
      </c>
      <c r="AC6" s="14">
        <f>COUNTIF('Results 10 year vets'!N:N, 'Male Team'!AE6)</f>
        <v>9</v>
      </c>
      <c r="AD6" s="14">
        <f>SUM($AC$2:AC6)</f>
        <v>49</v>
      </c>
      <c r="AE6" t="str">
        <f>IFERROR(VLOOKUP(AB6,'Results 10 year vets'!M:N, 2, FALSE), "")</f>
        <v>York Knavesmire Harriers:Male</v>
      </c>
      <c r="AF6">
        <f>IFERROR(ROUND(INDEX(Table1[1st counter], MATCH($AE6, Table1[Team Gender], 0)),0),"")</f>
        <v>13</v>
      </c>
      <c r="AG6" t="str">
        <f>IFERROR(VLOOKUP(AF6,'Results 10 year vets'!A:B,2,FALSE), "")</f>
        <v>Peter Walker</v>
      </c>
      <c r="AH6">
        <f>IFERROR(ROUND(INDEX('Results 10 year vets'!H:H, MATCH($AE6, 'Results 10 year vets'!N:N, 0)),0),"")</f>
        <v>14</v>
      </c>
      <c r="AI6" t="str">
        <f>IFERROR(VLOOKUP(AH6,'Results 10 year vets'!A:B,2,FALSE), "")</f>
        <v>Gareth Green</v>
      </c>
    </row>
    <row r="7" spans="1:35" x14ac:dyDescent="0.2">
      <c r="A7">
        <v>6</v>
      </c>
      <c r="B7" s="14">
        <f>IFERROR(SMALL('Results 10 year vets'!K:K,D6+1), "No more teams of 4")</f>
        <v>171.029853</v>
      </c>
      <c r="C7" s="14">
        <f>COUNTIF('Results 10 year vets'!N:N, 'Male Team'!E7)</f>
        <v>7</v>
      </c>
      <c r="D7" s="14">
        <f>SUM($C$2:C7)</f>
        <v>60</v>
      </c>
      <c r="E7" t="str">
        <f>IFERROR(VLOOKUP(B7,'Results 10 year vets'!K:N, 4, FALSE), "")</f>
        <v>York Acorn RC:Male</v>
      </c>
      <c r="F7">
        <f>IFERROR(ROUND(INDEX('Results 10 year vets'!G:G, MATCH($E7, 'Results 10 year vets'!N:N, 0)),0),"")</f>
        <v>26</v>
      </c>
      <c r="G7" t="str">
        <f>IFERROR(VLOOKUP(F7,'Results 10 year vets'!A:B,2,FALSE), "")</f>
        <v>Lewis Hutchinson</v>
      </c>
      <c r="H7">
        <f>IFERROR(ROUND(INDEX('Results 10 year vets'!H:H, MATCH($E7, 'Results 10 year vets'!N:N, 0)),0),"")</f>
        <v>33</v>
      </c>
      <c r="I7" t="str">
        <f>IFERROR(VLOOKUP(H7, 'Results 10 year vets'!A:B,2,FALSE), "")</f>
        <v>Ed Woollard</v>
      </c>
      <c r="J7">
        <f>IFERROR(ROUND(INDEX('Results 10 year vets'!I:I, MATCH($E7, 'Results 10 year vets'!N:N, 0)),0),"")</f>
        <v>49</v>
      </c>
      <c r="K7" t="str">
        <f>IFERROR(VLOOKUP(J7, 'Results 10 year vets'!A:B,2,FALSE), "")</f>
        <v>Sam Dredge</v>
      </c>
      <c r="L7">
        <f>IFERROR(ROUND(INDEX('Results 10 year vets'!J:J, MATCH($E7, 'Results 10 year vets'!N:N, 0)),0),"")</f>
        <v>63</v>
      </c>
      <c r="M7" t="str">
        <f>IFERROR(VLOOKUP(L7,'Results 10 year vets'!A:B,2,FALSE), "")</f>
        <v>David Bannister</v>
      </c>
      <c r="O7">
        <v>6</v>
      </c>
      <c r="P7" s="14">
        <f>IFERROR(SMALL('Results 10 year vets'!L:L,R6+1), "No more teams of 3")</f>
        <v>108.02979000000001</v>
      </c>
      <c r="Q7" s="14">
        <f>COUNTIF('Results 10 year vets'!N:N, 'Male Team'!S7)</f>
        <v>7</v>
      </c>
      <c r="R7" s="14">
        <f>SUM($Q$2:Q7)</f>
        <v>56</v>
      </c>
      <c r="S7" t="str">
        <f>IFERROR(VLOOKUP(P7,'Results 10 year vets'!L:N, 3, FALSE), "")</f>
        <v>York Acorn RC:Male</v>
      </c>
      <c r="T7">
        <f>IFERROR(ROUND(INDEX('Results 10 year vets'!G:G, MATCH($S7, 'Results 10 year vets'!N:N, 0)),0),"")</f>
        <v>26</v>
      </c>
      <c r="U7" t="str">
        <f>IFERROR(VLOOKUP(T7, 'Results 10 year vets'!A:B,2,FALSE), "")</f>
        <v>Lewis Hutchinson</v>
      </c>
      <c r="V7">
        <f>IFERROR(ROUND(INDEX('Results 10 year vets'!H:H, MATCH($S7, 'Results 10 year vets'!N:N, 0)),0),"")</f>
        <v>33</v>
      </c>
      <c r="W7" t="str">
        <f>IFERROR(VLOOKUP(V7, 'Results 10 year vets'!A:B,2,FALSE), "")</f>
        <v>Ed Woollard</v>
      </c>
      <c r="X7">
        <f>IFERROR(ROUND(INDEX('Results 10 year vets'!I:I, MATCH($S7, 'Results 10 year vets'!N:N, 0)),0),"")</f>
        <v>49</v>
      </c>
      <c r="Y7" t="str">
        <f>IFERROR(VLOOKUP(X7, 'Results 10 year vets'!A:B,2,FALSE), "")</f>
        <v>Sam Dredge</v>
      </c>
      <c r="AA7">
        <v>6</v>
      </c>
      <c r="AB7" s="14">
        <f>IFERROR(SMALL('Results 10 year vets'!M:M,AD6+1), "No more teams of 2")</f>
        <v>43.015099999999997</v>
      </c>
      <c r="AC7" s="14">
        <f>COUNTIF('Results 10 year vets'!N:N, 'Male Team'!AE7)</f>
        <v>2</v>
      </c>
      <c r="AD7" s="14">
        <f>SUM($AC$2:AC7)</f>
        <v>51</v>
      </c>
      <c r="AE7" t="str">
        <f>IFERROR(VLOOKUP(AB7,'Results 10 year vets'!M:N, 2, FALSE), "")</f>
        <v>City of Hull AC:Male</v>
      </c>
      <c r="AF7">
        <f>IFERROR(ROUND(INDEX(Table1[1st counter], MATCH($AE7, Table1[Team Gender], 0)),0),"")</f>
        <v>12</v>
      </c>
      <c r="AG7" t="str">
        <f>IFERROR(VLOOKUP(AF7,'Results 10 year vets'!A:B,2,FALSE), "")</f>
        <v>Adrian Bushby</v>
      </c>
      <c r="AH7">
        <f>IFERROR(ROUND(INDEX('Results 10 year vets'!H:H, MATCH($AE7, 'Results 10 year vets'!N:N, 0)),0),"")</f>
        <v>31</v>
      </c>
      <c r="AI7" t="str">
        <f>IFERROR(VLOOKUP(AH7,'Results 10 year vets'!A:B,2,FALSE), "")</f>
        <v>Jim Rogers</v>
      </c>
    </row>
    <row r="8" spans="1:35" x14ac:dyDescent="0.2">
      <c r="A8">
        <v>7</v>
      </c>
      <c r="B8" s="14">
        <f>IFERROR(SMALL('Results 10 year vets'!K:K,D7+1), "No more teams of 4")</f>
        <v>218.01797499999998</v>
      </c>
      <c r="C8" s="14">
        <f>COUNTIF('Results 10 year vets'!N:N, 'Male Team'!E8)</f>
        <v>4</v>
      </c>
      <c r="D8" s="14">
        <f>SUM($C$2:C8)</f>
        <v>64</v>
      </c>
      <c r="E8" t="str">
        <f>IFERROR(VLOOKUP(B8,'Results 10 year vets'!K:N, 4, FALSE), "")</f>
        <v>Scarborough AC:Male</v>
      </c>
      <c r="F8">
        <f>IFERROR(ROUND(INDEX('Results 10 year vets'!G:G, MATCH($E8, 'Results 10 year vets'!N:N, 0)),0),"")</f>
        <v>11</v>
      </c>
      <c r="G8" t="str">
        <f>IFERROR(VLOOKUP(F8,'Results 10 year vets'!A:B,2,FALSE), "")</f>
        <v>Paul Lawton</v>
      </c>
      <c r="H8">
        <f>IFERROR(ROUND(INDEX('Results 10 year vets'!H:H, MATCH($E8, 'Results 10 year vets'!N:N, 0)),0),"")</f>
        <v>62</v>
      </c>
      <c r="I8" t="str">
        <f>IFERROR(VLOOKUP(H8, 'Results 10 year vets'!A:B,2,FALSE), "")</f>
        <v>Robert Bailey</v>
      </c>
      <c r="J8">
        <f>IFERROR(ROUND(INDEX('Results 10 year vets'!I:I, MATCH($E8, 'Results 10 year vets'!N:N, 0)),0),"")</f>
        <v>70</v>
      </c>
      <c r="K8" t="str">
        <f>IFERROR(VLOOKUP(J8, 'Results 10 year vets'!A:B,2,FALSE), "")</f>
        <v>Christopher Clayton</v>
      </c>
      <c r="L8">
        <f>IFERROR(ROUND(INDEX('Results 10 year vets'!J:J, MATCH($E8, 'Results 10 year vets'!N:N, 0)),0),"")</f>
        <v>75</v>
      </c>
      <c r="M8" t="str">
        <f>IFERROR(VLOOKUP(L8,'Results 10 year vets'!A:B,2,FALSE), "")</f>
        <v>Mark May</v>
      </c>
      <c r="O8">
        <v>7</v>
      </c>
      <c r="P8" s="14">
        <f>IFERROR(SMALL('Results 10 year vets'!L:L,R7+1), "No more teams of 3")</f>
        <v>109.02521</v>
      </c>
      <c r="Q8" s="14">
        <f>COUNTIF('Results 10 year vets'!N:N, 'Male Team'!S8)</f>
        <v>7</v>
      </c>
      <c r="R8" s="14">
        <f>SUM($Q$2:Q8)</f>
        <v>63</v>
      </c>
      <c r="S8" t="str">
        <f>IFERROR(VLOOKUP(P8,'Results 10 year vets'!L:N, 3, FALSE), "")</f>
        <v>North York Moors AC:Male</v>
      </c>
      <c r="T8">
        <f>IFERROR(ROUND(INDEX('Results 10 year vets'!G:G, MATCH($S8, 'Results 10 year vets'!N:N, 0)),0),"")</f>
        <v>21</v>
      </c>
      <c r="U8" t="str">
        <f>IFERROR(VLOOKUP(T8, 'Results 10 year vets'!A:B,2,FALSE), "")</f>
        <v>Richard Atkins</v>
      </c>
      <c r="V8">
        <f>IFERROR(ROUND(INDEX('Results 10 year vets'!H:H, MATCH($S8, 'Results 10 year vets'!N:N, 0)),0),"")</f>
        <v>37</v>
      </c>
      <c r="W8" t="str">
        <f>IFERROR(VLOOKUP(V8, 'Results 10 year vets'!A:B,2,FALSE), "")</f>
        <v>David Hughes</v>
      </c>
      <c r="X8">
        <f>IFERROR(ROUND(INDEX('Results 10 year vets'!I:I, MATCH($S8, 'Results 10 year vets'!N:N, 0)),0),"")</f>
        <v>51</v>
      </c>
      <c r="Y8" t="str">
        <f>IFERROR(VLOOKUP(X8, 'Results 10 year vets'!A:B,2,FALSE), "")</f>
        <v>Angus Sanderson</v>
      </c>
      <c r="AA8">
        <v>7</v>
      </c>
      <c r="AB8" s="14">
        <f>IFERROR(SMALL('Results 10 year vets'!M:M,AD7+1), "No more teams of 2")</f>
        <v>48.013799999999996</v>
      </c>
      <c r="AC8" s="14">
        <f>COUNTIF('Results 10 year vets'!N:N, 'Male Team'!AE8)</f>
        <v>3</v>
      </c>
      <c r="AD8" s="14">
        <f>SUM($AC$2:AC8)</f>
        <v>54</v>
      </c>
      <c r="AE8" t="str">
        <f>IFERROR(VLOOKUP(AB8,'Results 10 year vets'!M:N, 2, FALSE), "")</f>
        <v>Middlesbrough &amp; Cleveland Harriers:Male</v>
      </c>
      <c r="AF8">
        <f>IFERROR(ROUND(INDEX(Table1[1st counter], MATCH($AE8, Table1[Team Gender], 0)),0),"")</f>
        <v>10</v>
      </c>
      <c r="AG8" t="str">
        <f>IFERROR(VLOOKUP(AF8,'Results 10 year vets'!A:B,2,FALSE), "")</f>
        <v>Stephen McDougall</v>
      </c>
      <c r="AH8">
        <f>IFERROR(ROUND(INDEX('Results 10 year vets'!H:H, MATCH($AE8, 'Results 10 year vets'!N:N, 0)),0),"")</f>
        <v>38</v>
      </c>
      <c r="AI8" t="str">
        <f>IFERROR(VLOOKUP(AH8,'Results 10 year vets'!A:B,2,FALSE), "")</f>
        <v>Martin Vasey</v>
      </c>
    </row>
    <row r="9" spans="1:35" x14ac:dyDescent="0.2">
      <c r="A9">
        <v>8</v>
      </c>
      <c r="B9" s="14" t="str">
        <f>IFERROR(SMALL('Results 10 year vets'!K:K,D8+1), "No more teams of 4")</f>
        <v>No more teams of 4</v>
      </c>
      <c r="C9" s="14">
        <f>COUNTIF('Results 10 year vets'!N:N, 'Male Team'!E9)</f>
        <v>1047075</v>
      </c>
      <c r="D9" s="14">
        <f>SUM($C$2:C9)</f>
        <v>1047139</v>
      </c>
      <c r="E9" t="str">
        <f>IFERROR(VLOOKUP(B9,'Results 10 year vets'!K:N, 4, FALSE), "")</f>
        <v/>
      </c>
      <c r="F9" t="str">
        <f>IFERROR(ROUND(INDEX('Results 10 year vets'!G:G, MATCH($E9, 'Results 10 year vets'!N:N, 0)),0),"")</f>
        <v/>
      </c>
      <c r="G9" t="str">
        <f>IFERROR(VLOOKUP(F9,'Results 10 year vets'!A:B,2,FALSE), "")</f>
        <v/>
      </c>
      <c r="H9" t="str">
        <f>IFERROR(ROUND(INDEX('Results 10 year vets'!H:H, MATCH($E9, 'Results 10 year vets'!N:N, 0)),0),"")</f>
        <v/>
      </c>
      <c r="I9" t="str">
        <f>IFERROR(VLOOKUP(H9, 'Results 10 year vets'!A:B,2,FALSE), "")</f>
        <v/>
      </c>
      <c r="J9" t="str">
        <f>IFERROR(ROUND(INDEX('Results 10 year vets'!I:I, MATCH($E9, 'Results 10 year vets'!N:N, 0)),0),"")</f>
        <v/>
      </c>
      <c r="K9" t="str">
        <f>IFERROR(VLOOKUP(J9, 'Results 10 year vets'!A:B,2,FALSE), "")</f>
        <v/>
      </c>
      <c r="L9" t="str">
        <f>IFERROR(ROUND(INDEX('Results 10 year vets'!J:J, MATCH($E9, 'Results 10 year vets'!N:N, 0)),0),"")</f>
        <v/>
      </c>
      <c r="M9" t="str">
        <f>IFERROR(VLOOKUP(L9,'Results 10 year vets'!A:B,2,FALSE), "")</f>
        <v/>
      </c>
      <c r="O9">
        <v>8</v>
      </c>
      <c r="P9" s="14">
        <f>IFERROR(SMALL('Results 10 year vets'!L:L,R8+1), "No more teams of 3")</f>
        <v>132.01464000000001</v>
      </c>
      <c r="Q9" s="14">
        <f>COUNTIF('Results 10 year vets'!N:N, 'Male Team'!S9)</f>
        <v>3</v>
      </c>
      <c r="R9" s="14">
        <f>SUM($Q$2:Q9)</f>
        <v>66</v>
      </c>
      <c r="S9" t="str">
        <f>IFERROR(VLOOKUP(P9,'Results 10 year vets'!L:N, 3, FALSE), "")</f>
        <v>Middlesbrough &amp; Cleveland Harriers:Male</v>
      </c>
      <c r="T9">
        <f>IFERROR(ROUND(INDEX('Results 10 year vets'!G:G, MATCH($S9, 'Results 10 year vets'!N:N, 0)),0),"")</f>
        <v>10</v>
      </c>
      <c r="U9" t="str">
        <f>IFERROR(VLOOKUP(T9, 'Results 10 year vets'!A:B,2,FALSE), "")</f>
        <v>Stephen McDougall</v>
      </c>
      <c r="V9">
        <f>IFERROR(ROUND(INDEX('Results 10 year vets'!H:H, MATCH($S9, 'Results 10 year vets'!N:N, 0)),0),"")</f>
        <v>38</v>
      </c>
      <c r="W9" t="str">
        <f>IFERROR(VLOOKUP(V9, 'Results 10 year vets'!A:B,2,FALSE), "")</f>
        <v>Martin Vasey</v>
      </c>
      <c r="X9">
        <f>IFERROR(ROUND(INDEX('Results 10 year vets'!I:I, MATCH($S9, 'Results 10 year vets'!N:N, 0)),0),"")</f>
        <v>84</v>
      </c>
      <c r="Y9" t="str">
        <f>IFERROR(VLOOKUP(X9, 'Results 10 year vets'!A:B,2,FALSE), "")</f>
        <v>Paul Wilkin</v>
      </c>
      <c r="AA9">
        <v>8</v>
      </c>
      <c r="AB9" s="14">
        <f>IFERROR(SMALL('Results 10 year vets'!M:M,AD8+1), "No more teams of 2")</f>
        <v>58.024699999999996</v>
      </c>
      <c r="AC9" s="14">
        <f>COUNTIF('Results 10 year vets'!N:N, 'Male Team'!AE9)</f>
        <v>7</v>
      </c>
      <c r="AD9" s="14">
        <f>SUM($AC$2:AC9)</f>
        <v>61</v>
      </c>
      <c r="AE9" t="str">
        <f>IFERROR(VLOOKUP(AB9,'Results 10 year vets'!M:N, 2, FALSE), "")</f>
        <v>North York Moors AC:Male</v>
      </c>
      <c r="AF9">
        <f>IFERROR(ROUND(INDEX(Table1[1st counter], MATCH($AE9, Table1[Team Gender], 0)),0),"")</f>
        <v>21</v>
      </c>
      <c r="AG9" t="str">
        <f>IFERROR(VLOOKUP(AF9,'Results 10 year vets'!A:B,2,FALSE), "")</f>
        <v>Richard Atkins</v>
      </c>
      <c r="AH9">
        <f>IFERROR(ROUND(INDEX('Results 10 year vets'!H:H, MATCH($AE9, 'Results 10 year vets'!N:N, 0)),0),"")</f>
        <v>37</v>
      </c>
      <c r="AI9" t="str">
        <f>IFERROR(VLOOKUP(AH9,'Results 10 year vets'!A:B,2,FALSE), "")</f>
        <v>David Hughes</v>
      </c>
    </row>
    <row r="10" spans="1:35" x14ac:dyDescent="0.2">
      <c r="A10">
        <v>9</v>
      </c>
      <c r="B10" s="14" t="str">
        <f>IFERROR(SMALL('Results 10 year vets'!K:K,D9+1), "No more teams of 4")</f>
        <v>No more teams of 4</v>
      </c>
      <c r="C10" s="14">
        <f>COUNTIF('Results 10 year vets'!N:N, 'Male Team'!E10)</f>
        <v>1047075</v>
      </c>
      <c r="D10" s="14">
        <f>SUM($C$2:C10)</f>
        <v>2094214</v>
      </c>
      <c r="E10" t="str">
        <f>IFERROR(VLOOKUP(B10,'Results 10 year vets'!K:N, 4, FALSE), "")</f>
        <v/>
      </c>
      <c r="F10" t="str">
        <f>IFERROR(ROUND(INDEX('Results 10 year vets'!G:G, MATCH($E10, 'Results 10 year vets'!N:N, 0)),0),"")</f>
        <v/>
      </c>
      <c r="G10" t="str">
        <f>IFERROR(VLOOKUP(F10,'Results 10 year vets'!A:B,2,FALSE), "")</f>
        <v/>
      </c>
      <c r="H10" t="str">
        <f>IFERROR(ROUND(INDEX('Results 10 year vets'!H:H, MATCH($E10, 'Results 10 year vets'!N:N, 0)),0),"")</f>
        <v/>
      </c>
      <c r="I10" t="str">
        <f>IFERROR(VLOOKUP(H10, 'Results 10 year vets'!A:B,2,FALSE), "")</f>
        <v/>
      </c>
      <c r="J10" t="str">
        <f>IFERROR(ROUND(INDEX('Results 10 year vets'!I:I, MATCH($E10, 'Results 10 year vets'!N:N, 0)),0),"")</f>
        <v/>
      </c>
      <c r="K10" t="str">
        <f>IFERROR(VLOOKUP(J10, 'Results 10 year vets'!A:B,2,FALSE), "")</f>
        <v/>
      </c>
      <c r="L10" t="str">
        <f>IFERROR(ROUND(INDEX('Results 10 year vets'!J:J, MATCH($E10, 'Results 10 year vets'!N:N, 0)),0),"")</f>
        <v/>
      </c>
      <c r="M10" t="str">
        <f>IFERROR(VLOOKUP(L10,'Results 10 year vets'!A:B,2,FALSE), "")</f>
        <v/>
      </c>
      <c r="O10">
        <v>9</v>
      </c>
      <c r="P10" s="14">
        <f>IFERROR(SMALL('Results 10 year vets'!L:L,R9+1), "No more teams of 3")</f>
        <v>143.0179</v>
      </c>
      <c r="Q10" s="14">
        <f>COUNTIF('Results 10 year vets'!N:N, 'Male Team'!S10)</f>
        <v>4</v>
      </c>
      <c r="R10" s="14">
        <f>SUM($Q$2:Q10)</f>
        <v>70</v>
      </c>
      <c r="S10" t="str">
        <f>IFERROR(VLOOKUP(P10,'Results 10 year vets'!L:N, 3, FALSE), "")</f>
        <v>Scarborough AC:Male</v>
      </c>
      <c r="T10">
        <f>IFERROR(ROUND(INDEX('Results 10 year vets'!G:G, MATCH($S10, 'Results 10 year vets'!N:N, 0)),0),"")</f>
        <v>11</v>
      </c>
      <c r="U10" t="str">
        <f>IFERROR(VLOOKUP(T10, 'Results 10 year vets'!A:B,2,FALSE), "")</f>
        <v>Paul Lawton</v>
      </c>
      <c r="V10">
        <f>IFERROR(ROUND(INDEX('Results 10 year vets'!H:H, MATCH($S10, 'Results 10 year vets'!N:N, 0)),0),"")</f>
        <v>62</v>
      </c>
      <c r="W10" t="str">
        <f>IFERROR(VLOOKUP(V10, 'Results 10 year vets'!A:B,2,FALSE), "")</f>
        <v>Robert Bailey</v>
      </c>
      <c r="X10">
        <f>IFERROR(ROUND(INDEX('Results 10 year vets'!I:I, MATCH($S10, 'Results 10 year vets'!N:N, 0)),0),"")</f>
        <v>70</v>
      </c>
      <c r="Y10" t="str">
        <f>IFERROR(VLOOKUP(X10, 'Results 10 year vets'!A:B,2,FALSE), "")</f>
        <v>Christopher Clayton</v>
      </c>
      <c r="AA10">
        <v>9</v>
      </c>
      <c r="AB10" s="14">
        <f>IFERROR(SMALL('Results 10 year vets'!M:M,AD9+1), "No more teams of 2")</f>
        <v>59.029299999999999</v>
      </c>
      <c r="AC10" s="14">
        <f>COUNTIF('Results 10 year vets'!N:N, 'Male Team'!AE10)</f>
        <v>7</v>
      </c>
      <c r="AD10" s="14">
        <f>SUM($AC$2:AC10)</f>
        <v>68</v>
      </c>
      <c r="AE10" t="str">
        <f>IFERROR(VLOOKUP(AB10,'Results 10 year vets'!M:N, 2, FALSE), "")</f>
        <v>York Acorn RC:Male</v>
      </c>
      <c r="AF10">
        <f>IFERROR(ROUND(INDEX(Table1[1st counter], MATCH($AE10, Table1[Team Gender], 0)),0),"")</f>
        <v>26</v>
      </c>
      <c r="AG10" t="str">
        <f>IFERROR(VLOOKUP(AF10,'Results 10 year vets'!A:B,2,FALSE), "")</f>
        <v>Lewis Hutchinson</v>
      </c>
      <c r="AH10">
        <f>IFERROR(ROUND(INDEX('Results 10 year vets'!H:H, MATCH($AE10, 'Results 10 year vets'!N:N, 0)),0),"")</f>
        <v>33</v>
      </c>
      <c r="AI10" t="str">
        <f>IFERROR(VLOOKUP(AH10,'Results 10 year vets'!A:B,2,FALSE), "")</f>
        <v>Ed Woollard</v>
      </c>
    </row>
    <row r="11" spans="1:35" x14ac:dyDescent="0.2">
      <c r="A11">
        <v>10</v>
      </c>
      <c r="B11" s="14" t="str">
        <f>IFERROR(SMALL('Results 10 year vets'!K:K,D10+1), "No more teams of 4")</f>
        <v>No more teams of 4</v>
      </c>
      <c r="C11" s="14">
        <f>COUNTIF('Results 10 year vets'!N:N, 'Male Team'!E11)</f>
        <v>1047075</v>
      </c>
      <c r="D11" s="14">
        <f>SUM($C$2:C11)</f>
        <v>3141289</v>
      </c>
      <c r="E11" t="str">
        <f>IFERROR(VLOOKUP(B11,'Results 10 year vets'!K:N, 4, FALSE), "")</f>
        <v/>
      </c>
      <c r="F11" t="str">
        <f>IFERROR(ROUND(INDEX('Results 10 year vets'!G:G, MATCH($E11, 'Results 10 year vets'!N:N, 0)),0),"")</f>
        <v/>
      </c>
      <c r="G11" t="str">
        <f>IFERROR(VLOOKUP(F11,'Results 10 year vets'!A:B,2,FALSE), "")</f>
        <v/>
      </c>
      <c r="H11" t="str">
        <f>IFERROR(ROUND(INDEX('Results 10 year vets'!H:H, MATCH($E11, 'Results 10 year vets'!N:N, 0)),0),"")</f>
        <v/>
      </c>
      <c r="I11" t="str">
        <f>IFERROR(VLOOKUP(H11, 'Results 10 year vets'!A:B,2,FALSE), "")</f>
        <v/>
      </c>
      <c r="J11" t="str">
        <f>IFERROR(ROUND(INDEX('Results 10 year vets'!I:I, MATCH($E11, 'Results 10 year vets'!N:N, 0)),0),"")</f>
        <v/>
      </c>
      <c r="K11" t="str">
        <f>IFERROR(VLOOKUP(J11, 'Results 10 year vets'!A:B,2,FALSE), "")</f>
        <v/>
      </c>
      <c r="L11" t="str">
        <f>IFERROR(ROUND(INDEX('Results 10 year vets'!J:J, MATCH($E11, 'Results 10 year vets'!N:N, 0)),0),"")</f>
        <v/>
      </c>
      <c r="M11" t="str">
        <f>IFERROR(VLOOKUP(L11,'Results 10 year vets'!A:B,2,FALSE), "")</f>
        <v/>
      </c>
      <c r="O11">
        <v>10</v>
      </c>
      <c r="P11" s="14">
        <f>IFERROR(SMALL('Results 10 year vets'!L:L,R10+1), "No more teams of 3")</f>
        <v>163.00945999999999</v>
      </c>
      <c r="Q11" s="14">
        <f>COUNTIF('Results 10 year vets'!N:N, 'Male Team'!S11)</f>
        <v>3</v>
      </c>
      <c r="R11" s="14">
        <f>SUM($Q$2:Q11)</f>
        <v>73</v>
      </c>
      <c r="S11" t="str">
        <f>IFERROR(VLOOKUP(P11,'Results 10 year vets'!L:N, 3, FALSE), "")</f>
        <v>Beverley AC:Male</v>
      </c>
      <c r="T11">
        <f>IFERROR(ROUND(INDEX('Results 10 year vets'!G:G, MATCH($S11, 'Results 10 year vets'!N:N, 0)),0),"")</f>
        <v>1</v>
      </c>
      <c r="U11" t="str">
        <f>IFERROR(VLOOKUP(T11, 'Results 10 year vets'!A:B,2,FALSE), "")</f>
        <v>Rob Sparkes</v>
      </c>
      <c r="V11">
        <f>IFERROR(ROUND(INDEX('Results 10 year vets'!H:H, MATCH($S11, 'Results 10 year vets'!N:N, 0)),0),"")</f>
        <v>76</v>
      </c>
      <c r="W11" t="str">
        <f>IFERROR(VLOOKUP(V11, 'Results 10 year vets'!A:B,2,FALSE), "")</f>
        <v>Andrew Johnson</v>
      </c>
      <c r="X11">
        <f>IFERROR(ROUND(INDEX('Results 10 year vets'!I:I, MATCH($S11, 'Results 10 year vets'!N:N, 0)),0),"")</f>
        <v>86</v>
      </c>
      <c r="Y11" t="str">
        <f>IFERROR(VLOOKUP(X11, 'Results 10 year vets'!A:B,2,FALSE), "")</f>
        <v>Richard Parkin</v>
      </c>
      <c r="AA11">
        <v>10</v>
      </c>
      <c r="AB11" s="14">
        <f>IFERROR(SMALL('Results 10 year vets'!M:M,AD10+1), "No more teams of 2")</f>
        <v>73.017200000000003</v>
      </c>
      <c r="AC11" s="14">
        <f>COUNTIF('Results 10 year vets'!N:N, 'Male Team'!AE11)</f>
        <v>4</v>
      </c>
      <c r="AD11" s="14">
        <f>SUM($AC$2:AC11)</f>
        <v>72</v>
      </c>
      <c r="AE11" t="str">
        <f>IFERROR(VLOOKUP(AB11,'Results 10 year vets'!M:N, 2, FALSE), "")</f>
        <v>Scarborough AC:Male</v>
      </c>
      <c r="AF11">
        <f>IFERROR(ROUND(INDEX(Table1[1st counter], MATCH($AE11, Table1[Team Gender], 0)),0),"")</f>
        <v>11</v>
      </c>
      <c r="AG11" t="str">
        <f>IFERROR(VLOOKUP(AF11,'Results 10 year vets'!A:B,2,FALSE), "")</f>
        <v>Paul Lawton</v>
      </c>
      <c r="AH11">
        <f>IFERROR(ROUND(INDEX('Results 10 year vets'!H:H, MATCH($AE11, 'Results 10 year vets'!N:N, 0)),0),"")</f>
        <v>62</v>
      </c>
      <c r="AI11" t="str">
        <f>IFERROR(VLOOKUP(AH11,'Results 10 year vets'!A:B,2,FALSE), "")</f>
        <v>Robert Bailey</v>
      </c>
    </row>
    <row r="12" spans="1:35" x14ac:dyDescent="0.2">
      <c r="A12">
        <v>11</v>
      </c>
      <c r="B12" s="14" t="str">
        <f>IFERROR(SMALL('Results 10 year vets'!K:K,D11+1), "No more teams of 4")</f>
        <v>No more teams of 4</v>
      </c>
      <c r="C12" s="14">
        <f>COUNTIF('Results 10 year vets'!N:N, 'Male Team'!E12)</f>
        <v>1047075</v>
      </c>
      <c r="D12" s="14">
        <f>SUM($C$2:C12)</f>
        <v>4188364</v>
      </c>
      <c r="E12" t="str">
        <f>IFERROR(VLOOKUP(B12,'Results 10 year vets'!K:N, 4, FALSE), "")</f>
        <v/>
      </c>
      <c r="F12" t="str">
        <f>IFERROR(ROUND(INDEX('Results 10 year vets'!G:G, MATCH($E12, 'Results 10 year vets'!N:N, 0)),0),"")</f>
        <v/>
      </c>
      <c r="G12" t="str">
        <f>IFERROR(VLOOKUP(F12,'Results 10 year vets'!A:B,2,FALSE), "")</f>
        <v/>
      </c>
      <c r="H12" t="str">
        <f>IFERROR(ROUND(INDEX('Results 10 year vets'!H:H, MATCH($E12, 'Results 10 year vets'!N:N, 0)),0),"")</f>
        <v/>
      </c>
      <c r="I12" t="str">
        <f>IFERROR(VLOOKUP(H12, 'Results 10 year vets'!A:B,2,FALSE), "")</f>
        <v/>
      </c>
      <c r="J12" t="str">
        <f>IFERROR(ROUND(INDEX('Results 10 year vets'!I:I, MATCH($E12, 'Results 10 year vets'!N:N, 0)),0),"")</f>
        <v/>
      </c>
      <c r="K12" t="str">
        <f>IFERROR(VLOOKUP(J12, 'Results 10 year vets'!A:B,2,FALSE), "")</f>
        <v/>
      </c>
      <c r="L12" t="str">
        <f>IFERROR(ROUND(INDEX('Results 10 year vets'!J:J, MATCH($E12, 'Results 10 year vets'!N:N, 0)),0),"")</f>
        <v/>
      </c>
      <c r="M12" t="str">
        <f>IFERROR(VLOOKUP(L12,'Results 10 year vets'!A:B,2,FALSE), "")</f>
        <v/>
      </c>
      <c r="O12">
        <v>11</v>
      </c>
      <c r="P12" s="14">
        <f>IFERROR(SMALL('Results 10 year vets'!L:L,R11+1), "No more teams of 3")</f>
        <v>179.03635</v>
      </c>
      <c r="Q12" s="14">
        <f>COUNTIF('Results 10 year vets'!N:N, 'Male Team'!S12)</f>
        <v>3</v>
      </c>
      <c r="R12" s="14">
        <f>SUM($Q$2:Q12)</f>
        <v>76</v>
      </c>
      <c r="S12" t="str">
        <f>IFERROR(VLOOKUP(P12,'Results 10 year vets'!L:N, 3, FALSE), "")</f>
        <v>Thirsk &amp; Sowerby Harriers:Male</v>
      </c>
      <c r="T12">
        <f>IFERROR(ROUND(INDEX('Results 10 year vets'!G:G, MATCH($S12, 'Results 10 year vets'!N:N, 0)),0),"")</f>
        <v>29</v>
      </c>
      <c r="U12" t="str">
        <f>IFERROR(VLOOKUP(T12, 'Results 10 year vets'!A:B,2,FALSE), "")</f>
        <v>Ashley Dodgson</v>
      </c>
      <c r="V12">
        <f>IFERROR(ROUND(INDEX('Results 10 year vets'!H:H, MATCH($S12, 'Results 10 year vets'!N:N, 0)),0),"")</f>
        <v>65</v>
      </c>
      <c r="W12" t="str">
        <f>IFERROR(VLOOKUP(V12, 'Results 10 year vets'!A:B,2,FALSE), "")</f>
        <v>Paul Chapman</v>
      </c>
      <c r="X12">
        <f>IFERROR(ROUND(INDEX('Results 10 year vets'!I:I, MATCH($S12, 'Results 10 year vets'!N:N, 0)),0),"")</f>
        <v>85</v>
      </c>
      <c r="Y12" t="str">
        <f>IFERROR(VLOOKUP(X12, 'Results 10 year vets'!A:B,2,FALSE), "")</f>
        <v>Alan Simpson</v>
      </c>
      <c r="AA12">
        <v>11</v>
      </c>
      <c r="AB12" s="14">
        <f>IFERROR(SMALL('Results 10 year vets'!M:M,AD11+1), "No more teams of 2")</f>
        <v>77.008600000000001</v>
      </c>
      <c r="AC12" s="14">
        <f>COUNTIF('Results 10 year vets'!N:N, 'Male Team'!AE12)</f>
        <v>3</v>
      </c>
      <c r="AD12" s="14">
        <f>SUM($AC$2:AC12)</f>
        <v>75</v>
      </c>
      <c r="AE12" t="str">
        <f>IFERROR(VLOOKUP(AB12,'Results 10 year vets'!M:N, 2, FALSE), "")</f>
        <v>Beverley AC:Male</v>
      </c>
      <c r="AF12">
        <f>IFERROR(ROUND(INDEX(Table1[1st counter], MATCH($AE12, Table1[Team Gender], 0)),0),"")</f>
        <v>1</v>
      </c>
      <c r="AG12" t="str">
        <f>IFERROR(VLOOKUP(AF12,'Results 10 year vets'!A:B,2,FALSE), "")</f>
        <v>Rob Sparkes</v>
      </c>
      <c r="AH12">
        <f>IFERROR(ROUND(INDEX('Results 10 year vets'!H:H, MATCH($AE12, 'Results 10 year vets'!N:N, 0)),0),"")</f>
        <v>76</v>
      </c>
      <c r="AI12" t="str">
        <f>IFERROR(VLOOKUP(AH12,'Results 10 year vets'!A:B,2,FALSE), "")</f>
        <v>Andrew Johnson</v>
      </c>
    </row>
    <row r="13" spans="1:35" x14ac:dyDescent="0.2">
      <c r="A13">
        <v>12</v>
      </c>
      <c r="B13" s="14" t="str">
        <f>IFERROR(SMALL('Results 10 year vets'!K:K,D12+1), "No more teams of 4")</f>
        <v>No more teams of 4</v>
      </c>
      <c r="C13" s="14">
        <f>COUNTIF('Results 10 year vets'!N:N, 'Male Team'!E13)</f>
        <v>1047075</v>
      </c>
      <c r="D13" s="14">
        <f>SUM($C$2:C13)</f>
        <v>5235439</v>
      </c>
      <c r="E13" t="str">
        <f>IFERROR(VLOOKUP(B13,'Results 10 year vets'!K:N, 4, FALSE), "")</f>
        <v/>
      </c>
      <c r="F13" t="str">
        <f>IFERROR(ROUND(INDEX('Results 10 year vets'!G:G, MATCH($E13, 'Results 10 year vets'!N:N, 0)),0),"")</f>
        <v/>
      </c>
      <c r="G13" t="str">
        <f>IFERROR(VLOOKUP(F13,'Results 10 year vets'!A:B,2,FALSE), "")</f>
        <v/>
      </c>
      <c r="H13" t="str">
        <f>IFERROR(ROUND(INDEX('Results 10 year vets'!H:H, MATCH($E13, 'Results 10 year vets'!N:N, 0)),0),"")</f>
        <v/>
      </c>
      <c r="I13" t="str">
        <f>IFERROR(VLOOKUP(H13, 'Results 10 year vets'!A:B,2,FALSE), "")</f>
        <v/>
      </c>
      <c r="J13" t="str">
        <f>IFERROR(ROUND(INDEX('Results 10 year vets'!I:I, MATCH($E13, 'Results 10 year vets'!N:N, 0)),0),"")</f>
        <v/>
      </c>
      <c r="K13" t="str">
        <f>IFERROR(VLOOKUP(J13, 'Results 10 year vets'!A:B,2,FALSE), "")</f>
        <v/>
      </c>
      <c r="L13" t="str">
        <f>IFERROR(ROUND(INDEX('Results 10 year vets'!J:J, MATCH($E13, 'Results 10 year vets'!N:N, 0)),0),"")</f>
        <v/>
      </c>
      <c r="M13" t="str">
        <f>IFERROR(VLOOKUP(L13,'Results 10 year vets'!A:B,2,FALSE), "")</f>
        <v/>
      </c>
      <c r="O13">
        <v>12</v>
      </c>
      <c r="P13" s="14" t="str">
        <f>IFERROR(SMALL('Results 10 year vets'!L:L,R12+1), "No more teams of 3")</f>
        <v>No more teams of 3</v>
      </c>
      <c r="Q13" s="14">
        <f>COUNTIF('Results 10 year vets'!N:N, 'Male Team'!S13)</f>
        <v>1047075</v>
      </c>
      <c r="R13" s="14">
        <f>SUM($Q$2:Q13)</f>
        <v>1047151</v>
      </c>
      <c r="S13" t="str">
        <f>IFERROR(VLOOKUP(P13,'Results 10 year vets'!L:N, 3, FALSE), "")</f>
        <v/>
      </c>
      <c r="T13" t="str">
        <f>IFERROR(ROUND(INDEX('Results 10 year vets'!G:G, MATCH($S13, 'Results 10 year vets'!N:N, 0)),0),"")</f>
        <v/>
      </c>
      <c r="U13" t="str">
        <f>IFERROR(VLOOKUP(T13, 'Results 10 year vets'!A:B,2,FALSE), "")</f>
        <v/>
      </c>
      <c r="V13" t="str">
        <f>IFERROR(ROUND(INDEX('Results 10 year vets'!H:H, MATCH($S13, 'Results 10 year vets'!N:N, 0)),0),"")</f>
        <v/>
      </c>
      <c r="W13" t="str">
        <f>IFERROR(VLOOKUP(V13, 'Results 10 year vets'!A:B,2,FALSE), "")</f>
        <v/>
      </c>
      <c r="X13" t="str">
        <f>IFERROR(ROUND(INDEX('Results 10 year vets'!I:I, MATCH($S13, 'Results 10 year vets'!N:N, 0)),0),"")</f>
        <v/>
      </c>
      <c r="Y13" t="str">
        <f>IFERROR(VLOOKUP(X13, 'Results 10 year vets'!A:B,2,FALSE), "")</f>
        <v/>
      </c>
      <c r="AA13">
        <v>12</v>
      </c>
      <c r="AB13" s="14">
        <f>IFERROR(SMALL('Results 10 year vets'!M:M,AD12+1), "No more teams of 2")</f>
        <v>77.030200000000008</v>
      </c>
      <c r="AC13" s="14">
        <f>COUNTIF('Results 10 year vets'!N:N, 'Male Team'!AE13)</f>
        <v>2</v>
      </c>
      <c r="AD13" s="14">
        <f>SUM($AC$2:AC13)</f>
        <v>77</v>
      </c>
      <c r="AE13" t="str">
        <f>IFERROR(VLOOKUP(AB13,'Results 10 year vets'!M:N, 2, FALSE), "")</f>
        <v>Billingham RC:Male</v>
      </c>
      <c r="AF13">
        <f>IFERROR(ROUND(INDEX(Table1[1st counter], MATCH($AE13, Table1[Team Gender], 0)),0),"")</f>
        <v>25</v>
      </c>
      <c r="AG13" t="str">
        <f>IFERROR(VLOOKUP(AF13,'Results 10 year vets'!A:B,2,FALSE), "")</f>
        <v>Chris Jefferies</v>
      </c>
      <c r="AH13">
        <f>IFERROR(ROUND(INDEX('Results 10 year vets'!H:H, MATCH($AE13, 'Results 10 year vets'!N:N, 0)),0),"")</f>
        <v>52</v>
      </c>
      <c r="AI13" t="str">
        <f>IFERROR(VLOOKUP(AH13,'Results 10 year vets'!A:B,2,FALSE), "")</f>
        <v>Stephen Roe</v>
      </c>
    </row>
    <row r="14" spans="1:35" x14ac:dyDescent="0.2">
      <c r="A14">
        <v>13</v>
      </c>
      <c r="B14" s="14" t="str">
        <f>IFERROR(SMALL('Results 10 year vets'!K:K,D13+1), "No more teams of 4")</f>
        <v>No more teams of 4</v>
      </c>
      <c r="C14" s="14">
        <f>COUNTIF('Results 10 year vets'!N:N, 'Male Team'!E14)</f>
        <v>1047075</v>
      </c>
      <c r="D14" s="14">
        <f>SUM($C$2:C14)</f>
        <v>6282514</v>
      </c>
      <c r="E14" t="str">
        <f>IFERROR(VLOOKUP(B14,'Results 10 year vets'!K:N, 4, FALSE), "")</f>
        <v/>
      </c>
      <c r="F14" t="str">
        <f>IFERROR(ROUND(INDEX('Results 10 year vets'!G:G, MATCH($E14, 'Results 10 year vets'!N:N, 0)),0),"")</f>
        <v/>
      </c>
      <c r="G14" t="str">
        <f>IFERROR(VLOOKUP(F14,'Results 10 year vets'!A:B,2,FALSE), "")</f>
        <v/>
      </c>
      <c r="H14" t="str">
        <f>IFERROR(ROUND(INDEX('Results 10 year vets'!H:H, MATCH($E14, 'Results 10 year vets'!N:N, 0)),0),"")</f>
        <v/>
      </c>
      <c r="I14" t="str">
        <f>IFERROR(VLOOKUP(H14, 'Results 10 year vets'!A:B,2,FALSE), "")</f>
        <v/>
      </c>
      <c r="J14" t="str">
        <f>IFERROR(ROUND(INDEX('Results 10 year vets'!I:I, MATCH($E14, 'Results 10 year vets'!N:N, 0)),0),"")</f>
        <v/>
      </c>
      <c r="K14" t="str">
        <f>IFERROR(VLOOKUP(J14, 'Results 10 year vets'!A:B,2,FALSE), "")</f>
        <v/>
      </c>
      <c r="L14" t="str">
        <f>IFERROR(ROUND(INDEX('Results 10 year vets'!J:J, MATCH($E14, 'Results 10 year vets'!N:N, 0)),0),"")</f>
        <v/>
      </c>
      <c r="M14" t="str">
        <f>IFERROR(VLOOKUP(L14,'Results 10 year vets'!A:B,2,FALSE), "")</f>
        <v/>
      </c>
      <c r="O14">
        <v>13</v>
      </c>
      <c r="P14" s="14" t="str">
        <f>IFERROR(SMALL('Results 10 year vets'!L:L,R13+1), "No more teams of 3")</f>
        <v>No more teams of 3</v>
      </c>
      <c r="Q14" s="14">
        <f>COUNTIF('Results 10 year vets'!N:N, 'Male Team'!S14)</f>
        <v>1047075</v>
      </c>
      <c r="R14" s="14">
        <f>SUM($Q$2:Q14)</f>
        <v>2094226</v>
      </c>
      <c r="S14" t="str">
        <f>IFERROR(VLOOKUP(P14,'Results 10 year vets'!L:N, 3, FALSE), "")</f>
        <v/>
      </c>
      <c r="T14" t="str">
        <f>IFERROR(ROUND(INDEX('Results 10 year vets'!G:G, MATCH($S14, 'Results 10 year vets'!N:N, 0)),0),"")</f>
        <v/>
      </c>
      <c r="U14" t="str">
        <f>IFERROR(VLOOKUP(T14, 'Results 10 year vets'!A:B,2,FALSE), "")</f>
        <v/>
      </c>
      <c r="V14" t="str">
        <f>IFERROR(ROUND(INDEX('Results 10 year vets'!H:H, MATCH($S14, 'Results 10 year vets'!N:N, 0)),0),"")</f>
        <v/>
      </c>
      <c r="W14" t="str">
        <f>IFERROR(VLOOKUP(V14, 'Results 10 year vets'!A:B,2,FALSE), "")</f>
        <v/>
      </c>
      <c r="X14" t="str">
        <f>IFERROR(ROUND(INDEX('Results 10 year vets'!I:I, MATCH($S14, 'Results 10 year vets'!N:N, 0)),0),"")</f>
        <v/>
      </c>
      <c r="Y14" t="str">
        <f>IFERROR(VLOOKUP(X14, 'Results 10 year vets'!A:B,2,FALSE), "")</f>
        <v/>
      </c>
      <c r="AA14">
        <v>13</v>
      </c>
      <c r="AB14" s="14">
        <f>IFERROR(SMALL('Results 10 year vets'!M:M,AD13+1), "No more teams of 2")</f>
        <v>94.035499999999999</v>
      </c>
      <c r="AC14" s="14">
        <f>COUNTIF('Results 10 year vets'!N:N, 'Male Team'!AE14)</f>
        <v>3</v>
      </c>
      <c r="AD14" s="14">
        <f>SUM($AC$2:AC14)</f>
        <v>80</v>
      </c>
      <c r="AE14" t="str">
        <f>IFERROR(VLOOKUP(AB14,'Results 10 year vets'!M:N, 2, FALSE), "")</f>
        <v>Thirsk &amp; Sowerby Harriers:Male</v>
      </c>
      <c r="AF14">
        <f>IFERROR(ROUND(INDEX(Table1[1st counter], MATCH($AE14, Table1[Team Gender], 0)),0),"")</f>
        <v>29</v>
      </c>
      <c r="AG14" t="str">
        <f>IFERROR(VLOOKUP(AF14,'Results 10 year vets'!A:B,2,FALSE), "")</f>
        <v>Ashley Dodgson</v>
      </c>
      <c r="AH14">
        <f>IFERROR(ROUND(INDEX('Results 10 year vets'!H:H, MATCH($AE14, 'Results 10 year vets'!N:N, 0)),0),"")</f>
        <v>65</v>
      </c>
      <c r="AI14" t="str">
        <f>IFERROR(VLOOKUP(AH14,'Results 10 year vets'!A:B,2,FALSE), "")</f>
        <v>Paul Chapman</v>
      </c>
    </row>
    <row r="15" spans="1:35" x14ac:dyDescent="0.2">
      <c r="A15">
        <v>14</v>
      </c>
      <c r="B15" s="14" t="str">
        <f>IFERROR(SMALL('Results 10 year vets'!K:K,D14+1), "No more teams of 4")</f>
        <v>No more teams of 4</v>
      </c>
      <c r="C15" s="14">
        <f>COUNTIF('Results 10 year vets'!N:N, 'Male Team'!E15)</f>
        <v>1047075</v>
      </c>
      <c r="D15" s="14">
        <f>SUM($C$2:C15)</f>
        <v>7329589</v>
      </c>
      <c r="E15" t="str">
        <f>IFERROR(VLOOKUP(B15,'Results 10 year vets'!K:N, 4, FALSE), "")</f>
        <v/>
      </c>
      <c r="F15" t="str">
        <f>IFERROR(ROUND(INDEX('Results 10 year vets'!G:G, MATCH($E15, 'Results 10 year vets'!N:N, 0)),0),"")</f>
        <v/>
      </c>
      <c r="G15" t="str">
        <f>IFERROR(VLOOKUP(F15,'Results 10 year vets'!A:B,2,FALSE), "")</f>
        <v/>
      </c>
      <c r="H15" t="str">
        <f>IFERROR(ROUND(INDEX('Results 10 year vets'!H:H, MATCH($E15, 'Results 10 year vets'!N:N, 0)),0),"")</f>
        <v/>
      </c>
      <c r="I15" t="str">
        <f>IFERROR(VLOOKUP(H15, 'Results 10 year vets'!A:B,2,FALSE), "")</f>
        <v/>
      </c>
      <c r="J15" t="str">
        <f>IFERROR(ROUND(INDEX('Results 10 year vets'!I:I, MATCH($E15, 'Results 10 year vets'!N:N, 0)),0),"")</f>
        <v/>
      </c>
      <c r="K15" t="str">
        <f>IFERROR(VLOOKUP(J15, 'Results 10 year vets'!A:B,2,FALSE), "")</f>
        <v/>
      </c>
      <c r="L15" t="str">
        <f>IFERROR(ROUND(INDEX('Results 10 year vets'!J:J, MATCH($E15, 'Results 10 year vets'!N:N, 0)),0),"")</f>
        <v/>
      </c>
      <c r="M15" t="str">
        <f>IFERROR(VLOOKUP(L15,'Results 10 year vets'!A:B,2,FALSE), "")</f>
        <v/>
      </c>
      <c r="O15">
        <v>14</v>
      </c>
      <c r="P15" s="14" t="str">
        <f>IFERROR(SMALL('Results 10 year vets'!L:L,R14+1), "No more teams of 3")</f>
        <v>No more teams of 3</v>
      </c>
      <c r="Q15" s="14">
        <f>COUNTIF('Results 10 year vets'!N:N, 'Male Team'!S15)</f>
        <v>1047075</v>
      </c>
      <c r="R15" s="14">
        <f>SUM($Q$2:Q15)</f>
        <v>3141301</v>
      </c>
      <c r="S15" t="str">
        <f>IFERROR(VLOOKUP(P15,'Results 10 year vets'!L:N, 3, FALSE), "")</f>
        <v/>
      </c>
      <c r="T15" t="str">
        <f>IFERROR(ROUND(INDEX('Results 10 year vets'!G:G, MATCH($S15, 'Results 10 year vets'!N:N, 0)),0),"")</f>
        <v/>
      </c>
      <c r="U15" t="str">
        <f>IFERROR(VLOOKUP(T15, 'Results 10 year vets'!A:B,2,FALSE), "")</f>
        <v/>
      </c>
      <c r="V15" t="str">
        <f>IFERROR(ROUND(INDEX('Results 10 year vets'!H:H, MATCH($S15, 'Results 10 year vets'!N:N, 0)),0),"")</f>
        <v/>
      </c>
      <c r="W15" t="str">
        <f>IFERROR(VLOOKUP(V15, 'Results 10 year vets'!A:B,2,FALSE), "")</f>
        <v/>
      </c>
      <c r="X15" t="str">
        <f>IFERROR(ROUND(INDEX('Results 10 year vets'!I:I, MATCH($S15, 'Results 10 year vets'!N:N, 0)),0),"")</f>
        <v/>
      </c>
      <c r="Y15" t="str">
        <f>IFERROR(VLOOKUP(X15, 'Results 10 year vets'!A:B,2,FALSE), "")</f>
        <v/>
      </c>
      <c r="AA15">
        <v>14</v>
      </c>
      <c r="AB15" s="14">
        <f>IFERROR(SMALL('Results 10 year vets'!M:M,AD14+1), "No more teams of 2")</f>
        <v>96.017700000000005</v>
      </c>
      <c r="AC15" s="14">
        <f>COUNTIF('Results 10 year vets'!N:N, 'Male Team'!AE15)</f>
        <v>2</v>
      </c>
      <c r="AD15" s="14">
        <f>SUM($AC$2:AC15)</f>
        <v>82</v>
      </c>
      <c r="AE15" t="str">
        <f>IFERROR(VLOOKUP(AB15,'Results 10 year vets'!M:N, 2, FALSE), "")</f>
        <v>Swaledale Runners:Male</v>
      </c>
      <c r="AF15">
        <f>IFERROR(ROUND(INDEX(Table1[1st counter], MATCH($AE15, Table1[Team Gender], 0)),0),"")</f>
        <v>9</v>
      </c>
      <c r="AG15" t="str">
        <f>IFERROR(VLOOKUP(AF15,'Results 10 year vets'!A:B,2,FALSE), "")</f>
        <v>Tim Grimwood</v>
      </c>
      <c r="AH15">
        <f>IFERROR(ROUND(INDEX('Results 10 year vets'!H:H, MATCH($AE15, 'Results 10 year vets'!N:N, 0)),0),"")</f>
        <v>87</v>
      </c>
      <c r="AI15" t="str">
        <f>IFERROR(VLOOKUP(AH15,'Results 10 year vets'!A:B,2,FALSE), "")</f>
        <v>Michael Keavney</v>
      </c>
    </row>
    <row r="16" spans="1:35" x14ac:dyDescent="0.2">
      <c r="A16">
        <v>15</v>
      </c>
      <c r="B16" s="14" t="str">
        <f>IFERROR(SMALL('Results 10 year vets'!K:K,D15+1), "No more teams of 4")</f>
        <v>No more teams of 4</v>
      </c>
      <c r="C16" s="14">
        <f>COUNTIF('Results 10 year vets'!N:N, 'Male Team'!E16)</f>
        <v>1047075</v>
      </c>
      <c r="D16" s="14">
        <f>SUM($C$2:C16)</f>
        <v>8376664</v>
      </c>
      <c r="E16" t="str">
        <f>IFERROR(VLOOKUP(B16,'Results 10 year vets'!K:N, 4, FALSE), "")</f>
        <v/>
      </c>
      <c r="F16" t="str">
        <f>IFERROR(ROUND(INDEX('Results 10 year vets'!G:G, MATCH($E16, 'Results 10 year vets'!N:N, 0)),0),"")</f>
        <v/>
      </c>
      <c r="G16" t="str">
        <f>IFERROR(VLOOKUP(F16,'Results 10 year vets'!A:B,2,FALSE), "")</f>
        <v/>
      </c>
      <c r="H16" t="str">
        <f>IFERROR(ROUND(INDEX('Results 10 year vets'!H:H, MATCH($E16, 'Results 10 year vets'!N:N, 0)),0),"")</f>
        <v/>
      </c>
      <c r="I16" t="str">
        <f>IFERROR(VLOOKUP(H16, 'Results 10 year vets'!A:B,2,FALSE), "")</f>
        <v/>
      </c>
      <c r="J16" t="str">
        <f>IFERROR(ROUND(INDEX('Results 10 year vets'!I:I, MATCH($E16, 'Results 10 year vets'!N:N, 0)),0),"")</f>
        <v/>
      </c>
      <c r="K16" t="str">
        <f>IFERROR(VLOOKUP(J16, 'Results 10 year vets'!A:B,2,FALSE), "")</f>
        <v/>
      </c>
      <c r="L16" t="str">
        <f>IFERROR(ROUND(INDEX('Results 10 year vets'!J:J, MATCH($E16, 'Results 10 year vets'!N:N, 0)),0),"")</f>
        <v/>
      </c>
      <c r="M16" t="str">
        <f>IFERROR(VLOOKUP(L16,'Results 10 year vets'!A:B,2,FALSE), "")</f>
        <v/>
      </c>
      <c r="O16">
        <v>15</v>
      </c>
      <c r="P16" s="14" t="str">
        <f>IFERROR(SMALL('Results 10 year vets'!L:L,R15+1), "No more teams of 3")</f>
        <v>No more teams of 3</v>
      </c>
      <c r="Q16" s="14">
        <f>COUNTIF('Results 10 year vets'!N:N, 'Male Team'!S16)</f>
        <v>1047075</v>
      </c>
      <c r="R16" s="14">
        <f>SUM($Q$2:Q16)</f>
        <v>4188376</v>
      </c>
      <c r="S16" t="str">
        <f>IFERROR(VLOOKUP(P16,'Results 10 year vets'!L:N, 3, FALSE), "")</f>
        <v/>
      </c>
      <c r="T16" t="str">
        <f>IFERROR(ROUND(INDEX('Results 10 year vets'!G:G, MATCH($S16, 'Results 10 year vets'!N:N, 0)),0),"")</f>
        <v/>
      </c>
      <c r="U16" t="str">
        <f>IFERROR(VLOOKUP(T16, 'Results 10 year vets'!A:B,2,FALSE), "")</f>
        <v/>
      </c>
      <c r="V16" t="str">
        <f>IFERROR(ROUND(INDEX('Results 10 year vets'!H:H, MATCH($S16, 'Results 10 year vets'!N:N, 0)),0),"")</f>
        <v/>
      </c>
      <c r="W16" t="str">
        <f>IFERROR(VLOOKUP(V16, 'Results 10 year vets'!A:B,2,FALSE), "")</f>
        <v/>
      </c>
      <c r="X16" t="str">
        <f>IFERROR(ROUND(INDEX('Results 10 year vets'!I:I, MATCH($S16, 'Results 10 year vets'!N:N, 0)),0),"")</f>
        <v/>
      </c>
      <c r="Y16" t="str">
        <f>IFERROR(VLOOKUP(X16, 'Results 10 year vets'!A:B,2,FALSE), "")</f>
        <v/>
      </c>
      <c r="AA16">
        <v>15</v>
      </c>
      <c r="AB16" s="14">
        <f>IFERROR(SMALL('Results 10 year vets'!M:M,AD15+1), "No more teams of 2")</f>
        <v>143.053</v>
      </c>
      <c r="AC16" s="14">
        <f>COUNTIF('Results 10 year vets'!N:N, 'Male Team'!AE16)</f>
        <v>2</v>
      </c>
      <c r="AD16" s="14">
        <f>SUM($AC$2:AC16)</f>
        <v>84</v>
      </c>
      <c r="AE16" t="str">
        <f>IFERROR(VLOOKUP(AB16,'Results 10 year vets'!M:N, 2, FALSE), "")</f>
        <v>Bedale &amp; Aiskew Runners:Male</v>
      </c>
      <c r="AF16">
        <f>IFERROR(ROUND(INDEX(Table1[1st counter], MATCH($AE16, Table1[Team Gender], 0)),0),"")</f>
        <v>43</v>
      </c>
      <c r="AG16" t="str">
        <f>IFERROR(VLOOKUP(AF16,'Results 10 year vets'!A:B,2,FALSE), "")</f>
        <v>Jonathan Burt</v>
      </c>
      <c r="AH16">
        <f>IFERROR(ROUND(INDEX('Results 10 year vets'!H:H, MATCH($AE16, 'Results 10 year vets'!N:N, 0)),0),"")</f>
        <v>100</v>
      </c>
      <c r="AI16" t="str">
        <f>IFERROR(VLOOKUP(AH16,'Results 10 year vets'!A:B,2,FALSE), "")</f>
        <v>Thomas Hoare</v>
      </c>
    </row>
    <row r="17" spans="1:35" x14ac:dyDescent="0.2">
      <c r="A17">
        <v>16</v>
      </c>
      <c r="B17" s="14" t="str">
        <f>IFERROR(SMALL('Results 10 year vets'!K:K,D16+1), "No more teams of 4")</f>
        <v>No more teams of 4</v>
      </c>
      <c r="C17" s="14">
        <f>COUNTIF('Results 10 year vets'!N:N, 'Male Team'!E17)</f>
        <v>1047075</v>
      </c>
      <c r="D17" s="14">
        <f>SUM($C$2:C17)</f>
        <v>9423739</v>
      </c>
      <c r="E17" t="str">
        <f>IFERROR(VLOOKUP(B17,'Results 10 year vets'!K:N, 4, FALSE), "")</f>
        <v/>
      </c>
      <c r="F17" t="str">
        <f>IFERROR(ROUND(INDEX('Results 10 year vets'!G:G, MATCH($E17, 'Results 10 year vets'!N:N, 0)),0),"")</f>
        <v/>
      </c>
      <c r="G17" t="str">
        <f>IFERROR(VLOOKUP(F17,'Results 10 year vets'!A:B,2,FALSE), "")</f>
        <v/>
      </c>
      <c r="H17" t="str">
        <f>IFERROR(ROUND(INDEX('Results 10 year vets'!H:H, MATCH($E17, 'Results 10 year vets'!N:N, 0)),0),"")</f>
        <v/>
      </c>
      <c r="I17" t="str">
        <f>IFERROR(VLOOKUP(H17, 'Results 10 year vets'!A:B,2,FALSE), "")</f>
        <v/>
      </c>
      <c r="J17" t="str">
        <f>IFERROR(ROUND(INDEX('Results 10 year vets'!I:I, MATCH($E17, 'Results 10 year vets'!N:N, 0)),0),"")</f>
        <v/>
      </c>
      <c r="K17" t="str">
        <f>IFERROR(VLOOKUP(J17, 'Results 10 year vets'!A:B,2,FALSE), "")</f>
        <v/>
      </c>
      <c r="L17" t="str">
        <f>IFERROR(ROUND(INDEX('Results 10 year vets'!J:J, MATCH($E17, 'Results 10 year vets'!N:N, 0)),0),"")</f>
        <v/>
      </c>
      <c r="M17" t="str">
        <f>IFERROR(VLOOKUP(L17,'Results 10 year vets'!A:B,2,FALSE), "")</f>
        <v/>
      </c>
      <c r="O17">
        <v>16</v>
      </c>
      <c r="P17" s="14" t="str">
        <f>IFERROR(SMALL('Results 10 year vets'!L:L,R16+1), "No more teams of 3")</f>
        <v>No more teams of 3</v>
      </c>
      <c r="Q17" s="14">
        <f>COUNTIF('Results 10 year vets'!N:N, 'Male Team'!S17)</f>
        <v>1047075</v>
      </c>
      <c r="R17" s="14">
        <f>SUM($Q$2:Q17)</f>
        <v>5235451</v>
      </c>
      <c r="S17" t="str">
        <f>IFERROR(VLOOKUP(P17,'Results 10 year vets'!L:N, 3, FALSE), "")</f>
        <v/>
      </c>
      <c r="T17" t="str">
        <f>IFERROR(ROUND(INDEX('Results 10 year vets'!G:G, MATCH($S17, 'Results 10 year vets'!N:N, 0)),0),"")</f>
        <v/>
      </c>
      <c r="U17" t="str">
        <f>IFERROR(VLOOKUP(T17, 'Results 10 year vets'!A:B,2,FALSE), "")</f>
        <v/>
      </c>
      <c r="V17" t="str">
        <f>IFERROR(ROUND(INDEX('Results 10 year vets'!H:H, MATCH($S17, 'Results 10 year vets'!N:N, 0)),0),"")</f>
        <v/>
      </c>
      <c r="W17" t="str">
        <f>IFERROR(VLOOKUP(V17, 'Results 10 year vets'!A:B,2,FALSE), "")</f>
        <v/>
      </c>
      <c r="X17" t="str">
        <f>IFERROR(ROUND(INDEX('Results 10 year vets'!I:I, MATCH($S17, 'Results 10 year vets'!N:N, 0)),0),"")</f>
        <v/>
      </c>
      <c r="Y17" t="str">
        <f>IFERROR(VLOOKUP(X17, 'Results 10 year vets'!A:B,2,FALSE), "")</f>
        <v/>
      </c>
      <c r="AA17">
        <v>16</v>
      </c>
      <c r="AB17" s="14" t="str">
        <f>IFERROR(SMALL('Results 10 year vets'!M:M,AD16+1), "No more teams of 2")</f>
        <v>No more teams of 2</v>
      </c>
      <c r="AC17" s="14">
        <f>COUNTIF('Results 10 year vets'!N:N, 'Male Team'!AE17)</f>
        <v>1047075</v>
      </c>
      <c r="AD17" s="14">
        <f>SUM($AC$2:AC17)</f>
        <v>1047159</v>
      </c>
      <c r="AE17" t="str">
        <f>IFERROR(VLOOKUP(AB17,'Results 10 year vets'!M:N, 2, FALSE), "")</f>
        <v/>
      </c>
      <c r="AF17" t="str">
        <f>IFERROR(ROUND(INDEX(Table1[1st counter], MATCH($AE17, Table1[Team Gender], 0)),0),"")</f>
        <v/>
      </c>
      <c r="AG17" t="str">
        <f>IFERROR(VLOOKUP(AF17,'Results 10 year vets'!A:B,2,FALSE), "")</f>
        <v/>
      </c>
      <c r="AH17" t="str">
        <f>IFERROR(ROUND(INDEX('Results 10 year vets'!H:H, MATCH($AE17, 'Results 10 year vets'!N:N, 0)),0),"")</f>
        <v/>
      </c>
      <c r="AI17" t="str">
        <f>IFERROR(VLOOKUP(AH17,'Results 10 year vets'!A:B,2,FALSE), "")</f>
        <v/>
      </c>
    </row>
    <row r="18" spans="1:35" x14ac:dyDescent="0.2">
      <c r="A18">
        <v>17</v>
      </c>
      <c r="B18" s="14" t="str">
        <f>IFERROR(SMALL('Results 10 year vets'!K:K,D17+1), "No more teams of 4")</f>
        <v>No more teams of 4</v>
      </c>
      <c r="C18" s="14">
        <f>COUNTIF('Results 10 year vets'!N:N, 'Male Team'!E18)</f>
        <v>1047075</v>
      </c>
      <c r="D18" s="14">
        <f>SUM($C$2:C18)</f>
        <v>10470814</v>
      </c>
      <c r="E18" t="str">
        <f>IFERROR(VLOOKUP(B18,'Results 10 year vets'!K:N, 4, FALSE), "")</f>
        <v/>
      </c>
      <c r="F18" t="str">
        <f>IFERROR(ROUND(INDEX('Results 10 year vets'!G:G, MATCH($E18, 'Results 10 year vets'!N:N, 0)),0),"")</f>
        <v/>
      </c>
      <c r="G18" t="str">
        <f>IFERROR(VLOOKUP(F18,'Results 10 year vets'!A:B,2,FALSE), "")</f>
        <v/>
      </c>
      <c r="H18" t="str">
        <f>IFERROR(ROUND(INDEX('Results 10 year vets'!H:H, MATCH($E18, 'Results 10 year vets'!N:N, 0)),0),"")</f>
        <v/>
      </c>
      <c r="I18" t="str">
        <f>IFERROR(VLOOKUP(H18, 'Results 10 year vets'!A:B,2,FALSE), "")</f>
        <v/>
      </c>
      <c r="J18" t="str">
        <f>IFERROR(ROUND(INDEX('Results 10 year vets'!I:I, MATCH($E18, 'Results 10 year vets'!N:N, 0)),0),"")</f>
        <v/>
      </c>
      <c r="K18" t="str">
        <f>IFERROR(VLOOKUP(J18, 'Results 10 year vets'!A:B,2,FALSE), "")</f>
        <v/>
      </c>
      <c r="L18" t="str">
        <f>IFERROR(ROUND(INDEX('Results 10 year vets'!J:J, MATCH($E18, 'Results 10 year vets'!N:N, 0)),0),"")</f>
        <v/>
      </c>
      <c r="M18" t="str">
        <f>IFERROR(VLOOKUP(L18,'Results 10 year vets'!A:B,2,FALSE), "")</f>
        <v/>
      </c>
      <c r="O18">
        <v>17</v>
      </c>
      <c r="P18" s="14" t="str">
        <f>IFERROR(SMALL('Results 10 year vets'!L:L,R17+1), "No more teams of 3")</f>
        <v>No more teams of 3</v>
      </c>
      <c r="Q18" s="14">
        <f>COUNTIF('Results 10 year vets'!N:N, 'Male Team'!S18)</f>
        <v>1047075</v>
      </c>
      <c r="R18" s="14">
        <f>SUM($Q$2:Q18)</f>
        <v>6282526</v>
      </c>
      <c r="S18" t="str">
        <f>IFERROR(VLOOKUP(P18,'Results 10 year vets'!L:N, 3, FALSE), "")</f>
        <v/>
      </c>
      <c r="T18" t="str">
        <f>IFERROR(ROUND(INDEX('Results 10 year vets'!G:G, MATCH($S18, 'Results 10 year vets'!N:N, 0)),0),"")</f>
        <v/>
      </c>
      <c r="U18" t="str">
        <f>IFERROR(VLOOKUP(T18, 'Results 10 year vets'!A:B,2,FALSE), "")</f>
        <v/>
      </c>
      <c r="V18" t="str">
        <f>IFERROR(ROUND(INDEX('Results 10 year vets'!H:H, MATCH($S18, 'Results 10 year vets'!N:N, 0)),0),"")</f>
        <v/>
      </c>
      <c r="W18" t="str">
        <f>IFERROR(VLOOKUP(V18, 'Results 10 year vets'!A:B,2,FALSE), "")</f>
        <v/>
      </c>
      <c r="X18" t="str">
        <f>IFERROR(ROUND(INDEX('Results 10 year vets'!I:I, MATCH($S18, 'Results 10 year vets'!N:N, 0)),0),"")</f>
        <v/>
      </c>
      <c r="Y18" t="str">
        <f>IFERROR(VLOOKUP(X18, 'Results 10 year vets'!A:B,2,FALSE), "")</f>
        <v/>
      </c>
      <c r="AA18">
        <v>17</v>
      </c>
      <c r="AB18" s="14" t="str">
        <f>IFERROR(SMALL('Results 10 year vets'!M:M,AD17+1), "No more teams of 2")</f>
        <v>No more teams of 2</v>
      </c>
      <c r="AC18" s="14">
        <f>COUNTIF('Results 10 year vets'!N:N, 'Male Team'!AE18)</f>
        <v>1047075</v>
      </c>
      <c r="AD18" s="14">
        <f>SUM($AC$2:AC18)</f>
        <v>2094234</v>
      </c>
      <c r="AE18" t="str">
        <f>IFERROR(VLOOKUP(AB18,'Results 10 year vets'!M:N, 2, FALSE), "")</f>
        <v/>
      </c>
      <c r="AF18" t="str">
        <f>IFERROR(ROUND(INDEX(Table1[1st counter], MATCH($AE18, Table1[Team Gender], 0)),0),"")</f>
        <v/>
      </c>
      <c r="AG18" t="str">
        <f>IFERROR(VLOOKUP(AF18,'Results 10 year vets'!A:B,2,FALSE), "")</f>
        <v/>
      </c>
      <c r="AH18" t="str">
        <f>IFERROR(ROUND(INDEX('Results 10 year vets'!H:H, MATCH($AE18, 'Results 10 year vets'!N:N, 0)),0),"")</f>
        <v/>
      </c>
      <c r="AI18" t="str">
        <f>IFERROR(VLOOKUP(AH18,'Results 10 year vets'!A:B,2,FALSE), "")</f>
        <v/>
      </c>
    </row>
    <row r="19" spans="1:35" x14ac:dyDescent="0.2">
      <c r="A19">
        <v>18</v>
      </c>
      <c r="B19" s="14" t="str">
        <f>IFERROR(SMALL('Results 10 year vets'!K:K,D18+1), "No more teams of 4")</f>
        <v>No more teams of 4</v>
      </c>
      <c r="C19" s="14">
        <f>COUNTIF('Results 10 year vets'!N:N, 'Male Team'!E19)</f>
        <v>1047075</v>
      </c>
      <c r="D19" s="14">
        <f>SUM($C$2:C19)</f>
        <v>11517889</v>
      </c>
      <c r="E19" t="str">
        <f>IFERROR(VLOOKUP(B19,'Results 10 year vets'!K:N, 4, FALSE), "")</f>
        <v/>
      </c>
      <c r="F19" t="str">
        <f>IFERROR(ROUND(INDEX('Results 10 year vets'!G:G, MATCH($E19, 'Results 10 year vets'!N:N, 0)),0),"")</f>
        <v/>
      </c>
      <c r="G19" t="str">
        <f>IFERROR(VLOOKUP(F19,'Results 10 year vets'!A:B,2,FALSE), "")</f>
        <v/>
      </c>
      <c r="H19" t="str">
        <f>IFERROR(ROUND(INDEX('Results 10 year vets'!H:H, MATCH($E19, 'Results 10 year vets'!N:N, 0)),0),"")</f>
        <v/>
      </c>
      <c r="I19" t="str">
        <f>IFERROR(VLOOKUP(H19, 'Results 10 year vets'!A:B,2,FALSE), "")</f>
        <v/>
      </c>
      <c r="J19" t="str">
        <f>IFERROR(ROUND(INDEX('Results 10 year vets'!I:I, MATCH($E19, 'Results 10 year vets'!N:N, 0)),0),"")</f>
        <v/>
      </c>
      <c r="K19" t="str">
        <f>IFERROR(VLOOKUP(J19, 'Results 10 year vets'!A:B,2,FALSE), "")</f>
        <v/>
      </c>
      <c r="L19" t="str">
        <f>IFERROR(ROUND(INDEX('Results 10 year vets'!J:J, MATCH($E19, 'Results 10 year vets'!N:N, 0)),0),"")</f>
        <v/>
      </c>
      <c r="M19" t="str">
        <f>IFERROR(VLOOKUP(L19,'Results 10 year vets'!A:B,2,FALSE), "")</f>
        <v/>
      </c>
      <c r="O19">
        <v>18</v>
      </c>
      <c r="P19" s="14" t="str">
        <f>IFERROR(SMALL('Results 10 year vets'!L:L,R18+1), "No more teams of 3")</f>
        <v>No more teams of 3</v>
      </c>
      <c r="Q19" s="14">
        <f>COUNTIF('Results 10 year vets'!N:N, 'Male Team'!S19)</f>
        <v>1047075</v>
      </c>
      <c r="R19" s="14">
        <f>SUM($Q$2:Q19)</f>
        <v>7329601</v>
      </c>
      <c r="S19" t="str">
        <f>IFERROR(VLOOKUP(P19,'Results 10 year vets'!L:N, 3, FALSE), "")</f>
        <v/>
      </c>
      <c r="T19" t="str">
        <f>IFERROR(ROUND(INDEX('Results 10 year vets'!G:G, MATCH($S19, 'Results 10 year vets'!N:N, 0)),0),"")</f>
        <v/>
      </c>
      <c r="U19" t="str">
        <f>IFERROR(VLOOKUP(T19, 'Results 10 year vets'!A:B,2,FALSE), "")</f>
        <v/>
      </c>
      <c r="V19" t="str">
        <f>IFERROR(ROUND(INDEX('Results 10 year vets'!H:H, MATCH($S19, 'Results 10 year vets'!N:N, 0)),0),"")</f>
        <v/>
      </c>
      <c r="W19" t="str">
        <f>IFERROR(VLOOKUP(V19, 'Results 10 year vets'!A:B,2,FALSE), "")</f>
        <v/>
      </c>
      <c r="X19" t="str">
        <f>IFERROR(ROUND(INDEX('Results 10 year vets'!I:I, MATCH($S19, 'Results 10 year vets'!N:N, 0)),0),"")</f>
        <v/>
      </c>
      <c r="Y19" t="str">
        <f>IFERROR(VLOOKUP(X19, 'Results 10 year vets'!A:B,2,FALSE), "")</f>
        <v/>
      </c>
      <c r="AA19">
        <v>18</v>
      </c>
      <c r="AB19" s="14" t="str">
        <f>IFERROR(SMALL('Results 10 year vets'!M:M,AD18+1), "No more teams of 2")</f>
        <v>No more teams of 2</v>
      </c>
      <c r="AC19" s="14">
        <f>COUNTIF('Results 10 year vets'!N:N, 'Male Team'!AE19)</f>
        <v>1047075</v>
      </c>
      <c r="AD19" s="14">
        <f>SUM($AC$2:AC19)</f>
        <v>3141309</v>
      </c>
      <c r="AE19" t="str">
        <f>IFERROR(VLOOKUP(AB19,'Results 10 year vets'!M:N, 2, FALSE), "")</f>
        <v/>
      </c>
      <c r="AF19" t="str">
        <f>IFERROR(ROUND(INDEX(Table1[1st counter], MATCH($AE19, Table1[Team Gender], 0)),0),"")</f>
        <v/>
      </c>
      <c r="AG19" t="str">
        <f>IFERROR(VLOOKUP(AF19,'Results 10 year vets'!A:B,2,FALSE), "")</f>
        <v/>
      </c>
      <c r="AH19" t="str">
        <f>IFERROR(ROUND(INDEX('Results 10 year vets'!H:H, MATCH($AE19, 'Results 10 year vets'!N:N, 0)),0),"")</f>
        <v/>
      </c>
      <c r="AI19" t="str">
        <f>IFERROR(VLOOKUP(AH19,'Results 10 year vets'!A:B,2,FALSE), "")</f>
        <v/>
      </c>
    </row>
    <row r="20" spans="1:35" x14ac:dyDescent="0.2">
      <c r="A20">
        <v>19</v>
      </c>
      <c r="B20" s="14" t="str">
        <f>IFERROR(SMALL('Results 10 year vets'!K:K,D19+1), "No more teams of 4")</f>
        <v>No more teams of 4</v>
      </c>
      <c r="C20" s="14">
        <f>COUNTIF('Results 10 year vets'!N:N, 'Male Team'!E20)</f>
        <v>1047075</v>
      </c>
      <c r="D20" s="14">
        <f>SUM($C$2:C20)</f>
        <v>12564964</v>
      </c>
      <c r="E20" t="str">
        <f>IFERROR(VLOOKUP(B20,'Results 10 year vets'!K:N, 4, FALSE), "")</f>
        <v/>
      </c>
      <c r="F20" t="str">
        <f>IFERROR(ROUND(INDEX('Results 10 year vets'!G:G, MATCH($E20, 'Results 10 year vets'!N:N, 0)),0),"")</f>
        <v/>
      </c>
      <c r="G20" t="str">
        <f>IFERROR(VLOOKUP(F20,'Results 10 year vets'!A:B,2,FALSE), "")</f>
        <v/>
      </c>
      <c r="H20" t="str">
        <f>IFERROR(ROUND(INDEX('Results 10 year vets'!H:H, MATCH($E20, 'Results 10 year vets'!N:N, 0)),0),"")</f>
        <v/>
      </c>
      <c r="I20" t="str">
        <f>IFERROR(VLOOKUP(H20, 'Results 10 year vets'!A:B,2,FALSE), "")</f>
        <v/>
      </c>
      <c r="J20" t="str">
        <f>IFERROR(ROUND(INDEX('Results 10 year vets'!I:I, MATCH($E20, 'Results 10 year vets'!N:N, 0)),0),"")</f>
        <v/>
      </c>
      <c r="K20" t="str">
        <f>IFERROR(VLOOKUP(J20, 'Results 10 year vets'!A:B,2,FALSE), "")</f>
        <v/>
      </c>
      <c r="L20" t="str">
        <f>IFERROR(ROUND(INDEX('Results 10 year vets'!J:J, MATCH($E20, 'Results 10 year vets'!N:N, 0)),0),"")</f>
        <v/>
      </c>
      <c r="M20" t="str">
        <f>IFERROR(VLOOKUP(L20,'Results 10 year vets'!A:B,2,FALSE), "")</f>
        <v/>
      </c>
      <c r="O20">
        <v>19</v>
      </c>
      <c r="P20" s="14" t="str">
        <f>IFERROR(SMALL('Results 10 year vets'!L:L,R19+1), "No more teams of 3")</f>
        <v>No more teams of 3</v>
      </c>
      <c r="Q20" s="14">
        <f>COUNTIF('Results 10 year vets'!N:N, 'Male Team'!S20)</f>
        <v>1047075</v>
      </c>
      <c r="R20" s="14">
        <f>SUM($Q$2:Q20)</f>
        <v>8376676</v>
      </c>
      <c r="S20" t="str">
        <f>IFERROR(VLOOKUP(P20,'Results 10 year vets'!L:N, 3, FALSE), "")</f>
        <v/>
      </c>
      <c r="T20" t="str">
        <f>IFERROR(ROUND(INDEX('Results 10 year vets'!G:G, MATCH($S20, 'Results 10 year vets'!N:N, 0)),0),"")</f>
        <v/>
      </c>
      <c r="U20" t="str">
        <f>IFERROR(VLOOKUP(T20, 'Results 10 year vets'!A:B,2,FALSE), "")</f>
        <v/>
      </c>
      <c r="V20" t="str">
        <f>IFERROR(ROUND(INDEX('Results 10 year vets'!H:H, MATCH($S20, 'Results 10 year vets'!N:N, 0)),0),"")</f>
        <v/>
      </c>
      <c r="W20" t="str">
        <f>IFERROR(VLOOKUP(V20, 'Results 10 year vets'!A:B,2,FALSE), "")</f>
        <v/>
      </c>
      <c r="X20" t="str">
        <f>IFERROR(ROUND(INDEX('Results 10 year vets'!I:I, MATCH($S20, 'Results 10 year vets'!N:N, 0)),0),"")</f>
        <v/>
      </c>
      <c r="Y20" t="str">
        <f>IFERROR(VLOOKUP(X20, 'Results 10 year vets'!A:B,2,FALSE), "")</f>
        <v/>
      </c>
      <c r="AA20">
        <v>19</v>
      </c>
      <c r="AB20" s="14" t="str">
        <f>IFERROR(SMALL('Results 10 year vets'!M:M,AD19+1), "No more teams of 2")</f>
        <v>No more teams of 2</v>
      </c>
      <c r="AC20" s="14">
        <f>COUNTIF('Results 10 year vets'!N:N, 'Male Team'!AE20)</f>
        <v>1047075</v>
      </c>
      <c r="AD20" s="14">
        <f>SUM($AC$2:AC20)</f>
        <v>4188384</v>
      </c>
      <c r="AE20" t="str">
        <f>IFERROR(VLOOKUP(AB20,'Results 10 year vets'!M:N, 2, FALSE), "")</f>
        <v/>
      </c>
      <c r="AF20" t="str">
        <f>IFERROR(ROUND(INDEX(Table1[1st counter], MATCH($AE20, Table1[Team Gender], 0)),0),"")</f>
        <v/>
      </c>
      <c r="AG20" t="str">
        <f>IFERROR(VLOOKUP(AF20,'Results 10 year vets'!A:B,2,FALSE), "")</f>
        <v/>
      </c>
      <c r="AH20" t="str">
        <f>IFERROR(ROUND(INDEX('Results 10 year vets'!H:H, MATCH($AE20, 'Results 10 year vets'!N:N, 0)),0),"")</f>
        <v/>
      </c>
      <c r="AI20" t="str">
        <f>IFERROR(VLOOKUP(AH20,'Results 10 year vets'!A:B,2,FALSE), "")</f>
        <v/>
      </c>
    </row>
    <row r="21" spans="1:35" x14ac:dyDescent="0.2">
      <c r="A21">
        <v>20</v>
      </c>
      <c r="B21" s="14" t="str">
        <f>IFERROR(SMALL('Results 10 year vets'!K:K,D20+1), "No more teams of 4")</f>
        <v>No more teams of 4</v>
      </c>
      <c r="C21" s="14">
        <f>COUNTIF('Results 10 year vets'!N:N, 'Male Team'!E21)</f>
        <v>1047075</v>
      </c>
      <c r="D21" s="14">
        <f>SUM($C$2:C21)</f>
        <v>13612039</v>
      </c>
      <c r="E21" t="str">
        <f>IFERROR(VLOOKUP(B21,'Results 10 year vets'!K:N, 4, FALSE), "")</f>
        <v/>
      </c>
      <c r="F21" t="str">
        <f>IFERROR(ROUND(INDEX('Results 10 year vets'!G:G, MATCH($E21, 'Results 10 year vets'!N:N, 0)),0),"")</f>
        <v/>
      </c>
      <c r="G21" t="str">
        <f>IFERROR(VLOOKUP(F21,'Results 10 year vets'!A:B,2,FALSE), "")</f>
        <v/>
      </c>
      <c r="H21" t="str">
        <f>IFERROR(ROUND(INDEX('Results 10 year vets'!H:H, MATCH($E21, 'Results 10 year vets'!N:N, 0)),0),"")</f>
        <v/>
      </c>
      <c r="I21" t="str">
        <f>IFERROR(VLOOKUP(H21, 'Results 10 year vets'!A:B,2,FALSE), "")</f>
        <v/>
      </c>
      <c r="J21" t="str">
        <f>IFERROR(ROUND(INDEX('Results 10 year vets'!I:I, MATCH($E21, 'Results 10 year vets'!N:N, 0)),0),"")</f>
        <v/>
      </c>
      <c r="K21" t="str">
        <f>IFERROR(VLOOKUP(J21, 'Results 10 year vets'!A:B,2,FALSE), "")</f>
        <v/>
      </c>
      <c r="L21" t="str">
        <f>IFERROR(ROUND(INDEX('Results 10 year vets'!J:J, MATCH($E21, 'Results 10 year vets'!N:N, 0)),0),"")</f>
        <v/>
      </c>
      <c r="M21" t="str">
        <f>IFERROR(VLOOKUP(L21,'Results 10 year vets'!A:B,2,FALSE), "")</f>
        <v/>
      </c>
      <c r="O21">
        <v>20</v>
      </c>
      <c r="P21" s="14" t="str">
        <f>IFERROR(SMALL('Results 10 year vets'!L:L,R20+1), "No more teams of 3")</f>
        <v>No more teams of 3</v>
      </c>
      <c r="Q21" s="14">
        <f>COUNTIF('Results 10 year vets'!N:N, 'Male Team'!S21)</f>
        <v>1047075</v>
      </c>
      <c r="R21" s="14">
        <f>SUM($Q$2:Q21)</f>
        <v>9423751</v>
      </c>
      <c r="S21" t="str">
        <f>IFERROR(VLOOKUP(P21,'Results 10 year vets'!L:N, 3, FALSE), "")</f>
        <v/>
      </c>
      <c r="T21" t="str">
        <f>IFERROR(ROUND(INDEX('Results 10 year vets'!G:G, MATCH($S21, 'Results 10 year vets'!N:N, 0)),0),"")</f>
        <v/>
      </c>
      <c r="U21" t="str">
        <f>IFERROR(VLOOKUP(T21, 'Results 10 year vets'!A:B,2,FALSE), "")</f>
        <v/>
      </c>
      <c r="V21" t="str">
        <f>IFERROR(ROUND(INDEX('Results 10 year vets'!H:H, MATCH($S21, 'Results 10 year vets'!N:N, 0)),0),"")</f>
        <v/>
      </c>
      <c r="W21" t="str">
        <f>IFERROR(VLOOKUP(V21, 'Results 10 year vets'!A:B,2,FALSE), "")</f>
        <v/>
      </c>
      <c r="X21" t="str">
        <f>IFERROR(ROUND(INDEX('Results 10 year vets'!I:I, MATCH($S21, 'Results 10 year vets'!N:N, 0)),0),"")</f>
        <v/>
      </c>
      <c r="Y21" t="str">
        <f>IFERROR(VLOOKUP(X21, 'Results 10 year vets'!A:B,2,FALSE), "")</f>
        <v/>
      </c>
      <c r="AA21">
        <v>20</v>
      </c>
      <c r="AB21" s="14" t="str">
        <f>IFERROR(SMALL('Results 10 year vets'!M:M,AD20+1), "No more teams of 2")</f>
        <v>No more teams of 2</v>
      </c>
      <c r="AC21" s="14">
        <f>COUNTIF('Results 10 year vets'!N:N, 'Male Team'!AE21)</f>
        <v>1047075</v>
      </c>
      <c r="AD21" s="14">
        <f>SUM($AC$2:AC21)</f>
        <v>5235459</v>
      </c>
      <c r="AE21" t="str">
        <f>IFERROR(VLOOKUP(AB21,'Results 10 year vets'!M:N, 2, FALSE), "")</f>
        <v/>
      </c>
      <c r="AF21" t="str">
        <f>IFERROR(ROUND(INDEX(Table1[1st counter], MATCH($AE21, Table1[Team Gender], 0)),0),"")</f>
        <v/>
      </c>
      <c r="AG21" t="str">
        <f>IFERROR(VLOOKUP(AF21,'Results 10 year vets'!A:B,2,FALSE), "")</f>
        <v/>
      </c>
      <c r="AH21" t="str">
        <f>IFERROR(ROUND(INDEX('Results 10 year vets'!H:H, MATCH($AE21, 'Results 10 year vets'!N:N, 0)),0),"")</f>
        <v/>
      </c>
      <c r="AI21" t="str">
        <f>IFERROR(VLOOKUP(AH21,'Results 10 year vets'!A:B,2,FALSE), "")</f>
        <v/>
      </c>
    </row>
    <row r="22" spans="1:35" x14ac:dyDescent="0.2">
      <c r="A22">
        <v>21</v>
      </c>
      <c r="B22" s="14" t="str">
        <f>IFERROR(SMALL('Results 10 year vets'!K:K,D21+1), "No more teams of 4")</f>
        <v>No more teams of 4</v>
      </c>
      <c r="C22" s="14">
        <f>COUNTIF('Results 10 year vets'!N:N, 'Male Team'!E22)</f>
        <v>1047075</v>
      </c>
      <c r="D22" s="14">
        <f>SUM($C$2:C22)</f>
        <v>14659114</v>
      </c>
      <c r="E22" t="str">
        <f>IFERROR(VLOOKUP(B22,'Results 10 year vets'!K:N, 4, FALSE), "")</f>
        <v/>
      </c>
      <c r="F22" t="str">
        <f>IFERROR(ROUND(INDEX('Results 10 year vets'!G:G, MATCH($E22, 'Results 10 year vets'!N:N, 0)),0),"")</f>
        <v/>
      </c>
      <c r="G22" t="str">
        <f>IFERROR(VLOOKUP(F22,'Results 10 year vets'!A:B,2,FALSE), "")</f>
        <v/>
      </c>
      <c r="H22" t="str">
        <f>IFERROR(ROUND(INDEX('Results 10 year vets'!H:H, MATCH($E22, 'Results 10 year vets'!N:N, 0)),0),"")</f>
        <v/>
      </c>
      <c r="I22" t="str">
        <f>IFERROR(VLOOKUP(H22, 'Results 10 year vets'!A:B,2,FALSE), "")</f>
        <v/>
      </c>
      <c r="J22" t="str">
        <f>IFERROR(ROUND(INDEX('Results 10 year vets'!I:I, MATCH($E22, 'Results 10 year vets'!N:N, 0)),0),"")</f>
        <v/>
      </c>
      <c r="K22" t="str">
        <f>IFERROR(VLOOKUP(J22, 'Results 10 year vets'!A:B,2,FALSE), "")</f>
        <v/>
      </c>
      <c r="L22" t="str">
        <f>IFERROR(ROUND(INDEX('Results 10 year vets'!J:J, MATCH($E22, 'Results 10 year vets'!N:N, 0)),0),"")</f>
        <v/>
      </c>
      <c r="M22" t="str">
        <f>IFERROR(VLOOKUP(L22,'Results 10 year vets'!A:B,2,FALSE), "")</f>
        <v/>
      </c>
      <c r="O22">
        <v>21</v>
      </c>
      <c r="P22" s="14" t="str">
        <f>IFERROR(SMALL('Results 10 year vets'!L:L,R21+1), "No more teams of 3")</f>
        <v>No more teams of 3</v>
      </c>
      <c r="Q22" s="14">
        <f>COUNTIF('Results 10 year vets'!N:N, 'Male Team'!S22)</f>
        <v>1047075</v>
      </c>
      <c r="R22" s="14">
        <f>SUM($Q$2:Q22)</f>
        <v>10470826</v>
      </c>
      <c r="S22" t="str">
        <f>IFERROR(VLOOKUP(P22,'Results 10 year vets'!L:N, 3, FALSE), "")</f>
        <v/>
      </c>
      <c r="T22" t="str">
        <f>IFERROR(ROUND(INDEX('Results 10 year vets'!G:G, MATCH($S22, 'Results 10 year vets'!N:N, 0)),0),"")</f>
        <v/>
      </c>
      <c r="U22" t="str">
        <f>IFERROR(VLOOKUP(T22, 'Results 10 year vets'!A:B,2,FALSE), "")</f>
        <v/>
      </c>
      <c r="V22" t="str">
        <f>IFERROR(ROUND(INDEX('Results 10 year vets'!H:H, MATCH($S22, 'Results 10 year vets'!N:N, 0)),0),"")</f>
        <v/>
      </c>
      <c r="W22" t="str">
        <f>IFERROR(VLOOKUP(V22, 'Results 10 year vets'!A:B,2,FALSE), "")</f>
        <v/>
      </c>
      <c r="X22" t="str">
        <f>IFERROR(ROUND(INDEX('Results 10 year vets'!I:I, MATCH($S22, 'Results 10 year vets'!N:N, 0)),0),"")</f>
        <v/>
      </c>
      <c r="Y22" t="str">
        <f>IFERROR(VLOOKUP(X22, 'Results 10 year vets'!A:B,2,FALSE), "")</f>
        <v/>
      </c>
      <c r="AA22">
        <v>21</v>
      </c>
      <c r="AB22" s="14" t="str">
        <f>IFERROR(SMALL('Results 10 year vets'!M:M,AD21+1), "No more teams of 2")</f>
        <v>No more teams of 2</v>
      </c>
      <c r="AC22" s="14">
        <f>COUNTIF('Results 10 year vets'!N:N, 'Male Team'!AE22)</f>
        <v>1047075</v>
      </c>
      <c r="AD22" s="14">
        <f>SUM($AC$2:AC22)</f>
        <v>6282534</v>
      </c>
      <c r="AE22" t="str">
        <f>IFERROR(VLOOKUP(AB22,'Results 10 year vets'!M:N, 2, FALSE), "")</f>
        <v/>
      </c>
      <c r="AF22" t="str">
        <f>IFERROR(ROUND(INDEX(Table1[1st counter], MATCH($AE22, Table1[Team Gender], 0)),0),"")</f>
        <v/>
      </c>
      <c r="AG22" t="str">
        <f>IFERROR(VLOOKUP(AF22,'Results 10 year vets'!A:B,2,FALSE), "")</f>
        <v/>
      </c>
      <c r="AH22" t="str">
        <f>IFERROR(ROUND(INDEX('Results 10 year vets'!H:H, MATCH($AE22, 'Results 10 year vets'!N:N, 0)),0),"")</f>
        <v/>
      </c>
      <c r="AI22" t="str">
        <f>IFERROR(VLOOKUP(AH22,'Results 10 year vets'!A:B,2,FALSE), "")</f>
        <v/>
      </c>
    </row>
    <row r="23" spans="1:35" x14ac:dyDescent="0.2">
      <c r="A23">
        <v>22</v>
      </c>
      <c r="B23" s="14" t="str">
        <f>IFERROR(SMALL('Results 10 year vets'!K:K,D22+1), "No more teams of 4")</f>
        <v>No more teams of 4</v>
      </c>
      <c r="C23" s="14">
        <f>COUNTIF('Results 10 year vets'!N:N, 'Male Team'!E23)</f>
        <v>1047075</v>
      </c>
      <c r="D23" s="14">
        <f>SUM($C$2:C23)</f>
        <v>15706189</v>
      </c>
      <c r="E23" t="str">
        <f>IFERROR(VLOOKUP(B23,'Results 10 year vets'!K:N, 4, FALSE), "")</f>
        <v/>
      </c>
      <c r="F23" t="str">
        <f>IFERROR(ROUND(INDEX('Results 10 year vets'!G:G, MATCH($E23, 'Results 10 year vets'!N:N, 0)),0),"")</f>
        <v/>
      </c>
      <c r="G23" t="str">
        <f>IFERROR(VLOOKUP(F23,'Results 10 year vets'!A:B,2,FALSE), "")</f>
        <v/>
      </c>
      <c r="H23" t="str">
        <f>IFERROR(ROUND(INDEX('Results 10 year vets'!H:H, MATCH($E23, 'Results 10 year vets'!N:N, 0)),0),"")</f>
        <v/>
      </c>
      <c r="I23" t="str">
        <f>IFERROR(VLOOKUP(H23, 'Results 10 year vets'!A:B,2,FALSE), "")</f>
        <v/>
      </c>
      <c r="J23" t="str">
        <f>IFERROR(ROUND(INDEX('Results 10 year vets'!I:I, MATCH($E23, 'Results 10 year vets'!N:N, 0)),0),"")</f>
        <v/>
      </c>
      <c r="K23" t="str">
        <f>IFERROR(VLOOKUP(J23, 'Results 10 year vets'!A:B,2,FALSE), "")</f>
        <v/>
      </c>
      <c r="L23" t="str">
        <f>IFERROR(ROUND(INDEX('Results 10 year vets'!J:J, MATCH($E23, 'Results 10 year vets'!N:N, 0)),0),"")</f>
        <v/>
      </c>
      <c r="M23" t="str">
        <f>IFERROR(VLOOKUP(L23,'Results 10 year vets'!A:B,2,FALSE), "")</f>
        <v/>
      </c>
      <c r="O23">
        <v>22</v>
      </c>
      <c r="P23" s="14" t="str">
        <f>IFERROR(SMALL('Results 10 year vets'!L:L,R22+1), "No more teams of 3")</f>
        <v>No more teams of 3</v>
      </c>
      <c r="Q23" s="14">
        <f>COUNTIF('Results 10 year vets'!N:N, 'Male Team'!S23)</f>
        <v>1047075</v>
      </c>
      <c r="R23" s="14">
        <f>SUM($Q$2:Q23)</f>
        <v>11517901</v>
      </c>
      <c r="S23" t="str">
        <f>IFERROR(VLOOKUP(P23,'Results 10 year vets'!L:N, 3, FALSE), "")</f>
        <v/>
      </c>
      <c r="T23" t="str">
        <f>IFERROR(ROUND(INDEX('Results 10 year vets'!G:G, MATCH($S23, 'Results 10 year vets'!N:N, 0)),0),"")</f>
        <v/>
      </c>
      <c r="U23" t="str">
        <f>IFERROR(VLOOKUP(T23, 'Results 10 year vets'!A:B,2,FALSE), "")</f>
        <v/>
      </c>
      <c r="V23" t="str">
        <f>IFERROR(ROUND(INDEX('Results 10 year vets'!H:H, MATCH($S23, 'Results 10 year vets'!N:N, 0)),0),"")</f>
        <v/>
      </c>
      <c r="W23" t="str">
        <f>IFERROR(VLOOKUP(V23, 'Results 10 year vets'!A:B,2,FALSE), "")</f>
        <v/>
      </c>
      <c r="X23" t="str">
        <f>IFERROR(ROUND(INDEX('Results 10 year vets'!I:I, MATCH($S23, 'Results 10 year vets'!N:N, 0)),0),"")</f>
        <v/>
      </c>
      <c r="Y23" t="str">
        <f>IFERROR(VLOOKUP(X23, 'Results 10 year vets'!A:B,2,FALSE), "")</f>
        <v/>
      </c>
      <c r="AA23">
        <v>22</v>
      </c>
      <c r="AB23" s="14" t="str">
        <f>IFERROR(SMALL('Results 10 year vets'!M:M,AD22+1), "No more teams of 2")</f>
        <v>No more teams of 2</v>
      </c>
      <c r="AC23" s="14">
        <f>COUNTIF('Results 10 year vets'!N:N, 'Male Team'!AE23)</f>
        <v>1047075</v>
      </c>
      <c r="AD23" s="14">
        <f>SUM($AC$2:AC23)</f>
        <v>7329609</v>
      </c>
      <c r="AE23" t="str">
        <f>IFERROR(VLOOKUP(AB23,'Results 10 year vets'!M:N, 2, FALSE), "")</f>
        <v/>
      </c>
      <c r="AF23" t="str">
        <f>IFERROR(ROUND(INDEX(Table1[1st counter], MATCH($AE23, Table1[Team Gender], 0)),0),"")</f>
        <v/>
      </c>
      <c r="AG23" t="str">
        <f>IFERROR(VLOOKUP(AF23,'Results 10 year vets'!A:B,2,FALSE), "")</f>
        <v/>
      </c>
      <c r="AH23" t="str">
        <f>IFERROR(ROUND(INDEX('Results 10 year vets'!H:H, MATCH($AE23, 'Results 10 year vets'!N:N, 0)),0),"")</f>
        <v/>
      </c>
      <c r="AI23" t="str">
        <f>IFERROR(VLOOKUP(AH23,'Results 10 year vets'!A:B,2,FALSE), "")</f>
        <v/>
      </c>
    </row>
    <row r="24" spans="1:35" x14ac:dyDescent="0.2">
      <c r="A24">
        <v>23</v>
      </c>
      <c r="B24" s="14" t="str">
        <f>IFERROR(SMALL('Results 10 year vets'!K:K,D23+1), "No more teams of 4")</f>
        <v>No more teams of 4</v>
      </c>
      <c r="C24" s="14">
        <f>COUNTIF('Results 10 year vets'!N:N, 'Male Team'!E24)</f>
        <v>1047075</v>
      </c>
      <c r="D24" s="14">
        <f>SUM($C$2:C24)</f>
        <v>16753264</v>
      </c>
      <c r="E24" t="str">
        <f>IFERROR(VLOOKUP(B24,'Results 10 year vets'!K:N, 4, FALSE), "")</f>
        <v/>
      </c>
      <c r="F24" t="str">
        <f>IFERROR(ROUND(INDEX('Results 10 year vets'!G:G, MATCH($E24, 'Results 10 year vets'!N:N, 0)),0),"")</f>
        <v/>
      </c>
      <c r="G24" t="str">
        <f>IFERROR(VLOOKUP(F24,'Results 10 year vets'!A:B,2,FALSE), "")</f>
        <v/>
      </c>
      <c r="H24" t="str">
        <f>IFERROR(ROUND(INDEX('Results 10 year vets'!H:H, MATCH($E24, 'Results 10 year vets'!N:N, 0)),0),"")</f>
        <v/>
      </c>
      <c r="I24" t="str">
        <f>IFERROR(VLOOKUP(H24, 'Results 10 year vets'!A:B,2,FALSE), "")</f>
        <v/>
      </c>
      <c r="J24" t="str">
        <f>IFERROR(ROUND(INDEX('Results 10 year vets'!I:I, MATCH($E24, 'Results 10 year vets'!N:N, 0)),0),"")</f>
        <v/>
      </c>
      <c r="K24" t="str">
        <f>IFERROR(VLOOKUP(J24, 'Results 10 year vets'!A:B,2,FALSE), "")</f>
        <v/>
      </c>
      <c r="L24" t="str">
        <f>IFERROR(ROUND(INDEX('Results 10 year vets'!J:J, MATCH($E24, 'Results 10 year vets'!N:N, 0)),0),"")</f>
        <v/>
      </c>
      <c r="M24" t="str">
        <f>IFERROR(VLOOKUP(L24,'Results 10 year vets'!A:B,2,FALSE), "")</f>
        <v/>
      </c>
      <c r="O24">
        <v>23</v>
      </c>
      <c r="P24" s="14" t="str">
        <f>IFERROR(SMALL('Results 10 year vets'!L:L,R23+1), "No more teams of 3")</f>
        <v>No more teams of 3</v>
      </c>
      <c r="Q24" s="14">
        <f>COUNTIF('Results 10 year vets'!N:N, 'Male Team'!S24)</f>
        <v>1047075</v>
      </c>
      <c r="R24" s="14">
        <f>SUM($Q$2:Q24)</f>
        <v>12564976</v>
      </c>
      <c r="S24" t="str">
        <f>IFERROR(VLOOKUP(P24,'Results 10 year vets'!L:N, 3, FALSE), "")</f>
        <v/>
      </c>
      <c r="T24" t="str">
        <f>IFERROR(ROUND(INDEX('Results 10 year vets'!G:G, MATCH($S24, 'Results 10 year vets'!N:N, 0)),0),"")</f>
        <v/>
      </c>
      <c r="U24" t="str">
        <f>IFERROR(VLOOKUP(T24, 'Results 10 year vets'!A:B,2,FALSE), "")</f>
        <v/>
      </c>
      <c r="V24" t="str">
        <f>IFERROR(ROUND(INDEX('Results 10 year vets'!H:H, MATCH($S24, 'Results 10 year vets'!N:N, 0)),0),"")</f>
        <v/>
      </c>
      <c r="W24" t="str">
        <f>IFERROR(VLOOKUP(V24, 'Results 10 year vets'!A:B,2,FALSE), "")</f>
        <v/>
      </c>
      <c r="X24" t="str">
        <f>IFERROR(ROUND(INDEX('Results 10 year vets'!I:I, MATCH($S24, 'Results 10 year vets'!N:N, 0)),0),"")</f>
        <v/>
      </c>
      <c r="Y24" t="str">
        <f>IFERROR(VLOOKUP(X24, 'Results 10 year vets'!A:B,2,FALSE), "")</f>
        <v/>
      </c>
      <c r="AA24">
        <v>23</v>
      </c>
      <c r="AB24" s="14" t="str">
        <f>IFERROR(SMALL('Results 10 year vets'!M:M,AD23+1), "No more teams of 2")</f>
        <v>No more teams of 2</v>
      </c>
      <c r="AC24" s="14">
        <f>COUNTIF('Results 10 year vets'!N:N, 'Male Team'!AE24)</f>
        <v>1047075</v>
      </c>
      <c r="AD24" s="14">
        <f>SUM($AC$2:AC24)</f>
        <v>8376684</v>
      </c>
      <c r="AE24" t="str">
        <f>IFERROR(VLOOKUP(AB24,'Results 10 year vets'!M:N, 2, FALSE), "")</f>
        <v/>
      </c>
      <c r="AF24" t="str">
        <f>IFERROR(ROUND(INDEX(Table1[1st counter], MATCH($AE24, Table1[Team Gender], 0)),0),"")</f>
        <v/>
      </c>
      <c r="AG24" t="str">
        <f>IFERROR(VLOOKUP(AF24,'Results 10 year vets'!A:B,2,FALSE), "")</f>
        <v/>
      </c>
      <c r="AH24" t="str">
        <f>IFERROR(ROUND(INDEX('Results 10 year vets'!H:H, MATCH($AE24, 'Results 10 year vets'!N:N, 0)),0),"")</f>
        <v/>
      </c>
      <c r="AI24" t="str">
        <f>IFERROR(VLOOKUP(AH24,'Results 10 year vets'!A:B,2,FALSE), "")</f>
        <v/>
      </c>
    </row>
    <row r="25" spans="1:35" x14ac:dyDescent="0.2">
      <c r="A25">
        <v>24</v>
      </c>
      <c r="B25" s="14" t="str">
        <f>IFERROR(SMALL('Results 10 year vets'!K:K,D24+1), "No more teams of 4")</f>
        <v>No more teams of 4</v>
      </c>
      <c r="C25" s="14">
        <f>COUNTIF('Results 10 year vets'!N:N, 'Male Team'!E25)</f>
        <v>1047075</v>
      </c>
      <c r="D25" s="14">
        <f>SUM($C$2:C25)</f>
        <v>17800339</v>
      </c>
      <c r="E25" t="str">
        <f>IFERROR(VLOOKUP(B25,'Results 10 year vets'!K:N, 4, FALSE), "")</f>
        <v/>
      </c>
      <c r="F25" t="str">
        <f>IFERROR(ROUND(INDEX('Results 10 year vets'!G:G, MATCH($E25, 'Results 10 year vets'!N:N, 0)),0),"")</f>
        <v/>
      </c>
      <c r="G25" t="str">
        <f>IFERROR(VLOOKUP(F25,'Results 10 year vets'!A:B,2,FALSE), "")</f>
        <v/>
      </c>
      <c r="H25" t="str">
        <f>IFERROR(ROUND(INDEX('Results 10 year vets'!H:H, MATCH($E25, 'Results 10 year vets'!N:N, 0)),0),"")</f>
        <v/>
      </c>
      <c r="I25" t="str">
        <f>IFERROR(VLOOKUP(H25, 'Results 10 year vets'!A:B,2,FALSE), "")</f>
        <v/>
      </c>
      <c r="J25" t="str">
        <f>IFERROR(ROUND(INDEX('Results 10 year vets'!I:I, MATCH($E25, 'Results 10 year vets'!N:N, 0)),0),"")</f>
        <v/>
      </c>
      <c r="K25" t="str">
        <f>IFERROR(VLOOKUP(J25, 'Results 10 year vets'!A:B,2,FALSE), "")</f>
        <v/>
      </c>
      <c r="L25" t="str">
        <f>IFERROR(ROUND(INDEX('Results 10 year vets'!J:J, MATCH($E25, 'Results 10 year vets'!N:N, 0)),0),"")</f>
        <v/>
      </c>
      <c r="M25" t="str">
        <f>IFERROR(VLOOKUP(L25,'Results 10 year vets'!A:B,2,FALSE), "")</f>
        <v/>
      </c>
      <c r="O25">
        <v>24</v>
      </c>
      <c r="P25" s="14" t="str">
        <f>IFERROR(SMALL('Results 10 year vets'!L:L,R24+1), "No more teams of 3")</f>
        <v>No more teams of 3</v>
      </c>
      <c r="Q25" s="14">
        <f>COUNTIF('Results 10 year vets'!N:N, 'Male Team'!S25)</f>
        <v>1047075</v>
      </c>
      <c r="R25" s="14">
        <f>SUM($Q$2:Q25)</f>
        <v>13612051</v>
      </c>
      <c r="S25" t="str">
        <f>IFERROR(VLOOKUP(P25,'Results 10 year vets'!L:N, 3, FALSE), "")</f>
        <v/>
      </c>
      <c r="T25" t="str">
        <f>IFERROR(ROUND(INDEX('Results 10 year vets'!G:G, MATCH($S25, 'Results 10 year vets'!N:N, 0)),0),"")</f>
        <v/>
      </c>
      <c r="U25" t="str">
        <f>IFERROR(VLOOKUP(T25, 'Results 10 year vets'!A:B,2,FALSE), "")</f>
        <v/>
      </c>
      <c r="V25" t="str">
        <f>IFERROR(ROUND(INDEX('Results 10 year vets'!H:H, MATCH($S25, 'Results 10 year vets'!N:N, 0)),0),"")</f>
        <v/>
      </c>
      <c r="W25" t="str">
        <f>IFERROR(VLOOKUP(V25, 'Results 10 year vets'!A:B,2,FALSE), "")</f>
        <v/>
      </c>
      <c r="X25" t="str">
        <f>IFERROR(ROUND(INDEX('Results 10 year vets'!I:I, MATCH($S25, 'Results 10 year vets'!N:N, 0)),0),"")</f>
        <v/>
      </c>
      <c r="Y25" t="str">
        <f>IFERROR(VLOOKUP(X25, 'Results 10 year vets'!A:B,2,FALSE), "")</f>
        <v/>
      </c>
      <c r="AA25">
        <v>24</v>
      </c>
      <c r="AB25" s="14" t="str">
        <f>IFERROR(SMALL('Results 10 year vets'!M:M,AD24+1), "No more teams of 2")</f>
        <v>No more teams of 2</v>
      </c>
      <c r="AC25" s="14">
        <f>COUNTIF('Results 10 year vets'!N:N, 'Male Team'!AE25)</f>
        <v>1047075</v>
      </c>
      <c r="AD25" s="14">
        <f>SUM($AC$2:AC25)</f>
        <v>9423759</v>
      </c>
      <c r="AE25" t="str">
        <f>IFERROR(VLOOKUP(AB25,'Results 10 year vets'!M:N, 2, FALSE), "")</f>
        <v/>
      </c>
      <c r="AF25" t="str">
        <f>IFERROR(ROUND(INDEX(Table1[1st counter], MATCH($AE25, Table1[Team Gender], 0)),0),"")</f>
        <v/>
      </c>
      <c r="AG25" t="str">
        <f>IFERROR(VLOOKUP(AF25,'Results 10 year vets'!A:B,2,FALSE), "")</f>
        <v/>
      </c>
      <c r="AH25" t="str">
        <f>IFERROR(ROUND(INDEX('Results 10 year vets'!H:H, MATCH($AE25, 'Results 10 year vets'!N:N, 0)),0),"")</f>
        <v/>
      </c>
      <c r="AI25" t="str">
        <f>IFERROR(VLOOKUP(AH25,'Results 10 year vets'!A:B,2,FALSE), "")</f>
        <v/>
      </c>
    </row>
    <row r="26" spans="1:35" x14ac:dyDescent="0.2">
      <c r="A26">
        <v>25</v>
      </c>
      <c r="B26" s="14" t="str">
        <f>IFERROR(SMALL('Results 10 year vets'!K:K,D25+1), "No more teams of 4")</f>
        <v>No more teams of 4</v>
      </c>
      <c r="C26" s="14">
        <f>COUNTIF('Results 10 year vets'!N:N, 'Male Team'!E26)</f>
        <v>1047075</v>
      </c>
      <c r="D26" s="14">
        <f>SUM($C$2:C26)</f>
        <v>18847414</v>
      </c>
      <c r="E26" t="str">
        <f>IFERROR(VLOOKUP(B26,'Results 10 year vets'!K:N, 4, FALSE), "")</f>
        <v/>
      </c>
      <c r="F26" t="str">
        <f>IFERROR(ROUND(INDEX('Results 10 year vets'!G:G, MATCH($E26, 'Results 10 year vets'!N:N, 0)),0),"")</f>
        <v/>
      </c>
      <c r="G26" t="str">
        <f>IFERROR(VLOOKUP(F26,'Results 10 year vets'!A:B,2,FALSE), "")</f>
        <v/>
      </c>
      <c r="H26" t="str">
        <f>IFERROR(ROUND(INDEX('Results 10 year vets'!H:H, MATCH($E26, 'Results 10 year vets'!N:N, 0)),0),"")</f>
        <v/>
      </c>
      <c r="I26" t="str">
        <f>IFERROR(VLOOKUP(H26, 'Results 10 year vets'!A:B,2,FALSE), "")</f>
        <v/>
      </c>
      <c r="J26" t="str">
        <f>IFERROR(ROUND(INDEX('Results 10 year vets'!I:I, MATCH($E26, 'Results 10 year vets'!N:N, 0)),0),"")</f>
        <v/>
      </c>
      <c r="K26" t="str">
        <f>IFERROR(VLOOKUP(J26, 'Results 10 year vets'!A:B,2,FALSE), "")</f>
        <v/>
      </c>
      <c r="L26" t="str">
        <f>IFERROR(ROUND(INDEX('Results 10 year vets'!J:J, MATCH($E26, 'Results 10 year vets'!N:N, 0)),0),"")</f>
        <v/>
      </c>
      <c r="M26" t="str">
        <f>IFERROR(VLOOKUP(L26,'Results 10 year vets'!A:B,2,FALSE), "")</f>
        <v/>
      </c>
      <c r="O26">
        <v>25</v>
      </c>
      <c r="P26" s="14" t="str">
        <f>IFERROR(SMALL('Results 10 year vets'!L:L,R25+1), "No more teams of 3")</f>
        <v>No more teams of 3</v>
      </c>
      <c r="Q26" s="14">
        <f>COUNTIF('Results 10 year vets'!N:N, 'Male Team'!S26)</f>
        <v>1047075</v>
      </c>
      <c r="R26" s="14">
        <f>SUM($Q$2:Q26)</f>
        <v>14659126</v>
      </c>
      <c r="S26" t="str">
        <f>IFERROR(VLOOKUP(P26,'Results 10 year vets'!L:N, 3, FALSE), "")</f>
        <v/>
      </c>
      <c r="T26" t="str">
        <f>IFERROR(ROUND(INDEX('Results 10 year vets'!G:G, MATCH($S26, 'Results 10 year vets'!N:N, 0)),0),"")</f>
        <v/>
      </c>
      <c r="U26" t="str">
        <f>IFERROR(VLOOKUP(T26, 'Results 10 year vets'!A:B,2,FALSE), "")</f>
        <v/>
      </c>
      <c r="V26" t="str">
        <f>IFERROR(ROUND(INDEX('Results 10 year vets'!H:H, MATCH($S26, 'Results 10 year vets'!N:N, 0)),0),"")</f>
        <v/>
      </c>
      <c r="W26" t="str">
        <f>IFERROR(VLOOKUP(V26, 'Results 10 year vets'!A:B,2,FALSE), "")</f>
        <v/>
      </c>
      <c r="X26" t="str">
        <f>IFERROR(ROUND(INDEX('Results 10 year vets'!I:I, MATCH($S26, 'Results 10 year vets'!N:N, 0)),0),"")</f>
        <v/>
      </c>
      <c r="Y26" t="str">
        <f>IFERROR(VLOOKUP(X26, 'Results 10 year vets'!A:B,2,FALSE), "")</f>
        <v/>
      </c>
      <c r="AA26">
        <v>25</v>
      </c>
      <c r="AB26" s="14" t="str">
        <f>IFERROR(SMALL('Results 10 year vets'!M:M,AD25+1), "No more teams of 2")</f>
        <v>No more teams of 2</v>
      </c>
      <c r="AC26" s="14">
        <f>COUNTIF('Results 10 year vets'!N:N, 'Male Team'!AE26)</f>
        <v>1047075</v>
      </c>
      <c r="AD26" s="14">
        <f>SUM($AC$2:AC26)</f>
        <v>10470834</v>
      </c>
      <c r="AE26" t="str">
        <f>IFERROR(VLOOKUP(AB26,'Results 10 year vets'!M:N, 2, FALSE), "")</f>
        <v/>
      </c>
      <c r="AF26" t="str">
        <f>IFERROR(ROUND(INDEX(Table1[1st counter], MATCH($AE26, Table1[Team Gender], 0)),0),"")</f>
        <v/>
      </c>
      <c r="AG26" t="str">
        <f>IFERROR(VLOOKUP(AF26,'Results 10 year vets'!A:B,2,FALSE), "")</f>
        <v/>
      </c>
      <c r="AH26" t="str">
        <f>IFERROR(ROUND(INDEX('Results 10 year vets'!H:H, MATCH($AE26, 'Results 10 year vets'!N:N, 0)),0),"")</f>
        <v/>
      </c>
      <c r="AI26" t="str">
        <f>IFERROR(VLOOKUP(AH26,'Results 10 year vets'!A:B,2,FALSE), "")</f>
        <v/>
      </c>
    </row>
    <row r="27" spans="1:35" x14ac:dyDescent="0.2">
      <c r="A27">
        <v>26</v>
      </c>
      <c r="B27" s="14" t="str">
        <f>IFERROR(SMALL('Results 10 year vets'!K:K,D26+1), "No more teams of 4")</f>
        <v>No more teams of 4</v>
      </c>
      <c r="C27" s="14">
        <f>COUNTIF('Results 10 year vets'!N:N, 'Male Team'!E27)</f>
        <v>1047075</v>
      </c>
      <c r="D27" s="14">
        <f>SUM($C$2:C27)</f>
        <v>19894489</v>
      </c>
      <c r="E27" t="str">
        <f>IFERROR(VLOOKUP(B27,'Results 10 year vets'!K:N, 4, FALSE), "")</f>
        <v/>
      </c>
      <c r="F27" t="str">
        <f>IFERROR(ROUND(INDEX('Results 10 year vets'!G:G, MATCH($E27, 'Results 10 year vets'!N:N, 0)),0),"")</f>
        <v/>
      </c>
      <c r="G27" t="str">
        <f>IFERROR(VLOOKUP(F27,'Results 10 year vets'!A:B,2,FALSE), "")</f>
        <v/>
      </c>
      <c r="H27" t="str">
        <f>IFERROR(ROUND(INDEX('Results 10 year vets'!H:H, MATCH($E27, 'Results 10 year vets'!N:N, 0)),0),"")</f>
        <v/>
      </c>
      <c r="I27" t="str">
        <f>IFERROR(VLOOKUP(H27, 'Results 10 year vets'!A:B,2,FALSE), "")</f>
        <v/>
      </c>
      <c r="J27" t="str">
        <f>IFERROR(ROUND(INDEX('Results 10 year vets'!I:I, MATCH($E27, 'Results 10 year vets'!N:N, 0)),0),"")</f>
        <v/>
      </c>
      <c r="K27" t="str">
        <f>IFERROR(VLOOKUP(J27, 'Results 10 year vets'!A:B,2,FALSE), "")</f>
        <v/>
      </c>
      <c r="L27" t="str">
        <f>IFERROR(ROUND(INDEX('Results 10 year vets'!J:J, MATCH($E27, 'Results 10 year vets'!N:N, 0)),0),"")</f>
        <v/>
      </c>
      <c r="M27" t="str">
        <f>IFERROR(VLOOKUP(L27,'Results 10 year vets'!A:B,2,FALSE), "")</f>
        <v/>
      </c>
      <c r="O27">
        <v>26</v>
      </c>
      <c r="P27" s="14" t="str">
        <f>IFERROR(SMALL('Results 10 year vets'!L:L,R26+1), "No more teams of 3")</f>
        <v>No more teams of 3</v>
      </c>
      <c r="Q27" s="14">
        <f>COUNTIF('Results 10 year vets'!N:N, 'Male Team'!S27)</f>
        <v>1047075</v>
      </c>
      <c r="R27" s="14">
        <f>SUM($Q$2:Q27)</f>
        <v>15706201</v>
      </c>
      <c r="S27" t="str">
        <f>IFERROR(VLOOKUP(P27,'Results 10 year vets'!L:N, 3, FALSE), "")</f>
        <v/>
      </c>
      <c r="T27" t="str">
        <f>IFERROR(ROUND(INDEX('Results 10 year vets'!G:G, MATCH($S27, 'Results 10 year vets'!N:N, 0)),0),"")</f>
        <v/>
      </c>
      <c r="U27" t="str">
        <f>IFERROR(VLOOKUP(T27, 'Results 10 year vets'!A:B,2,FALSE), "")</f>
        <v/>
      </c>
      <c r="V27" t="str">
        <f>IFERROR(ROUND(INDEX('Results 10 year vets'!H:H, MATCH($S27, 'Results 10 year vets'!N:N, 0)),0),"")</f>
        <v/>
      </c>
      <c r="W27" t="str">
        <f>IFERROR(VLOOKUP(V27, 'Results 10 year vets'!A:B,2,FALSE), "")</f>
        <v/>
      </c>
      <c r="X27" t="str">
        <f>IFERROR(ROUND(INDEX('Results 10 year vets'!I:I, MATCH($S27, 'Results 10 year vets'!N:N, 0)),0),"")</f>
        <v/>
      </c>
      <c r="Y27" t="str">
        <f>IFERROR(VLOOKUP(X27, 'Results 10 year vets'!A:B,2,FALSE), "")</f>
        <v/>
      </c>
      <c r="AA27">
        <v>26</v>
      </c>
      <c r="AB27" s="14" t="str">
        <f>IFERROR(SMALL('Results 10 year vets'!M:M,AD26+1), "No more teams of 2")</f>
        <v>No more teams of 2</v>
      </c>
      <c r="AC27" s="14">
        <f>COUNTIF('Results 10 year vets'!N:N, 'Male Team'!AE27)</f>
        <v>1047075</v>
      </c>
      <c r="AD27" s="14">
        <f>SUM($AC$2:AC27)</f>
        <v>11517909</v>
      </c>
      <c r="AE27" t="str">
        <f>IFERROR(VLOOKUP(AB27,'Results 10 year vets'!M:N, 2, FALSE), "")</f>
        <v/>
      </c>
      <c r="AF27" t="str">
        <f>IFERROR(ROUND(INDEX(Table1[1st counter], MATCH($AE27, Table1[Team Gender], 0)),0),"")</f>
        <v/>
      </c>
      <c r="AG27" t="str">
        <f>IFERROR(VLOOKUP(AF27,'Results 10 year vets'!A:B,2,FALSE), "")</f>
        <v/>
      </c>
      <c r="AH27" t="str">
        <f>IFERROR(ROUND(INDEX('Results 10 year vets'!H:H, MATCH($AE27, 'Results 10 year vets'!N:N, 0)),0),"")</f>
        <v/>
      </c>
      <c r="AI27" t="str">
        <f>IFERROR(VLOOKUP(AH27,'Results 10 year vets'!A:B,2,FALSE), "")</f>
        <v/>
      </c>
    </row>
    <row r="28" spans="1:35" x14ac:dyDescent="0.2">
      <c r="A28">
        <v>27</v>
      </c>
      <c r="B28" s="14" t="str">
        <f>IFERROR(SMALL('Results 10 year vets'!K:K,D27+1), "No more teams of 4")</f>
        <v>No more teams of 4</v>
      </c>
      <c r="C28" s="14">
        <f>COUNTIF('Results 10 year vets'!N:N, 'Male Team'!E28)</f>
        <v>1047075</v>
      </c>
      <c r="D28" s="14">
        <f>SUM($C$2:C28)</f>
        <v>20941564</v>
      </c>
      <c r="E28" t="str">
        <f>IFERROR(VLOOKUP(B28,'Results 10 year vets'!K:N, 4, FALSE), "")</f>
        <v/>
      </c>
      <c r="F28" t="str">
        <f>IFERROR(ROUND(INDEX('Results 10 year vets'!G:G, MATCH($E28, 'Results 10 year vets'!N:N, 0)),0),"")</f>
        <v/>
      </c>
      <c r="G28" t="str">
        <f>IFERROR(VLOOKUP(F28,'Results 10 year vets'!A:B,2,FALSE), "")</f>
        <v/>
      </c>
      <c r="H28" t="str">
        <f>IFERROR(ROUND(INDEX('Results 10 year vets'!H:H, MATCH($E28, 'Results 10 year vets'!N:N, 0)),0),"")</f>
        <v/>
      </c>
      <c r="I28" t="str">
        <f>IFERROR(VLOOKUP(H28, 'Results 10 year vets'!A:B,2,FALSE), "")</f>
        <v/>
      </c>
      <c r="J28" t="str">
        <f>IFERROR(ROUND(INDEX('Results 10 year vets'!I:I, MATCH($E28, 'Results 10 year vets'!N:N, 0)),0),"")</f>
        <v/>
      </c>
      <c r="K28" t="str">
        <f>IFERROR(VLOOKUP(J28, 'Results 10 year vets'!A:B,2,FALSE), "")</f>
        <v/>
      </c>
      <c r="L28" t="str">
        <f>IFERROR(ROUND(INDEX('Results 10 year vets'!J:J, MATCH($E28, 'Results 10 year vets'!N:N, 0)),0),"")</f>
        <v/>
      </c>
      <c r="M28" t="str">
        <f>IFERROR(VLOOKUP(L28,'Results 10 year vets'!A:B,2,FALSE), "")</f>
        <v/>
      </c>
      <c r="O28">
        <v>27</v>
      </c>
      <c r="P28" s="14" t="str">
        <f>IFERROR(SMALL('Results 10 year vets'!L:L,R27+1), "No more teams of 3")</f>
        <v>No more teams of 3</v>
      </c>
      <c r="Q28" s="14">
        <f>COUNTIF('Results 10 year vets'!N:N, 'Male Team'!S28)</f>
        <v>1047075</v>
      </c>
      <c r="R28" s="14">
        <f>SUM($Q$2:Q28)</f>
        <v>16753276</v>
      </c>
      <c r="S28" t="str">
        <f>IFERROR(VLOOKUP(P28,'Results 10 year vets'!L:N, 3, FALSE), "")</f>
        <v/>
      </c>
      <c r="T28" t="str">
        <f>IFERROR(ROUND(INDEX('Results 10 year vets'!G:G, MATCH($S28, 'Results 10 year vets'!N:N, 0)),0),"")</f>
        <v/>
      </c>
      <c r="U28" t="str">
        <f>IFERROR(VLOOKUP(T28, 'Results 10 year vets'!A:B,2,FALSE), "")</f>
        <v/>
      </c>
      <c r="V28" t="str">
        <f>IFERROR(ROUND(INDEX('Results 10 year vets'!H:H, MATCH($S28, 'Results 10 year vets'!N:N, 0)),0),"")</f>
        <v/>
      </c>
      <c r="W28" t="str">
        <f>IFERROR(VLOOKUP(V28, 'Results 10 year vets'!A:B,2,FALSE), "")</f>
        <v/>
      </c>
      <c r="X28" t="str">
        <f>IFERROR(ROUND(INDEX('Results 10 year vets'!I:I, MATCH($S28, 'Results 10 year vets'!N:N, 0)),0),"")</f>
        <v/>
      </c>
      <c r="Y28" t="str">
        <f>IFERROR(VLOOKUP(X28, 'Results 10 year vets'!A:B,2,FALSE), "")</f>
        <v/>
      </c>
      <c r="AA28">
        <v>27</v>
      </c>
      <c r="AB28" s="14" t="str">
        <f>IFERROR(SMALL('Results 10 year vets'!M:M,AD27+1), "No more teams of 2")</f>
        <v>No more teams of 2</v>
      </c>
      <c r="AC28" s="14">
        <f>COUNTIF('Results 10 year vets'!N:N, 'Male Team'!AE28)</f>
        <v>1047075</v>
      </c>
      <c r="AD28" s="14">
        <f>SUM($AC$2:AC28)</f>
        <v>12564984</v>
      </c>
      <c r="AE28" t="str">
        <f>IFERROR(VLOOKUP(AB28,'Results 10 year vets'!M:N, 2, FALSE), "")</f>
        <v/>
      </c>
      <c r="AF28" t="str">
        <f>IFERROR(ROUND(INDEX(Table1[1st counter], MATCH($AE28, Table1[Team Gender], 0)),0),"")</f>
        <v/>
      </c>
      <c r="AG28" t="str">
        <f>IFERROR(VLOOKUP(AF28,'Results 10 year vets'!A:B,2,FALSE), "")</f>
        <v/>
      </c>
      <c r="AH28" t="str">
        <f>IFERROR(ROUND(INDEX('Results 10 year vets'!H:H, MATCH($AE28, 'Results 10 year vets'!N:N, 0)),0),"")</f>
        <v/>
      </c>
      <c r="AI28" t="str">
        <f>IFERROR(VLOOKUP(AH28,'Results 10 year vets'!A:B,2,FALSE), "")</f>
        <v/>
      </c>
    </row>
    <row r="29" spans="1:35" x14ac:dyDescent="0.2">
      <c r="A29">
        <v>28</v>
      </c>
      <c r="B29" s="14" t="str">
        <f>IFERROR(SMALL('Results 10 year vets'!K:K,D28+1), "No more teams of 4")</f>
        <v>No more teams of 4</v>
      </c>
      <c r="C29" s="14">
        <f>COUNTIF('Results 10 year vets'!N:N, 'Male Team'!E29)</f>
        <v>1047075</v>
      </c>
      <c r="D29" s="14">
        <f>SUM($C$2:C29)</f>
        <v>21988639</v>
      </c>
      <c r="E29" t="str">
        <f>IFERROR(VLOOKUP(B29,'Results 10 year vets'!K:N, 4, FALSE), "")</f>
        <v/>
      </c>
      <c r="F29" t="str">
        <f>IFERROR(ROUND(INDEX('Results 10 year vets'!G:G, MATCH($E29, 'Results 10 year vets'!N:N, 0)),0),"")</f>
        <v/>
      </c>
      <c r="G29" t="str">
        <f>IFERROR(VLOOKUP(F29,'Results 10 year vets'!A:B,2,FALSE), "")</f>
        <v/>
      </c>
      <c r="H29" t="str">
        <f>IFERROR(ROUND(INDEX('Results 10 year vets'!H:H, MATCH($E29, 'Results 10 year vets'!N:N, 0)),0),"")</f>
        <v/>
      </c>
      <c r="I29" t="str">
        <f>IFERROR(VLOOKUP(H29, 'Results 10 year vets'!A:B,2,FALSE), "")</f>
        <v/>
      </c>
      <c r="J29" t="str">
        <f>IFERROR(ROUND(INDEX('Results 10 year vets'!I:I, MATCH($E29, 'Results 10 year vets'!N:N, 0)),0),"")</f>
        <v/>
      </c>
      <c r="K29" t="str">
        <f>IFERROR(VLOOKUP(J29, 'Results 10 year vets'!A:B,2,FALSE), "")</f>
        <v/>
      </c>
      <c r="L29" t="str">
        <f>IFERROR(ROUND(INDEX('Results 10 year vets'!J:J, MATCH($E29, 'Results 10 year vets'!N:N, 0)),0),"")</f>
        <v/>
      </c>
      <c r="M29" t="str">
        <f>IFERROR(VLOOKUP(L29,'Results 10 year vets'!A:B,2,FALSE), "")</f>
        <v/>
      </c>
      <c r="O29">
        <v>28</v>
      </c>
      <c r="P29" s="14" t="str">
        <f>IFERROR(SMALL('Results 10 year vets'!L:L,R28+1), "No more teams of 3")</f>
        <v>No more teams of 3</v>
      </c>
      <c r="Q29" s="14">
        <f>COUNTIF('Results 10 year vets'!N:N, 'Male Team'!S29)</f>
        <v>1047075</v>
      </c>
      <c r="R29" s="14">
        <f>SUM($Q$2:Q29)</f>
        <v>17800351</v>
      </c>
      <c r="S29" t="str">
        <f>IFERROR(VLOOKUP(P29,'Results 10 year vets'!L:N, 3, FALSE), "")</f>
        <v/>
      </c>
      <c r="T29" t="str">
        <f>IFERROR(ROUND(INDEX('Results 10 year vets'!G:G, MATCH($S29, 'Results 10 year vets'!N:N, 0)),0),"")</f>
        <v/>
      </c>
      <c r="U29" t="str">
        <f>IFERROR(VLOOKUP(T29, 'Results 10 year vets'!A:B,2,FALSE), "")</f>
        <v/>
      </c>
      <c r="V29" t="str">
        <f>IFERROR(ROUND(INDEX('Results 10 year vets'!H:H, MATCH($S29, 'Results 10 year vets'!N:N, 0)),0),"")</f>
        <v/>
      </c>
      <c r="W29" t="str">
        <f>IFERROR(VLOOKUP(V29, 'Results 10 year vets'!A:B,2,FALSE), "")</f>
        <v/>
      </c>
      <c r="X29" t="str">
        <f>IFERROR(ROUND(INDEX('Results 10 year vets'!I:I, MATCH($S29, 'Results 10 year vets'!N:N, 0)),0),"")</f>
        <v/>
      </c>
      <c r="Y29" t="str">
        <f>IFERROR(VLOOKUP(X29, 'Results 10 year vets'!A:B,2,FALSE), "")</f>
        <v/>
      </c>
      <c r="AA29">
        <v>28</v>
      </c>
      <c r="AB29" s="14" t="str">
        <f>IFERROR(SMALL('Results 10 year vets'!M:M,AD28+1), "No more teams of 2")</f>
        <v>No more teams of 2</v>
      </c>
      <c r="AC29" s="14">
        <f>COUNTIF('Results 10 year vets'!N:N, 'Male Team'!AE29)</f>
        <v>1047075</v>
      </c>
      <c r="AD29" s="14">
        <f>SUM($AC$2:AC29)</f>
        <v>13612059</v>
      </c>
      <c r="AE29" t="str">
        <f>IFERROR(VLOOKUP(AB29,'Results 10 year vets'!M:N, 2, FALSE), "")</f>
        <v/>
      </c>
      <c r="AF29" t="str">
        <f>IFERROR(ROUND(INDEX(Table1[1st counter], MATCH($AE29, Table1[Team Gender], 0)),0),"")</f>
        <v/>
      </c>
      <c r="AG29" t="str">
        <f>IFERROR(VLOOKUP(AF29,'Results 10 year vets'!A:B,2,FALSE), "")</f>
        <v/>
      </c>
      <c r="AH29" t="str">
        <f>IFERROR(ROUND(INDEX('Results 10 year vets'!H:H, MATCH($AE29, 'Results 10 year vets'!N:N, 0)),0),"")</f>
        <v/>
      </c>
      <c r="AI29" t="str">
        <f>IFERROR(VLOOKUP(AH29,'Results 10 year vets'!A:B,2,FALSE), "")</f>
        <v/>
      </c>
    </row>
    <row r="30" spans="1:35" x14ac:dyDescent="0.2">
      <c r="A30">
        <v>29</v>
      </c>
      <c r="B30" s="14" t="str">
        <f>IFERROR(SMALL('Results 10 year vets'!K:K,D29+1), "No more teams of 4")</f>
        <v>No more teams of 4</v>
      </c>
      <c r="C30" s="14">
        <f>COUNTIF('Results 10 year vets'!N:N, 'Male Team'!E30)</f>
        <v>1047075</v>
      </c>
      <c r="D30" s="14">
        <f>SUM($C$2:C30)</f>
        <v>23035714</v>
      </c>
      <c r="E30" t="str">
        <f>IFERROR(VLOOKUP(B30,'Results 10 year vets'!K:N, 4, FALSE), "")</f>
        <v/>
      </c>
      <c r="F30" t="str">
        <f>IFERROR(ROUND(INDEX('Results 10 year vets'!G:G, MATCH($E30, 'Results 10 year vets'!N:N, 0)),0),"")</f>
        <v/>
      </c>
      <c r="G30" t="str">
        <f>IFERROR(VLOOKUP(F30,'Results 10 year vets'!A:B,2,FALSE), "")</f>
        <v/>
      </c>
      <c r="H30" t="str">
        <f>IFERROR(ROUND(INDEX('Results 10 year vets'!H:H, MATCH($E30, 'Results 10 year vets'!N:N, 0)),0),"")</f>
        <v/>
      </c>
      <c r="I30" t="str">
        <f>IFERROR(VLOOKUP(H30, 'Results 10 year vets'!A:B,2,FALSE), "")</f>
        <v/>
      </c>
      <c r="J30" t="str">
        <f>IFERROR(ROUND(INDEX('Results 10 year vets'!I:I, MATCH($E30, 'Results 10 year vets'!N:N, 0)),0),"")</f>
        <v/>
      </c>
      <c r="K30" t="str">
        <f>IFERROR(VLOOKUP(J30, 'Results 10 year vets'!A:B,2,FALSE), "")</f>
        <v/>
      </c>
      <c r="L30" t="str">
        <f>IFERROR(ROUND(INDEX('Results 10 year vets'!J:J, MATCH($E30, 'Results 10 year vets'!N:N, 0)),0),"")</f>
        <v/>
      </c>
      <c r="M30" t="str">
        <f>IFERROR(VLOOKUP(L30,'Results 10 year vets'!A:B,2,FALSE), "")</f>
        <v/>
      </c>
      <c r="O30">
        <v>29</v>
      </c>
      <c r="P30" s="14" t="str">
        <f>IFERROR(SMALL('Results 10 year vets'!L:L,R29+1), "No more teams of 3")</f>
        <v>No more teams of 3</v>
      </c>
      <c r="Q30" s="14">
        <f>COUNTIF('Results 10 year vets'!N:N, 'Male Team'!S30)</f>
        <v>1047075</v>
      </c>
      <c r="R30" s="14">
        <f>SUM($Q$2:Q30)</f>
        <v>18847426</v>
      </c>
      <c r="S30" t="str">
        <f>IFERROR(VLOOKUP(P30,'Results 10 year vets'!L:N, 3, FALSE), "")</f>
        <v/>
      </c>
      <c r="T30" t="str">
        <f>IFERROR(ROUND(INDEX('Results 10 year vets'!G:G, MATCH($S30, 'Results 10 year vets'!N:N, 0)),0),"")</f>
        <v/>
      </c>
      <c r="U30" t="str">
        <f>IFERROR(VLOOKUP(T30, 'Results 10 year vets'!A:B,2,FALSE), "")</f>
        <v/>
      </c>
      <c r="V30" t="str">
        <f>IFERROR(ROUND(INDEX('Results 10 year vets'!H:H, MATCH($S30, 'Results 10 year vets'!N:N, 0)),0),"")</f>
        <v/>
      </c>
      <c r="W30" t="str">
        <f>IFERROR(VLOOKUP(V30, 'Results 10 year vets'!A:B,2,FALSE), "")</f>
        <v/>
      </c>
      <c r="X30" t="str">
        <f>IFERROR(ROUND(INDEX('Results 10 year vets'!I:I, MATCH($S30, 'Results 10 year vets'!N:N, 0)),0),"")</f>
        <v/>
      </c>
      <c r="Y30" t="str">
        <f>IFERROR(VLOOKUP(X30, 'Results 10 year vets'!A:B,2,FALSE), "")</f>
        <v/>
      </c>
      <c r="AA30">
        <v>29</v>
      </c>
      <c r="AB30" s="14" t="str">
        <f>IFERROR(SMALL('Results 10 year vets'!M:M,AD29+1), "No more teams of 2")</f>
        <v>No more teams of 2</v>
      </c>
      <c r="AC30" s="14">
        <f>COUNTIF('Results 10 year vets'!N:N, 'Male Team'!AE30)</f>
        <v>1047075</v>
      </c>
      <c r="AD30" s="14">
        <f>SUM($AC$2:AC30)</f>
        <v>14659134</v>
      </c>
      <c r="AE30" t="str">
        <f>IFERROR(VLOOKUP(AB30,'Results 10 year vets'!M:N, 2, FALSE), "")</f>
        <v/>
      </c>
      <c r="AF30" t="str">
        <f>IFERROR(ROUND(INDEX(Table1[1st counter], MATCH($AE30, Table1[Team Gender], 0)),0),"")</f>
        <v/>
      </c>
      <c r="AG30" t="str">
        <f>IFERROR(VLOOKUP(AF30,'Results 10 year vets'!A:B,2,FALSE), "")</f>
        <v/>
      </c>
      <c r="AH30" t="str">
        <f>IFERROR(ROUND(INDEX('Results 10 year vets'!H:H, MATCH($AE30, 'Results 10 year vets'!N:N, 0)),0),"")</f>
        <v/>
      </c>
      <c r="AI30" t="str">
        <f>IFERROR(VLOOKUP(AH30,'Results 10 year vets'!A:B,2,FALSE), "")</f>
        <v/>
      </c>
    </row>
    <row r="31" spans="1:35" x14ac:dyDescent="0.2">
      <c r="A31">
        <v>30</v>
      </c>
      <c r="B31" s="14" t="str">
        <f>IFERROR(SMALL('Results 10 year vets'!K:K,D30+1), "No more teams of 4")</f>
        <v>No more teams of 4</v>
      </c>
      <c r="C31" s="14">
        <f>COUNTIF('Results 10 year vets'!N:N, 'Male Team'!E31)</f>
        <v>1047075</v>
      </c>
      <c r="D31" s="14">
        <f>SUM($C$2:C31)</f>
        <v>24082789</v>
      </c>
      <c r="E31" t="str">
        <f>IFERROR(VLOOKUP(B31,'Results 10 year vets'!K:N, 4, FALSE), "")</f>
        <v/>
      </c>
      <c r="F31" t="str">
        <f>IFERROR(ROUND(INDEX('Results 10 year vets'!G:G, MATCH($E31, 'Results 10 year vets'!N:N, 0)),0),"")</f>
        <v/>
      </c>
      <c r="G31" t="str">
        <f>IFERROR(VLOOKUP(F31,'Results 10 year vets'!A:B,2,FALSE), "")</f>
        <v/>
      </c>
      <c r="H31" t="str">
        <f>IFERROR(ROUND(INDEX('Results 10 year vets'!H:H, MATCH($E31, 'Results 10 year vets'!N:N, 0)),0),"")</f>
        <v/>
      </c>
      <c r="I31" t="str">
        <f>IFERROR(VLOOKUP(H31, 'Results 10 year vets'!A:B,2,FALSE), "")</f>
        <v/>
      </c>
      <c r="J31" t="str">
        <f>IFERROR(ROUND(INDEX('Results 10 year vets'!I:I, MATCH($E31, 'Results 10 year vets'!N:N, 0)),0),"")</f>
        <v/>
      </c>
      <c r="K31" t="str">
        <f>IFERROR(VLOOKUP(J31, 'Results 10 year vets'!A:B,2,FALSE), "")</f>
        <v/>
      </c>
      <c r="L31" t="str">
        <f>IFERROR(ROUND(INDEX('Results 10 year vets'!J:J, MATCH($E31, 'Results 10 year vets'!N:N, 0)),0),"")</f>
        <v/>
      </c>
      <c r="M31" t="str">
        <f>IFERROR(VLOOKUP(L31,'Results 10 year vets'!A:B,2,FALSE), "")</f>
        <v/>
      </c>
      <c r="O31">
        <v>30</v>
      </c>
      <c r="P31" s="14" t="str">
        <f>IFERROR(SMALL('Results 10 year vets'!L:L,R30+1), "No more teams of 3")</f>
        <v>No more teams of 3</v>
      </c>
      <c r="Q31" s="14">
        <f>COUNTIF('Results 10 year vets'!N:N, 'Male Team'!S31)</f>
        <v>1047075</v>
      </c>
      <c r="R31" s="14">
        <f>SUM($Q$2:Q31)</f>
        <v>19894501</v>
      </c>
      <c r="S31" t="str">
        <f>IFERROR(VLOOKUP(P31,'Results 10 year vets'!L:N, 3, FALSE), "")</f>
        <v/>
      </c>
      <c r="T31" t="str">
        <f>IFERROR(ROUND(INDEX('Results 10 year vets'!G:G, MATCH($S31, 'Results 10 year vets'!N:N, 0)),0),"")</f>
        <v/>
      </c>
      <c r="U31" t="str">
        <f>IFERROR(VLOOKUP(T31, 'Results 10 year vets'!A:B,2,FALSE), "")</f>
        <v/>
      </c>
      <c r="V31" t="str">
        <f>IFERROR(ROUND(INDEX('Results 10 year vets'!H:H, MATCH($S31, 'Results 10 year vets'!N:N, 0)),0),"")</f>
        <v/>
      </c>
      <c r="W31" t="str">
        <f>IFERROR(VLOOKUP(V31, 'Results 10 year vets'!A:B,2,FALSE), "")</f>
        <v/>
      </c>
      <c r="X31" t="str">
        <f>IFERROR(ROUND(INDEX('Results 10 year vets'!I:I, MATCH($S31, 'Results 10 year vets'!N:N, 0)),0),"")</f>
        <v/>
      </c>
      <c r="Y31" t="str">
        <f>IFERROR(VLOOKUP(X31, 'Results 10 year vets'!A:B,2,FALSE), "")</f>
        <v/>
      </c>
      <c r="AA31">
        <v>30</v>
      </c>
      <c r="AB31" s="14" t="str">
        <f>IFERROR(SMALL('Results 10 year vets'!M:M,AD30+1), "No more teams of 2")</f>
        <v>No more teams of 2</v>
      </c>
      <c r="AC31" s="14">
        <f>COUNTIF('Results 10 year vets'!N:N, 'Male Team'!AE31)</f>
        <v>1047075</v>
      </c>
      <c r="AD31" s="14">
        <f>SUM($AC$2:AC31)</f>
        <v>15706209</v>
      </c>
      <c r="AE31" t="str">
        <f>IFERROR(VLOOKUP(AB31,'Results 10 year vets'!M:N, 2, FALSE), "")</f>
        <v/>
      </c>
      <c r="AF31" t="str">
        <f>IFERROR(ROUND(INDEX(Table1[1st counter], MATCH($AE31, Table1[Team Gender], 0)),0),"")</f>
        <v/>
      </c>
      <c r="AG31" t="str">
        <f>IFERROR(VLOOKUP(AF31,'Results 10 year vets'!A:B,2,FALSE), "")</f>
        <v/>
      </c>
      <c r="AH31" t="str">
        <f>IFERROR(ROUND(INDEX('Results 10 year vets'!H:H, MATCH($AE31, 'Results 10 year vets'!N:N, 0)),0),"")</f>
        <v/>
      </c>
      <c r="AI31" t="str">
        <f>IFERROR(VLOOKUP(AH31,'Results 10 year vets'!A:B,2,FALSE), "")</f>
        <v/>
      </c>
    </row>
  </sheetData>
  <phoneticPr fontId="5" type="noConversion"/>
  <conditionalFormatting sqref="E2:E31">
    <cfRule type="containsText" dxfId="5" priority="5" stopIfTrue="1" operator="containsText" text="Female">
      <formula>NOT(ISERROR(SEARCH("Female",E2)))</formula>
    </cfRule>
    <cfRule type="containsText" dxfId="4" priority="6" operator="containsText" text="Male">
      <formula>NOT(ISERROR(SEARCH("Male",E2)))</formula>
    </cfRule>
  </conditionalFormatting>
  <conditionalFormatting sqref="S2:S31">
    <cfRule type="containsText" dxfId="3" priority="3" stopIfTrue="1" operator="containsText" text="Female">
      <formula>NOT(ISERROR(SEARCH("Female",S2)))</formula>
    </cfRule>
    <cfRule type="containsText" dxfId="2" priority="4" operator="containsText" text="Male">
      <formula>NOT(ISERROR(SEARCH("Male",S2)))</formula>
    </cfRule>
  </conditionalFormatting>
  <conditionalFormatting sqref="AE2:AE31">
    <cfRule type="containsText" dxfId="1" priority="1" stopIfTrue="1" operator="containsText" text="Female">
      <formula>NOT(ISERROR(SEARCH("Female",AE2)))</formula>
    </cfRule>
    <cfRule type="containsText" dxfId="0" priority="2" operator="containsText" text="Male">
      <formula>NOT(ISERROR(SEARCH("Male",AE2)))</formula>
    </cfRule>
  </conditionalFormatting>
  <pageMargins left="0.7" right="0.7" top="0.75" bottom="0.75" header="0.3" footer="0.3"/>
  <pageSetup paperSize="9" orientation="portrait" horizontalDpi="0" verticalDpi="0"/>
  <legacyDrawing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03"/>
  <sheetViews>
    <sheetView tabSelected="1" showRuler="0" topLeftCell="A278" zoomScaleNormal="100" workbookViewId="0">
      <selection activeCell="E3" sqref="E3"/>
    </sheetView>
  </sheetViews>
  <sheetFormatPr defaultColWidth="12.375" defaultRowHeight="15" x14ac:dyDescent="0.2"/>
  <cols>
    <col min="1" max="1" width="4.70703125" style="3" bestFit="1" customWidth="1"/>
    <col min="2" max="2" width="4.4375" style="3" bestFit="1" customWidth="1"/>
    <col min="3" max="3" width="3.765625" style="3" bestFit="1" customWidth="1"/>
    <col min="4" max="4" width="22.46484375" style="3" bestFit="1" customWidth="1"/>
    <col min="5" max="5" width="37.6640625" style="3" bestFit="1" customWidth="1"/>
    <col min="6" max="6" width="11.02734375" style="3" bestFit="1" customWidth="1"/>
    <col min="7" max="7" width="12.375" style="3"/>
    <col min="9" max="16384" width="12.375" style="3"/>
  </cols>
  <sheetData>
    <row r="1" spans="1:9" ht="105" customHeight="1" x14ac:dyDescent="0.45">
      <c r="A1" s="56" t="s">
        <v>426</v>
      </c>
      <c r="B1" s="57"/>
      <c r="C1" s="57"/>
      <c r="D1" s="57"/>
      <c r="E1" s="57"/>
      <c r="F1" s="57"/>
      <c r="G1" s="57"/>
      <c r="H1" s="3"/>
    </row>
    <row r="2" spans="1:9" x14ac:dyDescent="0.2">
      <c r="H2" s="3"/>
    </row>
    <row r="3" spans="1:9" ht="105.75" customHeight="1" thickBot="1" x14ac:dyDescent="0.25">
      <c r="A3" s="24" t="s">
        <v>12</v>
      </c>
      <c r="B3" s="25" t="s">
        <v>25</v>
      </c>
      <c r="C3" s="25" t="s">
        <v>26</v>
      </c>
      <c r="D3" s="18" t="s">
        <v>1</v>
      </c>
      <c r="E3" s="32" t="s">
        <v>11</v>
      </c>
      <c r="F3" s="33" t="s">
        <v>2</v>
      </c>
      <c r="G3" s="18" t="s">
        <v>9</v>
      </c>
      <c r="H3" s="3"/>
    </row>
    <row r="4" spans="1:9" ht="15.75" thickBot="1" x14ac:dyDescent="0.25">
      <c r="A4" s="15">
        <f>IF('Finish order'!F2&lt;&gt;0, 'Finish order'!A2,"")</f>
        <v>1</v>
      </c>
      <c r="B4" s="8">
        <f>IF('Finish order'!F2&lt;&gt;0, 'Finish order'!B2,"")</f>
        <v>1</v>
      </c>
      <c r="C4" s="8">
        <f>IF('Finish order'!F2&lt;&gt;0, 'Finish order'!D2,"")</f>
        <v>1</v>
      </c>
      <c r="D4" s="6" t="str">
        <f>PROPER('Finish order'!H2)</f>
        <v>Rob Sparkes</v>
      </c>
      <c r="E4" s="17" t="str">
        <f>IF('Finish order'!I2&lt;&gt;0,'Finish order'!I2,"")</f>
        <v>Beverley AC</v>
      </c>
      <c r="F4" s="6" t="str">
        <f>IF('Finish order'!K2&lt;&gt;0, (UPPER(LEFT('Finish order'!K2,2))&amp;MID('Finish order'!K2,3,LEN('Finish order'!K2))), "")</f>
        <v>MSEN</v>
      </c>
      <c r="G4" s="22">
        <f>IF('Finish order'!G2&lt;&gt;0,'Finish order'!G2,"")</f>
        <v>3.1331018518518522E-2</v>
      </c>
      <c r="H4" s="3"/>
    </row>
    <row r="5" spans="1:9" ht="19.5" thickBot="1" x14ac:dyDescent="0.3">
      <c r="A5" s="15">
        <f>IF('Finish order'!F3&lt;&gt;0, 'Finish order'!A3,"")</f>
        <v>2</v>
      </c>
      <c r="B5" s="8">
        <f>IF('Finish order'!F3&lt;&gt;0, 'Finish order'!B3,"")</f>
        <v>2</v>
      </c>
      <c r="C5" s="8">
        <f>IF('Finish order'!F3&lt;&gt;0, 'Finish order'!D3,"")</f>
        <v>2</v>
      </c>
      <c r="D5" s="6" t="str">
        <f>PROPER('Finish order'!H3)</f>
        <v>Tom Bell</v>
      </c>
      <c r="E5" s="17" t="str">
        <f>IF('Finish order'!I3&lt;&gt;0,'Finish order'!I3,"")</f>
        <v>North Leeds Fell Runners</v>
      </c>
      <c r="F5" s="6" t="str">
        <f>IF('Finish order'!K3&lt;&gt;0, (UPPER(LEFT('Finish order'!K3,2))&amp;MID('Finish order'!K3,3,LEN('Finish order'!K3))), "")</f>
        <v>MSEN</v>
      </c>
      <c r="G5" s="22">
        <f>IF('Finish order'!G3&lt;&gt;0,'Finish order'!G3,"")</f>
        <v>3.3541666666666664E-2</v>
      </c>
      <c r="H5" s="3"/>
      <c r="I5" s="34"/>
    </row>
    <row r="6" spans="1:9" ht="15.75" thickBot="1" x14ac:dyDescent="0.25">
      <c r="A6" s="15">
        <f>IF('Finish order'!F4&lt;&gt;0, 'Finish order'!A4,"")</f>
        <v>3</v>
      </c>
      <c r="B6" s="8">
        <f>IF('Finish order'!F4&lt;&gt;0, 'Finish order'!B4,"")</f>
        <v>3</v>
      </c>
      <c r="C6" s="8">
        <f>IF('Finish order'!F4&lt;&gt;0, 'Finish order'!D4,"")</f>
        <v>3</v>
      </c>
      <c r="D6" s="6" t="str">
        <f>PROPER('Finish order'!H4)</f>
        <v>Sam Leadley</v>
      </c>
      <c r="E6" s="17" t="str">
        <f>IF('Finish order'!I4&lt;&gt;0,'Finish order'!I4,"")</f>
        <v>Loftus &amp; Whitby AC</v>
      </c>
      <c r="F6" s="6" t="str">
        <f>IF('Finish order'!K4&lt;&gt;0, (UPPER(LEFT('Finish order'!K4,2))&amp;MID('Finish order'!K4,3,LEN('Finish order'!K4))), "")</f>
        <v>MSEN</v>
      </c>
      <c r="G6" s="22">
        <f>IF('Finish order'!G4&lt;&gt;0,'Finish order'!G4,"")</f>
        <v>3.3819444444444444E-2</v>
      </c>
      <c r="H6" s="3"/>
    </row>
    <row r="7" spans="1:9" ht="15.75" thickBot="1" x14ac:dyDescent="0.25">
      <c r="A7" s="15">
        <f>IF('Finish order'!F5&lt;&gt;0, 'Finish order'!A5,"")</f>
        <v>4</v>
      </c>
      <c r="B7" s="8">
        <f>IF('Finish order'!F5&lt;&gt;0, 'Finish order'!B5,"")</f>
        <v>4</v>
      </c>
      <c r="C7" s="8">
        <f>IF('Finish order'!F5&lt;&gt;0, 'Finish order'!D5,"")</f>
        <v>4</v>
      </c>
      <c r="D7" s="6" t="str">
        <f>PROPER('Finish order'!H5)</f>
        <v>Rory Bevin</v>
      </c>
      <c r="E7" s="17" t="str">
        <f>IF('Finish order'!I5&lt;&gt;0,'Finish order'!I5,"")</f>
        <v>Individual#</v>
      </c>
      <c r="F7" s="6" t="str">
        <f>IF('Finish order'!K5&lt;&gt;0, (UPPER(LEFT('Finish order'!K5,2))&amp;MID('Finish order'!K5,3,LEN('Finish order'!K5))), "")</f>
        <v>MSEN</v>
      </c>
      <c r="G7" s="22">
        <f>IF('Finish order'!G5&lt;&gt;0,'Finish order'!G5,"")</f>
        <v>3.5011574074074077E-2</v>
      </c>
      <c r="H7" s="3"/>
    </row>
    <row r="8" spans="1:9" ht="15.75" thickBot="1" x14ac:dyDescent="0.25">
      <c r="A8" s="15">
        <f>IF('Finish order'!F6&lt;&gt;0, 'Finish order'!A6,"")</f>
        <v>5</v>
      </c>
      <c r="B8" s="8">
        <f>IF('Finish order'!F6&lt;&gt;0, 'Finish order'!B6,"")</f>
        <v>5</v>
      </c>
      <c r="C8" s="8">
        <f>IF('Finish order'!F6&lt;&gt;0, 'Finish order'!D6,"")</f>
        <v>5</v>
      </c>
      <c r="D8" s="6" t="str">
        <f>PROPER('Finish order'!H6)</f>
        <v>Rory Stead</v>
      </c>
      <c r="E8" s="17" t="str">
        <f>IF('Finish order'!I6&lt;&gt;0,'Finish order'!I6,"")</f>
        <v>Keighley &amp; Craven AC</v>
      </c>
      <c r="F8" s="6" t="str">
        <f>IF('Finish order'!K6&lt;&gt;0, (UPPER(LEFT('Finish order'!K6,2))&amp;MID('Finish order'!K6,3,LEN('Finish order'!K6))), "")</f>
        <v>MSEN</v>
      </c>
      <c r="G8" s="22">
        <f>IF('Finish order'!G6&lt;&gt;0,'Finish order'!G6,"")</f>
        <v>3.5069444444444445E-2</v>
      </c>
      <c r="H8" s="3"/>
    </row>
    <row r="9" spans="1:9" ht="15.75" thickBot="1" x14ac:dyDescent="0.25">
      <c r="A9" s="15">
        <f>IF('Finish order'!F7&lt;&gt;0, 'Finish order'!A7,"")</f>
        <v>6</v>
      </c>
      <c r="B9" s="8">
        <f>IF('Finish order'!F7&lt;&gt;0, 'Finish order'!B7,"")</f>
        <v>6</v>
      </c>
      <c r="C9" s="8">
        <f>IF('Finish order'!F7&lt;&gt;0, 'Finish order'!D7,"")</f>
        <v>6</v>
      </c>
      <c r="D9" s="6" t="str">
        <f>PROPER('Finish order'!H7)</f>
        <v>Kian Stead</v>
      </c>
      <c r="E9" s="17" t="str">
        <f>IF('Finish order'!I7&lt;&gt;0,'Finish order'!I7,"")</f>
        <v>Individual#</v>
      </c>
      <c r="F9" s="6" t="str">
        <f>IF('Finish order'!K7&lt;&gt;0, (UPPER(LEFT('Finish order'!K7,2))&amp;MID('Finish order'!K7,3,LEN('Finish order'!K7))), "")</f>
        <v>MSEN</v>
      </c>
      <c r="G9" s="22">
        <f>IF('Finish order'!G7&lt;&gt;0,'Finish order'!G7,"")</f>
        <v>3.5196759259259261E-2</v>
      </c>
      <c r="H9" s="3"/>
    </row>
    <row r="10" spans="1:9" ht="15.75" thickBot="1" x14ac:dyDescent="0.25">
      <c r="A10" s="15">
        <f>IF('Finish order'!F8&lt;&gt;0, 'Finish order'!A8,"")</f>
        <v>7</v>
      </c>
      <c r="B10" s="8">
        <f>IF('Finish order'!F8&lt;&gt;0, 'Finish order'!B8,"")</f>
        <v>7</v>
      </c>
      <c r="C10" s="8">
        <f>IF('Finish order'!F8&lt;&gt;0, 'Finish order'!D8,"")</f>
        <v>1</v>
      </c>
      <c r="D10" s="6" t="str">
        <f>PROPER('Finish order'!H8)</f>
        <v>Ian Rowan</v>
      </c>
      <c r="E10" s="17" t="str">
        <f>IF('Finish order'!I8&lt;&gt;0,'Finish order'!I8,"")</f>
        <v>Esk Valley Fell Club</v>
      </c>
      <c r="F10" s="6" t="str">
        <f>IF('Finish order'!K8&lt;&gt;0, (UPPER(LEFT('Finish order'!K8,2))&amp;MID('Finish order'!K8,3,LEN('Finish order'!K8))), "")</f>
        <v>M45</v>
      </c>
      <c r="G10" s="22">
        <f>IF('Finish order'!G8&lt;&gt;0,'Finish order'!G8,"")</f>
        <v>3.5474537037037034E-2</v>
      </c>
      <c r="H10" s="3"/>
      <c r="I10"/>
    </row>
    <row r="11" spans="1:9" ht="15.75" thickBot="1" x14ac:dyDescent="0.25">
      <c r="A11" s="15">
        <f>IF('Finish order'!F9&lt;&gt;0, 'Finish order'!A9,"")</f>
        <v>8</v>
      </c>
      <c r="B11" s="8">
        <f>IF('Finish order'!F9&lt;&gt;0, 'Finish order'!B9,"")</f>
        <v>8</v>
      </c>
      <c r="C11" s="8">
        <f>IF('Finish order'!F9&lt;&gt;0, 'Finish order'!D9,"")</f>
        <v>7</v>
      </c>
      <c r="D11" s="6" t="str">
        <f>PROPER('Finish order'!H9)</f>
        <v>Robert Preston</v>
      </c>
      <c r="E11" s="17" t="str">
        <f>IF('Finish order'!I9&lt;&gt;0,'Finish order'!I9,"")</f>
        <v>Pickering RC</v>
      </c>
      <c r="F11" s="6" t="str">
        <f>IF('Finish order'!K9&lt;&gt;0, (UPPER(LEFT('Finish order'!K9,2))&amp;MID('Finish order'!K9,3,LEN('Finish order'!K9))), "")</f>
        <v>MSEN</v>
      </c>
      <c r="G11" s="22">
        <f>IF('Finish order'!G9&lt;&gt;0,'Finish order'!G9,"")</f>
        <v>3.5659722222222225E-2</v>
      </c>
      <c r="H11" s="3"/>
    </row>
    <row r="12" spans="1:9" ht="15.75" thickBot="1" x14ac:dyDescent="0.25">
      <c r="A12" s="15">
        <f>IF('Finish order'!F10&lt;&gt;0, 'Finish order'!A10,"")</f>
        <v>9</v>
      </c>
      <c r="B12" s="8">
        <f>IF('Finish order'!F10&lt;&gt;0, 'Finish order'!B10,"")</f>
        <v>9</v>
      </c>
      <c r="C12" s="8">
        <f>IF('Finish order'!F10&lt;&gt;0, 'Finish order'!D10,"")</f>
        <v>2</v>
      </c>
      <c r="D12" s="6" t="str">
        <f>PROPER('Finish order'!H10)</f>
        <v>Tim Grimwood</v>
      </c>
      <c r="E12" s="17" t="str">
        <f>IF('Finish order'!I10&lt;&gt;0,'Finish order'!I10,"")</f>
        <v>Swaledale Runners</v>
      </c>
      <c r="F12" s="6" t="str">
        <f>IF('Finish order'!K10&lt;&gt;0, (UPPER(LEFT('Finish order'!K10,2))&amp;MID('Finish order'!K10,3,LEN('Finish order'!K10))), "")</f>
        <v>M45</v>
      </c>
      <c r="G12" s="22">
        <f>IF('Finish order'!G10&lt;&gt;0,'Finish order'!G10,"")</f>
        <v>3.5868055555555556E-2</v>
      </c>
      <c r="H12" s="3"/>
    </row>
    <row r="13" spans="1:9" ht="15.75" thickBot="1" x14ac:dyDescent="0.25">
      <c r="A13" s="15">
        <f>IF('Finish order'!F11&lt;&gt;0, 'Finish order'!A11,"")</f>
        <v>10</v>
      </c>
      <c r="B13" s="8">
        <f>IF('Finish order'!F11&lt;&gt;0, 'Finish order'!B11,"")</f>
        <v>10</v>
      </c>
      <c r="C13" s="8">
        <f>IF('Finish order'!F11&lt;&gt;0, 'Finish order'!D11,"")</f>
        <v>8</v>
      </c>
      <c r="D13" s="6" t="str">
        <f>PROPER('Finish order'!H11)</f>
        <v>Stephen Mcdougall</v>
      </c>
      <c r="E13" s="17" t="str">
        <f>IF('Finish order'!I11&lt;&gt;0,'Finish order'!I11,"")</f>
        <v>Middlesbrough &amp; Cleveland Harriers</v>
      </c>
      <c r="F13" s="6" t="str">
        <f>IF('Finish order'!K11&lt;&gt;0, (UPPER(LEFT('Finish order'!K11,2))&amp;MID('Finish order'!K11,3,LEN('Finish order'!K11))), "")</f>
        <v>MSEN</v>
      </c>
      <c r="G13" s="22">
        <f>IF('Finish order'!G11&lt;&gt;0,'Finish order'!G11,"")</f>
        <v>3.6111111111111108E-2</v>
      </c>
      <c r="H13" s="3"/>
    </row>
    <row r="14" spans="1:9" ht="15.75" thickBot="1" x14ac:dyDescent="0.25">
      <c r="A14" s="15">
        <f>IF('Finish order'!F12&lt;&gt;0, 'Finish order'!A12,"")</f>
        <v>11</v>
      </c>
      <c r="B14" s="8">
        <f>IF('Finish order'!F12&lt;&gt;0, 'Finish order'!B12,"")</f>
        <v>11</v>
      </c>
      <c r="C14" s="8">
        <f>IF('Finish order'!F12&lt;&gt;0, 'Finish order'!D12,"")</f>
        <v>9</v>
      </c>
      <c r="D14" s="6" t="str">
        <f>PROPER('Finish order'!H12)</f>
        <v>Paul Lawton</v>
      </c>
      <c r="E14" s="17" t="str">
        <f>IF('Finish order'!I12&lt;&gt;0,'Finish order'!I12,"")</f>
        <v>Scarborough AC</v>
      </c>
      <c r="F14" s="6" t="str">
        <f>IF('Finish order'!K12&lt;&gt;0, (UPPER(LEFT('Finish order'!K12,2))&amp;MID('Finish order'!K12,3,LEN('Finish order'!K12))), "")</f>
        <v>MSEN</v>
      </c>
      <c r="G14" s="22">
        <f>IF('Finish order'!G12&lt;&gt;0,'Finish order'!G12,"")</f>
        <v>3.7303240740740741E-2</v>
      </c>
      <c r="H14" s="3"/>
    </row>
    <row r="15" spans="1:9" ht="15.75" thickBot="1" x14ac:dyDescent="0.25">
      <c r="A15" s="15">
        <f>IF('Finish order'!F13&lt;&gt;0, 'Finish order'!A13,"")</f>
        <v>12</v>
      </c>
      <c r="B15" s="8">
        <f>IF('Finish order'!F13&lt;&gt;0, 'Finish order'!B13,"")</f>
        <v>12</v>
      </c>
      <c r="C15" s="8">
        <f>IF('Finish order'!F13&lt;&gt;0, 'Finish order'!D13,"")</f>
        <v>1</v>
      </c>
      <c r="D15" s="6" t="str">
        <f>PROPER('Finish order'!H13)</f>
        <v>Adrian Bushby</v>
      </c>
      <c r="E15" s="17" t="str">
        <f>IF('Finish order'!I13&lt;&gt;0,'Finish order'!I13,"")</f>
        <v>City of Hull AC</v>
      </c>
      <c r="F15" s="6" t="str">
        <f>IF('Finish order'!K13&lt;&gt;0, (UPPER(LEFT('Finish order'!K13,2))&amp;MID('Finish order'!K13,3,LEN('Finish order'!K13))), "")</f>
        <v>M55</v>
      </c>
      <c r="G15" s="22">
        <f>IF('Finish order'!G13&lt;&gt;0,'Finish order'!G13,"")</f>
        <v>3.7476851851851851E-2</v>
      </c>
      <c r="H15" s="3"/>
    </row>
    <row r="16" spans="1:9" ht="15.75" thickBot="1" x14ac:dyDescent="0.25">
      <c r="A16" s="15">
        <f>IF('Finish order'!F14&lt;&gt;0, 'Finish order'!A14,"")</f>
        <v>13</v>
      </c>
      <c r="B16" s="8">
        <f>IF('Finish order'!F14&lt;&gt;0, 'Finish order'!B14,"")</f>
        <v>13</v>
      </c>
      <c r="C16" s="8">
        <f>IF('Finish order'!F14&lt;&gt;0, 'Finish order'!D14,"")</f>
        <v>1</v>
      </c>
      <c r="D16" s="6" t="str">
        <f>PROPER('Finish order'!H14)</f>
        <v>Peter Walker</v>
      </c>
      <c r="E16" s="17" t="str">
        <f>IF('Finish order'!I14&lt;&gt;0,'Finish order'!I14,"")</f>
        <v>York Knavesmire Harriers</v>
      </c>
      <c r="F16" s="6" t="str">
        <f>IF('Finish order'!K14&lt;&gt;0, (UPPER(LEFT('Finish order'!K14,2))&amp;MID('Finish order'!K14,3,LEN('Finish order'!K14))), "")</f>
        <v>M40</v>
      </c>
      <c r="G16" s="22">
        <f>IF('Finish order'!G14&lt;&gt;0,'Finish order'!G14,"")</f>
        <v>3.7673611111111109E-2</v>
      </c>
      <c r="H16" s="3"/>
    </row>
    <row r="17" spans="1:8" ht="15.75" thickBot="1" x14ac:dyDescent="0.25">
      <c r="A17" s="15">
        <f>IF('Finish order'!F15&lt;&gt;0, 'Finish order'!A15,"")</f>
        <v>14</v>
      </c>
      <c r="B17" s="8">
        <f>IF('Finish order'!F15&lt;&gt;0, 'Finish order'!B15,"")</f>
        <v>14</v>
      </c>
      <c r="C17" s="8">
        <f>IF('Finish order'!F15&lt;&gt;0, 'Finish order'!D15,"")</f>
        <v>3</v>
      </c>
      <c r="D17" s="6" t="str">
        <f>PROPER('Finish order'!H15)</f>
        <v>Gareth Green</v>
      </c>
      <c r="E17" s="17" t="str">
        <f>IF('Finish order'!I15&lt;&gt;0,'Finish order'!I15,"")</f>
        <v>York Knavesmire Harriers</v>
      </c>
      <c r="F17" s="6" t="str">
        <f>IF('Finish order'!K15&lt;&gt;0, (UPPER(LEFT('Finish order'!K15,2))&amp;MID('Finish order'!K15,3,LEN('Finish order'!K15))), "")</f>
        <v>M45</v>
      </c>
      <c r="G17" s="22">
        <f>IF('Finish order'!G15&lt;&gt;0,'Finish order'!G15,"")</f>
        <v>3.7928240740740742E-2</v>
      </c>
      <c r="H17" s="3"/>
    </row>
    <row r="18" spans="1:8" ht="15.75" thickBot="1" x14ac:dyDescent="0.25">
      <c r="A18" s="15">
        <f>IF('Finish order'!F16&lt;&gt;0, 'Finish order'!A16,"")</f>
        <v>15</v>
      </c>
      <c r="B18" s="8">
        <f>IF('Finish order'!F16&lt;&gt;0, 'Finish order'!B16,"")</f>
        <v>15</v>
      </c>
      <c r="C18" s="8">
        <f>IF('Finish order'!F16&lt;&gt;0, 'Finish order'!D16,"")</f>
        <v>2</v>
      </c>
      <c r="D18" s="6" t="str">
        <f>PROPER('Finish order'!H16)</f>
        <v>Stephen Pugh</v>
      </c>
      <c r="E18" s="17" t="str">
        <f>IF('Finish order'!I16&lt;&gt;0,'Finish order'!I16,"")</f>
        <v>Esk Valley Fell Club</v>
      </c>
      <c r="F18" s="6" t="str">
        <f>IF('Finish order'!K16&lt;&gt;0, (UPPER(LEFT('Finish order'!K16,2))&amp;MID('Finish order'!K16,3,LEN('Finish order'!K16))), "")</f>
        <v>M55</v>
      </c>
      <c r="G18" s="22">
        <f>IF('Finish order'!G16&lt;&gt;0,'Finish order'!G16,"")</f>
        <v>3.8530092592592595E-2</v>
      </c>
      <c r="H18" s="3"/>
    </row>
    <row r="19" spans="1:8" ht="15.75" thickBot="1" x14ac:dyDescent="0.25">
      <c r="A19" s="15">
        <f>IF('Finish order'!F17&lt;&gt;0, 'Finish order'!A17,"")</f>
        <v>16</v>
      </c>
      <c r="B19" s="8">
        <f>IF('Finish order'!F17&lt;&gt;0, 'Finish order'!B17,"")</f>
        <v>16</v>
      </c>
      <c r="C19" s="8">
        <f>IF('Finish order'!F17&lt;&gt;0, 'Finish order'!D17,"")</f>
        <v>1</v>
      </c>
      <c r="D19" s="6" t="str">
        <f>PROPER('Finish order'!H17)</f>
        <v>Matthew Clark</v>
      </c>
      <c r="E19" s="17" t="str">
        <f>IF('Finish order'!I17&lt;&gt;0,'Finish order'!I17,"")</f>
        <v>Esk Valley Fell Club</v>
      </c>
      <c r="F19" s="6" t="str">
        <f>IF('Finish order'!K17&lt;&gt;0, (UPPER(LEFT('Finish order'!K17,2))&amp;MID('Finish order'!K17,3,LEN('Finish order'!K17))), "")</f>
        <v>MU23</v>
      </c>
      <c r="G19" s="22">
        <f>IF('Finish order'!G17&lt;&gt;0,'Finish order'!G17,"")</f>
        <v>3.8865740740740742E-2</v>
      </c>
      <c r="H19" s="3"/>
    </row>
    <row r="20" spans="1:8" ht="15.75" thickBot="1" x14ac:dyDescent="0.25">
      <c r="A20" s="15">
        <f>IF('Finish order'!F18&lt;&gt;0, 'Finish order'!A18,"")</f>
        <v>17</v>
      </c>
      <c r="B20" s="8">
        <f>IF('Finish order'!F18&lt;&gt;0, 'Finish order'!B18,"")</f>
        <v>1</v>
      </c>
      <c r="C20" s="8">
        <f>IF('Finish order'!F18&lt;&gt;0, 'Finish order'!D18,"")</f>
        <v>1</v>
      </c>
      <c r="D20" s="6" t="str">
        <f>PROPER('Finish order'!H18)</f>
        <v>Ursula Catton</v>
      </c>
      <c r="E20" s="17" t="str">
        <f>IF('Finish order'!I18&lt;&gt;0,'Finish order'!I18,"")</f>
        <v>York Knavesmire Harriers</v>
      </c>
      <c r="F20" s="6" t="str">
        <f>IF('Finish order'!K18&lt;&gt;0, (UPPER(LEFT('Finish order'!K18,2))&amp;MID('Finish order'!K18,3,LEN('Finish order'!K18))), "")</f>
        <v>WSEN</v>
      </c>
      <c r="G20" s="22">
        <f>IF('Finish order'!G18&lt;&gt;0,'Finish order'!G18,"")</f>
        <v>3.9131944444444441E-2</v>
      </c>
      <c r="H20" s="3"/>
    </row>
    <row r="21" spans="1:8" ht="15.75" thickBot="1" x14ac:dyDescent="0.25">
      <c r="A21" s="15">
        <f>IF('Finish order'!F19&lt;&gt;0, 'Finish order'!A19,"")</f>
        <v>18</v>
      </c>
      <c r="B21" s="8">
        <f>IF('Finish order'!F19&lt;&gt;0, 'Finish order'!B19,"")</f>
        <v>17</v>
      </c>
      <c r="C21" s="8">
        <f>IF('Finish order'!F19&lt;&gt;0, 'Finish order'!D19,"")</f>
        <v>10</v>
      </c>
      <c r="D21" s="6" t="str">
        <f>PROPER('Finish order'!H19)</f>
        <v>Sebastian Slater</v>
      </c>
      <c r="E21" s="17" t="str">
        <f>IF('Finish order'!I19&lt;&gt;0,'Finish order'!I19,"")</f>
        <v>Dark Peak Fell Runners</v>
      </c>
      <c r="F21" s="6" t="str">
        <f>IF('Finish order'!K19&lt;&gt;0, (UPPER(LEFT('Finish order'!K19,2))&amp;MID('Finish order'!K19,3,LEN('Finish order'!K19))), "")</f>
        <v>MSEN</v>
      </c>
      <c r="G21" s="22">
        <f>IF('Finish order'!G19&lt;&gt;0,'Finish order'!G19,"")</f>
        <v>3.9328703703703706E-2</v>
      </c>
      <c r="H21" s="3"/>
    </row>
    <row r="22" spans="1:8" ht="15.75" thickBot="1" x14ac:dyDescent="0.25">
      <c r="A22" s="15">
        <f>IF('Finish order'!F20&lt;&gt;0, 'Finish order'!A20,"")</f>
        <v>19</v>
      </c>
      <c r="B22" s="8">
        <f>IF('Finish order'!F20&lt;&gt;0, 'Finish order'!B20,"")</f>
        <v>18</v>
      </c>
      <c r="C22" s="8">
        <f>IF('Finish order'!F20&lt;&gt;0, 'Finish order'!D20,"")</f>
        <v>3</v>
      </c>
      <c r="D22" s="6" t="str">
        <f>PROPER('Finish order'!H20)</f>
        <v>Dave Smith</v>
      </c>
      <c r="E22" s="17" t="str">
        <f>IF('Finish order'!I20&lt;&gt;0,'Finish order'!I20,"")</f>
        <v>Pickering RC</v>
      </c>
      <c r="F22" s="6" t="str">
        <f>IF('Finish order'!K20&lt;&gt;0, (UPPER(LEFT('Finish order'!K20,2))&amp;MID('Finish order'!K20,3,LEN('Finish order'!K20))), "")</f>
        <v>M55</v>
      </c>
      <c r="G22" s="22">
        <f>IF('Finish order'!G20&lt;&gt;0,'Finish order'!G20,"")</f>
        <v>3.9398148148148147E-2</v>
      </c>
      <c r="H22" s="3"/>
    </row>
    <row r="23" spans="1:8" ht="15.75" thickBot="1" x14ac:dyDescent="0.25">
      <c r="A23" s="15">
        <f>IF('Finish order'!F21&lt;&gt;0, 'Finish order'!A21,"")</f>
        <v>20</v>
      </c>
      <c r="B23" s="8">
        <f>IF('Finish order'!F21&lt;&gt;0, 'Finish order'!B21,"")</f>
        <v>19</v>
      </c>
      <c r="C23" s="8">
        <f>IF('Finish order'!F21&lt;&gt;0, 'Finish order'!D21,"")</f>
        <v>11</v>
      </c>
      <c r="D23" s="6" t="str">
        <f>PROPER('Finish order'!H21)</f>
        <v>Hamish Miller</v>
      </c>
      <c r="E23" s="17" t="str">
        <f>IF('Finish order'!I21&lt;&gt;0,'Finish order'!I21,"")</f>
        <v>Esk Valley Fell Club</v>
      </c>
      <c r="F23" s="6" t="str">
        <f>IF('Finish order'!K21&lt;&gt;0, (UPPER(LEFT('Finish order'!K21,2))&amp;MID('Finish order'!K21,3,LEN('Finish order'!K21))), "")</f>
        <v>MSEN</v>
      </c>
      <c r="G23" s="22">
        <f>IF('Finish order'!G21&lt;&gt;0,'Finish order'!G21,"")</f>
        <v>3.9525462962962964E-2</v>
      </c>
      <c r="H23" s="3"/>
    </row>
    <row r="24" spans="1:8" ht="15.75" thickBot="1" x14ac:dyDescent="0.25">
      <c r="A24" s="15">
        <f>IF('Finish order'!F22&lt;&gt;0, 'Finish order'!A22,"")</f>
        <v>21</v>
      </c>
      <c r="B24" s="8">
        <f>IF('Finish order'!F22&lt;&gt;0, 'Finish order'!B22,"")</f>
        <v>20</v>
      </c>
      <c r="C24" s="8">
        <f>IF('Finish order'!F22&lt;&gt;0, 'Finish order'!D22,"")</f>
        <v>4</v>
      </c>
      <c r="D24" s="6" t="str">
        <f>PROPER('Finish order'!H22)</f>
        <v>Damian Kilpin</v>
      </c>
      <c r="E24" s="17" t="str">
        <f>IF('Finish order'!I22&lt;&gt;0,'Finish order'!I22,"")</f>
        <v>Penistone Footpath Runners &amp; AC</v>
      </c>
      <c r="F24" s="6" t="str">
        <f>IF('Finish order'!K22&lt;&gt;0, (UPPER(LEFT('Finish order'!K22,2))&amp;MID('Finish order'!K22,3,LEN('Finish order'!K22))), "")</f>
        <v>M45</v>
      </c>
      <c r="G24" s="22">
        <f>IF('Finish order'!G22&lt;&gt;0,'Finish order'!G22,"")</f>
        <v>3.965277777777778E-2</v>
      </c>
      <c r="H24" s="3"/>
    </row>
    <row r="25" spans="1:8" ht="15.75" thickBot="1" x14ac:dyDescent="0.25">
      <c r="A25" s="15">
        <f>IF('Finish order'!F23&lt;&gt;0, 'Finish order'!A23,"")</f>
        <v>22</v>
      </c>
      <c r="B25" s="8">
        <f>IF('Finish order'!F23&lt;&gt;0, 'Finish order'!B23,"")</f>
        <v>21</v>
      </c>
      <c r="C25" s="8">
        <f>IF('Finish order'!F23&lt;&gt;0, 'Finish order'!D23,"")</f>
        <v>2</v>
      </c>
      <c r="D25" s="6" t="str">
        <f>PROPER('Finish order'!H23)</f>
        <v>Richard Atkins</v>
      </c>
      <c r="E25" s="17" t="str">
        <f>IF('Finish order'!I23&lt;&gt;0,'Finish order'!I23,"")</f>
        <v>North York Moors AC</v>
      </c>
      <c r="F25" s="6" t="str">
        <f>IF('Finish order'!K23&lt;&gt;0, (UPPER(LEFT('Finish order'!K23,2))&amp;MID('Finish order'!K23,3,LEN('Finish order'!K23))), "")</f>
        <v>M40</v>
      </c>
      <c r="G25" s="22">
        <f>IF('Finish order'!G23&lt;&gt;0,'Finish order'!G23,"")</f>
        <v>3.9814814814814817E-2</v>
      </c>
      <c r="H25" s="3"/>
    </row>
    <row r="26" spans="1:8" ht="15.75" thickBot="1" x14ac:dyDescent="0.25">
      <c r="A26" s="15">
        <f>IF('Finish order'!F24&lt;&gt;0, 'Finish order'!A24,"")</f>
        <v>23</v>
      </c>
      <c r="B26" s="8">
        <f>IF('Finish order'!F24&lt;&gt;0, 'Finish order'!B24,"")</f>
        <v>22</v>
      </c>
      <c r="C26" s="8">
        <f>IF('Finish order'!F24&lt;&gt;0, 'Finish order'!D24,"")</f>
        <v>1</v>
      </c>
      <c r="D26" s="6" t="str">
        <f>PROPER('Finish order'!H24)</f>
        <v>Reiner Hesse</v>
      </c>
      <c r="E26" s="17" t="str">
        <f>IF('Finish order'!I24&lt;&gt;0,'Finish order'!I24,"")</f>
        <v>Loftus &amp; Whitby AC</v>
      </c>
      <c r="F26" s="6" t="str">
        <f>IF('Finish order'!K24&lt;&gt;0, (UPPER(LEFT('Finish order'!K24,2))&amp;MID('Finish order'!K24,3,LEN('Finish order'!K24))), "")</f>
        <v>M50</v>
      </c>
      <c r="G26" s="22">
        <f>IF('Finish order'!G24&lt;&gt;0,'Finish order'!G24,"")</f>
        <v>3.9918981481481479E-2</v>
      </c>
      <c r="H26" s="3"/>
    </row>
    <row r="27" spans="1:8" ht="15.75" thickBot="1" x14ac:dyDescent="0.25">
      <c r="A27" s="15">
        <f>IF('Finish order'!F25&lt;&gt;0, 'Finish order'!A25,"")</f>
        <v>24</v>
      </c>
      <c r="B27" s="8">
        <f>IF('Finish order'!F25&lt;&gt;0, 'Finish order'!B25,"")</f>
        <v>23</v>
      </c>
      <c r="C27" s="8">
        <f>IF('Finish order'!F25&lt;&gt;0, 'Finish order'!D25,"")</f>
        <v>2</v>
      </c>
      <c r="D27" s="6" t="str">
        <f>PROPER('Finish order'!H25)</f>
        <v>Brendan Anglim</v>
      </c>
      <c r="E27" s="17" t="str">
        <f>IF('Finish order'!I25&lt;&gt;0,'Finish order'!I25,"")</f>
        <v>Easingwold RC</v>
      </c>
      <c r="F27" s="6" t="str">
        <f>IF('Finish order'!K25&lt;&gt;0, (UPPER(LEFT('Finish order'!K25,2))&amp;MID('Finish order'!K25,3,LEN('Finish order'!K25))), "")</f>
        <v>M50</v>
      </c>
      <c r="G27" s="22">
        <f>IF('Finish order'!G25&lt;&gt;0,'Finish order'!G25,"")</f>
        <v>4.0138888888888891E-2</v>
      </c>
      <c r="H27" s="3"/>
    </row>
    <row r="28" spans="1:8" ht="15.75" thickBot="1" x14ac:dyDescent="0.25">
      <c r="A28" s="15">
        <f>IF('Finish order'!F26&lt;&gt;0, 'Finish order'!A26,"")</f>
        <v>25</v>
      </c>
      <c r="B28" s="8">
        <f>IF('Finish order'!F26&lt;&gt;0, 'Finish order'!B26,"")</f>
        <v>24</v>
      </c>
      <c r="C28" s="8">
        <f>IF('Finish order'!F26&lt;&gt;0, 'Finish order'!D26,"")</f>
        <v>5</v>
      </c>
      <c r="D28" s="6" t="str">
        <f>PROPER('Finish order'!H26)</f>
        <v>Michael Richmond</v>
      </c>
      <c r="E28" s="17" t="str">
        <f>IF('Finish order'!I26&lt;&gt;0,'Finish order'!I26,"")</f>
        <v>Pickering RC</v>
      </c>
      <c r="F28" s="6" t="str">
        <f>IF('Finish order'!K26&lt;&gt;0, (UPPER(LEFT('Finish order'!K26,2))&amp;MID('Finish order'!K26,3,LEN('Finish order'!K26))), "")</f>
        <v>M45</v>
      </c>
      <c r="G28" s="22">
        <f>IF('Finish order'!G26&lt;&gt;0,'Finish order'!G26,"")</f>
        <v>4.0266203703703707E-2</v>
      </c>
      <c r="H28" s="3"/>
    </row>
    <row r="29" spans="1:8" ht="15.75" thickBot="1" x14ac:dyDescent="0.25">
      <c r="A29" s="15">
        <f>IF('Finish order'!F27&lt;&gt;0, 'Finish order'!A27,"")</f>
        <v>26</v>
      </c>
      <c r="B29" s="8">
        <f>IF('Finish order'!F27&lt;&gt;0, 'Finish order'!B27,"")</f>
        <v>25</v>
      </c>
      <c r="C29" s="8">
        <f>IF('Finish order'!F27&lt;&gt;0, 'Finish order'!D27,"")</f>
        <v>3</v>
      </c>
      <c r="D29" s="6" t="str">
        <f>PROPER('Finish order'!H27)</f>
        <v>Chris Jefferies</v>
      </c>
      <c r="E29" s="17" t="str">
        <f>IF('Finish order'!I27&lt;&gt;0,'Finish order'!I27,"")</f>
        <v>Billingham RC</v>
      </c>
      <c r="F29" s="6" t="str">
        <f>IF('Finish order'!K27&lt;&gt;0, (UPPER(LEFT('Finish order'!K27,2))&amp;MID('Finish order'!K27,3,LEN('Finish order'!K27))), "")</f>
        <v>M50</v>
      </c>
      <c r="G29" s="22">
        <f>IF('Finish order'!G27&lt;&gt;0,'Finish order'!G27,"")</f>
        <v>4.0497685185185185E-2</v>
      </c>
      <c r="H29" s="3"/>
    </row>
    <row r="30" spans="1:8" ht="15.75" thickBot="1" x14ac:dyDescent="0.25">
      <c r="A30" s="15">
        <f>IF('Finish order'!F28&lt;&gt;0, 'Finish order'!A28,"")</f>
        <v>27</v>
      </c>
      <c r="B30" s="8">
        <f>IF('Finish order'!F28&lt;&gt;0, 'Finish order'!B28,"")</f>
        <v>26</v>
      </c>
      <c r="C30" s="8">
        <f>IF('Finish order'!F28&lt;&gt;0, 'Finish order'!D28,"")</f>
        <v>12</v>
      </c>
      <c r="D30" s="6" t="str">
        <f>PROPER('Finish order'!H28)</f>
        <v>Lewis Hutchinson</v>
      </c>
      <c r="E30" s="17" t="str">
        <f>IF('Finish order'!I28&lt;&gt;0,'Finish order'!I28,"")</f>
        <v>York Acorn RC</v>
      </c>
      <c r="F30" s="6" t="str">
        <f>IF('Finish order'!K28&lt;&gt;0, (UPPER(LEFT('Finish order'!K28,2))&amp;MID('Finish order'!K28,3,LEN('Finish order'!K28))), "")</f>
        <v>MSEN</v>
      </c>
      <c r="G30" s="22">
        <f>IF('Finish order'!G28&lt;&gt;0,'Finish order'!G28,"")</f>
        <v>4.0590277777777781E-2</v>
      </c>
      <c r="H30" s="3"/>
    </row>
    <row r="31" spans="1:8" ht="15.75" thickBot="1" x14ac:dyDescent="0.25">
      <c r="A31" s="15">
        <f>IF('Finish order'!F29&lt;&gt;0, 'Finish order'!A29,"")</f>
        <v>28</v>
      </c>
      <c r="B31" s="8">
        <f>IF('Finish order'!F29&lt;&gt;0, 'Finish order'!B29,"")</f>
        <v>27</v>
      </c>
      <c r="C31" s="8">
        <f>IF('Finish order'!F29&lt;&gt;0, 'Finish order'!D29,"")</f>
        <v>13</v>
      </c>
      <c r="D31" s="6" t="str">
        <f>PROPER('Finish order'!H29)</f>
        <v>Tom Hustwitt</v>
      </c>
      <c r="E31" s="17" t="str">
        <f>IF('Finish order'!I29&lt;&gt;0,'Finish order'!I29,"")</f>
        <v>Esk Valley Fell Club</v>
      </c>
      <c r="F31" s="6" t="str">
        <f>IF('Finish order'!K29&lt;&gt;0, (UPPER(LEFT('Finish order'!K29,2))&amp;MID('Finish order'!K29,3,LEN('Finish order'!K29))), "")</f>
        <v>MSEN</v>
      </c>
      <c r="G31" s="22">
        <f>IF('Finish order'!G29&lt;&gt;0,'Finish order'!G29,"")</f>
        <v>4.0706018518518516E-2</v>
      </c>
      <c r="H31" s="3"/>
    </row>
    <row r="32" spans="1:8" ht="15.75" thickBot="1" x14ac:dyDescent="0.25">
      <c r="A32" s="15">
        <f>IF('Finish order'!F30&lt;&gt;0, 'Finish order'!A30,"")</f>
        <v>29</v>
      </c>
      <c r="B32" s="8">
        <f>IF('Finish order'!F30&lt;&gt;0, 'Finish order'!B30,"")</f>
        <v>28</v>
      </c>
      <c r="C32" s="8">
        <f>IF('Finish order'!F30&lt;&gt;0, 'Finish order'!D30,"")</f>
        <v>14</v>
      </c>
      <c r="D32" s="6" t="str">
        <f>PROPER('Finish order'!H30)</f>
        <v>Phil Smith</v>
      </c>
      <c r="E32" s="17" t="str">
        <f>IF('Finish order'!I30&lt;&gt;0,'Finish order'!I30,"")</f>
        <v>Esk Valley Fell Club</v>
      </c>
      <c r="F32" s="6" t="str">
        <f>IF('Finish order'!K30&lt;&gt;0, (UPPER(LEFT('Finish order'!K30,2))&amp;MID('Finish order'!K30,3,LEN('Finish order'!K30))), "")</f>
        <v>MSEN</v>
      </c>
      <c r="G32" s="22">
        <f>IF('Finish order'!G30&lt;&gt;0,'Finish order'!G30,"")</f>
        <v>4.0729166666666664E-2</v>
      </c>
      <c r="H32" s="3"/>
    </row>
    <row r="33" spans="1:8" ht="15.75" thickBot="1" x14ac:dyDescent="0.25">
      <c r="A33" s="15">
        <f>IF('Finish order'!F31&lt;&gt;0, 'Finish order'!A31,"")</f>
        <v>30</v>
      </c>
      <c r="B33" s="8">
        <f>IF('Finish order'!F31&lt;&gt;0, 'Finish order'!B31,"")</f>
        <v>29</v>
      </c>
      <c r="C33" s="8">
        <f>IF('Finish order'!F31&lt;&gt;0, 'Finish order'!D31,"")</f>
        <v>4</v>
      </c>
      <c r="D33" s="6" t="str">
        <f>PROPER('Finish order'!H31)</f>
        <v>Ashley Dodgson</v>
      </c>
      <c r="E33" s="17" t="str">
        <f>IF('Finish order'!I31&lt;&gt;0,'Finish order'!I31,"")</f>
        <v>Thirsk &amp; Sowerby Harriers</v>
      </c>
      <c r="F33" s="6" t="str">
        <f>IF('Finish order'!K31&lt;&gt;0, (UPPER(LEFT('Finish order'!K31,2))&amp;MID('Finish order'!K31,3,LEN('Finish order'!K31))), "")</f>
        <v>M50</v>
      </c>
      <c r="G33" s="22">
        <f>IF('Finish order'!G31&lt;&gt;0,'Finish order'!G31,"")</f>
        <v>4.0740740740740744E-2</v>
      </c>
      <c r="H33" s="3"/>
    </row>
    <row r="34" spans="1:8" ht="15.75" thickBot="1" x14ac:dyDescent="0.25">
      <c r="A34" s="15">
        <f>IF('Finish order'!F32&lt;&gt;0, 'Finish order'!A32,"")</f>
        <v>31</v>
      </c>
      <c r="B34" s="8">
        <f>IF('Finish order'!F32&lt;&gt;0, 'Finish order'!B32,"")</f>
        <v>2</v>
      </c>
      <c r="C34" s="8">
        <f>IF('Finish order'!F32&lt;&gt;0, 'Finish order'!D32,"")</f>
        <v>1</v>
      </c>
      <c r="D34" s="6" t="str">
        <f>PROPER('Finish order'!H32)</f>
        <v>Natalie Greaves</v>
      </c>
      <c r="E34" s="17" t="str">
        <f>IF('Finish order'!I32&lt;&gt;0,'Finish order'!I32,"")</f>
        <v>York Knavesmire Harriers</v>
      </c>
      <c r="F34" s="6" t="str">
        <f>IF('Finish order'!K32&lt;&gt;0, (UPPER(LEFT('Finish order'!K32,2))&amp;MID('Finish order'!K32,3,LEN('Finish order'!K32))), "")</f>
        <v>W40</v>
      </c>
      <c r="G34" s="22">
        <f>IF('Finish order'!G32&lt;&gt;0,'Finish order'!G32,"")</f>
        <v>4.0798611111111112E-2</v>
      </c>
      <c r="H34" s="3"/>
    </row>
    <row r="35" spans="1:8" ht="15.75" thickBot="1" x14ac:dyDescent="0.25">
      <c r="A35" s="15">
        <f>IF('Finish order'!F33&lt;&gt;0, 'Finish order'!A33,"")</f>
        <v>32</v>
      </c>
      <c r="B35" s="8">
        <f>IF('Finish order'!F33&lt;&gt;0, 'Finish order'!B33,"")</f>
        <v>30</v>
      </c>
      <c r="C35" s="8">
        <f>IF('Finish order'!F33&lt;&gt;0, 'Finish order'!D33,"")</f>
        <v>15</v>
      </c>
      <c r="D35" s="6" t="str">
        <f>PROPER('Finish order'!H33)</f>
        <v>Duncan Allen</v>
      </c>
      <c r="E35" s="17" t="str">
        <f>IF('Finish order'!I33&lt;&gt;0,'Finish order'!I33,"")</f>
        <v>Individual#</v>
      </c>
      <c r="F35" s="6" t="str">
        <f>IF('Finish order'!K33&lt;&gt;0, (UPPER(LEFT('Finish order'!K33,2))&amp;MID('Finish order'!K33,3,LEN('Finish order'!K33))), "")</f>
        <v>MSEN</v>
      </c>
      <c r="G35" s="22">
        <f>IF('Finish order'!G33&lt;&gt;0,'Finish order'!G33,"")</f>
        <v>4.1053240740740737E-2</v>
      </c>
      <c r="H35" s="3"/>
    </row>
    <row r="36" spans="1:8" ht="15.75" thickBot="1" x14ac:dyDescent="0.25">
      <c r="A36" s="15">
        <f>IF('Finish order'!F34&lt;&gt;0, 'Finish order'!A34,"")</f>
        <v>33</v>
      </c>
      <c r="B36" s="8">
        <f>IF('Finish order'!F34&lt;&gt;0, 'Finish order'!B34,"")</f>
        <v>31</v>
      </c>
      <c r="C36" s="8">
        <f>IF('Finish order'!F34&lt;&gt;0, 'Finish order'!D34,"")</f>
        <v>1</v>
      </c>
      <c r="D36" s="6" t="str">
        <f>PROPER('Finish order'!H34)</f>
        <v>Jim Rogers</v>
      </c>
      <c r="E36" s="17" t="str">
        <f>IF('Finish order'!I34&lt;&gt;0,'Finish order'!I34,"")</f>
        <v>City of Hull AC</v>
      </c>
      <c r="F36" s="6" t="str">
        <f>IF('Finish order'!K34&lt;&gt;0, (UPPER(LEFT('Finish order'!K34,2))&amp;MID('Finish order'!K34,3,LEN('Finish order'!K34))), "")</f>
        <v>M60</v>
      </c>
      <c r="G36" s="22">
        <f>IF('Finish order'!G34&lt;&gt;0,'Finish order'!G34,"")</f>
        <v>4.116898148148148E-2</v>
      </c>
      <c r="H36" s="3"/>
    </row>
    <row r="37" spans="1:8" ht="15.75" thickBot="1" x14ac:dyDescent="0.25">
      <c r="A37" s="15">
        <f>IF('Finish order'!F35&lt;&gt;0, 'Finish order'!A35,"")</f>
        <v>34</v>
      </c>
      <c r="B37" s="8">
        <f>IF('Finish order'!F35&lt;&gt;0, 'Finish order'!B35,"")</f>
        <v>3</v>
      </c>
      <c r="C37" s="8">
        <f>IF('Finish order'!F35&lt;&gt;0, 'Finish order'!D35,"")</f>
        <v>2</v>
      </c>
      <c r="D37" s="6" t="str">
        <f>PROPER('Finish order'!H35)</f>
        <v>Rhona Marshall</v>
      </c>
      <c r="E37" s="17" t="str">
        <f>IF('Finish order'!I35&lt;&gt;0,'Finish order'!I35,"")</f>
        <v>Scarborough AC</v>
      </c>
      <c r="F37" s="6" t="str">
        <f>IF('Finish order'!K35&lt;&gt;0, (UPPER(LEFT('Finish order'!K35,2))&amp;MID('Finish order'!K35,3,LEN('Finish order'!K35))), "")</f>
        <v>W40</v>
      </c>
      <c r="G37" s="22">
        <f>IF('Finish order'!G35&lt;&gt;0,'Finish order'!G35,"")</f>
        <v>4.1215277777777781E-2</v>
      </c>
      <c r="H37" s="3"/>
    </row>
    <row r="38" spans="1:8" ht="15.75" thickBot="1" x14ac:dyDescent="0.25">
      <c r="A38" s="15">
        <f>IF('Finish order'!F36&lt;&gt;0, 'Finish order'!A36,"")</f>
        <v>35</v>
      </c>
      <c r="B38" s="8">
        <f>IF('Finish order'!F36&lt;&gt;0, 'Finish order'!B36,"")</f>
        <v>32</v>
      </c>
      <c r="C38" s="8">
        <f>IF('Finish order'!F36&lt;&gt;0, 'Finish order'!D36,"")</f>
        <v>3</v>
      </c>
      <c r="D38" s="6" t="str">
        <f>PROPER('Finish order'!H36)</f>
        <v>Stephen Tilford</v>
      </c>
      <c r="E38" s="17" t="str">
        <f>IF('Finish order'!I36&lt;&gt;0,'Finish order'!I36,"")</f>
        <v>Wakefield District H &amp; AC</v>
      </c>
      <c r="F38" s="6" t="str">
        <f>IF('Finish order'!K36&lt;&gt;0, (UPPER(LEFT('Finish order'!K36,2))&amp;MID('Finish order'!K36,3,LEN('Finish order'!K36))), "")</f>
        <v>M40</v>
      </c>
      <c r="G38" s="22">
        <f>IF('Finish order'!G36&lt;&gt;0,'Finish order'!G36,"")</f>
        <v>4.1226851851851855E-2</v>
      </c>
      <c r="H38" s="3"/>
    </row>
    <row r="39" spans="1:8" ht="15.75" thickBot="1" x14ac:dyDescent="0.25">
      <c r="A39" s="15">
        <f>IF('Finish order'!F37&lt;&gt;0, 'Finish order'!A37,"")</f>
        <v>36</v>
      </c>
      <c r="B39" s="8">
        <f>IF('Finish order'!F37&lt;&gt;0, 'Finish order'!B37,"")</f>
        <v>33</v>
      </c>
      <c r="C39" s="8">
        <f>IF('Finish order'!F37&lt;&gt;0, 'Finish order'!D37,"")</f>
        <v>4</v>
      </c>
      <c r="D39" s="6" t="str">
        <f>PROPER('Finish order'!H37)</f>
        <v>Ed Woollard</v>
      </c>
      <c r="E39" s="17" t="str">
        <f>IF('Finish order'!I37&lt;&gt;0,'Finish order'!I37,"")</f>
        <v>York Acorn RC</v>
      </c>
      <c r="F39" s="6" t="str">
        <f>IF('Finish order'!K37&lt;&gt;0, (UPPER(LEFT('Finish order'!K37,2))&amp;MID('Finish order'!K37,3,LEN('Finish order'!K37))), "")</f>
        <v>M40</v>
      </c>
      <c r="G39" s="22">
        <f>IF('Finish order'!G37&lt;&gt;0,'Finish order'!G37,"")</f>
        <v>4.1238425925925928E-2</v>
      </c>
      <c r="H39" s="3"/>
    </row>
    <row r="40" spans="1:8" ht="15.75" thickBot="1" x14ac:dyDescent="0.25">
      <c r="A40" s="15">
        <f>IF('Finish order'!F38&lt;&gt;0, 'Finish order'!A38,"")</f>
        <v>37</v>
      </c>
      <c r="B40" s="8">
        <f>IF('Finish order'!F38&lt;&gt;0, 'Finish order'!B38,"")</f>
        <v>34</v>
      </c>
      <c r="C40" s="8">
        <f>IF('Finish order'!F38&lt;&gt;0, 'Finish order'!D38,"")</f>
        <v>6</v>
      </c>
      <c r="D40" s="6" t="str">
        <f>PROPER('Finish order'!H38)</f>
        <v>Jonathan Rowland</v>
      </c>
      <c r="E40" s="17" t="str">
        <f>IF('Finish order'!I38&lt;&gt;0,'Finish order'!I38,"")</f>
        <v>Esk Valley Fell Club</v>
      </c>
      <c r="F40" s="6" t="str">
        <f>IF('Finish order'!K38&lt;&gt;0, (UPPER(LEFT('Finish order'!K38,2))&amp;MID('Finish order'!K38,3,LEN('Finish order'!K38))), "")</f>
        <v>M45</v>
      </c>
      <c r="G40" s="22">
        <f>IF('Finish order'!G38&lt;&gt;0,'Finish order'!G38,"")</f>
        <v>4.1585648148148149E-2</v>
      </c>
      <c r="H40" s="3"/>
    </row>
    <row r="41" spans="1:8" ht="15.75" thickBot="1" x14ac:dyDescent="0.25">
      <c r="A41" s="15">
        <f>IF('Finish order'!F39&lt;&gt;0, 'Finish order'!A39,"")</f>
        <v>38</v>
      </c>
      <c r="B41" s="8">
        <f>IF('Finish order'!F39&lt;&gt;0, 'Finish order'!B39,"")</f>
        <v>35</v>
      </c>
      <c r="C41" s="8">
        <f>IF('Finish order'!F39&lt;&gt;0, 'Finish order'!D39,"")</f>
        <v>1</v>
      </c>
      <c r="D41" s="6" t="str">
        <f>PROPER('Finish order'!H39)</f>
        <v>Neil Rip Ridsdale</v>
      </c>
      <c r="E41" s="17" t="str">
        <f>IF('Finish order'!I39&lt;&gt;0,'Finish order'!I39,"")</f>
        <v>Esk Valley Fell Club</v>
      </c>
      <c r="F41" s="6" t="str">
        <f>IF('Finish order'!K39&lt;&gt;0, (UPPER(LEFT('Finish order'!K39,2))&amp;MID('Finish order'!K39,3,LEN('Finish order'!K39))), "")</f>
        <v>M65</v>
      </c>
      <c r="G41" s="22">
        <f>IF('Finish order'!G39&lt;&gt;0,'Finish order'!G39,"")</f>
        <v>4.1956018518518517E-2</v>
      </c>
      <c r="H41" s="3"/>
    </row>
    <row r="42" spans="1:8" ht="15.75" thickBot="1" x14ac:dyDescent="0.25">
      <c r="A42" s="15">
        <f>IF('Finish order'!F40&lt;&gt;0, 'Finish order'!A40,"")</f>
        <v>39</v>
      </c>
      <c r="B42" s="8">
        <f>IF('Finish order'!F40&lt;&gt;0, 'Finish order'!B40,"")</f>
        <v>36</v>
      </c>
      <c r="C42" s="8">
        <f>IF('Finish order'!F40&lt;&gt;0, 'Finish order'!D40,"")</f>
        <v>5</v>
      </c>
      <c r="D42" s="6" t="str">
        <f>PROPER('Finish order'!H40)</f>
        <v>Michael Shaw</v>
      </c>
      <c r="E42" s="17" t="str">
        <f>IF('Finish order'!I40&lt;&gt;0,'Finish order'!I40,"")</f>
        <v>York Knavesmire Harriers</v>
      </c>
      <c r="F42" s="6" t="str">
        <f>IF('Finish order'!K40&lt;&gt;0, (UPPER(LEFT('Finish order'!K40,2))&amp;MID('Finish order'!K40,3,LEN('Finish order'!K40))), "")</f>
        <v>M40</v>
      </c>
      <c r="G42" s="22">
        <f>IF('Finish order'!G40&lt;&gt;0,'Finish order'!G40,"")</f>
        <v>4.2141203703703702E-2</v>
      </c>
      <c r="H42" s="3"/>
    </row>
    <row r="43" spans="1:8" ht="15.75" thickBot="1" x14ac:dyDescent="0.25">
      <c r="A43" s="15">
        <f>IF('Finish order'!F41&lt;&gt;0, 'Finish order'!A41,"")</f>
        <v>40</v>
      </c>
      <c r="B43" s="8">
        <f>IF('Finish order'!F41&lt;&gt;0, 'Finish order'!B41,"")</f>
        <v>4</v>
      </c>
      <c r="C43" s="8">
        <f>IF('Finish order'!F41&lt;&gt;0, 'Finish order'!D41,"")</f>
        <v>3</v>
      </c>
      <c r="D43" s="6" t="str">
        <f>PROPER('Finish order'!H41)</f>
        <v>Esther Harrison</v>
      </c>
      <c r="E43" s="17" t="str">
        <f>IF('Finish order'!I41&lt;&gt;0,'Finish order'!I41,"")</f>
        <v>Thirsk &amp; Sowerby Harriers</v>
      </c>
      <c r="F43" s="6" t="str">
        <f>IF('Finish order'!K41&lt;&gt;0, (UPPER(LEFT('Finish order'!K41,2))&amp;MID('Finish order'!K41,3,LEN('Finish order'!K41))), "")</f>
        <v>W40</v>
      </c>
      <c r="G43" s="22">
        <f>IF('Finish order'!G41&lt;&gt;0,'Finish order'!G41,"")</f>
        <v>4.2407407407407408E-2</v>
      </c>
      <c r="H43" s="3"/>
    </row>
    <row r="44" spans="1:8" ht="15.75" thickBot="1" x14ac:dyDescent="0.25">
      <c r="A44" s="15">
        <f>IF('Finish order'!F42&lt;&gt;0, 'Finish order'!A42,"")</f>
        <v>41</v>
      </c>
      <c r="B44" s="8">
        <f>IF('Finish order'!F42&lt;&gt;0, 'Finish order'!B42,"")</f>
        <v>37</v>
      </c>
      <c r="C44" s="8">
        <f>IF('Finish order'!F42&lt;&gt;0, 'Finish order'!D42,"")</f>
        <v>2</v>
      </c>
      <c r="D44" s="6" t="str">
        <f>PROPER('Finish order'!H42)</f>
        <v>David Hughes</v>
      </c>
      <c r="E44" s="17" t="str">
        <f>IF('Finish order'!I42&lt;&gt;0,'Finish order'!I42,"")</f>
        <v>North York Moors AC</v>
      </c>
      <c r="F44" s="6" t="str">
        <f>IF('Finish order'!K42&lt;&gt;0, (UPPER(LEFT('Finish order'!K42,2))&amp;MID('Finish order'!K42,3,LEN('Finish order'!K42))), "")</f>
        <v>M60</v>
      </c>
      <c r="G44" s="22">
        <f>IF('Finish order'!G42&lt;&gt;0,'Finish order'!G42,"")</f>
        <v>4.2476851851851849E-2</v>
      </c>
      <c r="H44" s="3"/>
    </row>
    <row r="45" spans="1:8" ht="15.75" thickBot="1" x14ac:dyDescent="0.25">
      <c r="A45" s="15">
        <f>IF('Finish order'!F43&lt;&gt;0, 'Finish order'!A43,"")</f>
        <v>42</v>
      </c>
      <c r="B45" s="8">
        <f>IF('Finish order'!F43&lt;&gt;0, 'Finish order'!B43,"")</f>
        <v>38</v>
      </c>
      <c r="C45" s="8">
        <f>IF('Finish order'!F43&lt;&gt;0, 'Finish order'!D43,"")</f>
        <v>7</v>
      </c>
      <c r="D45" s="6" t="str">
        <f>PROPER('Finish order'!H43)</f>
        <v>Martin Vasey</v>
      </c>
      <c r="E45" s="17" t="str">
        <f>IF('Finish order'!I43&lt;&gt;0,'Finish order'!I43,"")</f>
        <v>Middlesbrough &amp; Cleveland Harriers</v>
      </c>
      <c r="F45" s="6" t="str">
        <f>IF('Finish order'!K43&lt;&gt;0, (UPPER(LEFT('Finish order'!K43,2))&amp;MID('Finish order'!K43,3,LEN('Finish order'!K43))), "")</f>
        <v>M45</v>
      </c>
      <c r="G45" s="22">
        <f>IF('Finish order'!G43&lt;&gt;0,'Finish order'!G43,"")</f>
        <v>4.2858796296296298E-2</v>
      </c>
      <c r="H45" s="3"/>
    </row>
    <row r="46" spans="1:8" ht="15.75" thickBot="1" x14ac:dyDescent="0.25">
      <c r="A46" s="15">
        <f>IF('Finish order'!F44&lt;&gt;0, 'Finish order'!A44,"")</f>
        <v>43</v>
      </c>
      <c r="B46" s="8">
        <f>IF('Finish order'!F44&lt;&gt;0, 'Finish order'!B44,"")</f>
        <v>39</v>
      </c>
      <c r="C46" s="8">
        <f>IF('Finish order'!F44&lt;&gt;0, 'Finish order'!D44,"")</f>
        <v>16</v>
      </c>
      <c r="D46" s="6" t="str">
        <f>PROPER('Finish order'!H44)</f>
        <v>Rob Illingworth</v>
      </c>
      <c r="E46" s="17" t="str">
        <f>IF('Finish order'!I44&lt;&gt;0,'Finish order'!I44,"")</f>
        <v>Individual#</v>
      </c>
      <c r="F46" s="6" t="str">
        <f>IF('Finish order'!K44&lt;&gt;0, (UPPER(LEFT('Finish order'!K44,2))&amp;MID('Finish order'!K44,3,LEN('Finish order'!K44))), "")</f>
        <v>MSEN</v>
      </c>
      <c r="G46" s="22">
        <f>IF('Finish order'!G44&lt;&gt;0,'Finish order'!G44,"")</f>
        <v>4.3136574074074077E-2</v>
      </c>
      <c r="H46" s="3"/>
    </row>
    <row r="47" spans="1:8" ht="15.75" thickBot="1" x14ac:dyDescent="0.25">
      <c r="A47" s="15">
        <f>IF('Finish order'!F45&lt;&gt;0, 'Finish order'!A45,"")</f>
        <v>44</v>
      </c>
      <c r="B47" s="8">
        <f>IF('Finish order'!F45&lt;&gt;0, 'Finish order'!B45,"")</f>
        <v>5</v>
      </c>
      <c r="C47" s="8">
        <f>IF('Finish order'!F45&lt;&gt;0, 'Finish order'!D45,"")</f>
        <v>2</v>
      </c>
      <c r="D47" s="6" t="str">
        <f>PROPER('Finish order'!H45)</f>
        <v>Rose Mather</v>
      </c>
      <c r="E47" s="17" t="str">
        <f>IF('Finish order'!I45&lt;&gt;0,'Finish order'!I45,"")</f>
        <v>York Knavesmire Harriers</v>
      </c>
      <c r="F47" s="6" t="str">
        <f>IF('Finish order'!K45&lt;&gt;0, (UPPER(LEFT('Finish order'!K45,2))&amp;MID('Finish order'!K45,3,LEN('Finish order'!K45))), "")</f>
        <v>WSEN</v>
      </c>
      <c r="G47" s="22">
        <f>IF('Finish order'!G45&lt;&gt;0,'Finish order'!G45,"")</f>
        <v>4.3240740740740739E-2</v>
      </c>
      <c r="H47" s="3"/>
    </row>
    <row r="48" spans="1:8" ht="15.75" thickBot="1" x14ac:dyDescent="0.25">
      <c r="A48" s="15">
        <f>IF('Finish order'!F46&lt;&gt;0, 'Finish order'!A46,"")</f>
        <v>45</v>
      </c>
      <c r="B48" s="8">
        <f>IF('Finish order'!F46&lt;&gt;0, 'Finish order'!B46,"")</f>
        <v>40</v>
      </c>
      <c r="C48" s="8">
        <f>IF('Finish order'!F46&lt;&gt;0, 'Finish order'!D46,"")</f>
        <v>8</v>
      </c>
      <c r="D48" s="6" t="str">
        <f>PROPER('Finish order'!H46)</f>
        <v>Richard Robinson</v>
      </c>
      <c r="E48" s="17" t="str">
        <f>IF('Finish order'!I46&lt;&gt;0,'Finish order'!I46,"")</f>
        <v>Pickering RC</v>
      </c>
      <c r="F48" s="6" t="str">
        <f>IF('Finish order'!K46&lt;&gt;0, (UPPER(LEFT('Finish order'!K46,2))&amp;MID('Finish order'!K46,3,LEN('Finish order'!K46))), "")</f>
        <v>M45</v>
      </c>
      <c r="G48" s="22">
        <f>IF('Finish order'!G46&lt;&gt;0,'Finish order'!G46,"")</f>
        <v>4.3310185185185188E-2</v>
      </c>
      <c r="H48" s="3"/>
    </row>
    <row r="49" spans="1:8" ht="15.75" thickBot="1" x14ac:dyDescent="0.25">
      <c r="A49" s="15">
        <f>IF('Finish order'!F47&lt;&gt;0, 'Finish order'!A47,"")</f>
        <v>46</v>
      </c>
      <c r="B49" s="8">
        <f>IF('Finish order'!F47&lt;&gt;0, 'Finish order'!B47,"")</f>
        <v>41</v>
      </c>
      <c r="C49" s="8">
        <f>IF('Finish order'!F47&lt;&gt;0, 'Finish order'!D47,"")</f>
        <v>4</v>
      </c>
      <c r="D49" s="6" t="str">
        <f>PROPER('Finish order'!H47)</f>
        <v>Julian Wardman</v>
      </c>
      <c r="E49" s="17" t="str">
        <f>IF('Finish order'!I47&lt;&gt;0,'Finish order'!I47,"")</f>
        <v>Esk Valley Fell Club</v>
      </c>
      <c r="F49" s="6" t="str">
        <f>IF('Finish order'!K47&lt;&gt;0, (UPPER(LEFT('Finish order'!K47,2))&amp;MID('Finish order'!K47,3,LEN('Finish order'!K47))), "")</f>
        <v>M55</v>
      </c>
      <c r="G49" s="22">
        <f>IF('Finish order'!G47&lt;&gt;0,'Finish order'!G47,"")</f>
        <v>4.3356481481481482E-2</v>
      </c>
      <c r="H49" s="3"/>
    </row>
    <row r="50" spans="1:8" ht="15.75" thickBot="1" x14ac:dyDescent="0.25">
      <c r="A50" s="15">
        <f>IF('Finish order'!F48&lt;&gt;0, 'Finish order'!A48,"")</f>
        <v>47</v>
      </c>
      <c r="B50" s="8">
        <f>IF('Finish order'!F48&lt;&gt;0, 'Finish order'!B48,"")</f>
        <v>42</v>
      </c>
      <c r="C50" s="8">
        <f>IF('Finish order'!F48&lt;&gt;0, 'Finish order'!D48,"")</f>
        <v>17</v>
      </c>
      <c r="D50" s="6" t="str">
        <f>PROPER('Finish order'!H48)</f>
        <v>Alex Linsley</v>
      </c>
      <c r="E50" s="17" t="str">
        <f>IF('Finish order'!I48&lt;&gt;0,'Finish order'!I48,"")</f>
        <v>Individual#</v>
      </c>
      <c r="F50" s="6" t="str">
        <f>IF('Finish order'!K48&lt;&gt;0, (UPPER(LEFT('Finish order'!K48,2))&amp;MID('Finish order'!K48,3,LEN('Finish order'!K48))), "")</f>
        <v>MSEN</v>
      </c>
      <c r="G50" s="22">
        <f>IF('Finish order'!G48&lt;&gt;0,'Finish order'!G48,"")</f>
        <v>4.3506944444444445E-2</v>
      </c>
      <c r="H50" s="3"/>
    </row>
    <row r="51" spans="1:8" ht="15.75" thickBot="1" x14ac:dyDescent="0.25">
      <c r="A51" s="15">
        <f>IF('Finish order'!F49&lt;&gt;0, 'Finish order'!A49,"")</f>
        <v>48</v>
      </c>
      <c r="B51" s="8">
        <f>IF('Finish order'!F49&lt;&gt;0, 'Finish order'!B49,"")</f>
        <v>43</v>
      </c>
      <c r="C51" s="8">
        <f>IF('Finish order'!F49&lt;&gt;0, 'Finish order'!D49,"")</f>
        <v>18</v>
      </c>
      <c r="D51" s="6" t="str">
        <f>PROPER('Finish order'!H49)</f>
        <v>Jonathan Burt</v>
      </c>
      <c r="E51" s="17" t="str">
        <f>IF('Finish order'!I49&lt;&gt;0,'Finish order'!I49,"")</f>
        <v>Bedale &amp; Aiskew Runners</v>
      </c>
      <c r="F51" s="6" t="str">
        <f>IF('Finish order'!K49&lt;&gt;0, (UPPER(LEFT('Finish order'!K49,2))&amp;MID('Finish order'!K49,3,LEN('Finish order'!K49))), "")</f>
        <v>MSEN</v>
      </c>
      <c r="G51" s="22">
        <f>IF('Finish order'!G49&lt;&gt;0,'Finish order'!G49,"")</f>
        <v>4.358796296296296E-2</v>
      </c>
      <c r="H51" s="3"/>
    </row>
    <row r="52" spans="1:8" ht="15.75" thickBot="1" x14ac:dyDescent="0.25">
      <c r="A52" s="15">
        <f>IF('Finish order'!F50&lt;&gt;0, 'Finish order'!A50,"")</f>
        <v>49</v>
      </c>
      <c r="B52" s="8">
        <f>IF('Finish order'!F50&lt;&gt;0, 'Finish order'!B50,"")</f>
        <v>44</v>
      </c>
      <c r="C52" s="8">
        <f>IF('Finish order'!F50&lt;&gt;0, 'Finish order'!D50,"")</f>
        <v>5</v>
      </c>
      <c r="D52" s="6" t="str">
        <f>PROPER('Finish order'!H50)</f>
        <v>Paul Woolhouse</v>
      </c>
      <c r="E52" s="17" t="str">
        <f>IF('Finish order'!I50&lt;&gt;0,'Finish order'!I50,"")</f>
        <v>Individual#</v>
      </c>
      <c r="F52" s="6" t="str">
        <f>IF('Finish order'!K50&lt;&gt;0, (UPPER(LEFT('Finish order'!K50,2))&amp;MID('Finish order'!K50,3,LEN('Finish order'!K50))), "")</f>
        <v>M50</v>
      </c>
      <c r="G52" s="22">
        <f>IF('Finish order'!G50&lt;&gt;0,'Finish order'!G50,"")</f>
        <v>4.3668981481481482E-2</v>
      </c>
      <c r="H52" s="3"/>
    </row>
    <row r="53" spans="1:8" ht="15.75" thickBot="1" x14ac:dyDescent="0.25">
      <c r="A53" s="15">
        <f>IF('Finish order'!F51&lt;&gt;0, 'Finish order'!A51,"")</f>
        <v>50</v>
      </c>
      <c r="B53" s="8">
        <f>IF('Finish order'!F51&lt;&gt;0, 'Finish order'!B51,"")</f>
        <v>45</v>
      </c>
      <c r="C53" s="8">
        <f>IF('Finish order'!F51&lt;&gt;0, 'Finish order'!D51,"")</f>
        <v>6</v>
      </c>
      <c r="D53" s="6" t="str">
        <f>PROPER('Finish order'!H51)</f>
        <v>Dominic Wilson</v>
      </c>
      <c r="E53" s="17" t="str">
        <f>IF('Finish order'!I51&lt;&gt;0,'Finish order'!I51,"")</f>
        <v>Individual#</v>
      </c>
      <c r="F53" s="6" t="str">
        <f>IF('Finish order'!K51&lt;&gt;0, (UPPER(LEFT('Finish order'!K51,2))&amp;MID('Finish order'!K51,3,LEN('Finish order'!K51))), "")</f>
        <v>M40</v>
      </c>
      <c r="G53" s="22">
        <f>IF('Finish order'!G51&lt;&gt;0,'Finish order'!G51,"")</f>
        <v>4.3680555555555556E-2</v>
      </c>
      <c r="H53" s="3"/>
    </row>
    <row r="54" spans="1:8" ht="15.75" thickBot="1" x14ac:dyDescent="0.25">
      <c r="A54" s="15">
        <f>IF('Finish order'!F52&lt;&gt;0, 'Finish order'!A52,"")</f>
        <v>51</v>
      </c>
      <c r="B54" s="8">
        <f>IF('Finish order'!F52&lt;&gt;0, 'Finish order'!B52,"")</f>
        <v>46</v>
      </c>
      <c r="C54" s="8">
        <f>IF('Finish order'!F52&lt;&gt;0, 'Finish order'!D52,"")</f>
        <v>19</v>
      </c>
      <c r="D54" s="6" t="str">
        <f>PROPER('Finish order'!H52)</f>
        <v>James Mullholland</v>
      </c>
      <c r="E54" s="17" t="str">
        <f>IF('Finish order'!I52&lt;&gt;0,'Finish order'!I52,"")</f>
        <v>Individual#</v>
      </c>
      <c r="F54" s="6" t="str">
        <f>IF('Finish order'!K52&lt;&gt;0, (UPPER(LEFT('Finish order'!K52,2))&amp;MID('Finish order'!K52,3,LEN('Finish order'!K52))), "")</f>
        <v>MSEN</v>
      </c>
      <c r="G54" s="22">
        <f>IF('Finish order'!G52&lt;&gt;0,'Finish order'!G52,"")</f>
        <v>4.3807870370370372E-2</v>
      </c>
      <c r="H54" s="3"/>
    </row>
    <row r="55" spans="1:8" ht="15.75" thickBot="1" x14ac:dyDescent="0.25">
      <c r="A55" s="15">
        <f>IF('Finish order'!F53&lt;&gt;0, 'Finish order'!A53,"")</f>
        <v>52</v>
      </c>
      <c r="B55" s="8">
        <f>IF('Finish order'!F53&lt;&gt;0, 'Finish order'!B53,"")</f>
        <v>47</v>
      </c>
      <c r="C55" s="8">
        <f>IF('Finish order'!F53&lt;&gt;0, 'Finish order'!D53,"")</f>
        <v>6</v>
      </c>
      <c r="D55" s="6" t="str">
        <f>PROPER('Finish order'!H53)</f>
        <v>Russ Grayson</v>
      </c>
      <c r="E55" s="17" t="str">
        <f>IF('Finish order'!I53&lt;&gt;0,'Finish order'!I53,"")</f>
        <v>Pickering RC</v>
      </c>
      <c r="F55" s="6" t="str">
        <f>IF('Finish order'!K53&lt;&gt;0, (UPPER(LEFT('Finish order'!K53,2))&amp;MID('Finish order'!K53,3,LEN('Finish order'!K53))), "")</f>
        <v>M50</v>
      </c>
      <c r="G55" s="22">
        <f>IF('Finish order'!G53&lt;&gt;0,'Finish order'!G53,"")</f>
        <v>4.4236111111111108E-2</v>
      </c>
      <c r="H55" s="3"/>
    </row>
    <row r="56" spans="1:8" ht="15.75" thickBot="1" x14ac:dyDescent="0.25">
      <c r="A56" s="15">
        <f>IF('Finish order'!F54&lt;&gt;0, 'Finish order'!A54,"")</f>
        <v>53</v>
      </c>
      <c r="B56" s="8">
        <f>IF('Finish order'!F54&lt;&gt;0, 'Finish order'!B54,"")</f>
        <v>48</v>
      </c>
      <c r="C56" s="8">
        <f>IF('Finish order'!F54&lt;&gt;0, 'Finish order'!D54,"")</f>
        <v>9</v>
      </c>
      <c r="D56" s="6" t="str">
        <f>PROPER('Finish order'!H54)</f>
        <v>Kieron Niven</v>
      </c>
      <c r="E56" s="17" t="str">
        <f>IF('Finish order'!I54&lt;&gt;0,'Finish order'!I54,"")</f>
        <v>York Knavesmire Harriers</v>
      </c>
      <c r="F56" s="6" t="str">
        <f>IF('Finish order'!K54&lt;&gt;0, (UPPER(LEFT('Finish order'!K54,2))&amp;MID('Finish order'!K54,3,LEN('Finish order'!K54))), "")</f>
        <v>M45</v>
      </c>
      <c r="G56" s="22">
        <f>IF('Finish order'!G54&lt;&gt;0,'Finish order'!G54,"")</f>
        <v>4.4583333333333336E-2</v>
      </c>
      <c r="H56" s="3"/>
    </row>
    <row r="57" spans="1:8" ht="15.75" thickBot="1" x14ac:dyDescent="0.25">
      <c r="A57" s="15">
        <f>IF('Finish order'!F55&lt;&gt;0, 'Finish order'!A55,"")</f>
        <v>54</v>
      </c>
      <c r="B57" s="8">
        <f>IF('Finish order'!F55&lt;&gt;0, 'Finish order'!B55,"")</f>
        <v>49</v>
      </c>
      <c r="C57" s="8">
        <f>IF('Finish order'!F55&lt;&gt;0, 'Finish order'!D55,"")</f>
        <v>7</v>
      </c>
      <c r="D57" s="6" t="str">
        <f>PROPER('Finish order'!H55)</f>
        <v>Sam Dredge</v>
      </c>
      <c r="E57" s="17" t="str">
        <f>IF('Finish order'!I55&lt;&gt;0,'Finish order'!I55,"")</f>
        <v>York Acorn RC</v>
      </c>
      <c r="F57" s="6" t="str">
        <f>IF('Finish order'!K55&lt;&gt;0, (UPPER(LEFT('Finish order'!K55,2))&amp;MID('Finish order'!K55,3,LEN('Finish order'!K55))), "")</f>
        <v>M40</v>
      </c>
      <c r="G57" s="22">
        <f>IF('Finish order'!G55&lt;&gt;0,'Finish order'!G55,"")</f>
        <v>4.4618055555555557E-2</v>
      </c>
      <c r="H57" s="3"/>
    </row>
    <row r="58" spans="1:8" ht="15.75" thickBot="1" x14ac:dyDescent="0.25">
      <c r="A58" s="15">
        <f>IF('Finish order'!F56&lt;&gt;0, 'Finish order'!A56,"")</f>
        <v>55</v>
      </c>
      <c r="B58" s="8">
        <f>IF('Finish order'!F56&lt;&gt;0, 'Finish order'!B56,"")</f>
        <v>50</v>
      </c>
      <c r="C58" s="8">
        <f>IF('Finish order'!F56&lt;&gt;0, 'Finish order'!D56,"")</f>
        <v>5</v>
      </c>
      <c r="D58" s="6" t="str">
        <f>PROPER('Finish order'!H56)</f>
        <v>Dan Rhodes</v>
      </c>
      <c r="E58" s="17" t="str">
        <f>IF('Finish order'!I56&lt;&gt;0,'Finish order'!I56,"")</f>
        <v>Durham Fell Runners</v>
      </c>
      <c r="F58" s="6" t="str">
        <f>IF('Finish order'!K56&lt;&gt;0, (UPPER(LEFT('Finish order'!K56,2))&amp;MID('Finish order'!K56,3,LEN('Finish order'!K56))), "")</f>
        <v>M55</v>
      </c>
      <c r="G58" s="22">
        <f>IF('Finish order'!G56&lt;&gt;0,'Finish order'!G56,"")</f>
        <v>4.4699074074074072E-2</v>
      </c>
      <c r="H58" s="3"/>
    </row>
    <row r="59" spans="1:8" ht="15.75" thickBot="1" x14ac:dyDescent="0.25">
      <c r="A59" s="15">
        <f>IF('Finish order'!F57&lt;&gt;0, 'Finish order'!A57,"")</f>
        <v>56</v>
      </c>
      <c r="B59" s="8">
        <f>IF('Finish order'!F57&lt;&gt;0, 'Finish order'!B57,"")</f>
        <v>6</v>
      </c>
      <c r="C59" s="8">
        <f>IF('Finish order'!F57&lt;&gt;0, 'Finish order'!D57,"")</f>
        <v>3</v>
      </c>
      <c r="D59" s="6" t="str">
        <f>PROPER('Finish order'!H57)</f>
        <v>Georgia Campbell</v>
      </c>
      <c r="E59" s="17" t="str">
        <f>IF('Finish order'!I57&lt;&gt;0,'Finish order'!I57,"")</f>
        <v>Individual#</v>
      </c>
      <c r="F59" s="6" t="str">
        <f>IF('Finish order'!K57&lt;&gt;0, (UPPER(LEFT('Finish order'!K57,2))&amp;MID('Finish order'!K57,3,LEN('Finish order'!K57))), "")</f>
        <v>WSEN</v>
      </c>
      <c r="G59" s="22">
        <f>IF('Finish order'!G57&lt;&gt;0,'Finish order'!G57,"")</f>
        <v>4.4791666666666667E-2</v>
      </c>
      <c r="H59" s="3"/>
    </row>
    <row r="60" spans="1:8" ht="15.75" thickBot="1" x14ac:dyDescent="0.25">
      <c r="A60" s="15">
        <f>IF('Finish order'!F58&lt;&gt;0, 'Finish order'!A58,"")</f>
        <v>57</v>
      </c>
      <c r="B60" s="8">
        <f>IF('Finish order'!F58&lt;&gt;0, 'Finish order'!B58,"")</f>
        <v>51</v>
      </c>
      <c r="C60" s="8">
        <f>IF('Finish order'!F58&lt;&gt;0, 'Finish order'!D58,"")</f>
        <v>6</v>
      </c>
      <c r="D60" s="6" t="str">
        <f>PROPER('Finish order'!H58)</f>
        <v>Angus Sanderson</v>
      </c>
      <c r="E60" s="17" t="str">
        <f>IF('Finish order'!I58&lt;&gt;0,'Finish order'!I58,"")</f>
        <v>North York Moors AC</v>
      </c>
      <c r="F60" s="6" t="str">
        <f>IF('Finish order'!K58&lt;&gt;0, (UPPER(LEFT('Finish order'!K58,2))&amp;MID('Finish order'!K58,3,LEN('Finish order'!K58))), "")</f>
        <v>M55</v>
      </c>
      <c r="G60" s="22">
        <f>IF('Finish order'!G58&lt;&gt;0,'Finish order'!G58,"")</f>
        <v>4.5127314814814815E-2</v>
      </c>
      <c r="H60" s="3"/>
    </row>
    <row r="61" spans="1:8" ht="15.75" thickBot="1" x14ac:dyDescent="0.25">
      <c r="A61" s="15">
        <f>IF('Finish order'!F59&lt;&gt;0, 'Finish order'!A59,"")</f>
        <v>58</v>
      </c>
      <c r="B61" s="8">
        <f>IF('Finish order'!F59&lt;&gt;0, 'Finish order'!B59,"")</f>
        <v>52</v>
      </c>
      <c r="C61" s="8">
        <f>IF('Finish order'!F59&lt;&gt;0, 'Finish order'!D59,"")</f>
        <v>20</v>
      </c>
      <c r="D61" s="6" t="str">
        <f>PROPER('Finish order'!H59)</f>
        <v>Stephen Roe</v>
      </c>
      <c r="E61" s="17" t="str">
        <f>IF('Finish order'!I59&lt;&gt;0,'Finish order'!I59,"")</f>
        <v>Billingham RC</v>
      </c>
      <c r="F61" s="6" t="str">
        <f>IF('Finish order'!K59&lt;&gt;0, (UPPER(LEFT('Finish order'!K59,2))&amp;MID('Finish order'!K59,3,LEN('Finish order'!K59))), "")</f>
        <v>MSEN</v>
      </c>
      <c r="G61" s="22">
        <f>IF('Finish order'!G59&lt;&gt;0,'Finish order'!G59,"")</f>
        <v>4.5335648148148146E-2</v>
      </c>
      <c r="H61" s="3"/>
    </row>
    <row r="62" spans="1:8" ht="15.75" thickBot="1" x14ac:dyDescent="0.25">
      <c r="A62" s="15">
        <f>IF('Finish order'!F60&lt;&gt;0, 'Finish order'!A60,"")</f>
        <v>59</v>
      </c>
      <c r="B62" s="8">
        <f>IF('Finish order'!F60&lt;&gt;0, 'Finish order'!B60,"")</f>
        <v>53</v>
      </c>
      <c r="C62" s="8">
        <f>IF('Finish order'!F60&lt;&gt;0, 'Finish order'!D60,"")</f>
        <v>8</v>
      </c>
      <c r="D62" s="6" t="str">
        <f>PROPER('Finish order'!H60)</f>
        <v>Graham Gill</v>
      </c>
      <c r="E62" s="17" t="str">
        <f>IF('Finish order'!I60&lt;&gt;0,'Finish order'!I60,"")</f>
        <v>York Knavesmire Harriers</v>
      </c>
      <c r="F62" s="6" t="str">
        <f>IF('Finish order'!K60&lt;&gt;0, (UPPER(LEFT('Finish order'!K60,2))&amp;MID('Finish order'!K60,3,LEN('Finish order'!K60))), "")</f>
        <v>M40</v>
      </c>
      <c r="G62" s="22">
        <f>IF('Finish order'!G60&lt;&gt;0,'Finish order'!G60,"")</f>
        <v>4.5555555555555557E-2</v>
      </c>
      <c r="H62" s="3"/>
    </row>
    <row r="63" spans="1:8" ht="15.75" thickBot="1" x14ac:dyDescent="0.25">
      <c r="A63" s="15">
        <f>IF('Finish order'!F61&lt;&gt;0, 'Finish order'!A61,"")</f>
        <v>60</v>
      </c>
      <c r="B63" s="8">
        <f>IF('Finish order'!F61&lt;&gt;0, 'Finish order'!B61,"")</f>
        <v>54</v>
      </c>
      <c r="C63" s="8">
        <f>IF('Finish order'!F61&lt;&gt;0, 'Finish order'!D61,"")</f>
        <v>3</v>
      </c>
      <c r="D63" s="6" t="str">
        <f>PROPER('Finish order'!H61)</f>
        <v>Nigel Briggs</v>
      </c>
      <c r="E63" s="17" t="str">
        <f>IF('Finish order'!I61&lt;&gt;0,'Finish order'!I61,"")</f>
        <v>North York Moors AC</v>
      </c>
      <c r="F63" s="6" t="str">
        <f>IF('Finish order'!K61&lt;&gt;0, (UPPER(LEFT('Finish order'!K61,2))&amp;MID('Finish order'!K61,3,LEN('Finish order'!K61))), "")</f>
        <v>M60</v>
      </c>
      <c r="G63" s="22">
        <f>IF('Finish order'!G61&lt;&gt;0,'Finish order'!G61,"")</f>
        <v>4.5752314814814815E-2</v>
      </c>
      <c r="H63" s="3"/>
    </row>
    <row r="64" spans="1:8" ht="15.75" thickBot="1" x14ac:dyDescent="0.25">
      <c r="A64" s="15">
        <f>IF('Finish order'!F62&lt;&gt;0, 'Finish order'!A62,"")</f>
        <v>61</v>
      </c>
      <c r="B64" s="8">
        <f>IF('Finish order'!F62&lt;&gt;0, 'Finish order'!B62,"")</f>
        <v>55</v>
      </c>
      <c r="C64" s="8">
        <f>IF('Finish order'!F62&lt;&gt;0, 'Finish order'!D62,"")</f>
        <v>7</v>
      </c>
      <c r="D64" s="6" t="str">
        <f>PROPER('Finish order'!H62)</f>
        <v>Philip Cornforth</v>
      </c>
      <c r="E64" s="17" t="str">
        <f>IF('Finish order'!I62&lt;&gt;0,'Finish order'!I62,"")</f>
        <v>Knaresborough Striders</v>
      </c>
      <c r="F64" s="6" t="str">
        <f>IF('Finish order'!K62&lt;&gt;0, (UPPER(LEFT('Finish order'!K62,2))&amp;MID('Finish order'!K62,3,LEN('Finish order'!K62))), "")</f>
        <v>M55</v>
      </c>
      <c r="G64" s="22">
        <f>IF('Finish order'!G62&lt;&gt;0,'Finish order'!G62,"")</f>
        <v>4.5787037037037036E-2</v>
      </c>
      <c r="H64" s="3"/>
    </row>
    <row r="65" spans="1:8" ht="15.75" thickBot="1" x14ac:dyDescent="0.25">
      <c r="A65" s="15">
        <f>IF('Finish order'!F63&lt;&gt;0, 'Finish order'!A63,"")</f>
        <v>62</v>
      </c>
      <c r="B65" s="8">
        <f>IF('Finish order'!F63&lt;&gt;0, 'Finish order'!B63,"")</f>
        <v>56</v>
      </c>
      <c r="C65" s="8">
        <f>IF('Finish order'!F63&lt;&gt;0, 'Finish order'!D63,"")</f>
        <v>7</v>
      </c>
      <c r="D65" s="6" t="str">
        <f>PROPER('Finish order'!H63)</f>
        <v>Andrew Gamble</v>
      </c>
      <c r="E65" s="17" t="str">
        <f>IF('Finish order'!I63&lt;&gt;0,'Finish order'!I63,"")</f>
        <v>Individual#</v>
      </c>
      <c r="F65" s="6" t="str">
        <f>IF('Finish order'!K63&lt;&gt;0, (UPPER(LEFT('Finish order'!K63,2))&amp;MID('Finish order'!K63,3,LEN('Finish order'!K63))), "")</f>
        <v>M50</v>
      </c>
      <c r="G65" s="22">
        <f>IF('Finish order'!G63&lt;&gt;0,'Finish order'!G63,"")</f>
        <v>4.5844907407407411E-2</v>
      </c>
      <c r="H65" s="3"/>
    </row>
    <row r="66" spans="1:8" ht="15.75" thickBot="1" x14ac:dyDescent="0.25">
      <c r="A66" s="15">
        <f>IF('Finish order'!F64&lt;&gt;0, 'Finish order'!A64,"")</f>
        <v>63</v>
      </c>
      <c r="B66" s="8">
        <f>IF('Finish order'!F64&lt;&gt;0, 'Finish order'!B64,"")</f>
        <v>57</v>
      </c>
      <c r="C66" s="8">
        <f>IF('Finish order'!F64&lt;&gt;0, 'Finish order'!D64,"")</f>
        <v>4</v>
      </c>
      <c r="D66" s="6" t="str">
        <f>PROPER('Finish order'!H64)</f>
        <v>Kevin Holmes</v>
      </c>
      <c r="E66" s="17" t="str">
        <f>IF('Finish order'!I64&lt;&gt;0,'Finish order'!I64,"")</f>
        <v>Individual#</v>
      </c>
      <c r="F66" s="6" t="str">
        <f>IF('Finish order'!K64&lt;&gt;0, (UPPER(LEFT('Finish order'!K64,2))&amp;MID('Finish order'!K64,3,LEN('Finish order'!K64))), "")</f>
        <v>M60</v>
      </c>
      <c r="G66" s="22">
        <f>IF('Finish order'!G64&lt;&gt;0,'Finish order'!G64,"")</f>
        <v>4.5891203703703705E-2</v>
      </c>
      <c r="H66" s="3"/>
    </row>
    <row r="67" spans="1:8" ht="15.75" thickBot="1" x14ac:dyDescent="0.25">
      <c r="A67" s="15">
        <f>IF('Finish order'!F65&lt;&gt;0, 'Finish order'!A65,"")</f>
        <v>64</v>
      </c>
      <c r="B67" s="8">
        <f>IF('Finish order'!F65&lt;&gt;0, 'Finish order'!B65,"")</f>
        <v>58</v>
      </c>
      <c r="C67" s="8">
        <f>IF('Finish order'!F65&lt;&gt;0, 'Finish order'!D65,"")</f>
        <v>21</v>
      </c>
      <c r="D67" s="6" t="str">
        <f>PROPER('Finish order'!H65)</f>
        <v>Chris Crookes</v>
      </c>
      <c r="E67" s="17" t="str">
        <f>IF('Finish order'!I65&lt;&gt;0,'Finish order'!I65,"")</f>
        <v>Individual#</v>
      </c>
      <c r="F67" s="6" t="str">
        <f>IF('Finish order'!K65&lt;&gt;0, (UPPER(LEFT('Finish order'!K65,2))&amp;MID('Finish order'!K65,3,LEN('Finish order'!K65))), "")</f>
        <v>MSEN</v>
      </c>
      <c r="G67" s="22">
        <f>IF('Finish order'!G65&lt;&gt;0,'Finish order'!G65,"")</f>
        <v>4.5914351851851852E-2</v>
      </c>
      <c r="H67" s="3"/>
    </row>
    <row r="68" spans="1:8" ht="15.75" thickBot="1" x14ac:dyDescent="0.25">
      <c r="A68" s="15">
        <f>IF('Finish order'!F66&lt;&gt;0, 'Finish order'!A66,"")</f>
        <v>65</v>
      </c>
      <c r="B68" s="8">
        <f>IF('Finish order'!F66&lt;&gt;0, 'Finish order'!B66,"")</f>
        <v>59</v>
      </c>
      <c r="C68" s="8">
        <f>IF('Finish order'!F66&lt;&gt;0, 'Finish order'!D66,"")</f>
        <v>1</v>
      </c>
      <c r="D68" s="6" t="str">
        <f>PROPER('Finish order'!H66)</f>
        <v>Karl Edwards</v>
      </c>
      <c r="E68" s="17" t="str">
        <f>IF('Finish order'!I66&lt;&gt;0,'Finish order'!I66,"")</f>
        <v>Hartlepool Burn Road Harriers</v>
      </c>
      <c r="F68" s="6" t="str">
        <f>IF('Finish order'!K66&lt;&gt;0, (UPPER(LEFT('Finish order'!K66,2))&amp;MID('Finish order'!K66,3,LEN('Finish order'!K66))), "")</f>
        <v>M70</v>
      </c>
      <c r="G68" s="22">
        <f>IF('Finish order'!G66&lt;&gt;0,'Finish order'!G66,"")</f>
        <v>4.6018518518518521E-2</v>
      </c>
      <c r="H68" s="3"/>
    </row>
    <row r="69" spans="1:8" ht="15.75" thickBot="1" x14ac:dyDescent="0.25">
      <c r="A69" s="15">
        <f>IF('Finish order'!F67&lt;&gt;0, 'Finish order'!A67,"")</f>
        <v>66</v>
      </c>
      <c r="B69" s="8">
        <f>IF('Finish order'!F67&lt;&gt;0, 'Finish order'!B67,"")</f>
        <v>60</v>
      </c>
      <c r="C69" s="8">
        <f>IF('Finish order'!F67&lt;&gt;0, 'Finish order'!D67,"")</f>
        <v>10</v>
      </c>
      <c r="D69" s="6" t="str">
        <f>PROPER('Finish order'!H67)</f>
        <v>Hem Rana</v>
      </c>
      <c r="E69" s="17" t="str">
        <f>IF('Finish order'!I67&lt;&gt;0,'Finish order'!I67,"")</f>
        <v>York Knavesmire Harriers</v>
      </c>
      <c r="F69" s="6" t="str">
        <f>IF('Finish order'!K67&lt;&gt;0, (UPPER(LEFT('Finish order'!K67,2))&amp;MID('Finish order'!K67,3,LEN('Finish order'!K67))), "")</f>
        <v>M45</v>
      </c>
      <c r="G69" s="22">
        <f>IF('Finish order'!G67&lt;&gt;0,'Finish order'!G67,"")</f>
        <v>4.6504629629629632E-2</v>
      </c>
      <c r="H69" s="3"/>
    </row>
    <row r="70" spans="1:8" ht="15.75" thickBot="1" x14ac:dyDescent="0.25">
      <c r="A70" s="15">
        <f>IF('Finish order'!F68&lt;&gt;0, 'Finish order'!A68,"")</f>
        <v>67</v>
      </c>
      <c r="B70" s="8">
        <f>IF('Finish order'!F68&lt;&gt;0, 'Finish order'!B68,"")</f>
        <v>61</v>
      </c>
      <c r="C70" s="8">
        <f>IF('Finish order'!F68&lt;&gt;0, 'Finish order'!D68,"")</f>
        <v>8</v>
      </c>
      <c r="D70" s="6" t="str">
        <f>PROPER('Finish order'!H68)</f>
        <v>David Sanderson</v>
      </c>
      <c r="E70" s="17" t="str">
        <f>IF('Finish order'!I68&lt;&gt;0,'Finish order'!I68,"")</f>
        <v>Esk Valley Fell Club</v>
      </c>
      <c r="F70" s="6" t="str">
        <f>IF('Finish order'!K68&lt;&gt;0, (UPPER(LEFT('Finish order'!K68,2))&amp;MID('Finish order'!K68,3,LEN('Finish order'!K68))), "")</f>
        <v>M55</v>
      </c>
      <c r="G70" s="22">
        <f>IF('Finish order'!G68&lt;&gt;0,'Finish order'!G68,"")</f>
        <v>4.6550925925925926E-2</v>
      </c>
      <c r="H70" s="3"/>
    </row>
    <row r="71" spans="1:8" ht="15.75" thickBot="1" x14ac:dyDescent="0.25">
      <c r="A71" s="15">
        <f>IF('Finish order'!F69&lt;&gt;0, 'Finish order'!A69,"")</f>
        <v>68</v>
      </c>
      <c r="B71" s="8">
        <f>IF('Finish order'!F69&lt;&gt;0, 'Finish order'!B69,"")</f>
        <v>62</v>
      </c>
      <c r="C71" s="8">
        <f>IF('Finish order'!F69&lt;&gt;0, 'Finish order'!D69,"")</f>
        <v>22</v>
      </c>
      <c r="D71" s="6" t="str">
        <f>PROPER('Finish order'!H69)</f>
        <v>Robert Bailey</v>
      </c>
      <c r="E71" s="17" t="str">
        <f>IF('Finish order'!I69&lt;&gt;0,'Finish order'!I69,"")</f>
        <v>Scarborough AC</v>
      </c>
      <c r="F71" s="6" t="str">
        <f>IF('Finish order'!K69&lt;&gt;0, (UPPER(LEFT('Finish order'!K69,2))&amp;MID('Finish order'!K69,3,LEN('Finish order'!K69))), "")</f>
        <v>MSEN</v>
      </c>
      <c r="G71" s="22">
        <f>IF('Finish order'!G69&lt;&gt;0,'Finish order'!G69,"")</f>
        <v>4.670138888888889E-2</v>
      </c>
      <c r="H71" s="3"/>
    </row>
    <row r="72" spans="1:8" ht="15.75" thickBot="1" x14ac:dyDescent="0.25">
      <c r="A72" s="15">
        <f>IF('Finish order'!F70&lt;&gt;0, 'Finish order'!A70,"")</f>
        <v>69</v>
      </c>
      <c r="B72" s="8">
        <f>IF('Finish order'!F70&lt;&gt;0, 'Finish order'!B70,"")</f>
        <v>63</v>
      </c>
      <c r="C72" s="8">
        <f>IF('Finish order'!F70&lt;&gt;0, 'Finish order'!D70,"")</f>
        <v>8</v>
      </c>
      <c r="D72" s="6" t="str">
        <f>PROPER('Finish order'!H70)</f>
        <v>David Bannister</v>
      </c>
      <c r="E72" s="17" t="str">
        <f>IF('Finish order'!I70&lt;&gt;0,'Finish order'!I70,"")</f>
        <v>York Acorn RC</v>
      </c>
      <c r="F72" s="6" t="str">
        <f>IF('Finish order'!K70&lt;&gt;0, (UPPER(LEFT('Finish order'!K70,2))&amp;MID('Finish order'!K70,3,LEN('Finish order'!K70))), "")</f>
        <v>M50</v>
      </c>
      <c r="G72" s="22">
        <f>IF('Finish order'!G70&lt;&gt;0,'Finish order'!G70,"")</f>
        <v>4.6956018518518522E-2</v>
      </c>
      <c r="H72" s="3"/>
    </row>
    <row r="73" spans="1:8" ht="15.75" thickBot="1" x14ac:dyDescent="0.25">
      <c r="A73" s="15">
        <f>IF('Finish order'!F71&lt;&gt;0, 'Finish order'!A71,"")</f>
        <v>70</v>
      </c>
      <c r="B73" s="8">
        <f>IF('Finish order'!F71&lt;&gt;0, 'Finish order'!B71,"")</f>
        <v>7</v>
      </c>
      <c r="C73" s="8">
        <f>IF('Finish order'!F71&lt;&gt;0, 'Finish order'!D71,"")</f>
        <v>1</v>
      </c>
      <c r="D73" s="6" t="str">
        <f>PROPER('Finish order'!H71)</f>
        <v>Trudy Morrice</v>
      </c>
      <c r="E73" s="17" t="str">
        <f>IF('Finish order'!I71&lt;&gt;0,'Finish order'!I71,"")</f>
        <v>Thirsk &amp; Sowerby Harriers</v>
      </c>
      <c r="F73" s="6" t="str">
        <f>IF('Finish order'!K71&lt;&gt;0, (UPPER(LEFT('Finish order'!K71,2))&amp;MID('Finish order'!K71,3,LEN('Finish order'!K71))), "")</f>
        <v>W55</v>
      </c>
      <c r="G73" s="22">
        <f>IF('Finish order'!G71&lt;&gt;0,'Finish order'!G71,"")</f>
        <v>4.7129629629629632E-2</v>
      </c>
      <c r="H73" s="3"/>
    </row>
    <row r="74" spans="1:8" ht="15.75" thickBot="1" x14ac:dyDescent="0.25">
      <c r="A74" s="15">
        <f>IF('Finish order'!F72&lt;&gt;0, 'Finish order'!A72,"")</f>
        <v>71</v>
      </c>
      <c r="B74" s="8">
        <f>IF('Finish order'!F72&lt;&gt;0, 'Finish order'!B72,"")</f>
        <v>64</v>
      </c>
      <c r="C74" s="8">
        <f>IF('Finish order'!F72&lt;&gt;0, 'Finish order'!D72,"")</f>
        <v>9</v>
      </c>
      <c r="D74" s="6" t="str">
        <f>PROPER('Finish order'!H72)</f>
        <v>Giles Hawking</v>
      </c>
      <c r="E74" s="17" t="str">
        <f>IF('Finish order'!I72&lt;&gt;0,'Finish order'!I72,"")</f>
        <v>York Knavesmire Harriers</v>
      </c>
      <c r="F74" s="6" t="str">
        <f>IF('Finish order'!K72&lt;&gt;0, (UPPER(LEFT('Finish order'!K72,2))&amp;MID('Finish order'!K72,3,LEN('Finish order'!K72))), "")</f>
        <v>M50</v>
      </c>
      <c r="G74" s="22">
        <f>IF('Finish order'!G72&lt;&gt;0,'Finish order'!G72,"")</f>
        <v>4.7384259259259258E-2</v>
      </c>
      <c r="H74" s="3"/>
    </row>
    <row r="75" spans="1:8" ht="15.75" thickBot="1" x14ac:dyDescent="0.25">
      <c r="A75" s="15">
        <f>IF('Finish order'!F73&lt;&gt;0, 'Finish order'!A73,"")</f>
        <v>72</v>
      </c>
      <c r="B75" s="8">
        <f>IF('Finish order'!F73&lt;&gt;0, 'Finish order'!B73,"")</f>
        <v>65</v>
      </c>
      <c r="C75" s="8">
        <f>IF('Finish order'!F73&lt;&gt;0, 'Finish order'!D73,"")</f>
        <v>11</v>
      </c>
      <c r="D75" s="6" t="str">
        <f>PROPER('Finish order'!H73)</f>
        <v>Paul Chapman</v>
      </c>
      <c r="E75" s="17" t="str">
        <f>IF('Finish order'!I73&lt;&gt;0,'Finish order'!I73,"")</f>
        <v>Thirsk &amp; Sowerby Harriers</v>
      </c>
      <c r="F75" s="6" t="str">
        <f>IF('Finish order'!K73&lt;&gt;0, (UPPER(LEFT('Finish order'!K73,2))&amp;MID('Finish order'!K73,3,LEN('Finish order'!K73))), "")</f>
        <v>M45</v>
      </c>
      <c r="G75" s="22">
        <f>IF('Finish order'!G73&lt;&gt;0,'Finish order'!G73,"")</f>
        <v>4.746527777777778E-2</v>
      </c>
      <c r="H75" s="3"/>
    </row>
    <row r="76" spans="1:8" ht="15.75" thickBot="1" x14ac:dyDescent="0.25">
      <c r="A76" s="15">
        <f>IF('Finish order'!F74&lt;&gt;0, 'Finish order'!A74,"")</f>
        <v>73</v>
      </c>
      <c r="B76" s="8">
        <f>IF('Finish order'!F74&lt;&gt;0, 'Finish order'!B74,"")</f>
        <v>66</v>
      </c>
      <c r="C76" s="8">
        <f>IF('Finish order'!F74&lt;&gt;0, 'Finish order'!D74,"")</f>
        <v>5</v>
      </c>
      <c r="D76" s="6" t="str">
        <f>PROPER('Finish order'!H74)</f>
        <v>Paul Havis</v>
      </c>
      <c r="E76" s="17" t="str">
        <f>IF('Finish order'!I74&lt;&gt;0,'Finish order'!I74,"")</f>
        <v>Individual#</v>
      </c>
      <c r="F76" s="6" t="str">
        <f>IF('Finish order'!K74&lt;&gt;0, (UPPER(LEFT('Finish order'!K74,2))&amp;MID('Finish order'!K74,3,LEN('Finish order'!K74))), "")</f>
        <v>M60</v>
      </c>
      <c r="G76" s="22">
        <f>IF('Finish order'!G74&lt;&gt;0,'Finish order'!G74,"")</f>
        <v>4.763888888888889E-2</v>
      </c>
      <c r="H76" s="3"/>
    </row>
    <row r="77" spans="1:8" ht="15.75" thickBot="1" x14ac:dyDescent="0.25">
      <c r="A77" s="15">
        <f>IF('Finish order'!F75&lt;&gt;0, 'Finish order'!A75,"")</f>
        <v>74</v>
      </c>
      <c r="B77" s="8">
        <f>IF('Finish order'!F75&lt;&gt;0, 'Finish order'!B75,"")</f>
        <v>8</v>
      </c>
      <c r="C77" s="8">
        <f>IF('Finish order'!F75&lt;&gt;0, 'Finish order'!D75,"")</f>
        <v>1</v>
      </c>
      <c r="D77" s="6" t="str">
        <f>PROPER('Finish order'!H75)</f>
        <v>Jess Evans</v>
      </c>
      <c r="E77" s="17" t="str">
        <f>IF('Finish order'!I75&lt;&gt;0,'Finish order'!I75,"")</f>
        <v>St Theresa's AC</v>
      </c>
      <c r="F77" s="6" t="str">
        <f>IF('Finish order'!K75&lt;&gt;0, (UPPER(LEFT('Finish order'!K75,2))&amp;MID('Finish order'!K75,3,LEN('Finish order'!K75))), "")</f>
        <v>W45</v>
      </c>
      <c r="G77" s="22">
        <f>IF('Finish order'!G75&lt;&gt;0,'Finish order'!G75,"")</f>
        <v>4.7812500000000001E-2</v>
      </c>
      <c r="H77" s="3"/>
    </row>
    <row r="78" spans="1:8" ht="15.75" thickBot="1" x14ac:dyDescent="0.25">
      <c r="A78" s="15">
        <f>IF('Finish order'!F76&lt;&gt;0, 'Finish order'!A76,"")</f>
        <v>75</v>
      </c>
      <c r="B78" s="8">
        <f>IF('Finish order'!F76&lt;&gt;0, 'Finish order'!B76,"")</f>
        <v>9</v>
      </c>
      <c r="C78" s="8">
        <f>IF('Finish order'!F76&lt;&gt;0, 'Finish order'!D76,"")</f>
        <v>2</v>
      </c>
      <c r="D78" s="6" t="str">
        <f>PROPER('Finish order'!H76)</f>
        <v>Hester Butterworth</v>
      </c>
      <c r="E78" s="17" t="str">
        <f>IF('Finish order'!I76&lt;&gt;0,'Finish order'!I76,"")</f>
        <v>Scarborough AC</v>
      </c>
      <c r="F78" s="6" t="str">
        <f>IF('Finish order'!K76&lt;&gt;0, (UPPER(LEFT('Finish order'!K76,2))&amp;MID('Finish order'!K76,3,LEN('Finish order'!K76))), "")</f>
        <v>W55</v>
      </c>
      <c r="G78" s="22">
        <f>IF('Finish order'!G76&lt;&gt;0,'Finish order'!G76,"")</f>
        <v>4.7974537037037038E-2</v>
      </c>
      <c r="H78" s="3"/>
    </row>
    <row r="79" spans="1:8" ht="15.75" thickBot="1" x14ac:dyDescent="0.25">
      <c r="A79" s="15">
        <f>IF('Finish order'!F77&lt;&gt;0, 'Finish order'!A77,"")</f>
        <v>76</v>
      </c>
      <c r="B79" s="8">
        <f>IF('Finish order'!F77&lt;&gt;0, 'Finish order'!B77,"")</f>
        <v>67</v>
      </c>
      <c r="C79" s="8">
        <f>IF('Finish order'!F77&lt;&gt;0, 'Finish order'!D77,"")</f>
        <v>9</v>
      </c>
      <c r="D79" s="6" t="str">
        <f>PROPER('Finish order'!H77)</f>
        <v>Michael Leadbetter</v>
      </c>
      <c r="E79" s="17" t="str">
        <f>IF('Finish order'!I77&lt;&gt;0,'Finish order'!I77,"")</f>
        <v>York Acorn RC</v>
      </c>
      <c r="F79" s="6" t="str">
        <f>IF('Finish order'!K77&lt;&gt;0, (UPPER(LEFT('Finish order'!K77,2))&amp;MID('Finish order'!K77,3,LEN('Finish order'!K77))), "")</f>
        <v>M40</v>
      </c>
      <c r="G79" s="22">
        <f>IF('Finish order'!G77&lt;&gt;0,'Finish order'!G77,"")</f>
        <v>4.8425925925925928E-2</v>
      </c>
      <c r="H79" s="3"/>
    </row>
    <row r="80" spans="1:8" ht="15.75" thickBot="1" x14ac:dyDescent="0.25">
      <c r="A80" s="15">
        <f>IF('Finish order'!F78&lt;&gt;0, 'Finish order'!A78,"")</f>
        <v>77</v>
      </c>
      <c r="B80" s="8">
        <f>IF('Finish order'!F78&lt;&gt;0, 'Finish order'!B78,"")</f>
        <v>68</v>
      </c>
      <c r="C80" s="8">
        <f>IF('Finish order'!F78&lt;&gt;0, 'Finish order'!D78,"")</f>
        <v>6</v>
      </c>
      <c r="D80" s="6" t="str">
        <f>PROPER('Finish order'!H78)</f>
        <v>Graham D Palmer</v>
      </c>
      <c r="E80" s="17" t="str">
        <f>IF('Finish order'!I78&lt;&gt;0,'Finish order'!I78,"")</f>
        <v>Loftus &amp; Whitby AC</v>
      </c>
      <c r="F80" s="6" t="str">
        <f>IF('Finish order'!K78&lt;&gt;0, (UPPER(LEFT('Finish order'!K78,2))&amp;MID('Finish order'!K78,3,LEN('Finish order'!K78))), "")</f>
        <v>M60</v>
      </c>
      <c r="G80" s="22">
        <f>IF('Finish order'!G78&lt;&gt;0,'Finish order'!G78,"")</f>
        <v>4.9212962962962965E-2</v>
      </c>
      <c r="H80" s="3"/>
    </row>
    <row r="81" spans="1:8" ht="15.75" thickBot="1" x14ac:dyDescent="0.25">
      <c r="A81" s="15">
        <f>IF('Finish order'!F79&lt;&gt;0, 'Finish order'!A79,"")</f>
        <v>78</v>
      </c>
      <c r="B81" s="8">
        <f>IF('Finish order'!F79&lt;&gt;0, 'Finish order'!B79,"")</f>
        <v>10</v>
      </c>
      <c r="C81" s="8">
        <f>IF('Finish order'!F79&lt;&gt;0, 'Finish order'!D79,"")</f>
        <v>1</v>
      </c>
      <c r="D81" s="6" t="str">
        <f>PROPER('Finish order'!H79)</f>
        <v>Steph Lishman</v>
      </c>
      <c r="E81" s="17" t="str">
        <f>IF('Finish order'!I79&lt;&gt;0,'Finish order'!I79,"")</f>
        <v>Esk Valley Fell Club</v>
      </c>
      <c r="F81" s="6" t="str">
        <f>IF('Finish order'!K79&lt;&gt;0, (UPPER(LEFT('Finish order'!K79,2))&amp;MID('Finish order'!K79,3,LEN('Finish order'!K79))), "")</f>
        <v>W50</v>
      </c>
      <c r="G81" s="22">
        <f>IF('Finish order'!G79&lt;&gt;0,'Finish order'!G79,"")</f>
        <v>4.9270833333333333E-2</v>
      </c>
      <c r="H81" s="3"/>
    </row>
    <row r="82" spans="1:8" ht="15.75" thickBot="1" x14ac:dyDescent="0.25">
      <c r="A82" s="15">
        <f>IF('Finish order'!F80&lt;&gt;0, 'Finish order'!A80,"")</f>
        <v>79</v>
      </c>
      <c r="B82" s="8">
        <f>IF('Finish order'!F80&lt;&gt;0, 'Finish order'!B80,"")</f>
        <v>69</v>
      </c>
      <c r="C82" s="8">
        <f>IF('Finish order'!F80&lt;&gt;0, 'Finish order'!D80,"")</f>
        <v>7</v>
      </c>
      <c r="D82" s="6" t="str">
        <f>PROPER('Finish order'!H80)</f>
        <v>Simon Lawson</v>
      </c>
      <c r="E82" s="17" t="str">
        <f>IF('Finish order'!I80&lt;&gt;0,'Finish order'!I80,"")</f>
        <v>Nidderdale Fell &amp; Trail</v>
      </c>
      <c r="F82" s="6" t="str">
        <f>IF('Finish order'!K80&lt;&gt;0, (UPPER(LEFT('Finish order'!K80,2))&amp;MID('Finish order'!K80,3,LEN('Finish order'!K80))), "")</f>
        <v>M60</v>
      </c>
      <c r="G82" s="22">
        <f>IF('Finish order'!G80&lt;&gt;0,'Finish order'!G80,"")</f>
        <v>4.9340277777777775E-2</v>
      </c>
      <c r="H82" s="3"/>
    </row>
    <row r="83" spans="1:8" ht="15.75" thickBot="1" x14ac:dyDescent="0.25">
      <c r="A83" s="15">
        <f>IF('Finish order'!F81&lt;&gt;0, 'Finish order'!A81,"")</f>
        <v>80</v>
      </c>
      <c r="B83" s="8">
        <f>IF('Finish order'!F81&lt;&gt;0, 'Finish order'!B81,"")</f>
        <v>70</v>
      </c>
      <c r="C83" s="8">
        <f>IF('Finish order'!F81&lt;&gt;0, 'Finish order'!D81,"")</f>
        <v>8</v>
      </c>
      <c r="D83" s="6" t="str">
        <f>PROPER('Finish order'!H81)</f>
        <v>Christopher Clayton</v>
      </c>
      <c r="E83" s="17" t="str">
        <f>IF('Finish order'!I81&lt;&gt;0,'Finish order'!I81,"")</f>
        <v>Scarborough AC</v>
      </c>
      <c r="F83" s="6" t="str">
        <f>IF('Finish order'!K81&lt;&gt;0, (UPPER(LEFT('Finish order'!K81,2))&amp;MID('Finish order'!K81,3,LEN('Finish order'!K81))), "")</f>
        <v>M60</v>
      </c>
      <c r="G83" s="22">
        <f>IF('Finish order'!G81&lt;&gt;0,'Finish order'!G81,"")</f>
        <v>4.9479166666666664E-2</v>
      </c>
      <c r="H83" s="3"/>
    </row>
    <row r="84" spans="1:8" ht="15.75" thickBot="1" x14ac:dyDescent="0.25">
      <c r="A84" s="15">
        <f>IF('Finish order'!F82&lt;&gt;0, 'Finish order'!A82,"")</f>
        <v>81</v>
      </c>
      <c r="B84" s="8">
        <f>IF('Finish order'!F82&lt;&gt;0, 'Finish order'!B82,"")</f>
        <v>71</v>
      </c>
      <c r="C84" s="8">
        <f>IF('Finish order'!F82&lt;&gt;0, 'Finish order'!D82,"")</f>
        <v>10</v>
      </c>
      <c r="D84" s="6" t="str">
        <f>PROPER('Finish order'!H82)</f>
        <v>David Orange</v>
      </c>
      <c r="E84" s="17" t="str">
        <f>IF('Finish order'!I82&lt;&gt;0,'Finish order'!I82,"")</f>
        <v>Individual#</v>
      </c>
      <c r="F84" s="6" t="str">
        <f>IF('Finish order'!K82&lt;&gt;0, (UPPER(LEFT('Finish order'!K82,2))&amp;MID('Finish order'!K82,3,LEN('Finish order'!K82))), "")</f>
        <v>M40</v>
      </c>
      <c r="G84" s="22">
        <f>IF('Finish order'!G82&lt;&gt;0,'Finish order'!G82,"")</f>
        <v>4.9641203703703701E-2</v>
      </c>
      <c r="H84" s="3"/>
    </row>
    <row r="85" spans="1:8" ht="15.75" thickBot="1" x14ac:dyDescent="0.25">
      <c r="A85" s="15">
        <f>IF('Finish order'!F83&lt;&gt;0, 'Finish order'!A83,"")</f>
        <v>82</v>
      </c>
      <c r="B85" s="8">
        <f>IF('Finish order'!F83&lt;&gt;0, 'Finish order'!B83,"")</f>
        <v>11</v>
      </c>
      <c r="C85" s="8">
        <f>IF('Finish order'!F83&lt;&gt;0, 'Finish order'!D83,"")</f>
        <v>2</v>
      </c>
      <c r="D85" s="6" t="str">
        <f>PROPER('Finish order'!H83)</f>
        <v>Catherine Shutt</v>
      </c>
      <c r="E85" s="17" t="str">
        <f>IF('Finish order'!I83&lt;&gt;0,'Finish order'!I83,"")</f>
        <v>North York Moors AC</v>
      </c>
      <c r="F85" s="6" t="str">
        <f>IF('Finish order'!K83&lt;&gt;0, (UPPER(LEFT('Finish order'!K83,2))&amp;MID('Finish order'!K83,3,LEN('Finish order'!K83))), "")</f>
        <v>W50</v>
      </c>
      <c r="G85" s="22">
        <f>IF('Finish order'!G83&lt;&gt;0,'Finish order'!G83,"")</f>
        <v>4.974537037037037E-2</v>
      </c>
      <c r="H85" s="3"/>
    </row>
    <row r="86" spans="1:8" ht="15.75" thickBot="1" x14ac:dyDescent="0.25">
      <c r="A86" s="15">
        <f>IF('Finish order'!F84&lt;&gt;0, 'Finish order'!A84,"")</f>
        <v>83</v>
      </c>
      <c r="B86" s="8">
        <f>IF('Finish order'!F84&lt;&gt;0, 'Finish order'!B84,"")</f>
        <v>72</v>
      </c>
      <c r="C86" s="8">
        <f>IF('Finish order'!F84&lt;&gt;0, 'Finish order'!D84,"")</f>
        <v>10</v>
      </c>
      <c r="D86" s="6" t="str">
        <f>PROPER('Finish order'!H84)</f>
        <v>David Owuor</v>
      </c>
      <c r="E86" s="17" t="str">
        <f>IF('Finish order'!I84&lt;&gt;0,'Finish order'!I84,"")</f>
        <v>Pickering RC</v>
      </c>
      <c r="F86" s="6" t="str">
        <f>IF('Finish order'!K84&lt;&gt;0, (UPPER(LEFT('Finish order'!K84,2))&amp;MID('Finish order'!K84,3,LEN('Finish order'!K84))), "")</f>
        <v>M50</v>
      </c>
      <c r="G86" s="22">
        <f>IF('Finish order'!G84&lt;&gt;0,'Finish order'!G84,"")</f>
        <v>4.9780092592592591E-2</v>
      </c>
      <c r="H86" s="3"/>
    </row>
    <row r="87" spans="1:8" ht="15.75" thickBot="1" x14ac:dyDescent="0.25">
      <c r="A87" s="15">
        <f>IF('Finish order'!F85&lt;&gt;0, 'Finish order'!A85,"")</f>
        <v>84</v>
      </c>
      <c r="B87" s="8">
        <f>IF('Finish order'!F85&lt;&gt;0, 'Finish order'!B85,"")</f>
        <v>73</v>
      </c>
      <c r="C87" s="8">
        <f>IF('Finish order'!F85&lt;&gt;0, 'Finish order'!D85,"")</f>
        <v>23</v>
      </c>
      <c r="D87" s="6" t="str">
        <f>PROPER('Finish order'!H85)</f>
        <v>Chris Bowles</v>
      </c>
      <c r="E87" s="17" t="str">
        <f>IF('Finish order'!I85&lt;&gt;0,'Finish order'!I85,"")</f>
        <v>Individual#</v>
      </c>
      <c r="F87" s="6" t="str">
        <f>IF('Finish order'!K85&lt;&gt;0, (UPPER(LEFT('Finish order'!K85,2))&amp;MID('Finish order'!K85,3,LEN('Finish order'!K85))), "")</f>
        <v>MSEN</v>
      </c>
      <c r="G87" s="22">
        <f>IF('Finish order'!G85&lt;&gt;0,'Finish order'!G85,"")</f>
        <v>4.9814814814814812E-2</v>
      </c>
      <c r="H87" s="3"/>
    </row>
    <row r="88" spans="1:8" ht="15.75" thickBot="1" x14ac:dyDescent="0.25">
      <c r="A88" s="15">
        <f>IF('Finish order'!F86&lt;&gt;0, 'Finish order'!A86,"")</f>
        <v>85</v>
      </c>
      <c r="B88" s="8">
        <f>IF('Finish order'!F86&lt;&gt;0, 'Finish order'!B86,"")</f>
        <v>12</v>
      </c>
      <c r="C88" s="8">
        <f>IF('Finish order'!F86&lt;&gt;0, 'Finish order'!D86,"")</f>
        <v>2</v>
      </c>
      <c r="D88" s="6" t="str">
        <f>PROPER('Finish order'!H86)</f>
        <v>Abigail Carter</v>
      </c>
      <c r="E88" s="17" t="str">
        <f>IF('Finish order'!I86&lt;&gt;0,'Finish order'!I86,"")</f>
        <v>St Theresa's AC</v>
      </c>
      <c r="F88" s="6" t="str">
        <f>IF('Finish order'!K86&lt;&gt;0, (UPPER(LEFT('Finish order'!K86,2))&amp;MID('Finish order'!K86,3,LEN('Finish order'!K86))), "")</f>
        <v>W45</v>
      </c>
      <c r="G88" s="22">
        <f>IF('Finish order'!G86&lt;&gt;0,'Finish order'!G86,"")</f>
        <v>4.9895833333333334E-2</v>
      </c>
      <c r="H88" s="3"/>
    </row>
    <row r="89" spans="1:8" ht="15.75" thickBot="1" x14ac:dyDescent="0.25">
      <c r="A89" s="15">
        <f>IF('Finish order'!F87&lt;&gt;0, 'Finish order'!A87,"")</f>
        <v>86</v>
      </c>
      <c r="B89" s="8">
        <f>IF('Finish order'!F87&lt;&gt;0, 'Finish order'!B87,"")</f>
        <v>74</v>
      </c>
      <c r="C89" s="8">
        <f>IF('Finish order'!F87&lt;&gt;0, 'Finish order'!D87,"")</f>
        <v>24</v>
      </c>
      <c r="D89" s="6" t="str">
        <f>PROPER('Finish order'!H87)</f>
        <v>Oscar Anglim</v>
      </c>
      <c r="E89" s="17" t="str">
        <f>IF('Finish order'!I87&lt;&gt;0,'Finish order'!I87,"")</f>
        <v>CLOK</v>
      </c>
      <c r="F89" s="6" t="str">
        <f>IF('Finish order'!K87&lt;&gt;0, (UPPER(LEFT('Finish order'!K87,2))&amp;MID('Finish order'!K87,3,LEN('Finish order'!K87))), "")</f>
        <v>MSEN</v>
      </c>
      <c r="G89" s="22">
        <f>IF('Finish order'!G87&lt;&gt;0,'Finish order'!G87,"")</f>
        <v>4.9988425925925929E-2</v>
      </c>
      <c r="H89" s="3"/>
    </row>
    <row r="90" spans="1:8" ht="15.75" thickBot="1" x14ac:dyDescent="0.25">
      <c r="A90" s="15">
        <f>IF('Finish order'!F88&lt;&gt;0, 'Finish order'!A88,"")</f>
        <v>87</v>
      </c>
      <c r="B90" s="8">
        <f>IF('Finish order'!F88&lt;&gt;0, 'Finish order'!B88,"")</f>
        <v>75</v>
      </c>
      <c r="C90" s="8">
        <f>IF('Finish order'!F88&lt;&gt;0, 'Finish order'!D88,"")</f>
        <v>9</v>
      </c>
      <c r="D90" s="6" t="str">
        <f>PROPER('Finish order'!H88)</f>
        <v>Mark May</v>
      </c>
      <c r="E90" s="17" t="str">
        <f>IF('Finish order'!I88&lt;&gt;0,'Finish order'!I88,"")</f>
        <v>Scarborough AC</v>
      </c>
      <c r="F90" s="6" t="str">
        <f>IF('Finish order'!K88&lt;&gt;0, (UPPER(LEFT('Finish order'!K88,2))&amp;MID('Finish order'!K88,3,LEN('Finish order'!K88))), "")</f>
        <v>M60</v>
      </c>
      <c r="G90" s="22">
        <f>IF('Finish order'!G88&lt;&gt;0,'Finish order'!G88,"")</f>
        <v>5.0138888888888886E-2</v>
      </c>
      <c r="H90" s="3"/>
    </row>
    <row r="91" spans="1:8" ht="15.75" thickBot="1" x14ac:dyDescent="0.25">
      <c r="A91" s="15">
        <f>IF('Finish order'!F89&lt;&gt;0, 'Finish order'!A89,"")</f>
        <v>88</v>
      </c>
      <c r="B91" s="8">
        <f>IF('Finish order'!F89&lt;&gt;0, 'Finish order'!B89,"")</f>
        <v>76</v>
      </c>
      <c r="C91" s="8">
        <f>IF('Finish order'!F89&lt;&gt;0, 'Finish order'!D89,"")</f>
        <v>9</v>
      </c>
      <c r="D91" s="6" t="str">
        <f>PROPER('Finish order'!H89)</f>
        <v>Andrew Johnson</v>
      </c>
      <c r="E91" s="17" t="str">
        <f>IF('Finish order'!I89&lt;&gt;0,'Finish order'!I89,"")</f>
        <v>Beverley AC</v>
      </c>
      <c r="F91" s="6" t="str">
        <f>IF('Finish order'!K89&lt;&gt;0, (UPPER(LEFT('Finish order'!K89,2))&amp;MID('Finish order'!K89,3,LEN('Finish order'!K89))), "")</f>
        <v>M55</v>
      </c>
      <c r="G91" s="22">
        <f>IF('Finish order'!G89&lt;&gt;0,'Finish order'!G89,"")</f>
        <v>5.0324074074074077E-2</v>
      </c>
      <c r="H91" s="3"/>
    </row>
    <row r="92" spans="1:8" ht="15.75" thickBot="1" x14ac:dyDescent="0.25">
      <c r="A92" s="15">
        <f>IF('Finish order'!F90&lt;&gt;0, 'Finish order'!A90,"")</f>
        <v>89</v>
      </c>
      <c r="B92" s="8">
        <f>IF('Finish order'!F90&lt;&gt;0, 'Finish order'!B90,"")</f>
        <v>13</v>
      </c>
      <c r="C92" s="8">
        <f>IF('Finish order'!F90&lt;&gt;0, 'Finish order'!D90,"")</f>
        <v>4</v>
      </c>
      <c r="D92" s="6" t="str">
        <f>PROPER('Finish order'!H90)</f>
        <v>Kirsty Brown</v>
      </c>
      <c r="E92" s="17" t="str">
        <f>IF('Finish order'!I90&lt;&gt;0,'Finish order'!I90,"")</f>
        <v>Pickering RC</v>
      </c>
      <c r="F92" s="6" t="str">
        <f>IF('Finish order'!K90&lt;&gt;0, (UPPER(LEFT('Finish order'!K90,2))&amp;MID('Finish order'!K90,3,LEN('Finish order'!K90))), "")</f>
        <v>WSEN</v>
      </c>
      <c r="G92" s="22">
        <f>IF('Finish order'!G90&lt;&gt;0,'Finish order'!G90,"")</f>
        <v>5.0381944444444444E-2</v>
      </c>
      <c r="H92" s="3"/>
    </row>
    <row r="93" spans="1:8" ht="15.75" thickBot="1" x14ac:dyDescent="0.25">
      <c r="A93" s="15">
        <f>IF('Finish order'!F91&lt;&gt;0, 'Finish order'!A91,"")</f>
        <v>90</v>
      </c>
      <c r="B93" s="8">
        <f>IF('Finish order'!F91&lt;&gt;0, 'Finish order'!B91,"")</f>
        <v>77</v>
      </c>
      <c r="C93" s="8">
        <f>IF('Finish order'!F91&lt;&gt;0, 'Finish order'!D91,"")</f>
        <v>12</v>
      </c>
      <c r="D93" s="6" t="str">
        <f>PROPER('Finish order'!H91)</f>
        <v>Nigel Dove</v>
      </c>
      <c r="E93" s="17" t="str">
        <f>IF('Finish order'!I91&lt;&gt;0,'Finish order'!I91,"")</f>
        <v>Individual#</v>
      </c>
      <c r="F93" s="6" t="str">
        <f>IF('Finish order'!K91&lt;&gt;0, (UPPER(LEFT('Finish order'!K91,2))&amp;MID('Finish order'!K91,3,LEN('Finish order'!K91))), "")</f>
        <v>M45</v>
      </c>
      <c r="G93" s="22">
        <f>IF('Finish order'!G91&lt;&gt;0,'Finish order'!G91,"")</f>
        <v>5.0590277777777776E-2</v>
      </c>
      <c r="H93" s="3"/>
    </row>
    <row r="94" spans="1:8" ht="15.75" thickBot="1" x14ac:dyDescent="0.25">
      <c r="A94" s="15">
        <f>IF('Finish order'!F92&lt;&gt;0, 'Finish order'!A92,"")</f>
        <v>91</v>
      </c>
      <c r="B94" s="8">
        <f>IF('Finish order'!F92&lt;&gt;0, 'Finish order'!B92,"")</f>
        <v>78</v>
      </c>
      <c r="C94" s="8">
        <f>IF('Finish order'!F92&lt;&gt;0, 'Finish order'!D92,"")</f>
        <v>10</v>
      </c>
      <c r="D94" s="6" t="str">
        <f>PROPER('Finish order'!H92)</f>
        <v>Bryan Drew</v>
      </c>
      <c r="E94" s="17" t="str">
        <f>IF('Finish order'!I92&lt;&gt;0,'Finish order'!I92,"")</f>
        <v>York Knavesmire Harriers</v>
      </c>
      <c r="F94" s="6" t="str">
        <f>IF('Finish order'!K92&lt;&gt;0, (UPPER(LEFT('Finish order'!K92,2))&amp;MID('Finish order'!K92,3,LEN('Finish order'!K92))), "")</f>
        <v>M55</v>
      </c>
      <c r="G94" s="22">
        <f>IF('Finish order'!G92&lt;&gt;0,'Finish order'!G92,"")</f>
        <v>5.0601851851851849E-2</v>
      </c>
      <c r="H94" s="3"/>
    </row>
    <row r="95" spans="1:8" ht="15.75" thickBot="1" x14ac:dyDescent="0.25">
      <c r="A95" s="15">
        <f>IF('Finish order'!F93&lt;&gt;0, 'Finish order'!A93,"")</f>
        <v>92</v>
      </c>
      <c r="B95" s="8">
        <f>IF('Finish order'!F93&lt;&gt;0, 'Finish order'!B93,"")</f>
        <v>79</v>
      </c>
      <c r="C95" s="8">
        <f>IF('Finish order'!F93&lt;&gt;0, 'Finish order'!D93,"")</f>
        <v>25</v>
      </c>
      <c r="D95" s="6" t="str">
        <f>PROPER('Finish order'!H93)</f>
        <v>Alexander Guille</v>
      </c>
      <c r="E95" s="17" t="str">
        <f>IF('Finish order'!I93&lt;&gt;0,'Finish order'!I93,"")</f>
        <v>Individual#</v>
      </c>
      <c r="F95" s="6" t="str">
        <f>IF('Finish order'!K93&lt;&gt;0, (UPPER(LEFT('Finish order'!K93,2))&amp;MID('Finish order'!K93,3,LEN('Finish order'!K93))), "")</f>
        <v>MSEN</v>
      </c>
      <c r="G95" s="22">
        <f>IF('Finish order'!G93&lt;&gt;0,'Finish order'!G93,"")</f>
        <v>5.0613425925925923E-2</v>
      </c>
      <c r="H95" s="3"/>
    </row>
    <row r="96" spans="1:8" ht="15.75" thickBot="1" x14ac:dyDescent="0.25">
      <c r="A96" s="15">
        <f>IF('Finish order'!F94&lt;&gt;0, 'Finish order'!A94,"")</f>
        <v>93</v>
      </c>
      <c r="B96" s="8">
        <f>IF('Finish order'!F94&lt;&gt;0, 'Finish order'!B94,"")</f>
        <v>80</v>
      </c>
      <c r="C96" s="8">
        <f>IF('Finish order'!F94&lt;&gt;0, 'Finish order'!D94,"")</f>
        <v>10</v>
      </c>
      <c r="D96" s="6" t="str">
        <f>PROPER('Finish order'!H94)</f>
        <v>Mick Cooper</v>
      </c>
      <c r="E96" s="17" t="str">
        <f>IF('Finish order'!I94&lt;&gt;0,'Finish order'!I94,"")</f>
        <v>Tormorden Harriers</v>
      </c>
      <c r="F96" s="6" t="str">
        <f>IF('Finish order'!K94&lt;&gt;0, (UPPER(LEFT('Finish order'!K94,2))&amp;MID('Finish order'!K94,3,LEN('Finish order'!K94))), "")</f>
        <v>M60</v>
      </c>
      <c r="G96" s="22">
        <f>IF('Finish order'!G94&lt;&gt;0,'Finish order'!G94,"")</f>
        <v>5.0694444444444445E-2</v>
      </c>
      <c r="H96" s="3"/>
    </row>
    <row r="97" spans="1:8" ht="15.75" thickBot="1" x14ac:dyDescent="0.25">
      <c r="A97" s="15">
        <f>IF('Finish order'!F95&lt;&gt;0, 'Finish order'!A95,"")</f>
        <v>94</v>
      </c>
      <c r="B97" s="8">
        <f>IF('Finish order'!F95&lt;&gt;0, 'Finish order'!B95,"")</f>
        <v>81</v>
      </c>
      <c r="C97" s="8">
        <f>IF('Finish order'!F95&lt;&gt;0, 'Finish order'!D95,"")</f>
        <v>2</v>
      </c>
      <c r="D97" s="6" t="str">
        <f>PROPER('Finish order'!H95)</f>
        <v>Stewart Mechie</v>
      </c>
      <c r="E97" s="17" t="str">
        <f>IF('Finish order'!I95&lt;&gt;0,'Finish order'!I95,"")</f>
        <v>Individual#</v>
      </c>
      <c r="F97" s="6" t="str">
        <f>IF('Finish order'!K95&lt;&gt;0, (UPPER(LEFT('Finish order'!K95,2))&amp;MID('Finish order'!K95,3,LEN('Finish order'!K95))), "")</f>
        <v>M65</v>
      </c>
      <c r="G97" s="22">
        <f>IF('Finish order'!G95&lt;&gt;0,'Finish order'!G95,"")</f>
        <v>5.0763888888888886E-2</v>
      </c>
      <c r="H97" s="3"/>
    </row>
    <row r="98" spans="1:8" ht="15.75" thickBot="1" x14ac:dyDescent="0.25">
      <c r="A98" s="15">
        <f>IF('Finish order'!F96&lt;&gt;0, 'Finish order'!A96,"")</f>
        <v>95</v>
      </c>
      <c r="B98" s="8">
        <f>IF('Finish order'!F96&lt;&gt;0, 'Finish order'!B96,"")</f>
        <v>82</v>
      </c>
      <c r="C98" s="8">
        <f>IF('Finish order'!F96&lt;&gt;0, 'Finish order'!D96,"")</f>
        <v>11</v>
      </c>
      <c r="D98" s="6" t="str">
        <f>PROPER('Finish order'!H96)</f>
        <v>Richard Crone</v>
      </c>
      <c r="E98" s="17" t="str">
        <f>IF('Finish order'!I96&lt;&gt;0,'Finish order'!I96,"")</f>
        <v>East Hull Harriers &amp; AC</v>
      </c>
      <c r="F98" s="6" t="str">
        <f>IF('Finish order'!K96&lt;&gt;0, (UPPER(LEFT('Finish order'!K96,2))&amp;MID('Finish order'!K96,3,LEN('Finish order'!K96))), "")</f>
        <v>M55</v>
      </c>
      <c r="G98" s="22">
        <f>IF('Finish order'!G96&lt;&gt;0,'Finish order'!G96,"")</f>
        <v>5.0856481481481482E-2</v>
      </c>
      <c r="H98" s="3"/>
    </row>
    <row r="99" spans="1:8" ht="15.75" thickBot="1" x14ac:dyDescent="0.25">
      <c r="A99" s="15">
        <f>IF('Finish order'!F97&lt;&gt;0, 'Finish order'!A97,"")</f>
        <v>96</v>
      </c>
      <c r="B99" s="8">
        <f>IF('Finish order'!F97&lt;&gt;0, 'Finish order'!B97,"")</f>
        <v>14</v>
      </c>
      <c r="C99" s="8">
        <f>IF('Finish order'!F97&lt;&gt;0, 'Finish order'!D97,"")</f>
        <v>5</v>
      </c>
      <c r="D99" s="6" t="str">
        <f>PROPER('Finish order'!H97)</f>
        <v>Emily Loftus</v>
      </c>
      <c r="E99" s="17" t="str">
        <f>IF('Finish order'!I97&lt;&gt;0,'Finish order'!I97,"")</f>
        <v>Pickering RC</v>
      </c>
      <c r="F99" s="6" t="str">
        <f>IF('Finish order'!K97&lt;&gt;0, (UPPER(LEFT('Finish order'!K97,2))&amp;MID('Finish order'!K97,3,LEN('Finish order'!K97))), "")</f>
        <v>WSEN</v>
      </c>
      <c r="G99" s="22">
        <f>IF('Finish order'!G97&lt;&gt;0,'Finish order'!G97,"")</f>
        <v>5.0902777777777776E-2</v>
      </c>
      <c r="H99" s="3"/>
    </row>
    <row r="100" spans="1:8" ht="15.75" thickBot="1" x14ac:dyDescent="0.25">
      <c r="A100" s="15">
        <f>IF('Finish order'!F98&lt;&gt;0, 'Finish order'!A98,"")</f>
        <v>97</v>
      </c>
      <c r="B100" s="8">
        <f>IF('Finish order'!F98&lt;&gt;0, 'Finish order'!B98,"")</f>
        <v>83</v>
      </c>
      <c r="C100" s="8">
        <f>IF('Finish order'!F98&lt;&gt;0, 'Finish order'!D98,"")</f>
        <v>13</v>
      </c>
      <c r="D100" s="6" t="str">
        <f>PROPER('Finish order'!H98)</f>
        <v>Ed Snow</v>
      </c>
      <c r="E100" s="17" t="str">
        <f>IF('Finish order'!I98&lt;&gt;0,'Finish order'!I98,"")</f>
        <v>York Acorn RC</v>
      </c>
      <c r="F100" s="6" t="str">
        <f>IF('Finish order'!K98&lt;&gt;0, (UPPER(LEFT('Finish order'!K98,2))&amp;MID('Finish order'!K98,3,LEN('Finish order'!K98))), "")</f>
        <v>M45</v>
      </c>
      <c r="G100" s="22">
        <f>IF('Finish order'!G98&lt;&gt;0,'Finish order'!G98,"")</f>
        <v>5.1111111111111114E-2</v>
      </c>
      <c r="H100" s="3"/>
    </row>
    <row r="101" spans="1:8" ht="15.75" thickBot="1" x14ac:dyDescent="0.25">
      <c r="A101" s="15">
        <f>IF('Finish order'!F99&lt;&gt;0, 'Finish order'!A99,"")</f>
        <v>98</v>
      </c>
      <c r="B101" s="8">
        <f>IF('Finish order'!F99&lt;&gt;0, 'Finish order'!B99,"")</f>
        <v>84</v>
      </c>
      <c r="C101" s="8">
        <f>IF('Finish order'!F99&lt;&gt;0, 'Finish order'!D99,"")</f>
        <v>12</v>
      </c>
      <c r="D101" s="6" t="str">
        <f>PROPER('Finish order'!H99)</f>
        <v>Paul Wilkin</v>
      </c>
      <c r="E101" s="17" t="str">
        <f>IF('Finish order'!I99&lt;&gt;0,'Finish order'!I99,"")</f>
        <v>Middlesbrough &amp; Cleveland Harriers</v>
      </c>
      <c r="F101" s="6" t="str">
        <f>IF('Finish order'!K99&lt;&gt;0, (UPPER(LEFT('Finish order'!K99,2))&amp;MID('Finish order'!K99,3,LEN('Finish order'!K99))), "")</f>
        <v>M55</v>
      </c>
      <c r="G101" s="22">
        <f>IF('Finish order'!G99&lt;&gt;0,'Finish order'!G99,"")</f>
        <v>5.1319444444444445E-2</v>
      </c>
      <c r="H101" s="3"/>
    </row>
    <row r="102" spans="1:8" ht="15.75" thickBot="1" x14ac:dyDescent="0.25">
      <c r="A102" s="15">
        <f>IF('Finish order'!F100&lt;&gt;0, 'Finish order'!A100,"")</f>
        <v>99</v>
      </c>
      <c r="B102" s="8">
        <f>IF('Finish order'!F100&lt;&gt;0, 'Finish order'!B100,"")</f>
        <v>15</v>
      </c>
      <c r="C102" s="8">
        <f>IF('Finish order'!F100&lt;&gt;0, 'Finish order'!D100,"")</f>
        <v>3</v>
      </c>
      <c r="D102" s="6" t="str">
        <f>PROPER('Finish order'!H100)</f>
        <v>Lucy Saggers</v>
      </c>
      <c r="E102" s="17" t="str">
        <f>IF('Finish order'!I100&lt;&gt;0,'Finish order'!I100,"")</f>
        <v>Pickering RC</v>
      </c>
      <c r="F102" s="6" t="str">
        <f>IF('Finish order'!K100&lt;&gt;0, (UPPER(LEFT('Finish order'!K100,2))&amp;MID('Finish order'!K100,3,LEN('Finish order'!K100))), "")</f>
        <v>W55</v>
      </c>
      <c r="G102" s="22">
        <f>IF('Finish order'!G100&lt;&gt;0,'Finish order'!G100,"")</f>
        <v>5.1770833333333335E-2</v>
      </c>
      <c r="H102" s="3"/>
    </row>
    <row r="103" spans="1:8" ht="15.75" thickBot="1" x14ac:dyDescent="0.25">
      <c r="A103" s="15">
        <f>IF('Finish order'!F101&lt;&gt;0, 'Finish order'!A101,"")</f>
        <v>100</v>
      </c>
      <c r="B103" s="8">
        <f>IF('Finish order'!F101&lt;&gt;0, 'Finish order'!B101,"")</f>
        <v>85</v>
      </c>
      <c r="C103" s="8">
        <f>IF('Finish order'!F101&lt;&gt;0, 'Finish order'!D101,"")</f>
        <v>13</v>
      </c>
      <c r="D103" s="6" t="str">
        <f>PROPER('Finish order'!H101)</f>
        <v>Alan Simpson</v>
      </c>
      <c r="E103" s="17" t="str">
        <f>IF('Finish order'!I101&lt;&gt;0,'Finish order'!I101,"")</f>
        <v>Thirsk &amp; Sowerby Harriers</v>
      </c>
      <c r="F103" s="6" t="str">
        <f>IF('Finish order'!K101&lt;&gt;0, (UPPER(LEFT('Finish order'!K101,2))&amp;MID('Finish order'!K101,3,LEN('Finish order'!K101))), "")</f>
        <v>M55</v>
      </c>
      <c r="G103" s="22">
        <f>IF('Finish order'!G101&lt;&gt;0,'Finish order'!G101,"")</f>
        <v>5.1805555555555556E-2</v>
      </c>
      <c r="H103" s="3"/>
    </row>
    <row r="104" spans="1:8" ht="15.75" thickBot="1" x14ac:dyDescent="0.25">
      <c r="A104" s="15">
        <f>IF('Finish order'!F102&lt;&gt;0, 'Finish order'!A102,"")</f>
        <v>101</v>
      </c>
      <c r="B104" s="8">
        <f>IF('Finish order'!F102&lt;&gt;0, 'Finish order'!B102,"")</f>
        <v>86</v>
      </c>
      <c r="C104" s="8">
        <f>IF('Finish order'!F102&lt;&gt;0, 'Finish order'!D102,"")</f>
        <v>3</v>
      </c>
      <c r="D104" s="6" t="str">
        <f>PROPER('Finish order'!H102)</f>
        <v>Richard Parkin</v>
      </c>
      <c r="E104" s="17" t="str">
        <f>IF('Finish order'!I102&lt;&gt;0,'Finish order'!I102,"")</f>
        <v>Beverley AC</v>
      </c>
      <c r="F104" s="6" t="str">
        <f>IF('Finish order'!K102&lt;&gt;0, (UPPER(LEFT('Finish order'!K102,2))&amp;MID('Finish order'!K102,3,LEN('Finish order'!K102))), "")</f>
        <v>M65</v>
      </c>
      <c r="G104" s="22">
        <f>IF('Finish order'!G102&lt;&gt;0,'Finish order'!G102,"")</f>
        <v>5.1874999999999998E-2</v>
      </c>
      <c r="H104" s="3"/>
    </row>
    <row r="105" spans="1:8" ht="15.75" thickBot="1" x14ac:dyDescent="0.25">
      <c r="A105" s="15">
        <f>IF('Finish order'!F103&lt;&gt;0, 'Finish order'!A103,"")</f>
        <v>102</v>
      </c>
      <c r="B105" s="8">
        <f>IF('Finish order'!F103&lt;&gt;0, 'Finish order'!B103,"")</f>
        <v>87</v>
      </c>
      <c r="C105" s="8">
        <f>IF('Finish order'!F103&lt;&gt;0, 'Finish order'!D103,"")</f>
        <v>11</v>
      </c>
      <c r="D105" s="6" t="str">
        <f>PROPER('Finish order'!H103)</f>
        <v>Michael Keavney</v>
      </c>
      <c r="E105" s="17" t="str">
        <f>IF('Finish order'!I103&lt;&gt;0,'Finish order'!I103,"")</f>
        <v>Swaledale Runners</v>
      </c>
      <c r="F105" s="6" t="str">
        <f>IF('Finish order'!K103&lt;&gt;0, (UPPER(LEFT('Finish order'!K103,2))&amp;MID('Finish order'!K103,3,LEN('Finish order'!K103))), "")</f>
        <v>M60</v>
      </c>
      <c r="G105" s="22">
        <f>IF('Finish order'!G103&lt;&gt;0,'Finish order'!G103,"")</f>
        <v>5.2291666666666667E-2</v>
      </c>
      <c r="H105" s="3"/>
    </row>
    <row r="106" spans="1:8" ht="15.75" thickBot="1" x14ac:dyDescent="0.25">
      <c r="A106" s="15">
        <f>IF('Finish order'!F104&lt;&gt;0, 'Finish order'!A104,"")</f>
        <v>103</v>
      </c>
      <c r="B106" s="8">
        <f>IF('Finish order'!F104&lt;&gt;0, 'Finish order'!B104,"")</f>
        <v>16</v>
      </c>
      <c r="C106" s="8">
        <f>IF('Finish order'!F104&lt;&gt;0, 'Finish order'!D104,"")</f>
        <v>3</v>
      </c>
      <c r="D106" s="6" t="str">
        <f>PROPER('Finish order'!H104)</f>
        <v>Louise Mayfield</v>
      </c>
      <c r="E106" s="17" t="str">
        <f>IF('Finish order'!I104&lt;&gt;0,'Finish order'!I104,"")</f>
        <v>Thirsk &amp; Sowerby Harriers</v>
      </c>
      <c r="F106" s="6" t="str">
        <f>IF('Finish order'!K104&lt;&gt;0, (UPPER(LEFT('Finish order'!K104,2))&amp;MID('Finish order'!K104,3,LEN('Finish order'!K104))), "")</f>
        <v>W50</v>
      </c>
      <c r="G106" s="22">
        <f>IF('Finish order'!G104&lt;&gt;0,'Finish order'!G104,"")</f>
        <v>5.2407407407407409E-2</v>
      </c>
      <c r="H106" s="3"/>
    </row>
    <row r="107" spans="1:8" ht="15.75" thickBot="1" x14ac:dyDescent="0.25">
      <c r="A107" s="15">
        <f>IF('Finish order'!F105&lt;&gt;0, 'Finish order'!A105,"")</f>
        <v>104</v>
      </c>
      <c r="B107" s="8">
        <f>IF('Finish order'!F105&lt;&gt;0, 'Finish order'!B105,"")</f>
        <v>17</v>
      </c>
      <c r="C107" s="8">
        <f>IF('Finish order'!F105&lt;&gt;0, 'Finish order'!D105,"")</f>
        <v>1</v>
      </c>
      <c r="D107" s="6" t="str">
        <f>PROPER('Finish order'!H105)</f>
        <v>Kate Ruffell</v>
      </c>
      <c r="E107" s="17" t="str">
        <f>IF('Finish order'!I105&lt;&gt;0,'Finish order'!I105,"")</f>
        <v>Matlock AC</v>
      </c>
      <c r="F107" s="6" t="str">
        <f>IF('Finish order'!K105&lt;&gt;0, (UPPER(LEFT('Finish order'!K105,2))&amp;MID('Finish order'!K105,3,LEN('Finish order'!K105))), "")</f>
        <v>W60</v>
      </c>
      <c r="G107" s="22">
        <f>IF('Finish order'!G105&lt;&gt;0,'Finish order'!G105,"")</f>
        <v>5.2627314814814814E-2</v>
      </c>
      <c r="H107" s="3"/>
    </row>
    <row r="108" spans="1:8" ht="15.75" thickBot="1" x14ac:dyDescent="0.25">
      <c r="A108" s="15">
        <f>IF('Finish order'!F106&lt;&gt;0, 'Finish order'!A106,"")</f>
        <v>105</v>
      </c>
      <c r="B108" s="8">
        <f>IF('Finish order'!F106&lt;&gt;0, 'Finish order'!B106,"")</f>
        <v>88</v>
      </c>
      <c r="C108" s="8">
        <f>IF('Finish order'!F106&lt;&gt;0, 'Finish order'!D106,"")</f>
        <v>2</v>
      </c>
      <c r="D108" s="6" t="str">
        <f>PROPER('Finish order'!H106)</f>
        <v>Stephen Mummery</v>
      </c>
      <c r="E108" s="17" t="str">
        <f>IF('Finish order'!I106&lt;&gt;0,'Finish order'!I106,"")</f>
        <v>Individual#</v>
      </c>
      <c r="F108" s="6" t="str">
        <f>IF('Finish order'!K106&lt;&gt;0, (UPPER(LEFT('Finish order'!K106,2))&amp;MID('Finish order'!K106,3,LEN('Finish order'!K106))), "")</f>
        <v>M70</v>
      </c>
      <c r="G108" s="22">
        <f>IF('Finish order'!G106&lt;&gt;0,'Finish order'!G106,"")</f>
        <v>5.2777777777777778E-2</v>
      </c>
      <c r="H108" s="3"/>
    </row>
    <row r="109" spans="1:8" ht="15.75" thickBot="1" x14ac:dyDescent="0.25">
      <c r="A109" s="15">
        <f>IF('Finish order'!F107&lt;&gt;0, 'Finish order'!A107,"")</f>
        <v>106</v>
      </c>
      <c r="B109" s="8">
        <f>IF('Finish order'!F107&lt;&gt;0, 'Finish order'!B107,"")</f>
        <v>18</v>
      </c>
      <c r="C109" s="8">
        <f>IF('Finish order'!F107&lt;&gt;0, 'Finish order'!D107,"")</f>
        <v>6</v>
      </c>
      <c r="D109" s="6" t="str">
        <f>PROPER('Finish order'!H107)</f>
        <v>Robyn Watson</v>
      </c>
      <c r="E109" s="17" t="str">
        <f>IF('Finish order'!I107&lt;&gt;0,'Finish order'!I107,"")</f>
        <v>Esk Valley Fell Club</v>
      </c>
      <c r="F109" s="6" t="str">
        <f>IF('Finish order'!K107&lt;&gt;0, (UPPER(LEFT('Finish order'!K107,2))&amp;MID('Finish order'!K107,3,LEN('Finish order'!K107))), "")</f>
        <v>WSEN</v>
      </c>
      <c r="G109" s="22">
        <f>IF('Finish order'!G107&lt;&gt;0,'Finish order'!G107,"")</f>
        <v>5.28587962962963E-2</v>
      </c>
      <c r="H109" s="3"/>
    </row>
    <row r="110" spans="1:8" ht="15.75" thickBot="1" x14ac:dyDescent="0.25">
      <c r="A110" s="15">
        <f>IF('Finish order'!F108&lt;&gt;0, 'Finish order'!A108,"")</f>
        <v>107</v>
      </c>
      <c r="B110" s="8">
        <f>IF('Finish order'!F108&lt;&gt;0, 'Finish order'!B108,"")</f>
        <v>19</v>
      </c>
      <c r="C110" s="8">
        <f>IF('Finish order'!F108&lt;&gt;0, 'Finish order'!D108,"")</f>
        <v>4</v>
      </c>
      <c r="D110" s="6" t="str">
        <f>PROPER('Finish order'!H108)</f>
        <v>Samantha Jones</v>
      </c>
      <c r="E110" s="17" t="str">
        <f>IF('Finish order'!I108&lt;&gt;0,'Finish order'!I108,"")</f>
        <v>Individual#</v>
      </c>
      <c r="F110" s="6" t="str">
        <f>IF('Finish order'!K108&lt;&gt;0, (UPPER(LEFT('Finish order'!K108,2))&amp;MID('Finish order'!K108,3,LEN('Finish order'!K108))), "")</f>
        <v>W50</v>
      </c>
      <c r="G110" s="22">
        <f>IF('Finish order'!G108&lt;&gt;0,'Finish order'!G108,"")</f>
        <v>5.3912037037037036E-2</v>
      </c>
      <c r="H110" s="3"/>
    </row>
    <row r="111" spans="1:8" ht="15.75" thickBot="1" x14ac:dyDescent="0.25">
      <c r="A111" s="15">
        <f>IF('Finish order'!F109&lt;&gt;0, 'Finish order'!A109,"")</f>
        <v>108</v>
      </c>
      <c r="B111" s="8">
        <f>IF('Finish order'!F109&lt;&gt;0, 'Finish order'!B109,"")</f>
        <v>20</v>
      </c>
      <c r="C111" s="8">
        <f>IF('Finish order'!F109&lt;&gt;0, 'Finish order'!D109,"")</f>
        <v>4</v>
      </c>
      <c r="D111" s="6" t="str">
        <f>PROPER('Finish order'!H109)</f>
        <v>Nicola Thorpe</v>
      </c>
      <c r="E111" s="17" t="str">
        <f>IF('Finish order'!I109&lt;&gt;0,'Finish order'!I109,"")</f>
        <v>Pickering RC</v>
      </c>
      <c r="F111" s="6" t="str">
        <f>IF('Finish order'!K109&lt;&gt;0, (UPPER(LEFT('Finish order'!K109,2))&amp;MID('Finish order'!K109,3,LEN('Finish order'!K109))), "")</f>
        <v>W55</v>
      </c>
      <c r="G111" s="22">
        <f>IF('Finish order'!G109&lt;&gt;0,'Finish order'!G109,"")</f>
        <v>5.4155092592592595E-2</v>
      </c>
      <c r="H111" s="3"/>
    </row>
    <row r="112" spans="1:8" ht="15.75" thickBot="1" x14ac:dyDescent="0.25">
      <c r="A112" s="15">
        <f>IF('Finish order'!F110&lt;&gt;0, 'Finish order'!A110,"")</f>
        <v>109</v>
      </c>
      <c r="B112" s="8">
        <f>IF('Finish order'!F110&lt;&gt;0, 'Finish order'!B110,"")</f>
        <v>89</v>
      </c>
      <c r="C112" s="8">
        <f>IF('Finish order'!F110&lt;&gt;0, 'Finish order'!D110,"")</f>
        <v>4</v>
      </c>
      <c r="D112" s="6" t="str">
        <f>PROPER('Finish order'!H110)</f>
        <v>Mark Edwards</v>
      </c>
      <c r="E112" s="17" t="str">
        <f>IF('Finish order'!I110&lt;&gt;0,'Finish order'!I110,"")</f>
        <v>North York Moors AC</v>
      </c>
      <c r="F112" s="6" t="str">
        <f>IF('Finish order'!K110&lt;&gt;0, (UPPER(LEFT('Finish order'!K110,2))&amp;MID('Finish order'!K110,3,LEN('Finish order'!K110))), "")</f>
        <v>M65</v>
      </c>
      <c r="G112" s="22">
        <f>IF('Finish order'!G110&lt;&gt;0,'Finish order'!G110,"")</f>
        <v>5.4282407407407404E-2</v>
      </c>
      <c r="H112" s="3"/>
    </row>
    <row r="113" spans="1:8" ht="15.75" thickBot="1" x14ac:dyDescent="0.25">
      <c r="A113" s="15">
        <f>IF('Finish order'!F111&lt;&gt;0, 'Finish order'!A111,"")</f>
        <v>110</v>
      </c>
      <c r="B113" s="8">
        <f>IF('Finish order'!F111&lt;&gt;0, 'Finish order'!B111,"")</f>
        <v>90</v>
      </c>
      <c r="C113" s="8">
        <f>IF('Finish order'!F111&lt;&gt;0, 'Finish order'!D111,"")</f>
        <v>5</v>
      </c>
      <c r="D113" s="6" t="str">
        <f>PROPER('Finish order'!H111)</f>
        <v>Andrew Johnson2</v>
      </c>
      <c r="E113" s="17" t="str">
        <f>IF('Finish order'!I111&lt;&gt;0,'Finish order'!I111,"")</f>
        <v>York Knavesmire Harriers</v>
      </c>
      <c r="F113" s="6" t="str">
        <f>IF('Finish order'!K111&lt;&gt;0, (UPPER(LEFT('Finish order'!K111,2))&amp;MID('Finish order'!K111,3,LEN('Finish order'!K111))), "")</f>
        <v>M65</v>
      </c>
      <c r="G113" s="22">
        <f>IF('Finish order'!G111&lt;&gt;0,'Finish order'!G111,"")</f>
        <v>5.4942129629629632E-2</v>
      </c>
      <c r="H113" s="3"/>
    </row>
    <row r="114" spans="1:8" ht="15.75" thickBot="1" x14ac:dyDescent="0.25">
      <c r="A114" s="15">
        <f>IF('Finish order'!F112&lt;&gt;0, 'Finish order'!A112,"")</f>
        <v>111</v>
      </c>
      <c r="B114" s="8">
        <f>IF('Finish order'!F112&lt;&gt;0, 'Finish order'!B112,"")</f>
        <v>91</v>
      </c>
      <c r="C114" s="8">
        <f>IF('Finish order'!F112&lt;&gt;0, 'Finish order'!D112,"")</f>
        <v>3</v>
      </c>
      <c r="D114" s="6" t="str">
        <f>PROPER('Finish order'!H112)</f>
        <v>Austen Moore</v>
      </c>
      <c r="E114" s="17" t="str">
        <f>IF('Finish order'!I112&lt;&gt;0,'Finish order'!I112,"")</f>
        <v>Mersey Tri</v>
      </c>
      <c r="F114" s="6" t="str">
        <f>IF('Finish order'!K112&lt;&gt;0, (UPPER(LEFT('Finish order'!K112,2))&amp;MID('Finish order'!K112,3,LEN('Finish order'!K112))), "")</f>
        <v>M70</v>
      </c>
      <c r="G114" s="22">
        <f>IF('Finish order'!G112&lt;&gt;0,'Finish order'!G112,"")</f>
        <v>5.5023148148148147E-2</v>
      </c>
      <c r="H114" s="3"/>
    </row>
    <row r="115" spans="1:8" ht="15.75" thickBot="1" x14ac:dyDescent="0.25">
      <c r="A115" s="15">
        <f>IF('Finish order'!F113&lt;&gt;0, 'Finish order'!A113,"")</f>
        <v>112</v>
      </c>
      <c r="B115" s="8">
        <f>IF('Finish order'!F113&lt;&gt;0, 'Finish order'!B113,"")</f>
        <v>21</v>
      </c>
      <c r="C115" s="8">
        <f>IF('Finish order'!F113&lt;&gt;0, 'Finish order'!D113,"")</f>
        <v>4</v>
      </c>
      <c r="D115" s="6" t="str">
        <f>PROPER('Finish order'!H113)</f>
        <v>Fran Jeffery</v>
      </c>
      <c r="E115" s="17" t="str">
        <f>IF('Finish order'!I113&lt;&gt;0,'Finish order'!I113,"")</f>
        <v>Thirsk &amp; Sowerby Harriers</v>
      </c>
      <c r="F115" s="6" t="str">
        <f>IF('Finish order'!K113&lt;&gt;0, (UPPER(LEFT('Finish order'!K113,2))&amp;MID('Finish order'!K113,3,LEN('Finish order'!K113))), "")</f>
        <v>W40</v>
      </c>
      <c r="G115" s="22">
        <f>IF('Finish order'!G113&lt;&gt;0,'Finish order'!G113,"")</f>
        <v>5.5231481481481479E-2</v>
      </c>
      <c r="H115" s="3"/>
    </row>
    <row r="116" spans="1:8" ht="15.75" thickBot="1" x14ac:dyDescent="0.25">
      <c r="A116" s="15">
        <f>IF('Finish order'!F114&lt;&gt;0, 'Finish order'!A114,"")</f>
        <v>113</v>
      </c>
      <c r="B116" s="8">
        <f>IF('Finish order'!F114&lt;&gt;0, 'Finish order'!B114,"")</f>
        <v>22</v>
      </c>
      <c r="C116" s="8">
        <f>IF('Finish order'!F114&lt;&gt;0, 'Finish order'!D114,"")</f>
        <v>3</v>
      </c>
      <c r="D116" s="6" t="str">
        <f>PROPER('Finish order'!H114)</f>
        <v>Alice Hayter</v>
      </c>
      <c r="E116" s="17" t="str">
        <f>IF('Finish order'!I114&lt;&gt;0,'Finish order'!I114,"")</f>
        <v>Pickering RC</v>
      </c>
      <c r="F116" s="6" t="str">
        <f>IF('Finish order'!K114&lt;&gt;0, (UPPER(LEFT('Finish order'!K114,2))&amp;MID('Finish order'!K114,3,LEN('Finish order'!K114))), "")</f>
        <v>W45</v>
      </c>
      <c r="G116" s="22">
        <f>IF('Finish order'!G114&lt;&gt;0,'Finish order'!G114,"")</f>
        <v>5.6400462962962965E-2</v>
      </c>
      <c r="H116" s="3"/>
    </row>
    <row r="117" spans="1:8" ht="15.75" thickBot="1" x14ac:dyDescent="0.25">
      <c r="A117" s="15">
        <f>IF('Finish order'!F115&lt;&gt;0, 'Finish order'!A115,"")</f>
        <v>114</v>
      </c>
      <c r="B117" s="8">
        <f>IF('Finish order'!F115&lt;&gt;0, 'Finish order'!B115,"")</f>
        <v>92</v>
      </c>
      <c r="C117" s="8">
        <f>IF('Finish order'!F115&lt;&gt;0, 'Finish order'!D115,"")</f>
        <v>6</v>
      </c>
      <c r="D117" s="6" t="str">
        <f>PROPER('Finish order'!H115)</f>
        <v>Stephen Haley</v>
      </c>
      <c r="E117" s="17" t="str">
        <f>IF('Finish order'!I115&lt;&gt;0,'Finish order'!I115,"")</f>
        <v>Individual#</v>
      </c>
      <c r="F117" s="6" t="str">
        <f>IF('Finish order'!K115&lt;&gt;0, (UPPER(LEFT('Finish order'!K115,2))&amp;MID('Finish order'!K115,3,LEN('Finish order'!K115))), "")</f>
        <v>M65</v>
      </c>
      <c r="G117" s="22">
        <f>IF('Finish order'!G115&lt;&gt;0,'Finish order'!G115,"")</f>
        <v>5.7002314814814818E-2</v>
      </c>
      <c r="H117" s="3"/>
    </row>
    <row r="118" spans="1:8" ht="15.75" thickBot="1" x14ac:dyDescent="0.25">
      <c r="A118" s="15">
        <f>IF('Finish order'!F116&lt;&gt;0, 'Finish order'!A116,"")</f>
        <v>115</v>
      </c>
      <c r="B118" s="8">
        <f>IF('Finish order'!F116&lt;&gt;0, 'Finish order'!B116,"")</f>
        <v>93</v>
      </c>
      <c r="C118" s="8">
        <f>IF('Finish order'!F116&lt;&gt;0, 'Finish order'!D116,"")</f>
        <v>14</v>
      </c>
      <c r="D118" s="6" t="str">
        <f>PROPER('Finish order'!H116)</f>
        <v>Peter Murray</v>
      </c>
      <c r="E118" s="17" t="str">
        <f>IF('Finish order'!I116&lt;&gt;0,'Finish order'!I116,"")</f>
        <v>York Acorn RC</v>
      </c>
      <c r="F118" s="6" t="str">
        <f>IF('Finish order'!K116&lt;&gt;0, (UPPER(LEFT('Finish order'!K116,2))&amp;MID('Finish order'!K116,3,LEN('Finish order'!K116))), "")</f>
        <v>M55</v>
      </c>
      <c r="G118" s="22">
        <f>IF('Finish order'!G116&lt;&gt;0,'Finish order'!G116,"")</f>
        <v>5.7222222222222223E-2</v>
      </c>
      <c r="H118" s="3"/>
    </row>
    <row r="119" spans="1:8" ht="15.75" thickBot="1" x14ac:dyDescent="0.25">
      <c r="A119" s="15">
        <f>IF('Finish order'!F117&lt;&gt;0, 'Finish order'!A117,"")</f>
        <v>116</v>
      </c>
      <c r="B119" s="8">
        <f>IF('Finish order'!F117&lt;&gt;0, 'Finish order'!B117,"")</f>
        <v>94</v>
      </c>
      <c r="C119" s="8">
        <f>IF('Finish order'!F117&lt;&gt;0, 'Finish order'!D117,"")</f>
        <v>4</v>
      </c>
      <c r="D119" s="6" t="str">
        <f>PROPER('Finish order'!H117)</f>
        <v>Geoffrey Usher</v>
      </c>
      <c r="E119" s="17" t="str">
        <f>IF('Finish order'!I117&lt;&gt;0,'Finish order'!I117,"")</f>
        <v>Individual#</v>
      </c>
      <c r="F119" s="6" t="str">
        <f>IF('Finish order'!K117&lt;&gt;0, (UPPER(LEFT('Finish order'!K117,2))&amp;MID('Finish order'!K117,3,LEN('Finish order'!K117))), "")</f>
        <v>M70</v>
      </c>
      <c r="G119" s="22">
        <f>IF('Finish order'!G117&lt;&gt;0,'Finish order'!G117,"")</f>
        <v>5.7326388888888892E-2</v>
      </c>
      <c r="H119" s="3"/>
    </row>
    <row r="120" spans="1:8" ht="15.75" thickBot="1" x14ac:dyDescent="0.25">
      <c r="A120" s="15">
        <f>IF('Finish order'!F118&lt;&gt;0, 'Finish order'!A118,"")</f>
        <v>117</v>
      </c>
      <c r="B120" s="8">
        <f>IF('Finish order'!F118&lt;&gt;0, 'Finish order'!B118,"")</f>
        <v>23</v>
      </c>
      <c r="C120" s="8">
        <f>IF('Finish order'!F118&lt;&gt;0, 'Finish order'!D118,"")</f>
        <v>5</v>
      </c>
      <c r="D120" s="6" t="str">
        <f>PROPER('Finish order'!H118)</f>
        <v>Diane Jobson</v>
      </c>
      <c r="E120" s="17" t="str">
        <f>IF('Finish order'!I118&lt;&gt;0,'Finish order'!I118,"")</f>
        <v>North York Moors AC</v>
      </c>
      <c r="F120" s="6" t="str">
        <f>IF('Finish order'!K118&lt;&gt;0, (UPPER(LEFT('Finish order'!K118,2))&amp;MID('Finish order'!K118,3,LEN('Finish order'!K118))), "")</f>
        <v>W55</v>
      </c>
      <c r="G120" s="22">
        <f>IF('Finish order'!G118&lt;&gt;0,'Finish order'!G118,"")</f>
        <v>5.755787037037037E-2</v>
      </c>
      <c r="H120" s="3"/>
    </row>
    <row r="121" spans="1:8" ht="15.75" thickBot="1" x14ac:dyDescent="0.25">
      <c r="A121" s="15">
        <f>IF('Finish order'!F119&lt;&gt;0, 'Finish order'!A119,"")</f>
        <v>118</v>
      </c>
      <c r="B121" s="8">
        <f>IF('Finish order'!F119&lt;&gt;0, 'Finish order'!B119,"")</f>
        <v>24</v>
      </c>
      <c r="C121" s="8">
        <f>IF('Finish order'!F119&lt;&gt;0, 'Finish order'!D119,"")</f>
        <v>5</v>
      </c>
      <c r="D121" s="6" t="str">
        <f>PROPER('Finish order'!H119)</f>
        <v>Kirsty Naylor</v>
      </c>
      <c r="E121" s="17" t="str">
        <f>IF('Finish order'!I119&lt;&gt;0,'Finish order'!I119,"")</f>
        <v>Thirsk &amp; Sowerby Harriers</v>
      </c>
      <c r="F121" s="6" t="str">
        <f>IF('Finish order'!K119&lt;&gt;0, (UPPER(LEFT('Finish order'!K119,2))&amp;MID('Finish order'!K119,3,LEN('Finish order'!K119))), "")</f>
        <v>W40</v>
      </c>
      <c r="G121" s="22">
        <f>IF('Finish order'!G119&lt;&gt;0,'Finish order'!G119,"")</f>
        <v>5.7847222222222223E-2</v>
      </c>
      <c r="H121" s="3"/>
    </row>
    <row r="122" spans="1:8" ht="15.75" thickBot="1" x14ac:dyDescent="0.25">
      <c r="A122" s="15">
        <f>IF('Finish order'!F120&lt;&gt;0, 'Finish order'!A120,"")</f>
        <v>119</v>
      </c>
      <c r="B122" s="8">
        <f>IF('Finish order'!F120&lt;&gt;0, 'Finish order'!B120,"")</f>
        <v>95</v>
      </c>
      <c r="C122" s="8">
        <f>IF('Finish order'!F120&lt;&gt;0, 'Finish order'!D120,"")</f>
        <v>5</v>
      </c>
      <c r="D122" s="6" t="str">
        <f>PROPER('Finish order'!H120)</f>
        <v>Stephen Dixon</v>
      </c>
      <c r="E122" s="17" t="str">
        <f>IF('Finish order'!I120&lt;&gt;0,'Finish order'!I120,"")</f>
        <v>Valley Striders</v>
      </c>
      <c r="F122" s="6" t="str">
        <f>IF('Finish order'!K120&lt;&gt;0, (UPPER(LEFT('Finish order'!K120,2))&amp;MID('Finish order'!K120,3,LEN('Finish order'!K120))), "")</f>
        <v>M70</v>
      </c>
      <c r="G122" s="22">
        <f>IF('Finish order'!G120&lt;&gt;0,'Finish order'!G120,"")</f>
        <v>5.8738425925925923E-2</v>
      </c>
      <c r="H122" s="3"/>
    </row>
    <row r="123" spans="1:8" ht="15.75" thickBot="1" x14ac:dyDescent="0.25">
      <c r="A123" s="15">
        <f>IF('Finish order'!F121&lt;&gt;0, 'Finish order'!A121,"")</f>
        <v>120</v>
      </c>
      <c r="B123" s="8">
        <f>IF('Finish order'!F121&lt;&gt;0, 'Finish order'!B121,"")</f>
        <v>25</v>
      </c>
      <c r="C123" s="8">
        <f>IF('Finish order'!F121&lt;&gt;0, 'Finish order'!D121,"")</f>
        <v>2</v>
      </c>
      <c r="D123" s="6" t="str">
        <f>PROPER('Finish order'!H121)</f>
        <v>Julie Clayton</v>
      </c>
      <c r="E123" s="17" t="str">
        <f>IF('Finish order'!I121&lt;&gt;0,'Finish order'!I121,"")</f>
        <v>Scarborough AC</v>
      </c>
      <c r="F123" s="6" t="str">
        <f>IF('Finish order'!K121&lt;&gt;0, (UPPER(LEFT('Finish order'!K121,2))&amp;MID('Finish order'!K121,3,LEN('Finish order'!K121))), "")</f>
        <v>W60</v>
      </c>
      <c r="G123" s="22">
        <f>IF('Finish order'!G121&lt;&gt;0,'Finish order'!G121,"")</f>
        <v>5.8877314814814813E-2</v>
      </c>
      <c r="H123" s="3"/>
    </row>
    <row r="124" spans="1:8" ht="15.75" thickBot="1" x14ac:dyDescent="0.25">
      <c r="A124" s="15">
        <f>IF('Finish order'!F122&lt;&gt;0, 'Finish order'!A122,"")</f>
        <v>121</v>
      </c>
      <c r="B124" s="8">
        <f>IF('Finish order'!F122&lt;&gt;0, 'Finish order'!B122,"")</f>
        <v>96</v>
      </c>
      <c r="C124" s="8">
        <f>IF('Finish order'!F122&lt;&gt;0, 'Finish order'!D122,"")</f>
        <v>7</v>
      </c>
      <c r="D124" s="6" t="str">
        <f>PROPER('Finish order'!H122)</f>
        <v>James Robson</v>
      </c>
      <c r="E124" s="17" t="str">
        <f>IF('Finish order'!I122&lt;&gt;0,'Finish order'!I122,"")</f>
        <v>North York Moors AC</v>
      </c>
      <c r="F124" s="6" t="str">
        <f>IF('Finish order'!K122&lt;&gt;0, (UPPER(LEFT('Finish order'!K122,2))&amp;MID('Finish order'!K122,3,LEN('Finish order'!K122))), "")</f>
        <v>M65</v>
      </c>
      <c r="G124" s="22">
        <f>IF('Finish order'!G122&lt;&gt;0,'Finish order'!G122,"")</f>
        <v>5.903935185185185E-2</v>
      </c>
      <c r="H124" s="3"/>
    </row>
    <row r="125" spans="1:8" ht="15.75" thickBot="1" x14ac:dyDescent="0.25">
      <c r="A125" s="15">
        <f>IF('Finish order'!F123&lt;&gt;0, 'Finish order'!A123,"")</f>
        <v>122</v>
      </c>
      <c r="B125" s="8">
        <f>IF('Finish order'!F123&lt;&gt;0, 'Finish order'!B123,"")</f>
        <v>26</v>
      </c>
      <c r="C125" s="8">
        <f>IF('Finish order'!F123&lt;&gt;0, 'Finish order'!D123,"")</f>
        <v>7</v>
      </c>
      <c r="D125" s="6" t="str">
        <f>PROPER('Finish order'!H123)</f>
        <v>Lucy Knight</v>
      </c>
      <c r="E125" s="17" t="str">
        <f>IF('Finish order'!I123&lt;&gt;0,'Finish order'!I123,"")</f>
        <v>Individual#</v>
      </c>
      <c r="F125" s="6" t="str">
        <f>IF('Finish order'!K123&lt;&gt;0, (UPPER(LEFT('Finish order'!K123,2))&amp;MID('Finish order'!K123,3,LEN('Finish order'!K123))), "")</f>
        <v>WSEN</v>
      </c>
      <c r="G125" s="22">
        <f>IF('Finish order'!G123&lt;&gt;0,'Finish order'!G123,"")</f>
        <v>5.9131944444444445E-2</v>
      </c>
      <c r="H125" s="3"/>
    </row>
    <row r="126" spans="1:8" ht="15.75" thickBot="1" x14ac:dyDescent="0.25">
      <c r="A126" s="15">
        <f>IF('Finish order'!F124&lt;&gt;0, 'Finish order'!A124,"")</f>
        <v>123</v>
      </c>
      <c r="B126" s="8">
        <f>IF('Finish order'!F124&lt;&gt;0, 'Finish order'!B124,"")</f>
        <v>97</v>
      </c>
      <c r="C126" s="8">
        <f>IF('Finish order'!F124&lt;&gt;0, 'Finish order'!D124,"")</f>
        <v>12</v>
      </c>
      <c r="D126" s="6" t="str">
        <f>PROPER('Finish order'!H124)</f>
        <v>Chris Tweddle</v>
      </c>
      <c r="E126" s="17" t="str">
        <f>IF('Finish order'!I124&lt;&gt;0,'Finish order'!I124,"")</f>
        <v>Boro Runners</v>
      </c>
      <c r="F126" s="6" t="str">
        <f>IF('Finish order'!K124&lt;&gt;0, (UPPER(LEFT('Finish order'!K124,2))&amp;MID('Finish order'!K124,3,LEN('Finish order'!K124))), "")</f>
        <v>M60</v>
      </c>
      <c r="G126" s="22">
        <f>IF('Finish order'!G124&lt;&gt;0,'Finish order'!G124,"")</f>
        <v>5.9328703703703703E-2</v>
      </c>
      <c r="H126" s="3"/>
    </row>
    <row r="127" spans="1:8" ht="15.75" thickBot="1" x14ac:dyDescent="0.25">
      <c r="A127" s="15">
        <f>IF('Finish order'!F125&lt;&gt;0, 'Finish order'!A125,"")</f>
        <v>124</v>
      </c>
      <c r="B127" s="8">
        <f>IF('Finish order'!F125&lt;&gt;0, 'Finish order'!B125,"")</f>
        <v>98</v>
      </c>
      <c r="C127" s="8">
        <f>IF('Finish order'!F125&lt;&gt;0, 'Finish order'!D125,"")</f>
        <v>8</v>
      </c>
      <c r="D127" s="6" t="str">
        <f>PROPER('Finish order'!H125)</f>
        <v>David Robinson</v>
      </c>
      <c r="E127" s="17" t="str">
        <f>IF('Finish order'!I125&lt;&gt;0,'Finish order'!I125,"")</f>
        <v>North York Moors AC</v>
      </c>
      <c r="F127" s="6" t="str">
        <f>IF('Finish order'!K125&lt;&gt;0, (UPPER(LEFT('Finish order'!K125,2))&amp;MID('Finish order'!K125,3,LEN('Finish order'!K125))), "")</f>
        <v>M65</v>
      </c>
      <c r="G127" s="22">
        <f>IF('Finish order'!G125&lt;&gt;0,'Finish order'!G125,"")</f>
        <v>5.9699074074074071E-2</v>
      </c>
      <c r="H127" s="3"/>
    </row>
    <row r="128" spans="1:8" ht="15.75" thickBot="1" x14ac:dyDescent="0.25">
      <c r="A128" s="15">
        <f>IF('Finish order'!F126&lt;&gt;0, 'Finish order'!A126,"")</f>
        <v>125</v>
      </c>
      <c r="B128" s="8">
        <f>IF('Finish order'!F126&lt;&gt;0, 'Finish order'!B126,"")</f>
        <v>27</v>
      </c>
      <c r="C128" s="8">
        <f>IF('Finish order'!F126&lt;&gt;0, 'Finish order'!D126,"")</f>
        <v>1</v>
      </c>
      <c r="D128" s="6" t="str">
        <f>PROPER('Finish order'!H126)</f>
        <v>Alison Lloyd</v>
      </c>
      <c r="E128" s="17" t="str">
        <f>IF('Finish order'!I126&lt;&gt;0,'Finish order'!I126,"")</f>
        <v>North York Moors AC</v>
      </c>
      <c r="F128" s="6" t="str">
        <f>IF('Finish order'!K126&lt;&gt;0, (UPPER(LEFT('Finish order'!K126,2))&amp;MID('Finish order'!K126,3,LEN('Finish order'!K126))), "")</f>
        <v>W65</v>
      </c>
      <c r="G128" s="22">
        <f>IF('Finish order'!G126&lt;&gt;0,'Finish order'!G126,"")</f>
        <v>6.0347222222222219E-2</v>
      </c>
      <c r="H128" s="3"/>
    </row>
    <row r="129" spans="1:8" ht="15.75" thickBot="1" x14ac:dyDescent="0.25">
      <c r="A129" s="15">
        <f>IF('Finish order'!F127&lt;&gt;0, 'Finish order'!A127,"")</f>
        <v>126</v>
      </c>
      <c r="B129" s="8">
        <f>IF('Finish order'!F127&lt;&gt;0, 'Finish order'!B127,"")</f>
        <v>28</v>
      </c>
      <c r="C129" s="8">
        <f>IF('Finish order'!F127&lt;&gt;0, 'Finish order'!D127,"")</f>
        <v>6</v>
      </c>
      <c r="D129" s="6" t="str">
        <f>PROPER('Finish order'!H127)</f>
        <v>Laura Bennett</v>
      </c>
      <c r="E129" s="17" t="str">
        <f>IF('Finish order'!I127&lt;&gt;0,'Finish order'!I127,"")</f>
        <v>York Acorn RC</v>
      </c>
      <c r="F129" s="6" t="str">
        <f>IF('Finish order'!K127&lt;&gt;0, (UPPER(LEFT('Finish order'!K127,2))&amp;MID('Finish order'!K127,3,LEN('Finish order'!K127))), "")</f>
        <v>W40</v>
      </c>
      <c r="G129" s="22">
        <f>IF('Finish order'!G127&lt;&gt;0,'Finish order'!G127,"")</f>
        <v>6.1030092592592594E-2</v>
      </c>
      <c r="H129" s="3"/>
    </row>
    <row r="130" spans="1:8" ht="15.75" thickBot="1" x14ac:dyDescent="0.25">
      <c r="A130" s="15">
        <f>IF('Finish order'!F128&lt;&gt;0, 'Finish order'!A128,"")</f>
        <v>127</v>
      </c>
      <c r="B130" s="8">
        <f>IF('Finish order'!F128&lt;&gt;0, 'Finish order'!B128,"")</f>
        <v>29</v>
      </c>
      <c r="C130" s="8">
        <f>IF('Finish order'!F128&lt;&gt;0, 'Finish order'!D128,"")</f>
        <v>2</v>
      </c>
      <c r="D130" s="6" t="str">
        <f>PROPER('Finish order'!H128)</f>
        <v>Anne Robson</v>
      </c>
      <c r="E130" s="17" t="str">
        <f>IF('Finish order'!I128&lt;&gt;0,'Finish order'!I128,"")</f>
        <v>North York Moors AC</v>
      </c>
      <c r="F130" s="6" t="str">
        <f>IF('Finish order'!K128&lt;&gt;0, (UPPER(LEFT('Finish order'!K128,2))&amp;MID('Finish order'!K128,3,LEN('Finish order'!K128))), "")</f>
        <v>W65</v>
      </c>
      <c r="G130" s="22">
        <f>IF('Finish order'!G128&lt;&gt;0,'Finish order'!G128,"")</f>
        <v>6.1793981481481484E-2</v>
      </c>
      <c r="H130" s="3"/>
    </row>
    <row r="131" spans="1:8" ht="15.75" thickBot="1" x14ac:dyDescent="0.25">
      <c r="A131" s="15">
        <f>IF('Finish order'!F129&lt;&gt;0, 'Finish order'!A129,"")</f>
        <v>128</v>
      </c>
      <c r="B131" s="8">
        <f>IF('Finish order'!F129&lt;&gt;0, 'Finish order'!B129,"")</f>
        <v>30</v>
      </c>
      <c r="C131" s="8">
        <f>IF('Finish order'!F129&lt;&gt;0, 'Finish order'!D129,"")</f>
        <v>6</v>
      </c>
      <c r="D131" s="6" t="str">
        <f>PROPER('Finish order'!H129)</f>
        <v>Lisa Bourne</v>
      </c>
      <c r="E131" s="17" t="str">
        <f>IF('Finish order'!I129&lt;&gt;0,'Finish order'!I129,"")</f>
        <v>Scarborough AC</v>
      </c>
      <c r="F131" s="6" t="str">
        <f>IF('Finish order'!K129&lt;&gt;0, (UPPER(LEFT('Finish order'!K129,2))&amp;MID('Finish order'!K129,3,LEN('Finish order'!K129))), "")</f>
        <v>W55</v>
      </c>
      <c r="G131" s="22">
        <f>IF('Finish order'!G129&lt;&gt;0,'Finish order'!G129,"")</f>
        <v>6.2083333333333331E-2</v>
      </c>
      <c r="H131" s="3"/>
    </row>
    <row r="132" spans="1:8" ht="15.75" thickBot="1" x14ac:dyDescent="0.25">
      <c r="A132" s="15">
        <f>IF('Finish order'!F130&lt;&gt;0, 'Finish order'!A130,"")</f>
        <v>129</v>
      </c>
      <c r="B132" s="8">
        <f>IF('Finish order'!F130&lt;&gt;0, 'Finish order'!B130,"")</f>
        <v>99</v>
      </c>
      <c r="C132" s="8">
        <f>IF('Finish order'!F130&lt;&gt;0, 'Finish order'!D130,"")</f>
        <v>13</v>
      </c>
      <c r="D132" s="6" t="str">
        <f>PROPER('Finish order'!H130)</f>
        <v>Ian Robinson</v>
      </c>
      <c r="E132" s="17" t="str">
        <f>IF('Finish order'!I130&lt;&gt;0,'Finish order'!I130,"")</f>
        <v>Esk Valley Fell Club</v>
      </c>
      <c r="F132" s="6" t="str">
        <f>IF('Finish order'!K130&lt;&gt;0, (UPPER(LEFT('Finish order'!K130,2))&amp;MID('Finish order'!K130,3,LEN('Finish order'!K130))), "")</f>
        <v>M60</v>
      </c>
      <c r="G132" s="22">
        <f>IF('Finish order'!G130&lt;&gt;0,'Finish order'!G130,"")</f>
        <v>6.4120370370370369E-2</v>
      </c>
      <c r="H132" s="3"/>
    </row>
    <row r="133" spans="1:8" ht="15.75" thickBot="1" x14ac:dyDescent="0.25">
      <c r="A133" s="15">
        <f>IF('Finish order'!F131&lt;&gt;0, 'Finish order'!A131,"")</f>
        <v>130</v>
      </c>
      <c r="B133" s="8">
        <f>IF('Finish order'!F131&lt;&gt;0, 'Finish order'!B131,"")</f>
        <v>31</v>
      </c>
      <c r="C133" s="8">
        <f>IF('Finish order'!F131&lt;&gt;0, 'Finish order'!D131,"")</f>
        <v>4</v>
      </c>
      <c r="D133" s="6" t="str">
        <f>PROPER('Finish order'!H131)</f>
        <v>Joanne Hall</v>
      </c>
      <c r="E133" s="17" t="str">
        <f>IF('Finish order'!I131&lt;&gt;0,'Finish order'!I131,"")</f>
        <v>Esk Valley Fell Club</v>
      </c>
      <c r="F133" s="6" t="str">
        <f>IF('Finish order'!K131&lt;&gt;0, (UPPER(LEFT('Finish order'!K131,2))&amp;MID('Finish order'!K131,3,LEN('Finish order'!K131))), "")</f>
        <v>W45</v>
      </c>
      <c r="G133" s="22">
        <f>IF('Finish order'!G131&lt;&gt;0,'Finish order'!G131,"")</f>
        <v>6.7858796296296292E-2</v>
      </c>
      <c r="H133" s="3"/>
    </row>
    <row r="134" spans="1:8" ht="15.75" thickBot="1" x14ac:dyDescent="0.25">
      <c r="A134" s="15">
        <f>IF('Finish order'!F132&lt;&gt;0, 'Finish order'!A132,"")</f>
        <v>131</v>
      </c>
      <c r="B134" s="8">
        <f>IF('Finish order'!F132&lt;&gt;0, 'Finish order'!B132,"")</f>
        <v>32</v>
      </c>
      <c r="C134" s="8">
        <f>IF('Finish order'!F132&lt;&gt;0, 'Finish order'!D132,"")</f>
        <v>5</v>
      </c>
      <c r="D134" s="6" t="str">
        <f>PROPER('Finish order'!H132)</f>
        <v>Kathryn Waterworth</v>
      </c>
      <c r="E134" s="17" t="str">
        <f>IF('Finish order'!I132&lt;&gt;0,'Finish order'!I132,"")</f>
        <v>Individual#</v>
      </c>
      <c r="F134" s="6" t="str">
        <f>IF('Finish order'!K132&lt;&gt;0, (UPPER(LEFT('Finish order'!K132,2))&amp;MID('Finish order'!K132,3,LEN('Finish order'!K132))), "")</f>
        <v>W45</v>
      </c>
      <c r="G134" s="22">
        <f>IF('Finish order'!G132&lt;&gt;0,'Finish order'!G132,"")</f>
        <v>6.7870370370370373E-2</v>
      </c>
      <c r="H134" s="3"/>
    </row>
    <row r="135" spans="1:8" ht="15.75" thickBot="1" x14ac:dyDescent="0.25">
      <c r="A135" s="15">
        <f>IF('Finish order'!F133&lt;&gt;0, 'Finish order'!A133,"")</f>
        <v>132</v>
      </c>
      <c r="B135" s="8">
        <f>IF('Finish order'!F133&lt;&gt;0, 'Finish order'!B133,"")</f>
        <v>100</v>
      </c>
      <c r="C135" s="8">
        <f>IF('Finish order'!F133&lt;&gt;0, 'Finish order'!D133,"")</f>
        <v>26</v>
      </c>
      <c r="D135" s="6" t="str">
        <f>PROPER('Finish order'!H133)</f>
        <v>Thomas Hoare</v>
      </c>
      <c r="E135" s="17" t="str">
        <f>IF('Finish order'!I133&lt;&gt;0,'Finish order'!I133,"")</f>
        <v>Bedale &amp; Aiskew Runners</v>
      </c>
      <c r="F135" s="6" t="str">
        <f>IF('Finish order'!K133&lt;&gt;0, (UPPER(LEFT('Finish order'!K133,2))&amp;MID('Finish order'!K133,3,LEN('Finish order'!K133))), "")</f>
        <v>MSEN</v>
      </c>
      <c r="G135" s="22">
        <f>IF('Finish order'!G133&lt;&gt;0,'Finish order'!G133,"")</f>
        <v>7.3587962962962966E-2</v>
      </c>
      <c r="H135" s="3"/>
    </row>
    <row r="136" spans="1:8" ht="15.75" thickBot="1" x14ac:dyDescent="0.25">
      <c r="A136" s="15">
        <f>IF('Finish order'!F134&lt;&gt;0, 'Finish order'!A134,"")</f>
        <v>133</v>
      </c>
      <c r="B136" s="8">
        <f>IF('Finish order'!F134&lt;&gt;0, 'Finish order'!B134,"")</f>
        <v>101</v>
      </c>
      <c r="C136" s="8">
        <f>IF('Finish order'!F134&lt;&gt;0, 'Finish order'!D134,"")</f>
        <v>6</v>
      </c>
      <c r="D136" s="6" t="str">
        <f>PROPER('Finish order'!H134)</f>
        <v>Martin White</v>
      </c>
      <c r="E136" s="17" t="str">
        <f>IF('Finish order'!I134&lt;&gt;0,'Finish order'!I134,"")</f>
        <v>New Marske Harriers Club</v>
      </c>
      <c r="F136" s="6" t="str">
        <f>IF('Finish order'!K134&lt;&gt;0, (UPPER(LEFT('Finish order'!K134,2))&amp;MID('Finish order'!K134,3,LEN('Finish order'!K134))), "")</f>
        <v>M70</v>
      </c>
      <c r="G136" s="22">
        <f>IF('Finish order'!G134&lt;&gt;0,'Finish order'!G134,"")</f>
        <v>7.3877314814814812E-2</v>
      </c>
      <c r="H136" s="3"/>
    </row>
    <row r="137" spans="1:8" ht="15.75" thickBot="1" x14ac:dyDescent="0.25">
      <c r="A137" s="15" t="str">
        <f>IF('Finish order'!F135&lt;&gt;0, 'Finish order'!A135,"")</f>
        <v/>
      </c>
      <c r="B137" s="8" t="str">
        <f>IF('Finish order'!F135&lt;&gt;0, 'Finish order'!B135,"")</f>
        <v/>
      </c>
      <c r="C137" s="8" t="str">
        <f>IF('Finish order'!F135&lt;&gt;0, 'Finish order'!D135,"")</f>
        <v/>
      </c>
      <c r="D137" s="6" t="str">
        <f>PROPER('Finish order'!H135)</f>
        <v/>
      </c>
      <c r="E137" s="17" t="str">
        <f>IF('Finish order'!I135&lt;&gt;0,'Finish order'!I135,"")</f>
        <v/>
      </c>
      <c r="F137" s="6" t="str">
        <f>IF('Finish order'!K135&lt;&gt;0, (UPPER(LEFT('Finish order'!K135,2))&amp;MID('Finish order'!K135,3,LEN('Finish order'!K135))), "")</f>
        <v/>
      </c>
      <c r="G137" s="22" t="str">
        <f>IF('Finish order'!G135&lt;&gt;0,'Finish order'!G135,"")</f>
        <v/>
      </c>
      <c r="H137" s="3"/>
    </row>
    <row r="138" spans="1:8" ht="15.75" thickBot="1" x14ac:dyDescent="0.25">
      <c r="A138" s="15" t="str">
        <f>IF('Finish order'!F136&lt;&gt;0, 'Finish order'!A136,"")</f>
        <v/>
      </c>
      <c r="B138" s="8" t="str">
        <f>IF('Finish order'!F136&lt;&gt;0, 'Finish order'!B136,"")</f>
        <v/>
      </c>
      <c r="C138" s="8" t="str">
        <f>IF('Finish order'!F136&lt;&gt;0, 'Finish order'!D136,"")</f>
        <v/>
      </c>
      <c r="D138" s="6" t="str">
        <f>PROPER('Finish order'!H136)</f>
        <v/>
      </c>
      <c r="E138" s="17" t="str">
        <f>IF('Finish order'!I136&lt;&gt;0,'Finish order'!I136,"")</f>
        <v/>
      </c>
      <c r="F138" s="6" t="str">
        <f>IF('Finish order'!K136&lt;&gt;0, (UPPER(LEFT('Finish order'!K136,2))&amp;MID('Finish order'!K136,3,LEN('Finish order'!K136))), "")</f>
        <v/>
      </c>
      <c r="G138" s="22" t="str">
        <f>IF('Finish order'!G136&lt;&gt;0,'Finish order'!G136,"")</f>
        <v/>
      </c>
      <c r="H138" s="3"/>
    </row>
    <row r="139" spans="1:8" ht="15.75" thickBot="1" x14ac:dyDescent="0.25">
      <c r="A139" s="15" t="str">
        <f>IF('Finish order'!F137&lt;&gt;0, 'Finish order'!A137,"")</f>
        <v/>
      </c>
      <c r="B139" s="8" t="str">
        <f>IF('Finish order'!F137&lt;&gt;0, 'Finish order'!B137,"")</f>
        <v/>
      </c>
      <c r="C139" s="8" t="str">
        <f>IF('Finish order'!F137&lt;&gt;0, 'Finish order'!D137,"")</f>
        <v/>
      </c>
      <c r="D139" s="6" t="str">
        <f>PROPER('Finish order'!H137)</f>
        <v/>
      </c>
      <c r="E139" s="17" t="str">
        <f>IF('Finish order'!I137&lt;&gt;0,'Finish order'!I137,"")</f>
        <v/>
      </c>
      <c r="F139" s="6" t="str">
        <f>IF('Finish order'!K137&lt;&gt;0, (UPPER(LEFT('Finish order'!K137,2))&amp;MID('Finish order'!K137,3,LEN('Finish order'!K137))), "")</f>
        <v/>
      </c>
      <c r="G139" s="22" t="str">
        <f>IF('Finish order'!G137&lt;&gt;0,'Finish order'!G137,"")</f>
        <v/>
      </c>
      <c r="H139" s="3"/>
    </row>
    <row r="140" spans="1:8" ht="15.75" thickBot="1" x14ac:dyDescent="0.25">
      <c r="A140" s="15" t="str">
        <f>IF('Finish order'!F138&lt;&gt;0, 'Finish order'!A138,"")</f>
        <v/>
      </c>
      <c r="B140" s="8" t="str">
        <f>IF('Finish order'!F138&lt;&gt;0, 'Finish order'!B138,"")</f>
        <v/>
      </c>
      <c r="C140" s="8" t="str">
        <f>IF('Finish order'!F138&lt;&gt;0, 'Finish order'!D138,"")</f>
        <v/>
      </c>
      <c r="D140" s="6" t="str">
        <f>PROPER('Finish order'!H138)</f>
        <v/>
      </c>
      <c r="E140" s="17" t="str">
        <f>IF('Finish order'!I138&lt;&gt;0,'Finish order'!I138,"")</f>
        <v/>
      </c>
      <c r="F140" s="6" t="str">
        <f>IF('Finish order'!K138&lt;&gt;0, (UPPER(LEFT('Finish order'!K138,2))&amp;MID('Finish order'!K138,3,LEN('Finish order'!K138))), "")</f>
        <v/>
      </c>
      <c r="G140" s="22" t="str">
        <f>IF('Finish order'!G138&lt;&gt;0,'Finish order'!G138,"")</f>
        <v/>
      </c>
      <c r="H140" s="3"/>
    </row>
    <row r="141" spans="1:8" ht="15.75" thickBot="1" x14ac:dyDescent="0.25">
      <c r="A141" s="15" t="str">
        <f>IF('Finish order'!F139&lt;&gt;0, 'Finish order'!A139,"")</f>
        <v/>
      </c>
      <c r="B141" s="8" t="str">
        <f>IF('Finish order'!F139&lt;&gt;0, 'Finish order'!B139,"")</f>
        <v/>
      </c>
      <c r="C141" s="8" t="str">
        <f>IF('Finish order'!F139&lt;&gt;0, 'Finish order'!D139,"")</f>
        <v/>
      </c>
      <c r="D141" s="6" t="str">
        <f>PROPER('Finish order'!H139)</f>
        <v/>
      </c>
      <c r="E141" s="17" t="str">
        <f>IF('Finish order'!I139&lt;&gt;0,'Finish order'!I139,"")</f>
        <v/>
      </c>
      <c r="F141" s="6" t="str">
        <f>IF('Finish order'!K139&lt;&gt;0, (UPPER(LEFT('Finish order'!K139,2))&amp;MID('Finish order'!K139,3,LEN('Finish order'!K139))), "")</f>
        <v/>
      </c>
      <c r="G141" s="22" t="str">
        <f>IF('Finish order'!G139&lt;&gt;0,'Finish order'!G139,"")</f>
        <v/>
      </c>
      <c r="H141" s="3"/>
    </row>
    <row r="142" spans="1:8" ht="15.75" thickBot="1" x14ac:dyDescent="0.25">
      <c r="A142" s="15" t="str">
        <f>IF('Finish order'!F140&lt;&gt;0, 'Finish order'!A140,"")</f>
        <v/>
      </c>
      <c r="B142" s="8" t="str">
        <f>IF('Finish order'!F140&lt;&gt;0, 'Finish order'!B140,"")</f>
        <v/>
      </c>
      <c r="C142" s="8" t="str">
        <f>IF('Finish order'!F140&lt;&gt;0, 'Finish order'!D140,"")</f>
        <v/>
      </c>
      <c r="D142" s="6" t="str">
        <f>PROPER('Finish order'!H140)</f>
        <v/>
      </c>
      <c r="E142" s="17" t="str">
        <f>IF('Finish order'!I140&lt;&gt;0,'Finish order'!I140,"")</f>
        <v/>
      </c>
      <c r="F142" s="6" t="str">
        <f>IF('Finish order'!K140&lt;&gt;0, (UPPER(LEFT('Finish order'!K140,2))&amp;MID('Finish order'!K140,3,LEN('Finish order'!K140))), "")</f>
        <v/>
      </c>
      <c r="G142" s="22" t="str">
        <f>IF('Finish order'!G140&lt;&gt;0,'Finish order'!G140,"")</f>
        <v/>
      </c>
      <c r="H142" s="3"/>
    </row>
    <row r="143" spans="1:8" ht="15.75" thickBot="1" x14ac:dyDescent="0.25">
      <c r="A143" s="15" t="str">
        <f>IF('Finish order'!F141&lt;&gt;0, 'Finish order'!A141,"")</f>
        <v/>
      </c>
      <c r="B143" s="8" t="str">
        <f>IF('Finish order'!F141&lt;&gt;0, 'Finish order'!B141,"")</f>
        <v/>
      </c>
      <c r="C143" s="8" t="str">
        <f>IF('Finish order'!F141&lt;&gt;0, 'Finish order'!D141,"")</f>
        <v/>
      </c>
      <c r="D143" s="6" t="str">
        <f>PROPER('Finish order'!H141)</f>
        <v/>
      </c>
      <c r="E143" s="17" t="str">
        <f>IF('Finish order'!I141&lt;&gt;0,'Finish order'!I141,"")</f>
        <v/>
      </c>
      <c r="F143" s="6" t="str">
        <f>IF('Finish order'!K141&lt;&gt;0, (UPPER(LEFT('Finish order'!K141,2))&amp;MID('Finish order'!K141,3,LEN('Finish order'!K141))), "")</f>
        <v/>
      </c>
      <c r="G143" s="22" t="str">
        <f>IF('Finish order'!G141&lt;&gt;0,'Finish order'!G141,"")</f>
        <v/>
      </c>
      <c r="H143" s="3"/>
    </row>
    <row r="144" spans="1:8" ht="15.75" thickBot="1" x14ac:dyDescent="0.25">
      <c r="A144" s="15" t="str">
        <f>IF('Finish order'!F142&lt;&gt;0, 'Finish order'!A142,"")</f>
        <v/>
      </c>
      <c r="B144" s="8" t="str">
        <f>IF('Finish order'!F142&lt;&gt;0, 'Finish order'!B142,"")</f>
        <v/>
      </c>
      <c r="C144" s="8" t="str">
        <f>IF('Finish order'!F142&lt;&gt;0, 'Finish order'!D142,"")</f>
        <v/>
      </c>
      <c r="D144" s="6" t="str">
        <f>PROPER('Finish order'!H142)</f>
        <v/>
      </c>
      <c r="E144" s="17" t="str">
        <f>IF('Finish order'!I142&lt;&gt;0,'Finish order'!I142,"")</f>
        <v/>
      </c>
      <c r="F144" s="6" t="str">
        <f>IF('Finish order'!K142&lt;&gt;0, (UPPER(LEFT('Finish order'!K142,2))&amp;MID('Finish order'!K142,3,LEN('Finish order'!K142))), "")</f>
        <v/>
      </c>
      <c r="G144" s="22" t="str">
        <f>IF('Finish order'!G142&lt;&gt;0,'Finish order'!G142,"")</f>
        <v/>
      </c>
      <c r="H144" s="3"/>
    </row>
    <row r="145" spans="1:8" ht="15.75" thickBot="1" x14ac:dyDescent="0.25">
      <c r="A145" s="15" t="str">
        <f>IF('Finish order'!F143&lt;&gt;0, 'Finish order'!A143,"")</f>
        <v/>
      </c>
      <c r="B145" s="8" t="str">
        <f>IF('Finish order'!F143&lt;&gt;0, 'Finish order'!B143,"")</f>
        <v/>
      </c>
      <c r="C145" s="8" t="str">
        <f>IF('Finish order'!F143&lt;&gt;0, 'Finish order'!D143,"")</f>
        <v/>
      </c>
      <c r="D145" s="6" t="str">
        <f>PROPER('Finish order'!H143)</f>
        <v/>
      </c>
      <c r="E145" s="17" t="str">
        <f>IF('Finish order'!I143&lt;&gt;0,'Finish order'!I143,"")</f>
        <v/>
      </c>
      <c r="F145" s="6" t="str">
        <f>IF('Finish order'!K143&lt;&gt;0, (UPPER(LEFT('Finish order'!K143,2))&amp;MID('Finish order'!K143,3,LEN('Finish order'!K143))), "")</f>
        <v/>
      </c>
      <c r="G145" s="22" t="str">
        <f>IF('Finish order'!G143&lt;&gt;0,'Finish order'!G143,"")</f>
        <v/>
      </c>
      <c r="H145" s="3"/>
    </row>
    <row r="146" spans="1:8" ht="15.75" thickBot="1" x14ac:dyDescent="0.25">
      <c r="A146" s="15" t="str">
        <f>IF('Finish order'!F144&lt;&gt;0, 'Finish order'!A144,"")</f>
        <v/>
      </c>
      <c r="B146" s="8" t="str">
        <f>IF('Finish order'!F144&lt;&gt;0, 'Finish order'!B144,"")</f>
        <v/>
      </c>
      <c r="C146" s="8" t="str">
        <f>IF('Finish order'!F144&lt;&gt;0, 'Finish order'!D144,"")</f>
        <v/>
      </c>
      <c r="D146" s="6" t="str">
        <f>PROPER('Finish order'!H144)</f>
        <v/>
      </c>
      <c r="E146" s="17" t="str">
        <f>IF('Finish order'!I144&lt;&gt;0,'Finish order'!I144,"")</f>
        <v/>
      </c>
      <c r="F146" s="6" t="str">
        <f>IF('Finish order'!K144&lt;&gt;0, (UPPER(LEFT('Finish order'!K144,2))&amp;MID('Finish order'!K144,3,LEN('Finish order'!K144))), "")</f>
        <v/>
      </c>
      <c r="G146" s="22" t="str">
        <f>IF('Finish order'!G144&lt;&gt;0,'Finish order'!G144,"")</f>
        <v/>
      </c>
      <c r="H146" s="3"/>
    </row>
    <row r="147" spans="1:8" ht="15.75" thickBot="1" x14ac:dyDescent="0.25">
      <c r="A147" s="15" t="str">
        <f>IF('Finish order'!F145&lt;&gt;0, 'Finish order'!A145,"")</f>
        <v/>
      </c>
      <c r="B147" s="8" t="str">
        <f>IF('Finish order'!F145&lt;&gt;0, 'Finish order'!B145,"")</f>
        <v/>
      </c>
      <c r="C147" s="8" t="str">
        <f>IF('Finish order'!F145&lt;&gt;0, 'Finish order'!D145,"")</f>
        <v/>
      </c>
      <c r="D147" s="6" t="str">
        <f>PROPER('Finish order'!H145)</f>
        <v/>
      </c>
      <c r="E147" s="17" t="str">
        <f>IF('Finish order'!I145&lt;&gt;0,'Finish order'!I145,"")</f>
        <v/>
      </c>
      <c r="F147" s="6" t="str">
        <f>IF('Finish order'!K145&lt;&gt;0, (UPPER(LEFT('Finish order'!K145,2))&amp;MID('Finish order'!K145,3,LEN('Finish order'!K145))), "")</f>
        <v/>
      </c>
      <c r="G147" s="22" t="str">
        <f>IF('Finish order'!G145&lt;&gt;0,'Finish order'!G145,"")</f>
        <v/>
      </c>
      <c r="H147" s="3"/>
    </row>
    <row r="148" spans="1:8" ht="15.75" thickBot="1" x14ac:dyDescent="0.25">
      <c r="A148" s="15" t="str">
        <f>IF('Finish order'!F146&lt;&gt;0, 'Finish order'!A146,"")</f>
        <v/>
      </c>
      <c r="B148" s="8" t="str">
        <f>IF('Finish order'!F146&lt;&gt;0, 'Finish order'!B146,"")</f>
        <v/>
      </c>
      <c r="C148" s="8" t="str">
        <f>IF('Finish order'!F146&lt;&gt;0, 'Finish order'!D146,"")</f>
        <v/>
      </c>
      <c r="D148" s="6" t="str">
        <f>PROPER('Finish order'!H146)</f>
        <v/>
      </c>
      <c r="E148" s="17" t="str">
        <f>IF('Finish order'!I146&lt;&gt;0,'Finish order'!I146,"")</f>
        <v/>
      </c>
      <c r="F148" s="6" t="str">
        <f>IF('Finish order'!K146&lt;&gt;0, (UPPER(LEFT('Finish order'!K146,2))&amp;MID('Finish order'!K146,3,LEN('Finish order'!K146))), "")</f>
        <v/>
      </c>
      <c r="G148" s="22" t="str">
        <f>IF('Finish order'!G146&lt;&gt;0,'Finish order'!G146,"")</f>
        <v/>
      </c>
      <c r="H148" s="3"/>
    </row>
    <row r="149" spans="1:8" ht="15.75" thickBot="1" x14ac:dyDescent="0.25">
      <c r="A149" s="15" t="str">
        <f>IF('Finish order'!F147&lt;&gt;0, 'Finish order'!A147,"")</f>
        <v/>
      </c>
      <c r="B149" s="8" t="str">
        <f>IF('Finish order'!F147&lt;&gt;0, 'Finish order'!B147,"")</f>
        <v/>
      </c>
      <c r="C149" s="8" t="str">
        <f>IF('Finish order'!F147&lt;&gt;0, 'Finish order'!D147,"")</f>
        <v/>
      </c>
      <c r="D149" s="6" t="str">
        <f>PROPER('Finish order'!H147)</f>
        <v/>
      </c>
      <c r="E149" s="17" t="str">
        <f>IF('Finish order'!I147&lt;&gt;0,'Finish order'!I147,"")</f>
        <v/>
      </c>
      <c r="F149" s="6" t="str">
        <f>IF('Finish order'!K147&lt;&gt;0, (UPPER(LEFT('Finish order'!K147,2))&amp;MID('Finish order'!K147,3,LEN('Finish order'!K147))), "")</f>
        <v/>
      </c>
      <c r="G149" s="22" t="str">
        <f>IF('Finish order'!G147&lt;&gt;0,'Finish order'!G147,"")</f>
        <v/>
      </c>
      <c r="H149" s="3"/>
    </row>
    <row r="150" spans="1:8" ht="15.75" thickBot="1" x14ac:dyDescent="0.25">
      <c r="A150" s="15" t="str">
        <f>IF('Finish order'!F148&lt;&gt;0, 'Finish order'!A148,"")</f>
        <v/>
      </c>
      <c r="B150" s="8" t="str">
        <f>IF('Finish order'!F148&lt;&gt;0, 'Finish order'!B148,"")</f>
        <v/>
      </c>
      <c r="C150" s="8" t="str">
        <f>IF('Finish order'!F148&lt;&gt;0, 'Finish order'!D148,"")</f>
        <v/>
      </c>
      <c r="D150" s="6" t="str">
        <f>PROPER('Finish order'!H148)</f>
        <v/>
      </c>
      <c r="E150" s="17" t="str">
        <f>IF('Finish order'!I148&lt;&gt;0,'Finish order'!I148,"")</f>
        <v/>
      </c>
      <c r="F150" s="6" t="str">
        <f>IF('Finish order'!K148&lt;&gt;0, (UPPER(LEFT('Finish order'!K148,2))&amp;MID('Finish order'!K148,3,LEN('Finish order'!K148))), "")</f>
        <v/>
      </c>
      <c r="G150" s="22" t="str">
        <f>IF('Finish order'!G148&lt;&gt;0,'Finish order'!G148,"")</f>
        <v/>
      </c>
      <c r="H150" s="3"/>
    </row>
    <row r="151" spans="1:8" ht="15.75" thickBot="1" x14ac:dyDescent="0.25">
      <c r="A151" s="15" t="str">
        <f>IF('Finish order'!F149&lt;&gt;0, 'Finish order'!A149,"")</f>
        <v/>
      </c>
      <c r="B151" s="8" t="str">
        <f>IF('Finish order'!F149&lt;&gt;0, 'Finish order'!B149,"")</f>
        <v/>
      </c>
      <c r="C151" s="8" t="str">
        <f>IF('Finish order'!F149&lt;&gt;0, 'Finish order'!D149,"")</f>
        <v/>
      </c>
      <c r="D151" s="6" t="str">
        <f>PROPER('Finish order'!H149)</f>
        <v/>
      </c>
      <c r="E151" s="17" t="str">
        <f>IF('Finish order'!I149&lt;&gt;0,'Finish order'!I149,"")</f>
        <v/>
      </c>
      <c r="F151" s="6" t="str">
        <f>IF('Finish order'!K149&lt;&gt;0, (UPPER(LEFT('Finish order'!K149,2))&amp;MID('Finish order'!K149,3,LEN('Finish order'!K149))), "")</f>
        <v/>
      </c>
      <c r="G151" s="22" t="str">
        <f>IF('Finish order'!G149&lt;&gt;0,'Finish order'!G149,"")</f>
        <v/>
      </c>
      <c r="H151" s="3"/>
    </row>
    <row r="152" spans="1:8" ht="15.75" thickBot="1" x14ac:dyDescent="0.25">
      <c r="A152" s="15" t="str">
        <f>IF('Finish order'!F150&lt;&gt;0, 'Finish order'!A150,"")</f>
        <v/>
      </c>
      <c r="B152" s="8" t="str">
        <f>IF('Finish order'!F150&lt;&gt;0, 'Finish order'!B150,"")</f>
        <v/>
      </c>
      <c r="C152" s="8" t="str">
        <f>IF('Finish order'!F150&lt;&gt;0, 'Finish order'!D150,"")</f>
        <v/>
      </c>
      <c r="D152" s="6" t="str">
        <f>PROPER('Finish order'!H150)</f>
        <v/>
      </c>
      <c r="E152" s="17" t="str">
        <f>IF('Finish order'!I150&lt;&gt;0,'Finish order'!I150,"")</f>
        <v/>
      </c>
      <c r="F152" s="6" t="str">
        <f>IF('Finish order'!K150&lt;&gt;0, (UPPER(LEFT('Finish order'!K150,2))&amp;MID('Finish order'!K150,3,LEN('Finish order'!K150))), "")</f>
        <v/>
      </c>
      <c r="G152" s="22" t="str">
        <f>IF('Finish order'!G150&lt;&gt;0,'Finish order'!G150,"")</f>
        <v/>
      </c>
      <c r="H152" s="3"/>
    </row>
    <row r="153" spans="1:8" ht="15.75" thickBot="1" x14ac:dyDescent="0.25">
      <c r="A153" s="15" t="str">
        <f>IF('Finish order'!F151&lt;&gt;0, 'Finish order'!A151,"")</f>
        <v/>
      </c>
      <c r="B153" s="8" t="str">
        <f>IF('Finish order'!F151&lt;&gt;0, 'Finish order'!B151,"")</f>
        <v/>
      </c>
      <c r="C153" s="8" t="str">
        <f>IF('Finish order'!F151&lt;&gt;0, 'Finish order'!D151,"")</f>
        <v/>
      </c>
      <c r="D153" s="6" t="str">
        <f>PROPER('Finish order'!H151)</f>
        <v/>
      </c>
      <c r="E153" s="17" t="str">
        <f>IF('Finish order'!I151&lt;&gt;0,'Finish order'!I151,"")</f>
        <v/>
      </c>
      <c r="F153" s="6" t="str">
        <f>IF('Finish order'!K151&lt;&gt;0, (UPPER(LEFT('Finish order'!K151,2))&amp;MID('Finish order'!K151,3,LEN('Finish order'!K151))), "")</f>
        <v/>
      </c>
      <c r="G153" s="22" t="str">
        <f>IF('Finish order'!G151&lt;&gt;0,'Finish order'!G151,"")</f>
        <v/>
      </c>
      <c r="H153" s="3"/>
    </row>
    <row r="154" spans="1:8" ht="15.75" thickBot="1" x14ac:dyDescent="0.25">
      <c r="A154" s="15" t="str">
        <f>IF('Finish order'!F152&lt;&gt;0, 'Finish order'!A152,"")</f>
        <v/>
      </c>
      <c r="B154" s="8" t="str">
        <f>IF('Finish order'!F152&lt;&gt;0, 'Finish order'!B152,"")</f>
        <v/>
      </c>
      <c r="C154" s="8" t="str">
        <f>IF('Finish order'!F152&lt;&gt;0, 'Finish order'!D152,"")</f>
        <v/>
      </c>
      <c r="D154" s="6" t="str">
        <f>PROPER('Finish order'!H152)</f>
        <v/>
      </c>
      <c r="E154" s="17" t="str">
        <f>IF('Finish order'!I152&lt;&gt;0,'Finish order'!I152,"")</f>
        <v/>
      </c>
      <c r="F154" s="6" t="str">
        <f>IF('Finish order'!K152&lt;&gt;0, (UPPER(LEFT('Finish order'!K152,2))&amp;MID('Finish order'!K152,3,LEN('Finish order'!K152))), "")</f>
        <v/>
      </c>
      <c r="G154" s="22" t="str">
        <f>IF('Finish order'!G152&lt;&gt;0,'Finish order'!G152,"")</f>
        <v/>
      </c>
      <c r="H154" s="3"/>
    </row>
    <row r="155" spans="1:8" ht="15.75" thickBot="1" x14ac:dyDescent="0.25">
      <c r="A155" s="15" t="str">
        <f>IF('Finish order'!F153&lt;&gt;0, 'Finish order'!A153,"")</f>
        <v/>
      </c>
      <c r="B155" s="8" t="str">
        <f>IF('Finish order'!F153&lt;&gt;0, 'Finish order'!B153,"")</f>
        <v/>
      </c>
      <c r="C155" s="8" t="str">
        <f>IF('Finish order'!F153&lt;&gt;0, 'Finish order'!D153,"")</f>
        <v/>
      </c>
      <c r="D155" s="6" t="str">
        <f>PROPER('Finish order'!H153)</f>
        <v/>
      </c>
      <c r="E155" s="17" t="str">
        <f>IF('Finish order'!I153&lt;&gt;0,'Finish order'!I153,"")</f>
        <v/>
      </c>
      <c r="F155" s="6" t="str">
        <f>IF('Finish order'!K153&lt;&gt;0, (UPPER(LEFT('Finish order'!K153,2))&amp;MID('Finish order'!K153,3,LEN('Finish order'!K153))), "")</f>
        <v/>
      </c>
      <c r="G155" s="22" t="str">
        <f>IF('Finish order'!G153&lt;&gt;0,'Finish order'!G153,"")</f>
        <v/>
      </c>
      <c r="H155" s="3"/>
    </row>
    <row r="156" spans="1:8" ht="15.75" thickBot="1" x14ac:dyDescent="0.25">
      <c r="A156" s="15" t="str">
        <f>IF('Finish order'!F154&lt;&gt;0, 'Finish order'!A154,"")</f>
        <v/>
      </c>
      <c r="B156" s="8" t="str">
        <f>IF('Finish order'!F154&lt;&gt;0, 'Finish order'!B154,"")</f>
        <v/>
      </c>
      <c r="C156" s="8" t="str">
        <f>IF('Finish order'!F154&lt;&gt;0, 'Finish order'!D154,"")</f>
        <v/>
      </c>
      <c r="D156" s="6" t="str">
        <f>PROPER('Finish order'!H154)</f>
        <v/>
      </c>
      <c r="E156" s="17" t="str">
        <f>IF('Finish order'!I154&lt;&gt;0,'Finish order'!I154,"")</f>
        <v/>
      </c>
      <c r="F156" s="6" t="str">
        <f>IF('Finish order'!K154&lt;&gt;0, (UPPER(LEFT('Finish order'!K154,2))&amp;MID('Finish order'!K154,3,LEN('Finish order'!K154))), "")</f>
        <v/>
      </c>
      <c r="G156" s="22" t="str">
        <f>IF('Finish order'!G154&lt;&gt;0,'Finish order'!G154,"")</f>
        <v/>
      </c>
      <c r="H156" s="3"/>
    </row>
    <row r="157" spans="1:8" ht="15.75" thickBot="1" x14ac:dyDescent="0.25">
      <c r="A157" s="15" t="str">
        <f>IF('Finish order'!F155&lt;&gt;0, 'Finish order'!A155,"")</f>
        <v/>
      </c>
      <c r="B157" s="8" t="str">
        <f>IF('Finish order'!F155&lt;&gt;0, 'Finish order'!B155,"")</f>
        <v/>
      </c>
      <c r="C157" s="8" t="str">
        <f>IF('Finish order'!F155&lt;&gt;0, 'Finish order'!D155,"")</f>
        <v/>
      </c>
      <c r="D157" s="6" t="str">
        <f>PROPER('Finish order'!H155)</f>
        <v/>
      </c>
      <c r="E157" s="17" t="str">
        <f>IF('Finish order'!I155&lt;&gt;0,'Finish order'!I155,"")</f>
        <v/>
      </c>
      <c r="F157" s="6" t="str">
        <f>IF('Finish order'!K155&lt;&gt;0, (UPPER(LEFT('Finish order'!K155,2))&amp;MID('Finish order'!K155,3,LEN('Finish order'!K155))), "")</f>
        <v/>
      </c>
      <c r="G157" s="22" t="str">
        <f>IF('Finish order'!G155&lt;&gt;0,'Finish order'!G155,"")</f>
        <v/>
      </c>
      <c r="H157" s="3"/>
    </row>
    <row r="158" spans="1:8" ht="15.75" thickBot="1" x14ac:dyDescent="0.25">
      <c r="A158" s="15" t="str">
        <f>IF('Finish order'!F156&lt;&gt;0, 'Finish order'!A156,"")</f>
        <v/>
      </c>
      <c r="B158" s="8" t="str">
        <f>IF('Finish order'!F156&lt;&gt;0, 'Finish order'!B156,"")</f>
        <v/>
      </c>
      <c r="C158" s="8" t="str">
        <f>IF('Finish order'!F156&lt;&gt;0, 'Finish order'!D156,"")</f>
        <v/>
      </c>
      <c r="D158" s="6" t="str">
        <f>PROPER('Finish order'!H156)</f>
        <v/>
      </c>
      <c r="E158" s="17" t="str">
        <f>IF('Finish order'!I156&lt;&gt;0,'Finish order'!I156,"")</f>
        <v/>
      </c>
      <c r="F158" s="6" t="str">
        <f>IF('Finish order'!K156&lt;&gt;0, (UPPER(LEFT('Finish order'!K156,2))&amp;MID('Finish order'!K156,3,LEN('Finish order'!K156))), "")</f>
        <v/>
      </c>
      <c r="G158" s="22" t="str">
        <f>IF('Finish order'!G156&lt;&gt;0,'Finish order'!G156,"")</f>
        <v/>
      </c>
      <c r="H158" s="3"/>
    </row>
    <row r="159" spans="1:8" ht="15.75" thickBot="1" x14ac:dyDescent="0.25">
      <c r="A159" s="15" t="str">
        <f>IF('Finish order'!F157&lt;&gt;0, 'Finish order'!A157,"")</f>
        <v/>
      </c>
      <c r="B159" s="8" t="str">
        <f>IF('Finish order'!F157&lt;&gt;0, 'Finish order'!B157,"")</f>
        <v/>
      </c>
      <c r="C159" s="8" t="str">
        <f>IF('Finish order'!F157&lt;&gt;0, 'Finish order'!D157,"")</f>
        <v/>
      </c>
      <c r="D159" s="6" t="str">
        <f>PROPER('Finish order'!H157)</f>
        <v/>
      </c>
      <c r="E159" s="17" t="str">
        <f>IF('Finish order'!I157&lt;&gt;0,'Finish order'!I157,"")</f>
        <v/>
      </c>
      <c r="F159" s="6" t="str">
        <f>IF('Finish order'!K157&lt;&gt;0, (UPPER(LEFT('Finish order'!K157,2))&amp;MID('Finish order'!K157,3,LEN('Finish order'!K157))), "")</f>
        <v/>
      </c>
      <c r="G159" s="22" t="str">
        <f>IF('Finish order'!G157&lt;&gt;0,'Finish order'!G157,"")</f>
        <v/>
      </c>
      <c r="H159" s="3"/>
    </row>
    <row r="160" spans="1:8" ht="15.75" thickBot="1" x14ac:dyDescent="0.25">
      <c r="A160" s="15" t="str">
        <f>IF('Finish order'!F158&lt;&gt;0, 'Finish order'!A158,"")</f>
        <v/>
      </c>
      <c r="B160" s="8" t="str">
        <f>IF('Finish order'!F158&lt;&gt;0, 'Finish order'!B158,"")</f>
        <v/>
      </c>
      <c r="C160" s="8" t="str">
        <f>IF('Finish order'!F158&lt;&gt;0, 'Finish order'!D158,"")</f>
        <v/>
      </c>
      <c r="D160" s="6" t="str">
        <f>PROPER('Finish order'!H158)</f>
        <v/>
      </c>
      <c r="E160" s="17" t="str">
        <f>IF('Finish order'!I158&lt;&gt;0,'Finish order'!I158,"")</f>
        <v/>
      </c>
      <c r="F160" s="6" t="str">
        <f>IF('Finish order'!K158&lt;&gt;0, (UPPER(LEFT('Finish order'!K158,2))&amp;MID('Finish order'!K158,3,LEN('Finish order'!K158))), "")</f>
        <v/>
      </c>
      <c r="G160" s="22" t="str">
        <f>IF('Finish order'!G158&lt;&gt;0,'Finish order'!G158,"")</f>
        <v/>
      </c>
      <c r="H160" s="3"/>
    </row>
    <row r="161" spans="1:8" ht="15.75" thickBot="1" x14ac:dyDescent="0.25">
      <c r="A161" s="15" t="str">
        <f>IF('Finish order'!F159&lt;&gt;0, 'Finish order'!A159,"")</f>
        <v/>
      </c>
      <c r="B161" s="8" t="str">
        <f>IF('Finish order'!F159&lt;&gt;0, 'Finish order'!B159,"")</f>
        <v/>
      </c>
      <c r="C161" s="8" t="str">
        <f>IF('Finish order'!F159&lt;&gt;0, 'Finish order'!D159,"")</f>
        <v/>
      </c>
      <c r="D161" s="6" t="str">
        <f>PROPER('Finish order'!H159)</f>
        <v/>
      </c>
      <c r="E161" s="17" t="str">
        <f>IF('Finish order'!I159&lt;&gt;0,'Finish order'!I159,"")</f>
        <v/>
      </c>
      <c r="F161" s="6" t="str">
        <f>IF('Finish order'!K159&lt;&gt;0, (UPPER(LEFT('Finish order'!K159,2))&amp;MID('Finish order'!K159,3,LEN('Finish order'!K159))), "")</f>
        <v/>
      </c>
      <c r="G161" s="22" t="str">
        <f>IF('Finish order'!G159&lt;&gt;0,'Finish order'!G159,"")</f>
        <v/>
      </c>
      <c r="H161" s="3"/>
    </row>
    <row r="162" spans="1:8" ht="15.75" thickBot="1" x14ac:dyDescent="0.25">
      <c r="A162" s="15" t="str">
        <f>IF('Finish order'!F160&lt;&gt;0, 'Finish order'!A160,"")</f>
        <v/>
      </c>
      <c r="B162" s="8" t="str">
        <f>IF('Finish order'!F160&lt;&gt;0, 'Finish order'!B160,"")</f>
        <v/>
      </c>
      <c r="C162" s="8" t="str">
        <f>IF('Finish order'!F160&lt;&gt;0, 'Finish order'!D160,"")</f>
        <v/>
      </c>
      <c r="D162" s="6" t="str">
        <f>PROPER('Finish order'!H160)</f>
        <v/>
      </c>
      <c r="E162" s="17" t="str">
        <f>IF('Finish order'!I160&lt;&gt;0,'Finish order'!I160,"")</f>
        <v/>
      </c>
      <c r="F162" s="6" t="str">
        <f>IF('Finish order'!K160&lt;&gt;0, (UPPER(LEFT('Finish order'!K160,2))&amp;MID('Finish order'!K160,3,LEN('Finish order'!K160))), "")</f>
        <v/>
      </c>
      <c r="G162" s="22" t="str">
        <f>IF('Finish order'!G160&lt;&gt;0,'Finish order'!G160,"")</f>
        <v/>
      </c>
      <c r="H162" s="3"/>
    </row>
    <row r="163" spans="1:8" ht="15.75" thickBot="1" x14ac:dyDescent="0.25">
      <c r="A163" s="15" t="str">
        <f>IF('Finish order'!F161&lt;&gt;0, 'Finish order'!A161,"")</f>
        <v/>
      </c>
      <c r="B163" s="8" t="str">
        <f>IF('Finish order'!F161&lt;&gt;0, 'Finish order'!B161,"")</f>
        <v/>
      </c>
      <c r="C163" s="8" t="str">
        <f>IF('Finish order'!F161&lt;&gt;0, 'Finish order'!D161,"")</f>
        <v/>
      </c>
      <c r="D163" s="6" t="str">
        <f>PROPER('Finish order'!H161)</f>
        <v/>
      </c>
      <c r="E163" s="17" t="str">
        <f>IF('Finish order'!I161&lt;&gt;0,'Finish order'!I161,"")</f>
        <v/>
      </c>
      <c r="F163" s="6" t="str">
        <f>IF('Finish order'!K161&lt;&gt;0, (UPPER(LEFT('Finish order'!K161,2))&amp;MID('Finish order'!K161,3,LEN('Finish order'!K161))), "")</f>
        <v/>
      </c>
      <c r="G163" s="22" t="str">
        <f>IF('Finish order'!G161&lt;&gt;0,'Finish order'!G161,"")</f>
        <v/>
      </c>
      <c r="H163" s="3"/>
    </row>
    <row r="164" spans="1:8" ht="15.75" thickBot="1" x14ac:dyDescent="0.25">
      <c r="A164" s="15" t="str">
        <f>IF('Finish order'!F162&lt;&gt;0, 'Finish order'!A162,"")</f>
        <v/>
      </c>
      <c r="B164" s="8" t="str">
        <f>IF('Finish order'!F162&lt;&gt;0, 'Finish order'!B162,"")</f>
        <v/>
      </c>
      <c r="C164" s="8" t="str">
        <f>IF('Finish order'!F162&lt;&gt;0, 'Finish order'!D162,"")</f>
        <v/>
      </c>
      <c r="D164" s="6" t="str">
        <f>PROPER('Finish order'!H162)</f>
        <v/>
      </c>
      <c r="E164" s="17" t="str">
        <f>IF('Finish order'!I162&lt;&gt;0,'Finish order'!I162,"")</f>
        <v/>
      </c>
      <c r="F164" s="6" t="str">
        <f>IF('Finish order'!K162&lt;&gt;0, (UPPER(LEFT('Finish order'!K162,2))&amp;MID('Finish order'!K162,3,LEN('Finish order'!K162))), "")</f>
        <v/>
      </c>
      <c r="G164" s="22" t="str">
        <f>IF('Finish order'!G162&lt;&gt;0,'Finish order'!G162,"")</f>
        <v/>
      </c>
      <c r="H164" s="3"/>
    </row>
    <row r="165" spans="1:8" ht="15.75" thickBot="1" x14ac:dyDescent="0.25">
      <c r="A165" s="15" t="str">
        <f>IF('Finish order'!F163&lt;&gt;0, 'Finish order'!A163,"")</f>
        <v/>
      </c>
      <c r="B165" s="8" t="str">
        <f>IF('Finish order'!F163&lt;&gt;0, 'Finish order'!B163,"")</f>
        <v/>
      </c>
      <c r="C165" s="8" t="str">
        <f>IF('Finish order'!F163&lt;&gt;0, 'Finish order'!D163,"")</f>
        <v/>
      </c>
      <c r="D165" s="6" t="str">
        <f>PROPER('Finish order'!H163)</f>
        <v/>
      </c>
      <c r="E165" s="17" t="str">
        <f>IF('Finish order'!I163&lt;&gt;0,'Finish order'!I163,"")</f>
        <v/>
      </c>
      <c r="F165" s="6" t="str">
        <f>IF('Finish order'!K163&lt;&gt;0, (UPPER(LEFT('Finish order'!K163,2))&amp;MID('Finish order'!K163,3,LEN('Finish order'!K163))), "")</f>
        <v/>
      </c>
      <c r="G165" s="22" t="str">
        <f>IF('Finish order'!G163&lt;&gt;0,'Finish order'!G163,"")</f>
        <v/>
      </c>
      <c r="H165" s="3"/>
    </row>
    <row r="166" spans="1:8" ht="15.75" thickBot="1" x14ac:dyDescent="0.25">
      <c r="A166" s="15" t="str">
        <f>IF('Finish order'!F164&lt;&gt;0, 'Finish order'!A164,"")</f>
        <v/>
      </c>
      <c r="B166" s="8" t="str">
        <f>IF('Finish order'!F164&lt;&gt;0, 'Finish order'!B164,"")</f>
        <v/>
      </c>
      <c r="C166" s="8" t="str">
        <f>IF('Finish order'!F164&lt;&gt;0, 'Finish order'!D164,"")</f>
        <v/>
      </c>
      <c r="D166" s="6" t="str">
        <f>PROPER('Finish order'!H164)</f>
        <v/>
      </c>
      <c r="E166" s="17" t="str">
        <f>IF('Finish order'!I164&lt;&gt;0,'Finish order'!I164,"")</f>
        <v/>
      </c>
      <c r="F166" s="6" t="str">
        <f>IF('Finish order'!K164&lt;&gt;0, (UPPER(LEFT('Finish order'!K164,2))&amp;MID('Finish order'!K164,3,LEN('Finish order'!K164))), "")</f>
        <v/>
      </c>
      <c r="G166" s="22" t="str">
        <f>IF('Finish order'!G164&lt;&gt;0,'Finish order'!G164,"")</f>
        <v/>
      </c>
      <c r="H166" s="3"/>
    </row>
    <row r="167" spans="1:8" ht="15.75" thickBot="1" x14ac:dyDescent="0.25">
      <c r="A167" s="15" t="str">
        <f>IF('Finish order'!F165&lt;&gt;0, 'Finish order'!A165,"")</f>
        <v/>
      </c>
      <c r="B167" s="8" t="str">
        <f>IF('Finish order'!F165&lt;&gt;0, 'Finish order'!B165,"")</f>
        <v/>
      </c>
      <c r="C167" s="8" t="str">
        <f>IF('Finish order'!F165&lt;&gt;0, 'Finish order'!D165,"")</f>
        <v/>
      </c>
      <c r="D167" s="6" t="str">
        <f>PROPER('Finish order'!H165)</f>
        <v/>
      </c>
      <c r="E167" s="17" t="str">
        <f>IF('Finish order'!I165&lt;&gt;0,'Finish order'!I165,"")</f>
        <v/>
      </c>
      <c r="F167" s="6" t="str">
        <f>IF('Finish order'!K165&lt;&gt;0, (UPPER(LEFT('Finish order'!K165,2))&amp;MID('Finish order'!K165,3,LEN('Finish order'!K165))), "")</f>
        <v/>
      </c>
      <c r="G167" s="22" t="str">
        <f>IF('Finish order'!G165&lt;&gt;0,'Finish order'!G165,"")</f>
        <v/>
      </c>
      <c r="H167" s="3"/>
    </row>
    <row r="168" spans="1:8" ht="15.75" thickBot="1" x14ac:dyDescent="0.25">
      <c r="A168" s="15" t="str">
        <f>IF('Finish order'!F166&lt;&gt;0, 'Finish order'!A166,"")</f>
        <v/>
      </c>
      <c r="B168" s="8" t="str">
        <f>IF('Finish order'!F166&lt;&gt;0, 'Finish order'!B166,"")</f>
        <v/>
      </c>
      <c r="C168" s="8" t="str">
        <f>IF('Finish order'!F166&lt;&gt;0, 'Finish order'!D166,"")</f>
        <v/>
      </c>
      <c r="D168" s="6" t="str">
        <f>PROPER('Finish order'!H166)</f>
        <v/>
      </c>
      <c r="E168" s="17" t="str">
        <f>IF('Finish order'!I166&lt;&gt;0,'Finish order'!I166,"")</f>
        <v/>
      </c>
      <c r="F168" s="6" t="str">
        <f>IF('Finish order'!K166&lt;&gt;0, (UPPER(LEFT('Finish order'!K166,2))&amp;MID('Finish order'!K166,3,LEN('Finish order'!K166))), "")</f>
        <v/>
      </c>
      <c r="G168" s="22" t="str">
        <f>IF('Finish order'!G166&lt;&gt;0,'Finish order'!G166,"")</f>
        <v/>
      </c>
      <c r="H168" s="3"/>
    </row>
    <row r="169" spans="1:8" ht="15.75" thickBot="1" x14ac:dyDescent="0.25">
      <c r="A169" s="15" t="str">
        <f>IF('Finish order'!F167&lt;&gt;0, 'Finish order'!A167,"")</f>
        <v/>
      </c>
      <c r="B169" s="8" t="str">
        <f>IF('Finish order'!F167&lt;&gt;0, 'Finish order'!B167,"")</f>
        <v/>
      </c>
      <c r="C169" s="8" t="str">
        <f>IF('Finish order'!F167&lt;&gt;0, 'Finish order'!D167,"")</f>
        <v/>
      </c>
      <c r="D169" s="6" t="str">
        <f>PROPER('Finish order'!H167)</f>
        <v/>
      </c>
      <c r="E169" s="17" t="str">
        <f>IF('Finish order'!I167&lt;&gt;0,'Finish order'!I167,"")</f>
        <v/>
      </c>
      <c r="F169" s="6" t="str">
        <f>IF('Finish order'!K167&lt;&gt;0, (UPPER(LEFT('Finish order'!K167,2))&amp;MID('Finish order'!K167,3,LEN('Finish order'!K167))), "")</f>
        <v/>
      </c>
      <c r="G169" s="22" t="str">
        <f>IF('Finish order'!G167&lt;&gt;0,'Finish order'!G167,"")</f>
        <v/>
      </c>
      <c r="H169" s="3"/>
    </row>
    <row r="170" spans="1:8" ht="15.75" thickBot="1" x14ac:dyDescent="0.25">
      <c r="A170" s="15" t="str">
        <f>IF('Finish order'!F168&lt;&gt;0, 'Finish order'!A168,"")</f>
        <v/>
      </c>
      <c r="B170" s="8" t="str">
        <f>IF('Finish order'!F168&lt;&gt;0, 'Finish order'!B168,"")</f>
        <v/>
      </c>
      <c r="C170" s="8" t="str">
        <f>IF('Finish order'!F168&lt;&gt;0, 'Finish order'!D168,"")</f>
        <v/>
      </c>
      <c r="D170" s="6" t="str">
        <f>PROPER('Finish order'!H168)</f>
        <v/>
      </c>
      <c r="E170" s="17" t="str">
        <f>IF('Finish order'!I168&lt;&gt;0,'Finish order'!I168,"")</f>
        <v/>
      </c>
      <c r="F170" s="6" t="str">
        <f>IF('Finish order'!K168&lt;&gt;0, (UPPER(LEFT('Finish order'!K168,2))&amp;MID('Finish order'!K168,3,LEN('Finish order'!K168))), "")</f>
        <v/>
      </c>
      <c r="G170" s="22" t="str">
        <f>IF('Finish order'!G168&lt;&gt;0,'Finish order'!G168,"")</f>
        <v/>
      </c>
      <c r="H170" s="3"/>
    </row>
    <row r="171" spans="1:8" ht="15.75" thickBot="1" x14ac:dyDescent="0.25">
      <c r="A171" s="15" t="str">
        <f>IF('Finish order'!F169&lt;&gt;0, 'Finish order'!A169,"")</f>
        <v/>
      </c>
      <c r="B171" s="8" t="str">
        <f>IF('Finish order'!F169&lt;&gt;0, 'Finish order'!B169,"")</f>
        <v/>
      </c>
      <c r="C171" s="8" t="str">
        <f>IF('Finish order'!F169&lt;&gt;0, 'Finish order'!D169,"")</f>
        <v/>
      </c>
      <c r="D171" s="6" t="str">
        <f>PROPER('Finish order'!H169)</f>
        <v/>
      </c>
      <c r="E171" s="17" t="str">
        <f>IF('Finish order'!I169&lt;&gt;0,'Finish order'!I169,"")</f>
        <v/>
      </c>
      <c r="F171" s="6" t="str">
        <f>IF('Finish order'!K169&lt;&gt;0, (UPPER(LEFT('Finish order'!K169,2))&amp;MID('Finish order'!K169,3,LEN('Finish order'!K169))), "")</f>
        <v/>
      </c>
      <c r="G171" s="22" t="str">
        <f>IF('Finish order'!G169&lt;&gt;0,'Finish order'!G169,"")</f>
        <v/>
      </c>
      <c r="H171" s="3"/>
    </row>
    <row r="172" spans="1:8" ht="15.75" thickBot="1" x14ac:dyDescent="0.25">
      <c r="A172" s="15" t="str">
        <f>IF('Finish order'!F170&lt;&gt;0, 'Finish order'!A170,"")</f>
        <v/>
      </c>
      <c r="B172" s="8" t="str">
        <f>IF('Finish order'!F170&lt;&gt;0, 'Finish order'!B170,"")</f>
        <v/>
      </c>
      <c r="C172" s="8" t="str">
        <f>IF('Finish order'!F170&lt;&gt;0, 'Finish order'!D170,"")</f>
        <v/>
      </c>
      <c r="D172" s="6" t="str">
        <f>PROPER('Finish order'!H170)</f>
        <v/>
      </c>
      <c r="E172" s="17" t="str">
        <f>IF('Finish order'!I170&lt;&gt;0,'Finish order'!I170,"")</f>
        <v/>
      </c>
      <c r="F172" s="6" t="str">
        <f>IF('Finish order'!K170&lt;&gt;0, (UPPER(LEFT('Finish order'!K170,2))&amp;MID('Finish order'!K170,3,LEN('Finish order'!K170))), "")</f>
        <v/>
      </c>
      <c r="G172" s="22" t="str">
        <f>IF('Finish order'!G170&lt;&gt;0,'Finish order'!G170,"")</f>
        <v/>
      </c>
      <c r="H172" s="3"/>
    </row>
    <row r="173" spans="1:8" ht="15.75" thickBot="1" x14ac:dyDescent="0.25">
      <c r="A173" s="15" t="str">
        <f>IF('Finish order'!F171&lt;&gt;0, 'Finish order'!A171,"")</f>
        <v/>
      </c>
      <c r="B173" s="8" t="str">
        <f>IF('Finish order'!F171&lt;&gt;0, 'Finish order'!B171,"")</f>
        <v/>
      </c>
      <c r="C173" s="8" t="str">
        <f>IF('Finish order'!F171&lt;&gt;0, 'Finish order'!D171,"")</f>
        <v/>
      </c>
      <c r="D173" s="6" t="str">
        <f>PROPER('Finish order'!H171)</f>
        <v/>
      </c>
      <c r="E173" s="17" t="str">
        <f>IF('Finish order'!I171&lt;&gt;0,'Finish order'!I171,"")</f>
        <v/>
      </c>
      <c r="F173" s="6" t="str">
        <f>IF('Finish order'!K171&lt;&gt;0, (UPPER(LEFT('Finish order'!K171,2))&amp;MID('Finish order'!K171,3,LEN('Finish order'!K171))), "")</f>
        <v/>
      </c>
      <c r="G173" s="22" t="str">
        <f>IF('Finish order'!G171&lt;&gt;0,'Finish order'!G171,"")</f>
        <v/>
      </c>
      <c r="H173" s="3"/>
    </row>
    <row r="174" spans="1:8" ht="15.75" thickBot="1" x14ac:dyDescent="0.25">
      <c r="A174" s="15" t="str">
        <f>IF('Finish order'!F172&lt;&gt;0, 'Finish order'!A172,"")</f>
        <v/>
      </c>
      <c r="B174" s="8" t="str">
        <f>IF('Finish order'!F172&lt;&gt;0, 'Finish order'!B172,"")</f>
        <v/>
      </c>
      <c r="C174" s="8" t="str">
        <f>IF('Finish order'!F172&lt;&gt;0, 'Finish order'!D172,"")</f>
        <v/>
      </c>
      <c r="D174" s="6" t="str">
        <f>PROPER('Finish order'!H172)</f>
        <v/>
      </c>
      <c r="E174" s="17" t="str">
        <f>IF('Finish order'!I172&lt;&gt;0,'Finish order'!I172,"")</f>
        <v/>
      </c>
      <c r="F174" s="6" t="str">
        <f>IF('Finish order'!K172&lt;&gt;0, (UPPER(LEFT('Finish order'!K172,2))&amp;MID('Finish order'!K172,3,LEN('Finish order'!K172))), "")</f>
        <v/>
      </c>
      <c r="G174" s="22" t="str">
        <f>IF('Finish order'!G172&lt;&gt;0,'Finish order'!G172,"")</f>
        <v/>
      </c>
      <c r="H174" s="3"/>
    </row>
    <row r="175" spans="1:8" ht="15.75" thickBot="1" x14ac:dyDescent="0.25">
      <c r="A175" s="15" t="str">
        <f>IF('Finish order'!F173&lt;&gt;0, 'Finish order'!A173,"")</f>
        <v/>
      </c>
      <c r="B175" s="8" t="str">
        <f>IF('Finish order'!F173&lt;&gt;0, 'Finish order'!B173,"")</f>
        <v/>
      </c>
      <c r="C175" s="8" t="str">
        <f>IF('Finish order'!F173&lt;&gt;0, 'Finish order'!D173,"")</f>
        <v/>
      </c>
      <c r="D175" s="6" t="str">
        <f>PROPER('Finish order'!H173)</f>
        <v/>
      </c>
      <c r="E175" s="17" t="str">
        <f>IF('Finish order'!I173&lt;&gt;0,'Finish order'!I173,"")</f>
        <v/>
      </c>
      <c r="F175" s="6" t="str">
        <f>IF('Finish order'!K173&lt;&gt;0, (UPPER(LEFT('Finish order'!K173,2))&amp;MID('Finish order'!K173,3,LEN('Finish order'!K173))), "")</f>
        <v/>
      </c>
      <c r="G175" s="22" t="str">
        <f>IF('Finish order'!G173&lt;&gt;0,'Finish order'!G173,"")</f>
        <v/>
      </c>
      <c r="H175" s="3"/>
    </row>
    <row r="176" spans="1:8" ht="15.75" thickBot="1" x14ac:dyDescent="0.25">
      <c r="A176" s="15" t="str">
        <f>IF('Finish order'!F174&lt;&gt;0, 'Finish order'!A174,"")</f>
        <v/>
      </c>
      <c r="B176" s="8" t="str">
        <f>IF('Finish order'!F174&lt;&gt;0, 'Finish order'!B174,"")</f>
        <v/>
      </c>
      <c r="C176" s="8" t="str">
        <f>IF('Finish order'!F174&lt;&gt;0, 'Finish order'!D174,"")</f>
        <v/>
      </c>
      <c r="D176" s="6" t="str">
        <f>PROPER('Finish order'!H174)</f>
        <v/>
      </c>
      <c r="E176" s="17" t="str">
        <f>IF('Finish order'!I174&lt;&gt;0,'Finish order'!I174,"")</f>
        <v/>
      </c>
      <c r="F176" s="6" t="str">
        <f>IF('Finish order'!K174&lt;&gt;0, (UPPER(LEFT('Finish order'!K174,2))&amp;MID('Finish order'!K174,3,LEN('Finish order'!K174))), "")</f>
        <v/>
      </c>
      <c r="G176" s="22" t="str">
        <f>IF('Finish order'!G174&lt;&gt;0,'Finish order'!G174,"")</f>
        <v/>
      </c>
      <c r="H176" s="3"/>
    </row>
    <row r="177" spans="1:8" ht="15.75" thickBot="1" x14ac:dyDescent="0.25">
      <c r="A177" s="15" t="str">
        <f>IF('Finish order'!F175&lt;&gt;0, 'Finish order'!A175,"")</f>
        <v/>
      </c>
      <c r="B177" s="8" t="str">
        <f>IF('Finish order'!F175&lt;&gt;0, 'Finish order'!B175,"")</f>
        <v/>
      </c>
      <c r="C177" s="8" t="str">
        <f>IF('Finish order'!F175&lt;&gt;0, 'Finish order'!D175,"")</f>
        <v/>
      </c>
      <c r="D177" s="6" t="str">
        <f>PROPER('Finish order'!H175)</f>
        <v/>
      </c>
      <c r="E177" s="17" t="str">
        <f>IF('Finish order'!I175&lt;&gt;0,'Finish order'!I175,"")</f>
        <v/>
      </c>
      <c r="F177" s="6" t="str">
        <f>IF('Finish order'!K175&lt;&gt;0, (UPPER(LEFT('Finish order'!K175,2))&amp;MID('Finish order'!K175,3,LEN('Finish order'!K175))), "")</f>
        <v/>
      </c>
      <c r="G177" s="22" t="str">
        <f>IF('Finish order'!G175&lt;&gt;0,'Finish order'!G175,"")</f>
        <v/>
      </c>
      <c r="H177" s="3"/>
    </row>
    <row r="178" spans="1:8" ht="15.75" thickBot="1" x14ac:dyDescent="0.25">
      <c r="A178" s="15" t="str">
        <f>IF('Finish order'!F176&lt;&gt;0, 'Finish order'!A176,"")</f>
        <v/>
      </c>
      <c r="B178" s="8" t="str">
        <f>IF('Finish order'!F176&lt;&gt;0, 'Finish order'!B176,"")</f>
        <v/>
      </c>
      <c r="C178" s="8" t="str">
        <f>IF('Finish order'!F176&lt;&gt;0, 'Finish order'!D176,"")</f>
        <v/>
      </c>
      <c r="D178" s="6" t="str">
        <f>PROPER('Finish order'!H176)</f>
        <v/>
      </c>
      <c r="E178" s="17" t="str">
        <f>IF('Finish order'!I176&lt;&gt;0,'Finish order'!I176,"")</f>
        <v/>
      </c>
      <c r="F178" s="6" t="str">
        <f>IF('Finish order'!K176&lt;&gt;0, (UPPER(LEFT('Finish order'!K176,2))&amp;MID('Finish order'!K176,3,LEN('Finish order'!K176))), "")</f>
        <v/>
      </c>
      <c r="G178" s="22" t="str">
        <f>IF('Finish order'!G176&lt;&gt;0,'Finish order'!G176,"")</f>
        <v/>
      </c>
      <c r="H178" s="3"/>
    </row>
    <row r="179" spans="1:8" ht="15.75" thickBot="1" x14ac:dyDescent="0.25">
      <c r="A179" s="15" t="str">
        <f>IF('Finish order'!F177&lt;&gt;0, 'Finish order'!A177,"")</f>
        <v/>
      </c>
      <c r="B179" s="8" t="str">
        <f>IF('Finish order'!F177&lt;&gt;0, 'Finish order'!B177,"")</f>
        <v/>
      </c>
      <c r="C179" s="8" t="str">
        <f>IF('Finish order'!F177&lt;&gt;0, 'Finish order'!D177,"")</f>
        <v/>
      </c>
      <c r="D179" s="6" t="str">
        <f>PROPER('Finish order'!H177)</f>
        <v/>
      </c>
      <c r="E179" s="17" t="str">
        <f>IF('Finish order'!I177&lt;&gt;0,'Finish order'!I177,"")</f>
        <v/>
      </c>
      <c r="F179" s="6" t="str">
        <f>IF('Finish order'!K177&lt;&gt;0, (UPPER(LEFT('Finish order'!K177,2))&amp;MID('Finish order'!K177,3,LEN('Finish order'!K177))), "")</f>
        <v/>
      </c>
      <c r="G179" s="22" t="str">
        <f>IF('Finish order'!G177&lt;&gt;0,'Finish order'!G177,"")</f>
        <v/>
      </c>
      <c r="H179" s="3"/>
    </row>
    <row r="180" spans="1:8" ht="15.75" thickBot="1" x14ac:dyDescent="0.25">
      <c r="A180" s="15" t="str">
        <f>IF('Finish order'!F178&lt;&gt;0, 'Finish order'!A178,"")</f>
        <v/>
      </c>
      <c r="B180" s="8" t="str">
        <f>IF('Finish order'!F178&lt;&gt;0, 'Finish order'!B178,"")</f>
        <v/>
      </c>
      <c r="C180" s="8" t="str">
        <f>IF('Finish order'!F178&lt;&gt;0, 'Finish order'!D178,"")</f>
        <v/>
      </c>
      <c r="D180" s="6" t="str">
        <f>PROPER('Finish order'!H178)</f>
        <v/>
      </c>
      <c r="E180" s="17" t="str">
        <f>IF('Finish order'!I178&lt;&gt;0,'Finish order'!I178,"")</f>
        <v/>
      </c>
      <c r="F180" s="6" t="str">
        <f>IF('Finish order'!K178&lt;&gt;0, (UPPER(LEFT('Finish order'!K178,2))&amp;MID('Finish order'!K178,3,LEN('Finish order'!K178))), "")</f>
        <v/>
      </c>
      <c r="G180" s="22" t="str">
        <f>IF('Finish order'!G178&lt;&gt;0,'Finish order'!G178,"")</f>
        <v/>
      </c>
      <c r="H180" s="3"/>
    </row>
    <row r="181" spans="1:8" ht="15.75" thickBot="1" x14ac:dyDescent="0.25">
      <c r="A181" s="15" t="str">
        <f>IF('Finish order'!F179&lt;&gt;0, 'Finish order'!A179,"")</f>
        <v/>
      </c>
      <c r="B181" s="8" t="str">
        <f>IF('Finish order'!F179&lt;&gt;0, 'Finish order'!B179,"")</f>
        <v/>
      </c>
      <c r="C181" s="8" t="str">
        <f>IF('Finish order'!F179&lt;&gt;0, 'Finish order'!D179,"")</f>
        <v/>
      </c>
      <c r="D181" s="6" t="str">
        <f>PROPER('Finish order'!H179)</f>
        <v/>
      </c>
      <c r="E181" s="17" t="str">
        <f>IF('Finish order'!I179&lt;&gt;0,'Finish order'!I179,"")</f>
        <v/>
      </c>
      <c r="F181" s="6" t="str">
        <f>IF('Finish order'!K179&lt;&gt;0, (UPPER(LEFT('Finish order'!K179,2))&amp;MID('Finish order'!K179,3,LEN('Finish order'!K179))), "")</f>
        <v/>
      </c>
      <c r="G181" s="22" t="str">
        <f>IF('Finish order'!G179&lt;&gt;0,'Finish order'!G179,"")</f>
        <v/>
      </c>
      <c r="H181" s="3"/>
    </row>
    <row r="182" spans="1:8" ht="15.75" thickBot="1" x14ac:dyDescent="0.25">
      <c r="A182" s="15" t="str">
        <f>IF('Finish order'!F180&lt;&gt;0, 'Finish order'!A180,"")</f>
        <v/>
      </c>
      <c r="B182" s="8" t="str">
        <f>IF('Finish order'!F180&lt;&gt;0, 'Finish order'!B180,"")</f>
        <v/>
      </c>
      <c r="C182" s="8" t="str">
        <f>IF('Finish order'!F180&lt;&gt;0, 'Finish order'!D180,"")</f>
        <v/>
      </c>
      <c r="D182" s="6" t="str">
        <f>PROPER('Finish order'!H180)</f>
        <v/>
      </c>
      <c r="E182" s="17" t="str">
        <f>IF('Finish order'!I180&lt;&gt;0,'Finish order'!I180,"")</f>
        <v/>
      </c>
      <c r="F182" s="6" t="str">
        <f>IF('Finish order'!K180&lt;&gt;0, (UPPER(LEFT('Finish order'!K180,2))&amp;MID('Finish order'!K180,3,LEN('Finish order'!K180))), "")</f>
        <v/>
      </c>
      <c r="G182" s="22" t="str">
        <f>IF('Finish order'!G180&lt;&gt;0,'Finish order'!G180,"")</f>
        <v/>
      </c>
      <c r="H182" s="3"/>
    </row>
    <row r="183" spans="1:8" ht="15.75" thickBot="1" x14ac:dyDescent="0.25">
      <c r="A183" s="15" t="str">
        <f>IF('Finish order'!F181&lt;&gt;0, 'Finish order'!A181,"")</f>
        <v/>
      </c>
      <c r="B183" s="8" t="str">
        <f>IF('Finish order'!F181&lt;&gt;0, 'Finish order'!B181,"")</f>
        <v/>
      </c>
      <c r="C183" s="8" t="str">
        <f>IF('Finish order'!F181&lt;&gt;0, 'Finish order'!D181,"")</f>
        <v/>
      </c>
      <c r="D183" s="6" t="str">
        <f>PROPER('Finish order'!H181)</f>
        <v/>
      </c>
      <c r="E183" s="17" t="str">
        <f>IF('Finish order'!I181&lt;&gt;0,'Finish order'!I181,"")</f>
        <v/>
      </c>
      <c r="F183" s="6" t="str">
        <f>IF('Finish order'!K181&lt;&gt;0, (UPPER(LEFT('Finish order'!K181,2))&amp;MID('Finish order'!K181,3,LEN('Finish order'!K181))), "")</f>
        <v/>
      </c>
      <c r="G183" s="22" t="str">
        <f>IF('Finish order'!G181&lt;&gt;0,'Finish order'!G181,"")</f>
        <v/>
      </c>
      <c r="H183" s="3"/>
    </row>
    <row r="184" spans="1:8" ht="15.75" thickBot="1" x14ac:dyDescent="0.25">
      <c r="A184" s="15" t="str">
        <f>IF('Finish order'!F182&lt;&gt;0, 'Finish order'!A182,"")</f>
        <v/>
      </c>
      <c r="B184" s="8" t="str">
        <f>IF('Finish order'!F182&lt;&gt;0, 'Finish order'!B182,"")</f>
        <v/>
      </c>
      <c r="C184" s="8" t="str">
        <f>IF('Finish order'!F182&lt;&gt;0, 'Finish order'!D182,"")</f>
        <v/>
      </c>
      <c r="D184" s="6" t="str">
        <f>PROPER('Finish order'!H182)</f>
        <v/>
      </c>
      <c r="E184" s="17" t="str">
        <f>IF('Finish order'!I182&lt;&gt;0,'Finish order'!I182,"")</f>
        <v/>
      </c>
      <c r="F184" s="6" t="str">
        <f>IF('Finish order'!K182&lt;&gt;0, (UPPER(LEFT('Finish order'!K182,2))&amp;MID('Finish order'!K182,3,LEN('Finish order'!K182))), "")</f>
        <v/>
      </c>
      <c r="G184" s="22" t="str">
        <f>IF('Finish order'!G182&lt;&gt;0,'Finish order'!G182,"")</f>
        <v/>
      </c>
      <c r="H184" s="3"/>
    </row>
    <row r="185" spans="1:8" ht="15.75" thickBot="1" x14ac:dyDescent="0.25">
      <c r="A185" s="15" t="str">
        <f>IF('Finish order'!F183&lt;&gt;0, 'Finish order'!A183,"")</f>
        <v/>
      </c>
      <c r="B185" s="8" t="str">
        <f>IF('Finish order'!F183&lt;&gt;0, 'Finish order'!B183,"")</f>
        <v/>
      </c>
      <c r="C185" s="8" t="str">
        <f>IF('Finish order'!F183&lt;&gt;0, 'Finish order'!D183,"")</f>
        <v/>
      </c>
      <c r="D185" s="6" t="str">
        <f>PROPER('Finish order'!H183)</f>
        <v/>
      </c>
      <c r="E185" s="17" t="str">
        <f>IF('Finish order'!I183&lt;&gt;0,'Finish order'!I183,"")</f>
        <v/>
      </c>
      <c r="F185" s="6" t="str">
        <f>IF('Finish order'!K183&lt;&gt;0, (UPPER(LEFT('Finish order'!K183,2))&amp;MID('Finish order'!K183,3,LEN('Finish order'!K183))), "")</f>
        <v/>
      </c>
      <c r="G185" s="22" t="str">
        <f>IF('Finish order'!G183&lt;&gt;0,'Finish order'!G183,"")</f>
        <v/>
      </c>
      <c r="H185" s="3"/>
    </row>
    <row r="186" spans="1:8" ht="15.75" thickBot="1" x14ac:dyDescent="0.25">
      <c r="A186" s="15" t="str">
        <f>IF('Finish order'!F184&lt;&gt;0, 'Finish order'!A184,"")</f>
        <v/>
      </c>
      <c r="B186" s="8" t="str">
        <f>IF('Finish order'!F184&lt;&gt;0, 'Finish order'!B184,"")</f>
        <v/>
      </c>
      <c r="C186" s="8" t="str">
        <f>IF('Finish order'!F184&lt;&gt;0, 'Finish order'!D184,"")</f>
        <v/>
      </c>
      <c r="D186" s="6" t="str">
        <f>PROPER('Finish order'!H184)</f>
        <v/>
      </c>
      <c r="E186" s="17" t="str">
        <f>IF('Finish order'!I184&lt;&gt;0,'Finish order'!I184,"")</f>
        <v/>
      </c>
      <c r="F186" s="6" t="str">
        <f>IF('Finish order'!K184&lt;&gt;0, (UPPER(LEFT('Finish order'!K184,2))&amp;MID('Finish order'!K184,3,LEN('Finish order'!K184))), "")</f>
        <v/>
      </c>
      <c r="G186" s="22" t="str">
        <f>IF('Finish order'!G184&lt;&gt;0,'Finish order'!G184,"")</f>
        <v/>
      </c>
      <c r="H186" s="3"/>
    </row>
    <row r="187" spans="1:8" ht="15.75" thickBot="1" x14ac:dyDescent="0.25">
      <c r="A187" s="15" t="str">
        <f>IF('Finish order'!F185&lt;&gt;0, 'Finish order'!A185,"")</f>
        <v/>
      </c>
      <c r="B187" s="8" t="str">
        <f>IF('Finish order'!F185&lt;&gt;0, 'Finish order'!B185,"")</f>
        <v/>
      </c>
      <c r="C187" s="8" t="str">
        <f>IF('Finish order'!F185&lt;&gt;0, 'Finish order'!D185,"")</f>
        <v/>
      </c>
      <c r="D187" s="6" t="str">
        <f>PROPER('Finish order'!H185)</f>
        <v/>
      </c>
      <c r="E187" s="17" t="str">
        <f>IF('Finish order'!I185&lt;&gt;0,'Finish order'!I185,"")</f>
        <v/>
      </c>
      <c r="F187" s="6" t="str">
        <f>IF('Finish order'!K185&lt;&gt;0, (UPPER(LEFT('Finish order'!K185,2))&amp;MID('Finish order'!K185,3,LEN('Finish order'!K185))), "")</f>
        <v/>
      </c>
      <c r="G187" s="22" t="str">
        <f>IF('Finish order'!G185&lt;&gt;0,'Finish order'!G185,"")</f>
        <v/>
      </c>
      <c r="H187" s="3"/>
    </row>
    <row r="188" spans="1:8" ht="15.75" thickBot="1" x14ac:dyDescent="0.25">
      <c r="A188" s="15" t="str">
        <f>IF('Finish order'!F186&lt;&gt;0, 'Finish order'!A186,"")</f>
        <v/>
      </c>
      <c r="B188" s="8" t="str">
        <f>IF('Finish order'!F186&lt;&gt;0, 'Finish order'!B186,"")</f>
        <v/>
      </c>
      <c r="C188" s="8" t="str">
        <f>IF('Finish order'!F186&lt;&gt;0, 'Finish order'!D186,"")</f>
        <v/>
      </c>
      <c r="D188" s="6" t="str">
        <f>PROPER('Finish order'!H186)</f>
        <v/>
      </c>
      <c r="E188" s="17" t="str">
        <f>IF('Finish order'!I186&lt;&gt;0,'Finish order'!I186,"")</f>
        <v/>
      </c>
      <c r="F188" s="6" t="str">
        <f>IF('Finish order'!K186&lt;&gt;0, (UPPER(LEFT('Finish order'!K186,2))&amp;MID('Finish order'!K186,3,LEN('Finish order'!K186))), "")</f>
        <v/>
      </c>
      <c r="G188" s="22" t="str">
        <f>IF('Finish order'!G186&lt;&gt;0,'Finish order'!G186,"")</f>
        <v/>
      </c>
      <c r="H188" s="3"/>
    </row>
    <row r="189" spans="1:8" ht="15.75" thickBot="1" x14ac:dyDescent="0.25">
      <c r="A189" s="15" t="str">
        <f>IF('Finish order'!F187&lt;&gt;0, 'Finish order'!A187,"")</f>
        <v/>
      </c>
      <c r="B189" s="8" t="str">
        <f>IF('Finish order'!F187&lt;&gt;0, 'Finish order'!B187,"")</f>
        <v/>
      </c>
      <c r="C189" s="8" t="str">
        <f>IF('Finish order'!F187&lt;&gt;0, 'Finish order'!D187,"")</f>
        <v/>
      </c>
      <c r="D189" s="6" t="str">
        <f>PROPER('Finish order'!H187)</f>
        <v/>
      </c>
      <c r="E189" s="17" t="str">
        <f>IF('Finish order'!I187&lt;&gt;0,'Finish order'!I187,"")</f>
        <v/>
      </c>
      <c r="F189" s="6" t="str">
        <f>IF('Finish order'!K187&lt;&gt;0, (UPPER(LEFT('Finish order'!K187,2))&amp;MID('Finish order'!K187,3,LEN('Finish order'!K187))), "")</f>
        <v/>
      </c>
      <c r="G189" s="22" t="str">
        <f>IF('Finish order'!G187&lt;&gt;0,'Finish order'!G187,"")</f>
        <v/>
      </c>
      <c r="H189" s="3"/>
    </row>
    <row r="190" spans="1:8" ht="15.75" thickBot="1" x14ac:dyDescent="0.25">
      <c r="A190" s="15" t="str">
        <f>IF('Finish order'!F188&lt;&gt;0, 'Finish order'!A188,"")</f>
        <v/>
      </c>
      <c r="B190" s="8" t="str">
        <f>IF('Finish order'!F188&lt;&gt;0, 'Finish order'!B188,"")</f>
        <v/>
      </c>
      <c r="C190" s="8" t="str">
        <f>IF('Finish order'!F188&lt;&gt;0, 'Finish order'!D188,"")</f>
        <v/>
      </c>
      <c r="D190" s="6" t="str">
        <f>PROPER('Finish order'!H188)</f>
        <v/>
      </c>
      <c r="E190" s="17" t="str">
        <f>IF('Finish order'!I188&lt;&gt;0,'Finish order'!I188,"")</f>
        <v/>
      </c>
      <c r="F190" s="6" t="str">
        <f>IF('Finish order'!K188&lt;&gt;0, (UPPER(LEFT('Finish order'!K188,2))&amp;MID('Finish order'!K188,3,LEN('Finish order'!K188))), "")</f>
        <v/>
      </c>
      <c r="G190" s="22" t="str">
        <f>IF('Finish order'!G188&lt;&gt;0,'Finish order'!G188,"")</f>
        <v/>
      </c>
      <c r="H190" s="3"/>
    </row>
    <row r="191" spans="1:8" ht="15.75" thickBot="1" x14ac:dyDescent="0.25">
      <c r="A191" s="15" t="str">
        <f>IF('Finish order'!F189&lt;&gt;0, 'Finish order'!A189,"")</f>
        <v/>
      </c>
      <c r="B191" s="8" t="str">
        <f>IF('Finish order'!F189&lt;&gt;0, 'Finish order'!B189,"")</f>
        <v/>
      </c>
      <c r="C191" s="8" t="str">
        <f>IF('Finish order'!F189&lt;&gt;0, 'Finish order'!D189,"")</f>
        <v/>
      </c>
      <c r="D191" s="6" t="str">
        <f>PROPER('Finish order'!H189)</f>
        <v/>
      </c>
      <c r="E191" s="17" t="str">
        <f>IF('Finish order'!I189&lt;&gt;0,'Finish order'!I189,"")</f>
        <v/>
      </c>
      <c r="F191" s="6" t="str">
        <f>IF('Finish order'!K189&lt;&gt;0, (UPPER(LEFT('Finish order'!K189,2))&amp;MID('Finish order'!K189,3,LEN('Finish order'!K189))), "")</f>
        <v/>
      </c>
      <c r="G191" s="22" t="str">
        <f>IF('Finish order'!G189&lt;&gt;0,'Finish order'!G189,"")</f>
        <v/>
      </c>
      <c r="H191" s="3"/>
    </row>
    <row r="192" spans="1:8" ht="15.75" thickBot="1" x14ac:dyDescent="0.25">
      <c r="A192" s="15" t="str">
        <f>IF('Finish order'!F190&lt;&gt;0, 'Finish order'!A190,"")</f>
        <v/>
      </c>
      <c r="B192" s="8" t="str">
        <f>IF('Finish order'!F190&lt;&gt;0, 'Finish order'!B190,"")</f>
        <v/>
      </c>
      <c r="C192" s="8" t="str">
        <f>IF('Finish order'!F190&lt;&gt;0, 'Finish order'!D190,"")</f>
        <v/>
      </c>
      <c r="D192" s="6" t="str">
        <f>PROPER('Finish order'!H190)</f>
        <v/>
      </c>
      <c r="E192" s="17" t="str">
        <f>IF('Finish order'!I190&lt;&gt;0,'Finish order'!I190,"")</f>
        <v/>
      </c>
      <c r="F192" s="6" t="str">
        <f>IF('Finish order'!K190&lt;&gt;0, (UPPER(LEFT('Finish order'!K190,2))&amp;MID('Finish order'!K190,3,LEN('Finish order'!K190))), "")</f>
        <v/>
      </c>
      <c r="G192" s="22" t="str">
        <f>IF('Finish order'!G190&lt;&gt;0,'Finish order'!G190,"")</f>
        <v/>
      </c>
      <c r="H192" s="3"/>
    </row>
    <row r="193" spans="1:8" ht="15.75" thickBot="1" x14ac:dyDescent="0.25">
      <c r="A193" s="15" t="str">
        <f>IF('Finish order'!F191&lt;&gt;0, 'Finish order'!A191,"")</f>
        <v/>
      </c>
      <c r="B193" s="8" t="str">
        <f>IF('Finish order'!F191&lt;&gt;0, 'Finish order'!B191,"")</f>
        <v/>
      </c>
      <c r="C193" s="8" t="str">
        <f>IF('Finish order'!F191&lt;&gt;0, 'Finish order'!D191,"")</f>
        <v/>
      </c>
      <c r="D193" s="6" t="str">
        <f>PROPER('Finish order'!H191)</f>
        <v/>
      </c>
      <c r="E193" s="17" t="str">
        <f>IF('Finish order'!I191&lt;&gt;0,'Finish order'!I191,"")</f>
        <v/>
      </c>
      <c r="F193" s="6" t="str">
        <f>IF('Finish order'!K191&lt;&gt;0, (UPPER(LEFT('Finish order'!K191,2))&amp;MID('Finish order'!K191,3,LEN('Finish order'!K191))), "")</f>
        <v/>
      </c>
      <c r="G193" s="22" t="str">
        <f>IF('Finish order'!G191&lt;&gt;0,'Finish order'!G191,"")</f>
        <v/>
      </c>
      <c r="H193" s="3"/>
    </row>
    <row r="194" spans="1:8" ht="15.75" thickBot="1" x14ac:dyDescent="0.25">
      <c r="A194" s="15" t="str">
        <f>IF('Finish order'!F192&lt;&gt;0, 'Finish order'!A192,"")</f>
        <v/>
      </c>
      <c r="B194" s="8" t="str">
        <f>IF('Finish order'!F192&lt;&gt;0, 'Finish order'!B192,"")</f>
        <v/>
      </c>
      <c r="C194" s="8" t="str">
        <f>IF('Finish order'!F192&lt;&gt;0, 'Finish order'!D192,"")</f>
        <v/>
      </c>
      <c r="D194" s="6" t="str">
        <f>PROPER('Finish order'!H192)</f>
        <v/>
      </c>
      <c r="E194" s="17" t="str">
        <f>IF('Finish order'!I192&lt;&gt;0,'Finish order'!I192,"")</f>
        <v/>
      </c>
      <c r="F194" s="6" t="str">
        <f>IF('Finish order'!K192&lt;&gt;0, (UPPER(LEFT('Finish order'!K192,2))&amp;MID('Finish order'!K192,3,LEN('Finish order'!K192))), "")</f>
        <v/>
      </c>
      <c r="G194" s="22" t="str">
        <f>IF('Finish order'!G192&lt;&gt;0,'Finish order'!G192,"")</f>
        <v/>
      </c>
      <c r="H194" s="3"/>
    </row>
    <row r="195" spans="1:8" ht="15.75" thickBot="1" x14ac:dyDescent="0.25">
      <c r="A195" s="15" t="str">
        <f>IF('Finish order'!F193&lt;&gt;0, 'Finish order'!A193,"")</f>
        <v/>
      </c>
      <c r="B195" s="8" t="str">
        <f>IF('Finish order'!F193&lt;&gt;0, 'Finish order'!B193,"")</f>
        <v/>
      </c>
      <c r="C195" s="8" t="str">
        <f>IF('Finish order'!F193&lt;&gt;0, 'Finish order'!D193,"")</f>
        <v/>
      </c>
      <c r="D195" s="6" t="str">
        <f>PROPER('Finish order'!H193)</f>
        <v/>
      </c>
      <c r="E195" s="17" t="str">
        <f>IF('Finish order'!I193&lt;&gt;0,'Finish order'!I193,"")</f>
        <v/>
      </c>
      <c r="F195" s="6" t="str">
        <f>IF('Finish order'!K193&lt;&gt;0, (UPPER(LEFT('Finish order'!K193,2))&amp;MID('Finish order'!K193,3,LEN('Finish order'!K193))), "")</f>
        <v/>
      </c>
      <c r="G195" s="22" t="str">
        <f>IF('Finish order'!G193&lt;&gt;0,'Finish order'!G193,"")</f>
        <v/>
      </c>
      <c r="H195" s="3"/>
    </row>
    <row r="196" spans="1:8" ht="15.75" thickBot="1" x14ac:dyDescent="0.25">
      <c r="A196" s="15" t="str">
        <f>IF('Finish order'!F194&lt;&gt;0, 'Finish order'!A194,"")</f>
        <v/>
      </c>
      <c r="B196" s="8" t="str">
        <f>IF('Finish order'!F194&lt;&gt;0, 'Finish order'!B194,"")</f>
        <v/>
      </c>
      <c r="C196" s="8" t="str">
        <f>IF('Finish order'!F194&lt;&gt;0, 'Finish order'!D194,"")</f>
        <v/>
      </c>
      <c r="D196" s="6" t="str">
        <f>PROPER('Finish order'!H194)</f>
        <v/>
      </c>
      <c r="E196" s="17" t="str">
        <f>IF('Finish order'!I194&lt;&gt;0,'Finish order'!I194,"")</f>
        <v/>
      </c>
      <c r="F196" s="6" t="str">
        <f>IF('Finish order'!K194&lt;&gt;0, (UPPER(LEFT('Finish order'!K194,2))&amp;MID('Finish order'!K194,3,LEN('Finish order'!K194))), "")</f>
        <v/>
      </c>
      <c r="G196" s="22" t="str">
        <f>IF('Finish order'!G194&lt;&gt;0,'Finish order'!G194,"")</f>
        <v/>
      </c>
      <c r="H196" s="3"/>
    </row>
    <row r="197" spans="1:8" ht="15.75" thickBot="1" x14ac:dyDescent="0.25">
      <c r="A197" s="15" t="str">
        <f>IF('Finish order'!F195&lt;&gt;0, 'Finish order'!A195,"")</f>
        <v/>
      </c>
      <c r="B197" s="8" t="str">
        <f>IF('Finish order'!F195&lt;&gt;0, 'Finish order'!B195,"")</f>
        <v/>
      </c>
      <c r="C197" s="8" t="str">
        <f>IF('Finish order'!F195&lt;&gt;0, 'Finish order'!D195,"")</f>
        <v/>
      </c>
      <c r="D197" s="6" t="str">
        <f>PROPER('Finish order'!H195)</f>
        <v/>
      </c>
      <c r="E197" s="17" t="str">
        <f>IF('Finish order'!I195&lt;&gt;0,'Finish order'!I195,"")</f>
        <v/>
      </c>
      <c r="F197" s="6" t="str">
        <f>IF('Finish order'!K195&lt;&gt;0, (UPPER(LEFT('Finish order'!K195,2))&amp;MID('Finish order'!K195,3,LEN('Finish order'!K195))), "")</f>
        <v/>
      </c>
      <c r="G197" s="22" t="str">
        <f>IF('Finish order'!G195&lt;&gt;0,'Finish order'!G195,"")</f>
        <v/>
      </c>
      <c r="H197" s="3"/>
    </row>
    <row r="198" spans="1:8" ht="15.75" thickBot="1" x14ac:dyDescent="0.25">
      <c r="A198" s="15" t="str">
        <f>IF('Finish order'!F196&lt;&gt;0, 'Finish order'!A196,"")</f>
        <v/>
      </c>
      <c r="B198" s="8" t="str">
        <f>IF('Finish order'!F196&lt;&gt;0, 'Finish order'!B196,"")</f>
        <v/>
      </c>
      <c r="C198" s="8" t="str">
        <f>IF('Finish order'!F196&lt;&gt;0, 'Finish order'!D196,"")</f>
        <v/>
      </c>
      <c r="D198" s="6" t="str">
        <f>PROPER('Finish order'!H196)</f>
        <v/>
      </c>
      <c r="E198" s="17" t="str">
        <f>IF('Finish order'!I196&lt;&gt;0,'Finish order'!I196,"")</f>
        <v/>
      </c>
      <c r="F198" s="6" t="str">
        <f>IF('Finish order'!K196&lt;&gt;0, (UPPER(LEFT('Finish order'!K196,2))&amp;MID('Finish order'!K196,3,LEN('Finish order'!K196))), "")</f>
        <v/>
      </c>
      <c r="G198" s="22" t="str">
        <f>IF('Finish order'!G196&lt;&gt;0,'Finish order'!G196,"")</f>
        <v/>
      </c>
      <c r="H198" s="3"/>
    </row>
    <row r="199" spans="1:8" ht="15.75" thickBot="1" x14ac:dyDescent="0.25">
      <c r="A199" s="15" t="str">
        <f>IF('Finish order'!F197&lt;&gt;0, 'Finish order'!A197,"")</f>
        <v/>
      </c>
      <c r="B199" s="8" t="str">
        <f>IF('Finish order'!F197&lt;&gt;0, 'Finish order'!B197,"")</f>
        <v/>
      </c>
      <c r="C199" s="8" t="str">
        <f>IF('Finish order'!F197&lt;&gt;0, 'Finish order'!D197,"")</f>
        <v/>
      </c>
      <c r="D199" s="6" t="str">
        <f>PROPER('Finish order'!H197)</f>
        <v/>
      </c>
      <c r="E199" s="17" t="str">
        <f>IF('Finish order'!I197&lt;&gt;0,'Finish order'!I197,"")</f>
        <v/>
      </c>
      <c r="F199" s="6" t="str">
        <f>IF('Finish order'!K197&lt;&gt;0, (UPPER(LEFT('Finish order'!K197,2))&amp;MID('Finish order'!K197,3,LEN('Finish order'!K197))), "")</f>
        <v/>
      </c>
      <c r="G199" s="22" t="str">
        <f>IF('Finish order'!G197&lt;&gt;0,'Finish order'!G197,"")</f>
        <v/>
      </c>
      <c r="H199" s="3"/>
    </row>
    <row r="200" spans="1:8" ht="15.75" thickBot="1" x14ac:dyDescent="0.25">
      <c r="A200" s="15" t="str">
        <f>IF('Finish order'!F198&lt;&gt;0, 'Finish order'!A198,"")</f>
        <v/>
      </c>
      <c r="B200" s="8" t="str">
        <f>IF('Finish order'!F198&lt;&gt;0, 'Finish order'!B198,"")</f>
        <v/>
      </c>
      <c r="C200" s="8" t="str">
        <f>IF('Finish order'!F198&lt;&gt;0, 'Finish order'!D198,"")</f>
        <v/>
      </c>
      <c r="D200" s="6" t="str">
        <f>PROPER('Finish order'!H198)</f>
        <v/>
      </c>
      <c r="E200" s="17" t="str">
        <f>IF('Finish order'!I198&lt;&gt;0,'Finish order'!I198,"")</f>
        <v/>
      </c>
      <c r="F200" s="6" t="str">
        <f>IF('Finish order'!K198&lt;&gt;0, (UPPER(LEFT('Finish order'!K198,2))&amp;MID('Finish order'!K198,3,LEN('Finish order'!K198))), "")</f>
        <v/>
      </c>
      <c r="G200" s="22" t="str">
        <f>IF('Finish order'!G198&lt;&gt;0,'Finish order'!G198,"")</f>
        <v/>
      </c>
      <c r="H200" s="3"/>
    </row>
    <row r="201" spans="1:8" ht="15.75" thickBot="1" x14ac:dyDescent="0.25">
      <c r="A201" s="15" t="str">
        <f>IF('Finish order'!F199&lt;&gt;0, 'Finish order'!A199,"")</f>
        <v/>
      </c>
      <c r="B201" s="8" t="str">
        <f>IF('Finish order'!F199&lt;&gt;0, 'Finish order'!B199,"")</f>
        <v/>
      </c>
      <c r="C201" s="8" t="str">
        <f>IF('Finish order'!F199&lt;&gt;0, 'Finish order'!D199,"")</f>
        <v/>
      </c>
      <c r="D201" s="6" t="str">
        <f>PROPER('Finish order'!H199)</f>
        <v/>
      </c>
      <c r="E201" s="17" t="str">
        <f>IF('Finish order'!I199&lt;&gt;0,'Finish order'!I199,"")</f>
        <v/>
      </c>
      <c r="F201" s="6" t="str">
        <f>IF('Finish order'!K199&lt;&gt;0, (UPPER(LEFT('Finish order'!K199,2))&amp;MID('Finish order'!K199,3,LEN('Finish order'!K199))), "")</f>
        <v/>
      </c>
      <c r="G201" s="22" t="str">
        <f>IF('Finish order'!G199&lt;&gt;0,'Finish order'!G199,"")</f>
        <v/>
      </c>
      <c r="H201" s="3"/>
    </row>
    <row r="202" spans="1:8" ht="15.75" thickBot="1" x14ac:dyDescent="0.25">
      <c r="A202" s="15" t="str">
        <f>IF('Finish order'!F200&lt;&gt;0, 'Finish order'!A200,"")</f>
        <v/>
      </c>
      <c r="B202" s="8" t="str">
        <f>IF('Finish order'!F200&lt;&gt;0, 'Finish order'!B200,"")</f>
        <v/>
      </c>
      <c r="C202" s="8" t="str">
        <f>IF('Finish order'!F200&lt;&gt;0, 'Finish order'!D200,"")</f>
        <v/>
      </c>
      <c r="D202" s="6" t="str">
        <f>PROPER('Finish order'!H200)</f>
        <v/>
      </c>
      <c r="E202" s="17" t="str">
        <f>IF('Finish order'!I200&lt;&gt;0,'Finish order'!I200,"")</f>
        <v/>
      </c>
      <c r="F202" s="6" t="str">
        <f>IF('Finish order'!K200&lt;&gt;0, (UPPER(LEFT('Finish order'!K200,2))&amp;MID('Finish order'!K200,3,LEN('Finish order'!K200))), "")</f>
        <v/>
      </c>
      <c r="G202" s="22" t="str">
        <f>IF('Finish order'!G200&lt;&gt;0,'Finish order'!G200,"")</f>
        <v/>
      </c>
      <c r="H202" s="3"/>
    </row>
    <row r="203" spans="1:8" ht="15.75" thickBot="1" x14ac:dyDescent="0.25">
      <c r="A203" s="19" t="str">
        <f>IF('Finish order'!F201&lt;&gt;0, 'Finish order'!A201,"")</f>
        <v/>
      </c>
      <c r="B203" s="20" t="str">
        <f>IF('Finish order'!F201&lt;&gt;0, 'Finish order'!B201,"")</f>
        <v/>
      </c>
      <c r="C203" s="20" t="str">
        <f>IF('Finish order'!F201&lt;&gt;0, 'Finish order'!D201,"")</f>
        <v/>
      </c>
      <c r="D203" s="7" t="str">
        <f>PROPER('Finish order'!H201)</f>
        <v/>
      </c>
      <c r="E203" s="16" t="str">
        <f>IF('Finish order'!I201&lt;&gt;0,'Finish order'!I201,"")</f>
        <v/>
      </c>
      <c r="F203" s="7" t="str">
        <f>IF('Finish order'!K201&lt;&gt;0, (UPPER(LEFT('Finish order'!K201,2))&amp;MID('Finish order'!K201,3,LEN('Finish order'!K201))), "")</f>
        <v/>
      </c>
      <c r="G203" s="23" t="str">
        <f>IF('Finish order'!G201&lt;&gt;0,'Finish order'!G201,"")</f>
        <v/>
      </c>
      <c r="H203" s="3"/>
    </row>
    <row r="204" spans="1:8" ht="15.75" thickBot="1" x14ac:dyDescent="0.25">
      <c r="A204" s="19" t="str">
        <f>IF('Finish order'!F202&lt;&gt;0, 'Finish order'!A202,"")</f>
        <v/>
      </c>
      <c r="B204" s="20" t="str">
        <f>IF('Finish order'!F202&lt;&gt;0, 'Finish order'!B202,"")</f>
        <v/>
      </c>
      <c r="C204" s="20" t="str">
        <f>IF('Finish order'!F202&lt;&gt;0, 'Finish order'!D202,"")</f>
        <v/>
      </c>
      <c r="D204" s="7" t="str">
        <f>PROPER('Finish order'!H202)</f>
        <v/>
      </c>
      <c r="E204" s="16" t="str">
        <f>IF('Finish order'!I202&lt;&gt;0,'Finish order'!I202,"")</f>
        <v/>
      </c>
      <c r="F204" s="7" t="str">
        <f>IF('Finish order'!K202&lt;&gt;0, (UPPER(LEFT('Finish order'!K202,2))&amp;MID('Finish order'!K202,3,LEN('Finish order'!K202))), "")</f>
        <v/>
      </c>
      <c r="G204" s="23" t="str">
        <f>IF('Finish order'!G202&lt;&gt;0,'Finish order'!G202,"")</f>
        <v/>
      </c>
    </row>
    <row r="205" spans="1:8" ht="15.75" thickBot="1" x14ac:dyDescent="0.25">
      <c r="A205" s="19" t="str">
        <f>IF('Finish order'!F203&lt;&gt;0, 'Finish order'!A203,"")</f>
        <v/>
      </c>
      <c r="B205" s="20" t="str">
        <f>IF('Finish order'!F203&lt;&gt;0, 'Finish order'!B203,"")</f>
        <v/>
      </c>
      <c r="C205" s="20" t="str">
        <f>IF('Finish order'!F203&lt;&gt;0, 'Finish order'!D203,"")</f>
        <v/>
      </c>
      <c r="D205" s="7" t="str">
        <f>PROPER('Finish order'!H203)</f>
        <v/>
      </c>
      <c r="E205" s="16" t="str">
        <f>IF('Finish order'!I203&lt;&gt;0,'Finish order'!I203,"")</f>
        <v/>
      </c>
      <c r="F205" s="7" t="str">
        <f>IF('Finish order'!K203&lt;&gt;0, (UPPER(LEFT('Finish order'!K203,2))&amp;MID('Finish order'!K203,3,LEN('Finish order'!K203))), "")</f>
        <v/>
      </c>
      <c r="G205" s="23" t="str">
        <f>IF('Finish order'!G203&lt;&gt;0,'Finish order'!G203,"")</f>
        <v/>
      </c>
    </row>
    <row r="206" spans="1:8" ht="15.75" thickBot="1" x14ac:dyDescent="0.25">
      <c r="A206" s="19" t="str">
        <f>IF('Finish order'!F204&lt;&gt;0, 'Finish order'!A204,"")</f>
        <v/>
      </c>
      <c r="B206" s="20" t="str">
        <f>IF('Finish order'!F204&lt;&gt;0, 'Finish order'!B204,"")</f>
        <v/>
      </c>
      <c r="C206" s="20" t="str">
        <f>IF('Finish order'!F204&lt;&gt;0, 'Finish order'!D204,"")</f>
        <v/>
      </c>
      <c r="D206" s="7" t="str">
        <f>PROPER('Finish order'!H204)</f>
        <v/>
      </c>
      <c r="E206" s="16" t="str">
        <f>IF('Finish order'!I204&lt;&gt;0,'Finish order'!I204,"")</f>
        <v/>
      </c>
      <c r="F206" s="7" t="str">
        <f>IF('Finish order'!K204&lt;&gt;0, (UPPER(LEFT('Finish order'!K204,2))&amp;MID('Finish order'!K204,3,LEN('Finish order'!K204))), "")</f>
        <v/>
      </c>
      <c r="G206" s="23" t="str">
        <f>IF('Finish order'!G204&lt;&gt;0,'Finish order'!G204,"")</f>
        <v/>
      </c>
    </row>
    <row r="207" spans="1:8" ht="15.75" thickBot="1" x14ac:dyDescent="0.25">
      <c r="A207" s="19" t="str">
        <f>IF('Finish order'!F205&lt;&gt;0, 'Finish order'!A205,"")</f>
        <v/>
      </c>
      <c r="B207" s="20" t="str">
        <f>IF('Finish order'!F205&lt;&gt;0, 'Finish order'!B205,"")</f>
        <v/>
      </c>
      <c r="C207" s="20" t="str">
        <f>IF('Finish order'!F205&lt;&gt;0, 'Finish order'!D205,"")</f>
        <v/>
      </c>
      <c r="D207" s="7" t="str">
        <f>PROPER('Finish order'!H205)</f>
        <v/>
      </c>
      <c r="E207" s="16" t="str">
        <f>IF('Finish order'!I205&lt;&gt;0,'Finish order'!I205,"")</f>
        <v/>
      </c>
      <c r="F207" s="7" t="str">
        <f>IF('Finish order'!K205&lt;&gt;0, (UPPER(LEFT('Finish order'!K205,2))&amp;MID('Finish order'!K205,3,LEN('Finish order'!K205))), "")</f>
        <v/>
      </c>
      <c r="G207" s="23" t="str">
        <f>IF('Finish order'!G205&lt;&gt;0,'Finish order'!G205,"")</f>
        <v/>
      </c>
    </row>
    <row r="208" spans="1:8" ht="15.75" thickBot="1" x14ac:dyDescent="0.25">
      <c r="A208" s="19" t="str">
        <f>IF('Finish order'!F206&lt;&gt;0, 'Finish order'!A206,"")</f>
        <v/>
      </c>
      <c r="B208" s="20" t="str">
        <f>IF('Finish order'!F206&lt;&gt;0, 'Finish order'!B206,"")</f>
        <v/>
      </c>
      <c r="C208" s="20" t="str">
        <f>IF('Finish order'!F206&lt;&gt;0, 'Finish order'!D206,"")</f>
        <v/>
      </c>
      <c r="D208" s="7" t="str">
        <f>PROPER('Finish order'!H206)</f>
        <v/>
      </c>
      <c r="E208" s="16" t="str">
        <f>IF('Finish order'!I206&lt;&gt;0,'Finish order'!I206,"")</f>
        <v/>
      </c>
      <c r="F208" s="7" t="str">
        <f>IF('Finish order'!K206&lt;&gt;0, (UPPER(LEFT('Finish order'!K206,2))&amp;MID('Finish order'!K206,3,LEN('Finish order'!K206))), "")</f>
        <v/>
      </c>
      <c r="G208" s="23" t="str">
        <f>IF('Finish order'!G206&lt;&gt;0,'Finish order'!G206,"")</f>
        <v/>
      </c>
    </row>
    <row r="209" spans="1:7" ht="15.75" thickBot="1" x14ac:dyDescent="0.25">
      <c r="A209" s="19" t="str">
        <f>IF('Finish order'!F207&lt;&gt;0, 'Finish order'!A207,"")</f>
        <v/>
      </c>
      <c r="B209" s="20" t="str">
        <f>IF('Finish order'!F207&lt;&gt;0, 'Finish order'!B207,"")</f>
        <v/>
      </c>
      <c r="C209" s="20" t="str">
        <f>IF('Finish order'!F207&lt;&gt;0, 'Finish order'!D207,"")</f>
        <v/>
      </c>
      <c r="D209" s="7" t="str">
        <f>PROPER('Finish order'!H207)</f>
        <v/>
      </c>
      <c r="E209" s="16" t="str">
        <f>IF('Finish order'!I207&lt;&gt;0,'Finish order'!I207,"")</f>
        <v/>
      </c>
      <c r="F209" s="7" t="str">
        <f>IF('Finish order'!K207&lt;&gt;0, (UPPER(LEFT('Finish order'!K207,2))&amp;MID('Finish order'!K207,3,LEN('Finish order'!K207))), "")</f>
        <v/>
      </c>
      <c r="G209" s="23" t="str">
        <f>IF('Finish order'!G207&lt;&gt;0,'Finish order'!G207,"")</f>
        <v/>
      </c>
    </row>
    <row r="210" spans="1:7" ht="15.75" thickBot="1" x14ac:dyDescent="0.25">
      <c r="A210" s="19" t="str">
        <f>IF('Finish order'!F208&lt;&gt;0, 'Finish order'!A208,"")</f>
        <v/>
      </c>
      <c r="B210" s="20" t="str">
        <f>IF('Finish order'!F208&lt;&gt;0, 'Finish order'!B208,"")</f>
        <v/>
      </c>
      <c r="C210" s="20" t="str">
        <f>IF('Finish order'!F208&lt;&gt;0, 'Finish order'!D208,"")</f>
        <v/>
      </c>
      <c r="D210" s="7" t="str">
        <f>PROPER('Finish order'!H208)</f>
        <v/>
      </c>
      <c r="E210" s="16" t="str">
        <f>IF('Finish order'!I208&lt;&gt;0,'Finish order'!I208,"")</f>
        <v/>
      </c>
      <c r="F210" s="7" t="str">
        <f>IF('Finish order'!K208&lt;&gt;0, (UPPER(LEFT('Finish order'!K208,2))&amp;MID('Finish order'!K208,3,LEN('Finish order'!K208))), "")</f>
        <v/>
      </c>
      <c r="G210" s="23" t="str">
        <f>IF('Finish order'!G208&lt;&gt;0,'Finish order'!G208,"")</f>
        <v/>
      </c>
    </row>
    <row r="211" spans="1:7" ht="15.75" thickBot="1" x14ac:dyDescent="0.25">
      <c r="A211" s="19" t="str">
        <f>IF('Finish order'!F209&lt;&gt;0, 'Finish order'!A209,"")</f>
        <v/>
      </c>
      <c r="B211" s="20" t="str">
        <f>IF('Finish order'!F209&lt;&gt;0, 'Finish order'!B209,"")</f>
        <v/>
      </c>
      <c r="C211" s="20" t="str">
        <f>IF('Finish order'!F209&lt;&gt;0, 'Finish order'!D209,"")</f>
        <v/>
      </c>
      <c r="D211" s="7" t="str">
        <f>PROPER('Finish order'!H209)</f>
        <v/>
      </c>
      <c r="E211" s="16" t="str">
        <f>IF('Finish order'!I209&lt;&gt;0,'Finish order'!I209,"")</f>
        <v/>
      </c>
      <c r="F211" s="7" t="str">
        <f>IF('Finish order'!K209&lt;&gt;0, (UPPER(LEFT('Finish order'!K209,2))&amp;MID('Finish order'!K209,3,LEN('Finish order'!K209))), "")</f>
        <v/>
      </c>
      <c r="G211" s="23" t="str">
        <f>IF('Finish order'!G209&lt;&gt;0,'Finish order'!G209,"")</f>
        <v/>
      </c>
    </row>
    <row r="212" spans="1:7" ht="15.75" thickBot="1" x14ac:dyDescent="0.25">
      <c r="A212" s="19" t="str">
        <f>IF('Finish order'!F210&lt;&gt;0, 'Finish order'!A210,"")</f>
        <v/>
      </c>
      <c r="B212" s="20" t="str">
        <f>IF('Finish order'!F210&lt;&gt;0, 'Finish order'!B210,"")</f>
        <v/>
      </c>
      <c r="C212" s="20" t="str">
        <f>IF('Finish order'!F210&lt;&gt;0, 'Finish order'!D210,"")</f>
        <v/>
      </c>
      <c r="D212" s="7" t="str">
        <f>PROPER('Finish order'!H210)</f>
        <v/>
      </c>
      <c r="E212" s="16" t="str">
        <f>IF('Finish order'!I210&lt;&gt;0,'Finish order'!I210,"")</f>
        <v/>
      </c>
      <c r="F212" s="7" t="str">
        <f>IF('Finish order'!K210&lt;&gt;0, (UPPER(LEFT('Finish order'!K210,2))&amp;MID('Finish order'!K210,3,LEN('Finish order'!K210))), "")</f>
        <v/>
      </c>
      <c r="G212" s="23" t="str">
        <f>IF('Finish order'!G210&lt;&gt;0,'Finish order'!G210,"")</f>
        <v/>
      </c>
    </row>
    <row r="213" spans="1:7" ht="15.75" thickBot="1" x14ac:dyDescent="0.25">
      <c r="A213" s="19" t="str">
        <f>IF('Finish order'!F211&lt;&gt;0, 'Finish order'!A211,"")</f>
        <v/>
      </c>
      <c r="B213" s="20" t="str">
        <f>IF('Finish order'!F211&lt;&gt;0, 'Finish order'!B211,"")</f>
        <v/>
      </c>
      <c r="C213" s="20" t="str">
        <f>IF('Finish order'!F211&lt;&gt;0, 'Finish order'!D211,"")</f>
        <v/>
      </c>
      <c r="D213" s="7" t="str">
        <f>PROPER('Finish order'!H211)</f>
        <v/>
      </c>
      <c r="E213" s="16" t="str">
        <f>IF('Finish order'!I211&lt;&gt;0,'Finish order'!I211,"")</f>
        <v/>
      </c>
      <c r="F213" s="7" t="str">
        <f>IF('Finish order'!K211&lt;&gt;0, (UPPER(LEFT('Finish order'!K211,2))&amp;MID('Finish order'!K211,3,LEN('Finish order'!K211))), "")</f>
        <v/>
      </c>
      <c r="G213" s="23" t="str">
        <f>IF('Finish order'!G211&lt;&gt;0,'Finish order'!G211,"")</f>
        <v/>
      </c>
    </row>
    <row r="214" spans="1:7" ht="15.75" thickBot="1" x14ac:dyDescent="0.25">
      <c r="A214" s="19" t="str">
        <f>IF('Finish order'!F212&lt;&gt;0, 'Finish order'!A212,"")</f>
        <v/>
      </c>
      <c r="B214" s="20" t="str">
        <f>IF('Finish order'!F212&lt;&gt;0, 'Finish order'!B212,"")</f>
        <v/>
      </c>
      <c r="C214" s="20" t="str">
        <f>IF('Finish order'!F212&lt;&gt;0, 'Finish order'!D212,"")</f>
        <v/>
      </c>
      <c r="D214" s="7" t="str">
        <f>PROPER('Finish order'!H212)</f>
        <v/>
      </c>
      <c r="E214" s="16" t="str">
        <f>IF('Finish order'!I212&lt;&gt;0,'Finish order'!I212,"")</f>
        <v/>
      </c>
      <c r="F214" s="7" t="str">
        <f>IF('Finish order'!K212&lt;&gt;0, (UPPER(LEFT('Finish order'!K212,2))&amp;MID('Finish order'!K212,3,LEN('Finish order'!K212))), "")</f>
        <v/>
      </c>
      <c r="G214" s="23" t="str">
        <f>IF('Finish order'!G212&lt;&gt;0,'Finish order'!G212,"")</f>
        <v/>
      </c>
    </row>
    <row r="215" spans="1:7" ht="15.75" thickBot="1" x14ac:dyDescent="0.25">
      <c r="A215" s="19" t="str">
        <f>IF('Finish order'!F213&lt;&gt;0, 'Finish order'!A213,"")</f>
        <v/>
      </c>
      <c r="B215" s="20" t="str">
        <f>IF('Finish order'!F213&lt;&gt;0, 'Finish order'!B213,"")</f>
        <v/>
      </c>
      <c r="C215" s="20" t="str">
        <f>IF('Finish order'!F213&lt;&gt;0, 'Finish order'!D213,"")</f>
        <v/>
      </c>
      <c r="D215" s="7" t="str">
        <f>PROPER('Finish order'!H213)</f>
        <v/>
      </c>
      <c r="E215" s="16" t="str">
        <f>IF('Finish order'!I213&lt;&gt;0,'Finish order'!I213,"")</f>
        <v/>
      </c>
      <c r="F215" s="7" t="str">
        <f>IF('Finish order'!K213&lt;&gt;0, (UPPER(LEFT('Finish order'!K213,2))&amp;MID('Finish order'!K213,3,LEN('Finish order'!K213))), "")</f>
        <v/>
      </c>
      <c r="G215" s="23" t="str">
        <f>IF('Finish order'!G213&lt;&gt;0,'Finish order'!G213,"")</f>
        <v/>
      </c>
    </row>
    <row r="216" spans="1:7" ht="15.75" thickBot="1" x14ac:dyDescent="0.25">
      <c r="A216" s="19" t="str">
        <f>IF('Finish order'!F214&lt;&gt;0, 'Finish order'!A214,"")</f>
        <v/>
      </c>
      <c r="B216" s="20" t="str">
        <f>IF('Finish order'!F214&lt;&gt;0, 'Finish order'!B214,"")</f>
        <v/>
      </c>
      <c r="C216" s="20" t="str">
        <f>IF('Finish order'!F214&lt;&gt;0, 'Finish order'!D214,"")</f>
        <v/>
      </c>
      <c r="D216" s="7" t="str">
        <f>PROPER('Finish order'!H214)</f>
        <v/>
      </c>
      <c r="E216" s="16" t="str">
        <f>IF('Finish order'!I214&lt;&gt;0,'Finish order'!I214,"")</f>
        <v/>
      </c>
      <c r="F216" s="7" t="str">
        <f>IF('Finish order'!K214&lt;&gt;0, (UPPER(LEFT('Finish order'!K214,2))&amp;MID('Finish order'!K214,3,LEN('Finish order'!K214))), "")</f>
        <v/>
      </c>
      <c r="G216" s="23" t="str">
        <f>IF('Finish order'!G214&lt;&gt;0,'Finish order'!G214,"")</f>
        <v/>
      </c>
    </row>
    <row r="217" spans="1:7" ht="15.75" thickBot="1" x14ac:dyDescent="0.25">
      <c r="A217" s="19" t="str">
        <f>IF('Finish order'!F215&lt;&gt;0, 'Finish order'!A215,"")</f>
        <v/>
      </c>
      <c r="B217" s="20" t="str">
        <f>IF('Finish order'!F215&lt;&gt;0, 'Finish order'!B215,"")</f>
        <v/>
      </c>
      <c r="C217" s="20" t="str">
        <f>IF('Finish order'!F215&lt;&gt;0, 'Finish order'!D215,"")</f>
        <v/>
      </c>
      <c r="D217" s="7" t="str">
        <f>PROPER('Finish order'!H215)</f>
        <v/>
      </c>
      <c r="E217" s="16" t="str">
        <f>IF('Finish order'!I215&lt;&gt;0,'Finish order'!I215,"")</f>
        <v/>
      </c>
      <c r="F217" s="7" t="str">
        <f>IF('Finish order'!K215&lt;&gt;0, (UPPER(LEFT('Finish order'!K215,2))&amp;MID('Finish order'!K215,3,LEN('Finish order'!K215))), "")</f>
        <v/>
      </c>
      <c r="G217" s="23" t="str">
        <f>IF('Finish order'!G215&lt;&gt;0,'Finish order'!G215,"")</f>
        <v/>
      </c>
    </row>
    <row r="218" spans="1:7" ht="15.75" thickBot="1" x14ac:dyDescent="0.25">
      <c r="A218" s="19" t="str">
        <f>IF('Finish order'!F216&lt;&gt;0, 'Finish order'!A216,"")</f>
        <v/>
      </c>
      <c r="B218" s="20" t="str">
        <f>IF('Finish order'!F216&lt;&gt;0, 'Finish order'!B216,"")</f>
        <v/>
      </c>
      <c r="C218" s="20" t="str">
        <f>IF('Finish order'!F216&lt;&gt;0, 'Finish order'!D216,"")</f>
        <v/>
      </c>
      <c r="D218" s="7" t="str">
        <f>PROPER('Finish order'!H216)</f>
        <v/>
      </c>
      <c r="E218" s="16" t="str">
        <f>IF('Finish order'!I216&lt;&gt;0,'Finish order'!I216,"")</f>
        <v/>
      </c>
      <c r="F218" s="7" t="str">
        <f>IF('Finish order'!K216&lt;&gt;0, (UPPER(LEFT('Finish order'!K216,2))&amp;MID('Finish order'!K216,3,LEN('Finish order'!K216))), "")</f>
        <v/>
      </c>
      <c r="G218" s="23" t="str">
        <f>IF('Finish order'!G216&lt;&gt;0,'Finish order'!G216,"")</f>
        <v/>
      </c>
    </row>
    <row r="219" spans="1:7" ht="15.75" thickBot="1" x14ac:dyDescent="0.25">
      <c r="A219" s="19" t="str">
        <f>IF('Finish order'!F217&lt;&gt;0, 'Finish order'!A217,"")</f>
        <v/>
      </c>
      <c r="B219" s="20" t="str">
        <f>IF('Finish order'!F217&lt;&gt;0, 'Finish order'!B217,"")</f>
        <v/>
      </c>
      <c r="C219" s="20" t="str">
        <f>IF('Finish order'!F217&lt;&gt;0, 'Finish order'!D217,"")</f>
        <v/>
      </c>
      <c r="D219" s="7" t="str">
        <f>PROPER('Finish order'!H217)</f>
        <v/>
      </c>
      <c r="E219" s="16" t="str">
        <f>IF('Finish order'!I217&lt;&gt;0,'Finish order'!I217,"")</f>
        <v/>
      </c>
      <c r="F219" s="7" t="str">
        <f>IF('Finish order'!K217&lt;&gt;0, (UPPER(LEFT('Finish order'!K217,2))&amp;MID('Finish order'!K217,3,LEN('Finish order'!K217))), "")</f>
        <v/>
      </c>
      <c r="G219" s="23" t="str">
        <f>IF('Finish order'!G217&lt;&gt;0,'Finish order'!G217,"")</f>
        <v/>
      </c>
    </row>
    <row r="220" spans="1:7" ht="15.75" thickBot="1" x14ac:dyDescent="0.25">
      <c r="A220" s="19" t="str">
        <f>IF('Finish order'!F218&lt;&gt;0, 'Finish order'!A218,"")</f>
        <v/>
      </c>
      <c r="B220" s="20" t="str">
        <f>IF('Finish order'!F218&lt;&gt;0, 'Finish order'!B218,"")</f>
        <v/>
      </c>
      <c r="C220" s="20" t="str">
        <f>IF('Finish order'!F218&lt;&gt;0, 'Finish order'!D218,"")</f>
        <v/>
      </c>
      <c r="D220" s="7" t="str">
        <f>PROPER('Finish order'!H218)</f>
        <v/>
      </c>
      <c r="E220" s="16" t="str">
        <f>IF('Finish order'!I218&lt;&gt;0,'Finish order'!I218,"")</f>
        <v/>
      </c>
      <c r="F220" s="7" t="str">
        <f>IF('Finish order'!K218&lt;&gt;0, (UPPER(LEFT('Finish order'!K218,2))&amp;MID('Finish order'!K218,3,LEN('Finish order'!K218))), "")</f>
        <v/>
      </c>
      <c r="G220" s="23" t="str">
        <f>IF('Finish order'!G218&lt;&gt;0,'Finish order'!G218,"")</f>
        <v/>
      </c>
    </row>
    <row r="221" spans="1:7" ht="15.75" thickBot="1" x14ac:dyDescent="0.25">
      <c r="A221" s="19" t="str">
        <f>IF('Finish order'!F219&lt;&gt;0, 'Finish order'!A219,"")</f>
        <v/>
      </c>
      <c r="B221" s="20" t="str">
        <f>IF('Finish order'!F219&lt;&gt;0, 'Finish order'!B219,"")</f>
        <v/>
      </c>
      <c r="C221" s="20" t="str">
        <f>IF('Finish order'!F219&lt;&gt;0, 'Finish order'!D219,"")</f>
        <v/>
      </c>
      <c r="D221" s="7" t="str">
        <f>PROPER('Finish order'!H219)</f>
        <v/>
      </c>
      <c r="E221" s="16" t="str">
        <f>IF('Finish order'!I219&lt;&gt;0,'Finish order'!I219,"")</f>
        <v/>
      </c>
      <c r="F221" s="7" t="str">
        <f>IF('Finish order'!K219&lt;&gt;0, (UPPER(LEFT('Finish order'!K219,2))&amp;MID('Finish order'!K219,3,LEN('Finish order'!K219))), "")</f>
        <v/>
      </c>
      <c r="G221" s="23" t="str">
        <f>IF('Finish order'!G219&lt;&gt;0,'Finish order'!G219,"")</f>
        <v/>
      </c>
    </row>
    <row r="222" spans="1:7" ht="15.75" thickBot="1" x14ac:dyDescent="0.25">
      <c r="A222" s="19" t="str">
        <f>IF('Finish order'!F220&lt;&gt;0, 'Finish order'!A220,"")</f>
        <v/>
      </c>
      <c r="B222" s="20" t="str">
        <f>IF('Finish order'!F220&lt;&gt;0, 'Finish order'!B220,"")</f>
        <v/>
      </c>
      <c r="C222" s="20" t="str">
        <f>IF('Finish order'!F220&lt;&gt;0, 'Finish order'!D220,"")</f>
        <v/>
      </c>
      <c r="D222" s="7" t="str">
        <f>PROPER('Finish order'!H220)</f>
        <v/>
      </c>
      <c r="E222" s="16" t="str">
        <f>IF('Finish order'!I220&lt;&gt;0,'Finish order'!I220,"")</f>
        <v/>
      </c>
      <c r="F222" s="7" t="str">
        <f>IF('Finish order'!K220&lt;&gt;0, (UPPER(LEFT('Finish order'!K220,2))&amp;MID('Finish order'!K220,3,LEN('Finish order'!K220))), "")</f>
        <v/>
      </c>
      <c r="G222" s="23" t="str">
        <f>IF('Finish order'!G220&lt;&gt;0,'Finish order'!G220,"")</f>
        <v/>
      </c>
    </row>
    <row r="223" spans="1:7" ht="15.75" thickBot="1" x14ac:dyDescent="0.25">
      <c r="A223" s="19" t="str">
        <f>IF('Finish order'!F221&lt;&gt;0, 'Finish order'!A221,"")</f>
        <v/>
      </c>
      <c r="B223" s="20" t="str">
        <f>IF('Finish order'!F221&lt;&gt;0, 'Finish order'!B221,"")</f>
        <v/>
      </c>
      <c r="C223" s="20" t="str">
        <f>IF('Finish order'!F221&lt;&gt;0, 'Finish order'!D221,"")</f>
        <v/>
      </c>
      <c r="D223" s="7" t="str">
        <f>PROPER('Finish order'!H221)</f>
        <v/>
      </c>
      <c r="E223" s="16" t="str">
        <f>IF('Finish order'!I221&lt;&gt;0,'Finish order'!I221,"")</f>
        <v/>
      </c>
      <c r="F223" s="7" t="str">
        <f>IF('Finish order'!K221&lt;&gt;0, (UPPER(LEFT('Finish order'!K221,2))&amp;MID('Finish order'!K221,3,LEN('Finish order'!K221))), "")</f>
        <v/>
      </c>
      <c r="G223" s="23" t="str">
        <f>IF('Finish order'!G221&lt;&gt;0,'Finish order'!G221,"")</f>
        <v/>
      </c>
    </row>
    <row r="224" spans="1:7" ht="15.75" thickBot="1" x14ac:dyDescent="0.25">
      <c r="A224" s="19" t="str">
        <f>IF('Finish order'!F222&lt;&gt;0, 'Finish order'!A222,"")</f>
        <v/>
      </c>
      <c r="B224" s="20" t="str">
        <f>IF('Finish order'!F222&lt;&gt;0, 'Finish order'!B222,"")</f>
        <v/>
      </c>
      <c r="C224" s="20" t="str">
        <f>IF('Finish order'!F222&lt;&gt;0, 'Finish order'!D222,"")</f>
        <v/>
      </c>
      <c r="D224" s="7" t="str">
        <f>PROPER('Finish order'!H222)</f>
        <v/>
      </c>
      <c r="E224" s="16" t="str">
        <f>IF('Finish order'!I222&lt;&gt;0,'Finish order'!I222,"")</f>
        <v/>
      </c>
      <c r="F224" s="7" t="str">
        <f>IF('Finish order'!K222&lt;&gt;0, (UPPER(LEFT('Finish order'!K222,2))&amp;MID('Finish order'!K222,3,LEN('Finish order'!K222))), "")</f>
        <v/>
      </c>
      <c r="G224" s="23" t="str">
        <f>IF('Finish order'!G222&lt;&gt;0,'Finish order'!G222,"")</f>
        <v/>
      </c>
    </row>
    <row r="225" spans="1:7" ht="15.75" thickBot="1" x14ac:dyDescent="0.25">
      <c r="A225" s="19" t="str">
        <f>IF('Finish order'!F223&lt;&gt;0, 'Finish order'!A223,"")</f>
        <v/>
      </c>
      <c r="B225" s="20" t="str">
        <f>IF('Finish order'!F223&lt;&gt;0, 'Finish order'!B223,"")</f>
        <v/>
      </c>
      <c r="C225" s="20" t="str">
        <f>IF('Finish order'!F223&lt;&gt;0, 'Finish order'!D223,"")</f>
        <v/>
      </c>
      <c r="D225" s="7" t="str">
        <f>PROPER('Finish order'!H223)</f>
        <v/>
      </c>
      <c r="E225" s="16" t="str">
        <f>IF('Finish order'!I223&lt;&gt;0,'Finish order'!I223,"")</f>
        <v/>
      </c>
      <c r="F225" s="7" t="str">
        <f>IF('Finish order'!K223&lt;&gt;0, (UPPER(LEFT('Finish order'!K223,2))&amp;MID('Finish order'!K223,3,LEN('Finish order'!K223))), "")</f>
        <v/>
      </c>
      <c r="G225" s="23" t="str">
        <f>IF('Finish order'!G223&lt;&gt;0,'Finish order'!G223,"")</f>
        <v/>
      </c>
    </row>
    <row r="226" spans="1:7" ht="15.75" thickBot="1" x14ac:dyDescent="0.25">
      <c r="A226" s="19" t="str">
        <f>IF('Finish order'!F224&lt;&gt;0, 'Finish order'!A224,"")</f>
        <v/>
      </c>
      <c r="B226" s="20" t="str">
        <f>IF('Finish order'!F224&lt;&gt;0, 'Finish order'!B224,"")</f>
        <v/>
      </c>
      <c r="C226" s="20" t="str">
        <f>IF('Finish order'!F224&lt;&gt;0, 'Finish order'!D224,"")</f>
        <v/>
      </c>
      <c r="D226" s="7" t="str">
        <f>PROPER('Finish order'!H224)</f>
        <v/>
      </c>
      <c r="E226" s="16" t="str">
        <f>IF('Finish order'!I224&lt;&gt;0,'Finish order'!I224,"")</f>
        <v/>
      </c>
      <c r="F226" s="7" t="str">
        <f>IF('Finish order'!K224&lt;&gt;0, (UPPER(LEFT('Finish order'!K224,2))&amp;MID('Finish order'!K224,3,LEN('Finish order'!K224))), "")</f>
        <v/>
      </c>
      <c r="G226" s="23" t="str">
        <f>IF('Finish order'!G224&lt;&gt;0,'Finish order'!G224,"")</f>
        <v/>
      </c>
    </row>
    <row r="227" spans="1:7" ht="15.75" thickBot="1" x14ac:dyDescent="0.25">
      <c r="A227" s="19" t="str">
        <f>IF('Finish order'!F225&lt;&gt;0, 'Finish order'!A225,"")</f>
        <v/>
      </c>
      <c r="B227" s="20" t="str">
        <f>IF('Finish order'!F225&lt;&gt;0, 'Finish order'!B225,"")</f>
        <v/>
      </c>
      <c r="C227" s="20" t="str">
        <f>IF('Finish order'!F225&lt;&gt;0, 'Finish order'!D225,"")</f>
        <v/>
      </c>
      <c r="D227" s="7" t="str">
        <f>PROPER('Finish order'!H225)</f>
        <v/>
      </c>
      <c r="E227" s="16" t="str">
        <f>IF('Finish order'!I225&lt;&gt;0,'Finish order'!I225,"")</f>
        <v/>
      </c>
      <c r="F227" s="7" t="str">
        <f>IF('Finish order'!K225&lt;&gt;0, (UPPER(LEFT('Finish order'!K225,2))&amp;MID('Finish order'!K225,3,LEN('Finish order'!K225))), "")</f>
        <v/>
      </c>
      <c r="G227" s="23" t="str">
        <f>IF('Finish order'!G225&lt;&gt;0,'Finish order'!G225,"")</f>
        <v/>
      </c>
    </row>
    <row r="228" spans="1:7" ht="15.75" thickBot="1" x14ac:dyDescent="0.25">
      <c r="A228" s="19" t="str">
        <f>IF('Finish order'!F226&lt;&gt;0, 'Finish order'!A226,"")</f>
        <v/>
      </c>
      <c r="B228" s="20" t="str">
        <f>IF('Finish order'!F226&lt;&gt;0, 'Finish order'!B226,"")</f>
        <v/>
      </c>
      <c r="C228" s="20" t="str">
        <f>IF('Finish order'!F226&lt;&gt;0, 'Finish order'!D226,"")</f>
        <v/>
      </c>
      <c r="D228" s="7" t="str">
        <f>PROPER('Finish order'!H226)</f>
        <v/>
      </c>
      <c r="E228" s="16" t="str">
        <f>IF('Finish order'!I226&lt;&gt;0,'Finish order'!I226,"")</f>
        <v/>
      </c>
      <c r="F228" s="7" t="str">
        <f>IF('Finish order'!K226&lt;&gt;0, (UPPER(LEFT('Finish order'!K226,2))&amp;MID('Finish order'!K226,3,LEN('Finish order'!K226))), "")</f>
        <v/>
      </c>
      <c r="G228" s="23" t="str">
        <f>IF('Finish order'!G226&lt;&gt;0,'Finish order'!G226,"")</f>
        <v/>
      </c>
    </row>
    <row r="229" spans="1:7" ht="15.75" thickBot="1" x14ac:dyDescent="0.25">
      <c r="A229" s="19" t="str">
        <f>IF('Finish order'!F227&lt;&gt;0, 'Finish order'!A227,"")</f>
        <v/>
      </c>
      <c r="B229" s="20" t="str">
        <f>IF('Finish order'!F227&lt;&gt;0, 'Finish order'!B227,"")</f>
        <v/>
      </c>
      <c r="C229" s="20" t="str">
        <f>IF('Finish order'!F227&lt;&gt;0, 'Finish order'!D227,"")</f>
        <v/>
      </c>
      <c r="D229" s="7" t="str">
        <f>PROPER('Finish order'!H227)</f>
        <v/>
      </c>
      <c r="E229" s="16" t="str">
        <f>IF('Finish order'!I227&lt;&gt;0,'Finish order'!I227,"")</f>
        <v/>
      </c>
      <c r="F229" s="7" t="str">
        <f>IF('Finish order'!K227&lt;&gt;0, (UPPER(LEFT('Finish order'!K227,2))&amp;MID('Finish order'!K227,3,LEN('Finish order'!K227))), "")</f>
        <v/>
      </c>
      <c r="G229" s="23" t="str">
        <f>IF('Finish order'!G227&lt;&gt;0,'Finish order'!G227,"")</f>
        <v/>
      </c>
    </row>
    <row r="230" spans="1:7" ht="15.75" thickBot="1" x14ac:dyDescent="0.25">
      <c r="A230" s="19" t="str">
        <f>IF('Finish order'!F228&lt;&gt;0, 'Finish order'!A228,"")</f>
        <v/>
      </c>
      <c r="B230" s="20" t="str">
        <f>IF('Finish order'!F228&lt;&gt;0, 'Finish order'!B228,"")</f>
        <v/>
      </c>
      <c r="C230" s="20" t="str">
        <f>IF('Finish order'!F228&lt;&gt;0, 'Finish order'!D228,"")</f>
        <v/>
      </c>
      <c r="D230" s="7" t="str">
        <f>PROPER('Finish order'!H228)</f>
        <v/>
      </c>
      <c r="E230" s="16" t="str">
        <f>IF('Finish order'!I228&lt;&gt;0,'Finish order'!I228,"")</f>
        <v/>
      </c>
      <c r="F230" s="7" t="str">
        <f>IF('Finish order'!K228&lt;&gt;0, (UPPER(LEFT('Finish order'!K228,2))&amp;MID('Finish order'!K228,3,LEN('Finish order'!K228))), "")</f>
        <v/>
      </c>
      <c r="G230" s="23" t="str">
        <f>IF('Finish order'!G228&lt;&gt;0,'Finish order'!G228,"")</f>
        <v/>
      </c>
    </row>
    <row r="231" spans="1:7" ht="15.75" thickBot="1" x14ac:dyDescent="0.25">
      <c r="A231" s="19" t="str">
        <f>IF('Finish order'!F229&lt;&gt;0, 'Finish order'!A229,"")</f>
        <v/>
      </c>
      <c r="B231" s="20" t="str">
        <f>IF('Finish order'!F229&lt;&gt;0, 'Finish order'!B229,"")</f>
        <v/>
      </c>
      <c r="C231" s="20" t="str">
        <f>IF('Finish order'!F229&lt;&gt;0, 'Finish order'!D229,"")</f>
        <v/>
      </c>
      <c r="D231" s="7" t="str">
        <f>PROPER('Finish order'!H229)</f>
        <v/>
      </c>
      <c r="E231" s="16" t="str">
        <f>IF('Finish order'!I229&lt;&gt;0,'Finish order'!I229,"")</f>
        <v/>
      </c>
      <c r="F231" s="7" t="str">
        <f>IF('Finish order'!K229&lt;&gt;0, (UPPER(LEFT('Finish order'!K229,2))&amp;MID('Finish order'!K229,3,LEN('Finish order'!K229))), "")</f>
        <v/>
      </c>
      <c r="G231" s="23" t="str">
        <f>IF('Finish order'!G229&lt;&gt;0,'Finish order'!G229,"")</f>
        <v/>
      </c>
    </row>
    <row r="232" spans="1:7" ht="15.75" thickBot="1" x14ac:dyDescent="0.25">
      <c r="A232" s="19" t="str">
        <f>IF('Finish order'!F230&lt;&gt;0, 'Finish order'!A230,"")</f>
        <v/>
      </c>
      <c r="B232" s="20" t="str">
        <f>IF('Finish order'!F230&lt;&gt;0, 'Finish order'!B230,"")</f>
        <v/>
      </c>
      <c r="C232" s="20" t="str">
        <f>IF('Finish order'!F230&lt;&gt;0, 'Finish order'!D230,"")</f>
        <v/>
      </c>
      <c r="D232" s="7" t="str">
        <f>PROPER('Finish order'!H230)</f>
        <v/>
      </c>
      <c r="E232" s="16" t="str">
        <f>IF('Finish order'!I230&lt;&gt;0,'Finish order'!I230,"")</f>
        <v/>
      </c>
      <c r="F232" s="7" t="str">
        <f>IF('Finish order'!K230&lt;&gt;0, (UPPER(LEFT('Finish order'!K230,2))&amp;MID('Finish order'!K230,3,LEN('Finish order'!K230))), "")</f>
        <v/>
      </c>
      <c r="G232" s="23" t="str">
        <f>IF('Finish order'!G230&lt;&gt;0,'Finish order'!G230,"")</f>
        <v/>
      </c>
    </row>
    <row r="233" spans="1:7" ht="15.75" thickBot="1" x14ac:dyDescent="0.25">
      <c r="A233" s="19" t="str">
        <f>IF('Finish order'!F231&lt;&gt;0, 'Finish order'!A231,"")</f>
        <v/>
      </c>
      <c r="B233" s="20" t="str">
        <f>IF('Finish order'!F231&lt;&gt;0, 'Finish order'!B231,"")</f>
        <v/>
      </c>
      <c r="C233" s="20" t="str">
        <f>IF('Finish order'!F231&lt;&gt;0, 'Finish order'!D231,"")</f>
        <v/>
      </c>
      <c r="D233" s="7" t="str">
        <f>PROPER('Finish order'!H231)</f>
        <v/>
      </c>
      <c r="E233" s="16" t="str">
        <f>IF('Finish order'!I231&lt;&gt;0,'Finish order'!I231,"")</f>
        <v/>
      </c>
      <c r="F233" s="7" t="str">
        <f>IF('Finish order'!K231&lt;&gt;0, (UPPER(LEFT('Finish order'!K231,2))&amp;MID('Finish order'!K231,3,LEN('Finish order'!K231))), "")</f>
        <v/>
      </c>
      <c r="G233" s="23" t="str">
        <f>IF('Finish order'!G231&lt;&gt;0,'Finish order'!G231,"")</f>
        <v/>
      </c>
    </row>
    <row r="234" spans="1:7" ht="15.75" thickBot="1" x14ac:dyDescent="0.25">
      <c r="A234" s="19" t="str">
        <f>IF('Finish order'!F232&lt;&gt;0, 'Finish order'!A232,"")</f>
        <v/>
      </c>
      <c r="B234" s="20" t="str">
        <f>IF('Finish order'!F232&lt;&gt;0, 'Finish order'!B232,"")</f>
        <v/>
      </c>
      <c r="C234" s="20" t="str">
        <f>IF('Finish order'!F232&lt;&gt;0, 'Finish order'!D232,"")</f>
        <v/>
      </c>
      <c r="D234" s="7" t="str">
        <f>PROPER('Finish order'!H232)</f>
        <v/>
      </c>
      <c r="E234" s="16" t="str">
        <f>IF('Finish order'!I232&lt;&gt;0,'Finish order'!I232,"")</f>
        <v/>
      </c>
      <c r="F234" s="7" t="str">
        <f>IF('Finish order'!K232&lt;&gt;0, (UPPER(LEFT('Finish order'!K232,2))&amp;MID('Finish order'!K232,3,LEN('Finish order'!K232))), "")</f>
        <v/>
      </c>
      <c r="G234" s="23" t="str">
        <f>IF('Finish order'!G232&lt;&gt;0,'Finish order'!G232,"")</f>
        <v/>
      </c>
    </row>
    <row r="235" spans="1:7" ht="15.75" thickBot="1" x14ac:dyDescent="0.25">
      <c r="A235" s="19" t="str">
        <f>IF('Finish order'!F233&lt;&gt;0, 'Finish order'!A233,"")</f>
        <v/>
      </c>
      <c r="B235" s="20" t="str">
        <f>IF('Finish order'!F233&lt;&gt;0, 'Finish order'!B233,"")</f>
        <v/>
      </c>
      <c r="C235" s="20" t="str">
        <f>IF('Finish order'!F233&lt;&gt;0, 'Finish order'!D233,"")</f>
        <v/>
      </c>
      <c r="D235" s="7" t="str">
        <f>PROPER('Finish order'!H233)</f>
        <v/>
      </c>
      <c r="E235" s="16" t="str">
        <f>IF('Finish order'!I233&lt;&gt;0,'Finish order'!I233,"")</f>
        <v/>
      </c>
      <c r="F235" s="7" t="str">
        <f>IF('Finish order'!K233&lt;&gt;0, (UPPER(LEFT('Finish order'!K233,2))&amp;MID('Finish order'!K233,3,LEN('Finish order'!K233))), "")</f>
        <v/>
      </c>
      <c r="G235" s="23" t="str">
        <f>IF('Finish order'!G233&lt;&gt;0,'Finish order'!G233,"")</f>
        <v/>
      </c>
    </row>
    <row r="236" spans="1:7" ht="15.75" thickBot="1" x14ac:dyDescent="0.25">
      <c r="A236" s="19" t="str">
        <f>IF('Finish order'!F234&lt;&gt;0, 'Finish order'!A234,"")</f>
        <v/>
      </c>
      <c r="B236" s="20" t="str">
        <f>IF('Finish order'!F234&lt;&gt;0, 'Finish order'!B234,"")</f>
        <v/>
      </c>
      <c r="C236" s="20" t="str">
        <f>IF('Finish order'!F234&lt;&gt;0, 'Finish order'!D234,"")</f>
        <v/>
      </c>
      <c r="D236" s="7" t="str">
        <f>PROPER('Finish order'!H234)</f>
        <v/>
      </c>
      <c r="E236" s="16" t="str">
        <f>IF('Finish order'!I234&lt;&gt;0,'Finish order'!I234,"")</f>
        <v/>
      </c>
      <c r="F236" s="7" t="str">
        <f>IF('Finish order'!K234&lt;&gt;0, (UPPER(LEFT('Finish order'!K234,2))&amp;MID('Finish order'!K234,3,LEN('Finish order'!K234))), "")</f>
        <v/>
      </c>
      <c r="G236" s="23" t="str">
        <f>IF('Finish order'!G234&lt;&gt;0,'Finish order'!G234,"")</f>
        <v/>
      </c>
    </row>
    <row r="237" spans="1:7" ht="15.75" thickBot="1" x14ac:dyDescent="0.25">
      <c r="A237" s="19" t="str">
        <f>IF('Finish order'!F235&lt;&gt;0, 'Finish order'!A235,"")</f>
        <v/>
      </c>
      <c r="B237" s="20" t="str">
        <f>IF('Finish order'!F235&lt;&gt;0, 'Finish order'!B235,"")</f>
        <v/>
      </c>
      <c r="C237" s="20" t="str">
        <f>IF('Finish order'!F235&lt;&gt;0, 'Finish order'!D235,"")</f>
        <v/>
      </c>
      <c r="D237" s="7" t="str">
        <f>PROPER('Finish order'!H235)</f>
        <v/>
      </c>
      <c r="E237" s="16" t="str">
        <f>IF('Finish order'!I235&lt;&gt;0,'Finish order'!I235,"")</f>
        <v/>
      </c>
      <c r="F237" s="7" t="str">
        <f>IF('Finish order'!K235&lt;&gt;0, (UPPER(LEFT('Finish order'!K235,2))&amp;MID('Finish order'!K235,3,LEN('Finish order'!K235))), "")</f>
        <v/>
      </c>
      <c r="G237" s="23" t="str">
        <f>IF('Finish order'!G235&lt;&gt;0,'Finish order'!G235,"")</f>
        <v/>
      </c>
    </row>
    <row r="238" spans="1:7" ht="15.75" thickBot="1" x14ac:dyDescent="0.25">
      <c r="A238" s="19" t="str">
        <f>IF('Finish order'!F236&lt;&gt;0, 'Finish order'!A236,"")</f>
        <v/>
      </c>
      <c r="B238" s="20" t="str">
        <f>IF('Finish order'!F236&lt;&gt;0, 'Finish order'!B236,"")</f>
        <v/>
      </c>
      <c r="C238" s="20" t="str">
        <f>IF('Finish order'!F236&lt;&gt;0, 'Finish order'!D236,"")</f>
        <v/>
      </c>
      <c r="D238" s="7" t="str">
        <f>PROPER('Finish order'!H236)</f>
        <v/>
      </c>
      <c r="E238" s="16" t="str">
        <f>IF('Finish order'!I236&lt;&gt;0,'Finish order'!I236,"")</f>
        <v/>
      </c>
      <c r="F238" s="7" t="str">
        <f>IF('Finish order'!K236&lt;&gt;0, (UPPER(LEFT('Finish order'!K236,2))&amp;MID('Finish order'!K236,3,LEN('Finish order'!K236))), "")</f>
        <v/>
      </c>
      <c r="G238" s="23" t="str">
        <f>IF('Finish order'!G236&lt;&gt;0,'Finish order'!G236,"")</f>
        <v/>
      </c>
    </row>
    <row r="239" spans="1:7" ht="15.75" thickBot="1" x14ac:dyDescent="0.25">
      <c r="A239" s="19" t="str">
        <f>IF('Finish order'!F237&lt;&gt;0, 'Finish order'!A237,"")</f>
        <v/>
      </c>
      <c r="B239" s="20" t="str">
        <f>IF('Finish order'!F237&lt;&gt;0, 'Finish order'!B237,"")</f>
        <v/>
      </c>
      <c r="C239" s="20" t="str">
        <f>IF('Finish order'!F237&lt;&gt;0, 'Finish order'!D237,"")</f>
        <v/>
      </c>
      <c r="D239" s="7" t="str">
        <f>PROPER('Finish order'!H237)</f>
        <v/>
      </c>
      <c r="E239" s="16" t="str">
        <f>IF('Finish order'!I237&lt;&gt;0,'Finish order'!I237,"")</f>
        <v/>
      </c>
      <c r="F239" s="7" t="str">
        <f>IF('Finish order'!K237&lt;&gt;0, (UPPER(LEFT('Finish order'!K237,2))&amp;MID('Finish order'!K237,3,LEN('Finish order'!K237))), "")</f>
        <v/>
      </c>
      <c r="G239" s="23" t="str">
        <f>IF('Finish order'!G237&lt;&gt;0,'Finish order'!G237,"")</f>
        <v/>
      </c>
    </row>
    <row r="240" spans="1:7" ht="15.75" thickBot="1" x14ac:dyDescent="0.25">
      <c r="A240" s="19" t="str">
        <f>IF('Finish order'!F238&lt;&gt;0, 'Finish order'!A238,"")</f>
        <v/>
      </c>
      <c r="B240" s="20" t="str">
        <f>IF('Finish order'!F238&lt;&gt;0, 'Finish order'!B238,"")</f>
        <v/>
      </c>
      <c r="C240" s="20" t="str">
        <f>IF('Finish order'!F238&lt;&gt;0, 'Finish order'!D238,"")</f>
        <v/>
      </c>
      <c r="D240" s="7" t="str">
        <f>PROPER('Finish order'!H238)</f>
        <v/>
      </c>
      <c r="E240" s="16" t="str">
        <f>IF('Finish order'!I238&lt;&gt;0,'Finish order'!I238,"")</f>
        <v/>
      </c>
      <c r="F240" s="7" t="str">
        <f>IF('Finish order'!K238&lt;&gt;0, (UPPER(LEFT('Finish order'!K238,2))&amp;MID('Finish order'!K238,3,LEN('Finish order'!K238))), "")</f>
        <v/>
      </c>
      <c r="G240" s="23" t="str">
        <f>IF('Finish order'!G238&lt;&gt;0,'Finish order'!G238,"")</f>
        <v/>
      </c>
    </row>
    <row r="241" spans="1:7" ht="15.75" thickBot="1" x14ac:dyDescent="0.25">
      <c r="A241" s="19" t="str">
        <f>IF('Finish order'!F239&lt;&gt;0, 'Finish order'!A239,"")</f>
        <v/>
      </c>
      <c r="B241" s="20" t="str">
        <f>IF('Finish order'!F239&lt;&gt;0, 'Finish order'!B239,"")</f>
        <v/>
      </c>
      <c r="C241" s="20" t="str">
        <f>IF('Finish order'!F239&lt;&gt;0, 'Finish order'!D239,"")</f>
        <v/>
      </c>
      <c r="D241" s="7" t="str">
        <f>PROPER('Finish order'!H239)</f>
        <v/>
      </c>
      <c r="E241" s="16" t="str">
        <f>IF('Finish order'!I239&lt;&gt;0,'Finish order'!I239,"")</f>
        <v/>
      </c>
      <c r="F241" s="7" t="str">
        <f>IF('Finish order'!K239&lt;&gt;0, (UPPER(LEFT('Finish order'!K239,2))&amp;MID('Finish order'!K239,3,LEN('Finish order'!K239))), "")</f>
        <v/>
      </c>
      <c r="G241" s="23" t="str">
        <f>IF('Finish order'!G239&lt;&gt;0,'Finish order'!G239,"")</f>
        <v/>
      </c>
    </row>
    <row r="242" spans="1:7" ht="15.75" thickBot="1" x14ac:dyDescent="0.25">
      <c r="A242" s="19" t="str">
        <f>IF('Finish order'!F240&lt;&gt;0, 'Finish order'!A240,"")</f>
        <v/>
      </c>
      <c r="B242" s="20" t="str">
        <f>IF('Finish order'!F240&lt;&gt;0, 'Finish order'!B240,"")</f>
        <v/>
      </c>
      <c r="C242" s="20" t="str">
        <f>IF('Finish order'!F240&lt;&gt;0, 'Finish order'!D240,"")</f>
        <v/>
      </c>
      <c r="D242" s="7" t="str">
        <f>PROPER('Finish order'!H240)</f>
        <v/>
      </c>
      <c r="E242" s="16" t="str">
        <f>IF('Finish order'!I240&lt;&gt;0,'Finish order'!I240,"")</f>
        <v/>
      </c>
      <c r="F242" s="7" t="str">
        <f>IF('Finish order'!K240&lt;&gt;0, (UPPER(LEFT('Finish order'!K240,2))&amp;MID('Finish order'!K240,3,LEN('Finish order'!K240))), "")</f>
        <v/>
      </c>
      <c r="G242" s="23" t="str">
        <f>IF('Finish order'!G240&lt;&gt;0,'Finish order'!G240,"")</f>
        <v/>
      </c>
    </row>
    <row r="243" spans="1:7" ht="15.75" thickBot="1" x14ac:dyDescent="0.25">
      <c r="A243" s="19" t="str">
        <f>IF('Finish order'!F241&lt;&gt;0, 'Finish order'!A241,"")</f>
        <v/>
      </c>
      <c r="B243" s="20" t="str">
        <f>IF('Finish order'!F241&lt;&gt;0, 'Finish order'!B241,"")</f>
        <v/>
      </c>
      <c r="C243" s="20" t="str">
        <f>IF('Finish order'!F241&lt;&gt;0, 'Finish order'!D241,"")</f>
        <v/>
      </c>
      <c r="D243" s="7" t="str">
        <f>PROPER('Finish order'!H241)</f>
        <v/>
      </c>
      <c r="E243" s="16" t="str">
        <f>IF('Finish order'!I241&lt;&gt;0,'Finish order'!I241,"")</f>
        <v/>
      </c>
      <c r="F243" s="7" t="str">
        <f>IF('Finish order'!K241&lt;&gt;0, (UPPER(LEFT('Finish order'!K241,2))&amp;MID('Finish order'!K241,3,LEN('Finish order'!K241))), "")</f>
        <v/>
      </c>
      <c r="G243" s="23" t="str">
        <f>IF('Finish order'!G241&lt;&gt;0,'Finish order'!G241,"")</f>
        <v/>
      </c>
    </row>
    <row r="244" spans="1:7" ht="15.75" thickBot="1" x14ac:dyDescent="0.25">
      <c r="A244" s="19" t="str">
        <f>IF('Finish order'!F242&lt;&gt;0, 'Finish order'!A242,"")</f>
        <v/>
      </c>
      <c r="B244" s="20" t="str">
        <f>IF('Finish order'!F242&lt;&gt;0, 'Finish order'!B242,"")</f>
        <v/>
      </c>
      <c r="C244" s="20" t="str">
        <f>IF('Finish order'!F242&lt;&gt;0, 'Finish order'!D242,"")</f>
        <v/>
      </c>
      <c r="D244" s="7" t="str">
        <f>PROPER('Finish order'!H242)</f>
        <v/>
      </c>
      <c r="E244" s="16" t="str">
        <f>IF('Finish order'!I242&lt;&gt;0,'Finish order'!I242,"")</f>
        <v/>
      </c>
      <c r="F244" s="7" t="str">
        <f>IF('Finish order'!K242&lt;&gt;0, (UPPER(LEFT('Finish order'!K242,2))&amp;MID('Finish order'!K242,3,LEN('Finish order'!K242))), "")</f>
        <v/>
      </c>
      <c r="G244" s="23" t="str">
        <f>IF('Finish order'!G242&lt;&gt;0,'Finish order'!G242,"")</f>
        <v/>
      </c>
    </row>
    <row r="245" spans="1:7" ht="15.75" thickBot="1" x14ac:dyDescent="0.25">
      <c r="A245" s="19" t="str">
        <f>IF('Finish order'!F243&lt;&gt;0, 'Finish order'!A243,"")</f>
        <v/>
      </c>
      <c r="B245" s="20" t="str">
        <f>IF('Finish order'!F243&lt;&gt;0, 'Finish order'!B243,"")</f>
        <v/>
      </c>
      <c r="C245" s="20" t="str">
        <f>IF('Finish order'!F243&lt;&gt;0, 'Finish order'!D243,"")</f>
        <v/>
      </c>
      <c r="D245" s="7" t="str">
        <f>PROPER('Finish order'!H243)</f>
        <v/>
      </c>
      <c r="E245" s="16" t="str">
        <f>IF('Finish order'!I243&lt;&gt;0,'Finish order'!I243,"")</f>
        <v/>
      </c>
      <c r="F245" s="7" t="str">
        <f>IF('Finish order'!K243&lt;&gt;0, (UPPER(LEFT('Finish order'!K243,2))&amp;MID('Finish order'!K243,3,LEN('Finish order'!K243))), "")</f>
        <v/>
      </c>
      <c r="G245" s="23" t="str">
        <f>IF('Finish order'!G243&lt;&gt;0,'Finish order'!G243,"")</f>
        <v/>
      </c>
    </row>
    <row r="246" spans="1:7" ht="15.75" thickBot="1" x14ac:dyDescent="0.25">
      <c r="A246" s="19" t="str">
        <f>IF('Finish order'!F244&lt;&gt;0, 'Finish order'!A244,"")</f>
        <v/>
      </c>
      <c r="B246" s="20" t="str">
        <f>IF('Finish order'!F244&lt;&gt;0, 'Finish order'!B244,"")</f>
        <v/>
      </c>
      <c r="C246" s="20" t="str">
        <f>IF('Finish order'!F244&lt;&gt;0, 'Finish order'!D244,"")</f>
        <v/>
      </c>
      <c r="D246" s="7" t="str">
        <f>PROPER('Finish order'!H244)</f>
        <v/>
      </c>
      <c r="E246" s="16" t="str">
        <f>IF('Finish order'!I244&lt;&gt;0,'Finish order'!I244,"")</f>
        <v/>
      </c>
      <c r="F246" s="7" t="str">
        <f>IF('Finish order'!K244&lt;&gt;0, (UPPER(LEFT('Finish order'!K244,2))&amp;MID('Finish order'!K244,3,LEN('Finish order'!K244))), "")</f>
        <v/>
      </c>
      <c r="G246" s="23" t="str">
        <f>IF('Finish order'!G244&lt;&gt;0,'Finish order'!G244,"")</f>
        <v/>
      </c>
    </row>
    <row r="247" spans="1:7" ht="15.75" thickBot="1" x14ac:dyDescent="0.25">
      <c r="A247" s="19" t="str">
        <f>IF('Finish order'!F245&lt;&gt;0, 'Finish order'!A245,"")</f>
        <v/>
      </c>
      <c r="B247" s="20" t="str">
        <f>IF('Finish order'!F245&lt;&gt;0, 'Finish order'!B245,"")</f>
        <v/>
      </c>
      <c r="C247" s="20" t="str">
        <f>IF('Finish order'!F245&lt;&gt;0, 'Finish order'!D245,"")</f>
        <v/>
      </c>
      <c r="D247" s="7" t="str">
        <f>PROPER('Finish order'!H245)</f>
        <v/>
      </c>
      <c r="E247" s="16" t="str">
        <f>IF('Finish order'!I245&lt;&gt;0,'Finish order'!I245,"")</f>
        <v/>
      </c>
      <c r="F247" s="7" t="str">
        <f>IF('Finish order'!K245&lt;&gt;0, (UPPER(LEFT('Finish order'!K245,2))&amp;MID('Finish order'!K245,3,LEN('Finish order'!K245))), "")</f>
        <v/>
      </c>
      <c r="G247" s="23" t="str">
        <f>IF('Finish order'!G245&lt;&gt;0,'Finish order'!G245,"")</f>
        <v/>
      </c>
    </row>
    <row r="248" spans="1:7" ht="15.75" thickBot="1" x14ac:dyDescent="0.25">
      <c r="A248" s="19" t="str">
        <f>IF('Finish order'!F246&lt;&gt;0, 'Finish order'!A246,"")</f>
        <v/>
      </c>
      <c r="B248" s="20" t="str">
        <f>IF('Finish order'!F246&lt;&gt;0, 'Finish order'!B246,"")</f>
        <v/>
      </c>
      <c r="C248" s="20" t="str">
        <f>IF('Finish order'!F246&lt;&gt;0, 'Finish order'!D246,"")</f>
        <v/>
      </c>
      <c r="D248" s="7" t="str">
        <f>PROPER('Finish order'!H246)</f>
        <v/>
      </c>
      <c r="E248" s="16" t="str">
        <f>IF('Finish order'!I246&lt;&gt;0,'Finish order'!I246,"")</f>
        <v/>
      </c>
      <c r="F248" s="7" t="str">
        <f>IF('Finish order'!K246&lt;&gt;0, (UPPER(LEFT('Finish order'!K246,2))&amp;MID('Finish order'!K246,3,LEN('Finish order'!K246))), "")</f>
        <v/>
      </c>
      <c r="G248" s="23" t="str">
        <f>IF('Finish order'!G246&lt;&gt;0,'Finish order'!G246,"")</f>
        <v/>
      </c>
    </row>
    <row r="249" spans="1:7" ht="15.75" thickBot="1" x14ac:dyDescent="0.25">
      <c r="A249" s="19" t="str">
        <f>IF('Finish order'!F247&lt;&gt;0, 'Finish order'!A247,"")</f>
        <v/>
      </c>
      <c r="B249" s="20" t="str">
        <f>IF('Finish order'!F247&lt;&gt;0, 'Finish order'!B247,"")</f>
        <v/>
      </c>
      <c r="C249" s="20" t="str">
        <f>IF('Finish order'!F247&lt;&gt;0, 'Finish order'!D247,"")</f>
        <v/>
      </c>
      <c r="D249" s="7" t="str">
        <f>PROPER('Finish order'!H247)</f>
        <v/>
      </c>
      <c r="E249" s="16" t="str">
        <f>IF('Finish order'!I247&lt;&gt;0,'Finish order'!I247,"")</f>
        <v/>
      </c>
      <c r="F249" s="7" t="str">
        <f>IF('Finish order'!K247&lt;&gt;0, (UPPER(LEFT('Finish order'!K247,2))&amp;MID('Finish order'!K247,3,LEN('Finish order'!K247))), "")</f>
        <v/>
      </c>
      <c r="G249" s="23" t="str">
        <f>IF('Finish order'!G247&lt;&gt;0,'Finish order'!G247,"")</f>
        <v/>
      </c>
    </row>
    <row r="250" spans="1:7" ht="15.75" thickBot="1" x14ac:dyDescent="0.25">
      <c r="A250" s="19" t="str">
        <f>IF('Finish order'!F248&lt;&gt;0, 'Finish order'!A248,"")</f>
        <v/>
      </c>
      <c r="B250" s="20" t="str">
        <f>IF('Finish order'!F248&lt;&gt;0, 'Finish order'!B248,"")</f>
        <v/>
      </c>
      <c r="C250" s="20" t="str">
        <f>IF('Finish order'!F248&lt;&gt;0, 'Finish order'!D248,"")</f>
        <v/>
      </c>
      <c r="D250" s="7" t="str">
        <f>PROPER('Finish order'!H248)</f>
        <v/>
      </c>
      <c r="E250" s="16" t="str">
        <f>IF('Finish order'!I248&lt;&gt;0,'Finish order'!I248,"")</f>
        <v/>
      </c>
      <c r="F250" s="7" t="str">
        <f>IF('Finish order'!K248&lt;&gt;0, (UPPER(LEFT('Finish order'!K248,2))&amp;MID('Finish order'!K248,3,LEN('Finish order'!K248))), "")</f>
        <v/>
      </c>
      <c r="G250" s="23" t="str">
        <f>IF('Finish order'!G248&lt;&gt;0,'Finish order'!G248,"")</f>
        <v/>
      </c>
    </row>
    <row r="251" spans="1:7" ht="15.75" thickBot="1" x14ac:dyDescent="0.25">
      <c r="A251" s="19" t="str">
        <f>IF('Finish order'!F249&lt;&gt;0, 'Finish order'!A249,"")</f>
        <v/>
      </c>
      <c r="B251" s="20" t="str">
        <f>IF('Finish order'!F249&lt;&gt;0, 'Finish order'!B249,"")</f>
        <v/>
      </c>
      <c r="C251" s="20" t="str">
        <f>IF('Finish order'!F249&lt;&gt;0, 'Finish order'!D249,"")</f>
        <v/>
      </c>
      <c r="D251" s="7" t="str">
        <f>PROPER('Finish order'!H249)</f>
        <v/>
      </c>
      <c r="E251" s="16" t="str">
        <f>IF('Finish order'!I249&lt;&gt;0,'Finish order'!I249,"")</f>
        <v/>
      </c>
      <c r="F251" s="7" t="str">
        <f>IF('Finish order'!K249&lt;&gt;0, (UPPER(LEFT('Finish order'!K249,2))&amp;MID('Finish order'!K249,3,LEN('Finish order'!K249))), "")</f>
        <v/>
      </c>
      <c r="G251" s="23" t="str">
        <f>IF('Finish order'!G249&lt;&gt;0,'Finish order'!G249,"")</f>
        <v/>
      </c>
    </row>
    <row r="252" spans="1:7" ht="15.75" thickBot="1" x14ac:dyDescent="0.25">
      <c r="A252" s="19" t="str">
        <f>IF('Finish order'!F250&lt;&gt;0, 'Finish order'!A250,"")</f>
        <v/>
      </c>
      <c r="B252" s="20" t="str">
        <f>IF('Finish order'!F250&lt;&gt;0, 'Finish order'!B250,"")</f>
        <v/>
      </c>
      <c r="C252" s="20" t="str">
        <f>IF('Finish order'!F250&lt;&gt;0, 'Finish order'!D250,"")</f>
        <v/>
      </c>
      <c r="D252" s="7" t="str">
        <f>PROPER('Finish order'!H250)</f>
        <v/>
      </c>
      <c r="E252" s="16" t="str">
        <f>IF('Finish order'!I250&lt;&gt;0,'Finish order'!I250,"")</f>
        <v/>
      </c>
      <c r="F252" s="7" t="str">
        <f>IF('Finish order'!K250&lt;&gt;0, (UPPER(LEFT('Finish order'!K250,2))&amp;MID('Finish order'!K250,3,LEN('Finish order'!K250))), "")</f>
        <v/>
      </c>
      <c r="G252" s="23" t="str">
        <f>IF('Finish order'!G250&lt;&gt;0,'Finish order'!G250,"")</f>
        <v/>
      </c>
    </row>
    <row r="253" spans="1:7" ht="15.75" thickBot="1" x14ac:dyDescent="0.25">
      <c r="A253" s="19" t="str">
        <f>IF('Finish order'!F251&lt;&gt;0, 'Finish order'!A251,"")</f>
        <v/>
      </c>
      <c r="B253" s="20" t="str">
        <f>IF('Finish order'!F251&lt;&gt;0, 'Finish order'!B251,"")</f>
        <v/>
      </c>
      <c r="C253" s="20" t="str">
        <f>IF('Finish order'!F251&lt;&gt;0, 'Finish order'!D251,"")</f>
        <v/>
      </c>
      <c r="D253" s="7" t="str">
        <f>PROPER('Finish order'!H251)</f>
        <v/>
      </c>
      <c r="E253" s="16" t="str">
        <f>IF('Finish order'!I251&lt;&gt;0,'Finish order'!I251,"")</f>
        <v/>
      </c>
      <c r="F253" s="7" t="str">
        <f>IF('Finish order'!K251&lt;&gt;0, (UPPER(LEFT('Finish order'!K251,2))&amp;MID('Finish order'!K251,3,LEN('Finish order'!K251))), "")</f>
        <v/>
      </c>
      <c r="G253" s="23" t="str">
        <f>IF('Finish order'!G251&lt;&gt;0,'Finish order'!G251,"")</f>
        <v/>
      </c>
    </row>
    <row r="254" spans="1:7" ht="15.75" thickBot="1" x14ac:dyDescent="0.25">
      <c r="A254" s="19" t="str">
        <f>IF('Finish order'!F252&lt;&gt;0, 'Finish order'!A252,"")</f>
        <v/>
      </c>
      <c r="B254" s="20" t="str">
        <f>IF('Finish order'!F252&lt;&gt;0, 'Finish order'!B252,"")</f>
        <v/>
      </c>
      <c r="C254" s="20" t="str">
        <f>IF('Finish order'!F252&lt;&gt;0, 'Finish order'!D252,"")</f>
        <v/>
      </c>
      <c r="D254" s="7" t="str">
        <f>PROPER('Finish order'!H252)</f>
        <v/>
      </c>
      <c r="E254" s="16" t="str">
        <f>IF('Finish order'!I252&lt;&gt;0,'Finish order'!I252,"")</f>
        <v/>
      </c>
      <c r="F254" s="7" t="str">
        <f>IF('Finish order'!K252&lt;&gt;0, (UPPER(LEFT('Finish order'!K252,2))&amp;MID('Finish order'!K252,3,LEN('Finish order'!K252))), "")</f>
        <v/>
      </c>
      <c r="G254" s="23" t="str">
        <f>IF('Finish order'!G252&lt;&gt;0,'Finish order'!G252,"")</f>
        <v/>
      </c>
    </row>
    <row r="255" spans="1:7" ht="15.75" thickBot="1" x14ac:dyDescent="0.25">
      <c r="A255" s="19" t="str">
        <f>IF('Finish order'!F253&lt;&gt;0, 'Finish order'!A253,"")</f>
        <v/>
      </c>
      <c r="B255" s="20" t="str">
        <f>IF('Finish order'!F253&lt;&gt;0, 'Finish order'!B253,"")</f>
        <v/>
      </c>
      <c r="C255" s="20" t="str">
        <f>IF('Finish order'!F253&lt;&gt;0, 'Finish order'!D253,"")</f>
        <v/>
      </c>
      <c r="D255" s="7" t="str">
        <f>PROPER('Finish order'!H253)</f>
        <v/>
      </c>
      <c r="E255" s="16" t="str">
        <f>IF('Finish order'!I253&lt;&gt;0,'Finish order'!I253,"")</f>
        <v/>
      </c>
      <c r="F255" s="7" t="str">
        <f>IF('Finish order'!K253&lt;&gt;0, (UPPER(LEFT('Finish order'!K253,2))&amp;MID('Finish order'!K253,3,LEN('Finish order'!K253))), "")</f>
        <v/>
      </c>
      <c r="G255" s="23" t="str">
        <f>IF('Finish order'!G253&lt;&gt;0,'Finish order'!G253,"")</f>
        <v/>
      </c>
    </row>
    <row r="256" spans="1:7" ht="15.75" thickBot="1" x14ac:dyDescent="0.25">
      <c r="A256" s="19" t="str">
        <f>IF('Finish order'!F254&lt;&gt;0, 'Finish order'!A254,"")</f>
        <v/>
      </c>
      <c r="B256" s="20" t="str">
        <f>IF('Finish order'!F254&lt;&gt;0, 'Finish order'!B254,"")</f>
        <v/>
      </c>
      <c r="C256" s="20" t="str">
        <f>IF('Finish order'!F254&lt;&gt;0, 'Finish order'!D254,"")</f>
        <v/>
      </c>
      <c r="D256" s="7" t="str">
        <f>PROPER('Finish order'!H254)</f>
        <v/>
      </c>
      <c r="E256" s="16" t="str">
        <f>IF('Finish order'!I254&lt;&gt;0,'Finish order'!I254,"")</f>
        <v/>
      </c>
      <c r="F256" s="7" t="str">
        <f>IF('Finish order'!K254&lt;&gt;0, (UPPER(LEFT('Finish order'!K254,2))&amp;MID('Finish order'!K254,3,LEN('Finish order'!K254))), "")</f>
        <v/>
      </c>
      <c r="G256" s="23" t="str">
        <f>IF('Finish order'!G254&lt;&gt;0,'Finish order'!G254,"")</f>
        <v/>
      </c>
    </row>
    <row r="257" spans="1:7" ht="15.75" thickBot="1" x14ac:dyDescent="0.25">
      <c r="A257" s="19" t="str">
        <f>IF('Finish order'!F255&lt;&gt;0, 'Finish order'!A255,"")</f>
        <v/>
      </c>
      <c r="B257" s="20" t="str">
        <f>IF('Finish order'!F255&lt;&gt;0, 'Finish order'!B255,"")</f>
        <v/>
      </c>
      <c r="C257" s="20" t="str">
        <f>IF('Finish order'!F255&lt;&gt;0, 'Finish order'!D255,"")</f>
        <v/>
      </c>
      <c r="D257" s="7" t="str">
        <f>PROPER('Finish order'!H255)</f>
        <v/>
      </c>
      <c r="E257" s="16" t="str">
        <f>IF('Finish order'!I255&lt;&gt;0,'Finish order'!I255,"")</f>
        <v/>
      </c>
      <c r="F257" s="7" t="str">
        <f>IF('Finish order'!K255&lt;&gt;0, (UPPER(LEFT('Finish order'!K255,2))&amp;MID('Finish order'!K255,3,LEN('Finish order'!K255))), "")</f>
        <v/>
      </c>
      <c r="G257" s="23" t="str">
        <f>IF('Finish order'!G255&lt;&gt;0,'Finish order'!G255,"")</f>
        <v/>
      </c>
    </row>
    <row r="258" spans="1:7" ht="15.75" thickBot="1" x14ac:dyDescent="0.25">
      <c r="A258" s="19" t="str">
        <f>IF('Finish order'!F256&lt;&gt;0, 'Finish order'!A256,"")</f>
        <v/>
      </c>
      <c r="B258" s="20" t="str">
        <f>IF('Finish order'!F256&lt;&gt;0, 'Finish order'!B256,"")</f>
        <v/>
      </c>
      <c r="C258" s="20" t="str">
        <f>IF('Finish order'!F256&lt;&gt;0, 'Finish order'!D256,"")</f>
        <v/>
      </c>
      <c r="D258" s="7" t="str">
        <f>PROPER('Finish order'!H256)</f>
        <v/>
      </c>
      <c r="E258" s="16" t="str">
        <f>IF('Finish order'!I256&lt;&gt;0,'Finish order'!I256,"")</f>
        <v/>
      </c>
      <c r="F258" s="7" t="str">
        <f>IF('Finish order'!K256&lt;&gt;0, (UPPER(LEFT('Finish order'!K256,2))&amp;MID('Finish order'!K256,3,LEN('Finish order'!K256))), "")</f>
        <v/>
      </c>
      <c r="G258" s="23" t="str">
        <f>IF('Finish order'!G256&lt;&gt;0,'Finish order'!G256,"")</f>
        <v/>
      </c>
    </row>
    <row r="259" spans="1:7" ht="15.75" thickBot="1" x14ac:dyDescent="0.25">
      <c r="A259" s="19" t="str">
        <f>IF('Finish order'!F257&lt;&gt;0, 'Finish order'!A257,"")</f>
        <v/>
      </c>
      <c r="B259" s="20" t="str">
        <f>IF('Finish order'!F257&lt;&gt;0, 'Finish order'!B257,"")</f>
        <v/>
      </c>
      <c r="C259" s="20" t="str">
        <f>IF('Finish order'!F257&lt;&gt;0, 'Finish order'!D257,"")</f>
        <v/>
      </c>
      <c r="D259" s="7" t="str">
        <f>PROPER('Finish order'!H257)</f>
        <v/>
      </c>
      <c r="E259" s="16" t="str">
        <f>IF('Finish order'!I257&lt;&gt;0,'Finish order'!I257,"")</f>
        <v/>
      </c>
      <c r="F259" s="7" t="str">
        <f>IF('Finish order'!K257&lt;&gt;0, (UPPER(LEFT('Finish order'!K257,2))&amp;MID('Finish order'!K257,3,LEN('Finish order'!K257))), "")</f>
        <v/>
      </c>
      <c r="G259" s="23" t="str">
        <f>IF('Finish order'!G257&lt;&gt;0,'Finish order'!G257,"")</f>
        <v/>
      </c>
    </row>
    <row r="260" spans="1:7" ht="15.75" thickBot="1" x14ac:dyDescent="0.25">
      <c r="A260" s="19" t="str">
        <f>IF('Finish order'!F258&lt;&gt;0, 'Finish order'!A258,"")</f>
        <v/>
      </c>
      <c r="B260" s="20" t="str">
        <f>IF('Finish order'!F258&lt;&gt;0, 'Finish order'!B258,"")</f>
        <v/>
      </c>
      <c r="C260" s="20" t="str">
        <f>IF('Finish order'!F258&lt;&gt;0, 'Finish order'!D258,"")</f>
        <v/>
      </c>
      <c r="D260" s="7" t="str">
        <f>PROPER('Finish order'!H258)</f>
        <v/>
      </c>
      <c r="E260" s="16" t="str">
        <f>IF('Finish order'!I258&lt;&gt;0,'Finish order'!I258,"")</f>
        <v/>
      </c>
      <c r="F260" s="7" t="str">
        <f>IF('Finish order'!K258&lt;&gt;0, (UPPER(LEFT('Finish order'!K258,2))&amp;MID('Finish order'!K258,3,LEN('Finish order'!K258))), "")</f>
        <v/>
      </c>
      <c r="G260" s="23" t="str">
        <f>IF('Finish order'!G258&lt;&gt;0,'Finish order'!G258,"")</f>
        <v/>
      </c>
    </row>
    <row r="261" spans="1:7" ht="15.75" thickBot="1" x14ac:dyDescent="0.25">
      <c r="A261" s="19" t="str">
        <f>IF('Finish order'!F259&lt;&gt;0, 'Finish order'!A259,"")</f>
        <v/>
      </c>
      <c r="B261" s="20" t="str">
        <f>IF('Finish order'!F259&lt;&gt;0, 'Finish order'!B259,"")</f>
        <v/>
      </c>
      <c r="C261" s="20" t="str">
        <f>IF('Finish order'!F259&lt;&gt;0, 'Finish order'!D259,"")</f>
        <v/>
      </c>
      <c r="D261" s="7" t="str">
        <f>PROPER('Finish order'!H259)</f>
        <v/>
      </c>
      <c r="E261" s="16" t="str">
        <f>IF('Finish order'!I259&lt;&gt;0,'Finish order'!I259,"")</f>
        <v/>
      </c>
      <c r="F261" s="7" t="str">
        <f>IF('Finish order'!K259&lt;&gt;0, (UPPER(LEFT('Finish order'!K259,2))&amp;MID('Finish order'!K259,3,LEN('Finish order'!K259))), "")</f>
        <v/>
      </c>
      <c r="G261" s="23" t="str">
        <f>IF('Finish order'!G259&lt;&gt;0,'Finish order'!G259,"")</f>
        <v/>
      </c>
    </row>
    <row r="262" spans="1:7" ht="15.75" thickBot="1" x14ac:dyDescent="0.25">
      <c r="A262" s="19" t="str">
        <f>IF('Finish order'!F260&lt;&gt;0, 'Finish order'!A260,"")</f>
        <v/>
      </c>
      <c r="B262" s="20" t="str">
        <f>IF('Finish order'!F260&lt;&gt;0, 'Finish order'!B260,"")</f>
        <v/>
      </c>
      <c r="C262" s="20" t="str">
        <f>IF('Finish order'!F260&lt;&gt;0, 'Finish order'!D260,"")</f>
        <v/>
      </c>
      <c r="D262" s="7" t="str">
        <f>PROPER('Finish order'!H260)</f>
        <v/>
      </c>
      <c r="E262" s="16" t="str">
        <f>IF('Finish order'!I260&lt;&gt;0,'Finish order'!I260,"")</f>
        <v/>
      </c>
      <c r="F262" s="7" t="str">
        <f>IF('Finish order'!K260&lt;&gt;0, (UPPER(LEFT('Finish order'!K260,2))&amp;MID('Finish order'!K260,3,LEN('Finish order'!K260))), "")</f>
        <v/>
      </c>
      <c r="G262" s="23" t="str">
        <f>IF('Finish order'!G260&lt;&gt;0,'Finish order'!G260,"")</f>
        <v/>
      </c>
    </row>
    <row r="263" spans="1:7" ht="15.75" thickBot="1" x14ac:dyDescent="0.25">
      <c r="A263" s="19" t="str">
        <f>IF('Finish order'!F261&lt;&gt;0, 'Finish order'!A261,"")</f>
        <v/>
      </c>
      <c r="B263" s="20" t="str">
        <f>IF('Finish order'!F261&lt;&gt;0, 'Finish order'!B261,"")</f>
        <v/>
      </c>
      <c r="C263" s="20" t="str">
        <f>IF('Finish order'!F261&lt;&gt;0, 'Finish order'!D261,"")</f>
        <v/>
      </c>
      <c r="D263" s="7" t="str">
        <f>PROPER('Finish order'!H261)</f>
        <v/>
      </c>
      <c r="E263" s="16" t="str">
        <f>IF('Finish order'!I261&lt;&gt;0,'Finish order'!I261,"")</f>
        <v/>
      </c>
      <c r="F263" s="7" t="str">
        <f>IF('Finish order'!K261&lt;&gt;0, (UPPER(LEFT('Finish order'!K261,2))&amp;MID('Finish order'!K261,3,LEN('Finish order'!K261))), "")</f>
        <v/>
      </c>
      <c r="G263" s="23" t="str">
        <f>IF('Finish order'!G261&lt;&gt;0,'Finish order'!G261,"")</f>
        <v/>
      </c>
    </row>
    <row r="264" spans="1:7" ht="15.75" thickBot="1" x14ac:dyDescent="0.25">
      <c r="A264" s="19" t="str">
        <f>IF('Finish order'!F262&lt;&gt;0, 'Finish order'!A262,"")</f>
        <v/>
      </c>
      <c r="B264" s="20" t="str">
        <f>IF('Finish order'!F262&lt;&gt;0, 'Finish order'!B262,"")</f>
        <v/>
      </c>
      <c r="C264" s="20" t="str">
        <f>IF('Finish order'!F262&lt;&gt;0, 'Finish order'!D262,"")</f>
        <v/>
      </c>
      <c r="D264" s="7" t="str">
        <f>PROPER('Finish order'!H262)</f>
        <v/>
      </c>
      <c r="E264" s="16" t="str">
        <f>IF('Finish order'!I262&lt;&gt;0,'Finish order'!I262,"")</f>
        <v/>
      </c>
      <c r="F264" s="7" t="str">
        <f>IF('Finish order'!K262&lt;&gt;0, (UPPER(LEFT('Finish order'!K262,2))&amp;MID('Finish order'!K262,3,LEN('Finish order'!K262))), "")</f>
        <v/>
      </c>
      <c r="G264" s="23" t="str">
        <f>IF('Finish order'!G262&lt;&gt;0,'Finish order'!G262,"")</f>
        <v/>
      </c>
    </row>
    <row r="265" spans="1:7" ht="15.75" thickBot="1" x14ac:dyDescent="0.25">
      <c r="A265" s="19" t="str">
        <f>IF('Finish order'!F263&lt;&gt;0, 'Finish order'!A263,"")</f>
        <v/>
      </c>
      <c r="B265" s="20" t="str">
        <f>IF('Finish order'!F263&lt;&gt;0, 'Finish order'!B263,"")</f>
        <v/>
      </c>
      <c r="C265" s="20" t="str">
        <f>IF('Finish order'!F263&lt;&gt;0, 'Finish order'!D263,"")</f>
        <v/>
      </c>
      <c r="D265" s="7" t="str">
        <f>PROPER('Finish order'!H263)</f>
        <v/>
      </c>
      <c r="E265" s="16" t="str">
        <f>IF('Finish order'!I263&lt;&gt;0,'Finish order'!I263,"")</f>
        <v/>
      </c>
      <c r="F265" s="7" t="str">
        <f>IF('Finish order'!K263&lt;&gt;0, (UPPER(LEFT('Finish order'!K263,2))&amp;MID('Finish order'!K263,3,LEN('Finish order'!K263))), "")</f>
        <v/>
      </c>
      <c r="G265" s="23" t="str">
        <f>IF('Finish order'!G263&lt;&gt;0,'Finish order'!G263,"")</f>
        <v/>
      </c>
    </row>
    <row r="266" spans="1:7" ht="15.75" thickBot="1" x14ac:dyDescent="0.25">
      <c r="A266" s="19" t="str">
        <f>IF('Finish order'!F264&lt;&gt;0, 'Finish order'!A264,"")</f>
        <v/>
      </c>
      <c r="B266" s="20" t="str">
        <f>IF('Finish order'!F264&lt;&gt;0, 'Finish order'!B264,"")</f>
        <v/>
      </c>
      <c r="C266" s="20" t="str">
        <f>IF('Finish order'!F264&lt;&gt;0, 'Finish order'!D264,"")</f>
        <v/>
      </c>
      <c r="D266" s="7" t="str">
        <f>PROPER('Finish order'!H264)</f>
        <v/>
      </c>
      <c r="E266" s="16" t="str">
        <f>IF('Finish order'!I264&lt;&gt;0,'Finish order'!I264,"")</f>
        <v/>
      </c>
      <c r="F266" s="7" t="str">
        <f>IF('Finish order'!K264&lt;&gt;0, (UPPER(LEFT('Finish order'!K264,2))&amp;MID('Finish order'!K264,3,LEN('Finish order'!K264))), "")</f>
        <v/>
      </c>
      <c r="G266" s="23" t="str">
        <f>IF('Finish order'!G264&lt;&gt;0,'Finish order'!G264,"")</f>
        <v/>
      </c>
    </row>
    <row r="267" spans="1:7" ht="15.75" thickBot="1" x14ac:dyDescent="0.25">
      <c r="A267" s="19" t="str">
        <f>IF('Finish order'!F265&lt;&gt;0, 'Finish order'!A265,"")</f>
        <v/>
      </c>
      <c r="B267" s="20" t="str">
        <f>IF('Finish order'!F265&lt;&gt;0, 'Finish order'!B265,"")</f>
        <v/>
      </c>
      <c r="C267" s="20" t="str">
        <f>IF('Finish order'!F265&lt;&gt;0, 'Finish order'!D265,"")</f>
        <v/>
      </c>
      <c r="D267" s="7" t="str">
        <f>PROPER('Finish order'!H265)</f>
        <v/>
      </c>
      <c r="E267" s="16" t="str">
        <f>IF('Finish order'!I265&lt;&gt;0,'Finish order'!I265,"")</f>
        <v/>
      </c>
      <c r="F267" s="7" t="str">
        <f>IF('Finish order'!K265&lt;&gt;0, (UPPER(LEFT('Finish order'!K265,2))&amp;MID('Finish order'!K265,3,LEN('Finish order'!K265))), "")</f>
        <v/>
      </c>
      <c r="G267" s="23" t="str">
        <f>IF('Finish order'!G265&lt;&gt;0,'Finish order'!G265,"")</f>
        <v/>
      </c>
    </row>
    <row r="268" spans="1:7" ht="15.75" thickBot="1" x14ac:dyDescent="0.25">
      <c r="A268" s="19" t="str">
        <f>IF('Finish order'!F266&lt;&gt;0, 'Finish order'!A266,"")</f>
        <v/>
      </c>
      <c r="B268" s="20" t="str">
        <f>IF('Finish order'!F266&lt;&gt;0, 'Finish order'!B266,"")</f>
        <v/>
      </c>
      <c r="C268" s="20" t="str">
        <f>IF('Finish order'!F266&lt;&gt;0, 'Finish order'!D266,"")</f>
        <v/>
      </c>
      <c r="D268" s="7" t="str">
        <f>PROPER('Finish order'!H266)</f>
        <v/>
      </c>
      <c r="E268" s="16" t="str">
        <f>IF('Finish order'!I266&lt;&gt;0,'Finish order'!I266,"")</f>
        <v/>
      </c>
      <c r="F268" s="7" t="str">
        <f>IF('Finish order'!K266&lt;&gt;0, (UPPER(LEFT('Finish order'!K266,2))&amp;MID('Finish order'!K266,3,LEN('Finish order'!K266))), "")</f>
        <v/>
      </c>
      <c r="G268" s="23" t="str">
        <f>IF('Finish order'!G266&lt;&gt;0,'Finish order'!G266,"")</f>
        <v/>
      </c>
    </row>
    <row r="269" spans="1:7" ht="15.75" thickBot="1" x14ac:dyDescent="0.25">
      <c r="A269" s="19" t="str">
        <f>IF('Finish order'!F267&lt;&gt;0, 'Finish order'!A267,"")</f>
        <v/>
      </c>
      <c r="B269" s="20" t="str">
        <f>IF('Finish order'!F267&lt;&gt;0, 'Finish order'!B267,"")</f>
        <v/>
      </c>
      <c r="C269" s="20" t="str">
        <f>IF('Finish order'!F267&lt;&gt;0, 'Finish order'!D267,"")</f>
        <v/>
      </c>
      <c r="D269" s="7" t="str">
        <f>PROPER('Finish order'!H267)</f>
        <v/>
      </c>
      <c r="E269" s="16" t="str">
        <f>IF('Finish order'!I267&lt;&gt;0,'Finish order'!I267,"")</f>
        <v/>
      </c>
      <c r="F269" s="7" t="str">
        <f>IF('Finish order'!K267&lt;&gt;0, (UPPER(LEFT('Finish order'!K267,2))&amp;MID('Finish order'!K267,3,LEN('Finish order'!K267))), "")</f>
        <v/>
      </c>
      <c r="G269" s="23" t="str">
        <f>IF('Finish order'!G267&lt;&gt;0,'Finish order'!G267,"")</f>
        <v/>
      </c>
    </row>
    <row r="270" spans="1:7" ht="15.75" thickBot="1" x14ac:dyDescent="0.25">
      <c r="A270" s="19" t="str">
        <f>IF('Finish order'!F268&lt;&gt;0, 'Finish order'!A268,"")</f>
        <v/>
      </c>
      <c r="B270" s="20" t="str">
        <f>IF('Finish order'!F268&lt;&gt;0, 'Finish order'!B268,"")</f>
        <v/>
      </c>
      <c r="C270" s="20" t="str">
        <f>IF('Finish order'!F268&lt;&gt;0, 'Finish order'!D268,"")</f>
        <v/>
      </c>
      <c r="D270" s="7" t="str">
        <f>PROPER('Finish order'!H268)</f>
        <v/>
      </c>
      <c r="E270" s="16" t="str">
        <f>IF('Finish order'!I268&lt;&gt;0,'Finish order'!I268,"")</f>
        <v/>
      </c>
      <c r="F270" s="7" t="str">
        <f>IF('Finish order'!K268&lt;&gt;0, (UPPER(LEFT('Finish order'!K268,2))&amp;MID('Finish order'!K268,3,LEN('Finish order'!K268))), "")</f>
        <v/>
      </c>
      <c r="G270" s="23" t="str">
        <f>IF('Finish order'!G268&lt;&gt;0,'Finish order'!G268,"")</f>
        <v/>
      </c>
    </row>
    <row r="271" spans="1:7" ht="15.75" thickBot="1" x14ac:dyDescent="0.25">
      <c r="A271" s="19" t="str">
        <f>IF('Finish order'!F269&lt;&gt;0, 'Finish order'!A269,"")</f>
        <v/>
      </c>
      <c r="B271" s="20" t="str">
        <f>IF('Finish order'!F269&lt;&gt;0, 'Finish order'!B269,"")</f>
        <v/>
      </c>
      <c r="C271" s="20" t="str">
        <f>IF('Finish order'!F269&lt;&gt;0, 'Finish order'!D269,"")</f>
        <v/>
      </c>
      <c r="D271" s="7" t="str">
        <f>PROPER('Finish order'!H269)</f>
        <v/>
      </c>
      <c r="E271" s="16" t="str">
        <f>IF('Finish order'!I269&lt;&gt;0,'Finish order'!I269,"")</f>
        <v/>
      </c>
      <c r="F271" s="7" t="str">
        <f>IF('Finish order'!K269&lt;&gt;0, (UPPER(LEFT('Finish order'!K269,2))&amp;MID('Finish order'!K269,3,LEN('Finish order'!K269))), "")</f>
        <v/>
      </c>
      <c r="G271" s="23" t="str">
        <f>IF('Finish order'!G269&lt;&gt;0,'Finish order'!G269,"")</f>
        <v/>
      </c>
    </row>
    <row r="272" spans="1:7" ht="15.75" thickBot="1" x14ac:dyDescent="0.25">
      <c r="A272" s="19" t="str">
        <f>IF('Finish order'!F270&lt;&gt;0, 'Finish order'!A270,"")</f>
        <v/>
      </c>
      <c r="B272" s="20" t="str">
        <f>IF('Finish order'!F270&lt;&gt;0, 'Finish order'!B270,"")</f>
        <v/>
      </c>
      <c r="C272" s="20" t="str">
        <f>IF('Finish order'!F270&lt;&gt;0, 'Finish order'!D270,"")</f>
        <v/>
      </c>
      <c r="D272" s="7" t="str">
        <f>PROPER('Finish order'!H270)</f>
        <v/>
      </c>
      <c r="E272" s="16" t="str">
        <f>IF('Finish order'!I270&lt;&gt;0,'Finish order'!I270,"")</f>
        <v/>
      </c>
      <c r="F272" s="7" t="str">
        <f>IF('Finish order'!K270&lt;&gt;0, (UPPER(LEFT('Finish order'!K270,2))&amp;MID('Finish order'!K270,3,LEN('Finish order'!K270))), "")</f>
        <v/>
      </c>
      <c r="G272" s="23" t="str">
        <f>IF('Finish order'!G270&lt;&gt;0,'Finish order'!G270,"")</f>
        <v/>
      </c>
    </row>
    <row r="273" spans="1:7" ht="15.75" thickBot="1" x14ac:dyDescent="0.25">
      <c r="A273" s="19" t="str">
        <f>IF('Finish order'!F271&lt;&gt;0, 'Finish order'!A271,"")</f>
        <v/>
      </c>
      <c r="B273" s="20" t="str">
        <f>IF('Finish order'!F271&lt;&gt;0, 'Finish order'!B271,"")</f>
        <v/>
      </c>
      <c r="C273" s="20" t="str">
        <f>IF('Finish order'!F271&lt;&gt;0, 'Finish order'!D271,"")</f>
        <v/>
      </c>
      <c r="D273" s="7" t="str">
        <f>PROPER('Finish order'!H271)</f>
        <v/>
      </c>
      <c r="E273" s="16" t="str">
        <f>IF('Finish order'!I271&lt;&gt;0,'Finish order'!I271,"")</f>
        <v/>
      </c>
      <c r="F273" s="7" t="str">
        <f>IF('Finish order'!K271&lt;&gt;0, (UPPER(LEFT('Finish order'!K271,2))&amp;MID('Finish order'!K271,3,LEN('Finish order'!K271))), "")</f>
        <v/>
      </c>
      <c r="G273" s="23" t="str">
        <f>IF('Finish order'!G271&lt;&gt;0,'Finish order'!G271,"")</f>
        <v/>
      </c>
    </row>
    <row r="274" spans="1:7" ht="15.75" thickBot="1" x14ac:dyDescent="0.25">
      <c r="A274" s="19" t="str">
        <f>IF('Finish order'!F272&lt;&gt;0, 'Finish order'!A272,"")</f>
        <v/>
      </c>
      <c r="B274" s="20" t="str">
        <f>IF('Finish order'!F272&lt;&gt;0, 'Finish order'!B272,"")</f>
        <v/>
      </c>
      <c r="C274" s="20" t="str">
        <f>IF('Finish order'!F272&lt;&gt;0, 'Finish order'!D272,"")</f>
        <v/>
      </c>
      <c r="D274" s="7" t="str">
        <f>PROPER('Finish order'!H272)</f>
        <v/>
      </c>
      <c r="E274" s="16" t="str">
        <f>IF('Finish order'!I272&lt;&gt;0,'Finish order'!I272,"")</f>
        <v/>
      </c>
      <c r="F274" s="7" t="str">
        <f>IF('Finish order'!K272&lt;&gt;0, (UPPER(LEFT('Finish order'!K272,2))&amp;MID('Finish order'!K272,3,LEN('Finish order'!K272))), "")</f>
        <v/>
      </c>
      <c r="G274" s="23" t="str">
        <f>IF('Finish order'!G272&lt;&gt;0,'Finish order'!G272,"")</f>
        <v/>
      </c>
    </row>
    <row r="275" spans="1:7" ht="15.75" thickBot="1" x14ac:dyDescent="0.25">
      <c r="A275" s="19" t="str">
        <f>IF('Finish order'!F273&lt;&gt;0, 'Finish order'!A273,"")</f>
        <v/>
      </c>
      <c r="B275" s="20" t="str">
        <f>IF('Finish order'!F273&lt;&gt;0, 'Finish order'!B273,"")</f>
        <v/>
      </c>
      <c r="C275" s="20" t="str">
        <f>IF('Finish order'!F273&lt;&gt;0, 'Finish order'!D273,"")</f>
        <v/>
      </c>
      <c r="D275" s="7" t="str">
        <f>PROPER('Finish order'!H273)</f>
        <v/>
      </c>
      <c r="E275" s="16" t="str">
        <f>IF('Finish order'!I273&lt;&gt;0,'Finish order'!I273,"")</f>
        <v/>
      </c>
      <c r="F275" s="7" t="str">
        <f>IF('Finish order'!K273&lt;&gt;0, (UPPER(LEFT('Finish order'!K273,2))&amp;MID('Finish order'!K273,3,LEN('Finish order'!K273))), "")</f>
        <v/>
      </c>
      <c r="G275" s="23" t="str">
        <f>IF('Finish order'!G273&lt;&gt;0,'Finish order'!G273,"")</f>
        <v/>
      </c>
    </row>
    <row r="276" spans="1:7" ht="15.75" thickBot="1" x14ac:dyDescent="0.25">
      <c r="A276" s="19" t="str">
        <f>IF('Finish order'!F274&lt;&gt;0, 'Finish order'!A274,"")</f>
        <v/>
      </c>
      <c r="B276" s="20" t="str">
        <f>IF('Finish order'!F274&lt;&gt;0, 'Finish order'!B274,"")</f>
        <v/>
      </c>
      <c r="C276" s="20" t="str">
        <f>IF('Finish order'!F274&lt;&gt;0, 'Finish order'!D274,"")</f>
        <v/>
      </c>
      <c r="D276" s="7" t="str">
        <f>PROPER('Finish order'!H274)</f>
        <v/>
      </c>
      <c r="E276" s="16" t="str">
        <f>IF('Finish order'!I274&lt;&gt;0,'Finish order'!I274,"")</f>
        <v/>
      </c>
      <c r="F276" s="7" t="str">
        <f>IF('Finish order'!K274&lt;&gt;0, (UPPER(LEFT('Finish order'!K274,2))&amp;MID('Finish order'!K274,3,LEN('Finish order'!K274))), "")</f>
        <v/>
      </c>
      <c r="G276" s="23" t="str">
        <f>IF('Finish order'!G274&lt;&gt;0,'Finish order'!G274,"")</f>
        <v/>
      </c>
    </row>
    <row r="277" spans="1:7" ht="15.75" thickBot="1" x14ac:dyDescent="0.25">
      <c r="A277" s="19" t="str">
        <f>IF('Finish order'!F275&lt;&gt;0, 'Finish order'!A275,"")</f>
        <v/>
      </c>
      <c r="B277" s="20" t="str">
        <f>IF('Finish order'!F275&lt;&gt;0, 'Finish order'!B275,"")</f>
        <v/>
      </c>
      <c r="C277" s="20" t="str">
        <f>IF('Finish order'!F275&lt;&gt;0, 'Finish order'!D275,"")</f>
        <v/>
      </c>
      <c r="D277" s="7" t="str">
        <f>PROPER('Finish order'!H275)</f>
        <v/>
      </c>
      <c r="E277" s="16" t="str">
        <f>IF('Finish order'!I275&lt;&gt;0,'Finish order'!I275,"")</f>
        <v/>
      </c>
      <c r="F277" s="7" t="str">
        <f>IF('Finish order'!K275&lt;&gt;0, (UPPER(LEFT('Finish order'!K275,2))&amp;MID('Finish order'!K275,3,LEN('Finish order'!K275))), "")</f>
        <v/>
      </c>
      <c r="G277" s="23" t="str">
        <f>IF('Finish order'!G275&lt;&gt;0,'Finish order'!G275,"")</f>
        <v/>
      </c>
    </row>
    <row r="278" spans="1:7" ht="15.75" thickBot="1" x14ac:dyDescent="0.25">
      <c r="A278" s="19" t="str">
        <f>IF('Finish order'!F276&lt;&gt;0, 'Finish order'!A276,"")</f>
        <v/>
      </c>
      <c r="B278" s="20" t="str">
        <f>IF('Finish order'!F276&lt;&gt;0, 'Finish order'!B276,"")</f>
        <v/>
      </c>
      <c r="C278" s="20" t="str">
        <f>IF('Finish order'!F276&lt;&gt;0, 'Finish order'!D276,"")</f>
        <v/>
      </c>
      <c r="D278" s="7" t="str">
        <f>PROPER('Finish order'!H276)</f>
        <v/>
      </c>
      <c r="E278" s="16" t="str">
        <f>IF('Finish order'!I276&lt;&gt;0,'Finish order'!I276,"")</f>
        <v/>
      </c>
      <c r="F278" s="7" t="str">
        <f>IF('Finish order'!K276&lt;&gt;0, (UPPER(LEFT('Finish order'!K276,2))&amp;MID('Finish order'!K276,3,LEN('Finish order'!K276))), "")</f>
        <v/>
      </c>
      <c r="G278" s="23" t="str">
        <f>IF('Finish order'!G276&lt;&gt;0,'Finish order'!G276,"")</f>
        <v/>
      </c>
    </row>
    <row r="279" spans="1:7" ht="15.75" thickBot="1" x14ac:dyDescent="0.25">
      <c r="A279" s="19" t="str">
        <f>IF('Finish order'!F277&lt;&gt;0, 'Finish order'!A277,"")</f>
        <v/>
      </c>
      <c r="B279" s="20" t="str">
        <f>IF('Finish order'!F277&lt;&gt;0, 'Finish order'!B277,"")</f>
        <v/>
      </c>
      <c r="C279" s="20" t="str">
        <f>IF('Finish order'!F277&lt;&gt;0, 'Finish order'!D277,"")</f>
        <v/>
      </c>
      <c r="D279" s="7" t="str">
        <f>PROPER('Finish order'!H277)</f>
        <v/>
      </c>
      <c r="E279" s="16" t="str">
        <f>IF('Finish order'!I277&lt;&gt;0,'Finish order'!I277,"")</f>
        <v/>
      </c>
      <c r="F279" s="7" t="str">
        <f>IF('Finish order'!K277&lt;&gt;0, (UPPER(LEFT('Finish order'!K277,2))&amp;MID('Finish order'!K277,3,LEN('Finish order'!K277))), "")</f>
        <v/>
      </c>
      <c r="G279" s="23" t="str">
        <f>IF('Finish order'!G277&lt;&gt;0,'Finish order'!G277,"")</f>
        <v/>
      </c>
    </row>
    <row r="280" spans="1:7" ht="15.75" thickBot="1" x14ac:dyDescent="0.25">
      <c r="A280" s="19" t="str">
        <f>IF('Finish order'!F278&lt;&gt;0, 'Finish order'!A278,"")</f>
        <v/>
      </c>
      <c r="B280" s="20" t="str">
        <f>IF('Finish order'!F278&lt;&gt;0, 'Finish order'!B278,"")</f>
        <v/>
      </c>
      <c r="C280" s="20" t="str">
        <f>IF('Finish order'!F278&lt;&gt;0, 'Finish order'!D278,"")</f>
        <v/>
      </c>
      <c r="D280" s="7" t="str">
        <f>PROPER('Finish order'!H278)</f>
        <v/>
      </c>
      <c r="E280" s="16" t="str">
        <f>IF('Finish order'!I278&lt;&gt;0,'Finish order'!I278,"")</f>
        <v/>
      </c>
      <c r="F280" s="7" t="str">
        <f>IF('Finish order'!K278&lt;&gt;0, (UPPER(LEFT('Finish order'!K278,2))&amp;MID('Finish order'!K278,3,LEN('Finish order'!K278))), "")</f>
        <v/>
      </c>
      <c r="G280" s="23" t="str">
        <f>IF('Finish order'!G278&lt;&gt;0,'Finish order'!G278,"")</f>
        <v/>
      </c>
    </row>
    <row r="281" spans="1:7" ht="15.75" thickBot="1" x14ac:dyDescent="0.25">
      <c r="A281" s="19" t="str">
        <f>IF('Finish order'!F279&lt;&gt;0, 'Finish order'!A279,"")</f>
        <v/>
      </c>
      <c r="B281" s="20" t="str">
        <f>IF('Finish order'!F279&lt;&gt;0, 'Finish order'!B279,"")</f>
        <v/>
      </c>
      <c r="C281" s="20" t="str">
        <f>IF('Finish order'!F279&lt;&gt;0, 'Finish order'!D279,"")</f>
        <v/>
      </c>
      <c r="D281" s="7" t="str">
        <f>PROPER('Finish order'!H279)</f>
        <v/>
      </c>
      <c r="E281" s="16" t="str">
        <f>IF('Finish order'!I279&lt;&gt;0,'Finish order'!I279,"")</f>
        <v/>
      </c>
      <c r="F281" s="7" t="str">
        <f>IF('Finish order'!K279&lt;&gt;0, (UPPER(LEFT('Finish order'!K279,2))&amp;MID('Finish order'!K279,3,LEN('Finish order'!K279))), "")</f>
        <v/>
      </c>
      <c r="G281" s="23" t="str">
        <f>IF('Finish order'!G279&lt;&gt;0,'Finish order'!G279,"")</f>
        <v/>
      </c>
    </row>
    <row r="282" spans="1:7" ht="15.75" thickBot="1" x14ac:dyDescent="0.25">
      <c r="A282" s="19" t="str">
        <f>IF('Finish order'!F280&lt;&gt;0, 'Finish order'!A280,"")</f>
        <v/>
      </c>
      <c r="B282" s="20" t="str">
        <f>IF('Finish order'!F280&lt;&gt;0, 'Finish order'!B280,"")</f>
        <v/>
      </c>
      <c r="C282" s="20" t="str">
        <f>IF('Finish order'!F280&lt;&gt;0, 'Finish order'!D280,"")</f>
        <v/>
      </c>
      <c r="D282" s="7" t="str">
        <f>PROPER('Finish order'!H280)</f>
        <v/>
      </c>
      <c r="E282" s="16" t="str">
        <f>IF('Finish order'!I280&lt;&gt;0,'Finish order'!I280,"")</f>
        <v/>
      </c>
      <c r="F282" s="7" t="str">
        <f>IF('Finish order'!K280&lt;&gt;0, (UPPER(LEFT('Finish order'!K280,2))&amp;MID('Finish order'!K280,3,LEN('Finish order'!K280))), "")</f>
        <v/>
      </c>
      <c r="G282" s="23" t="str">
        <f>IF('Finish order'!G280&lt;&gt;0,'Finish order'!G280,"")</f>
        <v/>
      </c>
    </row>
    <row r="283" spans="1:7" ht="15.75" thickBot="1" x14ac:dyDescent="0.25">
      <c r="A283" s="19" t="str">
        <f>IF('Finish order'!F281&lt;&gt;0, 'Finish order'!A281,"")</f>
        <v/>
      </c>
      <c r="B283" s="20" t="str">
        <f>IF('Finish order'!F281&lt;&gt;0, 'Finish order'!B281,"")</f>
        <v/>
      </c>
      <c r="C283" s="20" t="str">
        <f>IF('Finish order'!F281&lt;&gt;0, 'Finish order'!D281,"")</f>
        <v/>
      </c>
      <c r="D283" s="7" t="str">
        <f>PROPER('Finish order'!H281)</f>
        <v/>
      </c>
      <c r="E283" s="16" t="str">
        <f>IF('Finish order'!I281&lt;&gt;0,'Finish order'!I281,"")</f>
        <v/>
      </c>
      <c r="F283" s="7" t="str">
        <f>IF('Finish order'!K281&lt;&gt;0, (UPPER(LEFT('Finish order'!K281,2))&amp;MID('Finish order'!K281,3,LEN('Finish order'!K281))), "")</f>
        <v/>
      </c>
      <c r="G283" s="23" t="str">
        <f>IF('Finish order'!G281&lt;&gt;0,'Finish order'!G281,"")</f>
        <v/>
      </c>
    </row>
    <row r="284" spans="1:7" ht="15.75" thickBot="1" x14ac:dyDescent="0.25">
      <c r="A284" s="19" t="str">
        <f>IF('Finish order'!F282&lt;&gt;0, 'Finish order'!A282,"")</f>
        <v/>
      </c>
      <c r="B284" s="20" t="str">
        <f>IF('Finish order'!F282&lt;&gt;0, 'Finish order'!B282,"")</f>
        <v/>
      </c>
      <c r="C284" s="20" t="str">
        <f>IF('Finish order'!F282&lt;&gt;0, 'Finish order'!D282,"")</f>
        <v/>
      </c>
      <c r="D284" s="7" t="str">
        <f>PROPER('Finish order'!H282)</f>
        <v/>
      </c>
      <c r="E284" s="16" t="str">
        <f>IF('Finish order'!I282&lt;&gt;0,'Finish order'!I282,"")</f>
        <v/>
      </c>
      <c r="F284" s="7" t="str">
        <f>IF('Finish order'!K282&lt;&gt;0, (UPPER(LEFT('Finish order'!K282,2))&amp;MID('Finish order'!K282,3,LEN('Finish order'!K282))), "")</f>
        <v/>
      </c>
      <c r="G284" s="23" t="str">
        <f>IF('Finish order'!G282&lt;&gt;0,'Finish order'!G282,"")</f>
        <v/>
      </c>
    </row>
    <row r="285" spans="1:7" ht="15.75" thickBot="1" x14ac:dyDescent="0.25">
      <c r="A285" s="19" t="str">
        <f>IF('Finish order'!F283&lt;&gt;0, 'Finish order'!A283,"")</f>
        <v/>
      </c>
      <c r="B285" s="20" t="str">
        <f>IF('Finish order'!F283&lt;&gt;0, 'Finish order'!B283,"")</f>
        <v/>
      </c>
      <c r="C285" s="20" t="str">
        <f>IF('Finish order'!F283&lt;&gt;0, 'Finish order'!D283,"")</f>
        <v/>
      </c>
      <c r="D285" s="7" t="str">
        <f>PROPER('Finish order'!H283)</f>
        <v/>
      </c>
      <c r="E285" s="16" t="str">
        <f>IF('Finish order'!I283&lt;&gt;0,'Finish order'!I283,"")</f>
        <v/>
      </c>
      <c r="F285" s="7" t="str">
        <f>IF('Finish order'!K283&lt;&gt;0, (UPPER(LEFT('Finish order'!K283,2))&amp;MID('Finish order'!K283,3,LEN('Finish order'!K283))), "")</f>
        <v/>
      </c>
      <c r="G285" s="23" t="str">
        <f>IF('Finish order'!G283&lt;&gt;0,'Finish order'!G283,"")</f>
        <v/>
      </c>
    </row>
    <row r="286" spans="1:7" ht="15.75" thickBot="1" x14ac:dyDescent="0.25">
      <c r="A286" s="19" t="str">
        <f>IF('Finish order'!F284&lt;&gt;0, 'Finish order'!A284,"")</f>
        <v/>
      </c>
      <c r="B286" s="20" t="str">
        <f>IF('Finish order'!F284&lt;&gt;0, 'Finish order'!B284,"")</f>
        <v/>
      </c>
      <c r="C286" s="20" t="str">
        <f>IF('Finish order'!F284&lt;&gt;0, 'Finish order'!D284,"")</f>
        <v/>
      </c>
      <c r="D286" s="7" t="str">
        <f>PROPER('Finish order'!H284)</f>
        <v/>
      </c>
      <c r="E286" s="16" t="str">
        <f>IF('Finish order'!I284&lt;&gt;0,'Finish order'!I284,"")</f>
        <v/>
      </c>
      <c r="F286" s="7" t="str">
        <f>IF('Finish order'!K284&lt;&gt;0, (UPPER(LEFT('Finish order'!K284,2))&amp;MID('Finish order'!K284,3,LEN('Finish order'!K284))), "")</f>
        <v/>
      </c>
      <c r="G286" s="23" t="str">
        <f>IF('Finish order'!G284&lt;&gt;0,'Finish order'!G284,"")</f>
        <v/>
      </c>
    </row>
    <row r="287" spans="1:7" ht="15.75" thickBot="1" x14ac:dyDescent="0.25">
      <c r="A287" s="19" t="str">
        <f>IF('Finish order'!F285&lt;&gt;0, 'Finish order'!A285,"")</f>
        <v/>
      </c>
      <c r="B287" s="20" t="str">
        <f>IF('Finish order'!F285&lt;&gt;0, 'Finish order'!B285,"")</f>
        <v/>
      </c>
      <c r="C287" s="20" t="str">
        <f>IF('Finish order'!F285&lt;&gt;0, 'Finish order'!D285,"")</f>
        <v/>
      </c>
      <c r="D287" s="7" t="str">
        <f>PROPER('Finish order'!H285)</f>
        <v/>
      </c>
      <c r="E287" s="16" t="str">
        <f>IF('Finish order'!I285&lt;&gt;0,'Finish order'!I285,"")</f>
        <v/>
      </c>
      <c r="F287" s="7" t="str">
        <f>IF('Finish order'!K285&lt;&gt;0, (UPPER(LEFT('Finish order'!K285,2))&amp;MID('Finish order'!K285,3,LEN('Finish order'!K285))), "")</f>
        <v/>
      </c>
      <c r="G287" s="23" t="str">
        <f>IF('Finish order'!G285&lt;&gt;0,'Finish order'!G285,"")</f>
        <v/>
      </c>
    </row>
    <row r="288" spans="1:7" ht="15.75" thickBot="1" x14ac:dyDescent="0.25">
      <c r="A288" s="19" t="str">
        <f>IF('Finish order'!F286&lt;&gt;0, 'Finish order'!A286,"")</f>
        <v/>
      </c>
      <c r="B288" s="20" t="str">
        <f>IF('Finish order'!F286&lt;&gt;0, 'Finish order'!B286,"")</f>
        <v/>
      </c>
      <c r="C288" s="20" t="str">
        <f>IF('Finish order'!F286&lt;&gt;0, 'Finish order'!D286,"")</f>
        <v/>
      </c>
      <c r="D288" s="7" t="str">
        <f>PROPER('Finish order'!H286)</f>
        <v/>
      </c>
      <c r="E288" s="16" t="str">
        <f>IF('Finish order'!I286&lt;&gt;0,'Finish order'!I286,"")</f>
        <v/>
      </c>
      <c r="F288" s="7" t="str">
        <f>IF('Finish order'!K286&lt;&gt;0, (UPPER(LEFT('Finish order'!K286,2))&amp;MID('Finish order'!K286,3,LEN('Finish order'!K286))), "")</f>
        <v/>
      </c>
      <c r="G288" s="23" t="str">
        <f>IF('Finish order'!G286&lt;&gt;0,'Finish order'!G286,"")</f>
        <v/>
      </c>
    </row>
    <row r="289" spans="1:7" ht="15.75" thickBot="1" x14ac:dyDescent="0.25">
      <c r="A289" s="19" t="str">
        <f>IF('Finish order'!F287&lt;&gt;0, 'Finish order'!A287,"")</f>
        <v/>
      </c>
      <c r="B289" s="20" t="str">
        <f>IF('Finish order'!F287&lt;&gt;0, 'Finish order'!B287,"")</f>
        <v/>
      </c>
      <c r="C289" s="20" t="str">
        <f>IF('Finish order'!F287&lt;&gt;0, 'Finish order'!D287,"")</f>
        <v/>
      </c>
      <c r="D289" s="7" t="str">
        <f>PROPER('Finish order'!H287)</f>
        <v/>
      </c>
      <c r="E289" s="16" t="str">
        <f>IF('Finish order'!I287&lt;&gt;0,'Finish order'!I287,"")</f>
        <v/>
      </c>
      <c r="F289" s="7" t="str">
        <f>IF('Finish order'!K287&lt;&gt;0, (UPPER(LEFT('Finish order'!K287,2))&amp;MID('Finish order'!K287,3,LEN('Finish order'!K287))), "")</f>
        <v/>
      </c>
      <c r="G289" s="23" t="str">
        <f>IF('Finish order'!G287&lt;&gt;0,'Finish order'!G287,"")</f>
        <v/>
      </c>
    </row>
    <row r="290" spans="1:7" ht="15.75" thickBot="1" x14ac:dyDescent="0.25">
      <c r="A290" s="19" t="str">
        <f>IF('Finish order'!F288&lt;&gt;0, 'Finish order'!A288,"")</f>
        <v/>
      </c>
      <c r="B290" s="20" t="str">
        <f>IF('Finish order'!F288&lt;&gt;0, 'Finish order'!B288,"")</f>
        <v/>
      </c>
      <c r="C290" s="20" t="str">
        <f>IF('Finish order'!F288&lt;&gt;0, 'Finish order'!D288,"")</f>
        <v/>
      </c>
      <c r="D290" s="7" t="str">
        <f>PROPER('Finish order'!H288)</f>
        <v/>
      </c>
      <c r="E290" s="16" t="str">
        <f>IF('Finish order'!I288&lt;&gt;0,'Finish order'!I288,"")</f>
        <v/>
      </c>
      <c r="F290" s="7" t="str">
        <f>IF('Finish order'!K288&lt;&gt;0, (UPPER(LEFT('Finish order'!K288,2))&amp;MID('Finish order'!K288,3,LEN('Finish order'!K288))), "")</f>
        <v/>
      </c>
      <c r="G290" s="23" t="str">
        <f>IF('Finish order'!G288&lt;&gt;0,'Finish order'!G288,"")</f>
        <v/>
      </c>
    </row>
    <row r="291" spans="1:7" ht="15.75" thickBot="1" x14ac:dyDescent="0.25">
      <c r="A291" s="19" t="str">
        <f>IF('Finish order'!F289&lt;&gt;0, 'Finish order'!A289,"")</f>
        <v/>
      </c>
      <c r="B291" s="20" t="str">
        <f>IF('Finish order'!F289&lt;&gt;0, 'Finish order'!B289,"")</f>
        <v/>
      </c>
      <c r="C291" s="20" t="str">
        <f>IF('Finish order'!F289&lt;&gt;0, 'Finish order'!D289,"")</f>
        <v/>
      </c>
      <c r="D291" s="7" t="str">
        <f>PROPER('Finish order'!H289)</f>
        <v/>
      </c>
      <c r="E291" s="16" t="str">
        <f>IF('Finish order'!I289&lt;&gt;0,'Finish order'!I289,"")</f>
        <v/>
      </c>
      <c r="F291" s="7" t="str">
        <f>IF('Finish order'!K289&lt;&gt;0, (UPPER(LEFT('Finish order'!K289,2))&amp;MID('Finish order'!K289,3,LEN('Finish order'!K289))), "")</f>
        <v/>
      </c>
      <c r="G291" s="23" t="str">
        <f>IF('Finish order'!G289&lt;&gt;0,'Finish order'!G289,"")</f>
        <v/>
      </c>
    </row>
    <row r="292" spans="1:7" ht="15.75" thickBot="1" x14ac:dyDescent="0.25">
      <c r="A292" s="19" t="str">
        <f>IF('Finish order'!F290&lt;&gt;0, 'Finish order'!A290,"")</f>
        <v/>
      </c>
      <c r="B292" s="20" t="str">
        <f>IF('Finish order'!F290&lt;&gt;0, 'Finish order'!B290,"")</f>
        <v/>
      </c>
      <c r="C292" s="20" t="str">
        <f>IF('Finish order'!F290&lt;&gt;0, 'Finish order'!D290,"")</f>
        <v/>
      </c>
      <c r="D292" s="7" t="str">
        <f>PROPER('Finish order'!H290)</f>
        <v/>
      </c>
      <c r="E292" s="16" t="str">
        <f>IF('Finish order'!I290&lt;&gt;0,'Finish order'!I290,"")</f>
        <v/>
      </c>
      <c r="F292" s="7" t="str">
        <f>IF('Finish order'!K290&lt;&gt;0, (UPPER(LEFT('Finish order'!K290,2))&amp;MID('Finish order'!K290,3,LEN('Finish order'!K290))), "")</f>
        <v/>
      </c>
      <c r="G292" s="23" t="str">
        <f>IF('Finish order'!G290&lt;&gt;0,'Finish order'!G290,"")</f>
        <v/>
      </c>
    </row>
    <row r="293" spans="1:7" ht="15.75" thickBot="1" x14ac:dyDescent="0.25">
      <c r="A293" s="19" t="str">
        <f>IF('Finish order'!F291&lt;&gt;0, 'Finish order'!A291,"")</f>
        <v/>
      </c>
      <c r="B293" s="20" t="str">
        <f>IF('Finish order'!F291&lt;&gt;0, 'Finish order'!B291,"")</f>
        <v/>
      </c>
      <c r="C293" s="20" t="str">
        <f>IF('Finish order'!F291&lt;&gt;0, 'Finish order'!D291,"")</f>
        <v/>
      </c>
      <c r="D293" s="7" t="str">
        <f>PROPER('Finish order'!H291)</f>
        <v/>
      </c>
      <c r="E293" s="16" t="str">
        <f>IF('Finish order'!I291&lt;&gt;0,'Finish order'!I291,"")</f>
        <v/>
      </c>
      <c r="F293" s="7" t="str">
        <f>IF('Finish order'!K291&lt;&gt;0, (UPPER(LEFT('Finish order'!K291,2))&amp;MID('Finish order'!K291,3,LEN('Finish order'!K291))), "")</f>
        <v/>
      </c>
      <c r="G293" s="23" t="str">
        <f>IF('Finish order'!G291&lt;&gt;0,'Finish order'!G291,"")</f>
        <v/>
      </c>
    </row>
    <row r="294" spans="1:7" ht="15.75" thickBot="1" x14ac:dyDescent="0.25">
      <c r="A294" s="19" t="str">
        <f>IF('Finish order'!F292&lt;&gt;0, 'Finish order'!A292,"")</f>
        <v/>
      </c>
      <c r="B294" s="20" t="str">
        <f>IF('Finish order'!F292&lt;&gt;0, 'Finish order'!B292,"")</f>
        <v/>
      </c>
      <c r="C294" s="20" t="str">
        <f>IF('Finish order'!F292&lt;&gt;0, 'Finish order'!D292,"")</f>
        <v/>
      </c>
      <c r="D294" s="7" t="str">
        <f>PROPER('Finish order'!H292)</f>
        <v/>
      </c>
      <c r="E294" s="16" t="str">
        <f>IF('Finish order'!I292&lt;&gt;0,'Finish order'!I292,"")</f>
        <v/>
      </c>
      <c r="F294" s="7" t="str">
        <f>IF('Finish order'!K292&lt;&gt;0, (UPPER(LEFT('Finish order'!K292,2))&amp;MID('Finish order'!K292,3,LEN('Finish order'!K292))), "")</f>
        <v/>
      </c>
      <c r="G294" s="23" t="str">
        <f>IF('Finish order'!G292&lt;&gt;0,'Finish order'!G292,"")</f>
        <v/>
      </c>
    </row>
    <row r="295" spans="1:7" ht="15.75" thickBot="1" x14ac:dyDescent="0.25">
      <c r="A295" s="19" t="str">
        <f>IF('Finish order'!F293&lt;&gt;0, 'Finish order'!A293,"")</f>
        <v/>
      </c>
      <c r="B295" s="20" t="str">
        <f>IF('Finish order'!F293&lt;&gt;0, 'Finish order'!B293,"")</f>
        <v/>
      </c>
      <c r="C295" s="20" t="str">
        <f>IF('Finish order'!F293&lt;&gt;0, 'Finish order'!D293,"")</f>
        <v/>
      </c>
      <c r="D295" s="7" t="str">
        <f>PROPER('Finish order'!H293)</f>
        <v/>
      </c>
      <c r="E295" s="16" t="str">
        <f>IF('Finish order'!I293&lt;&gt;0,'Finish order'!I293,"")</f>
        <v/>
      </c>
      <c r="F295" s="7" t="str">
        <f>IF('Finish order'!K293&lt;&gt;0, (UPPER(LEFT('Finish order'!K293,2))&amp;MID('Finish order'!K293,3,LEN('Finish order'!K293))), "")</f>
        <v/>
      </c>
      <c r="G295" s="23" t="str">
        <f>IF('Finish order'!G293&lt;&gt;0,'Finish order'!G293,"")</f>
        <v/>
      </c>
    </row>
    <row r="296" spans="1:7" ht="15.75" thickBot="1" x14ac:dyDescent="0.25">
      <c r="A296" s="19" t="str">
        <f>IF('Finish order'!F294&lt;&gt;0, 'Finish order'!A294,"")</f>
        <v/>
      </c>
      <c r="B296" s="20" t="str">
        <f>IF('Finish order'!F294&lt;&gt;0, 'Finish order'!B294,"")</f>
        <v/>
      </c>
      <c r="C296" s="20" t="str">
        <f>IF('Finish order'!F294&lt;&gt;0, 'Finish order'!D294,"")</f>
        <v/>
      </c>
      <c r="D296" s="7" t="str">
        <f>PROPER('Finish order'!H294)</f>
        <v/>
      </c>
      <c r="E296" s="16" t="str">
        <f>IF('Finish order'!I294&lt;&gt;0,'Finish order'!I294,"")</f>
        <v/>
      </c>
      <c r="F296" s="7" t="str">
        <f>IF('Finish order'!K294&lt;&gt;0, (UPPER(LEFT('Finish order'!K294,2))&amp;MID('Finish order'!K294,3,LEN('Finish order'!K294))), "")</f>
        <v/>
      </c>
      <c r="G296" s="23" t="str">
        <f>IF('Finish order'!G294&lt;&gt;0,'Finish order'!G294,"")</f>
        <v/>
      </c>
    </row>
    <row r="297" spans="1:7" ht="15.75" thickBot="1" x14ac:dyDescent="0.25">
      <c r="A297" s="19" t="str">
        <f>IF('Finish order'!F295&lt;&gt;0, 'Finish order'!A295,"")</f>
        <v/>
      </c>
      <c r="B297" s="20" t="str">
        <f>IF('Finish order'!F295&lt;&gt;0, 'Finish order'!B295,"")</f>
        <v/>
      </c>
      <c r="C297" s="20" t="str">
        <f>IF('Finish order'!F295&lt;&gt;0, 'Finish order'!D295,"")</f>
        <v/>
      </c>
      <c r="D297" s="7" t="str">
        <f>PROPER('Finish order'!H295)</f>
        <v/>
      </c>
      <c r="E297" s="16" t="str">
        <f>IF('Finish order'!I295&lt;&gt;0,'Finish order'!I295,"")</f>
        <v/>
      </c>
      <c r="F297" s="7" t="str">
        <f>IF('Finish order'!K295&lt;&gt;0, (UPPER(LEFT('Finish order'!K295,2))&amp;MID('Finish order'!K295,3,LEN('Finish order'!K295))), "")</f>
        <v/>
      </c>
      <c r="G297" s="23" t="str">
        <f>IF('Finish order'!G295&lt;&gt;0,'Finish order'!G295,"")</f>
        <v/>
      </c>
    </row>
    <row r="298" spans="1:7" ht="15.75" thickBot="1" x14ac:dyDescent="0.25">
      <c r="A298" s="19" t="str">
        <f>IF('Finish order'!F296&lt;&gt;0, 'Finish order'!A296,"")</f>
        <v/>
      </c>
      <c r="B298" s="20" t="str">
        <f>IF('Finish order'!F296&lt;&gt;0, 'Finish order'!B296,"")</f>
        <v/>
      </c>
      <c r="C298" s="20" t="str">
        <f>IF('Finish order'!F296&lt;&gt;0, 'Finish order'!D296,"")</f>
        <v/>
      </c>
      <c r="D298" s="7" t="str">
        <f>PROPER('Finish order'!H296)</f>
        <v/>
      </c>
      <c r="E298" s="16" t="str">
        <f>IF('Finish order'!I296&lt;&gt;0,'Finish order'!I296,"")</f>
        <v/>
      </c>
      <c r="F298" s="7" t="str">
        <f>IF('Finish order'!K296&lt;&gt;0, (UPPER(LEFT('Finish order'!K296,2))&amp;MID('Finish order'!K296,3,LEN('Finish order'!K296))), "")</f>
        <v/>
      </c>
      <c r="G298" s="23" t="str">
        <f>IF('Finish order'!G296&lt;&gt;0,'Finish order'!G296,"")</f>
        <v/>
      </c>
    </row>
    <row r="299" spans="1:7" ht="15.75" thickBot="1" x14ac:dyDescent="0.25">
      <c r="A299" s="19" t="str">
        <f>IF('Finish order'!F297&lt;&gt;0, 'Finish order'!A297,"")</f>
        <v/>
      </c>
      <c r="B299" s="20" t="str">
        <f>IF('Finish order'!F297&lt;&gt;0, 'Finish order'!B297,"")</f>
        <v/>
      </c>
      <c r="C299" s="20" t="str">
        <f>IF('Finish order'!F297&lt;&gt;0, 'Finish order'!D297,"")</f>
        <v/>
      </c>
      <c r="D299" s="7" t="str">
        <f>PROPER('Finish order'!H297)</f>
        <v/>
      </c>
      <c r="E299" s="16" t="str">
        <f>IF('Finish order'!I297&lt;&gt;0,'Finish order'!I297,"")</f>
        <v/>
      </c>
      <c r="F299" s="7" t="str">
        <f>IF('Finish order'!K297&lt;&gt;0, (UPPER(LEFT('Finish order'!K297,2))&amp;MID('Finish order'!K297,3,LEN('Finish order'!K297))), "")</f>
        <v/>
      </c>
      <c r="G299" s="23" t="str">
        <f>IF('Finish order'!G297&lt;&gt;0,'Finish order'!G297,"")</f>
        <v/>
      </c>
    </row>
    <row r="300" spans="1:7" ht="15.75" thickBot="1" x14ac:dyDescent="0.25">
      <c r="A300" s="19" t="str">
        <f>IF('Finish order'!F298&lt;&gt;0, 'Finish order'!A298,"")</f>
        <v/>
      </c>
      <c r="B300" s="20" t="str">
        <f>IF('Finish order'!F298&lt;&gt;0, 'Finish order'!B298,"")</f>
        <v/>
      </c>
      <c r="C300" s="20" t="str">
        <f>IF('Finish order'!F298&lt;&gt;0, 'Finish order'!D298,"")</f>
        <v/>
      </c>
      <c r="D300" s="7" t="str">
        <f>PROPER('Finish order'!H298)</f>
        <v/>
      </c>
      <c r="E300" s="16" t="str">
        <f>IF('Finish order'!I298&lt;&gt;0,'Finish order'!I298,"")</f>
        <v/>
      </c>
      <c r="F300" s="7" t="str">
        <f>IF('Finish order'!K298&lt;&gt;0, (UPPER(LEFT('Finish order'!K298,2))&amp;MID('Finish order'!K298,3,LEN('Finish order'!K298))), "")</f>
        <v/>
      </c>
      <c r="G300" s="23" t="str">
        <f>IF('Finish order'!G298&lt;&gt;0,'Finish order'!G298,"")</f>
        <v/>
      </c>
    </row>
    <row r="301" spans="1:7" ht="15.75" thickBot="1" x14ac:dyDescent="0.25">
      <c r="A301" s="19" t="str">
        <f>IF('Finish order'!F299&lt;&gt;0, 'Finish order'!A299,"")</f>
        <v/>
      </c>
      <c r="B301" s="20" t="str">
        <f>IF('Finish order'!F299&lt;&gt;0, 'Finish order'!B299,"")</f>
        <v/>
      </c>
      <c r="C301" s="20" t="str">
        <f>IF('Finish order'!F299&lt;&gt;0, 'Finish order'!D299,"")</f>
        <v/>
      </c>
      <c r="D301" s="7" t="str">
        <f>PROPER('Finish order'!H299)</f>
        <v/>
      </c>
      <c r="E301" s="16" t="str">
        <f>IF('Finish order'!I299&lt;&gt;0,'Finish order'!I299,"")</f>
        <v/>
      </c>
      <c r="F301" s="7" t="str">
        <f>IF('Finish order'!K299&lt;&gt;0, (UPPER(LEFT('Finish order'!K299,2))&amp;MID('Finish order'!K299,3,LEN('Finish order'!K299))), "")</f>
        <v/>
      </c>
      <c r="G301" s="23" t="str">
        <f>IF('Finish order'!G299&lt;&gt;0,'Finish order'!G299,"")</f>
        <v/>
      </c>
    </row>
    <row r="302" spans="1:7" ht="15.75" thickBot="1" x14ac:dyDescent="0.25">
      <c r="A302" s="19" t="str">
        <f>IF('Finish order'!F300&lt;&gt;0, 'Finish order'!A300,"")</f>
        <v/>
      </c>
      <c r="B302" s="20" t="str">
        <f>IF('Finish order'!F300&lt;&gt;0, 'Finish order'!B300,"")</f>
        <v/>
      </c>
      <c r="C302" s="20" t="str">
        <f>IF('Finish order'!F300&lt;&gt;0, 'Finish order'!D300,"")</f>
        <v/>
      </c>
      <c r="D302" s="7" t="str">
        <f>PROPER('Finish order'!H300)</f>
        <v/>
      </c>
      <c r="E302" s="16" t="str">
        <f>IF('Finish order'!I300&lt;&gt;0,'Finish order'!I300,"")</f>
        <v/>
      </c>
      <c r="F302" s="7" t="str">
        <f>IF('Finish order'!K300&lt;&gt;0, (UPPER(LEFT('Finish order'!K300,2))&amp;MID('Finish order'!K300,3,LEN('Finish order'!K300))), "")</f>
        <v/>
      </c>
      <c r="G302" s="23" t="str">
        <f>IF('Finish order'!G300&lt;&gt;0,'Finish order'!G300,"")</f>
        <v/>
      </c>
    </row>
    <row r="303" spans="1:7" ht="15.75" thickBot="1" x14ac:dyDescent="0.25">
      <c r="A303" s="19" t="str">
        <f>IF('Finish order'!F301&lt;&gt;0, 'Finish order'!A301,"")</f>
        <v/>
      </c>
      <c r="B303" s="20" t="str">
        <f>IF('Finish order'!F301&lt;&gt;0, 'Finish order'!B301,"")</f>
        <v/>
      </c>
      <c r="C303" s="20" t="str">
        <f>IF('Finish order'!F301&lt;&gt;0, 'Finish order'!D301,"")</f>
        <v/>
      </c>
      <c r="D303" s="7" t="str">
        <f>PROPER('Finish order'!H301)</f>
        <v/>
      </c>
      <c r="E303" s="16" t="str">
        <f>IF('Finish order'!I301&lt;&gt;0,'Finish order'!I301,"")</f>
        <v/>
      </c>
      <c r="F303" s="7" t="str">
        <f>IF('Finish order'!K301&lt;&gt;0, (UPPER(LEFT('Finish order'!K301,2))&amp;MID('Finish order'!K301,3,LEN('Finish order'!K301))), "")</f>
        <v/>
      </c>
      <c r="G303" s="23" t="str">
        <f>IF('Finish order'!G301&lt;&gt;0,'Finish order'!G301,"")</f>
        <v/>
      </c>
    </row>
    <row r="304" spans="1:7" ht="15.75" thickBot="1" x14ac:dyDescent="0.25">
      <c r="A304" s="19" t="str">
        <f>IF('Finish order'!F302&lt;&gt;0, 'Finish order'!A302,"")</f>
        <v/>
      </c>
      <c r="B304" s="20" t="str">
        <f>IF('Finish order'!F302&lt;&gt;0, 'Finish order'!B302,"")</f>
        <v/>
      </c>
      <c r="C304" s="20" t="str">
        <f>IF('Finish order'!F302&lt;&gt;0, 'Finish order'!D302,"")</f>
        <v/>
      </c>
      <c r="D304" s="7" t="str">
        <f>PROPER('Finish order'!H302)</f>
        <v/>
      </c>
      <c r="E304" s="16" t="str">
        <f>IF('Finish order'!I302&lt;&gt;0,'Finish order'!I302,"")</f>
        <v/>
      </c>
      <c r="F304" s="7" t="str">
        <f>IF('Finish order'!K302&lt;&gt;0, (UPPER(LEFT('Finish order'!K302,2))&amp;MID('Finish order'!K302,3,LEN('Finish order'!K302))), "")</f>
        <v/>
      </c>
      <c r="G304" s="23" t="str">
        <f>IF('Finish order'!G302&lt;&gt;0,'Finish order'!G302,"")</f>
        <v/>
      </c>
    </row>
    <row r="305" spans="1:7" ht="15.75" thickBot="1" x14ac:dyDescent="0.25">
      <c r="A305" s="19" t="str">
        <f>IF('Finish order'!F303&lt;&gt;0, 'Finish order'!A303,"")</f>
        <v/>
      </c>
      <c r="B305" s="20" t="str">
        <f>IF('Finish order'!F303&lt;&gt;0, 'Finish order'!B303,"")</f>
        <v/>
      </c>
      <c r="C305" s="20" t="str">
        <f>IF('Finish order'!F303&lt;&gt;0, 'Finish order'!D303,"")</f>
        <v/>
      </c>
      <c r="D305" s="7" t="str">
        <f>PROPER('Finish order'!H303)</f>
        <v/>
      </c>
      <c r="E305" s="16" t="str">
        <f>IF('Finish order'!I303&lt;&gt;0,'Finish order'!I303,"")</f>
        <v/>
      </c>
      <c r="F305" s="7" t="str">
        <f>IF('Finish order'!K303&lt;&gt;0, (UPPER(LEFT('Finish order'!K303,2))&amp;MID('Finish order'!K303,3,LEN('Finish order'!K303))), "")</f>
        <v/>
      </c>
      <c r="G305" s="23" t="str">
        <f>IF('Finish order'!G303&lt;&gt;0,'Finish order'!G303,"")</f>
        <v/>
      </c>
    </row>
    <row r="306" spans="1:7" ht="15.75" thickBot="1" x14ac:dyDescent="0.25">
      <c r="A306" s="19" t="str">
        <f>IF('Finish order'!F304&lt;&gt;0, 'Finish order'!A304,"")</f>
        <v/>
      </c>
      <c r="B306" s="20" t="str">
        <f>IF('Finish order'!F304&lt;&gt;0, 'Finish order'!B304,"")</f>
        <v/>
      </c>
      <c r="C306" s="20" t="str">
        <f>IF('Finish order'!F304&lt;&gt;0, 'Finish order'!D304,"")</f>
        <v/>
      </c>
      <c r="D306" s="7" t="str">
        <f>PROPER('Finish order'!H304)</f>
        <v/>
      </c>
      <c r="E306" s="16" t="str">
        <f>IF('Finish order'!I304&lt;&gt;0,'Finish order'!I304,"")</f>
        <v/>
      </c>
      <c r="F306" s="7" t="str">
        <f>IF('Finish order'!K304&lt;&gt;0, (UPPER(LEFT('Finish order'!K304,2))&amp;MID('Finish order'!K304,3,LEN('Finish order'!K304))), "")</f>
        <v/>
      </c>
      <c r="G306" s="23" t="str">
        <f>IF('Finish order'!G304&lt;&gt;0,'Finish order'!G304,"")</f>
        <v/>
      </c>
    </row>
    <row r="307" spans="1:7" ht="15.75" thickBot="1" x14ac:dyDescent="0.25">
      <c r="A307" s="19" t="str">
        <f>IF('Finish order'!F305&lt;&gt;0, 'Finish order'!A305,"")</f>
        <v/>
      </c>
      <c r="B307" s="20" t="str">
        <f>IF('Finish order'!F305&lt;&gt;0, 'Finish order'!B305,"")</f>
        <v/>
      </c>
      <c r="C307" s="20" t="str">
        <f>IF('Finish order'!F305&lt;&gt;0, 'Finish order'!D305,"")</f>
        <v/>
      </c>
      <c r="D307" s="7" t="str">
        <f>PROPER('Finish order'!H305)</f>
        <v/>
      </c>
      <c r="E307" s="16" t="str">
        <f>IF('Finish order'!I305&lt;&gt;0,'Finish order'!I305,"")</f>
        <v/>
      </c>
      <c r="F307" s="7" t="str">
        <f>IF('Finish order'!K305&lt;&gt;0, (UPPER(LEFT('Finish order'!K305,2))&amp;MID('Finish order'!K305,3,LEN('Finish order'!K305))), "")</f>
        <v/>
      </c>
      <c r="G307" s="23" t="str">
        <f>IF('Finish order'!G305&lt;&gt;0,'Finish order'!G305,"")</f>
        <v/>
      </c>
    </row>
    <row r="308" spans="1:7" ht="15.75" thickBot="1" x14ac:dyDescent="0.25">
      <c r="A308" s="19" t="str">
        <f>IF('Finish order'!F306&lt;&gt;0, 'Finish order'!A306,"")</f>
        <v/>
      </c>
      <c r="B308" s="20" t="str">
        <f>IF('Finish order'!F306&lt;&gt;0, 'Finish order'!B306,"")</f>
        <v/>
      </c>
      <c r="C308" s="20" t="str">
        <f>IF('Finish order'!F306&lt;&gt;0, 'Finish order'!D306,"")</f>
        <v/>
      </c>
      <c r="D308" s="7" t="str">
        <f>PROPER('Finish order'!H306)</f>
        <v/>
      </c>
      <c r="E308" s="16" t="str">
        <f>IF('Finish order'!I306&lt;&gt;0,'Finish order'!I306,"")</f>
        <v/>
      </c>
      <c r="F308" s="7" t="str">
        <f>IF('Finish order'!K306&lt;&gt;0, (UPPER(LEFT('Finish order'!K306,2))&amp;MID('Finish order'!K306,3,LEN('Finish order'!K306))), "")</f>
        <v/>
      </c>
      <c r="G308" s="23" t="str">
        <f>IF('Finish order'!G306&lt;&gt;0,'Finish order'!G306,"")</f>
        <v/>
      </c>
    </row>
    <row r="309" spans="1:7" ht="15.75" thickBot="1" x14ac:dyDescent="0.25">
      <c r="A309" s="19" t="str">
        <f>IF('Finish order'!F307&lt;&gt;0, 'Finish order'!A307,"")</f>
        <v/>
      </c>
      <c r="B309" s="20" t="str">
        <f>IF('Finish order'!F307&lt;&gt;0, 'Finish order'!B307,"")</f>
        <v/>
      </c>
      <c r="C309" s="20" t="str">
        <f>IF('Finish order'!F307&lt;&gt;0, 'Finish order'!D307,"")</f>
        <v/>
      </c>
      <c r="D309" s="7" t="str">
        <f>PROPER('Finish order'!H307)</f>
        <v/>
      </c>
      <c r="E309" s="16" t="str">
        <f>IF('Finish order'!I307&lt;&gt;0,'Finish order'!I307,"")</f>
        <v/>
      </c>
      <c r="F309" s="7" t="str">
        <f>IF('Finish order'!K307&lt;&gt;0, (UPPER(LEFT('Finish order'!K307,2))&amp;MID('Finish order'!K307,3,LEN('Finish order'!K307))), "")</f>
        <v/>
      </c>
      <c r="G309" s="23" t="str">
        <f>IF('Finish order'!G307&lt;&gt;0,'Finish order'!G307,"")</f>
        <v/>
      </c>
    </row>
    <row r="310" spans="1:7" ht="15.75" thickBot="1" x14ac:dyDescent="0.25">
      <c r="A310" s="19" t="str">
        <f>IF('Finish order'!F308&lt;&gt;0, 'Finish order'!A308,"")</f>
        <v/>
      </c>
      <c r="B310" s="20" t="str">
        <f>IF('Finish order'!F308&lt;&gt;0, 'Finish order'!B308,"")</f>
        <v/>
      </c>
      <c r="C310" s="20" t="str">
        <f>IF('Finish order'!F308&lt;&gt;0, 'Finish order'!D308,"")</f>
        <v/>
      </c>
      <c r="D310" s="7" t="str">
        <f>PROPER('Finish order'!H308)</f>
        <v/>
      </c>
      <c r="E310" s="16" t="str">
        <f>IF('Finish order'!I308&lt;&gt;0,'Finish order'!I308,"")</f>
        <v/>
      </c>
      <c r="F310" s="7" t="str">
        <f>IF('Finish order'!K308&lt;&gt;0, (UPPER(LEFT('Finish order'!K308,2))&amp;MID('Finish order'!K308,3,LEN('Finish order'!K308))), "")</f>
        <v/>
      </c>
      <c r="G310" s="23" t="str">
        <f>IF('Finish order'!G308&lt;&gt;0,'Finish order'!G308,"")</f>
        <v/>
      </c>
    </row>
    <row r="311" spans="1:7" ht="15.75" thickBot="1" x14ac:dyDescent="0.25">
      <c r="A311" s="19" t="str">
        <f>IF('Finish order'!F309&lt;&gt;0, 'Finish order'!A309,"")</f>
        <v/>
      </c>
      <c r="B311" s="20" t="str">
        <f>IF('Finish order'!F309&lt;&gt;0, 'Finish order'!B309,"")</f>
        <v/>
      </c>
      <c r="C311" s="20" t="str">
        <f>IF('Finish order'!F309&lt;&gt;0, 'Finish order'!D309,"")</f>
        <v/>
      </c>
      <c r="D311" s="7" t="str">
        <f>PROPER('Finish order'!H309)</f>
        <v/>
      </c>
      <c r="E311" s="16" t="str">
        <f>IF('Finish order'!I309&lt;&gt;0,'Finish order'!I309,"")</f>
        <v/>
      </c>
      <c r="F311" s="7" t="str">
        <f>IF('Finish order'!K309&lt;&gt;0, (UPPER(LEFT('Finish order'!K309,2))&amp;MID('Finish order'!K309,3,LEN('Finish order'!K309))), "")</f>
        <v/>
      </c>
      <c r="G311" s="23" t="str">
        <f>IF('Finish order'!G309&lt;&gt;0,'Finish order'!G309,"")</f>
        <v/>
      </c>
    </row>
    <row r="312" spans="1:7" ht="15.75" thickBot="1" x14ac:dyDescent="0.25">
      <c r="A312" s="19" t="str">
        <f>IF('Finish order'!F310&lt;&gt;0, 'Finish order'!A310,"")</f>
        <v/>
      </c>
      <c r="B312" s="20" t="str">
        <f>IF('Finish order'!F310&lt;&gt;0, 'Finish order'!B310,"")</f>
        <v/>
      </c>
      <c r="C312" s="20" t="str">
        <f>IF('Finish order'!F310&lt;&gt;0, 'Finish order'!D310,"")</f>
        <v/>
      </c>
      <c r="D312" s="7" t="str">
        <f>PROPER('Finish order'!H310)</f>
        <v/>
      </c>
      <c r="E312" s="16" t="str">
        <f>IF('Finish order'!I310&lt;&gt;0,'Finish order'!I310,"")</f>
        <v/>
      </c>
      <c r="F312" s="7" t="str">
        <f>IF('Finish order'!K310&lt;&gt;0, (UPPER(LEFT('Finish order'!K310,2))&amp;MID('Finish order'!K310,3,LEN('Finish order'!K310))), "")</f>
        <v/>
      </c>
      <c r="G312" s="23" t="str">
        <f>IF('Finish order'!G310&lt;&gt;0,'Finish order'!G310,"")</f>
        <v/>
      </c>
    </row>
    <row r="313" spans="1:7" ht="15.75" thickBot="1" x14ac:dyDescent="0.25">
      <c r="A313" s="19" t="str">
        <f>IF('Finish order'!F311&lt;&gt;0, 'Finish order'!A311,"")</f>
        <v/>
      </c>
      <c r="B313" s="20" t="str">
        <f>IF('Finish order'!F311&lt;&gt;0, 'Finish order'!B311,"")</f>
        <v/>
      </c>
      <c r="C313" s="20" t="str">
        <f>IF('Finish order'!F311&lt;&gt;0, 'Finish order'!D311,"")</f>
        <v/>
      </c>
      <c r="D313" s="7" t="str">
        <f>PROPER('Finish order'!H311)</f>
        <v/>
      </c>
      <c r="E313" s="16" t="str">
        <f>IF('Finish order'!I311&lt;&gt;0,'Finish order'!I311,"")</f>
        <v/>
      </c>
      <c r="F313" s="7" t="str">
        <f>IF('Finish order'!K311&lt;&gt;0, (UPPER(LEFT('Finish order'!K311,2))&amp;MID('Finish order'!K311,3,LEN('Finish order'!K311))), "")</f>
        <v/>
      </c>
      <c r="G313" s="23" t="str">
        <f>IF('Finish order'!G311&lt;&gt;0,'Finish order'!G311,"")</f>
        <v/>
      </c>
    </row>
    <row r="314" spans="1:7" ht="15.75" thickBot="1" x14ac:dyDescent="0.25">
      <c r="A314" s="19" t="str">
        <f>IF('Finish order'!F312&lt;&gt;0, 'Finish order'!A312,"")</f>
        <v/>
      </c>
      <c r="B314" s="20" t="str">
        <f>IF('Finish order'!F312&lt;&gt;0, 'Finish order'!B312,"")</f>
        <v/>
      </c>
      <c r="C314" s="20" t="str">
        <f>IF('Finish order'!F312&lt;&gt;0, 'Finish order'!D312,"")</f>
        <v/>
      </c>
      <c r="D314" s="7" t="str">
        <f>PROPER('Finish order'!H312)</f>
        <v/>
      </c>
      <c r="E314" s="16" t="str">
        <f>IF('Finish order'!I312&lt;&gt;0,'Finish order'!I312,"")</f>
        <v/>
      </c>
      <c r="F314" s="7" t="str">
        <f>IF('Finish order'!K312&lt;&gt;0, (UPPER(LEFT('Finish order'!K312,2))&amp;MID('Finish order'!K312,3,LEN('Finish order'!K312))), "")</f>
        <v/>
      </c>
      <c r="G314" s="23" t="str">
        <f>IF('Finish order'!G312&lt;&gt;0,'Finish order'!G312,"")</f>
        <v/>
      </c>
    </row>
    <row r="315" spans="1:7" ht="15.75" thickBot="1" x14ac:dyDescent="0.25">
      <c r="A315" s="19" t="str">
        <f>IF('Finish order'!F313&lt;&gt;0, 'Finish order'!A313,"")</f>
        <v/>
      </c>
      <c r="B315" s="20" t="str">
        <f>IF('Finish order'!F313&lt;&gt;0, 'Finish order'!B313,"")</f>
        <v/>
      </c>
      <c r="C315" s="20" t="str">
        <f>IF('Finish order'!F313&lt;&gt;0, 'Finish order'!D313,"")</f>
        <v/>
      </c>
      <c r="D315" s="7" t="str">
        <f>PROPER('Finish order'!H313)</f>
        <v/>
      </c>
      <c r="E315" s="16" t="str">
        <f>IF('Finish order'!I313&lt;&gt;0,'Finish order'!I313,"")</f>
        <v/>
      </c>
      <c r="F315" s="7" t="str">
        <f>IF('Finish order'!K313&lt;&gt;0, (UPPER(LEFT('Finish order'!K313,2))&amp;MID('Finish order'!K313,3,LEN('Finish order'!K313))), "")</f>
        <v/>
      </c>
      <c r="G315" s="23" t="str">
        <f>IF('Finish order'!G313&lt;&gt;0,'Finish order'!G313,"")</f>
        <v/>
      </c>
    </row>
    <row r="316" spans="1:7" ht="15.75" thickBot="1" x14ac:dyDescent="0.25">
      <c r="A316" s="19" t="str">
        <f>IF('Finish order'!F314&lt;&gt;0, 'Finish order'!A314,"")</f>
        <v/>
      </c>
      <c r="B316" s="20" t="str">
        <f>IF('Finish order'!F314&lt;&gt;0, 'Finish order'!B314,"")</f>
        <v/>
      </c>
      <c r="C316" s="20" t="str">
        <f>IF('Finish order'!F314&lt;&gt;0, 'Finish order'!D314,"")</f>
        <v/>
      </c>
      <c r="D316" s="7" t="str">
        <f>PROPER('Finish order'!H314)</f>
        <v/>
      </c>
      <c r="E316" s="16" t="str">
        <f>IF('Finish order'!I314&lt;&gt;0,'Finish order'!I314,"")</f>
        <v/>
      </c>
      <c r="F316" s="7" t="str">
        <f>IF('Finish order'!K314&lt;&gt;0, (UPPER(LEFT('Finish order'!K314,2))&amp;MID('Finish order'!K314,3,LEN('Finish order'!K314))), "")</f>
        <v/>
      </c>
      <c r="G316" s="23" t="str">
        <f>IF('Finish order'!G314&lt;&gt;0,'Finish order'!G314,"")</f>
        <v/>
      </c>
    </row>
    <row r="317" spans="1:7" ht="15.75" thickBot="1" x14ac:dyDescent="0.25">
      <c r="A317" s="19" t="str">
        <f>IF('Finish order'!F315&lt;&gt;0, 'Finish order'!A315,"")</f>
        <v/>
      </c>
      <c r="B317" s="20" t="str">
        <f>IF('Finish order'!F315&lt;&gt;0, 'Finish order'!B315,"")</f>
        <v/>
      </c>
      <c r="C317" s="20" t="str">
        <f>IF('Finish order'!F315&lt;&gt;0, 'Finish order'!D315,"")</f>
        <v/>
      </c>
      <c r="D317" s="7" t="str">
        <f>PROPER('Finish order'!H315)</f>
        <v/>
      </c>
      <c r="E317" s="16" t="str">
        <f>IF('Finish order'!I315&lt;&gt;0,'Finish order'!I315,"")</f>
        <v/>
      </c>
      <c r="F317" s="7" t="str">
        <f>IF('Finish order'!K315&lt;&gt;0, (UPPER(LEFT('Finish order'!K315,2))&amp;MID('Finish order'!K315,3,LEN('Finish order'!K315))), "")</f>
        <v/>
      </c>
      <c r="G317" s="23" t="str">
        <f>IF('Finish order'!G315&lt;&gt;0,'Finish order'!G315,"")</f>
        <v/>
      </c>
    </row>
    <row r="318" spans="1:7" ht="15.75" thickBot="1" x14ac:dyDescent="0.25">
      <c r="A318" s="19" t="str">
        <f>IF('Finish order'!F316&lt;&gt;0, 'Finish order'!A316,"")</f>
        <v/>
      </c>
      <c r="B318" s="20" t="str">
        <f>IF('Finish order'!F316&lt;&gt;0, 'Finish order'!B316,"")</f>
        <v/>
      </c>
      <c r="C318" s="20" t="str">
        <f>IF('Finish order'!F316&lt;&gt;0, 'Finish order'!D316,"")</f>
        <v/>
      </c>
      <c r="D318" s="7" t="str">
        <f>PROPER('Finish order'!H316)</f>
        <v/>
      </c>
      <c r="E318" s="16" t="str">
        <f>IF('Finish order'!I316&lt;&gt;0,'Finish order'!I316,"")</f>
        <v/>
      </c>
      <c r="F318" s="7" t="str">
        <f>IF('Finish order'!K316&lt;&gt;0, (UPPER(LEFT('Finish order'!K316,2))&amp;MID('Finish order'!K316,3,LEN('Finish order'!K316))), "")</f>
        <v/>
      </c>
      <c r="G318" s="23" t="str">
        <f>IF('Finish order'!G316&lt;&gt;0,'Finish order'!G316,"")</f>
        <v/>
      </c>
    </row>
    <row r="319" spans="1:7" ht="15.75" thickBot="1" x14ac:dyDescent="0.25">
      <c r="A319" s="19" t="str">
        <f>IF('Finish order'!F317&lt;&gt;0, 'Finish order'!A317,"")</f>
        <v/>
      </c>
      <c r="B319" s="20" t="str">
        <f>IF('Finish order'!F317&lt;&gt;0, 'Finish order'!B317,"")</f>
        <v/>
      </c>
      <c r="C319" s="20" t="str">
        <f>IF('Finish order'!F317&lt;&gt;0, 'Finish order'!D317,"")</f>
        <v/>
      </c>
      <c r="D319" s="7" t="str">
        <f>PROPER('Finish order'!H317)</f>
        <v/>
      </c>
      <c r="E319" s="16" t="str">
        <f>IF('Finish order'!I317&lt;&gt;0,'Finish order'!I317,"")</f>
        <v/>
      </c>
      <c r="F319" s="7" t="str">
        <f>IF('Finish order'!K317&lt;&gt;0, (UPPER(LEFT('Finish order'!K317,2))&amp;MID('Finish order'!K317,3,LEN('Finish order'!K317))), "")</f>
        <v/>
      </c>
      <c r="G319" s="23" t="str">
        <f>IF('Finish order'!G317&lt;&gt;0,'Finish order'!G317,"")</f>
        <v/>
      </c>
    </row>
    <row r="320" spans="1:7" ht="15.75" thickBot="1" x14ac:dyDescent="0.25">
      <c r="A320" s="19" t="str">
        <f>IF('Finish order'!F318&lt;&gt;0, 'Finish order'!A318,"")</f>
        <v/>
      </c>
      <c r="B320" s="20" t="str">
        <f>IF('Finish order'!F318&lt;&gt;0, 'Finish order'!B318,"")</f>
        <v/>
      </c>
      <c r="C320" s="20" t="str">
        <f>IF('Finish order'!F318&lt;&gt;0, 'Finish order'!D318,"")</f>
        <v/>
      </c>
      <c r="D320" s="7" t="str">
        <f>PROPER('Finish order'!H318)</f>
        <v/>
      </c>
      <c r="E320" s="16" t="str">
        <f>IF('Finish order'!I318&lt;&gt;0,'Finish order'!I318,"")</f>
        <v/>
      </c>
      <c r="F320" s="7" t="str">
        <f>IF('Finish order'!K318&lt;&gt;0, (UPPER(LEFT('Finish order'!K318,2))&amp;MID('Finish order'!K318,3,LEN('Finish order'!K318))), "")</f>
        <v/>
      </c>
      <c r="G320" s="23" t="str">
        <f>IF('Finish order'!G318&lt;&gt;0,'Finish order'!G318,"")</f>
        <v/>
      </c>
    </row>
    <row r="321" spans="1:7" ht="15.75" thickBot="1" x14ac:dyDescent="0.25">
      <c r="A321" s="19" t="str">
        <f>IF('Finish order'!F319&lt;&gt;0, 'Finish order'!A319,"")</f>
        <v/>
      </c>
      <c r="B321" s="20" t="str">
        <f>IF('Finish order'!F319&lt;&gt;0, 'Finish order'!B319,"")</f>
        <v/>
      </c>
      <c r="C321" s="20" t="str">
        <f>IF('Finish order'!F319&lt;&gt;0, 'Finish order'!D319,"")</f>
        <v/>
      </c>
      <c r="D321" s="7" t="str">
        <f>PROPER('Finish order'!H319)</f>
        <v/>
      </c>
      <c r="E321" s="16" t="str">
        <f>IF('Finish order'!I319&lt;&gt;0,'Finish order'!I319,"")</f>
        <v/>
      </c>
      <c r="F321" s="7" t="str">
        <f>IF('Finish order'!K319&lt;&gt;0, (UPPER(LEFT('Finish order'!K319,2))&amp;MID('Finish order'!K319,3,LEN('Finish order'!K319))), "")</f>
        <v/>
      </c>
      <c r="G321" s="23" t="str">
        <f>IF('Finish order'!G319&lt;&gt;0,'Finish order'!G319,"")</f>
        <v/>
      </c>
    </row>
    <row r="322" spans="1:7" ht="15.75" thickBot="1" x14ac:dyDescent="0.25">
      <c r="A322" s="19" t="str">
        <f>IF('Finish order'!F320&lt;&gt;0, 'Finish order'!A320,"")</f>
        <v/>
      </c>
      <c r="B322" s="20" t="str">
        <f>IF('Finish order'!F320&lt;&gt;0, 'Finish order'!B320,"")</f>
        <v/>
      </c>
      <c r="C322" s="20" t="str">
        <f>IF('Finish order'!F320&lt;&gt;0, 'Finish order'!D320,"")</f>
        <v/>
      </c>
      <c r="D322" s="7" t="str">
        <f>PROPER('Finish order'!H320)</f>
        <v/>
      </c>
      <c r="E322" s="16" t="str">
        <f>IF('Finish order'!I320&lt;&gt;0,'Finish order'!I320,"")</f>
        <v/>
      </c>
      <c r="F322" s="7" t="str">
        <f>IF('Finish order'!K320&lt;&gt;0, (UPPER(LEFT('Finish order'!K320,2))&amp;MID('Finish order'!K320,3,LEN('Finish order'!K320))), "")</f>
        <v/>
      </c>
      <c r="G322" s="23" t="str">
        <f>IF('Finish order'!G320&lt;&gt;0,'Finish order'!G320,"")</f>
        <v/>
      </c>
    </row>
    <row r="323" spans="1:7" ht="15.75" thickBot="1" x14ac:dyDescent="0.25">
      <c r="A323" s="19" t="str">
        <f>IF('Finish order'!F321&lt;&gt;0, 'Finish order'!A321,"")</f>
        <v/>
      </c>
      <c r="B323" s="20" t="str">
        <f>IF('Finish order'!F321&lt;&gt;0, 'Finish order'!B321,"")</f>
        <v/>
      </c>
      <c r="C323" s="20" t="str">
        <f>IF('Finish order'!F321&lt;&gt;0, 'Finish order'!D321,"")</f>
        <v/>
      </c>
      <c r="D323" s="7" t="str">
        <f>PROPER('Finish order'!H321)</f>
        <v/>
      </c>
      <c r="E323" s="16" t="str">
        <f>IF('Finish order'!I321&lt;&gt;0,'Finish order'!I321,"")</f>
        <v/>
      </c>
      <c r="F323" s="7" t="str">
        <f>IF('Finish order'!K321&lt;&gt;0, (UPPER(LEFT('Finish order'!K321,2))&amp;MID('Finish order'!K321,3,LEN('Finish order'!K321))), "")</f>
        <v/>
      </c>
      <c r="G323" s="23" t="str">
        <f>IF('Finish order'!G321&lt;&gt;0,'Finish order'!G321,"")</f>
        <v/>
      </c>
    </row>
    <row r="324" spans="1:7" ht="15.75" thickBot="1" x14ac:dyDescent="0.25">
      <c r="A324" s="19" t="str">
        <f>IF('Finish order'!F322&lt;&gt;0, 'Finish order'!A322,"")</f>
        <v/>
      </c>
      <c r="B324" s="20" t="str">
        <f>IF('Finish order'!F322&lt;&gt;0, 'Finish order'!B322,"")</f>
        <v/>
      </c>
      <c r="C324" s="20" t="str">
        <f>IF('Finish order'!F322&lt;&gt;0, 'Finish order'!D322,"")</f>
        <v/>
      </c>
      <c r="D324" s="7" t="str">
        <f>PROPER('Finish order'!H322)</f>
        <v/>
      </c>
      <c r="E324" s="16" t="str">
        <f>IF('Finish order'!I322&lt;&gt;0,'Finish order'!I322,"")</f>
        <v/>
      </c>
      <c r="F324" s="7" t="str">
        <f>IF('Finish order'!K322&lt;&gt;0, (UPPER(LEFT('Finish order'!K322,2))&amp;MID('Finish order'!K322,3,LEN('Finish order'!K322))), "")</f>
        <v/>
      </c>
      <c r="G324" s="23" t="str">
        <f>IF('Finish order'!G322&lt;&gt;0,'Finish order'!G322,"")</f>
        <v/>
      </c>
    </row>
    <row r="325" spans="1:7" ht="15.75" thickBot="1" x14ac:dyDescent="0.25">
      <c r="A325" s="19" t="str">
        <f>IF('Finish order'!F323&lt;&gt;0, 'Finish order'!A323,"")</f>
        <v/>
      </c>
      <c r="B325" s="20" t="str">
        <f>IF('Finish order'!F323&lt;&gt;0, 'Finish order'!B323,"")</f>
        <v/>
      </c>
      <c r="C325" s="20" t="str">
        <f>IF('Finish order'!F323&lt;&gt;0, 'Finish order'!D323,"")</f>
        <v/>
      </c>
      <c r="D325" s="7" t="str">
        <f>PROPER('Finish order'!H323)</f>
        <v/>
      </c>
      <c r="E325" s="16" t="str">
        <f>IF('Finish order'!I323&lt;&gt;0,'Finish order'!I323,"")</f>
        <v/>
      </c>
      <c r="F325" s="7" t="str">
        <f>IF('Finish order'!K323&lt;&gt;0, (UPPER(LEFT('Finish order'!K323,2))&amp;MID('Finish order'!K323,3,LEN('Finish order'!K323))), "")</f>
        <v/>
      </c>
      <c r="G325" s="23" t="str">
        <f>IF('Finish order'!G323&lt;&gt;0,'Finish order'!G323,"")</f>
        <v/>
      </c>
    </row>
    <row r="326" spans="1:7" ht="15.75" thickBot="1" x14ac:dyDescent="0.25">
      <c r="A326" s="19" t="str">
        <f>IF('Finish order'!F324&lt;&gt;0, 'Finish order'!A324,"")</f>
        <v/>
      </c>
      <c r="B326" s="20" t="str">
        <f>IF('Finish order'!F324&lt;&gt;0, 'Finish order'!B324,"")</f>
        <v/>
      </c>
      <c r="C326" s="20" t="str">
        <f>IF('Finish order'!F324&lt;&gt;0, 'Finish order'!D324,"")</f>
        <v/>
      </c>
      <c r="D326" s="7" t="str">
        <f>PROPER('Finish order'!H324)</f>
        <v/>
      </c>
      <c r="E326" s="16" t="str">
        <f>IF('Finish order'!I324&lt;&gt;0,'Finish order'!I324,"")</f>
        <v/>
      </c>
      <c r="F326" s="7" t="str">
        <f>IF('Finish order'!K324&lt;&gt;0, (UPPER(LEFT('Finish order'!K324,2))&amp;MID('Finish order'!K324,3,LEN('Finish order'!K324))), "")</f>
        <v/>
      </c>
      <c r="G326" s="23" t="str">
        <f>IF('Finish order'!G324&lt;&gt;0,'Finish order'!G324,"")</f>
        <v/>
      </c>
    </row>
    <row r="327" spans="1:7" ht="15.75" thickBot="1" x14ac:dyDescent="0.25">
      <c r="A327" s="19" t="str">
        <f>IF('Finish order'!F325&lt;&gt;0, 'Finish order'!A325,"")</f>
        <v/>
      </c>
      <c r="B327" s="20" t="str">
        <f>IF('Finish order'!F325&lt;&gt;0, 'Finish order'!B325,"")</f>
        <v/>
      </c>
      <c r="C327" s="20" t="str">
        <f>IF('Finish order'!F325&lt;&gt;0, 'Finish order'!D325,"")</f>
        <v/>
      </c>
      <c r="D327" s="7" t="str">
        <f>PROPER('Finish order'!H325)</f>
        <v/>
      </c>
      <c r="E327" s="16" t="str">
        <f>IF('Finish order'!I325&lt;&gt;0,'Finish order'!I325,"")</f>
        <v/>
      </c>
      <c r="F327" s="7" t="str">
        <f>IF('Finish order'!K325&lt;&gt;0, (UPPER(LEFT('Finish order'!K325,2))&amp;MID('Finish order'!K325,3,LEN('Finish order'!K325))), "")</f>
        <v/>
      </c>
      <c r="G327" s="23" t="str">
        <f>IF('Finish order'!G325&lt;&gt;0,'Finish order'!G325,"")</f>
        <v/>
      </c>
    </row>
    <row r="328" spans="1:7" ht="15.75" thickBot="1" x14ac:dyDescent="0.25">
      <c r="A328" s="19" t="str">
        <f>IF('Finish order'!F326&lt;&gt;0, 'Finish order'!A326,"")</f>
        <v/>
      </c>
      <c r="B328" s="20" t="str">
        <f>IF('Finish order'!F326&lt;&gt;0, 'Finish order'!B326,"")</f>
        <v/>
      </c>
      <c r="C328" s="20" t="str">
        <f>IF('Finish order'!F326&lt;&gt;0, 'Finish order'!D326,"")</f>
        <v/>
      </c>
      <c r="D328" s="7" t="str">
        <f>PROPER('Finish order'!H326)</f>
        <v/>
      </c>
      <c r="E328" s="16" t="str">
        <f>IF('Finish order'!I326&lt;&gt;0,'Finish order'!I326,"")</f>
        <v/>
      </c>
      <c r="F328" s="7" t="str">
        <f>IF('Finish order'!K326&lt;&gt;0, (UPPER(LEFT('Finish order'!K326,2))&amp;MID('Finish order'!K326,3,LEN('Finish order'!K326))), "")</f>
        <v/>
      </c>
      <c r="G328" s="23" t="str">
        <f>IF('Finish order'!G326&lt;&gt;0,'Finish order'!G326,"")</f>
        <v/>
      </c>
    </row>
    <row r="329" spans="1:7" ht="15.75" thickBot="1" x14ac:dyDescent="0.25">
      <c r="A329" s="19" t="str">
        <f>IF('Finish order'!F327&lt;&gt;0, 'Finish order'!A327,"")</f>
        <v/>
      </c>
      <c r="B329" s="20" t="str">
        <f>IF('Finish order'!F327&lt;&gt;0, 'Finish order'!B327,"")</f>
        <v/>
      </c>
      <c r="C329" s="20" t="str">
        <f>IF('Finish order'!F327&lt;&gt;0, 'Finish order'!D327,"")</f>
        <v/>
      </c>
      <c r="D329" s="7" t="str">
        <f>PROPER('Finish order'!H327)</f>
        <v/>
      </c>
      <c r="E329" s="16" t="str">
        <f>IF('Finish order'!I327&lt;&gt;0,'Finish order'!I327,"")</f>
        <v/>
      </c>
      <c r="F329" s="7" t="str">
        <f>IF('Finish order'!K327&lt;&gt;0, (UPPER(LEFT('Finish order'!K327,2))&amp;MID('Finish order'!K327,3,LEN('Finish order'!K327))), "")</f>
        <v/>
      </c>
      <c r="G329" s="23" t="str">
        <f>IF('Finish order'!G327&lt;&gt;0,'Finish order'!G327,"")</f>
        <v/>
      </c>
    </row>
    <row r="330" spans="1:7" ht="15.75" thickBot="1" x14ac:dyDescent="0.25">
      <c r="A330" s="19" t="str">
        <f>IF('Finish order'!F328&lt;&gt;0, 'Finish order'!A328,"")</f>
        <v/>
      </c>
      <c r="B330" s="20" t="str">
        <f>IF('Finish order'!F328&lt;&gt;0, 'Finish order'!B328,"")</f>
        <v/>
      </c>
      <c r="C330" s="20" t="str">
        <f>IF('Finish order'!F328&lt;&gt;0, 'Finish order'!D328,"")</f>
        <v/>
      </c>
      <c r="D330" s="7" t="str">
        <f>PROPER('Finish order'!H328)</f>
        <v/>
      </c>
      <c r="E330" s="16" t="str">
        <f>IF('Finish order'!I328&lt;&gt;0,'Finish order'!I328,"")</f>
        <v/>
      </c>
      <c r="F330" s="7" t="str">
        <f>IF('Finish order'!K328&lt;&gt;0, (UPPER(LEFT('Finish order'!K328,2))&amp;MID('Finish order'!K328,3,LEN('Finish order'!K328))), "")</f>
        <v/>
      </c>
      <c r="G330" s="23" t="str">
        <f>IF('Finish order'!G328&lt;&gt;0,'Finish order'!G328,"")</f>
        <v/>
      </c>
    </row>
    <row r="331" spans="1:7" ht="15.75" thickBot="1" x14ac:dyDescent="0.25">
      <c r="A331" s="19" t="str">
        <f>IF('Finish order'!F329&lt;&gt;0, 'Finish order'!A329,"")</f>
        <v/>
      </c>
      <c r="B331" s="20" t="str">
        <f>IF('Finish order'!F329&lt;&gt;0, 'Finish order'!B329,"")</f>
        <v/>
      </c>
      <c r="C331" s="20" t="str">
        <f>IF('Finish order'!F329&lt;&gt;0, 'Finish order'!D329,"")</f>
        <v/>
      </c>
      <c r="D331" s="7" t="str">
        <f>PROPER('Finish order'!H329)</f>
        <v/>
      </c>
      <c r="E331" s="16" t="str">
        <f>IF('Finish order'!I329&lt;&gt;0,'Finish order'!I329,"")</f>
        <v/>
      </c>
      <c r="F331" s="7" t="str">
        <f>IF('Finish order'!K329&lt;&gt;0, (UPPER(LEFT('Finish order'!K329,2))&amp;MID('Finish order'!K329,3,LEN('Finish order'!K329))), "")</f>
        <v/>
      </c>
      <c r="G331" s="23" t="str">
        <f>IF('Finish order'!G329&lt;&gt;0,'Finish order'!G329,"")</f>
        <v/>
      </c>
    </row>
    <row r="332" spans="1:7" ht="15.75" thickBot="1" x14ac:dyDescent="0.25">
      <c r="A332" s="19" t="str">
        <f>IF('Finish order'!F330&lt;&gt;0, 'Finish order'!A330,"")</f>
        <v/>
      </c>
      <c r="B332" s="20" t="str">
        <f>IF('Finish order'!F330&lt;&gt;0, 'Finish order'!B330,"")</f>
        <v/>
      </c>
      <c r="C332" s="20" t="str">
        <f>IF('Finish order'!F330&lt;&gt;0, 'Finish order'!D330,"")</f>
        <v/>
      </c>
      <c r="D332" s="7" t="str">
        <f>PROPER('Finish order'!H330)</f>
        <v/>
      </c>
      <c r="E332" s="16" t="str">
        <f>IF('Finish order'!I330&lt;&gt;0,'Finish order'!I330,"")</f>
        <v/>
      </c>
      <c r="F332" s="7" t="str">
        <f>IF('Finish order'!K330&lt;&gt;0, (UPPER(LEFT('Finish order'!K330,2))&amp;MID('Finish order'!K330,3,LEN('Finish order'!K330))), "")</f>
        <v/>
      </c>
      <c r="G332" s="23" t="str">
        <f>IF('Finish order'!G330&lt;&gt;0,'Finish order'!G330,"")</f>
        <v/>
      </c>
    </row>
    <row r="333" spans="1:7" ht="15.75" thickBot="1" x14ac:dyDescent="0.25">
      <c r="A333" s="19" t="str">
        <f>IF('Finish order'!F331&lt;&gt;0, 'Finish order'!A331,"")</f>
        <v/>
      </c>
      <c r="B333" s="20" t="str">
        <f>IF('Finish order'!F331&lt;&gt;0, 'Finish order'!B331,"")</f>
        <v/>
      </c>
      <c r="C333" s="20" t="str">
        <f>IF('Finish order'!F331&lt;&gt;0, 'Finish order'!D331,"")</f>
        <v/>
      </c>
      <c r="D333" s="7" t="str">
        <f>PROPER('Finish order'!H331)</f>
        <v/>
      </c>
      <c r="E333" s="16" t="str">
        <f>IF('Finish order'!I331&lt;&gt;0,'Finish order'!I331,"")</f>
        <v/>
      </c>
      <c r="F333" s="7" t="str">
        <f>IF('Finish order'!K331&lt;&gt;0, (UPPER(LEFT('Finish order'!K331,2))&amp;MID('Finish order'!K331,3,LEN('Finish order'!K331))), "")</f>
        <v/>
      </c>
      <c r="G333" s="23" t="str">
        <f>IF('Finish order'!G331&lt;&gt;0,'Finish order'!G331,"")</f>
        <v/>
      </c>
    </row>
    <row r="334" spans="1:7" ht="15.75" thickBot="1" x14ac:dyDescent="0.25">
      <c r="A334" s="19" t="str">
        <f>IF('Finish order'!F332&lt;&gt;0, 'Finish order'!A332,"")</f>
        <v/>
      </c>
      <c r="B334" s="20" t="str">
        <f>IF('Finish order'!F332&lt;&gt;0, 'Finish order'!B332,"")</f>
        <v/>
      </c>
      <c r="C334" s="20" t="str">
        <f>IF('Finish order'!F332&lt;&gt;0, 'Finish order'!D332,"")</f>
        <v/>
      </c>
      <c r="D334" s="7" t="str">
        <f>PROPER('Finish order'!H332)</f>
        <v/>
      </c>
      <c r="E334" s="16" t="str">
        <f>IF('Finish order'!I332&lt;&gt;0,'Finish order'!I332,"")</f>
        <v/>
      </c>
      <c r="F334" s="7" t="str">
        <f>IF('Finish order'!K332&lt;&gt;0, (UPPER(LEFT('Finish order'!K332,2))&amp;MID('Finish order'!K332,3,LEN('Finish order'!K332))), "")</f>
        <v/>
      </c>
      <c r="G334" s="23" t="str">
        <f>IF('Finish order'!G332&lt;&gt;0,'Finish order'!G332,"")</f>
        <v/>
      </c>
    </row>
    <row r="335" spans="1:7" ht="15.75" thickBot="1" x14ac:dyDescent="0.25">
      <c r="A335" s="19" t="str">
        <f>IF('Finish order'!F333&lt;&gt;0, 'Finish order'!A333,"")</f>
        <v/>
      </c>
      <c r="B335" s="20" t="str">
        <f>IF('Finish order'!F333&lt;&gt;0, 'Finish order'!B333,"")</f>
        <v/>
      </c>
      <c r="C335" s="20" t="str">
        <f>IF('Finish order'!F333&lt;&gt;0, 'Finish order'!D333,"")</f>
        <v/>
      </c>
      <c r="D335" s="7" t="str">
        <f>PROPER('Finish order'!H333)</f>
        <v/>
      </c>
      <c r="E335" s="16" t="str">
        <f>IF('Finish order'!I333&lt;&gt;0,'Finish order'!I333,"")</f>
        <v/>
      </c>
      <c r="F335" s="7" t="str">
        <f>IF('Finish order'!K333&lt;&gt;0, (UPPER(LEFT('Finish order'!K333,2))&amp;MID('Finish order'!K333,3,LEN('Finish order'!K333))), "")</f>
        <v/>
      </c>
      <c r="G335" s="23" t="str">
        <f>IF('Finish order'!G333&lt;&gt;0,'Finish order'!G333,"")</f>
        <v/>
      </c>
    </row>
    <row r="336" spans="1:7" ht="15.75" thickBot="1" x14ac:dyDescent="0.25">
      <c r="A336" s="19" t="str">
        <f>IF('Finish order'!F334&lt;&gt;0, 'Finish order'!A334,"")</f>
        <v/>
      </c>
      <c r="B336" s="20" t="str">
        <f>IF('Finish order'!F334&lt;&gt;0, 'Finish order'!B334,"")</f>
        <v/>
      </c>
      <c r="C336" s="20" t="str">
        <f>IF('Finish order'!F334&lt;&gt;0, 'Finish order'!D334,"")</f>
        <v/>
      </c>
      <c r="D336" s="7" t="str">
        <f>PROPER('Finish order'!H334)</f>
        <v/>
      </c>
      <c r="E336" s="16" t="str">
        <f>IF('Finish order'!I334&lt;&gt;0,'Finish order'!I334,"")</f>
        <v/>
      </c>
      <c r="F336" s="7" t="str">
        <f>IF('Finish order'!K334&lt;&gt;0, (UPPER(LEFT('Finish order'!K334,2))&amp;MID('Finish order'!K334,3,LEN('Finish order'!K334))), "")</f>
        <v/>
      </c>
      <c r="G336" s="23" t="str">
        <f>IF('Finish order'!G334&lt;&gt;0,'Finish order'!G334,"")</f>
        <v/>
      </c>
    </row>
    <row r="337" spans="1:7" ht="15.75" thickBot="1" x14ac:dyDescent="0.25">
      <c r="A337" s="19" t="str">
        <f>IF('Finish order'!F335&lt;&gt;0, 'Finish order'!A335,"")</f>
        <v/>
      </c>
      <c r="B337" s="20" t="str">
        <f>IF('Finish order'!F335&lt;&gt;0, 'Finish order'!B335,"")</f>
        <v/>
      </c>
      <c r="C337" s="20" t="str">
        <f>IF('Finish order'!F335&lt;&gt;0, 'Finish order'!D335,"")</f>
        <v/>
      </c>
      <c r="D337" s="7" t="str">
        <f>PROPER('Finish order'!H335)</f>
        <v/>
      </c>
      <c r="E337" s="16" t="str">
        <f>IF('Finish order'!I335&lt;&gt;0,'Finish order'!I335,"")</f>
        <v/>
      </c>
      <c r="F337" s="7" t="str">
        <f>IF('Finish order'!K335&lt;&gt;0, (UPPER(LEFT('Finish order'!K335,2))&amp;MID('Finish order'!K335,3,LEN('Finish order'!K335))), "")</f>
        <v/>
      </c>
      <c r="G337" s="23" t="str">
        <f>IF('Finish order'!G335&lt;&gt;0,'Finish order'!G335,"")</f>
        <v/>
      </c>
    </row>
    <row r="338" spans="1:7" ht="15.75" thickBot="1" x14ac:dyDescent="0.25">
      <c r="A338" s="19" t="str">
        <f>IF('Finish order'!F336&lt;&gt;0, 'Finish order'!A336,"")</f>
        <v/>
      </c>
      <c r="B338" s="20" t="str">
        <f>IF('Finish order'!F336&lt;&gt;0, 'Finish order'!B336,"")</f>
        <v/>
      </c>
      <c r="C338" s="20" t="str">
        <f>IF('Finish order'!F336&lt;&gt;0, 'Finish order'!D336,"")</f>
        <v/>
      </c>
      <c r="D338" s="7" t="str">
        <f>PROPER('Finish order'!H336)</f>
        <v/>
      </c>
      <c r="E338" s="16" t="str">
        <f>IF('Finish order'!I336&lt;&gt;0,'Finish order'!I336,"")</f>
        <v/>
      </c>
      <c r="F338" s="7" t="str">
        <f>IF('Finish order'!K336&lt;&gt;0, (UPPER(LEFT('Finish order'!K336,2))&amp;MID('Finish order'!K336,3,LEN('Finish order'!K336))), "")</f>
        <v/>
      </c>
      <c r="G338" s="23" t="str">
        <f>IF('Finish order'!G336&lt;&gt;0,'Finish order'!G336,"")</f>
        <v/>
      </c>
    </row>
    <row r="339" spans="1:7" ht="15.75" thickBot="1" x14ac:dyDescent="0.25">
      <c r="A339" s="19" t="str">
        <f>IF('Finish order'!F337&lt;&gt;0, 'Finish order'!A337,"")</f>
        <v/>
      </c>
      <c r="B339" s="20" t="str">
        <f>IF('Finish order'!F337&lt;&gt;0, 'Finish order'!B337,"")</f>
        <v/>
      </c>
      <c r="C339" s="20" t="str">
        <f>IF('Finish order'!F337&lt;&gt;0, 'Finish order'!D337,"")</f>
        <v/>
      </c>
      <c r="D339" s="7" t="str">
        <f>PROPER('Finish order'!H337)</f>
        <v/>
      </c>
      <c r="E339" s="16" t="str">
        <f>IF('Finish order'!I337&lt;&gt;0,'Finish order'!I337,"")</f>
        <v/>
      </c>
      <c r="F339" s="7" t="str">
        <f>IF('Finish order'!K337&lt;&gt;0, (UPPER(LEFT('Finish order'!K337,2))&amp;MID('Finish order'!K337,3,LEN('Finish order'!K337))), "")</f>
        <v/>
      </c>
      <c r="G339" s="23" t="str">
        <f>IF('Finish order'!G337&lt;&gt;0,'Finish order'!G337,"")</f>
        <v/>
      </c>
    </row>
    <row r="340" spans="1:7" ht="15.75" thickBot="1" x14ac:dyDescent="0.25">
      <c r="A340" s="19" t="str">
        <f>IF('Finish order'!F338&lt;&gt;0, 'Finish order'!A338,"")</f>
        <v/>
      </c>
      <c r="B340" s="20" t="str">
        <f>IF('Finish order'!F338&lt;&gt;0, 'Finish order'!B338,"")</f>
        <v/>
      </c>
      <c r="C340" s="20" t="str">
        <f>IF('Finish order'!F338&lt;&gt;0, 'Finish order'!D338,"")</f>
        <v/>
      </c>
      <c r="D340" s="7" t="str">
        <f>PROPER('Finish order'!H338)</f>
        <v/>
      </c>
      <c r="E340" s="16" t="str">
        <f>IF('Finish order'!I338&lt;&gt;0,'Finish order'!I338,"")</f>
        <v/>
      </c>
      <c r="F340" s="7" t="str">
        <f>IF('Finish order'!K338&lt;&gt;0, (UPPER(LEFT('Finish order'!K338,2))&amp;MID('Finish order'!K338,3,LEN('Finish order'!K338))), "")</f>
        <v/>
      </c>
      <c r="G340" s="23" t="str">
        <f>IF('Finish order'!G338&lt;&gt;0,'Finish order'!G338,"")</f>
        <v/>
      </c>
    </row>
    <row r="341" spans="1:7" ht="15.75" thickBot="1" x14ac:dyDescent="0.25">
      <c r="A341" s="19" t="str">
        <f>IF('Finish order'!F339&lt;&gt;0, 'Finish order'!A339,"")</f>
        <v/>
      </c>
      <c r="B341" s="20" t="str">
        <f>IF('Finish order'!F339&lt;&gt;0, 'Finish order'!B339,"")</f>
        <v/>
      </c>
      <c r="C341" s="20" t="str">
        <f>IF('Finish order'!F339&lt;&gt;0, 'Finish order'!D339,"")</f>
        <v/>
      </c>
      <c r="D341" s="7" t="str">
        <f>PROPER('Finish order'!H339)</f>
        <v/>
      </c>
      <c r="E341" s="16" t="str">
        <f>IF('Finish order'!I339&lt;&gt;0,'Finish order'!I339,"")</f>
        <v/>
      </c>
      <c r="F341" s="7" t="str">
        <f>IF('Finish order'!K339&lt;&gt;0, (UPPER(LEFT('Finish order'!K339,2))&amp;MID('Finish order'!K339,3,LEN('Finish order'!K339))), "")</f>
        <v/>
      </c>
      <c r="G341" s="23" t="str">
        <f>IF('Finish order'!G339&lt;&gt;0,'Finish order'!G339,"")</f>
        <v/>
      </c>
    </row>
    <row r="342" spans="1:7" ht="15.75" thickBot="1" x14ac:dyDescent="0.25">
      <c r="A342" s="19" t="str">
        <f>IF('Finish order'!F340&lt;&gt;0, 'Finish order'!A340,"")</f>
        <v/>
      </c>
      <c r="B342" s="20" t="str">
        <f>IF('Finish order'!F340&lt;&gt;0, 'Finish order'!B340,"")</f>
        <v/>
      </c>
      <c r="C342" s="20" t="str">
        <f>IF('Finish order'!F340&lt;&gt;0, 'Finish order'!D340,"")</f>
        <v/>
      </c>
      <c r="D342" s="7" t="str">
        <f>PROPER('Finish order'!H340)</f>
        <v/>
      </c>
      <c r="E342" s="16" t="str">
        <f>IF('Finish order'!I340&lt;&gt;0,'Finish order'!I340,"")</f>
        <v/>
      </c>
      <c r="F342" s="7" t="str">
        <f>IF('Finish order'!K340&lt;&gt;0, (UPPER(LEFT('Finish order'!K340,2))&amp;MID('Finish order'!K340,3,LEN('Finish order'!K340))), "")</f>
        <v/>
      </c>
      <c r="G342" s="23" t="str">
        <f>IF('Finish order'!G340&lt;&gt;0,'Finish order'!G340,"")</f>
        <v/>
      </c>
    </row>
    <row r="343" spans="1:7" ht="15.75" thickBot="1" x14ac:dyDescent="0.25">
      <c r="A343" s="19" t="str">
        <f>IF('Finish order'!F341&lt;&gt;0, 'Finish order'!A341,"")</f>
        <v/>
      </c>
      <c r="B343" s="20" t="str">
        <f>IF('Finish order'!F341&lt;&gt;0, 'Finish order'!B341,"")</f>
        <v/>
      </c>
      <c r="C343" s="20" t="str">
        <f>IF('Finish order'!F341&lt;&gt;0, 'Finish order'!D341,"")</f>
        <v/>
      </c>
      <c r="D343" s="7" t="str">
        <f>PROPER('Finish order'!H341)</f>
        <v/>
      </c>
      <c r="E343" s="16" t="str">
        <f>IF('Finish order'!I341&lt;&gt;0,'Finish order'!I341,"")</f>
        <v/>
      </c>
      <c r="F343" s="7" t="str">
        <f>IF('Finish order'!K341&lt;&gt;0, (UPPER(LEFT('Finish order'!K341,2))&amp;MID('Finish order'!K341,3,LEN('Finish order'!K341))), "")</f>
        <v/>
      </c>
      <c r="G343" s="23" t="str">
        <f>IF('Finish order'!G341&lt;&gt;0,'Finish order'!G341,"")</f>
        <v/>
      </c>
    </row>
    <row r="344" spans="1:7" ht="15.75" thickBot="1" x14ac:dyDescent="0.25">
      <c r="A344" s="19" t="str">
        <f>IF('Finish order'!F342&lt;&gt;0, 'Finish order'!A342,"")</f>
        <v/>
      </c>
      <c r="B344" s="20" t="str">
        <f>IF('Finish order'!F342&lt;&gt;0, 'Finish order'!B342,"")</f>
        <v/>
      </c>
      <c r="C344" s="20" t="str">
        <f>IF('Finish order'!F342&lt;&gt;0, 'Finish order'!D342,"")</f>
        <v/>
      </c>
      <c r="D344" s="7" t="str">
        <f>PROPER('Finish order'!H342)</f>
        <v/>
      </c>
      <c r="E344" s="16" t="str">
        <f>IF('Finish order'!I342&lt;&gt;0,'Finish order'!I342,"")</f>
        <v/>
      </c>
      <c r="F344" s="7" t="str">
        <f>IF('Finish order'!K342&lt;&gt;0, (UPPER(LEFT('Finish order'!K342,2))&amp;MID('Finish order'!K342,3,LEN('Finish order'!K342))), "")</f>
        <v/>
      </c>
      <c r="G344" s="23" t="str">
        <f>IF('Finish order'!G342&lt;&gt;0,'Finish order'!G342,"")</f>
        <v/>
      </c>
    </row>
    <row r="345" spans="1:7" ht="15.75" thickBot="1" x14ac:dyDescent="0.25">
      <c r="A345" s="19" t="str">
        <f>IF('Finish order'!F343&lt;&gt;0, 'Finish order'!A343,"")</f>
        <v/>
      </c>
      <c r="B345" s="20" t="str">
        <f>IF('Finish order'!F343&lt;&gt;0, 'Finish order'!B343,"")</f>
        <v/>
      </c>
      <c r="C345" s="20" t="str">
        <f>IF('Finish order'!F343&lt;&gt;0, 'Finish order'!D343,"")</f>
        <v/>
      </c>
      <c r="D345" s="7" t="str">
        <f>PROPER('Finish order'!H343)</f>
        <v/>
      </c>
      <c r="E345" s="16" t="str">
        <f>IF('Finish order'!I343&lt;&gt;0,'Finish order'!I343,"")</f>
        <v/>
      </c>
      <c r="F345" s="7" t="str">
        <f>IF('Finish order'!K343&lt;&gt;0, (UPPER(LEFT('Finish order'!K343,2))&amp;MID('Finish order'!K343,3,LEN('Finish order'!K343))), "")</f>
        <v/>
      </c>
      <c r="G345" s="23" t="str">
        <f>IF('Finish order'!G343&lt;&gt;0,'Finish order'!G343,"")</f>
        <v/>
      </c>
    </row>
    <row r="346" spans="1:7" ht="15.75" thickBot="1" x14ac:dyDescent="0.25">
      <c r="A346" s="19" t="str">
        <f>IF('Finish order'!F344&lt;&gt;0, 'Finish order'!A344,"")</f>
        <v/>
      </c>
      <c r="B346" s="20" t="str">
        <f>IF('Finish order'!F344&lt;&gt;0, 'Finish order'!B344,"")</f>
        <v/>
      </c>
      <c r="C346" s="20" t="str">
        <f>IF('Finish order'!F344&lt;&gt;0, 'Finish order'!D344,"")</f>
        <v/>
      </c>
      <c r="D346" s="7" t="str">
        <f>PROPER('Finish order'!H344)</f>
        <v/>
      </c>
      <c r="E346" s="16" t="str">
        <f>IF('Finish order'!I344&lt;&gt;0,'Finish order'!I344,"")</f>
        <v/>
      </c>
      <c r="F346" s="7" t="str">
        <f>IF('Finish order'!K344&lt;&gt;0, (UPPER(LEFT('Finish order'!K344,2))&amp;MID('Finish order'!K344,3,LEN('Finish order'!K344))), "")</f>
        <v/>
      </c>
      <c r="G346" s="23" t="str">
        <f>IF('Finish order'!G344&lt;&gt;0,'Finish order'!G344,"")</f>
        <v/>
      </c>
    </row>
    <row r="347" spans="1:7" ht="15.75" thickBot="1" x14ac:dyDescent="0.25">
      <c r="A347" s="19" t="str">
        <f>IF('Finish order'!F345&lt;&gt;0, 'Finish order'!A345,"")</f>
        <v/>
      </c>
      <c r="B347" s="20" t="str">
        <f>IF('Finish order'!F345&lt;&gt;0, 'Finish order'!B345,"")</f>
        <v/>
      </c>
      <c r="C347" s="20" t="str">
        <f>IF('Finish order'!F345&lt;&gt;0, 'Finish order'!D345,"")</f>
        <v/>
      </c>
      <c r="D347" s="7" t="str">
        <f>PROPER('Finish order'!H345)</f>
        <v/>
      </c>
      <c r="E347" s="16" t="str">
        <f>IF('Finish order'!I345&lt;&gt;0,'Finish order'!I345,"")</f>
        <v/>
      </c>
      <c r="F347" s="7" t="str">
        <f>IF('Finish order'!K345&lt;&gt;0, (UPPER(LEFT('Finish order'!K345,2))&amp;MID('Finish order'!K345,3,LEN('Finish order'!K345))), "")</f>
        <v/>
      </c>
      <c r="G347" s="23" t="str">
        <f>IF('Finish order'!G345&lt;&gt;0,'Finish order'!G345,"")</f>
        <v/>
      </c>
    </row>
    <row r="348" spans="1:7" ht="15.75" thickBot="1" x14ac:dyDescent="0.25">
      <c r="A348" s="19" t="str">
        <f>IF('Finish order'!F346&lt;&gt;0, 'Finish order'!A346,"")</f>
        <v/>
      </c>
      <c r="B348" s="20" t="str">
        <f>IF('Finish order'!F346&lt;&gt;0, 'Finish order'!B346,"")</f>
        <v/>
      </c>
      <c r="C348" s="20" t="str">
        <f>IF('Finish order'!F346&lt;&gt;0, 'Finish order'!D346,"")</f>
        <v/>
      </c>
      <c r="D348" s="7" t="str">
        <f>PROPER('Finish order'!H346)</f>
        <v/>
      </c>
      <c r="E348" s="16" t="str">
        <f>IF('Finish order'!I346&lt;&gt;0,'Finish order'!I346,"")</f>
        <v/>
      </c>
      <c r="F348" s="7" t="str">
        <f>IF('Finish order'!K346&lt;&gt;0, (UPPER(LEFT('Finish order'!K346,2))&amp;MID('Finish order'!K346,3,LEN('Finish order'!K346))), "")</f>
        <v/>
      </c>
      <c r="G348" s="23" t="str">
        <f>IF('Finish order'!G346&lt;&gt;0,'Finish order'!G346,"")</f>
        <v/>
      </c>
    </row>
    <row r="349" spans="1:7" ht="15.75" thickBot="1" x14ac:dyDescent="0.25">
      <c r="A349" s="19" t="str">
        <f>IF('Finish order'!F347&lt;&gt;0, 'Finish order'!A347,"")</f>
        <v/>
      </c>
      <c r="B349" s="20" t="str">
        <f>IF('Finish order'!F347&lt;&gt;0, 'Finish order'!B347,"")</f>
        <v/>
      </c>
      <c r="C349" s="20" t="str">
        <f>IF('Finish order'!F347&lt;&gt;0, 'Finish order'!D347,"")</f>
        <v/>
      </c>
      <c r="D349" s="7" t="str">
        <f>PROPER('Finish order'!H347)</f>
        <v/>
      </c>
      <c r="E349" s="16" t="str">
        <f>IF('Finish order'!I347&lt;&gt;0,'Finish order'!I347,"")</f>
        <v/>
      </c>
      <c r="F349" s="7" t="str">
        <f>IF('Finish order'!K347&lt;&gt;0, (UPPER(LEFT('Finish order'!K347,2))&amp;MID('Finish order'!K347,3,LEN('Finish order'!K347))), "")</f>
        <v/>
      </c>
      <c r="G349" s="23" t="str">
        <f>IF('Finish order'!G347&lt;&gt;0,'Finish order'!G347,"")</f>
        <v/>
      </c>
    </row>
    <row r="350" spans="1:7" ht="15.75" thickBot="1" x14ac:dyDescent="0.25">
      <c r="A350" s="19" t="str">
        <f>IF('Finish order'!F348&lt;&gt;0, 'Finish order'!A348,"")</f>
        <v/>
      </c>
      <c r="B350" s="20" t="str">
        <f>IF('Finish order'!F348&lt;&gt;0, 'Finish order'!B348,"")</f>
        <v/>
      </c>
      <c r="C350" s="20" t="str">
        <f>IF('Finish order'!F348&lt;&gt;0, 'Finish order'!D348,"")</f>
        <v/>
      </c>
      <c r="D350" s="7" t="str">
        <f>PROPER('Finish order'!H348)</f>
        <v/>
      </c>
      <c r="E350" s="16" t="str">
        <f>IF('Finish order'!I348&lt;&gt;0,'Finish order'!I348,"")</f>
        <v/>
      </c>
      <c r="F350" s="7" t="str">
        <f>IF('Finish order'!K348&lt;&gt;0, (UPPER(LEFT('Finish order'!K348,2))&amp;MID('Finish order'!K348,3,LEN('Finish order'!K348))), "")</f>
        <v/>
      </c>
      <c r="G350" s="23" t="str">
        <f>IF('Finish order'!G348&lt;&gt;0,'Finish order'!G348,"")</f>
        <v/>
      </c>
    </row>
    <row r="351" spans="1:7" ht="15.75" thickBot="1" x14ac:dyDescent="0.25">
      <c r="A351" s="19" t="str">
        <f>IF('Finish order'!F349&lt;&gt;0, 'Finish order'!A349,"")</f>
        <v/>
      </c>
      <c r="B351" s="20" t="str">
        <f>IF('Finish order'!F349&lt;&gt;0, 'Finish order'!B349,"")</f>
        <v/>
      </c>
      <c r="C351" s="20" t="str">
        <f>IF('Finish order'!F349&lt;&gt;0, 'Finish order'!D349,"")</f>
        <v/>
      </c>
      <c r="D351" s="7" t="str">
        <f>PROPER('Finish order'!H349)</f>
        <v/>
      </c>
      <c r="E351" s="16" t="str">
        <f>IF('Finish order'!I349&lt;&gt;0,'Finish order'!I349,"")</f>
        <v/>
      </c>
      <c r="F351" s="7" t="str">
        <f>IF('Finish order'!K349&lt;&gt;0, (UPPER(LEFT('Finish order'!K349,2))&amp;MID('Finish order'!K349,3,LEN('Finish order'!K349))), "")</f>
        <v/>
      </c>
      <c r="G351" s="23" t="str">
        <f>IF('Finish order'!G349&lt;&gt;0,'Finish order'!G349,"")</f>
        <v/>
      </c>
    </row>
    <row r="352" spans="1:7" ht="15.75" thickBot="1" x14ac:dyDescent="0.25">
      <c r="A352" s="19" t="str">
        <f>IF('Finish order'!F350&lt;&gt;0, 'Finish order'!A350,"")</f>
        <v/>
      </c>
      <c r="B352" s="20" t="str">
        <f>IF('Finish order'!F350&lt;&gt;0, 'Finish order'!B350,"")</f>
        <v/>
      </c>
      <c r="C352" s="20" t="str">
        <f>IF('Finish order'!F350&lt;&gt;0, 'Finish order'!D350,"")</f>
        <v/>
      </c>
      <c r="D352" s="7" t="str">
        <f>PROPER('Finish order'!H350)</f>
        <v/>
      </c>
      <c r="E352" s="16" t="str">
        <f>IF('Finish order'!I350&lt;&gt;0,'Finish order'!I350,"")</f>
        <v/>
      </c>
      <c r="F352" s="7" t="str">
        <f>IF('Finish order'!K350&lt;&gt;0, (UPPER(LEFT('Finish order'!K350,2))&amp;MID('Finish order'!K350,3,LEN('Finish order'!K350))), "")</f>
        <v/>
      </c>
      <c r="G352" s="23" t="str">
        <f>IF('Finish order'!G350&lt;&gt;0,'Finish order'!G350,"")</f>
        <v/>
      </c>
    </row>
    <row r="353" spans="1:7" ht="15.75" thickBot="1" x14ac:dyDescent="0.25">
      <c r="A353" s="19" t="str">
        <f>IF('Finish order'!F351&lt;&gt;0, 'Finish order'!A351,"")</f>
        <v/>
      </c>
      <c r="B353" s="20" t="str">
        <f>IF('Finish order'!F351&lt;&gt;0, 'Finish order'!B351,"")</f>
        <v/>
      </c>
      <c r="C353" s="20" t="str">
        <f>IF('Finish order'!F351&lt;&gt;0, 'Finish order'!D351,"")</f>
        <v/>
      </c>
      <c r="D353" s="7" t="str">
        <f>PROPER('Finish order'!H351)</f>
        <v/>
      </c>
      <c r="E353" s="16" t="str">
        <f>IF('Finish order'!I351&lt;&gt;0,'Finish order'!I351,"")</f>
        <v/>
      </c>
      <c r="F353" s="7" t="str">
        <f>IF('Finish order'!K351&lt;&gt;0, (UPPER(LEFT('Finish order'!K351,2))&amp;MID('Finish order'!K351,3,LEN('Finish order'!K351))), "")</f>
        <v/>
      </c>
      <c r="G353" s="23" t="str">
        <f>IF('Finish order'!G351&lt;&gt;0,'Finish order'!G351,"")</f>
        <v/>
      </c>
    </row>
    <row r="354" spans="1:7" ht="15.75" thickBot="1" x14ac:dyDescent="0.25">
      <c r="A354" s="19" t="str">
        <f>IF('Finish order'!F352&lt;&gt;0, 'Finish order'!A352,"")</f>
        <v/>
      </c>
      <c r="B354" s="20" t="str">
        <f>IF('Finish order'!F352&lt;&gt;0, 'Finish order'!B352,"")</f>
        <v/>
      </c>
      <c r="C354" s="20" t="str">
        <f>IF('Finish order'!F352&lt;&gt;0, 'Finish order'!D352,"")</f>
        <v/>
      </c>
      <c r="D354" s="7" t="str">
        <f>PROPER('Finish order'!H352)</f>
        <v/>
      </c>
      <c r="E354" s="16" t="str">
        <f>IF('Finish order'!I352&lt;&gt;0,'Finish order'!I352,"")</f>
        <v/>
      </c>
      <c r="F354" s="7" t="str">
        <f>IF('Finish order'!K352&lt;&gt;0, (UPPER(LEFT('Finish order'!K352,2))&amp;MID('Finish order'!K352,3,LEN('Finish order'!K352))), "")</f>
        <v/>
      </c>
      <c r="G354" s="23" t="str">
        <f>IF('Finish order'!G352&lt;&gt;0,'Finish order'!G352,"")</f>
        <v/>
      </c>
    </row>
    <row r="355" spans="1:7" ht="15.75" thickBot="1" x14ac:dyDescent="0.25">
      <c r="A355" s="19" t="str">
        <f>IF('Finish order'!F353&lt;&gt;0, 'Finish order'!A353,"")</f>
        <v/>
      </c>
      <c r="B355" s="20" t="str">
        <f>IF('Finish order'!F353&lt;&gt;0, 'Finish order'!B353,"")</f>
        <v/>
      </c>
      <c r="C355" s="20" t="str">
        <f>IF('Finish order'!F353&lt;&gt;0, 'Finish order'!D353,"")</f>
        <v/>
      </c>
      <c r="D355" s="7" t="str">
        <f>PROPER('Finish order'!H353)</f>
        <v/>
      </c>
      <c r="E355" s="16" t="str">
        <f>IF('Finish order'!I353&lt;&gt;0,'Finish order'!I353,"")</f>
        <v/>
      </c>
      <c r="F355" s="7" t="str">
        <f>IF('Finish order'!K353&lt;&gt;0, (UPPER(LEFT('Finish order'!K353,2))&amp;MID('Finish order'!K353,3,LEN('Finish order'!K353))), "")</f>
        <v/>
      </c>
      <c r="G355" s="23" t="str">
        <f>IF('Finish order'!G353&lt;&gt;0,'Finish order'!G353,"")</f>
        <v/>
      </c>
    </row>
    <row r="356" spans="1:7" ht="15.75" thickBot="1" x14ac:dyDescent="0.25">
      <c r="A356" s="19" t="str">
        <f>IF('Finish order'!F354&lt;&gt;0, 'Finish order'!A354,"")</f>
        <v/>
      </c>
      <c r="B356" s="20" t="str">
        <f>IF('Finish order'!F354&lt;&gt;0, 'Finish order'!B354,"")</f>
        <v/>
      </c>
      <c r="C356" s="20" t="str">
        <f>IF('Finish order'!F354&lt;&gt;0, 'Finish order'!D354,"")</f>
        <v/>
      </c>
      <c r="D356" s="7" t="str">
        <f>PROPER('Finish order'!H354)</f>
        <v/>
      </c>
      <c r="E356" s="16" t="str">
        <f>IF('Finish order'!I354&lt;&gt;0,'Finish order'!I354,"")</f>
        <v/>
      </c>
      <c r="F356" s="7" t="str">
        <f>IF('Finish order'!K354&lt;&gt;0, (UPPER(LEFT('Finish order'!K354,2))&amp;MID('Finish order'!K354,3,LEN('Finish order'!K354))), "")</f>
        <v/>
      </c>
      <c r="G356" s="23" t="str">
        <f>IF('Finish order'!G354&lt;&gt;0,'Finish order'!G354,"")</f>
        <v/>
      </c>
    </row>
    <row r="357" spans="1:7" ht="15.75" thickBot="1" x14ac:dyDescent="0.25">
      <c r="A357" s="19" t="str">
        <f>IF('Finish order'!F355&lt;&gt;0, 'Finish order'!A355,"")</f>
        <v/>
      </c>
      <c r="B357" s="20" t="str">
        <f>IF('Finish order'!F355&lt;&gt;0, 'Finish order'!B355,"")</f>
        <v/>
      </c>
      <c r="C357" s="20" t="str">
        <f>IF('Finish order'!F355&lt;&gt;0, 'Finish order'!D355,"")</f>
        <v/>
      </c>
      <c r="D357" s="7" t="str">
        <f>PROPER('Finish order'!H355)</f>
        <v/>
      </c>
      <c r="E357" s="16" t="str">
        <f>IF('Finish order'!I355&lt;&gt;0,'Finish order'!I355,"")</f>
        <v/>
      </c>
      <c r="F357" s="7" t="str">
        <f>IF('Finish order'!K355&lt;&gt;0, (UPPER(LEFT('Finish order'!K355,2))&amp;MID('Finish order'!K355,3,LEN('Finish order'!K355))), "")</f>
        <v/>
      </c>
      <c r="G357" s="23" t="str">
        <f>IF('Finish order'!G355&lt;&gt;0,'Finish order'!G355,"")</f>
        <v/>
      </c>
    </row>
    <row r="358" spans="1:7" ht="15.75" thickBot="1" x14ac:dyDescent="0.25">
      <c r="A358" s="19" t="str">
        <f>IF('Finish order'!F356&lt;&gt;0, 'Finish order'!A356,"")</f>
        <v/>
      </c>
      <c r="B358" s="20" t="str">
        <f>IF('Finish order'!F356&lt;&gt;0, 'Finish order'!B356,"")</f>
        <v/>
      </c>
      <c r="C358" s="20" t="str">
        <f>IF('Finish order'!F356&lt;&gt;0, 'Finish order'!D356,"")</f>
        <v/>
      </c>
      <c r="D358" s="7" t="str">
        <f>PROPER('Finish order'!H356)</f>
        <v/>
      </c>
      <c r="E358" s="16" t="str">
        <f>IF('Finish order'!I356&lt;&gt;0,'Finish order'!I356,"")</f>
        <v/>
      </c>
      <c r="F358" s="7" t="str">
        <f>IF('Finish order'!K356&lt;&gt;0, (UPPER(LEFT('Finish order'!K356,2))&amp;MID('Finish order'!K356,3,LEN('Finish order'!K356))), "")</f>
        <v/>
      </c>
      <c r="G358" s="23" t="str">
        <f>IF('Finish order'!G356&lt;&gt;0,'Finish order'!G356,"")</f>
        <v/>
      </c>
    </row>
    <row r="359" spans="1:7" ht="15.75" thickBot="1" x14ac:dyDescent="0.25">
      <c r="A359" s="19" t="str">
        <f>IF('Finish order'!F357&lt;&gt;0, 'Finish order'!A357,"")</f>
        <v/>
      </c>
      <c r="B359" s="20" t="str">
        <f>IF('Finish order'!F357&lt;&gt;0, 'Finish order'!B357,"")</f>
        <v/>
      </c>
      <c r="C359" s="20" t="str">
        <f>IF('Finish order'!F357&lt;&gt;0, 'Finish order'!D357,"")</f>
        <v/>
      </c>
      <c r="D359" s="7" t="str">
        <f>PROPER('Finish order'!H357)</f>
        <v/>
      </c>
      <c r="E359" s="16" t="str">
        <f>IF('Finish order'!I357&lt;&gt;0,'Finish order'!I357,"")</f>
        <v/>
      </c>
      <c r="F359" s="7" t="str">
        <f>IF('Finish order'!K357&lt;&gt;0, (UPPER(LEFT('Finish order'!K357,2))&amp;MID('Finish order'!K357,3,LEN('Finish order'!K357))), "")</f>
        <v/>
      </c>
      <c r="G359" s="23" t="str">
        <f>IF('Finish order'!G357&lt;&gt;0,'Finish order'!G357,"")</f>
        <v/>
      </c>
    </row>
    <row r="360" spans="1:7" ht="15.75" thickBot="1" x14ac:dyDescent="0.25">
      <c r="A360" s="19" t="str">
        <f>IF('Finish order'!F358&lt;&gt;0, 'Finish order'!A358,"")</f>
        <v/>
      </c>
      <c r="B360" s="20" t="str">
        <f>IF('Finish order'!F358&lt;&gt;0, 'Finish order'!B358,"")</f>
        <v/>
      </c>
      <c r="C360" s="20" t="str">
        <f>IF('Finish order'!F358&lt;&gt;0, 'Finish order'!D358,"")</f>
        <v/>
      </c>
      <c r="D360" s="7" t="str">
        <f>PROPER('Finish order'!H358)</f>
        <v/>
      </c>
      <c r="E360" s="16" t="str">
        <f>IF('Finish order'!I358&lt;&gt;0,'Finish order'!I358,"")</f>
        <v/>
      </c>
      <c r="F360" s="7" t="str">
        <f>IF('Finish order'!K358&lt;&gt;0, (UPPER(LEFT('Finish order'!K358,2))&amp;MID('Finish order'!K358,3,LEN('Finish order'!K358))), "")</f>
        <v/>
      </c>
      <c r="G360" s="23" t="str">
        <f>IF('Finish order'!G358&lt;&gt;0,'Finish order'!G358,"")</f>
        <v/>
      </c>
    </row>
    <row r="361" spans="1:7" ht="15.75" thickBot="1" x14ac:dyDescent="0.25">
      <c r="A361" s="19" t="str">
        <f>IF('Finish order'!F359&lt;&gt;0, 'Finish order'!A359,"")</f>
        <v/>
      </c>
      <c r="B361" s="20" t="str">
        <f>IF('Finish order'!F359&lt;&gt;0, 'Finish order'!B359,"")</f>
        <v/>
      </c>
      <c r="C361" s="20" t="str">
        <f>IF('Finish order'!F359&lt;&gt;0, 'Finish order'!D359,"")</f>
        <v/>
      </c>
      <c r="D361" s="7" t="str">
        <f>PROPER('Finish order'!H359)</f>
        <v/>
      </c>
      <c r="E361" s="16" t="str">
        <f>IF('Finish order'!I359&lt;&gt;0,'Finish order'!I359,"")</f>
        <v/>
      </c>
      <c r="F361" s="7" t="str">
        <f>IF('Finish order'!K359&lt;&gt;0, (UPPER(LEFT('Finish order'!K359,2))&amp;MID('Finish order'!K359,3,LEN('Finish order'!K359))), "")</f>
        <v/>
      </c>
      <c r="G361" s="23" t="str">
        <f>IF('Finish order'!G359&lt;&gt;0,'Finish order'!G359,"")</f>
        <v/>
      </c>
    </row>
    <row r="362" spans="1:7" ht="15.75" thickBot="1" x14ac:dyDescent="0.25">
      <c r="A362" s="19" t="str">
        <f>IF('Finish order'!F360&lt;&gt;0, 'Finish order'!A360,"")</f>
        <v/>
      </c>
      <c r="B362" s="20" t="str">
        <f>IF('Finish order'!F360&lt;&gt;0, 'Finish order'!B360,"")</f>
        <v/>
      </c>
      <c r="C362" s="20" t="str">
        <f>IF('Finish order'!F360&lt;&gt;0, 'Finish order'!D360,"")</f>
        <v/>
      </c>
      <c r="D362" s="7" t="str">
        <f>PROPER('Finish order'!H360)</f>
        <v/>
      </c>
      <c r="E362" s="16" t="str">
        <f>IF('Finish order'!I360&lt;&gt;0,'Finish order'!I360,"")</f>
        <v/>
      </c>
      <c r="F362" s="7" t="str">
        <f>IF('Finish order'!K360&lt;&gt;0, (UPPER(LEFT('Finish order'!K360,2))&amp;MID('Finish order'!K360,3,LEN('Finish order'!K360))), "")</f>
        <v/>
      </c>
      <c r="G362" s="23" t="str">
        <f>IF('Finish order'!G360&lt;&gt;0,'Finish order'!G360,"")</f>
        <v/>
      </c>
    </row>
    <row r="363" spans="1:7" ht="15.75" thickBot="1" x14ac:dyDescent="0.25">
      <c r="A363" s="19" t="str">
        <f>IF('Finish order'!F361&lt;&gt;0, 'Finish order'!A361,"")</f>
        <v/>
      </c>
      <c r="B363" s="20" t="str">
        <f>IF('Finish order'!F361&lt;&gt;0, 'Finish order'!B361,"")</f>
        <v/>
      </c>
      <c r="C363" s="20" t="str">
        <f>IF('Finish order'!F361&lt;&gt;0, 'Finish order'!D361,"")</f>
        <v/>
      </c>
      <c r="D363" s="7" t="str">
        <f>PROPER('Finish order'!H361)</f>
        <v/>
      </c>
      <c r="E363" s="16" t="str">
        <f>IF('Finish order'!I361&lt;&gt;0,'Finish order'!I361,"")</f>
        <v/>
      </c>
      <c r="F363" s="7" t="str">
        <f>IF('Finish order'!K361&lt;&gt;0, (UPPER(LEFT('Finish order'!K361,2))&amp;MID('Finish order'!K361,3,LEN('Finish order'!K361))), "")</f>
        <v/>
      </c>
      <c r="G363" s="23" t="str">
        <f>IF('Finish order'!G361&lt;&gt;0,'Finish order'!G361,"")</f>
        <v/>
      </c>
    </row>
    <row r="364" spans="1:7" ht="15.75" thickBot="1" x14ac:dyDescent="0.25">
      <c r="A364" s="19" t="str">
        <f>IF('Finish order'!F362&lt;&gt;0, 'Finish order'!A362,"")</f>
        <v/>
      </c>
      <c r="B364" s="20" t="str">
        <f>IF('Finish order'!F362&lt;&gt;0, 'Finish order'!B362,"")</f>
        <v/>
      </c>
      <c r="C364" s="20" t="str">
        <f>IF('Finish order'!F362&lt;&gt;0, 'Finish order'!D362,"")</f>
        <v/>
      </c>
      <c r="D364" s="7" t="str">
        <f>PROPER('Finish order'!H362)</f>
        <v/>
      </c>
      <c r="E364" s="16" t="str">
        <f>IF('Finish order'!I362&lt;&gt;0,'Finish order'!I362,"")</f>
        <v/>
      </c>
      <c r="F364" s="7" t="str">
        <f>IF('Finish order'!K362&lt;&gt;0, (UPPER(LEFT('Finish order'!K362,2))&amp;MID('Finish order'!K362,3,LEN('Finish order'!K362))), "")</f>
        <v/>
      </c>
      <c r="G364" s="23" t="str">
        <f>IF('Finish order'!G362&lt;&gt;0,'Finish order'!G362,"")</f>
        <v/>
      </c>
    </row>
    <row r="365" spans="1:7" ht="15.75" thickBot="1" x14ac:dyDescent="0.25">
      <c r="A365" s="19" t="str">
        <f>IF('Finish order'!F363&lt;&gt;0, 'Finish order'!A363,"")</f>
        <v/>
      </c>
      <c r="B365" s="20" t="str">
        <f>IF('Finish order'!F363&lt;&gt;0, 'Finish order'!B363,"")</f>
        <v/>
      </c>
      <c r="C365" s="20" t="str">
        <f>IF('Finish order'!F363&lt;&gt;0, 'Finish order'!D363,"")</f>
        <v/>
      </c>
      <c r="D365" s="7" t="str">
        <f>PROPER('Finish order'!H363)</f>
        <v/>
      </c>
      <c r="E365" s="16" t="str">
        <f>IF('Finish order'!I363&lt;&gt;0,'Finish order'!I363,"")</f>
        <v/>
      </c>
      <c r="F365" s="7" t="str">
        <f>IF('Finish order'!K363&lt;&gt;0, (UPPER(LEFT('Finish order'!K363,2))&amp;MID('Finish order'!K363,3,LEN('Finish order'!K363))), "")</f>
        <v/>
      </c>
      <c r="G365" s="23" t="str">
        <f>IF('Finish order'!G363&lt;&gt;0,'Finish order'!G363,"")</f>
        <v/>
      </c>
    </row>
    <row r="366" spans="1:7" ht="15.75" thickBot="1" x14ac:dyDescent="0.25">
      <c r="A366" s="19" t="str">
        <f>IF('Finish order'!F364&lt;&gt;0, 'Finish order'!A364,"")</f>
        <v/>
      </c>
      <c r="B366" s="20" t="str">
        <f>IF('Finish order'!F364&lt;&gt;0, 'Finish order'!B364,"")</f>
        <v/>
      </c>
      <c r="C366" s="20" t="str">
        <f>IF('Finish order'!F364&lt;&gt;0, 'Finish order'!D364,"")</f>
        <v/>
      </c>
      <c r="D366" s="7" t="str">
        <f>PROPER('Finish order'!H364)</f>
        <v/>
      </c>
      <c r="E366" s="16" t="str">
        <f>IF('Finish order'!I364&lt;&gt;0,'Finish order'!I364,"")</f>
        <v/>
      </c>
      <c r="F366" s="7" t="str">
        <f>IF('Finish order'!K364&lt;&gt;0, (UPPER(LEFT('Finish order'!K364,2))&amp;MID('Finish order'!K364,3,LEN('Finish order'!K364))), "")</f>
        <v/>
      </c>
      <c r="G366" s="23" t="str">
        <f>IF('Finish order'!G364&lt;&gt;0,'Finish order'!G364,"")</f>
        <v/>
      </c>
    </row>
    <row r="367" spans="1:7" ht="15.75" thickBot="1" x14ac:dyDescent="0.25">
      <c r="A367" s="19" t="str">
        <f>IF('Finish order'!F365&lt;&gt;0, 'Finish order'!A365,"")</f>
        <v/>
      </c>
      <c r="B367" s="20" t="str">
        <f>IF('Finish order'!F365&lt;&gt;0, 'Finish order'!B365,"")</f>
        <v/>
      </c>
      <c r="C367" s="20" t="str">
        <f>IF('Finish order'!F365&lt;&gt;0, 'Finish order'!D365,"")</f>
        <v/>
      </c>
      <c r="D367" s="7" t="str">
        <f>PROPER('Finish order'!H365)</f>
        <v/>
      </c>
      <c r="E367" s="16" t="str">
        <f>IF('Finish order'!I365&lt;&gt;0,'Finish order'!I365,"")</f>
        <v/>
      </c>
      <c r="F367" s="7" t="str">
        <f>IF('Finish order'!K365&lt;&gt;0, (UPPER(LEFT('Finish order'!K365,2))&amp;MID('Finish order'!K365,3,LEN('Finish order'!K365))), "")</f>
        <v/>
      </c>
      <c r="G367" s="23" t="str">
        <f>IF('Finish order'!G365&lt;&gt;0,'Finish order'!G365,"")</f>
        <v/>
      </c>
    </row>
    <row r="368" spans="1:7" ht="15.75" thickBot="1" x14ac:dyDescent="0.25">
      <c r="A368" s="19" t="str">
        <f>IF('Finish order'!F366&lt;&gt;0, 'Finish order'!A366,"")</f>
        <v/>
      </c>
      <c r="B368" s="20" t="str">
        <f>IF('Finish order'!F366&lt;&gt;0, 'Finish order'!B366,"")</f>
        <v/>
      </c>
      <c r="C368" s="20" t="str">
        <f>IF('Finish order'!F366&lt;&gt;0, 'Finish order'!D366,"")</f>
        <v/>
      </c>
      <c r="D368" s="7" t="str">
        <f>PROPER('Finish order'!H366)</f>
        <v/>
      </c>
      <c r="E368" s="16" t="str">
        <f>IF('Finish order'!I366&lt;&gt;0,'Finish order'!I366,"")</f>
        <v/>
      </c>
      <c r="F368" s="7" t="str">
        <f>IF('Finish order'!K366&lt;&gt;0, (UPPER(LEFT('Finish order'!K366,2))&amp;MID('Finish order'!K366,3,LEN('Finish order'!K366))), "")</f>
        <v/>
      </c>
      <c r="G368" s="23" t="str">
        <f>IF('Finish order'!G366&lt;&gt;0,'Finish order'!G366,"")</f>
        <v/>
      </c>
    </row>
    <row r="369" spans="1:7" ht="15.75" thickBot="1" x14ac:dyDescent="0.25">
      <c r="A369" s="19" t="str">
        <f>IF('Finish order'!F367&lt;&gt;0, 'Finish order'!A367,"")</f>
        <v/>
      </c>
      <c r="B369" s="20" t="str">
        <f>IF('Finish order'!F367&lt;&gt;0, 'Finish order'!B367,"")</f>
        <v/>
      </c>
      <c r="C369" s="20" t="str">
        <f>IF('Finish order'!F367&lt;&gt;0, 'Finish order'!D367,"")</f>
        <v/>
      </c>
      <c r="D369" s="7" t="str">
        <f>PROPER('Finish order'!H367)</f>
        <v/>
      </c>
      <c r="E369" s="16" t="str">
        <f>IF('Finish order'!I367&lt;&gt;0,'Finish order'!I367,"")</f>
        <v/>
      </c>
      <c r="F369" s="7" t="str">
        <f>IF('Finish order'!K367&lt;&gt;0, (UPPER(LEFT('Finish order'!K367,2))&amp;MID('Finish order'!K367,3,LEN('Finish order'!K367))), "")</f>
        <v/>
      </c>
      <c r="G369" s="23" t="str">
        <f>IF('Finish order'!G367&lt;&gt;0,'Finish order'!G367,"")</f>
        <v/>
      </c>
    </row>
    <row r="370" spans="1:7" ht="15.75" thickBot="1" x14ac:dyDescent="0.25">
      <c r="A370" s="19" t="str">
        <f>IF('Finish order'!F368&lt;&gt;0, 'Finish order'!A368,"")</f>
        <v/>
      </c>
      <c r="B370" s="20" t="str">
        <f>IF('Finish order'!F368&lt;&gt;0, 'Finish order'!B368,"")</f>
        <v/>
      </c>
      <c r="C370" s="20" t="str">
        <f>IF('Finish order'!F368&lt;&gt;0, 'Finish order'!D368,"")</f>
        <v/>
      </c>
      <c r="D370" s="7" t="str">
        <f>PROPER('Finish order'!H368)</f>
        <v/>
      </c>
      <c r="E370" s="16" t="str">
        <f>IF('Finish order'!I368&lt;&gt;0,'Finish order'!I368,"")</f>
        <v/>
      </c>
      <c r="F370" s="7" t="str">
        <f>IF('Finish order'!K368&lt;&gt;0, (UPPER(LEFT('Finish order'!K368,2))&amp;MID('Finish order'!K368,3,LEN('Finish order'!K368))), "")</f>
        <v/>
      </c>
      <c r="G370" s="23" t="str">
        <f>IF('Finish order'!G368&lt;&gt;0,'Finish order'!G368,"")</f>
        <v/>
      </c>
    </row>
    <row r="371" spans="1:7" ht="15.75" thickBot="1" x14ac:dyDescent="0.25">
      <c r="A371" s="19" t="str">
        <f>IF('Finish order'!F369&lt;&gt;0, 'Finish order'!A369,"")</f>
        <v/>
      </c>
      <c r="B371" s="20" t="str">
        <f>IF('Finish order'!F369&lt;&gt;0, 'Finish order'!B369,"")</f>
        <v/>
      </c>
      <c r="C371" s="20" t="str">
        <f>IF('Finish order'!F369&lt;&gt;0, 'Finish order'!D369,"")</f>
        <v/>
      </c>
      <c r="D371" s="7" t="str">
        <f>PROPER('Finish order'!H369)</f>
        <v/>
      </c>
      <c r="E371" s="16" t="str">
        <f>IF('Finish order'!I369&lt;&gt;0,'Finish order'!I369,"")</f>
        <v/>
      </c>
      <c r="F371" s="7" t="str">
        <f>IF('Finish order'!K369&lt;&gt;0, (UPPER(LEFT('Finish order'!K369,2))&amp;MID('Finish order'!K369,3,LEN('Finish order'!K369))), "")</f>
        <v/>
      </c>
      <c r="G371" s="23" t="str">
        <f>IF('Finish order'!G369&lt;&gt;0,'Finish order'!G369,"")</f>
        <v/>
      </c>
    </row>
    <row r="372" spans="1:7" ht="15.75" thickBot="1" x14ac:dyDescent="0.25">
      <c r="A372" s="19" t="str">
        <f>IF('Finish order'!F370&lt;&gt;0, 'Finish order'!A370,"")</f>
        <v/>
      </c>
      <c r="B372" s="20" t="str">
        <f>IF('Finish order'!F370&lt;&gt;0, 'Finish order'!B370,"")</f>
        <v/>
      </c>
      <c r="C372" s="20" t="str">
        <f>IF('Finish order'!F370&lt;&gt;0, 'Finish order'!D370,"")</f>
        <v/>
      </c>
      <c r="D372" s="7" t="str">
        <f>PROPER('Finish order'!H370)</f>
        <v/>
      </c>
      <c r="E372" s="16" t="str">
        <f>IF('Finish order'!I370&lt;&gt;0,'Finish order'!I370,"")</f>
        <v/>
      </c>
      <c r="F372" s="7" t="str">
        <f>IF('Finish order'!K370&lt;&gt;0, (UPPER(LEFT('Finish order'!K370,2))&amp;MID('Finish order'!K370,3,LEN('Finish order'!K370))), "")</f>
        <v/>
      </c>
      <c r="G372" s="23" t="str">
        <f>IF('Finish order'!G370&lt;&gt;0,'Finish order'!G370,"")</f>
        <v/>
      </c>
    </row>
    <row r="373" spans="1:7" ht="15.75" thickBot="1" x14ac:dyDescent="0.25">
      <c r="A373" s="19" t="str">
        <f>IF('Finish order'!F371&lt;&gt;0, 'Finish order'!A371,"")</f>
        <v/>
      </c>
      <c r="B373" s="20" t="str">
        <f>IF('Finish order'!F371&lt;&gt;0, 'Finish order'!B371,"")</f>
        <v/>
      </c>
      <c r="C373" s="20" t="str">
        <f>IF('Finish order'!F371&lt;&gt;0, 'Finish order'!D371,"")</f>
        <v/>
      </c>
      <c r="D373" s="7" t="str">
        <f>PROPER('Finish order'!H371)</f>
        <v/>
      </c>
      <c r="E373" s="16" t="str">
        <f>IF('Finish order'!I371&lt;&gt;0,'Finish order'!I371,"")</f>
        <v/>
      </c>
      <c r="F373" s="7" t="str">
        <f>IF('Finish order'!K371&lt;&gt;0, (UPPER(LEFT('Finish order'!K371,2))&amp;MID('Finish order'!K371,3,LEN('Finish order'!K371))), "")</f>
        <v/>
      </c>
      <c r="G373" s="23" t="str">
        <f>IF('Finish order'!G371&lt;&gt;0,'Finish order'!G371,"")</f>
        <v/>
      </c>
    </row>
    <row r="374" spans="1:7" ht="15.75" thickBot="1" x14ac:dyDescent="0.25">
      <c r="A374" s="19" t="str">
        <f>IF('Finish order'!F372&lt;&gt;0, 'Finish order'!A372,"")</f>
        <v/>
      </c>
      <c r="B374" s="20" t="str">
        <f>IF('Finish order'!F372&lt;&gt;0, 'Finish order'!B372,"")</f>
        <v/>
      </c>
      <c r="C374" s="20" t="str">
        <f>IF('Finish order'!F372&lt;&gt;0, 'Finish order'!D372,"")</f>
        <v/>
      </c>
      <c r="D374" s="7" t="str">
        <f>PROPER('Finish order'!H372)</f>
        <v/>
      </c>
      <c r="E374" s="16" t="str">
        <f>IF('Finish order'!I372&lt;&gt;0,'Finish order'!I372,"")</f>
        <v/>
      </c>
      <c r="F374" s="7" t="str">
        <f>IF('Finish order'!K372&lt;&gt;0, (UPPER(LEFT('Finish order'!K372,2))&amp;MID('Finish order'!K372,3,LEN('Finish order'!K372))), "")</f>
        <v/>
      </c>
      <c r="G374" s="23" t="str">
        <f>IF('Finish order'!G372&lt;&gt;0,'Finish order'!G372,"")</f>
        <v/>
      </c>
    </row>
    <row r="375" spans="1:7" ht="15.75" thickBot="1" x14ac:dyDescent="0.25">
      <c r="A375" s="19" t="str">
        <f>IF('Finish order'!F373&lt;&gt;0, 'Finish order'!A373,"")</f>
        <v/>
      </c>
      <c r="B375" s="20" t="str">
        <f>IF('Finish order'!F373&lt;&gt;0, 'Finish order'!B373,"")</f>
        <v/>
      </c>
      <c r="C375" s="20" t="str">
        <f>IF('Finish order'!F373&lt;&gt;0, 'Finish order'!D373,"")</f>
        <v/>
      </c>
      <c r="D375" s="7" t="str">
        <f>PROPER('Finish order'!H373)</f>
        <v/>
      </c>
      <c r="E375" s="16" t="str">
        <f>IF('Finish order'!I373&lt;&gt;0,'Finish order'!I373,"")</f>
        <v/>
      </c>
      <c r="F375" s="7" t="str">
        <f>IF('Finish order'!K373&lt;&gt;0, (UPPER(LEFT('Finish order'!K373,2))&amp;MID('Finish order'!K373,3,LEN('Finish order'!K373))), "")</f>
        <v/>
      </c>
      <c r="G375" s="23" t="str">
        <f>IF('Finish order'!G373&lt;&gt;0,'Finish order'!G373,"")</f>
        <v/>
      </c>
    </row>
    <row r="376" spans="1:7" ht="15.75" thickBot="1" x14ac:dyDescent="0.25">
      <c r="A376" s="19" t="str">
        <f>IF('Finish order'!F374&lt;&gt;0, 'Finish order'!A374,"")</f>
        <v/>
      </c>
      <c r="B376" s="20" t="str">
        <f>IF('Finish order'!F374&lt;&gt;0, 'Finish order'!B374,"")</f>
        <v/>
      </c>
      <c r="C376" s="20" t="str">
        <f>IF('Finish order'!F374&lt;&gt;0, 'Finish order'!D374,"")</f>
        <v/>
      </c>
      <c r="D376" s="7" t="str">
        <f>PROPER('Finish order'!H374)</f>
        <v/>
      </c>
      <c r="E376" s="16" t="str">
        <f>IF('Finish order'!I374&lt;&gt;0,'Finish order'!I374,"")</f>
        <v/>
      </c>
      <c r="F376" s="7" t="str">
        <f>IF('Finish order'!K374&lt;&gt;0, (UPPER(LEFT('Finish order'!K374,2))&amp;MID('Finish order'!K374,3,LEN('Finish order'!K374))), "")</f>
        <v/>
      </c>
      <c r="G376" s="23" t="str">
        <f>IF('Finish order'!G374&lt;&gt;0,'Finish order'!G374,"")</f>
        <v/>
      </c>
    </row>
    <row r="377" spans="1:7" ht="15.75" thickBot="1" x14ac:dyDescent="0.25">
      <c r="A377" s="19" t="str">
        <f>IF('Finish order'!F375&lt;&gt;0, 'Finish order'!A375,"")</f>
        <v/>
      </c>
      <c r="B377" s="20" t="str">
        <f>IF('Finish order'!F375&lt;&gt;0, 'Finish order'!B375,"")</f>
        <v/>
      </c>
      <c r="C377" s="20" t="str">
        <f>IF('Finish order'!F375&lt;&gt;0, 'Finish order'!D375,"")</f>
        <v/>
      </c>
      <c r="D377" s="7" t="str">
        <f>PROPER('Finish order'!H375)</f>
        <v/>
      </c>
      <c r="E377" s="16" t="str">
        <f>IF('Finish order'!I375&lt;&gt;0,'Finish order'!I375,"")</f>
        <v/>
      </c>
      <c r="F377" s="7" t="str">
        <f>IF('Finish order'!K375&lt;&gt;0, (UPPER(LEFT('Finish order'!K375,2))&amp;MID('Finish order'!K375,3,LEN('Finish order'!K375))), "")</f>
        <v/>
      </c>
      <c r="G377" s="23" t="str">
        <f>IF('Finish order'!G375&lt;&gt;0,'Finish order'!G375,"")</f>
        <v/>
      </c>
    </row>
    <row r="378" spans="1:7" ht="15.75" thickBot="1" x14ac:dyDescent="0.25">
      <c r="A378" s="19" t="str">
        <f>IF('Finish order'!F376&lt;&gt;0, 'Finish order'!A376,"")</f>
        <v/>
      </c>
      <c r="B378" s="20" t="str">
        <f>IF('Finish order'!F376&lt;&gt;0, 'Finish order'!B376,"")</f>
        <v/>
      </c>
      <c r="C378" s="20" t="str">
        <f>IF('Finish order'!F376&lt;&gt;0, 'Finish order'!D376,"")</f>
        <v/>
      </c>
      <c r="D378" s="7" t="str">
        <f>PROPER('Finish order'!H376)</f>
        <v/>
      </c>
      <c r="E378" s="16" t="str">
        <f>IF('Finish order'!I376&lt;&gt;0,'Finish order'!I376,"")</f>
        <v/>
      </c>
      <c r="F378" s="7" t="str">
        <f>IF('Finish order'!K376&lt;&gt;0, (UPPER(LEFT('Finish order'!K376,2))&amp;MID('Finish order'!K376,3,LEN('Finish order'!K376))), "")</f>
        <v/>
      </c>
      <c r="G378" s="23" t="str">
        <f>IF('Finish order'!G376&lt;&gt;0,'Finish order'!G376,"")</f>
        <v/>
      </c>
    </row>
    <row r="379" spans="1:7" ht="15.75" thickBot="1" x14ac:dyDescent="0.25">
      <c r="A379" s="19" t="str">
        <f>IF('Finish order'!F377&lt;&gt;0, 'Finish order'!A377,"")</f>
        <v/>
      </c>
      <c r="B379" s="20" t="str">
        <f>IF('Finish order'!F377&lt;&gt;0, 'Finish order'!B377,"")</f>
        <v/>
      </c>
      <c r="C379" s="20" t="str">
        <f>IF('Finish order'!F377&lt;&gt;0, 'Finish order'!D377,"")</f>
        <v/>
      </c>
      <c r="D379" s="7" t="str">
        <f>PROPER('Finish order'!H377)</f>
        <v/>
      </c>
      <c r="E379" s="16" t="str">
        <f>IF('Finish order'!I377&lt;&gt;0,'Finish order'!I377,"")</f>
        <v/>
      </c>
      <c r="F379" s="7" t="str">
        <f>IF('Finish order'!K377&lt;&gt;0, (UPPER(LEFT('Finish order'!K377,2))&amp;MID('Finish order'!K377,3,LEN('Finish order'!K377))), "")</f>
        <v/>
      </c>
      <c r="G379" s="23" t="str">
        <f>IF('Finish order'!G377&lt;&gt;0,'Finish order'!G377,"")</f>
        <v/>
      </c>
    </row>
    <row r="380" spans="1:7" ht="15.75" thickBot="1" x14ac:dyDescent="0.25">
      <c r="A380" s="19" t="str">
        <f>IF('Finish order'!F378&lt;&gt;0, 'Finish order'!A378,"")</f>
        <v/>
      </c>
      <c r="B380" s="20" t="str">
        <f>IF('Finish order'!F378&lt;&gt;0, 'Finish order'!B378,"")</f>
        <v/>
      </c>
      <c r="C380" s="20" t="str">
        <f>IF('Finish order'!F378&lt;&gt;0, 'Finish order'!D378,"")</f>
        <v/>
      </c>
      <c r="D380" s="7" t="str">
        <f>PROPER('Finish order'!H378)</f>
        <v/>
      </c>
      <c r="E380" s="16" t="str">
        <f>IF('Finish order'!I378&lt;&gt;0,'Finish order'!I378,"")</f>
        <v/>
      </c>
      <c r="F380" s="7" t="str">
        <f>IF('Finish order'!K378&lt;&gt;0, (UPPER(LEFT('Finish order'!K378,2))&amp;MID('Finish order'!K378,3,LEN('Finish order'!K378))), "")</f>
        <v/>
      </c>
      <c r="G380" s="23" t="str">
        <f>IF('Finish order'!G378&lt;&gt;0,'Finish order'!G378,"")</f>
        <v/>
      </c>
    </row>
    <row r="381" spans="1:7" ht="15.75" thickBot="1" x14ac:dyDescent="0.25">
      <c r="A381" s="19" t="str">
        <f>IF('Finish order'!F379&lt;&gt;0, 'Finish order'!A379,"")</f>
        <v/>
      </c>
      <c r="B381" s="20" t="str">
        <f>IF('Finish order'!F379&lt;&gt;0, 'Finish order'!B379,"")</f>
        <v/>
      </c>
      <c r="C381" s="20" t="str">
        <f>IF('Finish order'!F379&lt;&gt;0, 'Finish order'!D379,"")</f>
        <v/>
      </c>
      <c r="D381" s="7" t="str">
        <f>PROPER('Finish order'!H379)</f>
        <v/>
      </c>
      <c r="E381" s="16" t="str">
        <f>IF('Finish order'!I379&lt;&gt;0,'Finish order'!I379,"")</f>
        <v/>
      </c>
      <c r="F381" s="7" t="str">
        <f>IF('Finish order'!K379&lt;&gt;0, (UPPER(LEFT('Finish order'!K379,2))&amp;MID('Finish order'!K379,3,LEN('Finish order'!K379))), "")</f>
        <v/>
      </c>
      <c r="G381" s="23" t="str">
        <f>IF('Finish order'!G379&lt;&gt;0,'Finish order'!G379,"")</f>
        <v/>
      </c>
    </row>
    <row r="382" spans="1:7" ht="15.75" thickBot="1" x14ac:dyDescent="0.25">
      <c r="A382" s="19" t="str">
        <f>IF('Finish order'!F380&lt;&gt;0, 'Finish order'!A380,"")</f>
        <v/>
      </c>
      <c r="B382" s="20" t="str">
        <f>IF('Finish order'!F380&lt;&gt;0, 'Finish order'!B380,"")</f>
        <v/>
      </c>
      <c r="C382" s="20" t="str">
        <f>IF('Finish order'!F380&lt;&gt;0, 'Finish order'!D380,"")</f>
        <v/>
      </c>
      <c r="D382" s="7" t="str">
        <f>PROPER('Finish order'!H380)</f>
        <v/>
      </c>
      <c r="E382" s="16" t="str">
        <f>IF('Finish order'!I380&lt;&gt;0,'Finish order'!I380,"")</f>
        <v/>
      </c>
      <c r="F382" s="7" t="str">
        <f>IF('Finish order'!K380&lt;&gt;0, (UPPER(LEFT('Finish order'!K380,2))&amp;MID('Finish order'!K380,3,LEN('Finish order'!K380))), "")</f>
        <v/>
      </c>
      <c r="G382" s="23" t="str">
        <f>IF('Finish order'!G380&lt;&gt;0,'Finish order'!G380,"")</f>
        <v/>
      </c>
    </row>
    <row r="383" spans="1:7" ht="15.75" thickBot="1" x14ac:dyDescent="0.25">
      <c r="A383" s="19" t="str">
        <f>IF('Finish order'!F381&lt;&gt;0, 'Finish order'!A381,"")</f>
        <v/>
      </c>
      <c r="B383" s="20" t="str">
        <f>IF('Finish order'!F381&lt;&gt;0, 'Finish order'!B381,"")</f>
        <v/>
      </c>
      <c r="C383" s="20" t="str">
        <f>IF('Finish order'!F381&lt;&gt;0, 'Finish order'!D381,"")</f>
        <v/>
      </c>
      <c r="D383" s="7" t="str">
        <f>PROPER('Finish order'!H381)</f>
        <v/>
      </c>
      <c r="E383" s="16" t="str">
        <f>IF('Finish order'!I381&lt;&gt;0,'Finish order'!I381,"")</f>
        <v/>
      </c>
      <c r="F383" s="7" t="str">
        <f>IF('Finish order'!K381&lt;&gt;0, (UPPER(LEFT('Finish order'!K381,2))&amp;MID('Finish order'!K381,3,LEN('Finish order'!K381))), "")</f>
        <v/>
      </c>
      <c r="G383" s="23" t="str">
        <f>IF('Finish order'!G381&lt;&gt;0,'Finish order'!G381,"")</f>
        <v/>
      </c>
    </row>
    <row r="384" spans="1:7" ht="15.75" thickBot="1" x14ac:dyDescent="0.25">
      <c r="A384" s="19" t="str">
        <f>IF('Finish order'!F382&lt;&gt;0, 'Finish order'!A382,"")</f>
        <v/>
      </c>
      <c r="B384" s="20" t="str">
        <f>IF('Finish order'!F382&lt;&gt;0, 'Finish order'!B382,"")</f>
        <v/>
      </c>
      <c r="C384" s="20" t="str">
        <f>IF('Finish order'!F382&lt;&gt;0, 'Finish order'!D382,"")</f>
        <v/>
      </c>
      <c r="D384" s="7" t="str">
        <f>PROPER('Finish order'!H382)</f>
        <v/>
      </c>
      <c r="E384" s="16" t="str">
        <f>IF('Finish order'!I382&lt;&gt;0,'Finish order'!I382,"")</f>
        <v/>
      </c>
      <c r="F384" s="7" t="str">
        <f>IF('Finish order'!K382&lt;&gt;0, (UPPER(LEFT('Finish order'!K382,2))&amp;MID('Finish order'!K382,3,LEN('Finish order'!K382))), "")</f>
        <v/>
      </c>
      <c r="G384" s="23" t="str">
        <f>IF('Finish order'!G382&lt;&gt;0,'Finish order'!G382,"")</f>
        <v/>
      </c>
    </row>
    <row r="385" spans="1:7" ht="15.75" thickBot="1" x14ac:dyDescent="0.25">
      <c r="A385" s="19" t="str">
        <f>IF('Finish order'!F383&lt;&gt;0, 'Finish order'!A383,"")</f>
        <v/>
      </c>
      <c r="B385" s="20" t="str">
        <f>IF('Finish order'!F383&lt;&gt;0, 'Finish order'!B383,"")</f>
        <v/>
      </c>
      <c r="C385" s="20" t="str">
        <f>IF('Finish order'!F383&lt;&gt;0, 'Finish order'!D383,"")</f>
        <v/>
      </c>
      <c r="D385" s="7" t="str">
        <f>PROPER('Finish order'!H383)</f>
        <v/>
      </c>
      <c r="E385" s="16" t="str">
        <f>IF('Finish order'!I383&lt;&gt;0,'Finish order'!I383,"")</f>
        <v/>
      </c>
      <c r="F385" s="7" t="str">
        <f>IF('Finish order'!K383&lt;&gt;0, (UPPER(LEFT('Finish order'!K383,2))&amp;MID('Finish order'!K383,3,LEN('Finish order'!K383))), "")</f>
        <v/>
      </c>
      <c r="G385" s="23" t="str">
        <f>IF('Finish order'!G383&lt;&gt;0,'Finish order'!G383,"")</f>
        <v/>
      </c>
    </row>
    <row r="386" spans="1:7" ht="15.75" thickBot="1" x14ac:dyDescent="0.25">
      <c r="A386" s="19" t="str">
        <f>IF('Finish order'!F384&lt;&gt;0, 'Finish order'!A384,"")</f>
        <v/>
      </c>
      <c r="B386" s="20" t="str">
        <f>IF('Finish order'!F384&lt;&gt;0, 'Finish order'!B384,"")</f>
        <v/>
      </c>
      <c r="C386" s="20" t="str">
        <f>IF('Finish order'!F384&lt;&gt;0, 'Finish order'!D384,"")</f>
        <v/>
      </c>
      <c r="D386" s="7" t="str">
        <f>PROPER('Finish order'!H384)</f>
        <v/>
      </c>
      <c r="E386" s="16" t="str">
        <f>IF('Finish order'!I384&lt;&gt;0,'Finish order'!I384,"")</f>
        <v/>
      </c>
      <c r="F386" s="7" t="str">
        <f>IF('Finish order'!K384&lt;&gt;0, (UPPER(LEFT('Finish order'!K384,2))&amp;MID('Finish order'!K384,3,LEN('Finish order'!K384))), "")</f>
        <v/>
      </c>
      <c r="G386" s="23" t="str">
        <f>IF('Finish order'!G384&lt;&gt;0,'Finish order'!G384,"")</f>
        <v/>
      </c>
    </row>
    <row r="387" spans="1:7" ht="15.75" thickBot="1" x14ac:dyDescent="0.25">
      <c r="A387" s="19" t="str">
        <f>IF('Finish order'!F385&lt;&gt;0, 'Finish order'!A385,"")</f>
        <v/>
      </c>
      <c r="B387" s="20" t="str">
        <f>IF('Finish order'!F385&lt;&gt;0, 'Finish order'!B385,"")</f>
        <v/>
      </c>
      <c r="C387" s="20" t="str">
        <f>IF('Finish order'!F385&lt;&gt;0, 'Finish order'!D385,"")</f>
        <v/>
      </c>
      <c r="D387" s="7" t="str">
        <f>PROPER('Finish order'!H385)</f>
        <v/>
      </c>
      <c r="E387" s="16" t="str">
        <f>IF('Finish order'!I385&lt;&gt;0,'Finish order'!I385,"")</f>
        <v/>
      </c>
      <c r="F387" s="7" t="str">
        <f>IF('Finish order'!K385&lt;&gt;0, (UPPER(LEFT('Finish order'!K385,2))&amp;MID('Finish order'!K385,3,LEN('Finish order'!K385))), "")</f>
        <v/>
      </c>
      <c r="G387" s="23" t="str">
        <f>IF('Finish order'!G385&lt;&gt;0,'Finish order'!G385,"")</f>
        <v/>
      </c>
    </row>
    <row r="388" spans="1:7" ht="15.75" thickBot="1" x14ac:dyDescent="0.25">
      <c r="A388" s="19" t="str">
        <f>IF('Finish order'!F386&lt;&gt;0, 'Finish order'!A386,"")</f>
        <v/>
      </c>
      <c r="B388" s="20" t="str">
        <f>IF('Finish order'!F386&lt;&gt;0, 'Finish order'!B386,"")</f>
        <v/>
      </c>
      <c r="C388" s="20" t="str">
        <f>IF('Finish order'!F386&lt;&gt;0, 'Finish order'!D386,"")</f>
        <v/>
      </c>
      <c r="D388" s="7" t="str">
        <f>PROPER('Finish order'!H386)</f>
        <v/>
      </c>
      <c r="E388" s="16" t="str">
        <f>IF('Finish order'!I386&lt;&gt;0,'Finish order'!I386,"")</f>
        <v/>
      </c>
      <c r="F388" s="7" t="str">
        <f>IF('Finish order'!K386&lt;&gt;0, (UPPER(LEFT('Finish order'!K386,2))&amp;MID('Finish order'!K386,3,LEN('Finish order'!K386))), "")</f>
        <v/>
      </c>
      <c r="G388" s="23" t="str">
        <f>IF('Finish order'!G386&lt;&gt;0,'Finish order'!G386,"")</f>
        <v/>
      </c>
    </row>
    <row r="389" spans="1:7" ht="15.75" thickBot="1" x14ac:dyDescent="0.25">
      <c r="A389" s="19" t="str">
        <f>IF('Finish order'!F387&lt;&gt;0, 'Finish order'!A387,"")</f>
        <v/>
      </c>
      <c r="B389" s="20" t="str">
        <f>IF('Finish order'!F387&lt;&gt;0, 'Finish order'!B387,"")</f>
        <v/>
      </c>
      <c r="C389" s="20" t="str">
        <f>IF('Finish order'!F387&lt;&gt;0, 'Finish order'!D387,"")</f>
        <v/>
      </c>
      <c r="D389" s="7" t="str">
        <f>PROPER('Finish order'!H387)</f>
        <v/>
      </c>
      <c r="E389" s="16" t="str">
        <f>IF('Finish order'!I387&lt;&gt;0,'Finish order'!I387,"")</f>
        <v/>
      </c>
      <c r="F389" s="7" t="str">
        <f>IF('Finish order'!K387&lt;&gt;0, (UPPER(LEFT('Finish order'!K387,2))&amp;MID('Finish order'!K387,3,LEN('Finish order'!K387))), "")</f>
        <v/>
      </c>
      <c r="G389" s="23" t="str">
        <f>IF('Finish order'!G387&lt;&gt;0,'Finish order'!G387,"")</f>
        <v/>
      </c>
    </row>
    <row r="390" spans="1:7" ht="15.75" thickBot="1" x14ac:dyDescent="0.25">
      <c r="A390" s="19" t="str">
        <f>IF('Finish order'!F388&lt;&gt;0, 'Finish order'!A388,"")</f>
        <v/>
      </c>
      <c r="B390" s="20" t="str">
        <f>IF('Finish order'!F388&lt;&gt;0, 'Finish order'!B388,"")</f>
        <v/>
      </c>
      <c r="C390" s="20" t="str">
        <f>IF('Finish order'!F388&lt;&gt;0, 'Finish order'!D388,"")</f>
        <v/>
      </c>
      <c r="D390" s="7" t="str">
        <f>PROPER('Finish order'!H388)</f>
        <v/>
      </c>
      <c r="E390" s="16" t="str">
        <f>IF('Finish order'!I388&lt;&gt;0,'Finish order'!I388,"")</f>
        <v/>
      </c>
      <c r="F390" s="7" t="str">
        <f>IF('Finish order'!K388&lt;&gt;0, (UPPER(LEFT('Finish order'!K388,2))&amp;MID('Finish order'!K388,3,LEN('Finish order'!K388))), "")</f>
        <v/>
      </c>
      <c r="G390" s="23" t="str">
        <f>IF('Finish order'!G388&lt;&gt;0,'Finish order'!G388,"")</f>
        <v/>
      </c>
    </row>
    <row r="391" spans="1:7" ht="15.75" thickBot="1" x14ac:dyDescent="0.25">
      <c r="A391" s="19" t="str">
        <f>IF('Finish order'!F389&lt;&gt;0, 'Finish order'!A389,"")</f>
        <v/>
      </c>
      <c r="B391" s="20" t="str">
        <f>IF('Finish order'!F389&lt;&gt;0, 'Finish order'!B389,"")</f>
        <v/>
      </c>
      <c r="C391" s="20" t="str">
        <f>IF('Finish order'!F389&lt;&gt;0, 'Finish order'!D389,"")</f>
        <v/>
      </c>
      <c r="D391" s="7" t="str">
        <f>PROPER('Finish order'!H389)</f>
        <v/>
      </c>
      <c r="E391" s="16" t="str">
        <f>IF('Finish order'!I389&lt;&gt;0,'Finish order'!I389,"")</f>
        <v/>
      </c>
      <c r="F391" s="7" t="str">
        <f>IF('Finish order'!K389&lt;&gt;0, (UPPER(LEFT('Finish order'!K389,2))&amp;MID('Finish order'!K389,3,LEN('Finish order'!K389))), "")</f>
        <v/>
      </c>
      <c r="G391" s="23" t="str">
        <f>IF('Finish order'!G389&lt;&gt;0,'Finish order'!G389,"")</f>
        <v/>
      </c>
    </row>
    <row r="392" spans="1:7" ht="15.75" thickBot="1" x14ac:dyDescent="0.25">
      <c r="A392" s="19" t="str">
        <f>IF('Finish order'!F390&lt;&gt;0, 'Finish order'!A390,"")</f>
        <v/>
      </c>
      <c r="B392" s="20" t="str">
        <f>IF('Finish order'!F390&lt;&gt;0, 'Finish order'!B390,"")</f>
        <v/>
      </c>
      <c r="C392" s="20" t="str">
        <f>IF('Finish order'!F390&lt;&gt;0, 'Finish order'!D390,"")</f>
        <v/>
      </c>
      <c r="D392" s="7" t="str">
        <f>PROPER('Finish order'!H390)</f>
        <v/>
      </c>
      <c r="E392" s="16" t="str">
        <f>IF('Finish order'!I390&lt;&gt;0,'Finish order'!I390,"")</f>
        <v/>
      </c>
      <c r="F392" s="7" t="str">
        <f>IF('Finish order'!K390&lt;&gt;0, (UPPER(LEFT('Finish order'!K390,2))&amp;MID('Finish order'!K390,3,LEN('Finish order'!K390))), "")</f>
        <v/>
      </c>
      <c r="G392" s="23" t="str">
        <f>IF('Finish order'!G390&lt;&gt;0,'Finish order'!G390,"")</f>
        <v/>
      </c>
    </row>
    <row r="393" spans="1:7" ht="15.75" thickBot="1" x14ac:dyDescent="0.25">
      <c r="A393" s="19" t="str">
        <f>IF('Finish order'!F391&lt;&gt;0, 'Finish order'!A391,"")</f>
        <v/>
      </c>
      <c r="B393" s="20" t="str">
        <f>IF('Finish order'!F391&lt;&gt;0, 'Finish order'!B391,"")</f>
        <v/>
      </c>
      <c r="C393" s="20" t="str">
        <f>IF('Finish order'!F391&lt;&gt;0, 'Finish order'!D391,"")</f>
        <v/>
      </c>
      <c r="D393" s="7" t="str">
        <f>PROPER('Finish order'!H391)</f>
        <v/>
      </c>
      <c r="E393" s="16" t="str">
        <f>IF('Finish order'!I391&lt;&gt;0,'Finish order'!I391,"")</f>
        <v/>
      </c>
      <c r="F393" s="7" t="str">
        <f>IF('Finish order'!K391&lt;&gt;0, (UPPER(LEFT('Finish order'!K391,2))&amp;MID('Finish order'!K391,3,LEN('Finish order'!K391))), "")</f>
        <v/>
      </c>
      <c r="G393" s="23" t="str">
        <f>IF('Finish order'!G391&lt;&gt;0,'Finish order'!G391,"")</f>
        <v/>
      </c>
    </row>
    <row r="394" spans="1:7" ht="15.75" thickBot="1" x14ac:dyDescent="0.25">
      <c r="A394" s="19" t="str">
        <f>IF('Finish order'!F392&lt;&gt;0, 'Finish order'!A392,"")</f>
        <v/>
      </c>
      <c r="B394" s="20" t="str">
        <f>IF('Finish order'!F392&lt;&gt;0, 'Finish order'!B392,"")</f>
        <v/>
      </c>
      <c r="C394" s="20" t="str">
        <f>IF('Finish order'!F392&lt;&gt;0, 'Finish order'!D392,"")</f>
        <v/>
      </c>
      <c r="D394" s="7" t="str">
        <f>PROPER('Finish order'!H392)</f>
        <v/>
      </c>
      <c r="E394" s="16" t="str">
        <f>IF('Finish order'!I392&lt;&gt;0,'Finish order'!I392,"")</f>
        <v/>
      </c>
      <c r="F394" s="7" t="str">
        <f>IF('Finish order'!K392&lt;&gt;0, (UPPER(LEFT('Finish order'!K392,2))&amp;MID('Finish order'!K392,3,LEN('Finish order'!K392))), "")</f>
        <v/>
      </c>
      <c r="G394" s="23" t="str">
        <f>IF('Finish order'!G392&lt;&gt;0,'Finish order'!G392,"")</f>
        <v/>
      </c>
    </row>
    <row r="395" spans="1:7" ht="15.75" thickBot="1" x14ac:dyDescent="0.25">
      <c r="A395" s="19" t="str">
        <f>IF('Finish order'!F393&lt;&gt;0, 'Finish order'!A393,"")</f>
        <v/>
      </c>
      <c r="B395" s="20" t="str">
        <f>IF('Finish order'!F393&lt;&gt;0, 'Finish order'!B393,"")</f>
        <v/>
      </c>
      <c r="C395" s="20" t="str">
        <f>IF('Finish order'!F393&lt;&gt;0, 'Finish order'!D393,"")</f>
        <v/>
      </c>
      <c r="D395" s="7" t="str">
        <f>PROPER('Finish order'!H393)</f>
        <v/>
      </c>
      <c r="E395" s="16" t="str">
        <f>IF('Finish order'!I393&lt;&gt;0,'Finish order'!I393,"")</f>
        <v/>
      </c>
      <c r="F395" s="7" t="str">
        <f>IF('Finish order'!K393&lt;&gt;0, (UPPER(LEFT('Finish order'!K393,2))&amp;MID('Finish order'!K393,3,LEN('Finish order'!K393))), "")</f>
        <v/>
      </c>
      <c r="G395" s="23" t="str">
        <f>IF('Finish order'!G393&lt;&gt;0,'Finish order'!G393,"")</f>
        <v/>
      </c>
    </row>
    <row r="396" spans="1:7" ht="15.75" thickBot="1" x14ac:dyDescent="0.25">
      <c r="A396" s="19" t="str">
        <f>IF('Finish order'!F394&lt;&gt;0, 'Finish order'!A394,"")</f>
        <v/>
      </c>
      <c r="B396" s="20" t="str">
        <f>IF('Finish order'!F394&lt;&gt;0, 'Finish order'!B394,"")</f>
        <v/>
      </c>
      <c r="C396" s="20" t="str">
        <f>IF('Finish order'!F394&lt;&gt;0, 'Finish order'!D394,"")</f>
        <v/>
      </c>
      <c r="D396" s="7" t="str">
        <f>PROPER('Finish order'!H394)</f>
        <v/>
      </c>
      <c r="E396" s="16" t="str">
        <f>IF('Finish order'!I394&lt;&gt;0,'Finish order'!I394,"")</f>
        <v/>
      </c>
      <c r="F396" s="7" t="str">
        <f>IF('Finish order'!K394&lt;&gt;0, (UPPER(LEFT('Finish order'!K394,2))&amp;MID('Finish order'!K394,3,LEN('Finish order'!K394))), "")</f>
        <v/>
      </c>
      <c r="G396" s="23" t="str">
        <f>IF('Finish order'!G394&lt;&gt;0,'Finish order'!G394,"")</f>
        <v/>
      </c>
    </row>
    <row r="397" spans="1:7" ht="15.75" thickBot="1" x14ac:dyDescent="0.25">
      <c r="A397" s="19" t="str">
        <f>IF('Finish order'!F395&lt;&gt;0, 'Finish order'!A395,"")</f>
        <v/>
      </c>
      <c r="B397" s="20" t="str">
        <f>IF('Finish order'!F395&lt;&gt;0, 'Finish order'!B395,"")</f>
        <v/>
      </c>
      <c r="C397" s="20" t="str">
        <f>IF('Finish order'!F395&lt;&gt;0, 'Finish order'!D395,"")</f>
        <v/>
      </c>
      <c r="D397" s="7" t="str">
        <f>PROPER('Finish order'!H395)</f>
        <v/>
      </c>
      <c r="E397" s="16" t="str">
        <f>IF('Finish order'!I395&lt;&gt;0,'Finish order'!I395,"")</f>
        <v/>
      </c>
      <c r="F397" s="7" t="str">
        <f>IF('Finish order'!K395&lt;&gt;0, (UPPER(LEFT('Finish order'!K395,2))&amp;MID('Finish order'!K395,3,LEN('Finish order'!K395))), "")</f>
        <v/>
      </c>
      <c r="G397" s="23" t="str">
        <f>IF('Finish order'!G395&lt;&gt;0,'Finish order'!G395,"")</f>
        <v/>
      </c>
    </row>
    <row r="398" spans="1:7" ht="15.75" thickBot="1" x14ac:dyDescent="0.25">
      <c r="A398" s="19" t="str">
        <f>IF('Finish order'!F396&lt;&gt;0, 'Finish order'!A396,"")</f>
        <v/>
      </c>
      <c r="B398" s="20" t="str">
        <f>IF('Finish order'!F396&lt;&gt;0, 'Finish order'!B396,"")</f>
        <v/>
      </c>
      <c r="C398" s="20" t="str">
        <f>IF('Finish order'!F396&lt;&gt;0, 'Finish order'!D396,"")</f>
        <v/>
      </c>
      <c r="D398" s="7" t="str">
        <f>PROPER('Finish order'!H396)</f>
        <v/>
      </c>
      <c r="E398" s="16" t="str">
        <f>IF('Finish order'!I396&lt;&gt;0,'Finish order'!I396,"")</f>
        <v/>
      </c>
      <c r="F398" s="7" t="str">
        <f>IF('Finish order'!K396&lt;&gt;0, (UPPER(LEFT('Finish order'!K396,2))&amp;MID('Finish order'!K396,3,LEN('Finish order'!K396))), "")</f>
        <v/>
      </c>
      <c r="G398" s="23" t="str">
        <f>IF('Finish order'!G396&lt;&gt;0,'Finish order'!G396,"")</f>
        <v/>
      </c>
    </row>
    <row r="399" spans="1:7" ht="15.75" thickBot="1" x14ac:dyDescent="0.25">
      <c r="A399" s="19" t="str">
        <f>IF('Finish order'!F397&lt;&gt;0, 'Finish order'!A397,"")</f>
        <v/>
      </c>
      <c r="B399" s="20" t="str">
        <f>IF('Finish order'!F397&lt;&gt;0, 'Finish order'!B397,"")</f>
        <v/>
      </c>
      <c r="C399" s="20" t="str">
        <f>IF('Finish order'!F397&lt;&gt;0, 'Finish order'!D397,"")</f>
        <v/>
      </c>
      <c r="D399" s="7" t="str">
        <f>PROPER('Finish order'!H397)</f>
        <v/>
      </c>
      <c r="E399" s="16" t="str">
        <f>IF('Finish order'!I397&lt;&gt;0,'Finish order'!I397,"")</f>
        <v/>
      </c>
      <c r="F399" s="7" t="str">
        <f>IF('Finish order'!K397&lt;&gt;0, (UPPER(LEFT('Finish order'!K397,2))&amp;MID('Finish order'!K397,3,LEN('Finish order'!K397))), "")</f>
        <v/>
      </c>
      <c r="G399" s="23" t="str">
        <f>IF('Finish order'!G397&lt;&gt;0,'Finish order'!G397,"")</f>
        <v/>
      </c>
    </row>
    <row r="400" spans="1:7" ht="15.75" thickBot="1" x14ac:dyDescent="0.25">
      <c r="A400" s="19" t="str">
        <f>IF('Finish order'!F398&lt;&gt;0, 'Finish order'!A398,"")</f>
        <v/>
      </c>
      <c r="B400" s="20" t="str">
        <f>IF('Finish order'!F398&lt;&gt;0, 'Finish order'!B398,"")</f>
        <v/>
      </c>
      <c r="C400" s="20" t="str">
        <f>IF('Finish order'!F398&lt;&gt;0, 'Finish order'!D398,"")</f>
        <v/>
      </c>
      <c r="D400" s="7" t="str">
        <f>PROPER('Finish order'!H398)</f>
        <v/>
      </c>
      <c r="E400" s="16" t="str">
        <f>IF('Finish order'!I398&lt;&gt;0,'Finish order'!I398,"")</f>
        <v/>
      </c>
      <c r="F400" s="7" t="str">
        <f>IF('Finish order'!K398&lt;&gt;0, (UPPER(LEFT('Finish order'!K398,2))&amp;MID('Finish order'!K398,3,LEN('Finish order'!K398))), "")</f>
        <v/>
      </c>
      <c r="G400" s="23" t="str">
        <f>IF('Finish order'!G398&lt;&gt;0,'Finish order'!G398,"")</f>
        <v/>
      </c>
    </row>
    <row r="401" spans="1:7" ht="15.75" thickBot="1" x14ac:dyDescent="0.25">
      <c r="A401" s="19" t="str">
        <f>IF('Finish order'!F399&lt;&gt;0, 'Finish order'!A399,"")</f>
        <v/>
      </c>
      <c r="B401" s="20" t="str">
        <f>IF('Finish order'!F399&lt;&gt;0, 'Finish order'!B399,"")</f>
        <v/>
      </c>
      <c r="C401" s="20" t="str">
        <f>IF('Finish order'!F399&lt;&gt;0, 'Finish order'!D399,"")</f>
        <v/>
      </c>
      <c r="D401" s="7" t="str">
        <f>PROPER('Finish order'!H399)</f>
        <v/>
      </c>
      <c r="E401" s="16" t="str">
        <f>IF('Finish order'!I399&lt;&gt;0,'Finish order'!I399,"")</f>
        <v/>
      </c>
      <c r="F401" s="7" t="str">
        <f>IF('Finish order'!K399&lt;&gt;0, (UPPER(LEFT('Finish order'!K399,2))&amp;MID('Finish order'!K399,3,LEN('Finish order'!K399))), "")</f>
        <v/>
      </c>
      <c r="G401" s="23" t="str">
        <f>IF('Finish order'!G399&lt;&gt;0,'Finish order'!G399,"")</f>
        <v/>
      </c>
    </row>
    <row r="402" spans="1:7" ht="15.75" thickBot="1" x14ac:dyDescent="0.25">
      <c r="A402" s="19" t="str">
        <f>IF('Finish order'!F400&lt;&gt;0, 'Finish order'!A400,"")</f>
        <v/>
      </c>
      <c r="B402" s="20" t="str">
        <f>IF('Finish order'!F400&lt;&gt;0, 'Finish order'!B400,"")</f>
        <v/>
      </c>
      <c r="C402" s="20" t="str">
        <f>IF('Finish order'!F400&lt;&gt;0, 'Finish order'!D400,"")</f>
        <v/>
      </c>
      <c r="D402" s="7" t="str">
        <f>PROPER('Finish order'!H400)</f>
        <v/>
      </c>
      <c r="E402" s="16" t="str">
        <f>IF('Finish order'!I400&lt;&gt;0,'Finish order'!I400,"")</f>
        <v/>
      </c>
      <c r="F402" s="7" t="str">
        <f>IF('Finish order'!K400&lt;&gt;0, (UPPER(LEFT('Finish order'!K400,2))&amp;MID('Finish order'!K400,3,LEN('Finish order'!K400))), "")</f>
        <v/>
      </c>
      <c r="G402" s="23" t="str">
        <f>IF('Finish order'!G400&lt;&gt;0,'Finish order'!G400,"")</f>
        <v/>
      </c>
    </row>
    <row r="403" spans="1:7" ht="15.75" thickBot="1" x14ac:dyDescent="0.25">
      <c r="A403" s="19" t="str">
        <f>IF('Finish order'!F401&lt;&gt;0, 'Finish order'!A401,"")</f>
        <v/>
      </c>
      <c r="B403" s="20" t="str">
        <f>IF('Finish order'!F401&lt;&gt;0, 'Finish order'!B401,"")</f>
        <v/>
      </c>
      <c r="C403" s="20" t="str">
        <f>IF('Finish order'!F401&lt;&gt;0, 'Finish order'!D401,"")</f>
        <v/>
      </c>
      <c r="D403" s="7" t="str">
        <f>PROPER('Finish order'!H401)</f>
        <v/>
      </c>
      <c r="E403" s="16" t="str">
        <f>IF('Finish order'!I401&lt;&gt;0,'Finish order'!I401,"")</f>
        <v/>
      </c>
      <c r="F403" s="7" t="str">
        <f>IF('Finish order'!K401&lt;&gt;0, (UPPER(LEFT('Finish order'!K401,2))&amp;MID('Finish order'!K401,3,LEN('Finish order'!K401))), "")</f>
        <v/>
      </c>
      <c r="G403" s="23" t="str">
        <f>IF('Finish order'!G401&lt;&gt;0,'Finish order'!G401,"")</f>
        <v/>
      </c>
    </row>
    <row r="404" spans="1:7" ht="15.75" thickBot="1" x14ac:dyDescent="0.25">
      <c r="A404" s="19" t="str">
        <f>IF('Finish order'!F402&lt;&gt;0, 'Finish order'!A402,"")</f>
        <v/>
      </c>
      <c r="B404" s="20" t="str">
        <f>IF('Finish order'!F402&lt;&gt;0, 'Finish order'!B402,"")</f>
        <v/>
      </c>
      <c r="C404" s="20" t="str">
        <f>IF('Finish order'!F402&lt;&gt;0, 'Finish order'!D402,"")</f>
        <v/>
      </c>
      <c r="D404" s="7" t="str">
        <f>PROPER('Finish order'!H402)</f>
        <v/>
      </c>
      <c r="E404" s="16" t="str">
        <f>IF('Finish order'!I402&lt;&gt;0,'Finish order'!I402,"")</f>
        <v/>
      </c>
      <c r="F404" s="7" t="str">
        <f>IF('Finish order'!K402&lt;&gt;0, (UPPER(LEFT('Finish order'!K402,2))&amp;MID('Finish order'!K402,3,LEN('Finish order'!K402))), "")</f>
        <v/>
      </c>
      <c r="G404" s="23" t="str">
        <f>IF('Finish order'!G402&lt;&gt;0,'Finish order'!G402,"")</f>
        <v/>
      </c>
    </row>
    <row r="405" spans="1:7" ht="15.75" thickBot="1" x14ac:dyDescent="0.25">
      <c r="A405" s="19" t="str">
        <f>IF('Finish order'!F403&lt;&gt;0, 'Finish order'!A403,"")</f>
        <v/>
      </c>
      <c r="B405" s="20" t="str">
        <f>IF('Finish order'!F403&lt;&gt;0, 'Finish order'!B403,"")</f>
        <v/>
      </c>
      <c r="C405" s="20" t="str">
        <f>IF('Finish order'!F403&lt;&gt;0, 'Finish order'!D403,"")</f>
        <v/>
      </c>
      <c r="D405" s="7" t="str">
        <f>PROPER('Finish order'!H403)</f>
        <v/>
      </c>
      <c r="E405" s="16" t="str">
        <f>IF('Finish order'!I403&lt;&gt;0,'Finish order'!I403,"")</f>
        <v/>
      </c>
      <c r="F405" s="7" t="str">
        <f>IF('Finish order'!K403&lt;&gt;0, (UPPER(LEFT('Finish order'!K403,2))&amp;MID('Finish order'!K403,3,LEN('Finish order'!K403))), "")</f>
        <v/>
      </c>
      <c r="G405" s="23" t="str">
        <f>IF('Finish order'!G403&lt;&gt;0,'Finish order'!G403,"")</f>
        <v/>
      </c>
    </row>
    <row r="406" spans="1:7" ht="15.75" thickBot="1" x14ac:dyDescent="0.25">
      <c r="A406" s="19" t="str">
        <f>IF('Finish order'!F404&lt;&gt;0, 'Finish order'!A404,"")</f>
        <v/>
      </c>
      <c r="B406" s="20" t="str">
        <f>IF('Finish order'!F404&lt;&gt;0, 'Finish order'!B404,"")</f>
        <v/>
      </c>
      <c r="C406" s="20" t="str">
        <f>IF('Finish order'!F404&lt;&gt;0, 'Finish order'!D404,"")</f>
        <v/>
      </c>
      <c r="D406" s="7" t="str">
        <f>PROPER('Finish order'!H404)</f>
        <v/>
      </c>
      <c r="E406" s="16" t="str">
        <f>IF('Finish order'!I404&lt;&gt;0,'Finish order'!I404,"")</f>
        <v/>
      </c>
      <c r="F406" s="7" t="str">
        <f>IF('Finish order'!K404&lt;&gt;0, (UPPER(LEFT('Finish order'!K404,2))&amp;MID('Finish order'!K404,3,LEN('Finish order'!K404))), "")</f>
        <v/>
      </c>
      <c r="G406" s="23" t="str">
        <f>IF('Finish order'!G404&lt;&gt;0,'Finish order'!G404,"")</f>
        <v/>
      </c>
    </row>
    <row r="407" spans="1:7" ht="15.75" thickBot="1" x14ac:dyDescent="0.25">
      <c r="A407" s="19" t="str">
        <f>IF('Finish order'!F405&lt;&gt;0, 'Finish order'!A405,"")</f>
        <v/>
      </c>
      <c r="B407" s="20" t="str">
        <f>IF('Finish order'!F405&lt;&gt;0, 'Finish order'!B405,"")</f>
        <v/>
      </c>
      <c r="C407" s="20" t="str">
        <f>IF('Finish order'!F405&lt;&gt;0, 'Finish order'!D405,"")</f>
        <v/>
      </c>
      <c r="D407" s="7" t="str">
        <f>PROPER('Finish order'!H405)</f>
        <v/>
      </c>
      <c r="E407" s="16" t="str">
        <f>IF('Finish order'!I405&lt;&gt;0,'Finish order'!I405,"")</f>
        <v/>
      </c>
      <c r="F407" s="7" t="str">
        <f>IF('Finish order'!K405&lt;&gt;0, (UPPER(LEFT('Finish order'!K405,2))&amp;MID('Finish order'!K405,3,LEN('Finish order'!K405))), "")</f>
        <v/>
      </c>
      <c r="G407" s="23" t="str">
        <f>IF('Finish order'!G405&lt;&gt;0,'Finish order'!G405,"")</f>
        <v/>
      </c>
    </row>
    <row r="408" spans="1:7" ht="15.75" thickBot="1" x14ac:dyDescent="0.25">
      <c r="A408" s="19" t="str">
        <f>IF('Finish order'!F406&lt;&gt;0, 'Finish order'!A406,"")</f>
        <v/>
      </c>
      <c r="B408" s="20" t="str">
        <f>IF('Finish order'!F406&lt;&gt;0, 'Finish order'!B406,"")</f>
        <v/>
      </c>
      <c r="C408" s="20" t="str">
        <f>IF('Finish order'!F406&lt;&gt;0, 'Finish order'!D406,"")</f>
        <v/>
      </c>
      <c r="D408" s="7" t="str">
        <f>PROPER('Finish order'!H406)</f>
        <v/>
      </c>
      <c r="E408" s="16" t="str">
        <f>IF('Finish order'!I406&lt;&gt;0,'Finish order'!I406,"")</f>
        <v/>
      </c>
      <c r="F408" s="7" t="str">
        <f>IF('Finish order'!K406&lt;&gt;0, (UPPER(LEFT('Finish order'!K406,2))&amp;MID('Finish order'!K406,3,LEN('Finish order'!K406))), "")</f>
        <v/>
      </c>
      <c r="G408" s="23" t="str">
        <f>IF('Finish order'!G406&lt;&gt;0,'Finish order'!G406,"")</f>
        <v/>
      </c>
    </row>
    <row r="409" spans="1:7" ht="15.75" thickBot="1" x14ac:dyDescent="0.25">
      <c r="A409" s="19" t="str">
        <f>IF('Finish order'!F407&lt;&gt;0, 'Finish order'!A407,"")</f>
        <v/>
      </c>
      <c r="B409" s="20" t="str">
        <f>IF('Finish order'!F407&lt;&gt;0, 'Finish order'!B407,"")</f>
        <v/>
      </c>
      <c r="C409" s="20" t="str">
        <f>IF('Finish order'!F407&lt;&gt;0, 'Finish order'!D407,"")</f>
        <v/>
      </c>
      <c r="D409" s="7" t="str">
        <f>PROPER('Finish order'!H407)</f>
        <v/>
      </c>
      <c r="E409" s="16" t="str">
        <f>IF('Finish order'!I407&lt;&gt;0,'Finish order'!I407,"")</f>
        <v/>
      </c>
      <c r="F409" s="7" t="str">
        <f>IF('Finish order'!K407&lt;&gt;0, (UPPER(LEFT('Finish order'!K407,2))&amp;MID('Finish order'!K407,3,LEN('Finish order'!K407))), "")</f>
        <v/>
      </c>
      <c r="G409" s="23" t="str">
        <f>IF('Finish order'!G407&lt;&gt;0,'Finish order'!G407,"")</f>
        <v/>
      </c>
    </row>
    <row r="410" spans="1:7" ht="15.75" thickBot="1" x14ac:dyDescent="0.25">
      <c r="A410" s="19" t="str">
        <f>IF('Finish order'!F408&lt;&gt;0, 'Finish order'!A408,"")</f>
        <v/>
      </c>
      <c r="B410" s="20" t="str">
        <f>IF('Finish order'!F408&lt;&gt;0, 'Finish order'!B408,"")</f>
        <v/>
      </c>
      <c r="C410" s="20" t="str">
        <f>IF('Finish order'!F408&lt;&gt;0, 'Finish order'!D408,"")</f>
        <v/>
      </c>
      <c r="D410" s="7" t="str">
        <f>PROPER('Finish order'!H408)</f>
        <v/>
      </c>
      <c r="E410" s="16" t="str">
        <f>IF('Finish order'!I408&lt;&gt;0,'Finish order'!I408,"")</f>
        <v/>
      </c>
      <c r="F410" s="7" t="str">
        <f>IF('Finish order'!K408&lt;&gt;0, (UPPER(LEFT('Finish order'!K408,2))&amp;MID('Finish order'!K408,3,LEN('Finish order'!K408))), "")</f>
        <v/>
      </c>
      <c r="G410" s="23" t="str">
        <f>IF('Finish order'!G408&lt;&gt;0,'Finish order'!G408,"")</f>
        <v/>
      </c>
    </row>
    <row r="411" spans="1:7" ht="15.75" thickBot="1" x14ac:dyDescent="0.25">
      <c r="A411" s="19" t="str">
        <f>IF('Finish order'!F409&lt;&gt;0, 'Finish order'!A409,"")</f>
        <v/>
      </c>
      <c r="B411" s="20" t="str">
        <f>IF('Finish order'!F409&lt;&gt;0, 'Finish order'!B409,"")</f>
        <v/>
      </c>
      <c r="C411" s="20" t="str">
        <f>IF('Finish order'!F409&lt;&gt;0, 'Finish order'!D409,"")</f>
        <v/>
      </c>
      <c r="D411" s="7" t="str">
        <f>PROPER('Finish order'!H409)</f>
        <v/>
      </c>
      <c r="E411" s="16" t="str">
        <f>IF('Finish order'!I409&lt;&gt;0,'Finish order'!I409,"")</f>
        <v/>
      </c>
      <c r="F411" s="7" t="str">
        <f>IF('Finish order'!K409&lt;&gt;0, (UPPER(LEFT('Finish order'!K409,2))&amp;MID('Finish order'!K409,3,LEN('Finish order'!K409))), "")</f>
        <v/>
      </c>
      <c r="G411" s="23" t="str">
        <f>IF('Finish order'!G409&lt;&gt;0,'Finish order'!G409,"")</f>
        <v/>
      </c>
    </row>
    <row r="412" spans="1:7" ht="15.75" thickBot="1" x14ac:dyDescent="0.25">
      <c r="A412" s="19" t="str">
        <f>IF('Finish order'!F410&lt;&gt;0, 'Finish order'!A410,"")</f>
        <v/>
      </c>
      <c r="B412" s="20" t="str">
        <f>IF('Finish order'!F410&lt;&gt;0, 'Finish order'!B410,"")</f>
        <v/>
      </c>
      <c r="C412" s="20" t="str">
        <f>IF('Finish order'!F410&lt;&gt;0, 'Finish order'!D410,"")</f>
        <v/>
      </c>
      <c r="D412" s="7" t="str">
        <f>PROPER('Finish order'!H410)</f>
        <v/>
      </c>
      <c r="E412" s="16" t="str">
        <f>IF('Finish order'!I410&lt;&gt;0,'Finish order'!I410,"")</f>
        <v/>
      </c>
      <c r="F412" s="7" t="str">
        <f>IF('Finish order'!K410&lt;&gt;0, (UPPER(LEFT('Finish order'!K410,2))&amp;MID('Finish order'!K410,3,LEN('Finish order'!K410))), "")</f>
        <v/>
      </c>
      <c r="G412" s="23" t="str">
        <f>IF('Finish order'!G410&lt;&gt;0,'Finish order'!G410,"")</f>
        <v/>
      </c>
    </row>
    <row r="413" spans="1:7" ht="15.75" thickBot="1" x14ac:dyDescent="0.25">
      <c r="A413" s="19" t="str">
        <f>IF('Finish order'!F411&lt;&gt;0, 'Finish order'!A411,"")</f>
        <v/>
      </c>
      <c r="B413" s="20" t="str">
        <f>IF('Finish order'!F411&lt;&gt;0, 'Finish order'!B411,"")</f>
        <v/>
      </c>
      <c r="C413" s="20" t="str">
        <f>IF('Finish order'!F411&lt;&gt;0, 'Finish order'!D411,"")</f>
        <v/>
      </c>
      <c r="D413" s="7" t="str">
        <f>PROPER('Finish order'!H411)</f>
        <v/>
      </c>
      <c r="E413" s="16" t="str">
        <f>IF('Finish order'!I411&lt;&gt;0,'Finish order'!I411,"")</f>
        <v/>
      </c>
      <c r="F413" s="7" t="str">
        <f>IF('Finish order'!K411&lt;&gt;0, (UPPER(LEFT('Finish order'!K411,2))&amp;MID('Finish order'!K411,3,LEN('Finish order'!K411))), "")</f>
        <v/>
      </c>
      <c r="G413" s="23" t="str">
        <f>IF('Finish order'!G411&lt;&gt;0,'Finish order'!G411,"")</f>
        <v/>
      </c>
    </row>
    <row r="414" spans="1:7" ht="15.75" thickBot="1" x14ac:dyDescent="0.25">
      <c r="A414" s="19" t="str">
        <f>IF('Finish order'!F412&lt;&gt;0, 'Finish order'!A412,"")</f>
        <v/>
      </c>
      <c r="B414" s="20" t="str">
        <f>IF('Finish order'!F412&lt;&gt;0, 'Finish order'!B412,"")</f>
        <v/>
      </c>
      <c r="C414" s="20" t="str">
        <f>IF('Finish order'!F412&lt;&gt;0, 'Finish order'!D412,"")</f>
        <v/>
      </c>
      <c r="D414" s="7" t="str">
        <f>PROPER('Finish order'!H412)</f>
        <v/>
      </c>
      <c r="E414" s="16" t="str">
        <f>IF('Finish order'!I412&lt;&gt;0,'Finish order'!I412,"")</f>
        <v/>
      </c>
      <c r="F414" s="7" t="str">
        <f>IF('Finish order'!K412&lt;&gt;0, (UPPER(LEFT('Finish order'!K412,2))&amp;MID('Finish order'!K412,3,LEN('Finish order'!K412))), "")</f>
        <v/>
      </c>
      <c r="G414" s="23" t="str">
        <f>IF('Finish order'!G412&lt;&gt;0,'Finish order'!G412,"")</f>
        <v/>
      </c>
    </row>
    <row r="415" spans="1:7" ht="15.75" thickBot="1" x14ac:dyDescent="0.25">
      <c r="A415" s="19" t="str">
        <f>IF('Finish order'!F413&lt;&gt;0, 'Finish order'!A413,"")</f>
        <v/>
      </c>
      <c r="B415" s="20" t="str">
        <f>IF('Finish order'!F413&lt;&gt;0, 'Finish order'!B413,"")</f>
        <v/>
      </c>
      <c r="C415" s="20" t="str">
        <f>IF('Finish order'!F413&lt;&gt;0, 'Finish order'!D413,"")</f>
        <v/>
      </c>
      <c r="D415" s="7" t="str">
        <f>PROPER('Finish order'!H413)</f>
        <v/>
      </c>
      <c r="E415" s="16" t="str">
        <f>IF('Finish order'!I413&lt;&gt;0,'Finish order'!I413,"")</f>
        <v/>
      </c>
      <c r="F415" s="7" t="str">
        <f>IF('Finish order'!K413&lt;&gt;0, (UPPER(LEFT('Finish order'!K413,2))&amp;MID('Finish order'!K413,3,LEN('Finish order'!K413))), "")</f>
        <v/>
      </c>
      <c r="G415" s="23" t="str">
        <f>IF('Finish order'!G413&lt;&gt;0,'Finish order'!G413,"")</f>
        <v/>
      </c>
    </row>
    <row r="416" spans="1:7" ht="15.75" thickBot="1" x14ac:dyDescent="0.25">
      <c r="A416" s="19" t="str">
        <f>IF('Finish order'!F414&lt;&gt;0, 'Finish order'!A414,"")</f>
        <v/>
      </c>
      <c r="B416" s="20" t="str">
        <f>IF('Finish order'!F414&lt;&gt;0, 'Finish order'!B414,"")</f>
        <v/>
      </c>
      <c r="C416" s="20" t="str">
        <f>IF('Finish order'!F414&lt;&gt;0, 'Finish order'!D414,"")</f>
        <v/>
      </c>
      <c r="D416" s="7" t="str">
        <f>PROPER('Finish order'!H414)</f>
        <v/>
      </c>
      <c r="E416" s="16" t="str">
        <f>IF('Finish order'!I414&lt;&gt;0,'Finish order'!I414,"")</f>
        <v/>
      </c>
      <c r="F416" s="7" t="str">
        <f>IF('Finish order'!K414&lt;&gt;0, (UPPER(LEFT('Finish order'!K414,2))&amp;MID('Finish order'!K414,3,LEN('Finish order'!K414))), "")</f>
        <v/>
      </c>
      <c r="G416" s="23" t="str">
        <f>IF('Finish order'!G414&lt;&gt;0,'Finish order'!G414,"")</f>
        <v/>
      </c>
    </row>
    <row r="417" spans="1:7" ht="15.75" thickBot="1" x14ac:dyDescent="0.25">
      <c r="A417" s="19" t="str">
        <f>IF('Finish order'!F415&lt;&gt;0, 'Finish order'!A415,"")</f>
        <v/>
      </c>
      <c r="B417" s="20" t="str">
        <f>IF('Finish order'!F415&lt;&gt;0, 'Finish order'!B415,"")</f>
        <v/>
      </c>
      <c r="C417" s="20" t="str">
        <f>IF('Finish order'!F415&lt;&gt;0, 'Finish order'!D415,"")</f>
        <v/>
      </c>
      <c r="D417" s="7" t="str">
        <f>PROPER('Finish order'!H415)</f>
        <v/>
      </c>
      <c r="E417" s="16" t="str">
        <f>IF('Finish order'!I415&lt;&gt;0,'Finish order'!I415,"")</f>
        <v/>
      </c>
      <c r="F417" s="7" t="str">
        <f>IF('Finish order'!K415&lt;&gt;0, (UPPER(LEFT('Finish order'!K415,2))&amp;MID('Finish order'!K415,3,LEN('Finish order'!K415))), "")</f>
        <v/>
      </c>
      <c r="G417" s="23" t="str">
        <f>IF('Finish order'!G415&lt;&gt;0,'Finish order'!G415,"")</f>
        <v/>
      </c>
    </row>
    <row r="418" spans="1:7" ht="15.75" thickBot="1" x14ac:dyDescent="0.25">
      <c r="A418" s="19" t="str">
        <f>IF('Finish order'!F416&lt;&gt;0, 'Finish order'!A416,"")</f>
        <v/>
      </c>
      <c r="B418" s="20" t="str">
        <f>IF('Finish order'!F416&lt;&gt;0, 'Finish order'!B416,"")</f>
        <v/>
      </c>
      <c r="C418" s="20" t="str">
        <f>IF('Finish order'!F416&lt;&gt;0, 'Finish order'!D416,"")</f>
        <v/>
      </c>
      <c r="D418" s="7" t="str">
        <f>PROPER('Finish order'!H416)</f>
        <v/>
      </c>
      <c r="E418" s="16" t="str">
        <f>IF('Finish order'!I416&lt;&gt;0,'Finish order'!I416,"")</f>
        <v/>
      </c>
      <c r="F418" s="7" t="str">
        <f>IF('Finish order'!K416&lt;&gt;0, (UPPER(LEFT('Finish order'!K416,2))&amp;MID('Finish order'!K416,3,LEN('Finish order'!K416))), "")</f>
        <v/>
      </c>
      <c r="G418" s="23" t="str">
        <f>IF('Finish order'!G416&lt;&gt;0,'Finish order'!G416,"")</f>
        <v/>
      </c>
    </row>
    <row r="419" spans="1:7" ht="15.75" thickBot="1" x14ac:dyDescent="0.25">
      <c r="A419" s="19" t="str">
        <f>IF('Finish order'!F417&lt;&gt;0, 'Finish order'!A417,"")</f>
        <v/>
      </c>
      <c r="B419" s="20" t="str">
        <f>IF('Finish order'!F417&lt;&gt;0, 'Finish order'!B417,"")</f>
        <v/>
      </c>
      <c r="C419" s="20" t="str">
        <f>IF('Finish order'!F417&lt;&gt;0, 'Finish order'!D417,"")</f>
        <v/>
      </c>
      <c r="D419" s="7" t="str">
        <f>PROPER('Finish order'!H417)</f>
        <v/>
      </c>
      <c r="E419" s="16" t="str">
        <f>IF('Finish order'!I417&lt;&gt;0,'Finish order'!I417,"")</f>
        <v/>
      </c>
      <c r="F419" s="7" t="str">
        <f>IF('Finish order'!K417&lt;&gt;0, (UPPER(LEFT('Finish order'!K417,2))&amp;MID('Finish order'!K417,3,LEN('Finish order'!K417))), "")</f>
        <v/>
      </c>
      <c r="G419" s="23" t="str">
        <f>IF('Finish order'!G417&lt;&gt;0,'Finish order'!G417,"")</f>
        <v/>
      </c>
    </row>
    <row r="420" spans="1:7" ht="15.75" thickBot="1" x14ac:dyDescent="0.25">
      <c r="A420" s="19" t="str">
        <f>IF('Finish order'!F418&lt;&gt;0, 'Finish order'!A418,"")</f>
        <v/>
      </c>
      <c r="B420" s="20" t="str">
        <f>IF('Finish order'!F418&lt;&gt;0, 'Finish order'!B418,"")</f>
        <v/>
      </c>
      <c r="C420" s="20" t="str">
        <f>IF('Finish order'!F418&lt;&gt;0, 'Finish order'!D418,"")</f>
        <v/>
      </c>
      <c r="D420" s="7" t="str">
        <f>PROPER('Finish order'!H418)</f>
        <v/>
      </c>
      <c r="E420" s="16" t="str">
        <f>IF('Finish order'!I418&lt;&gt;0,'Finish order'!I418,"")</f>
        <v/>
      </c>
      <c r="F420" s="7" t="str">
        <f>IF('Finish order'!K418&lt;&gt;0, (UPPER(LEFT('Finish order'!K418,2))&amp;MID('Finish order'!K418,3,LEN('Finish order'!K418))), "")</f>
        <v/>
      </c>
      <c r="G420" s="23" t="str">
        <f>IF('Finish order'!G418&lt;&gt;0,'Finish order'!G418,"")</f>
        <v/>
      </c>
    </row>
    <row r="421" spans="1:7" ht="15.75" thickBot="1" x14ac:dyDescent="0.25">
      <c r="A421" s="19" t="str">
        <f>IF('Finish order'!F419&lt;&gt;0, 'Finish order'!A419,"")</f>
        <v/>
      </c>
      <c r="B421" s="20" t="str">
        <f>IF('Finish order'!F419&lt;&gt;0, 'Finish order'!B419,"")</f>
        <v/>
      </c>
      <c r="C421" s="20" t="str">
        <f>IF('Finish order'!F419&lt;&gt;0, 'Finish order'!D419,"")</f>
        <v/>
      </c>
      <c r="D421" s="7" t="str">
        <f>PROPER('Finish order'!H419)</f>
        <v/>
      </c>
      <c r="E421" s="16" t="str">
        <f>IF('Finish order'!I419&lt;&gt;0,'Finish order'!I419,"")</f>
        <v/>
      </c>
      <c r="F421" s="7" t="str">
        <f>IF('Finish order'!K419&lt;&gt;0, (UPPER(LEFT('Finish order'!K419,2))&amp;MID('Finish order'!K419,3,LEN('Finish order'!K419))), "")</f>
        <v/>
      </c>
      <c r="G421" s="23" t="str">
        <f>IF('Finish order'!G419&lt;&gt;0,'Finish order'!G419,"")</f>
        <v/>
      </c>
    </row>
    <row r="422" spans="1:7" ht="15.75" thickBot="1" x14ac:dyDescent="0.25">
      <c r="A422" s="19" t="str">
        <f>IF('Finish order'!F420&lt;&gt;0, 'Finish order'!A420,"")</f>
        <v/>
      </c>
      <c r="B422" s="20" t="str">
        <f>IF('Finish order'!F420&lt;&gt;0, 'Finish order'!B420,"")</f>
        <v/>
      </c>
      <c r="C422" s="20" t="str">
        <f>IF('Finish order'!F420&lt;&gt;0, 'Finish order'!D420,"")</f>
        <v/>
      </c>
      <c r="D422" s="7" t="str">
        <f>PROPER('Finish order'!H420)</f>
        <v/>
      </c>
      <c r="E422" s="16" t="str">
        <f>IF('Finish order'!I420&lt;&gt;0,'Finish order'!I420,"")</f>
        <v/>
      </c>
      <c r="F422" s="7" t="str">
        <f>IF('Finish order'!K420&lt;&gt;0, (UPPER(LEFT('Finish order'!K420,2))&amp;MID('Finish order'!K420,3,LEN('Finish order'!K420))), "")</f>
        <v/>
      </c>
      <c r="G422" s="23" t="str">
        <f>IF('Finish order'!G420&lt;&gt;0,'Finish order'!G420,"")</f>
        <v/>
      </c>
    </row>
    <row r="423" spans="1:7" ht="15.75" thickBot="1" x14ac:dyDescent="0.25">
      <c r="A423" s="19" t="str">
        <f>IF('Finish order'!F421&lt;&gt;0, 'Finish order'!A421,"")</f>
        <v/>
      </c>
      <c r="B423" s="20" t="str">
        <f>IF('Finish order'!F421&lt;&gt;0, 'Finish order'!B421,"")</f>
        <v/>
      </c>
      <c r="C423" s="20" t="str">
        <f>IF('Finish order'!F421&lt;&gt;0, 'Finish order'!D421,"")</f>
        <v/>
      </c>
      <c r="D423" s="7" t="str">
        <f>PROPER('Finish order'!H421)</f>
        <v/>
      </c>
      <c r="E423" s="16" t="str">
        <f>IF('Finish order'!I421&lt;&gt;0,'Finish order'!I421,"")</f>
        <v/>
      </c>
      <c r="F423" s="7" t="str">
        <f>IF('Finish order'!K421&lt;&gt;0, (UPPER(LEFT('Finish order'!K421,2))&amp;MID('Finish order'!K421,3,LEN('Finish order'!K421))), "")</f>
        <v/>
      </c>
      <c r="G423" s="23" t="str">
        <f>IF('Finish order'!G421&lt;&gt;0,'Finish order'!G421,"")</f>
        <v/>
      </c>
    </row>
    <row r="424" spans="1:7" ht="15.75" thickBot="1" x14ac:dyDescent="0.25">
      <c r="A424" s="19" t="str">
        <f>IF('Finish order'!F422&lt;&gt;0, 'Finish order'!A422,"")</f>
        <v/>
      </c>
      <c r="B424" s="20" t="str">
        <f>IF('Finish order'!F422&lt;&gt;0, 'Finish order'!B422,"")</f>
        <v/>
      </c>
      <c r="C424" s="20" t="str">
        <f>IF('Finish order'!F422&lt;&gt;0, 'Finish order'!D422,"")</f>
        <v/>
      </c>
      <c r="D424" s="7" t="str">
        <f>PROPER('Finish order'!H422)</f>
        <v/>
      </c>
      <c r="E424" s="16" t="str">
        <f>IF('Finish order'!I422&lt;&gt;0,'Finish order'!I422,"")</f>
        <v/>
      </c>
      <c r="F424" s="7" t="str">
        <f>IF('Finish order'!K422&lt;&gt;0, (UPPER(LEFT('Finish order'!K422,2))&amp;MID('Finish order'!K422,3,LEN('Finish order'!K422))), "")</f>
        <v/>
      </c>
      <c r="G424" s="23" t="str">
        <f>IF('Finish order'!G422&lt;&gt;0,'Finish order'!G422,"")</f>
        <v/>
      </c>
    </row>
    <row r="425" spans="1:7" ht="15.75" thickBot="1" x14ac:dyDescent="0.25">
      <c r="A425" s="19" t="str">
        <f>IF('Finish order'!F423&lt;&gt;0, 'Finish order'!A423,"")</f>
        <v/>
      </c>
      <c r="B425" s="20" t="str">
        <f>IF('Finish order'!F423&lt;&gt;0, 'Finish order'!B423,"")</f>
        <v/>
      </c>
      <c r="C425" s="20" t="str">
        <f>IF('Finish order'!F423&lt;&gt;0, 'Finish order'!D423,"")</f>
        <v/>
      </c>
      <c r="D425" s="7" t="str">
        <f>PROPER('Finish order'!H423)</f>
        <v/>
      </c>
      <c r="E425" s="16" t="str">
        <f>IF('Finish order'!I423&lt;&gt;0,'Finish order'!I423,"")</f>
        <v/>
      </c>
      <c r="F425" s="7" t="str">
        <f>IF('Finish order'!K423&lt;&gt;0, (UPPER(LEFT('Finish order'!K423,2))&amp;MID('Finish order'!K423,3,LEN('Finish order'!K423))), "")</f>
        <v/>
      </c>
      <c r="G425" s="23" t="str">
        <f>IF('Finish order'!G423&lt;&gt;0,'Finish order'!G423,"")</f>
        <v/>
      </c>
    </row>
    <row r="426" spans="1:7" ht="15.75" thickBot="1" x14ac:dyDescent="0.25">
      <c r="A426" s="19" t="str">
        <f>IF('Finish order'!F424&lt;&gt;0, 'Finish order'!A424,"")</f>
        <v/>
      </c>
      <c r="B426" s="20" t="str">
        <f>IF('Finish order'!F424&lt;&gt;0, 'Finish order'!B424,"")</f>
        <v/>
      </c>
      <c r="C426" s="20" t="str">
        <f>IF('Finish order'!F424&lt;&gt;0, 'Finish order'!D424,"")</f>
        <v/>
      </c>
      <c r="D426" s="7" t="str">
        <f>PROPER('Finish order'!H424)</f>
        <v/>
      </c>
      <c r="E426" s="16" t="str">
        <f>IF('Finish order'!I424&lt;&gt;0,'Finish order'!I424,"")</f>
        <v/>
      </c>
      <c r="F426" s="7" t="str">
        <f>IF('Finish order'!K424&lt;&gt;0, (UPPER(LEFT('Finish order'!K424,2))&amp;MID('Finish order'!K424,3,LEN('Finish order'!K424))), "")</f>
        <v/>
      </c>
      <c r="G426" s="23" t="str">
        <f>IF('Finish order'!G424&lt;&gt;0,'Finish order'!G424,"")</f>
        <v/>
      </c>
    </row>
    <row r="427" spans="1:7" ht="15.75" thickBot="1" x14ac:dyDescent="0.25">
      <c r="A427" s="19" t="str">
        <f>IF('Finish order'!F425&lt;&gt;0, 'Finish order'!A425,"")</f>
        <v/>
      </c>
      <c r="B427" s="20" t="str">
        <f>IF('Finish order'!F425&lt;&gt;0, 'Finish order'!B425,"")</f>
        <v/>
      </c>
      <c r="C427" s="20" t="str">
        <f>IF('Finish order'!F425&lt;&gt;0, 'Finish order'!D425,"")</f>
        <v/>
      </c>
      <c r="D427" s="7" t="str">
        <f>PROPER('Finish order'!H425)</f>
        <v/>
      </c>
      <c r="E427" s="16" t="str">
        <f>IF('Finish order'!I425&lt;&gt;0,'Finish order'!I425,"")</f>
        <v/>
      </c>
      <c r="F427" s="7" t="str">
        <f>IF('Finish order'!K425&lt;&gt;0, (UPPER(LEFT('Finish order'!K425,2))&amp;MID('Finish order'!K425,3,LEN('Finish order'!K425))), "")</f>
        <v/>
      </c>
      <c r="G427" s="23" t="str">
        <f>IF('Finish order'!G425&lt;&gt;0,'Finish order'!G425,"")</f>
        <v/>
      </c>
    </row>
    <row r="428" spans="1:7" ht="15.75" thickBot="1" x14ac:dyDescent="0.25">
      <c r="A428" s="19" t="str">
        <f>IF('Finish order'!F426&lt;&gt;0, 'Finish order'!A426,"")</f>
        <v/>
      </c>
      <c r="B428" s="20" t="str">
        <f>IF('Finish order'!F426&lt;&gt;0, 'Finish order'!B426,"")</f>
        <v/>
      </c>
      <c r="C428" s="20" t="str">
        <f>IF('Finish order'!F426&lt;&gt;0, 'Finish order'!D426,"")</f>
        <v/>
      </c>
      <c r="D428" s="7" t="str">
        <f>PROPER('Finish order'!H426)</f>
        <v/>
      </c>
      <c r="E428" s="16" t="str">
        <f>IF('Finish order'!I426&lt;&gt;0,'Finish order'!I426,"")</f>
        <v/>
      </c>
      <c r="F428" s="7" t="str">
        <f>IF('Finish order'!K426&lt;&gt;0, (UPPER(LEFT('Finish order'!K426,2))&amp;MID('Finish order'!K426,3,LEN('Finish order'!K426))), "")</f>
        <v/>
      </c>
      <c r="G428" s="23" t="str">
        <f>IF('Finish order'!G426&lt;&gt;0,'Finish order'!G426,"")</f>
        <v/>
      </c>
    </row>
    <row r="429" spans="1:7" ht="15.75" thickBot="1" x14ac:dyDescent="0.25">
      <c r="A429" s="19" t="str">
        <f>IF('Finish order'!F427&lt;&gt;0, 'Finish order'!A427,"")</f>
        <v/>
      </c>
      <c r="B429" s="20" t="str">
        <f>IF('Finish order'!F427&lt;&gt;0, 'Finish order'!B427,"")</f>
        <v/>
      </c>
      <c r="C429" s="20" t="str">
        <f>IF('Finish order'!F427&lt;&gt;0, 'Finish order'!D427,"")</f>
        <v/>
      </c>
      <c r="D429" s="7" t="str">
        <f>PROPER('Finish order'!H427)</f>
        <v/>
      </c>
      <c r="E429" s="16" t="str">
        <f>IF('Finish order'!I427&lt;&gt;0,'Finish order'!I427,"")</f>
        <v/>
      </c>
      <c r="F429" s="7" t="str">
        <f>IF('Finish order'!K427&lt;&gt;0, (UPPER(LEFT('Finish order'!K427,2))&amp;MID('Finish order'!K427,3,LEN('Finish order'!K427))), "")</f>
        <v/>
      </c>
      <c r="G429" s="23" t="str">
        <f>IF('Finish order'!G427&lt;&gt;0,'Finish order'!G427,"")</f>
        <v/>
      </c>
    </row>
    <row r="430" spans="1:7" ht="15.75" thickBot="1" x14ac:dyDescent="0.25">
      <c r="A430" s="19" t="str">
        <f>IF('Finish order'!F428&lt;&gt;0, 'Finish order'!A428,"")</f>
        <v/>
      </c>
      <c r="B430" s="20" t="str">
        <f>IF('Finish order'!F428&lt;&gt;0, 'Finish order'!B428,"")</f>
        <v/>
      </c>
      <c r="C430" s="20" t="str">
        <f>IF('Finish order'!F428&lt;&gt;0, 'Finish order'!D428,"")</f>
        <v/>
      </c>
      <c r="D430" s="7" t="str">
        <f>PROPER('Finish order'!H428)</f>
        <v/>
      </c>
      <c r="E430" s="16" t="str">
        <f>IF('Finish order'!I428&lt;&gt;0,'Finish order'!I428,"")</f>
        <v/>
      </c>
      <c r="F430" s="7" t="str">
        <f>IF('Finish order'!K428&lt;&gt;0, (UPPER(LEFT('Finish order'!K428,2))&amp;MID('Finish order'!K428,3,LEN('Finish order'!K428))), "")</f>
        <v/>
      </c>
      <c r="G430" s="23" t="str">
        <f>IF('Finish order'!G428&lt;&gt;0,'Finish order'!G428,"")</f>
        <v/>
      </c>
    </row>
    <row r="431" spans="1:7" ht="15.75" thickBot="1" x14ac:dyDescent="0.25">
      <c r="A431" s="19" t="str">
        <f>IF('Finish order'!F429&lt;&gt;0, 'Finish order'!A429,"")</f>
        <v/>
      </c>
      <c r="B431" s="20" t="str">
        <f>IF('Finish order'!F429&lt;&gt;0, 'Finish order'!B429,"")</f>
        <v/>
      </c>
      <c r="C431" s="20" t="str">
        <f>IF('Finish order'!F429&lt;&gt;0, 'Finish order'!D429,"")</f>
        <v/>
      </c>
      <c r="D431" s="7" t="str">
        <f>PROPER('Finish order'!H429)</f>
        <v/>
      </c>
      <c r="E431" s="16" t="str">
        <f>IF('Finish order'!I429&lt;&gt;0,'Finish order'!I429,"")</f>
        <v/>
      </c>
      <c r="F431" s="7" t="str">
        <f>IF('Finish order'!K429&lt;&gt;0, (UPPER(LEFT('Finish order'!K429,2))&amp;MID('Finish order'!K429,3,LEN('Finish order'!K429))), "")</f>
        <v/>
      </c>
      <c r="G431" s="23" t="str">
        <f>IF('Finish order'!G429&lt;&gt;0,'Finish order'!G429,"")</f>
        <v/>
      </c>
    </row>
    <row r="432" spans="1:7" ht="15.75" thickBot="1" x14ac:dyDescent="0.25">
      <c r="A432" s="19" t="str">
        <f>IF('Finish order'!F430&lt;&gt;0, 'Finish order'!A430,"")</f>
        <v/>
      </c>
      <c r="B432" s="20" t="str">
        <f>IF('Finish order'!F430&lt;&gt;0, 'Finish order'!B430,"")</f>
        <v/>
      </c>
      <c r="C432" s="20" t="str">
        <f>IF('Finish order'!F430&lt;&gt;0, 'Finish order'!D430,"")</f>
        <v/>
      </c>
      <c r="D432" s="7" t="str">
        <f>PROPER('Finish order'!H430)</f>
        <v/>
      </c>
      <c r="E432" s="16" t="str">
        <f>IF('Finish order'!I430&lt;&gt;0,'Finish order'!I430,"")</f>
        <v/>
      </c>
      <c r="F432" s="7" t="str">
        <f>IF('Finish order'!K430&lt;&gt;0, (UPPER(LEFT('Finish order'!K430,2))&amp;MID('Finish order'!K430,3,LEN('Finish order'!K430))), "")</f>
        <v/>
      </c>
      <c r="G432" s="23" t="str">
        <f>IF('Finish order'!G430&lt;&gt;0,'Finish order'!G430,"")</f>
        <v/>
      </c>
    </row>
    <row r="433" spans="1:7" ht="15.75" thickBot="1" x14ac:dyDescent="0.25">
      <c r="A433" s="19" t="str">
        <f>IF('Finish order'!F431&lt;&gt;0, 'Finish order'!A431,"")</f>
        <v/>
      </c>
      <c r="B433" s="20" t="str">
        <f>IF('Finish order'!F431&lt;&gt;0, 'Finish order'!B431,"")</f>
        <v/>
      </c>
      <c r="C433" s="20" t="str">
        <f>IF('Finish order'!F431&lt;&gt;0, 'Finish order'!D431,"")</f>
        <v/>
      </c>
      <c r="D433" s="7" t="str">
        <f>PROPER('Finish order'!H431)</f>
        <v/>
      </c>
      <c r="E433" s="16" t="str">
        <f>IF('Finish order'!I431&lt;&gt;0,'Finish order'!I431,"")</f>
        <v/>
      </c>
      <c r="F433" s="7" t="str">
        <f>IF('Finish order'!K431&lt;&gt;0, (UPPER(LEFT('Finish order'!K431,2))&amp;MID('Finish order'!K431,3,LEN('Finish order'!K431))), "")</f>
        <v/>
      </c>
      <c r="G433" s="23" t="str">
        <f>IF('Finish order'!G431&lt;&gt;0,'Finish order'!G431,"")</f>
        <v/>
      </c>
    </row>
    <row r="434" spans="1:7" ht="15.75" thickBot="1" x14ac:dyDescent="0.25">
      <c r="A434" s="19" t="str">
        <f>IF('Finish order'!F432&lt;&gt;0, 'Finish order'!A432,"")</f>
        <v/>
      </c>
      <c r="B434" s="20" t="str">
        <f>IF('Finish order'!F432&lt;&gt;0, 'Finish order'!B432,"")</f>
        <v/>
      </c>
      <c r="C434" s="20" t="str">
        <f>IF('Finish order'!F432&lt;&gt;0, 'Finish order'!D432,"")</f>
        <v/>
      </c>
      <c r="D434" s="7" t="str">
        <f>PROPER('Finish order'!H432)</f>
        <v/>
      </c>
      <c r="E434" s="16" t="str">
        <f>IF('Finish order'!I432&lt;&gt;0,'Finish order'!I432,"")</f>
        <v/>
      </c>
      <c r="F434" s="7" t="str">
        <f>IF('Finish order'!K432&lt;&gt;0, (UPPER(LEFT('Finish order'!K432,2))&amp;MID('Finish order'!K432,3,LEN('Finish order'!K432))), "")</f>
        <v/>
      </c>
      <c r="G434" s="23" t="str">
        <f>IF('Finish order'!G432&lt;&gt;0,'Finish order'!G432,"")</f>
        <v/>
      </c>
    </row>
    <row r="435" spans="1:7" ht="15.75" thickBot="1" x14ac:dyDescent="0.25">
      <c r="A435" s="19" t="str">
        <f>IF('Finish order'!F433&lt;&gt;0, 'Finish order'!A433,"")</f>
        <v/>
      </c>
      <c r="B435" s="20" t="str">
        <f>IF('Finish order'!F433&lt;&gt;0, 'Finish order'!B433,"")</f>
        <v/>
      </c>
      <c r="C435" s="20" t="str">
        <f>IF('Finish order'!F433&lt;&gt;0, 'Finish order'!D433,"")</f>
        <v/>
      </c>
      <c r="D435" s="7" t="str">
        <f>PROPER('Finish order'!H433)</f>
        <v/>
      </c>
      <c r="E435" s="16" t="str">
        <f>IF('Finish order'!I433&lt;&gt;0,'Finish order'!I433,"")</f>
        <v/>
      </c>
      <c r="F435" s="7" t="str">
        <f>IF('Finish order'!K433&lt;&gt;0, (UPPER(LEFT('Finish order'!K433,2))&amp;MID('Finish order'!K433,3,LEN('Finish order'!K433))), "")</f>
        <v/>
      </c>
      <c r="G435" s="23" t="str">
        <f>IF('Finish order'!G433&lt;&gt;0,'Finish order'!G433,"")</f>
        <v/>
      </c>
    </row>
    <row r="436" spans="1:7" ht="15.75" thickBot="1" x14ac:dyDescent="0.25">
      <c r="A436" s="19" t="str">
        <f>IF('Finish order'!F434&lt;&gt;0, 'Finish order'!A434,"")</f>
        <v/>
      </c>
      <c r="B436" s="20" t="str">
        <f>IF('Finish order'!F434&lt;&gt;0, 'Finish order'!B434,"")</f>
        <v/>
      </c>
      <c r="C436" s="20" t="str">
        <f>IF('Finish order'!F434&lt;&gt;0, 'Finish order'!D434,"")</f>
        <v/>
      </c>
      <c r="D436" s="7" t="str">
        <f>PROPER('Finish order'!H434)</f>
        <v/>
      </c>
      <c r="E436" s="16" t="str">
        <f>IF('Finish order'!I434&lt;&gt;0,'Finish order'!I434,"")</f>
        <v/>
      </c>
      <c r="F436" s="7" t="str">
        <f>IF('Finish order'!K434&lt;&gt;0, (UPPER(LEFT('Finish order'!K434,2))&amp;MID('Finish order'!K434,3,LEN('Finish order'!K434))), "")</f>
        <v/>
      </c>
      <c r="G436" s="23" t="str">
        <f>IF('Finish order'!G434&lt;&gt;0,'Finish order'!G434,"")</f>
        <v/>
      </c>
    </row>
    <row r="437" spans="1:7" ht="15.75" thickBot="1" x14ac:dyDescent="0.25">
      <c r="A437" s="19" t="str">
        <f>IF('Finish order'!F435&lt;&gt;0, 'Finish order'!A435,"")</f>
        <v/>
      </c>
      <c r="B437" s="20" t="str">
        <f>IF('Finish order'!F435&lt;&gt;0, 'Finish order'!B435,"")</f>
        <v/>
      </c>
      <c r="C437" s="20" t="str">
        <f>IF('Finish order'!F435&lt;&gt;0, 'Finish order'!D435,"")</f>
        <v/>
      </c>
      <c r="D437" s="7" t="str">
        <f>PROPER('Finish order'!H435)</f>
        <v/>
      </c>
      <c r="E437" s="16" t="str">
        <f>IF('Finish order'!I435&lt;&gt;0,'Finish order'!I435,"")</f>
        <v/>
      </c>
      <c r="F437" s="7" t="str">
        <f>IF('Finish order'!K435&lt;&gt;0, (UPPER(LEFT('Finish order'!K435,2))&amp;MID('Finish order'!K435,3,LEN('Finish order'!K435))), "")</f>
        <v/>
      </c>
      <c r="G437" s="23" t="str">
        <f>IF('Finish order'!G435&lt;&gt;0,'Finish order'!G435,"")</f>
        <v/>
      </c>
    </row>
    <row r="438" spans="1:7" ht="15.75" thickBot="1" x14ac:dyDescent="0.25">
      <c r="A438" s="19" t="str">
        <f>IF('Finish order'!F436&lt;&gt;0, 'Finish order'!A436,"")</f>
        <v/>
      </c>
      <c r="B438" s="20" t="str">
        <f>IF('Finish order'!F436&lt;&gt;0, 'Finish order'!B436,"")</f>
        <v/>
      </c>
      <c r="C438" s="20" t="str">
        <f>IF('Finish order'!F436&lt;&gt;0, 'Finish order'!D436,"")</f>
        <v/>
      </c>
      <c r="D438" s="7" t="str">
        <f>PROPER('Finish order'!H436)</f>
        <v/>
      </c>
      <c r="E438" s="16" t="str">
        <f>IF('Finish order'!I436&lt;&gt;0,'Finish order'!I436,"")</f>
        <v/>
      </c>
      <c r="F438" s="7" t="str">
        <f>IF('Finish order'!K436&lt;&gt;0, (UPPER(LEFT('Finish order'!K436,2))&amp;MID('Finish order'!K436,3,LEN('Finish order'!K436))), "")</f>
        <v/>
      </c>
      <c r="G438" s="23" t="str">
        <f>IF('Finish order'!G436&lt;&gt;0,'Finish order'!G436,"")</f>
        <v/>
      </c>
    </row>
    <row r="439" spans="1:7" ht="15.75" thickBot="1" x14ac:dyDescent="0.25">
      <c r="A439" s="19" t="str">
        <f>IF('Finish order'!F437&lt;&gt;0, 'Finish order'!A437,"")</f>
        <v/>
      </c>
      <c r="B439" s="20" t="str">
        <f>IF('Finish order'!F437&lt;&gt;0, 'Finish order'!B437,"")</f>
        <v/>
      </c>
      <c r="C439" s="20" t="str">
        <f>IF('Finish order'!F437&lt;&gt;0, 'Finish order'!D437,"")</f>
        <v/>
      </c>
      <c r="D439" s="7" t="str">
        <f>PROPER('Finish order'!H437)</f>
        <v/>
      </c>
      <c r="E439" s="16" t="str">
        <f>IF('Finish order'!I437&lt;&gt;0,'Finish order'!I437,"")</f>
        <v/>
      </c>
      <c r="F439" s="7" t="str">
        <f>IF('Finish order'!K437&lt;&gt;0, (UPPER(LEFT('Finish order'!K437,2))&amp;MID('Finish order'!K437,3,LEN('Finish order'!K437))), "")</f>
        <v/>
      </c>
      <c r="G439" s="23" t="str">
        <f>IF('Finish order'!G437&lt;&gt;0,'Finish order'!G437,"")</f>
        <v/>
      </c>
    </row>
    <row r="440" spans="1:7" ht="15.75" thickBot="1" x14ac:dyDescent="0.25">
      <c r="A440" s="19" t="str">
        <f>IF('Finish order'!F438&lt;&gt;0, 'Finish order'!A438,"")</f>
        <v/>
      </c>
      <c r="B440" s="20" t="str">
        <f>IF('Finish order'!F438&lt;&gt;0, 'Finish order'!B438,"")</f>
        <v/>
      </c>
      <c r="C440" s="20" t="str">
        <f>IF('Finish order'!F438&lt;&gt;0, 'Finish order'!D438,"")</f>
        <v/>
      </c>
      <c r="D440" s="7" t="str">
        <f>PROPER('Finish order'!H438)</f>
        <v/>
      </c>
      <c r="E440" s="16" t="str">
        <f>IF('Finish order'!I438&lt;&gt;0,'Finish order'!I438,"")</f>
        <v/>
      </c>
      <c r="F440" s="7" t="str">
        <f>IF('Finish order'!K438&lt;&gt;0, (UPPER(LEFT('Finish order'!K438,2))&amp;MID('Finish order'!K438,3,LEN('Finish order'!K438))), "")</f>
        <v/>
      </c>
      <c r="G440" s="23" t="str">
        <f>IF('Finish order'!G438&lt;&gt;0,'Finish order'!G438,"")</f>
        <v/>
      </c>
    </row>
    <row r="441" spans="1:7" ht="15.75" thickBot="1" x14ac:dyDescent="0.25">
      <c r="A441" s="19" t="str">
        <f>IF('Finish order'!F439&lt;&gt;0, 'Finish order'!A439,"")</f>
        <v/>
      </c>
      <c r="B441" s="20" t="str">
        <f>IF('Finish order'!F439&lt;&gt;0, 'Finish order'!B439,"")</f>
        <v/>
      </c>
      <c r="C441" s="20" t="str">
        <f>IF('Finish order'!F439&lt;&gt;0, 'Finish order'!D439,"")</f>
        <v/>
      </c>
      <c r="D441" s="7" t="str">
        <f>PROPER('Finish order'!H439)</f>
        <v/>
      </c>
      <c r="E441" s="16" t="str">
        <f>IF('Finish order'!I439&lt;&gt;0,'Finish order'!I439,"")</f>
        <v/>
      </c>
      <c r="F441" s="7" t="str">
        <f>IF('Finish order'!K439&lt;&gt;0, (UPPER(LEFT('Finish order'!K439,2))&amp;MID('Finish order'!K439,3,LEN('Finish order'!K439))), "")</f>
        <v/>
      </c>
      <c r="G441" s="23" t="str">
        <f>IF('Finish order'!G439&lt;&gt;0,'Finish order'!G439,"")</f>
        <v/>
      </c>
    </row>
    <row r="442" spans="1:7" ht="15.75" thickBot="1" x14ac:dyDescent="0.25">
      <c r="A442" s="19" t="str">
        <f>IF('Finish order'!F440&lt;&gt;0, 'Finish order'!A440,"")</f>
        <v/>
      </c>
      <c r="B442" s="20" t="str">
        <f>IF('Finish order'!F440&lt;&gt;0, 'Finish order'!B440,"")</f>
        <v/>
      </c>
      <c r="C442" s="20" t="str">
        <f>IF('Finish order'!F440&lt;&gt;0, 'Finish order'!D440,"")</f>
        <v/>
      </c>
      <c r="D442" s="7" t="str">
        <f>PROPER('Finish order'!H440)</f>
        <v/>
      </c>
      <c r="E442" s="16" t="str">
        <f>IF('Finish order'!I440&lt;&gt;0,'Finish order'!I440,"")</f>
        <v/>
      </c>
      <c r="F442" s="7" t="str">
        <f>IF('Finish order'!K440&lt;&gt;0, (UPPER(LEFT('Finish order'!K440,2))&amp;MID('Finish order'!K440,3,LEN('Finish order'!K440))), "")</f>
        <v/>
      </c>
      <c r="G442" s="23" t="str">
        <f>IF('Finish order'!G440&lt;&gt;0,'Finish order'!G440,"")</f>
        <v/>
      </c>
    </row>
    <row r="443" spans="1:7" ht="15.75" thickBot="1" x14ac:dyDescent="0.25">
      <c r="A443" s="19" t="str">
        <f>IF('Finish order'!F441&lt;&gt;0, 'Finish order'!A441,"")</f>
        <v/>
      </c>
      <c r="B443" s="20" t="str">
        <f>IF('Finish order'!F441&lt;&gt;0, 'Finish order'!B441,"")</f>
        <v/>
      </c>
      <c r="C443" s="20" t="str">
        <f>IF('Finish order'!F441&lt;&gt;0, 'Finish order'!D441,"")</f>
        <v/>
      </c>
      <c r="D443" s="7" t="str">
        <f>PROPER('Finish order'!H441)</f>
        <v/>
      </c>
      <c r="E443" s="16" t="str">
        <f>IF('Finish order'!I441&lt;&gt;0,'Finish order'!I441,"")</f>
        <v/>
      </c>
      <c r="F443" s="7" t="str">
        <f>IF('Finish order'!K441&lt;&gt;0, (UPPER(LEFT('Finish order'!K441,2))&amp;MID('Finish order'!K441,3,LEN('Finish order'!K441))), "")</f>
        <v/>
      </c>
      <c r="G443" s="23" t="str">
        <f>IF('Finish order'!G441&lt;&gt;0,'Finish order'!G441,"")</f>
        <v/>
      </c>
    </row>
    <row r="444" spans="1:7" ht="15.75" thickBot="1" x14ac:dyDescent="0.25">
      <c r="A444" s="19" t="str">
        <f>IF('Finish order'!F442&lt;&gt;0, 'Finish order'!A442,"")</f>
        <v/>
      </c>
      <c r="B444" s="20" t="str">
        <f>IF('Finish order'!F442&lt;&gt;0, 'Finish order'!B442,"")</f>
        <v/>
      </c>
      <c r="C444" s="20" t="str">
        <f>IF('Finish order'!F442&lt;&gt;0, 'Finish order'!D442,"")</f>
        <v/>
      </c>
      <c r="D444" s="7" t="str">
        <f>PROPER('Finish order'!H442)</f>
        <v/>
      </c>
      <c r="E444" s="16" t="str">
        <f>IF('Finish order'!I442&lt;&gt;0,'Finish order'!I442,"")</f>
        <v/>
      </c>
      <c r="F444" s="7" t="str">
        <f>IF('Finish order'!K442&lt;&gt;0, (UPPER(LEFT('Finish order'!K442,2))&amp;MID('Finish order'!K442,3,LEN('Finish order'!K442))), "")</f>
        <v/>
      </c>
      <c r="G444" s="23" t="str">
        <f>IF('Finish order'!G442&lt;&gt;0,'Finish order'!G442,"")</f>
        <v/>
      </c>
    </row>
    <row r="445" spans="1:7" ht="15.75" thickBot="1" x14ac:dyDescent="0.25">
      <c r="A445" s="19" t="str">
        <f>IF('Finish order'!F443&lt;&gt;0, 'Finish order'!A443,"")</f>
        <v/>
      </c>
      <c r="B445" s="20" t="str">
        <f>IF('Finish order'!F443&lt;&gt;0, 'Finish order'!B443,"")</f>
        <v/>
      </c>
      <c r="C445" s="20" t="str">
        <f>IF('Finish order'!F443&lt;&gt;0, 'Finish order'!D443,"")</f>
        <v/>
      </c>
      <c r="D445" s="7" t="str">
        <f>PROPER('Finish order'!H443)</f>
        <v/>
      </c>
      <c r="E445" s="16" t="str">
        <f>IF('Finish order'!I443&lt;&gt;0,'Finish order'!I443,"")</f>
        <v/>
      </c>
      <c r="F445" s="7" t="str">
        <f>IF('Finish order'!K443&lt;&gt;0, (UPPER(LEFT('Finish order'!K443,2))&amp;MID('Finish order'!K443,3,LEN('Finish order'!K443))), "")</f>
        <v/>
      </c>
      <c r="G445" s="23" t="str">
        <f>IF('Finish order'!G443&lt;&gt;0,'Finish order'!G443,"")</f>
        <v/>
      </c>
    </row>
    <row r="446" spans="1:7" ht="15.75" thickBot="1" x14ac:dyDescent="0.25">
      <c r="A446" s="19" t="str">
        <f>IF('Finish order'!F444&lt;&gt;0, 'Finish order'!A444,"")</f>
        <v/>
      </c>
      <c r="B446" s="20" t="str">
        <f>IF('Finish order'!F444&lt;&gt;0, 'Finish order'!B444,"")</f>
        <v/>
      </c>
      <c r="C446" s="20" t="str">
        <f>IF('Finish order'!F444&lt;&gt;0, 'Finish order'!D444,"")</f>
        <v/>
      </c>
      <c r="D446" s="7" t="str">
        <f>PROPER('Finish order'!H444)</f>
        <v/>
      </c>
      <c r="E446" s="16" t="str">
        <f>IF('Finish order'!I444&lt;&gt;0,'Finish order'!I444,"")</f>
        <v/>
      </c>
      <c r="F446" s="7" t="str">
        <f>IF('Finish order'!K444&lt;&gt;0, (UPPER(LEFT('Finish order'!K444,2))&amp;MID('Finish order'!K444,3,LEN('Finish order'!K444))), "")</f>
        <v/>
      </c>
      <c r="G446" s="23" t="str">
        <f>IF('Finish order'!G444&lt;&gt;0,'Finish order'!G444,"")</f>
        <v/>
      </c>
    </row>
    <row r="447" spans="1:7" ht="15.75" thickBot="1" x14ac:dyDescent="0.25">
      <c r="A447" s="19" t="str">
        <f>IF('Finish order'!F445&lt;&gt;0, 'Finish order'!A445,"")</f>
        <v/>
      </c>
      <c r="B447" s="20" t="str">
        <f>IF('Finish order'!F445&lt;&gt;0, 'Finish order'!B445,"")</f>
        <v/>
      </c>
      <c r="C447" s="20" t="str">
        <f>IF('Finish order'!F445&lt;&gt;0, 'Finish order'!D445,"")</f>
        <v/>
      </c>
      <c r="D447" s="7" t="str">
        <f>PROPER('Finish order'!H445)</f>
        <v/>
      </c>
      <c r="E447" s="16" t="str">
        <f>IF('Finish order'!I445&lt;&gt;0,'Finish order'!I445,"")</f>
        <v/>
      </c>
      <c r="F447" s="7" t="str">
        <f>IF('Finish order'!K445&lt;&gt;0, (UPPER(LEFT('Finish order'!K445,2))&amp;MID('Finish order'!K445,3,LEN('Finish order'!K445))), "")</f>
        <v/>
      </c>
      <c r="G447" s="23" t="str">
        <f>IF('Finish order'!G445&lt;&gt;0,'Finish order'!G445,"")</f>
        <v/>
      </c>
    </row>
    <row r="448" spans="1:7" ht="15.75" thickBot="1" x14ac:dyDescent="0.25">
      <c r="A448" s="19" t="str">
        <f>IF('Finish order'!F446&lt;&gt;0, 'Finish order'!A446,"")</f>
        <v/>
      </c>
      <c r="B448" s="20" t="str">
        <f>IF('Finish order'!F446&lt;&gt;0, 'Finish order'!B446,"")</f>
        <v/>
      </c>
      <c r="C448" s="20" t="str">
        <f>IF('Finish order'!F446&lt;&gt;0, 'Finish order'!D446,"")</f>
        <v/>
      </c>
      <c r="D448" s="7" t="str">
        <f>PROPER('Finish order'!H446)</f>
        <v/>
      </c>
      <c r="E448" s="16" t="str">
        <f>IF('Finish order'!I446&lt;&gt;0,'Finish order'!I446,"")</f>
        <v/>
      </c>
      <c r="F448" s="7" t="str">
        <f>IF('Finish order'!K446&lt;&gt;0, (UPPER(LEFT('Finish order'!K446,2))&amp;MID('Finish order'!K446,3,LEN('Finish order'!K446))), "")</f>
        <v/>
      </c>
      <c r="G448" s="23" t="str">
        <f>IF('Finish order'!G446&lt;&gt;0,'Finish order'!G446,"")</f>
        <v/>
      </c>
    </row>
    <row r="449" spans="1:7" ht="15.75" thickBot="1" x14ac:dyDescent="0.25">
      <c r="A449" s="19" t="str">
        <f>IF('Finish order'!F447&lt;&gt;0, 'Finish order'!A447,"")</f>
        <v/>
      </c>
      <c r="B449" s="20" t="str">
        <f>IF('Finish order'!F447&lt;&gt;0, 'Finish order'!B447,"")</f>
        <v/>
      </c>
      <c r="C449" s="20" t="str">
        <f>IF('Finish order'!F447&lt;&gt;0, 'Finish order'!D447,"")</f>
        <v/>
      </c>
      <c r="D449" s="7" t="str">
        <f>PROPER('Finish order'!H447)</f>
        <v/>
      </c>
      <c r="E449" s="16" t="str">
        <f>IF('Finish order'!I447&lt;&gt;0,'Finish order'!I447,"")</f>
        <v/>
      </c>
      <c r="F449" s="7" t="str">
        <f>IF('Finish order'!K447&lt;&gt;0, (UPPER(LEFT('Finish order'!K447,2))&amp;MID('Finish order'!K447,3,LEN('Finish order'!K447))), "")</f>
        <v/>
      </c>
      <c r="G449" s="23" t="str">
        <f>IF('Finish order'!G447&lt;&gt;0,'Finish order'!G447,"")</f>
        <v/>
      </c>
    </row>
    <row r="450" spans="1:7" ht="15.75" thickBot="1" x14ac:dyDescent="0.25">
      <c r="A450" s="19" t="str">
        <f>IF('Finish order'!F448&lt;&gt;0, 'Finish order'!A448,"")</f>
        <v/>
      </c>
      <c r="B450" s="20" t="str">
        <f>IF('Finish order'!F448&lt;&gt;0, 'Finish order'!B448,"")</f>
        <v/>
      </c>
      <c r="C450" s="20" t="str">
        <f>IF('Finish order'!F448&lt;&gt;0, 'Finish order'!D448,"")</f>
        <v/>
      </c>
      <c r="D450" s="7" t="str">
        <f>PROPER('Finish order'!H448)</f>
        <v/>
      </c>
      <c r="E450" s="16" t="str">
        <f>IF('Finish order'!I448&lt;&gt;0,'Finish order'!I448,"")</f>
        <v/>
      </c>
      <c r="F450" s="7" t="str">
        <f>IF('Finish order'!K448&lt;&gt;0, (UPPER(LEFT('Finish order'!K448,2))&amp;MID('Finish order'!K448,3,LEN('Finish order'!K448))), "")</f>
        <v/>
      </c>
      <c r="G450" s="23" t="str">
        <f>IF('Finish order'!G448&lt;&gt;0,'Finish order'!G448,"")</f>
        <v/>
      </c>
    </row>
    <row r="451" spans="1:7" ht="15.75" thickBot="1" x14ac:dyDescent="0.25">
      <c r="A451" s="19" t="str">
        <f>IF('Finish order'!F449&lt;&gt;0, 'Finish order'!A449,"")</f>
        <v/>
      </c>
      <c r="B451" s="20" t="str">
        <f>IF('Finish order'!F449&lt;&gt;0, 'Finish order'!B449,"")</f>
        <v/>
      </c>
      <c r="C451" s="20" t="str">
        <f>IF('Finish order'!F449&lt;&gt;0, 'Finish order'!D449,"")</f>
        <v/>
      </c>
      <c r="D451" s="7" t="str">
        <f>PROPER('Finish order'!H449)</f>
        <v/>
      </c>
      <c r="E451" s="16" t="str">
        <f>IF('Finish order'!I449&lt;&gt;0,'Finish order'!I449,"")</f>
        <v/>
      </c>
      <c r="F451" s="7" t="str">
        <f>IF('Finish order'!K449&lt;&gt;0, (UPPER(LEFT('Finish order'!K449,2))&amp;MID('Finish order'!K449,3,LEN('Finish order'!K449))), "")</f>
        <v/>
      </c>
      <c r="G451" s="23" t="str">
        <f>IF('Finish order'!G449&lt;&gt;0,'Finish order'!G449,"")</f>
        <v/>
      </c>
    </row>
    <row r="452" spans="1:7" ht="15.75" thickBot="1" x14ac:dyDescent="0.25">
      <c r="A452" s="19" t="str">
        <f>IF('Finish order'!F450&lt;&gt;0, 'Finish order'!A450,"")</f>
        <v/>
      </c>
      <c r="B452" s="20" t="str">
        <f>IF('Finish order'!F450&lt;&gt;0, 'Finish order'!B450,"")</f>
        <v/>
      </c>
      <c r="C452" s="20" t="str">
        <f>IF('Finish order'!F450&lt;&gt;0, 'Finish order'!D450,"")</f>
        <v/>
      </c>
      <c r="D452" s="7" t="str">
        <f>PROPER('Finish order'!H450)</f>
        <v/>
      </c>
      <c r="E452" s="16" t="str">
        <f>IF('Finish order'!I450&lt;&gt;0,'Finish order'!I450,"")</f>
        <v/>
      </c>
      <c r="F452" s="7" t="str">
        <f>IF('Finish order'!K450&lt;&gt;0, (UPPER(LEFT('Finish order'!K450,2))&amp;MID('Finish order'!K450,3,LEN('Finish order'!K450))), "")</f>
        <v/>
      </c>
      <c r="G452" s="23" t="str">
        <f>IF('Finish order'!G450&lt;&gt;0,'Finish order'!G450,"")</f>
        <v/>
      </c>
    </row>
    <row r="453" spans="1:7" ht="15.75" thickBot="1" x14ac:dyDescent="0.25">
      <c r="A453" s="19" t="str">
        <f>IF('Finish order'!F451&lt;&gt;0, 'Finish order'!A451,"")</f>
        <v/>
      </c>
      <c r="B453" s="20" t="str">
        <f>IF('Finish order'!F451&lt;&gt;0, 'Finish order'!B451,"")</f>
        <v/>
      </c>
      <c r="C453" s="20" t="str">
        <f>IF('Finish order'!F451&lt;&gt;0, 'Finish order'!D451,"")</f>
        <v/>
      </c>
      <c r="D453" s="7" t="str">
        <f>PROPER('Finish order'!H451)</f>
        <v/>
      </c>
      <c r="E453" s="16" t="str">
        <f>IF('Finish order'!I451&lt;&gt;0,'Finish order'!I451,"")</f>
        <v/>
      </c>
      <c r="F453" s="7" t="str">
        <f>IF('Finish order'!K451&lt;&gt;0, (UPPER(LEFT('Finish order'!K451,2))&amp;MID('Finish order'!K451,3,LEN('Finish order'!K451))), "")</f>
        <v/>
      </c>
      <c r="G453" s="23" t="str">
        <f>IF('Finish order'!G451&lt;&gt;0,'Finish order'!G451,"")</f>
        <v/>
      </c>
    </row>
    <row r="454" spans="1:7" ht="15.75" thickBot="1" x14ac:dyDescent="0.25">
      <c r="A454" s="19" t="str">
        <f>IF('Finish order'!F452&lt;&gt;0, 'Finish order'!A452,"")</f>
        <v/>
      </c>
      <c r="B454" s="20" t="str">
        <f>IF('Finish order'!F452&lt;&gt;0, 'Finish order'!B452,"")</f>
        <v/>
      </c>
      <c r="C454" s="20" t="str">
        <f>IF('Finish order'!F452&lt;&gt;0, 'Finish order'!D452,"")</f>
        <v/>
      </c>
      <c r="D454" s="7" t="str">
        <f>PROPER('Finish order'!H452)</f>
        <v/>
      </c>
      <c r="E454" s="16" t="str">
        <f>IF('Finish order'!I452&lt;&gt;0,'Finish order'!I452,"")</f>
        <v/>
      </c>
      <c r="F454" s="7" t="str">
        <f>IF('Finish order'!K452&lt;&gt;0, (UPPER(LEFT('Finish order'!K452,2))&amp;MID('Finish order'!K452,3,LEN('Finish order'!K452))), "")</f>
        <v/>
      </c>
      <c r="G454" s="23" t="str">
        <f>IF('Finish order'!G452&lt;&gt;0,'Finish order'!G452,"")</f>
        <v/>
      </c>
    </row>
    <row r="455" spans="1:7" ht="15.75" thickBot="1" x14ac:dyDescent="0.25">
      <c r="A455" s="19" t="str">
        <f>IF('Finish order'!F453&lt;&gt;0, 'Finish order'!A453,"")</f>
        <v/>
      </c>
      <c r="B455" s="20" t="str">
        <f>IF('Finish order'!F453&lt;&gt;0, 'Finish order'!B453,"")</f>
        <v/>
      </c>
      <c r="C455" s="20" t="str">
        <f>IF('Finish order'!F453&lt;&gt;0, 'Finish order'!D453,"")</f>
        <v/>
      </c>
      <c r="D455" s="7" t="str">
        <f>PROPER('Finish order'!H453)</f>
        <v/>
      </c>
      <c r="E455" s="16" t="str">
        <f>IF('Finish order'!I453&lt;&gt;0,'Finish order'!I453,"")</f>
        <v/>
      </c>
      <c r="F455" s="7" t="str">
        <f>IF('Finish order'!K453&lt;&gt;0, (UPPER(LEFT('Finish order'!K453,2))&amp;MID('Finish order'!K453,3,LEN('Finish order'!K453))), "")</f>
        <v/>
      </c>
      <c r="G455" s="23" t="str">
        <f>IF('Finish order'!G453&lt;&gt;0,'Finish order'!G453,"")</f>
        <v/>
      </c>
    </row>
    <row r="456" spans="1:7" ht="15.75" thickBot="1" x14ac:dyDescent="0.25">
      <c r="A456" s="19" t="str">
        <f>IF('Finish order'!F454&lt;&gt;0, 'Finish order'!A454,"")</f>
        <v/>
      </c>
      <c r="B456" s="20" t="str">
        <f>IF('Finish order'!F454&lt;&gt;0, 'Finish order'!B454,"")</f>
        <v/>
      </c>
      <c r="C456" s="20" t="str">
        <f>IF('Finish order'!F454&lt;&gt;0, 'Finish order'!D454,"")</f>
        <v/>
      </c>
      <c r="D456" s="7" t="str">
        <f>PROPER('Finish order'!H454)</f>
        <v/>
      </c>
      <c r="E456" s="16" t="str">
        <f>IF('Finish order'!I454&lt;&gt;0,'Finish order'!I454,"")</f>
        <v/>
      </c>
      <c r="F456" s="7" t="str">
        <f>IF('Finish order'!K454&lt;&gt;0, (UPPER(LEFT('Finish order'!K454,2))&amp;MID('Finish order'!K454,3,LEN('Finish order'!K454))), "")</f>
        <v/>
      </c>
      <c r="G456" s="23" t="str">
        <f>IF('Finish order'!G454&lt;&gt;0,'Finish order'!G454,"")</f>
        <v/>
      </c>
    </row>
    <row r="457" spans="1:7" ht="15.75" thickBot="1" x14ac:dyDescent="0.25">
      <c r="A457" s="19" t="str">
        <f>IF('Finish order'!F455&lt;&gt;0, 'Finish order'!A455,"")</f>
        <v/>
      </c>
      <c r="B457" s="20" t="str">
        <f>IF('Finish order'!F455&lt;&gt;0, 'Finish order'!B455,"")</f>
        <v/>
      </c>
      <c r="C457" s="20" t="str">
        <f>IF('Finish order'!F455&lt;&gt;0, 'Finish order'!D455,"")</f>
        <v/>
      </c>
      <c r="D457" s="7" t="str">
        <f>PROPER('Finish order'!H455)</f>
        <v/>
      </c>
      <c r="E457" s="16" t="str">
        <f>IF('Finish order'!I455&lt;&gt;0,'Finish order'!I455,"")</f>
        <v/>
      </c>
      <c r="F457" s="7" t="str">
        <f>IF('Finish order'!K455&lt;&gt;0, (UPPER(LEFT('Finish order'!K455,2))&amp;MID('Finish order'!K455,3,LEN('Finish order'!K455))), "")</f>
        <v/>
      </c>
      <c r="G457" s="23" t="str">
        <f>IF('Finish order'!G455&lt;&gt;0,'Finish order'!G455,"")</f>
        <v/>
      </c>
    </row>
    <row r="458" spans="1:7" ht="15.75" thickBot="1" x14ac:dyDescent="0.25">
      <c r="A458" s="19" t="str">
        <f>IF('Finish order'!F456&lt;&gt;0, 'Finish order'!A456,"")</f>
        <v/>
      </c>
      <c r="B458" s="20" t="str">
        <f>IF('Finish order'!F456&lt;&gt;0, 'Finish order'!B456,"")</f>
        <v/>
      </c>
      <c r="C458" s="20" t="str">
        <f>IF('Finish order'!F456&lt;&gt;0, 'Finish order'!D456,"")</f>
        <v/>
      </c>
      <c r="D458" s="7" t="str">
        <f>PROPER('Finish order'!H456)</f>
        <v/>
      </c>
      <c r="E458" s="16" t="str">
        <f>IF('Finish order'!I456&lt;&gt;0,'Finish order'!I456,"")</f>
        <v/>
      </c>
      <c r="F458" s="7" t="str">
        <f>IF('Finish order'!K456&lt;&gt;0, (UPPER(LEFT('Finish order'!K456,2))&amp;MID('Finish order'!K456,3,LEN('Finish order'!K456))), "")</f>
        <v/>
      </c>
      <c r="G458" s="23" t="str">
        <f>IF('Finish order'!G456&lt;&gt;0,'Finish order'!G456,"")</f>
        <v/>
      </c>
    </row>
    <row r="459" spans="1:7" ht="15.75" thickBot="1" x14ac:dyDescent="0.25">
      <c r="A459" s="19" t="str">
        <f>IF('Finish order'!F457&lt;&gt;0, 'Finish order'!A457,"")</f>
        <v/>
      </c>
      <c r="B459" s="20" t="str">
        <f>IF('Finish order'!F457&lt;&gt;0, 'Finish order'!B457,"")</f>
        <v/>
      </c>
      <c r="C459" s="20" t="str">
        <f>IF('Finish order'!F457&lt;&gt;0, 'Finish order'!D457,"")</f>
        <v/>
      </c>
      <c r="D459" s="7" t="str">
        <f>PROPER('Finish order'!H457)</f>
        <v/>
      </c>
      <c r="E459" s="16" t="str">
        <f>IF('Finish order'!I457&lt;&gt;0,'Finish order'!I457,"")</f>
        <v/>
      </c>
      <c r="F459" s="7" t="str">
        <f>IF('Finish order'!K457&lt;&gt;0, (UPPER(LEFT('Finish order'!K457,2))&amp;MID('Finish order'!K457,3,LEN('Finish order'!K457))), "")</f>
        <v/>
      </c>
      <c r="G459" s="23" t="str">
        <f>IF('Finish order'!G457&lt;&gt;0,'Finish order'!G457,"")</f>
        <v/>
      </c>
    </row>
    <row r="460" spans="1:7" ht="15.75" thickBot="1" x14ac:dyDescent="0.25">
      <c r="A460" s="19" t="str">
        <f>IF('Finish order'!F458&lt;&gt;0, 'Finish order'!A458,"")</f>
        <v/>
      </c>
      <c r="B460" s="20" t="str">
        <f>IF('Finish order'!F458&lt;&gt;0, 'Finish order'!B458,"")</f>
        <v/>
      </c>
      <c r="C460" s="20" t="str">
        <f>IF('Finish order'!F458&lt;&gt;0, 'Finish order'!D458,"")</f>
        <v/>
      </c>
      <c r="D460" s="7" t="str">
        <f>PROPER('Finish order'!H458)</f>
        <v/>
      </c>
      <c r="E460" s="16" t="str">
        <f>IF('Finish order'!I458&lt;&gt;0,'Finish order'!I458,"")</f>
        <v/>
      </c>
      <c r="F460" s="7" t="str">
        <f>IF('Finish order'!K458&lt;&gt;0, (UPPER(LEFT('Finish order'!K458,2))&amp;MID('Finish order'!K458,3,LEN('Finish order'!K458))), "")</f>
        <v/>
      </c>
      <c r="G460" s="23" t="str">
        <f>IF('Finish order'!G458&lt;&gt;0,'Finish order'!G458,"")</f>
        <v/>
      </c>
    </row>
    <row r="461" spans="1:7" ht="15.75" thickBot="1" x14ac:dyDescent="0.25">
      <c r="A461" s="19" t="str">
        <f>IF('Finish order'!F459&lt;&gt;0, 'Finish order'!A459,"")</f>
        <v/>
      </c>
      <c r="B461" s="20" t="str">
        <f>IF('Finish order'!F459&lt;&gt;0, 'Finish order'!B459,"")</f>
        <v/>
      </c>
      <c r="C461" s="20" t="str">
        <f>IF('Finish order'!F459&lt;&gt;0, 'Finish order'!D459,"")</f>
        <v/>
      </c>
      <c r="D461" s="7" t="str">
        <f>PROPER('Finish order'!H459)</f>
        <v/>
      </c>
      <c r="E461" s="16" t="str">
        <f>IF('Finish order'!I459&lt;&gt;0,'Finish order'!I459,"")</f>
        <v/>
      </c>
      <c r="F461" s="7" t="str">
        <f>IF('Finish order'!K459&lt;&gt;0, (UPPER(LEFT('Finish order'!K459,2))&amp;MID('Finish order'!K459,3,LEN('Finish order'!K459))), "")</f>
        <v/>
      </c>
      <c r="G461" s="23" t="str">
        <f>IF('Finish order'!G459&lt;&gt;0,'Finish order'!G459,"")</f>
        <v/>
      </c>
    </row>
    <row r="462" spans="1:7" ht="15.75" thickBot="1" x14ac:dyDescent="0.25">
      <c r="A462" s="19" t="str">
        <f>IF('Finish order'!F460&lt;&gt;0, 'Finish order'!A460,"")</f>
        <v/>
      </c>
      <c r="B462" s="20" t="str">
        <f>IF('Finish order'!F460&lt;&gt;0, 'Finish order'!B460,"")</f>
        <v/>
      </c>
      <c r="C462" s="20" t="str">
        <f>IF('Finish order'!F460&lt;&gt;0, 'Finish order'!D460,"")</f>
        <v/>
      </c>
      <c r="D462" s="7" t="str">
        <f>PROPER('Finish order'!H460)</f>
        <v/>
      </c>
      <c r="E462" s="16" t="str">
        <f>IF('Finish order'!I460&lt;&gt;0,'Finish order'!I460,"")</f>
        <v/>
      </c>
      <c r="F462" s="7" t="str">
        <f>IF('Finish order'!K460&lt;&gt;0, (UPPER(LEFT('Finish order'!K460,2))&amp;MID('Finish order'!K460,3,LEN('Finish order'!K460))), "")</f>
        <v/>
      </c>
      <c r="G462" s="23" t="str">
        <f>IF('Finish order'!G460&lt;&gt;0,'Finish order'!G460,"")</f>
        <v/>
      </c>
    </row>
    <row r="463" spans="1:7" ht="15.75" thickBot="1" x14ac:dyDescent="0.25">
      <c r="A463" s="19" t="str">
        <f>IF('Finish order'!F461&lt;&gt;0, 'Finish order'!A461,"")</f>
        <v/>
      </c>
      <c r="B463" s="20" t="str">
        <f>IF('Finish order'!F461&lt;&gt;0, 'Finish order'!B461,"")</f>
        <v/>
      </c>
      <c r="C463" s="20" t="str">
        <f>IF('Finish order'!F461&lt;&gt;0, 'Finish order'!D461,"")</f>
        <v/>
      </c>
      <c r="D463" s="7" t="str">
        <f>PROPER('Finish order'!H461)</f>
        <v/>
      </c>
      <c r="E463" s="16" t="str">
        <f>IF('Finish order'!I461&lt;&gt;0,'Finish order'!I461,"")</f>
        <v/>
      </c>
      <c r="F463" s="7" t="str">
        <f>IF('Finish order'!K461&lt;&gt;0, (UPPER(LEFT('Finish order'!K461,2))&amp;MID('Finish order'!K461,3,LEN('Finish order'!K461))), "")</f>
        <v/>
      </c>
      <c r="G463" s="23" t="str">
        <f>IF('Finish order'!G461&lt;&gt;0,'Finish order'!G461,"")</f>
        <v/>
      </c>
    </row>
    <row r="464" spans="1:7" ht="15.75" thickBot="1" x14ac:dyDescent="0.25">
      <c r="A464" s="19" t="str">
        <f>IF('Finish order'!F462&lt;&gt;0, 'Finish order'!A462,"")</f>
        <v/>
      </c>
      <c r="B464" s="20" t="str">
        <f>IF('Finish order'!F462&lt;&gt;0, 'Finish order'!B462,"")</f>
        <v/>
      </c>
      <c r="C464" s="20" t="str">
        <f>IF('Finish order'!F462&lt;&gt;0, 'Finish order'!D462,"")</f>
        <v/>
      </c>
      <c r="D464" s="7" t="str">
        <f>PROPER('Finish order'!H462)</f>
        <v/>
      </c>
      <c r="E464" s="16" t="str">
        <f>IF('Finish order'!I462&lt;&gt;0,'Finish order'!I462,"")</f>
        <v/>
      </c>
      <c r="F464" s="7" t="str">
        <f>IF('Finish order'!K462&lt;&gt;0, (UPPER(LEFT('Finish order'!K462,2))&amp;MID('Finish order'!K462,3,LEN('Finish order'!K462))), "")</f>
        <v/>
      </c>
      <c r="G464" s="23" t="str">
        <f>IF('Finish order'!G462&lt;&gt;0,'Finish order'!G462,"")</f>
        <v/>
      </c>
    </row>
    <row r="465" spans="1:7" ht="15.75" thickBot="1" x14ac:dyDescent="0.25">
      <c r="A465" s="19" t="str">
        <f>IF('Finish order'!F463&lt;&gt;0, 'Finish order'!A463,"")</f>
        <v/>
      </c>
      <c r="B465" s="20" t="str">
        <f>IF('Finish order'!F463&lt;&gt;0, 'Finish order'!B463,"")</f>
        <v/>
      </c>
      <c r="C465" s="20" t="str">
        <f>IF('Finish order'!F463&lt;&gt;0, 'Finish order'!D463,"")</f>
        <v/>
      </c>
      <c r="D465" s="7" t="str">
        <f>PROPER('Finish order'!H463)</f>
        <v/>
      </c>
      <c r="E465" s="16" t="str">
        <f>IF('Finish order'!I463&lt;&gt;0,'Finish order'!I463,"")</f>
        <v/>
      </c>
      <c r="F465" s="7" t="str">
        <f>IF('Finish order'!K463&lt;&gt;0, (UPPER(LEFT('Finish order'!K463,2))&amp;MID('Finish order'!K463,3,LEN('Finish order'!K463))), "")</f>
        <v/>
      </c>
      <c r="G465" s="23" t="str">
        <f>IF('Finish order'!G463&lt;&gt;0,'Finish order'!G463,"")</f>
        <v/>
      </c>
    </row>
    <row r="466" spans="1:7" ht="15.75" thickBot="1" x14ac:dyDescent="0.25">
      <c r="A466" s="19" t="str">
        <f>IF('Finish order'!F464&lt;&gt;0, 'Finish order'!A464,"")</f>
        <v/>
      </c>
      <c r="B466" s="20" t="str">
        <f>IF('Finish order'!F464&lt;&gt;0, 'Finish order'!B464,"")</f>
        <v/>
      </c>
      <c r="C466" s="20" t="str">
        <f>IF('Finish order'!F464&lt;&gt;0, 'Finish order'!D464,"")</f>
        <v/>
      </c>
      <c r="D466" s="7" t="str">
        <f>PROPER('Finish order'!H464)</f>
        <v/>
      </c>
      <c r="E466" s="16" t="str">
        <f>IF('Finish order'!I464&lt;&gt;0,'Finish order'!I464,"")</f>
        <v/>
      </c>
      <c r="F466" s="7" t="str">
        <f>IF('Finish order'!K464&lt;&gt;0, (UPPER(LEFT('Finish order'!K464,2))&amp;MID('Finish order'!K464,3,LEN('Finish order'!K464))), "")</f>
        <v/>
      </c>
      <c r="G466" s="23" t="str">
        <f>IF('Finish order'!G464&lt;&gt;0,'Finish order'!G464,"")</f>
        <v/>
      </c>
    </row>
    <row r="467" spans="1:7" ht="15.75" thickBot="1" x14ac:dyDescent="0.25">
      <c r="A467" s="19" t="str">
        <f>IF('Finish order'!F465&lt;&gt;0, 'Finish order'!A465,"")</f>
        <v/>
      </c>
      <c r="B467" s="20" t="str">
        <f>IF('Finish order'!F465&lt;&gt;0, 'Finish order'!B465,"")</f>
        <v/>
      </c>
      <c r="C467" s="20" t="str">
        <f>IF('Finish order'!F465&lt;&gt;0, 'Finish order'!D465,"")</f>
        <v/>
      </c>
      <c r="D467" s="7" t="str">
        <f>PROPER('Finish order'!H465)</f>
        <v/>
      </c>
      <c r="E467" s="16" t="str">
        <f>IF('Finish order'!I465&lt;&gt;0,'Finish order'!I465,"")</f>
        <v/>
      </c>
      <c r="F467" s="7" t="str">
        <f>IF('Finish order'!K465&lt;&gt;0, (UPPER(LEFT('Finish order'!K465,2))&amp;MID('Finish order'!K465,3,LEN('Finish order'!K465))), "")</f>
        <v/>
      </c>
      <c r="G467" s="23" t="str">
        <f>IF('Finish order'!G465&lt;&gt;0,'Finish order'!G465,"")</f>
        <v/>
      </c>
    </row>
    <row r="468" spans="1:7" ht="15.75" thickBot="1" x14ac:dyDescent="0.25">
      <c r="A468" s="19" t="str">
        <f>IF('Finish order'!F466&lt;&gt;0, 'Finish order'!A466,"")</f>
        <v/>
      </c>
      <c r="B468" s="20" t="str">
        <f>IF('Finish order'!F466&lt;&gt;0, 'Finish order'!B466,"")</f>
        <v/>
      </c>
      <c r="C468" s="20" t="str">
        <f>IF('Finish order'!F466&lt;&gt;0, 'Finish order'!D466,"")</f>
        <v/>
      </c>
      <c r="D468" s="7" t="str">
        <f>PROPER('Finish order'!H466)</f>
        <v/>
      </c>
      <c r="E468" s="16" t="str">
        <f>IF('Finish order'!I466&lt;&gt;0,'Finish order'!I466,"")</f>
        <v/>
      </c>
      <c r="F468" s="7" t="str">
        <f>IF('Finish order'!K466&lt;&gt;0, (UPPER(LEFT('Finish order'!K466,2))&amp;MID('Finish order'!K466,3,LEN('Finish order'!K466))), "")</f>
        <v/>
      </c>
      <c r="G468" s="23" t="str">
        <f>IF('Finish order'!G466&lt;&gt;0,'Finish order'!G466,"")</f>
        <v/>
      </c>
    </row>
    <row r="469" spans="1:7" ht="15.75" thickBot="1" x14ac:dyDescent="0.25">
      <c r="A469" s="19" t="str">
        <f>IF('Finish order'!F467&lt;&gt;0, 'Finish order'!A467,"")</f>
        <v/>
      </c>
      <c r="B469" s="20" t="str">
        <f>IF('Finish order'!F467&lt;&gt;0, 'Finish order'!B467,"")</f>
        <v/>
      </c>
      <c r="C469" s="20" t="str">
        <f>IF('Finish order'!F467&lt;&gt;0, 'Finish order'!D467,"")</f>
        <v/>
      </c>
      <c r="D469" s="7" t="str">
        <f>PROPER('Finish order'!H467)</f>
        <v/>
      </c>
      <c r="E469" s="16" t="str">
        <f>IF('Finish order'!I467&lt;&gt;0,'Finish order'!I467,"")</f>
        <v/>
      </c>
      <c r="F469" s="7" t="str">
        <f>IF('Finish order'!K467&lt;&gt;0, (UPPER(LEFT('Finish order'!K467,2))&amp;MID('Finish order'!K467,3,LEN('Finish order'!K467))), "")</f>
        <v/>
      </c>
      <c r="G469" s="23" t="str">
        <f>IF('Finish order'!G467&lt;&gt;0,'Finish order'!G467,"")</f>
        <v/>
      </c>
    </row>
    <row r="470" spans="1:7" ht="15.75" thickBot="1" x14ac:dyDescent="0.25">
      <c r="A470" s="19" t="str">
        <f>IF('Finish order'!F468&lt;&gt;0, 'Finish order'!A468,"")</f>
        <v/>
      </c>
      <c r="B470" s="20" t="str">
        <f>IF('Finish order'!F468&lt;&gt;0, 'Finish order'!B468,"")</f>
        <v/>
      </c>
      <c r="C470" s="20" t="str">
        <f>IF('Finish order'!F468&lt;&gt;0, 'Finish order'!D468,"")</f>
        <v/>
      </c>
      <c r="D470" s="7" t="str">
        <f>PROPER('Finish order'!H468)</f>
        <v/>
      </c>
      <c r="E470" s="16" t="str">
        <f>IF('Finish order'!I468&lt;&gt;0,'Finish order'!I468,"")</f>
        <v/>
      </c>
      <c r="F470" s="7" t="str">
        <f>IF('Finish order'!K468&lt;&gt;0, (UPPER(LEFT('Finish order'!K468,2))&amp;MID('Finish order'!K468,3,LEN('Finish order'!K468))), "")</f>
        <v/>
      </c>
      <c r="G470" s="23" t="str">
        <f>IF('Finish order'!G468&lt;&gt;0,'Finish order'!G468,"")</f>
        <v/>
      </c>
    </row>
    <row r="471" spans="1:7" ht="15.75" thickBot="1" x14ac:dyDescent="0.25">
      <c r="A471" s="19" t="str">
        <f>IF('Finish order'!F469&lt;&gt;0, 'Finish order'!A469,"")</f>
        <v/>
      </c>
      <c r="B471" s="20" t="str">
        <f>IF('Finish order'!F469&lt;&gt;0, 'Finish order'!B469,"")</f>
        <v/>
      </c>
      <c r="C471" s="20" t="str">
        <f>IF('Finish order'!F469&lt;&gt;0, 'Finish order'!D469,"")</f>
        <v/>
      </c>
      <c r="D471" s="7" t="str">
        <f>PROPER('Finish order'!H469)</f>
        <v/>
      </c>
      <c r="E471" s="16" t="str">
        <f>IF('Finish order'!I469&lt;&gt;0,'Finish order'!I469,"")</f>
        <v/>
      </c>
      <c r="F471" s="7" t="str">
        <f>IF('Finish order'!K469&lt;&gt;0, (UPPER(LEFT('Finish order'!K469,2))&amp;MID('Finish order'!K469,3,LEN('Finish order'!K469))), "")</f>
        <v/>
      </c>
      <c r="G471" s="23" t="str">
        <f>IF('Finish order'!G469&lt;&gt;0,'Finish order'!G469,"")</f>
        <v/>
      </c>
    </row>
    <row r="472" spans="1:7" ht="15.75" thickBot="1" x14ac:dyDescent="0.25">
      <c r="A472" s="19" t="str">
        <f>IF('Finish order'!F470&lt;&gt;0, 'Finish order'!A470,"")</f>
        <v/>
      </c>
      <c r="B472" s="20" t="str">
        <f>IF('Finish order'!F470&lt;&gt;0, 'Finish order'!B470,"")</f>
        <v/>
      </c>
      <c r="C472" s="20" t="str">
        <f>IF('Finish order'!F470&lt;&gt;0, 'Finish order'!D470,"")</f>
        <v/>
      </c>
      <c r="D472" s="7" t="str">
        <f>PROPER('Finish order'!H470)</f>
        <v/>
      </c>
      <c r="E472" s="16" t="str">
        <f>IF('Finish order'!I470&lt;&gt;0,'Finish order'!I470,"")</f>
        <v/>
      </c>
      <c r="F472" s="7" t="str">
        <f>IF('Finish order'!K470&lt;&gt;0, (UPPER(LEFT('Finish order'!K470,2))&amp;MID('Finish order'!K470,3,LEN('Finish order'!K470))), "")</f>
        <v/>
      </c>
      <c r="G472" s="23" t="str">
        <f>IF('Finish order'!G470&lt;&gt;0,'Finish order'!G470,"")</f>
        <v/>
      </c>
    </row>
    <row r="473" spans="1:7" ht="15.75" thickBot="1" x14ac:dyDescent="0.25">
      <c r="A473" s="19" t="str">
        <f>IF('Finish order'!F471&lt;&gt;0, 'Finish order'!A471,"")</f>
        <v/>
      </c>
      <c r="B473" s="20" t="str">
        <f>IF('Finish order'!F471&lt;&gt;0, 'Finish order'!B471,"")</f>
        <v/>
      </c>
      <c r="C473" s="20" t="str">
        <f>IF('Finish order'!F471&lt;&gt;0, 'Finish order'!D471,"")</f>
        <v/>
      </c>
      <c r="D473" s="7" t="str">
        <f>PROPER('Finish order'!H471)</f>
        <v/>
      </c>
      <c r="E473" s="16" t="str">
        <f>IF('Finish order'!I471&lt;&gt;0,'Finish order'!I471,"")</f>
        <v/>
      </c>
      <c r="F473" s="7" t="str">
        <f>IF('Finish order'!K471&lt;&gt;0, (UPPER(LEFT('Finish order'!K471,2))&amp;MID('Finish order'!K471,3,LEN('Finish order'!K471))), "")</f>
        <v/>
      </c>
      <c r="G473" s="23" t="str">
        <f>IF('Finish order'!G471&lt;&gt;0,'Finish order'!G471,"")</f>
        <v/>
      </c>
    </row>
    <row r="474" spans="1:7" ht="15.75" thickBot="1" x14ac:dyDescent="0.25">
      <c r="A474" s="19" t="str">
        <f>IF('Finish order'!F472&lt;&gt;0, 'Finish order'!A472,"")</f>
        <v/>
      </c>
      <c r="B474" s="20" t="str">
        <f>IF('Finish order'!F472&lt;&gt;0, 'Finish order'!B472,"")</f>
        <v/>
      </c>
      <c r="C474" s="20" t="str">
        <f>IF('Finish order'!F472&lt;&gt;0, 'Finish order'!D472,"")</f>
        <v/>
      </c>
      <c r="D474" s="7" t="str">
        <f>PROPER('Finish order'!H472)</f>
        <v/>
      </c>
      <c r="E474" s="16" t="str">
        <f>IF('Finish order'!I472&lt;&gt;0,'Finish order'!I472,"")</f>
        <v/>
      </c>
      <c r="F474" s="7" t="str">
        <f>IF('Finish order'!K472&lt;&gt;0, (UPPER(LEFT('Finish order'!K472,2))&amp;MID('Finish order'!K472,3,LEN('Finish order'!K472))), "")</f>
        <v/>
      </c>
      <c r="G474" s="23" t="str">
        <f>IF('Finish order'!G472&lt;&gt;0,'Finish order'!G472,"")</f>
        <v/>
      </c>
    </row>
    <row r="475" spans="1:7" ht="15.75" thickBot="1" x14ac:dyDescent="0.25">
      <c r="A475" s="19" t="str">
        <f>IF('Finish order'!F473&lt;&gt;0, 'Finish order'!A473,"")</f>
        <v/>
      </c>
      <c r="B475" s="20" t="str">
        <f>IF('Finish order'!F473&lt;&gt;0, 'Finish order'!B473,"")</f>
        <v/>
      </c>
      <c r="C475" s="20" t="str">
        <f>IF('Finish order'!F473&lt;&gt;0, 'Finish order'!D473,"")</f>
        <v/>
      </c>
      <c r="D475" s="7" t="str">
        <f>PROPER('Finish order'!H473)</f>
        <v/>
      </c>
      <c r="E475" s="16" t="str">
        <f>IF('Finish order'!I473&lt;&gt;0,'Finish order'!I473,"")</f>
        <v/>
      </c>
      <c r="F475" s="7" t="str">
        <f>IF('Finish order'!K473&lt;&gt;0, (UPPER(LEFT('Finish order'!K473,2))&amp;MID('Finish order'!K473,3,LEN('Finish order'!K473))), "")</f>
        <v/>
      </c>
      <c r="G475" s="23" t="str">
        <f>IF('Finish order'!G473&lt;&gt;0,'Finish order'!G473,"")</f>
        <v/>
      </c>
    </row>
    <row r="476" spans="1:7" ht="15.75" thickBot="1" x14ac:dyDescent="0.25">
      <c r="A476" s="19" t="str">
        <f>IF('Finish order'!F474&lt;&gt;0, 'Finish order'!A474,"")</f>
        <v/>
      </c>
      <c r="B476" s="20" t="str">
        <f>IF('Finish order'!F474&lt;&gt;0, 'Finish order'!B474,"")</f>
        <v/>
      </c>
      <c r="C476" s="20" t="str">
        <f>IF('Finish order'!F474&lt;&gt;0, 'Finish order'!D474,"")</f>
        <v/>
      </c>
      <c r="D476" s="7" t="str">
        <f>PROPER('Finish order'!H474)</f>
        <v/>
      </c>
      <c r="E476" s="16" t="str">
        <f>IF('Finish order'!I474&lt;&gt;0,'Finish order'!I474,"")</f>
        <v/>
      </c>
      <c r="F476" s="7" t="str">
        <f>IF('Finish order'!K474&lt;&gt;0, (UPPER(LEFT('Finish order'!K474,2))&amp;MID('Finish order'!K474,3,LEN('Finish order'!K474))), "")</f>
        <v/>
      </c>
      <c r="G476" s="23" t="str">
        <f>IF('Finish order'!G474&lt;&gt;0,'Finish order'!G474,"")</f>
        <v/>
      </c>
    </row>
    <row r="477" spans="1:7" ht="15.75" thickBot="1" x14ac:dyDescent="0.25">
      <c r="A477" s="19" t="str">
        <f>IF('Finish order'!F475&lt;&gt;0, 'Finish order'!A475,"")</f>
        <v/>
      </c>
      <c r="B477" s="20" t="str">
        <f>IF('Finish order'!F475&lt;&gt;0, 'Finish order'!B475,"")</f>
        <v/>
      </c>
      <c r="C477" s="20" t="str">
        <f>IF('Finish order'!F475&lt;&gt;0, 'Finish order'!D475,"")</f>
        <v/>
      </c>
      <c r="D477" s="7" t="str">
        <f>PROPER('Finish order'!H475)</f>
        <v/>
      </c>
      <c r="E477" s="16" t="str">
        <f>IF('Finish order'!I475&lt;&gt;0,'Finish order'!I475,"")</f>
        <v/>
      </c>
      <c r="F477" s="7" t="str">
        <f>IF('Finish order'!K475&lt;&gt;0, (UPPER(LEFT('Finish order'!K475,2))&amp;MID('Finish order'!K475,3,LEN('Finish order'!K475))), "")</f>
        <v/>
      </c>
      <c r="G477" s="23" t="str">
        <f>IF('Finish order'!G475&lt;&gt;0,'Finish order'!G475,"")</f>
        <v/>
      </c>
    </row>
    <row r="478" spans="1:7" ht="15.75" thickBot="1" x14ac:dyDescent="0.25">
      <c r="A478" s="19" t="str">
        <f>IF('Finish order'!F476&lt;&gt;0, 'Finish order'!A476,"")</f>
        <v/>
      </c>
      <c r="B478" s="20" t="str">
        <f>IF('Finish order'!F476&lt;&gt;0, 'Finish order'!B476,"")</f>
        <v/>
      </c>
      <c r="C478" s="20" t="str">
        <f>IF('Finish order'!F476&lt;&gt;0, 'Finish order'!D476,"")</f>
        <v/>
      </c>
      <c r="D478" s="7" t="str">
        <f>PROPER('Finish order'!H476)</f>
        <v/>
      </c>
      <c r="E478" s="16" t="str">
        <f>IF('Finish order'!I476&lt;&gt;0,'Finish order'!I476,"")</f>
        <v/>
      </c>
      <c r="F478" s="7" t="str">
        <f>IF('Finish order'!K476&lt;&gt;0, (UPPER(LEFT('Finish order'!K476,2))&amp;MID('Finish order'!K476,3,LEN('Finish order'!K476))), "")</f>
        <v/>
      </c>
      <c r="G478" s="23" t="str">
        <f>IF('Finish order'!G476&lt;&gt;0,'Finish order'!G476,"")</f>
        <v/>
      </c>
    </row>
    <row r="479" spans="1:7" ht="15.75" thickBot="1" x14ac:dyDescent="0.25">
      <c r="A479" s="19" t="str">
        <f>IF('Finish order'!F477&lt;&gt;0, 'Finish order'!A477,"")</f>
        <v/>
      </c>
      <c r="B479" s="20" t="str">
        <f>IF('Finish order'!F477&lt;&gt;0, 'Finish order'!B477,"")</f>
        <v/>
      </c>
      <c r="C479" s="20" t="str">
        <f>IF('Finish order'!F477&lt;&gt;0, 'Finish order'!D477,"")</f>
        <v/>
      </c>
      <c r="D479" s="7" t="str">
        <f>PROPER('Finish order'!H477)</f>
        <v/>
      </c>
      <c r="E479" s="16" t="str">
        <f>IF('Finish order'!I477&lt;&gt;0,'Finish order'!I477,"")</f>
        <v/>
      </c>
      <c r="F479" s="7" t="str">
        <f>IF('Finish order'!K477&lt;&gt;0, (UPPER(LEFT('Finish order'!K477,2))&amp;MID('Finish order'!K477,3,LEN('Finish order'!K477))), "")</f>
        <v/>
      </c>
      <c r="G479" s="23" t="str">
        <f>IF('Finish order'!G477&lt;&gt;0,'Finish order'!G477,"")</f>
        <v/>
      </c>
    </row>
    <row r="480" spans="1:7" ht="15.75" thickBot="1" x14ac:dyDescent="0.25">
      <c r="A480" s="19" t="str">
        <f>IF('Finish order'!F478&lt;&gt;0, 'Finish order'!A478,"")</f>
        <v/>
      </c>
      <c r="B480" s="20" t="str">
        <f>IF('Finish order'!F478&lt;&gt;0, 'Finish order'!B478,"")</f>
        <v/>
      </c>
      <c r="C480" s="20" t="str">
        <f>IF('Finish order'!F478&lt;&gt;0, 'Finish order'!D478,"")</f>
        <v/>
      </c>
      <c r="D480" s="7" t="str">
        <f>PROPER('Finish order'!H478)</f>
        <v/>
      </c>
      <c r="E480" s="16" t="str">
        <f>IF('Finish order'!I478&lt;&gt;0,'Finish order'!I478,"")</f>
        <v/>
      </c>
      <c r="F480" s="7" t="str">
        <f>IF('Finish order'!K478&lt;&gt;0, (UPPER(LEFT('Finish order'!K478,2))&amp;MID('Finish order'!K478,3,LEN('Finish order'!K478))), "")</f>
        <v/>
      </c>
      <c r="G480" s="23" t="str">
        <f>IF('Finish order'!G478&lt;&gt;0,'Finish order'!G478,"")</f>
        <v/>
      </c>
    </row>
    <row r="481" spans="1:7" ht="15.75" thickBot="1" x14ac:dyDescent="0.25">
      <c r="A481" s="19" t="str">
        <f>IF('Finish order'!F479&lt;&gt;0, 'Finish order'!A479,"")</f>
        <v/>
      </c>
      <c r="B481" s="20" t="str">
        <f>IF('Finish order'!F479&lt;&gt;0, 'Finish order'!B479,"")</f>
        <v/>
      </c>
      <c r="C481" s="20" t="str">
        <f>IF('Finish order'!F479&lt;&gt;0, 'Finish order'!D479,"")</f>
        <v/>
      </c>
      <c r="D481" s="7" t="str">
        <f>PROPER('Finish order'!H479)</f>
        <v/>
      </c>
      <c r="E481" s="16" t="str">
        <f>IF('Finish order'!I479&lt;&gt;0,'Finish order'!I479,"")</f>
        <v/>
      </c>
      <c r="F481" s="7" t="str">
        <f>IF('Finish order'!K479&lt;&gt;0, (UPPER(LEFT('Finish order'!K479,2))&amp;MID('Finish order'!K479,3,LEN('Finish order'!K479))), "")</f>
        <v/>
      </c>
      <c r="G481" s="23" t="str">
        <f>IF('Finish order'!G479&lt;&gt;0,'Finish order'!G479,"")</f>
        <v/>
      </c>
    </row>
    <row r="482" spans="1:7" ht="15.75" thickBot="1" x14ac:dyDescent="0.25">
      <c r="A482" s="19" t="str">
        <f>IF('Finish order'!F480&lt;&gt;0, 'Finish order'!A480,"")</f>
        <v/>
      </c>
      <c r="B482" s="20" t="str">
        <f>IF('Finish order'!F480&lt;&gt;0, 'Finish order'!B480,"")</f>
        <v/>
      </c>
      <c r="C482" s="20" t="str">
        <f>IF('Finish order'!F480&lt;&gt;0, 'Finish order'!D480,"")</f>
        <v/>
      </c>
      <c r="D482" s="7" t="str">
        <f>PROPER('Finish order'!H480)</f>
        <v/>
      </c>
      <c r="E482" s="16" t="str">
        <f>IF('Finish order'!I480&lt;&gt;0,'Finish order'!I480,"")</f>
        <v/>
      </c>
      <c r="F482" s="7" t="str">
        <f>IF('Finish order'!K480&lt;&gt;0, (UPPER(LEFT('Finish order'!K480,2))&amp;MID('Finish order'!K480,3,LEN('Finish order'!K480))), "")</f>
        <v/>
      </c>
      <c r="G482" s="23" t="str">
        <f>IF('Finish order'!G480&lt;&gt;0,'Finish order'!G480,"")</f>
        <v/>
      </c>
    </row>
    <row r="483" spans="1:7" ht="15.75" thickBot="1" x14ac:dyDescent="0.25">
      <c r="A483" s="19" t="str">
        <f>IF('Finish order'!F481&lt;&gt;0, 'Finish order'!A481,"")</f>
        <v/>
      </c>
      <c r="B483" s="20" t="str">
        <f>IF('Finish order'!F481&lt;&gt;0, 'Finish order'!B481,"")</f>
        <v/>
      </c>
      <c r="C483" s="20" t="str">
        <f>IF('Finish order'!F481&lt;&gt;0, 'Finish order'!D481,"")</f>
        <v/>
      </c>
      <c r="D483" s="7" t="str">
        <f>PROPER('Finish order'!H481)</f>
        <v/>
      </c>
      <c r="E483" s="16" t="str">
        <f>IF('Finish order'!I481&lt;&gt;0,'Finish order'!I481,"")</f>
        <v/>
      </c>
      <c r="F483" s="7" t="str">
        <f>IF('Finish order'!K481&lt;&gt;0, (UPPER(LEFT('Finish order'!K481,2))&amp;MID('Finish order'!K481,3,LEN('Finish order'!K481))), "")</f>
        <v/>
      </c>
      <c r="G483" s="23" t="str">
        <f>IF('Finish order'!G481&lt;&gt;0,'Finish order'!G481,"")</f>
        <v/>
      </c>
    </row>
    <row r="484" spans="1:7" ht="15.75" thickBot="1" x14ac:dyDescent="0.25">
      <c r="A484" s="19" t="str">
        <f>IF('Finish order'!F482&lt;&gt;0, 'Finish order'!A482,"")</f>
        <v/>
      </c>
      <c r="B484" s="20" t="str">
        <f>IF('Finish order'!F482&lt;&gt;0, 'Finish order'!B482,"")</f>
        <v/>
      </c>
      <c r="C484" s="20" t="str">
        <f>IF('Finish order'!F482&lt;&gt;0, 'Finish order'!D482,"")</f>
        <v/>
      </c>
      <c r="D484" s="7" t="str">
        <f>PROPER('Finish order'!H482)</f>
        <v/>
      </c>
      <c r="E484" s="16" t="str">
        <f>IF('Finish order'!I482&lt;&gt;0,'Finish order'!I482,"")</f>
        <v/>
      </c>
      <c r="F484" s="7" t="str">
        <f>IF('Finish order'!K482&lt;&gt;0, (UPPER(LEFT('Finish order'!K482,2))&amp;MID('Finish order'!K482,3,LEN('Finish order'!K482))), "")</f>
        <v/>
      </c>
      <c r="G484" s="23" t="str">
        <f>IF('Finish order'!G482&lt;&gt;0,'Finish order'!G482,"")</f>
        <v/>
      </c>
    </row>
    <row r="485" spans="1:7" ht="15.75" thickBot="1" x14ac:dyDescent="0.25">
      <c r="A485" s="19" t="str">
        <f>IF('Finish order'!F483&lt;&gt;0, 'Finish order'!A483,"")</f>
        <v/>
      </c>
      <c r="B485" s="20" t="str">
        <f>IF('Finish order'!F483&lt;&gt;0, 'Finish order'!B483,"")</f>
        <v/>
      </c>
      <c r="C485" s="20" t="str">
        <f>IF('Finish order'!F483&lt;&gt;0, 'Finish order'!D483,"")</f>
        <v/>
      </c>
      <c r="D485" s="7" t="str">
        <f>PROPER('Finish order'!H483)</f>
        <v/>
      </c>
      <c r="E485" s="16" t="str">
        <f>IF('Finish order'!I483&lt;&gt;0,'Finish order'!I483,"")</f>
        <v/>
      </c>
      <c r="F485" s="7" t="str">
        <f>IF('Finish order'!K483&lt;&gt;0, (UPPER(LEFT('Finish order'!K483,2))&amp;MID('Finish order'!K483,3,LEN('Finish order'!K483))), "")</f>
        <v/>
      </c>
      <c r="G485" s="23" t="str">
        <f>IF('Finish order'!G483&lt;&gt;0,'Finish order'!G483,"")</f>
        <v/>
      </c>
    </row>
    <row r="486" spans="1:7" ht="15.75" thickBot="1" x14ac:dyDescent="0.25">
      <c r="A486" s="19" t="str">
        <f>IF('Finish order'!F484&lt;&gt;0, 'Finish order'!A484,"")</f>
        <v/>
      </c>
      <c r="B486" s="20" t="str">
        <f>IF('Finish order'!F484&lt;&gt;0, 'Finish order'!B484,"")</f>
        <v/>
      </c>
      <c r="C486" s="20" t="str">
        <f>IF('Finish order'!F484&lt;&gt;0, 'Finish order'!D484,"")</f>
        <v/>
      </c>
      <c r="D486" s="7" t="str">
        <f>PROPER('Finish order'!H484)</f>
        <v/>
      </c>
      <c r="E486" s="16" t="str">
        <f>IF('Finish order'!I484&lt;&gt;0,'Finish order'!I484,"")</f>
        <v/>
      </c>
      <c r="F486" s="7" t="str">
        <f>IF('Finish order'!K484&lt;&gt;0, (UPPER(LEFT('Finish order'!K484,2))&amp;MID('Finish order'!K484,3,LEN('Finish order'!K484))), "")</f>
        <v/>
      </c>
      <c r="G486" s="23" t="str">
        <f>IF('Finish order'!G484&lt;&gt;0,'Finish order'!G484,"")</f>
        <v/>
      </c>
    </row>
    <row r="487" spans="1:7" ht="15.75" thickBot="1" x14ac:dyDescent="0.25">
      <c r="A487" s="19" t="str">
        <f>IF('Finish order'!F485&lt;&gt;0, 'Finish order'!A485,"")</f>
        <v/>
      </c>
      <c r="B487" s="20" t="str">
        <f>IF('Finish order'!F485&lt;&gt;0, 'Finish order'!B485,"")</f>
        <v/>
      </c>
      <c r="C487" s="20" t="str">
        <f>IF('Finish order'!F485&lt;&gt;0, 'Finish order'!D485,"")</f>
        <v/>
      </c>
      <c r="D487" s="7" t="str">
        <f>PROPER('Finish order'!H485)</f>
        <v/>
      </c>
      <c r="E487" s="16" t="str">
        <f>IF('Finish order'!I485&lt;&gt;0,'Finish order'!I485,"")</f>
        <v/>
      </c>
      <c r="F487" s="7" t="str">
        <f>IF('Finish order'!K485&lt;&gt;0, (UPPER(LEFT('Finish order'!K485,2))&amp;MID('Finish order'!K485,3,LEN('Finish order'!K485))), "")</f>
        <v/>
      </c>
      <c r="G487" s="23" t="str">
        <f>IF('Finish order'!G485&lt;&gt;0,'Finish order'!G485,"")</f>
        <v/>
      </c>
    </row>
    <row r="488" spans="1:7" ht="15.75" thickBot="1" x14ac:dyDescent="0.25">
      <c r="A488" s="19" t="str">
        <f>IF('Finish order'!F486&lt;&gt;0, 'Finish order'!A486,"")</f>
        <v/>
      </c>
      <c r="B488" s="20" t="str">
        <f>IF('Finish order'!F486&lt;&gt;0, 'Finish order'!B486,"")</f>
        <v/>
      </c>
      <c r="C488" s="20" t="str">
        <f>IF('Finish order'!F486&lt;&gt;0, 'Finish order'!D486,"")</f>
        <v/>
      </c>
      <c r="D488" s="7" t="str">
        <f>PROPER('Finish order'!H486)</f>
        <v/>
      </c>
      <c r="E488" s="16" t="str">
        <f>IF('Finish order'!I486&lt;&gt;0,'Finish order'!I486,"")</f>
        <v/>
      </c>
      <c r="F488" s="7" t="str">
        <f>IF('Finish order'!K486&lt;&gt;0, (UPPER(LEFT('Finish order'!K486,2))&amp;MID('Finish order'!K486,3,LEN('Finish order'!K486))), "")</f>
        <v/>
      </c>
      <c r="G488" s="23" t="str">
        <f>IF('Finish order'!G486&lt;&gt;0,'Finish order'!G486,"")</f>
        <v/>
      </c>
    </row>
    <row r="489" spans="1:7" ht="15.75" thickBot="1" x14ac:dyDescent="0.25">
      <c r="A489" s="19" t="str">
        <f>IF('Finish order'!F487&lt;&gt;0, 'Finish order'!A487,"")</f>
        <v/>
      </c>
      <c r="B489" s="20" t="str">
        <f>IF('Finish order'!F487&lt;&gt;0, 'Finish order'!B487,"")</f>
        <v/>
      </c>
      <c r="C489" s="20" t="str">
        <f>IF('Finish order'!F487&lt;&gt;0, 'Finish order'!D487,"")</f>
        <v/>
      </c>
      <c r="D489" s="7" t="str">
        <f>PROPER('Finish order'!H487)</f>
        <v/>
      </c>
      <c r="E489" s="16" t="str">
        <f>IF('Finish order'!I487&lt;&gt;0,'Finish order'!I487,"")</f>
        <v/>
      </c>
      <c r="F489" s="7" t="str">
        <f>IF('Finish order'!K487&lt;&gt;0, (UPPER(LEFT('Finish order'!K487,2))&amp;MID('Finish order'!K487,3,LEN('Finish order'!K487))), "")</f>
        <v/>
      </c>
      <c r="G489" s="23" t="str">
        <f>IF('Finish order'!G487&lt;&gt;0,'Finish order'!G487,"")</f>
        <v/>
      </c>
    </row>
    <row r="490" spans="1:7" ht="15.75" thickBot="1" x14ac:dyDescent="0.25">
      <c r="A490" s="19" t="str">
        <f>IF('Finish order'!F488&lt;&gt;0, 'Finish order'!A488,"")</f>
        <v/>
      </c>
      <c r="B490" s="20" t="str">
        <f>IF('Finish order'!F488&lt;&gt;0, 'Finish order'!B488,"")</f>
        <v/>
      </c>
      <c r="C490" s="20" t="str">
        <f>IF('Finish order'!F488&lt;&gt;0, 'Finish order'!D488,"")</f>
        <v/>
      </c>
      <c r="D490" s="7" t="str">
        <f>PROPER('Finish order'!H488)</f>
        <v/>
      </c>
      <c r="E490" s="16" t="str">
        <f>IF('Finish order'!I488&lt;&gt;0,'Finish order'!I488,"")</f>
        <v/>
      </c>
      <c r="F490" s="7" t="str">
        <f>IF('Finish order'!K488&lt;&gt;0, (UPPER(LEFT('Finish order'!K488,2))&amp;MID('Finish order'!K488,3,LEN('Finish order'!K488))), "")</f>
        <v/>
      </c>
      <c r="G490" s="23" t="str">
        <f>IF('Finish order'!G488&lt;&gt;0,'Finish order'!G488,"")</f>
        <v/>
      </c>
    </row>
    <row r="491" spans="1:7" ht="15.75" thickBot="1" x14ac:dyDescent="0.25">
      <c r="A491" s="19" t="str">
        <f>IF('Finish order'!F489&lt;&gt;0, 'Finish order'!A489,"")</f>
        <v/>
      </c>
      <c r="B491" s="20" t="str">
        <f>IF('Finish order'!F489&lt;&gt;0, 'Finish order'!B489,"")</f>
        <v/>
      </c>
      <c r="C491" s="20" t="str">
        <f>IF('Finish order'!F489&lt;&gt;0, 'Finish order'!D489,"")</f>
        <v/>
      </c>
      <c r="D491" s="7" t="str">
        <f>PROPER('Finish order'!H489)</f>
        <v/>
      </c>
      <c r="E491" s="16" t="str">
        <f>IF('Finish order'!I489&lt;&gt;0,'Finish order'!I489,"")</f>
        <v/>
      </c>
      <c r="F491" s="7" t="str">
        <f>IF('Finish order'!K489&lt;&gt;0, (UPPER(LEFT('Finish order'!K489,2))&amp;MID('Finish order'!K489,3,LEN('Finish order'!K489))), "")</f>
        <v/>
      </c>
      <c r="G491" s="23" t="str">
        <f>IF('Finish order'!G489&lt;&gt;0,'Finish order'!G489,"")</f>
        <v/>
      </c>
    </row>
    <row r="492" spans="1:7" ht="15.75" thickBot="1" x14ac:dyDescent="0.25">
      <c r="A492" s="19" t="str">
        <f>IF('Finish order'!F490&lt;&gt;0, 'Finish order'!A490,"")</f>
        <v/>
      </c>
      <c r="B492" s="20" t="str">
        <f>IF('Finish order'!F490&lt;&gt;0, 'Finish order'!B490,"")</f>
        <v/>
      </c>
      <c r="C492" s="20" t="str">
        <f>IF('Finish order'!F490&lt;&gt;0, 'Finish order'!D490,"")</f>
        <v/>
      </c>
      <c r="D492" s="7" t="str">
        <f>PROPER('Finish order'!H490)</f>
        <v/>
      </c>
      <c r="E492" s="16" t="str">
        <f>IF('Finish order'!I490&lt;&gt;0,'Finish order'!I490,"")</f>
        <v/>
      </c>
      <c r="F492" s="7" t="str">
        <f>IF('Finish order'!K490&lt;&gt;0, (UPPER(LEFT('Finish order'!K490,2))&amp;MID('Finish order'!K490,3,LEN('Finish order'!K490))), "")</f>
        <v/>
      </c>
      <c r="G492" s="23" t="str">
        <f>IF('Finish order'!G490&lt;&gt;0,'Finish order'!G490,"")</f>
        <v/>
      </c>
    </row>
    <row r="493" spans="1:7" ht="15.75" thickBot="1" x14ac:dyDescent="0.25">
      <c r="A493" s="19" t="str">
        <f>IF('Finish order'!F491&lt;&gt;0, 'Finish order'!A491,"")</f>
        <v/>
      </c>
      <c r="B493" s="20" t="str">
        <f>IF('Finish order'!F491&lt;&gt;0, 'Finish order'!B491,"")</f>
        <v/>
      </c>
      <c r="C493" s="20" t="str">
        <f>IF('Finish order'!F491&lt;&gt;0, 'Finish order'!D491,"")</f>
        <v/>
      </c>
      <c r="D493" s="7" t="str">
        <f>PROPER('Finish order'!H491)</f>
        <v/>
      </c>
      <c r="E493" s="16" t="str">
        <f>IF('Finish order'!I491&lt;&gt;0,'Finish order'!I491,"")</f>
        <v/>
      </c>
      <c r="F493" s="7" t="str">
        <f>IF('Finish order'!K491&lt;&gt;0, (UPPER(LEFT('Finish order'!K491,2))&amp;MID('Finish order'!K491,3,LEN('Finish order'!K491))), "")</f>
        <v/>
      </c>
      <c r="G493" s="23" t="str">
        <f>IF('Finish order'!G491&lt;&gt;0,'Finish order'!G491,"")</f>
        <v/>
      </c>
    </row>
    <row r="494" spans="1:7" ht="15.75" thickBot="1" x14ac:dyDescent="0.25">
      <c r="A494" s="19" t="str">
        <f>IF('Finish order'!F492&lt;&gt;0, 'Finish order'!A492,"")</f>
        <v/>
      </c>
      <c r="B494" s="20" t="str">
        <f>IF('Finish order'!F492&lt;&gt;0, 'Finish order'!B492,"")</f>
        <v/>
      </c>
      <c r="C494" s="20" t="str">
        <f>IF('Finish order'!F492&lt;&gt;0, 'Finish order'!D492,"")</f>
        <v/>
      </c>
      <c r="D494" s="7" t="str">
        <f>PROPER('Finish order'!H492)</f>
        <v/>
      </c>
      <c r="E494" s="16" t="str">
        <f>IF('Finish order'!I492&lt;&gt;0,'Finish order'!I492,"")</f>
        <v/>
      </c>
      <c r="F494" s="7" t="str">
        <f>IF('Finish order'!K492&lt;&gt;0, (UPPER(LEFT('Finish order'!K492,2))&amp;MID('Finish order'!K492,3,LEN('Finish order'!K492))), "")</f>
        <v/>
      </c>
      <c r="G494" s="23" t="str">
        <f>IF('Finish order'!G492&lt;&gt;0,'Finish order'!G492,"")</f>
        <v/>
      </c>
    </row>
    <row r="495" spans="1:7" ht="15.75" thickBot="1" x14ac:dyDescent="0.25">
      <c r="A495" s="19" t="str">
        <f>IF('Finish order'!F493&lt;&gt;0, 'Finish order'!A493,"")</f>
        <v/>
      </c>
      <c r="B495" s="20" t="str">
        <f>IF('Finish order'!F493&lt;&gt;0, 'Finish order'!B493,"")</f>
        <v/>
      </c>
      <c r="C495" s="20" t="str">
        <f>IF('Finish order'!F493&lt;&gt;0, 'Finish order'!D493,"")</f>
        <v/>
      </c>
      <c r="D495" s="7" t="str">
        <f>PROPER('Finish order'!H493)</f>
        <v/>
      </c>
      <c r="E495" s="16" t="str">
        <f>IF('Finish order'!I493&lt;&gt;0,'Finish order'!I493,"")</f>
        <v/>
      </c>
      <c r="F495" s="7" t="str">
        <f>IF('Finish order'!K493&lt;&gt;0, (UPPER(LEFT('Finish order'!K493,2))&amp;MID('Finish order'!K493,3,LEN('Finish order'!K493))), "")</f>
        <v/>
      </c>
      <c r="G495" s="23" t="str">
        <f>IF('Finish order'!G493&lt;&gt;0,'Finish order'!G493,"")</f>
        <v/>
      </c>
    </row>
    <row r="496" spans="1:7" ht="15.75" thickBot="1" x14ac:dyDescent="0.25">
      <c r="A496" s="19" t="str">
        <f>IF('Finish order'!F494&lt;&gt;0, 'Finish order'!A494,"")</f>
        <v/>
      </c>
      <c r="B496" s="20" t="str">
        <f>IF('Finish order'!F494&lt;&gt;0, 'Finish order'!B494,"")</f>
        <v/>
      </c>
      <c r="C496" s="20" t="str">
        <f>IF('Finish order'!F494&lt;&gt;0, 'Finish order'!D494,"")</f>
        <v/>
      </c>
      <c r="D496" s="7" t="str">
        <f>PROPER('Finish order'!H494)</f>
        <v/>
      </c>
      <c r="E496" s="16" t="str">
        <f>IF('Finish order'!I494&lt;&gt;0,'Finish order'!I494,"")</f>
        <v/>
      </c>
      <c r="F496" s="7" t="str">
        <f>IF('Finish order'!K494&lt;&gt;0, (UPPER(LEFT('Finish order'!K494,2))&amp;MID('Finish order'!K494,3,LEN('Finish order'!K494))), "")</f>
        <v/>
      </c>
      <c r="G496" s="23" t="str">
        <f>IF('Finish order'!G494&lt;&gt;0,'Finish order'!G494,"")</f>
        <v/>
      </c>
    </row>
    <row r="497" spans="1:7" ht="15.75" thickBot="1" x14ac:dyDescent="0.25">
      <c r="A497" s="19" t="str">
        <f>IF('Finish order'!F495&lt;&gt;0, 'Finish order'!A495,"")</f>
        <v/>
      </c>
      <c r="B497" s="20" t="str">
        <f>IF('Finish order'!F495&lt;&gt;0, 'Finish order'!B495,"")</f>
        <v/>
      </c>
      <c r="C497" s="20" t="str">
        <f>IF('Finish order'!F495&lt;&gt;0, 'Finish order'!D495,"")</f>
        <v/>
      </c>
      <c r="D497" s="7" t="str">
        <f>PROPER('Finish order'!H495)</f>
        <v/>
      </c>
      <c r="E497" s="16" t="str">
        <f>IF('Finish order'!I495&lt;&gt;0,'Finish order'!I495,"")</f>
        <v/>
      </c>
      <c r="F497" s="7" t="str">
        <f>IF('Finish order'!K495&lt;&gt;0, (UPPER(LEFT('Finish order'!K495,2))&amp;MID('Finish order'!K495,3,LEN('Finish order'!K495))), "")</f>
        <v/>
      </c>
      <c r="G497" s="23" t="str">
        <f>IF('Finish order'!G495&lt;&gt;0,'Finish order'!G495,"")</f>
        <v/>
      </c>
    </row>
    <row r="498" spans="1:7" ht="15.75" thickBot="1" x14ac:dyDescent="0.25">
      <c r="A498" s="19" t="str">
        <f>IF('Finish order'!F496&lt;&gt;0, 'Finish order'!A496,"")</f>
        <v/>
      </c>
      <c r="B498" s="20" t="str">
        <f>IF('Finish order'!F496&lt;&gt;0, 'Finish order'!B496,"")</f>
        <v/>
      </c>
      <c r="C498" s="20" t="str">
        <f>IF('Finish order'!F496&lt;&gt;0, 'Finish order'!D496,"")</f>
        <v/>
      </c>
      <c r="D498" s="7" t="str">
        <f>PROPER('Finish order'!H496)</f>
        <v/>
      </c>
      <c r="E498" s="16" t="str">
        <f>IF('Finish order'!I496&lt;&gt;0,'Finish order'!I496,"")</f>
        <v/>
      </c>
      <c r="F498" s="7" t="str">
        <f>IF('Finish order'!K496&lt;&gt;0, (UPPER(LEFT('Finish order'!K496,2))&amp;MID('Finish order'!K496,3,LEN('Finish order'!K496))), "")</f>
        <v/>
      </c>
      <c r="G498" s="23" t="str">
        <f>IF('Finish order'!G496&lt;&gt;0,'Finish order'!G496,"")</f>
        <v/>
      </c>
    </row>
    <row r="499" spans="1:7" ht="15.75" thickBot="1" x14ac:dyDescent="0.25">
      <c r="A499" s="19" t="str">
        <f>IF('Finish order'!F497&lt;&gt;0, 'Finish order'!A497,"")</f>
        <v/>
      </c>
      <c r="B499" s="20" t="str">
        <f>IF('Finish order'!F497&lt;&gt;0, 'Finish order'!B497,"")</f>
        <v/>
      </c>
      <c r="C499" s="20" t="str">
        <f>IF('Finish order'!F497&lt;&gt;0, 'Finish order'!D497,"")</f>
        <v/>
      </c>
      <c r="D499" s="7" t="str">
        <f>PROPER('Finish order'!H497)</f>
        <v/>
      </c>
      <c r="E499" s="16" t="str">
        <f>IF('Finish order'!I497&lt;&gt;0,'Finish order'!I497,"")</f>
        <v/>
      </c>
      <c r="F499" s="7" t="str">
        <f>IF('Finish order'!K497&lt;&gt;0, (UPPER(LEFT('Finish order'!K497,2))&amp;MID('Finish order'!K497,3,LEN('Finish order'!K497))), "")</f>
        <v/>
      </c>
      <c r="G499" s="23" t="str">
        <f>IF('Finish order'!G497&lt;&gt;0,'Finish order'!G497,"")</f>
        <v/>
      </c>
    </row>
    <row r="500" spans="1:7" ht="15.75" thickBot="1" x14ac:dyDescent="0.25">
      <c r="A500" s="19" t="str">
        <f>IF('Finish order'!F498&lt;&gt;0, 'Finish order'!A498,"")</f>
        <v/>
      </c>
      <c r="B500" s="20" t="str">
        <f>IF('Finish order'!F498&lt;&gt;0, 'Finish order'!B498,"")</f>
        <v/>
      </c>
      <c r="C500" s="20" t="str">
        <f>IF('Finish order'!F498&lt;&gt;0, 'Finish order'!D498,"")</f>
        <v/>
      </c>
      <c r="D500" s="7" t="str">
        <f>PROPER('Finish order'!H498)</f>
        <v/>
      </c>
      <c r="E500" s="16" t="str">
        <f>IF('Finish order'!I498&lt;&gt;0,'Finish order'!I498,"")</f>
        <v/>
      </c>
      <c r="F500" s="7" t="str">
        <f>IF('Finish order'!K498&lt;&gt;0, (UPPER(LEFT('Finish order'!K498,2))&amp;MID('Finish order'!K498,3,LEN('Finish order'!K498))), "")</f>
        <v/>
      </c>
      <c r="G500" s="23" t="str">
        <f>IF('Finish order'!G498&lt;&gt;0,'Finish order'!G498,"")</f>
        <v/>
      </c>
    </row>
    <row r="501" spans="1:7" ht="15.75" thickBot="1" x14ac:dyDescent="0.25">
      <c r="A501" s="19" t="str">
        <f>IF('Finish order'!F499&lt;&gt;0, 'Finish order'!A499,"")</f>
        <v/>
      </c>
      <c r="B501" s="20" t="str">
        <f>IF('Finish order'!F499&lt;&gt;0, 'Finish order'!B499,"")</f>
        <v/>
      </c>
      <c r="C501" s="20" t="str">
        <f>IF('Finish order'!F499&lt;&gt;0, 'Finish order'!D499,"")</f>
        <v/>
      </c>
      <c r="D501" s="7" t="str">
        <f>PROPER('Finish order'!H499)</f>
        <v/>
      </c>
      <c r="E501" s="16" t="str">
        <f>IF('Finish order'!I499&lt;&gt;0,'Finish order'!I499,"")</f>
        <v/>
      </c>
      <c r="F501" s="7" t="str">
        <f>IF('Finish order'!K499&lt;&gt;0, (UPPER(LEFT('Finish order'!K499,2))&amp;MID('Finish order'!K499,3,LEN('Finish order'!K499))), "")</f>
        <v/>
      </c>
      <c r="G501" s="23" t="str">
        <f>IF('Finish order'!G499&lt;&gt;0,'Finish order'!G499,"")</f>
        <v/>
      </c>
    </row>
    <row r="502" spans="1:7" ht="15.75" thickBot="1" x14ac:dyDescent="0.25">
      <c r="A502" s="19" t="str">
        <f>IF('Finish order'!F500&lt;&gt;0, 'Finish order'!A500,"")</f>
        <v/>
      </c>
      <c r="B502" s="20" t="str">
        <f>IF('Finish order'!F500&lt;&gt;0, 'Finish order'!B500,"")</f>
        <v/>
      </c>
      <c r="C502" s="20" t="str">
        <f>IF('Finish order'!F500&lt;&gt;0, 'Finish order'!D500,"")</f>
        <v/>
      </c>
      <c r="D502" s="7" t="str">
        <f>PROPER('Finish order'!H500)</f>
        <v/>
      </c>
      <c r="E502" s="16" t="str">
        <f>IF('Finish order'!I500&lt;&gt;0,'Finish order'!I500,"")</f>
        <v/>
      </c>
      <c r="F502" s="7" t="str">
        <f>IF('Finish order'!K500&lt;&gt;0, (UPPER(LEFT('Finish order'!K500,2))&amp;MID('Finish order'!K500,3,LEN('Finish order'!K500))), "")</f>
        <v/>
      </c>
      <c r="G502" s="23" t="str">
        <f>IF('Finish order'!G500&lt;&gt;0,'Finish order'!G500,"")</f>
        <v/>
      </c>
    </row>
    <row r="503" spans="1:7" x14ac:dyDescent="0.2">
      <c r="A503" s="19" t="str">
        <f>IF('Finish order'!F501&lt;&gt;0, 'Finish order'!A501,"")</f>
        <v/>
      </c>
      <c r="B503" s="20" t="str">
        <f>IF('Finish order'!F501&lt;&gt;0, 'Finish order'!B501,"")</f>
        <v/>
      </c>
      <c r="C503" s="20" t="str">
        <f>IF('Finish order'!F501&lt;&gt;0, 'Finish order'!D501,"")</f>
        <v/>
      </c>
      <c r="D503" s="7" t="str">
        <f>PROPER('Finish order'!H501)</f>
        <v/>
      </c>
      <c r="E503" s="16" t="str">
        <f>IF('Finish order'!I501&lt;&gt;0,'Finish order'!I501,"")</f>
        <v/>
      </c>
      <c r="F503" s="7" t="str">
        <f>IF('Finish order'!K501&lt;&gt;0, (UPPER(LEFT('Finish order'!K501,2))&amp;MID('Finish order'!K501,3,LEN('Finish order'!K501))), "")</f>
        <v/>
      </c>
      <c r="G503" s="23" t="str">
        <f>IF('Finish order'!G501&lt;&gt;0,'Finish order'!G501,"")</f>
        <v/>
      </c>
    </row>
  </sheetData>
  <mergeCells count="1">
    <mergeCell ref="A1:G1"/>
  </mergeCells>
  <pageMargins left="0.7" right="0.7" top="0.75" bottom="0.75" header="0.3" footer="0.3"/>
  <pageSetup paperSize="9" scale="47" fitToHeight="99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85A08-DAA1-E742-B060-5D93301B8EEE}">
  <dimension ref="A1:D501"/>
  <sheetViews>
    <sheetView topLeftCell="A496" workbookViewId="0">
      <selection activeCell="A498" sqref="A498"/>
    </sheetView>
  </sheetViews>
  <sheetFormatPr defaultColWidth="11.43359375" defaultRowHeight="15" x14ac:dyDescent="0.2"/>
  <cols>
    <col min="1" max="1" width="16.94921875" bestFit="1" customWidth="1"/>
  </cols>
  <sheetData>
    <row r="1" spans="1:4" x14ac:dyDescent="0.2">
      <c r="A1" t="s">
        <v>78</v>
      </c>
      <c r="B1" t="s">
        <v>2</v>
      </c>
      <c r="C1" t="s">
        <v>11</v>
      </c>
      <c r="D1" t="s">
        <v>9</v>
      </c>
    </row>
    <row r="2" spans="1:4" x14ac:dyDescent="0.2">
      <c r="A2" t="str">
        <f>'Published format'!D4</f>
        <v>Rob Sparkes</v>
      </c>
      <c r="B2" t="str">
        <f>'Published format'!F4</f>
        <v>MSEN</v>
      </c>
      <c r="C2" t="str">
        <f>'Published format'!E4</f>
        <v>Beverley AC</v>
      </c>
      <c r="D2" s="21">
        <f>'Published format'!G4</f>
        <v>3.1331018518518522E-2</v>
      </c>
    </row>
    <row r="3" spans="1:4" x14ac:dyDescent="0.2">
      <c r="A3" t="str">
        <f>'Published format'!D5</f>
        <v>Tom Bell</v>
      </c>
      <c r="B3" t="str">
        <f>'Published format'!F5</f>
        <v>MSEN</v>
      </c>
      <c r="C3" t="str">
        <f>'Published format'!E5</f>
        <v>North Leeds Fell Runners</v>
      </c>
      <c r="D3" s="21">
        <f>'Published format'!G5</f>
        <v>3.3541666666666664E-2</v>
      </c>
    </row>
    <row r="4" spans="1:4" x14ac:dyDescent="0.2">
      <c r="A4" t="str">
        <f>'Published format'!D6</f>
        <v>Sam Leadley</v>
      </c>
      <c r="B4" t="str">
        <f>'Published format'!F6</f>
        <v>MSEN</v>
      </c>
      <c r="C4" t="str">
        <f>'Published format'!E6</f>
        <v>Loftus &amp; Whitby AC</v>
      </c>
      <c r="D4" s="21">
        <f>'Published format'!G6</f>
        <v>3.3819444444444444E-2</v>
      </c>
    </row>
    <row r="5" spans="1:4" x14ac:dyDescent="0.2">
      <c r="A5" t="str">
        <f>'Published format'!D7</f>
        <v>Rory Bevin</v>
      </c>
      <c r="B5" t="str">
        <f>'Published format'!F7</f>
        <v>MSEN</v>
      </c>
      <c r="C5" t="str">
        <f>'Published format'!E7</f>
        <v>Individual#</v>
      </c>
      <c r="D5" s="21">
        <f>'Published format'!G7</f>
        <v>3.5011574074074077E-2</v>
      </c>
    </row>
    <row r="6" spans="1:4" x14ac:dyDescent="0.2">
      <c r="A6" t="str">
        <f>'Published format'!D8</f>
        <v>Rory Stead</v>
      </c>
      <c r="B6" t="str">
        <f>'Published format'!F8</f>
        <v>MSEN</v>
      </c>
      <c r="C6" t="str">
        <f>'Published format'!E8</f>
        <v>Keighley &amp; Craven AC</v>
      </c>
      <c r="D6" s="21">
        <f>'Published format'!G8</f>
        <v>3.5069444444444445E-2</v>
      </c>
    </row>
    <row r="7" spans="1:4" x14ac:dyDescent="0.2">
      <c r="A7" t="str">
        <f>'Published format'!D9</f>
        <v>Kian Stead</v>
      </c>
      <c r="B7" t="str">
        <f>'Published format'!F9</f>
        <v>MSEN</v>
      </c>
      <c r="C7" t="str">
        <f>'Published format'!E9</f>
        <v>Individual#</v>
      </c>
      <c r="D7" s="21">
        <f>'Published format'!G9</f>
        <v>3.5196759259259261E-2</v>
      </c>
    </row>
    <row r="8" spans="1:4" x14ac:dyDescent="0.2">
      <c r="A8" t="str">
        <f>'Published format'!D10</f>
        <v>Ian Rowan</v>
      </c>
      <c r="B8" t="str">
        <f>'Published format'!F10</f>
        <v>M45</v>
      </c>
      <c r="C8" t="str">
        <f>'Published format'!E10</f>
        <v>Esk Valley Fell Club</v>
      </c>
      <c r="D8" s="21">
        <f>'Published format'!G10</f>
        <v>3.5474537037037034E-2</v>
      </c>
    </row>
    <row r="9" spans="1:4" x14ac:dyDescent="0.2">
      <c r="A9" t="str">
        <f>'Published format'!D11</f>
        <v>Robert Preston</v>
      </c>
      <c r="B9" t="str">
        <f>'Published format'!F11</f>
        <v>MSEN</v>
      </c>
      <c r="C9" t="str">
        <f>'Published format'!E11</f>
        <v>Pickering RC</v>
      </c>
      <c r="D9" s="21">
        <f>'Published format'!G11</f>
        <v>3.5659722222222225E-2</v>
      </c>
    </row>
    <row r="10" spans="1:4" x14ac:dyDescent="0.2">
      <c r="A10" t="str">
        <f>'Published format'!D12</f>
        <v>Tim Grimwood</v>
      </c>
      <c r="B10" t="str">
        <f>'Published format'!F12</f>
        <v>M45</v>
      </c>
      <c r="C10" t="str">
        <f>'Published format'!E12</f>
        <v>Swaledale Runners</v>
      </c>
      <c r="D10" s="21">
        <f>'Published format'!G12</f>
        <v>3.5868055555555556E-2</v>
      </c>
    </row>
    <row r="11" spans="1:4" x14ac:dyDescent="0.2">
      <c r="A11" t="str">
        <f>'Published format'!D13</f>
        <v>Stephen Mcdougall</v>
      </c>
      <c r="B11" t="str">
        <f>'Published format'!F13</f>
        <v>MSEN</v>
      </c>
      <c r="C11" t="str">
        <f>'Published format'!E13</f>
        <v>Middlesbrough &amp; Cleveland Harriers</v>
      </c>
      <c r="D11" s="21">
        <f>'Published format'!G13</f>
        <v>3.6111111111111108E-2</v>
      </c>
    </row>
    <row r="12" spans="1:4" x14ac:dyDescent="0.2">
      <c r="A12" t="str">
        <f>'Published format'!D14</f>
        <v>Paul Lawton</v>
      </c>
      <c r="B12" t="str">
        <f>'Published format'!F14</f>
        <v>MSEN</v>
      </c>
      <c r="C12" t="str">
        <f>'Published format'!E14</f>
        <v>Scarborough AC</v>
      </c>
      <c r="D12" s="21">
        <f>'Published format'!G14</f>
        <v>3.7303240740740741E-2</v>
      </c>
    </row>
    <row r="13" spans="1:4" x14ac:dyDescent="0.2">
      <c r="A13" t="str">
        <f>'Published format'!D15</f>
        <v>Adrian Bushby</v>
      </c>
      <c r="B13" t="str">
        <f>'Published format'!F15</f>
        <v>M55</v>
      </c>
      <c r="C13" t="str">
        <f>'Published format'!E15</f>
        <v>City of Hull AC</v>
      </c>
      <c r="D13" s="21">
        <f>'Published format'!G15</f>
        <v>3.7476851851851851E-2</v>
      </c>
    </row>
    <row r="14" spans="1:4" x14ac:dyDescent="0.2">
      <c r="A14" t="str">
        <f>'Published format'!D16</f>
        <v>Peter Walker</v>
      </c>
      <c r="B14" t="str">
        <f>'Published format'!F16</f>
        <v>M40</v>
      </c>
      <c r="C14" t="str">
        <f>'Published format'!E16</f>
        <v>York Knavesmire Harriers</v>
      </c>
      <c r="D14" s="21">
        <f>'Published format'!G16</f>
        <v>3.7673611111111109E-2</v>
      </c>
    </row>
    <row r="15" spans="1:4" x14ac:dyDescent="0.2">
      <c r="A15" t="str">
        <f>'Published format'!D17</f>
        <v>Gareth Green</v>
      </c>
      <c r="B15" t="str">
        <f>'Published format'!F17</f>
        <v>M45</v>
      </c>
      <c r="C15" t="str">
        <f>'Published format'!E17</f>
        <v>York Knavesmire Harriers</v>
      </c>
      <c r="D15" s="21">
        <f>'Published format'!G17</f>
        <v>3.7928240740740742E-2</v>
      </c>
    </row>
    <row r="16" spans="1:4" x14ac:dyDescent="0.2">
      <c r="A16" t="str">
        <f>'Published format'!D18</f>
        <v>Stephen Pugh</v>
      </c>
      <c r="B16" t="str">
        <f>'Published format'!F18</f>
        <v>M55</v>
      </c>
      <c r="C16" t="str">
        <f>'Published format'!E18</f>
        <v>Esk Valley Fell Club</v>
      </c>
      <c r="D16" s="21">
        <f>'Published format'!G18</f>
        <v>3.8530092592592595E-2</v>
      </c>
    </row>
    <row r="17" spans="1:4" x14ac:dyDescent="0.2">
      <c r="A17" t="str">
        <f>'Published format'!D19</f>
        <v>Matthew Clark</v>
      </c>
      <c r="B17" t="str">
        <f>'Published format'!F19</f>
        <v>MU23</v>
      </c>
      <c r="C17" t="str">
        <f>'Published format'!E19</f>
        <v>Esk Valley Fell Club</v>
      </c>
      <c r="D17" s="21">
        <f>'Published format'!G19</f>
        <v>3.8865740740740742E-2</v>
      </c>
    </row>
    <row r="18" spans="1:4" x14ac:dyDescent="0.2">
      <c r="A18" t="str">
        <f>'Published format'!D20</f>
        <v>Ursula Catton</v>
      </c>
      <c r="B18" t="str">
        <f>'Published format'!F20</f>
        <v>WSEN</v>
      </c>
      <c r="C18" t="str">
        <f>'Published format'!E20</f>
        <v>York Knavesmire Harriers</v>
      </c>
      <c r="D18" s="21">
        <f>'Published format'!G20</f>
        <v>3.9131944444444441E-2</v>
      </c>
    </row>
    <row r="19" spans="1:4" x14ac:dyDescent="0.2">
      <c r="A19" t="str">
        <f>'Published format'!D21</f>
        <v>Sebastian Slater</v>
      </c>
      <c r="B19" t="str">
        <f>'Published format'!F21</f>
        <v>MSEN</v>
      </c>
      <c r="C19" t="str">
        <f>'Published format'!E21</f>
        <v>Dark Peak Fell Runners</v>
      </c>
      <c r="D19" s="21">
        <f>'Published format'!G21</f>
        <v>3.9328703703703706E-2</v>
      </c>
    </row>
    <row r="20" spans="1:4" x14ac:dyDescent="0.2">
      <c r="A20" t="str">
        <f>'Published format'!D22</f>
        <v>Dave Smith</v>
      </c>
      <c r="B20" t="str">
        <f>'Published format'!F22</f>
        <v>M55</v>
      </c>
      <c r="C20" t="str">
        <f>'Published format'!E22</f>
        <v>Pickering RC</v>
      </c>
      <c r="D20" s="21">
        <f>'Published format'!G22</f>
        <v>3.9398148148148147E-2</v>
      </c>
    </row>
    <row r="21" spans="1:4" x14ac:dyDescent="0.2">
      <c r="A21" t="str">
        <f>'Published format'!D23</f>
        <v>Hamish Miller</v>
      </c>
      <c r="B21" t="str">
        <f>'Published format'!F23</f>
        <v>MSEN</v>
      </c>
      <c r="C21" t="str">
        <f>'Published format'!E23</f>
        <v>Esk Valley Fell Club</v>
      </c>
      <c r="D21" s="21">
        <f>'Published format'!G23</f>
        <v>3.9525462962962964E-2</v>
      </c>
    </row>
    <row r="22" spans="1:4" x14ac:dyDescent="0.2">
      <c r="A22" t="str">
        <f>'Published format'!D24</f>
        <v>Damian Kilpin</v>
      </c>
      <c r="B22" t="str">
        <f>'Published format'!F24</f>
        <v>M45</v>
      </c>
      <c r="C22" t="str">
        <f>'Published format'!E24</f>
        <v>Penistone Footpath Runners &amp; AC</v>
      </c>
      <c r="D22" s="21">
        <f>'Published format'!G24</f>
        <v>3.965277777777778E-2</v>
      </c>
    </row>
    <row r="23" spans="1:4" x14ac:dyDescent="0.2">
      <c r="A23" t="str">
        <f>'Published format'!D25</f>
        <v>Richard Atkins</v>
      </c>
      <c r="B23" t="str">
        <f>'Published format'!F25</f>
        <v>M40</v>
      </c>
      <c r="C23" t="str">
        <f>'Published format'!E25</f>
        <v>North York Moors AC</v>
      </c>
      <c r="D23" s="21">
        <f>'Published format'!G25</f>
        <v>3.9814814814814817E-2</v>
      </c>
    </row>
    <row r="24" spans="1:4" x14ac:dyDescent="0.2">
      <c r="A24" t="str">
        <f>'Published format'!D26</f>
        <v>Reiner Hesse</v>
      </c>
      <c r="B24" t="str">
        <f>'Published format'!F26</f>
        <v>M50</v>
      </c>
      <c r="C24" t="str">
        <f>'Published format'!E26</f>
        <v>Loftus &amp; Whitby AC</v>
      </c>
      <c r="D24" s="21">
        <f>'Published format'!G26</f>
        <v>3.9918981481481479E-2</v>
      </c>
    </row>
    <row r="25" spans="1:4" x14ac:dyDescent="0.2">
      <c r="A25" t="str">
        <f>'Published format'!D27</f>
        <v>Brendan Anglim</v>
      </c>
      <c r="B25" t="str">
        <f>'Published format'!F27</f>
        <v>M50</v>
      </c>
      <c r="C25" t="str">
        <f>'Published format'!E27</f>
        <v>Easingwold RC</v>
      </c>
      <c r="D25" s="21">
        <f>'Published format'!G27</f>
        <v>4.0138888888888891E-2</v>
      </c>
    </row>
    <row r="26" spans="1:4" x14ac:dyDescent="0.2">
      <c r="A26" t="str">
        <f>'Published format'!D28</f>
        <v>Michael Richmond</v>
      </c>
      <c r="B26" t="str">
        <f>'Published format'!F28</f>
        <v>M45</v>
      </c>
      <c r="C26" t="str">
        <f>'Published format'!E28</f>
        <v>Pickering RC</v>
      </c>
      <c r="D26" s="21">
        <f>'Published format'!G28</f>
        <v>4.0266203703703707E-2</v>
      </c>
    </row>
    <row r="27" spans="1:4" x14ac:dyDescent="0.2">
      <c r="A27" t="str">
        <f>'Published format'!D29</f>
        <v>Chris Jefferies</v>
      </c>
      <c r="B27" t="str">
        <f>'Published format'!F29</f>
        <v>M50</v>
      </c>
      <c r="C27" t="str">
        <f>'Published format'!E29</f>
        <v>Billingham RC</v>
      </c>
      <c r="D27" s="21">
        <f>'Published format'!G29</f>
        <v>4.0497685185185185E-2</v>
      </c>
    </row>
    <row r="28" spans="1:4" x14ac:dyDescent="0.2">
      <c r="A28" t="str">
        <f>'Published format'!D30</f>
        <v>Lewis Hutchinson</v>
      </c>
      <c r="B28" t="str">
        <f>'Published format'!F30</f>
        <v>MSEN</v>
      </c>
      <c r="C28" t="str">
        <f>'Published format'!E30</f>
        <v>York Acorn RC</v>
      </c>
      <c r="D28" s="21">
        <f>'Published format'!G30</f>
        <v>4.0590277777777781E-2</v>
      </c>
    </row>
    <row r="29" spans="1:4" x14ac:dyDescent="0.2">
      <c r="A29" t="str">
        <f>'Published format'!D31</f>
        <v>Tom Hustwitt</v>
      </c>
      <c r="B29" t="str">
        <f>'Published format'!F31</f>
        <v>MSEN</v>
      </c>
      <c r="C29" t="str">
        <f>'Published format'!E31</f>
        <v>Esk Valley Fell Club</v>
      </c>
      <c r="D29" s="21">
        <f>'Published format'!G31</f>
        <v>4.0706018518518516E-2</v>
      </c>
    </row>
    <row r="30" spans="1:4" x14ac:dyDescent="0.2">
      <c r="A30" t="str">
        <f>'Published format'!D32</f>
        <v>Phil Smith</v>
      </c>
      <c r="B30" t="str">
        <f>'Published format'!F32</f>
        <v>MSEN</v>
      </c>
      <c r="C30" t="str">
        <f>'Published format'!E32</f>
        <v>Esk Valley Fell Club</v>
      </c>
      <c r="D30" s="21">
        <f>'Published format'!G32</f>
        <v>4.0729166666666664E-2</v>
      </c>
    </row>
    <row r="31" spans="1:4" x14ac:dyDescent="0.2">
      <c r="A31" t="str">
        <f>'Published format'!D33</f>
        <v>Ashley Dodgson</v>
      </c>
      <c r="B31" t="str">
        <f>'Published format'!F33</f>
        <v>M50</v>
      </c>
      <c r="C31" t="str">
        <f>'Published format'!E33</f>
        <v>Thirsk &amp; Sowerby Harriers</v>
      </c>
      <c r="D31" s="21">
        <f>'Published format'!G33</f>
        <v>4.0740740740740744E-2</v>
      </c>
    </row>
    <row r="32" spans="1:4" x14ac:dyDescent="0.2">
      <c r="A32" t="str">
        <f>'Published format'!D34</f>
        <v>Natalie Greaves</v>
      </c>
      <c r="B32" t="str">
        <f>'Published format'!F34</f>
        <v>W40</v>
      </c>
      <c r="C32" t="str">
        <f>'Published format'!E34</f>
        <v>York Knavesmire Harriers</v>
      </c>
      <c r="D32" s="21">
        <f>'Published format'!G34</f>
        <v>4.0798611111111112E-2</v>
      </c>
    </row>
    <row r="33" spans="1:4" x14ac:dyDescent="0.2">
      <c r="A33" t="str">
        <f>'Published format'!D35</f>
        <v>Duncan Allen</v>
      </c>
      <c r="B33" t="str">
        <f>'Published format'!F35</f>
        <v>MSEN</v>
      </c>
      <c r="C33" t="str">
        <f>'Published format'!E35</f>
        <v>Individual#</v>
      </c>
      <c r="D33" s="21">
        <f>'Published format'!G35</f>
        <v>4.1053240740740737E-2</v>
      </c>
    </row>
    <row r="34" spans="1:4" x14ac:dyDescent="0.2">
      <c r="A34" t="str">
        <f>'Published format'!D36</f>
        <v>Jim Rogers</v>
      </c>
      <c r="B34" t="str">
        <f>'Published format'!F36</f>
        <v>M60</v>
      </c>
      <c r="C34" t="str">
        <f>'Published format'!E36</f>
        <v>City of Hull AC</v>
      </c>
      <c r="D34" s="21">
        <f>'Published format'!G36</f>
        <v>4.116898148148148E-2</v>
      </c>
    </row>
    <row r="35" spans="1:4" x14ac:dyDescent="0.2">
      <c r="A35" t="str">
        <f>'Published format'!D37</f>
        <v>Rhona Marshall</v>
      </c>
      <c r="B35" t="str">
        <f>'Published format'!F37</f>
        <v>W40</v>
      </c>
      <c r="C35" t="str">
        <f>'Published format'!E37</f>
        <v>Scarborough AC</v>
      </c>
      <c r="D35" s="21">
        <f>'Published format'!G37</f>
        <v>4.1215277777777781E-2</v>
      </c>
    </row>
    <row r="36" spans="1:4" x14ac:dyDescent="0.2">
      <c r="A36" t="str">
        <f>'Published format'!D38</f>
        <v>Stephen Tilford</v>
      </c>
      <c r="B36" t="str">
        <f>'Published format'!F38</f>
        <v>M40</v>
      </c>
      <c r="C36" t="str">
        <f>'Published format'!E38</f>
        <v>Wakefield District H &amp; AC</v>
      </c>
      <c r="D36" s="21">
        <f>'Published format'!G38</f>
        <v>4.1226851851851855E-2</v>
      </c>
    </row>
    <row r="37" spans="1:4" x14ac:dyDescent="0.2">
      <c r="A37" t="str">
        <f>'Published format'!D39</f>
        <v>Ed Woollard</v>
      </c>
      <c r="B37" t="str">
        <f>'Published format'!F39</f>
        <v>M40</v>
      </c>
      <c r="C37" t="str">
        <f>'Published format'!E39</f>
        <v>York Acorn RC</v>
      </c>
      <c r="D37" s="21">
        <f>'Published format'!G39</f>
        <v>4.1238425925925928E-2</v>
      </c>
    </row>
    <row r="38" spans="1:4" x14ac:dyDescent="0.2">
      <c r="A38" t="str">
        <f>'Published format'!D40</f>
        <v>Jonathan Rowland</v>
      </c>
      <c r="B38" t="str">
        <f>'Published format'!F40</f>
        <v>M45</v>
      </c>
      <c r="C38" t="str">
        <f>'Published format'!E40</f>
        <v>Esk Valley Fell Club</v>
      </c>
      <c r="D38" s="21">
        <f>'Published format'!G40</f>
        <v>4.1585648148148149E-2</v>
      </c>
    </row>
    <row r="39" spans="1:4" x14ac:dyDescent="0.2">
      <c r="A39" t="str">
        <f>'Published format'!D41</f>
        <v>Neil Rip Ridsdale</v>
      </c>
      <c r="B39" t="str">
        <f>'Published format'!F41</f>
        <v>M65</v>
      </c>
      <c r="C39" t="str">
        <f>'Published format'!E41</f>
        <v>Esk Valley Fell Club</v>
      </c>
      <c r="D39" s="21">
        <f>'Published format'!G41</f>
        <v>4.1956018518518517E-2</v>
      </c>
    </row>
    <row r="40" spans="1:4" x14ac:dyDescent="0.2">
      <c r="A40" t="str">
        <f>'Published format'!D42</f>
        <v>Michael Shaw</v>
      </c>
      <c r="B40" t="str">
        <f>'Published format'!F42</f>
        <v>M40</v>
      </c>
      <c r="C40" t="str">
        <f>'Published format'!E42</f>
        <v>York Knavesmire Harriers</v>
      </c>
      <c r="D40" s="21">
        <f>'Published format'!G42</f>
        <v>4.2141203703703702E-2</v>
      </c>
    </row>
    <row r="41" spans="1:4" x14ac:dyDescent="0.2">
      <c r="A41" t="str">
        <f>'Published format'!D43</f>
        <v>Esther Harrison</v>
      </c>
      <c r="B41" t="str">
        <f>'Published format'!F43</f>
        <v>W40</v>
      </c>
      <c r="C41" t="str">
        <f>'Published format'!E43</f>
        <v>Thirsk &amp; Sowerby Harriers</v>
      </c>
      <c r="D41" s="21">
        <f>'Published format'!G43</f>
        <v>4.2407407407407408E-2</v>
      </c>
    </row>
    <row r="42" spans="1:4" x14ac:dyDescent="0.2">
      <c r="A42" t="str">
        <f>'Published format'!D44</f>
        <v>David Hughes</v>
      </c>
      <c r="B42" t="str">
        <f>'Published format'!F44</f>
        <v>M60</v>
      </c>
      <c r="C42" t="str">
        <f>'Published format'!E44</f>
        <v>North York Moors AC</v>
      </c>
      <c r="D42" s="21">
        <f>'Published format'!G44</f>
        <v>4.2476851851851849E-2</v>
      </c>
    </row>
    <row r="43" spans="1:4" x14ac:dyDescent="0.2">
      <c r="A43" t="str">
        <f>'Published format'!D45</f>
        <v>Martin Vasey</v>
      </c>
      <c r="B43" t="str">
        <f>'Published format'!F45</f>
        <v>M45</v>
      </c>
      <c r="C43" t="str">
        <f>'Published format'!E45</f>
        <v>Middlesbrough &amp; Cleveland Harriers</v>
      </c>
      <c r="D43" s="21">
        <f>'Published format'!G45</f>
        <v>4.2858796296296298E-2</v>
      </c>
    </row>
    <row r="44" spans="1:4" x14ac:dyDescent="0.2">
      <c r="A44" t="str">
        <f>'Published format'!D46</f>
        <v>Rob Illingworth</v>
      </c>
      <c r="B44" t="str">
        <f>'Published format'!F46</f>
        <v>MSEN</v>
      </c>
      <c r="C44" t="str">
        <f>'Published format'!E46</f>
        <v>Individual#</v>
      </c>
      <c r="D44" s="21">
        <f>'Published format'!G46</f>
        <v>4.3136574074074077E-2</v>
      </c>
    </row>
    <row r="45" spans="1:4" x14ac:dyDescent="0.2">
      <c r="A45" t="str">
        <f>'Published format'!D47</f>
        <v>Rose Mather</v>
      </c>
      <c r="B45" t="str">
        <f>'Published format'!F47</f>
        <v>WSEN</v>
      </c>
      <c r="C45" t="str">
        <f>'Published format'!E47</f>
        <v>York Knavesmire Harriers</v>
      </c>
      <c r="D45" s="21">
        <f>'Published format'!G47</f>
        <v>4.3240740740740739E-2</v>
      </c>
    </row>
    <row r="46" spans="1:4" x14ac:dyDescent="0.2">
      <c r="A46" t="str">
        <f>'Published format'!D48</f>
        <v>Richard Robinson</v>
      </c>
      <c r="B46" t="str">
        <f>'Published format'!F48</f>
        <v>M45</v>
      </c>
      <c r="C46" t="str">
        <f>'Published format'!E48</f>
        <v>Pickering RC</v>
      </c>
      <c r="D46" s="21">
        <f>'Published format'!G48</f>
        <v>4.3310185185185188E-2</v>
      </c>
    </row>
    <row r="47" spans="1:4" x14ac:dyDescent="0.2">
      <c r="A47" t="str">
        <f>'Published format'!D49</f>
        <v>Julian Wardman</v>
      </c>
      <c r="B47" t="str">
        <f>'Published format'!F49</f>
        <v>M55</v>
      </c>
      <c r="C47" t="str">
        <f>'Published format'!E49</f>
        <v>Esk Valley Fell Club</v>
      </c>
      <c r="D47" s="21">
        <f>'Published format'!G49</f>
        <v>4.3356481481481482E-2</v>
      </c>
    </row>
    <row r="48" spans="1:4" x14ac:dyDescent="0.2">
      <c r="A48" t="str">
        <f>'Published format'!D50</f>
        <v>Alex Linsley</v>
      </c>
      <c r="B48" t="str">
        <f>'Published format'!F50</f>
        <v>MSEN</v>
      </c>
      <c r="C48" t="str">
        <f>'Published format'!E50</f>
        <v>Individual#</v>
      </c>
      <c r="D48" s="21">
        <f>'Published format'!G50</f>
        <v>4.3506944444444445E-2</v>
      </c>
    </row>
    <row r="49" spans="1:4" x14ac:dyDescent="0.2">
      <c r="A49" t="str">
        <f>'Published format'!D51</f>
        <v>Jonathan Burt</v>
      </c>
      <c r="B49" t="str">
        <f>'Published format'!F51</f>
        <v>MSEN</v>
      </c>
      <c r="C49" t="str">
        <f>'Published format'!E51</f>
        <v>Bedale &amp; Aiskew Runners</v>
      </c>
      <c r="D49" s="21">
        <f>'Published format'!G51</f>
        <v>4.358796296296296E-2</v>
      </c>
    </row>
    <row r="50" spans="1:4" x14ac:dyDescent="0.2">
      <c r="A50" t="str">
        <f>'Published format'!D52</f>
        <v>Paul Woolhouse</v>
      </c>
      <c r="B50" t="str">
        <f>'Published format'!F52</f>
        <v>M50</v>
      </c>
      <c r="C50" t="str">
        <f>'Published format'!E52</f>
        <v>Individual#</v>
      </c>
      <c r="D50" s="21">
        <f>'Published format'!G52</f>
        <v>4.3668981481481482E-2</v>
      </c>
    </row>
    <row r="51" spans="1:4" x14ac:dyDescent="0.2">
      <c r="A51" t="str">
        <f>'Published format'!D53</f>
        <v>Dominic Wilson</v>
      </c>
      <c r="B51" t="str">
        <f>'Published format'!F53</f>
        <v>M40</v>
      </c>
      <c r="C51" t="str">
        <f>'Published format'!E53</f>
        <v>Individual#</v>
      </c>
      <c r="D51" s="21">
        <f>'Published format'!G53</f>
        <v>4.3680555555555556E-2</v>
      </c>
    </row>
    <row r="52" spans="1:4" x14ac:dyDescent="0.2">
      <c r="A52" t="str">
        <f>'Published format'!D54</f>
        <v>James Mullholland</v>
      </c>
      <c r="B52" t="str">
        <f>'Published format'!F54</f>
        <v>MSEN</v>
      </c>
      <c r="C52" t="str">
        <f>'Published format'!E54</f>
        <v>Individual#</v>
      </c>
      <c r="D52" s="21">
        <f>'Published format'!G54</f>
        <v>4.3807870370370372E-2</v>
      </c>
    </row>
    <row r="53" spans="1:4" x14ac:dyDescent="0.2">
      <c r="A53" t="str">
        <f>'Published format'!D55</f>
        <v>Russ Grayson</v>
      </c>
      <c r="B53" t="str">
        <f>'Published format'!F55</f>
        <v>M50</v>
      </c>
      <c r="C53" t="str">
        <f>'Published format'!E55</f>
        <v>Pickering RC</v>
      </c>
      <c r="D53" s="21">
        <f>'Published format'!G55</f>
        <v>4.4236111111111108E-2</v>
      </c>
    </row>
    <row r="54" spans="1:4" x14ac:dyDescent="0.2">
      <c r="A54" t="str">
        <f>'Published format'!D56</f>
        <v>Kieron Niven</v>
      </c>
      <c r="B54" t="str">
        <f>'Published format'!F56</f>
        <v>M45</v>
      </c>
      <c r="C54" t="str">
        <f>'Published format'!E56</f>
        <v>York Knavesmire Harriers</v>
      </c>
      <c r="D54" s="21">
        <f>'Published format'!G56</f>
        <v>4.4583333333333336E-2</v>
      </c>
    </row>
    <row r="55" spans="1:4" x14ac:dyDescent="0.2">
      <c r="A55" t="str">
        <f>'Published format'!D57</f>
        <v>Sam Dredge</v>
      </c>
      <c r="B55" t="str">
        <f>'Published format'!F57</f>
        <v>M40</v>
      </c>
      <c r="C55" t="str">
        <f>'Published format'!E57</f>
        <v>York Acorn RC</v>
      </c>
      <c r="D55" s="21">
        <f>'Published format'!G57</f>
        <v>4.4618055555555557E-2</v>
      </c>
    </row>
    <row r="56" spans="1:4" x14ac:dyDescent="0.2">
      <c r="A56" t="str">
        <f>'Published format'!D58</f>
        <v>Dan Rhodes</v>
      </c>
      <c r="B56" t="str">
        <f>'Published format'!F58</f>
        <v>M55</v>
      </c>
      <c r="C56" t="str">
        <f>'Published format'!E58</f>
        <v>Durham Fell Runners</v>
      </c>
      <c r="D56" s="21">
        <f>'Published format'!G58</f>
        <v>4.4699074074074072E-2</v>
      </c>
    </row>
    <row r="57" spans="1:4" x14ac:dyDescent="0.2">
      <c r="A57" t="str">
        <f>'Published format'!D59</f>
        <v>Georgia Campbell</v>
      </c>
      <c r="B57" t="str">
        <f>'Published format'!F59</f>
        <v>WSEN</v>
      </c>
      <c r="C57" t="str">
        <f>'Published format'!E59</f>
        <v>Individual#</v>
      </c>
      <c r="D57" s="21">
        <f>'Published format'!G59</f>
        <v>4.4791666666666667E-2</v>
      </c>
    </row>
    <row r="58" spans="1:4" x14ac:dyDescent="0.2">
      <c r="A58" t="str">
        <f>'Published format'!D60</f>
        <v>Angus Sanderson</v>
      </c>
      <c r="B58" t="str">
        <f>'Published format'!F60</f>
        <v>M55</v>
      </c>
      <c r="C58" t="str">
        <f>'Published format'!E60</f>
        <v>North York Moors AC</v>
      </c>
      <c r="D58" s="21">
        <f>'Published format'!G60</f>
        <v>4.5127314814814815E-2</v>
      </c>
    </row>
    <row r="59" spans="1:4" x14ac:dyDescent="0.2">
      <c r="A59" t="str">
        <f>'Published format'!D61</f>
        <v>Stephen Roe</v>
      </c>
      <c r="B59" t="str">
        <f>'Published format'!F61</f>
        <v>MSEN</v>
      </c>
      <c r="C59" t="str">
        <f>'Published format'!E61</f>
        <v>Billingham RC</v>
      </c>
      <c r="D59" s="21">
        <f>'Published format'!G61</f>
        <v>4.5335648148148146E-2</v>
      </c>
    </row>
    <row r="60" spans="1:4" x14ac:dyDescent="0.2">
      <c r="A60" t="str">
        <f>'Published format'!D62</f>
        <v>Graham Gill</v>
      </c>
      <c r="B60" t="str">
        <f>'Published format'!F62</f>
        <v>M40</v>
      </c>
      <c r="C60" t="str">
        <f>'Published format'!E62</f>
        <v>York Knavesmire Harriers</v>
      </c>
      <c r="D60" s="21">
        <f>'Published format'!G62</f>
        <v>4.5555555555555557E-2</v>
      </c>
    </row>
    <row r="61" spans="1:4" x14ac:dyDescent="0.2">
      <c r="A61" t="str">
        <f>'Published format'!D63</f>
        <v>Nigel Briggs</v>
      </c>
      <c r="B61" t="str">
        <f>'Published format'!F63</f>
        <v>M60</v>
      </c>
      <c r="C61" t="str">
        <f>'Published format'!E63</f>
        <v>North York Moors AC</v>
      </c>
      <c r="D61" s="21">
        <f>'Published format'!G63</f>
        <v>4.5752314814814815E-2</v>
      </c>
    </row>
    <row r="62" spans="1:4" x14ac:dyDescent="0.2">
      <c r="A62" t="str">
        <f>'Published format'!D64</f>
        <v>Philip Cornforth</v>
      </c>
      <c r="B62" t="str">
        <f>'Published format'!F64</f>
        <v>M55</v>
      </c>
      <c r="C62" t="str">
        <f>'Published format'!E64</f>
        <v>Knaresborough Striders</v>
      </c>
      <c r="D62" s="21">
        <f>'Published format'!G64</f>
        <v>4.5787037037037036E-2</v>
      </c>
    </row>
    <row r="63" spans="1:4" x14ac:dyDescent="0.2">
      <c r="A63" t="str">
        <f>'Published format'!D65</f>
        <v>Andrew Gamble</v>
      </c>
      <c r="B63" t="str">
        <f>'Published format'!F65</f>
        <v>M50</v>
      </c>
      <c r="C63" t="str">
        <f>'Published format'!E65</f>
        <v>Individual#</v>
      </c>
      <c r="D63" s="21">
        <f>'Published format'!G65</f>
        <v>4.5844907407407411E-2</v>
      </c>
    </row>
    <row r="64" spans="1:4" x14ac:dyDescent="0.2">
      <c r="A64" t="str">
        <f>'Published format'!D66</f>
        <v>Kevin Holmes</v>
      </c>
      <c r="B64" t="str">
        <f>'Published format'!F66</f>
        <v>M60</v>
      </c>
      <c r="C64" t="str">
        <f>'Published format'!E66</f>
        <v>Individual#</v>
      </c>
      <c r="D64" s="21">
        <f>'Published format'!G66</f>
        <v>4.5891203703703705E-2</v>
      </c>
    </row>
    <row r="65" spans="1:4" x14ac:dyDescent="0.2">
      <c r="A65" t="str">
        <f>'Published format'!D67</f>
        <v>Chris Crookes</v>
      </c>
      <c r="B65" t="str">
        <f>'Published format'!F67</f>
        <v>MSEN</v>
      </c>
      <c r="C65" t="str">
        <f>'Published format'!E67</f>
        <v>Individual#</v>
      </c>
      <c r="D65" s="21">
        <f>'Published format'!G67</f>
        <v>4.5914351851851852E-2</v>
      </c>
    </row>
    <row r="66" spans="1:4" x14ac:dyDescent="0.2">
      <c r="A66" t="str">
        <f>'Published format'!D68</f>
        <v>Karl Edwards</v>
      </c>
      <c r="B66" t="str">
        <f>'Published format'!F68</f>
        <v>M70</v>
      </c>
      <c r="C66" t="str">
        <f>'Published format'!E68</f>
        <v>Hartlepool Burn Road Harriers</v>
      </c>
      <c r="D66" s="21">
        <f>'Published format'!G68</f>
        <v>4.6018518518518521E-2</v>
      </c>
    </row>
    <row r="67" spans="1:4" x14ac:dyDescent="0.2">
      <c r="A67" t="str">
        <f>'Published format'!D69</f>
        <v>Hem Rana</v>
      </c>
      <c r="B67" t="str">
        <f>'Published format'!F69</f>
        <v>M45</v>
      </c>
      <c r="C67" t="str">
        <f>'Published format'!E69</f>
        <v>York Knavesmire Harriers</v>
      </c>
      <c r="D67" s="21">
        <f>'Published format'!G69</f>
        <v>4.6504629629629632E-2</v>
      </c>
    </row>
    <row r="68" spans="1:4" x14ac:dyDescent="0.2">
      <c r="A68" t="str">
        <f>'Published format'!D70</f>
        <v>David Sanderson</v>
      </c>
      <c r="B68" t="str">
        <f>'Published format'!F70</f>
        <v>M55</v>
      </c>
      <c r="C68" t="str">
        <f>'Published format'!E70</f>
        <v>Esk Valley Fell Club</v>
      </c>
      <c r="D68" s="21">
        <f>'Published format'!G70</f>
        <v>4.6550925925925926E-2</v>
      </c>
    </row>
    <row r="69" spans="1:4" x14ac:dyDescent="0.2">
      <c r="A69" t="str">
        <f>'Published format'!D71</f>
        <v>Robert Bailey</v>
      </c>
      <c r="B69" t="str">
        <f>'Published format'!F71</f>
        <v>MSEN</v>
      </c>
      <c r="C69" t="str">
        <f>'Published format'!E71</f>
        <v>Scarborough AC</v>
      </c>
      <c r="D69" s="21">
        <f>'Published format'!G71</f>
        <v>4.670138888888889E-2</v>
      </c>
    </row>
    <row r="70" spans="1:4" x14ac:dyDescent="0.2">
      <c r="A70" t="str">
        <f>'Published format'!D72</f>
        <v>David Bannister</v>
      </c>
      <c r="B70" t="str">
        <f>'Published format'!F72</f>
        <v>M50</v>
      </c>
      <c r="C70" t="str">
        <f>'Published format'!E72</f>
        <v>York Acorn RC</v>
      </c>
      <c r="D70" s="21">
        <f>'Published format'!G72</f>
        <v>4.6956018518518522E-2</v>
      </c>
    </row>
    <row r="71" spans="1:4" x14ac:dyDescent="0.2">
      <c r="A71" t="str">
        <f>'Published format'!D73</f>
        <v>Trudy Morrice</v>
      </c>
      <c r="B71" t="str">
        <f>'Published format'!F73</f>
        <v>W55</v>
      </c>
      <c r="C71" t="str">
        <f>'Published format'!E73</f>
        <v>Thirsk &amp; Sowerby Harriers</v>
      </c>
      <c r="D71" s="21">
        <f>'Published format'!G73</f>
        <v>4.7129629629629632E-2</v>
      </c>
    </row>
    <row r="72" spans="1:4" x14ac:dyDescent="0.2">
      <c r="A72" t="str">
        <f>'Published format'!D74</f>
        <v>Giles Hawking</v>
      </c>
      <c r="B72" t="str">
        <f>'Published format'!F74</f>
        <v>M50</v>
      </c>
      <c r="C72" t="str">
        <f>'Published format'!E74</f>
        <v>York Knavesmire Harriers</v>
      </c>
      <c r="D72" s="21">
        <f>'Published format'!G74</f>
        <v>4.7384259259259258E-2</v>
      </c>
    </row>
    <row r="73" spans="1:4" x14ac:dyDescent="0.2">
      <c r="A73" t="str">
        <f>'Published format'!D75</f>
        <v>Paul Chapman</v>
      </c>
      <c r="B73" t="str">
        <f>'Published format'!F75</f>
        <v>M45</v>
      </c>
      <c r="C73" t="str">
        <f>'Published format'!E75</f>
        <v>Thirsk &amp; Sowerby Harriers</v>
      </c>
      <c r="D73" s="21">
        <f>'Published format'!G75</f>
        <v>4.746527777777778E-2</v>
      </c>
    </row>
    <row r="74" spans="1:4" x14ac:dyDescent="0.2">
      <c r="A74" t="str">
        <f>'Published format'!D76</f>
        <v>Paul Havis</v>
      </c>
      <c r="B74" t="str">
        <f>'Published format'!F76</f>
        <v>M60</v>
      </c>
      <c r="C74" t="str">
        <f>'Published format'!E76</f>
        <v>Individual#</v>
      </c>
      <c r="D74" s="21">
        <f>'Published format'!G76</f>
        <v>4.763888888888889E-2</v>
      </c>
    </row>
    <row r="75" spans="1:4" x14ac:dyDescent="0.2">
      <c r="A75" t="str">
        <f>'Published format'!D77</f>
        <v>Jess Evans</v>
      </c>
      <c r="B75" t="str">
        <f>'Published format'!F77</f>
        <v>W45</v>
      </c>
      <c r="C75" t="str">
        <f>'Published format'!E77</f>
        <v>St Theresa's AC</v>
      </c>
      <c r="D75" s="21">
        <f>'Published format'!G77</f>
        <v>4.7812500000000001E-2</v>
      </c>
    </row>
    <row r="76" spans="1:4" x14ac:dyDescent="0.2">
      <c r="A76" t="str">
        <f>'Published format'!D78</f>
        <v>Hester Butterworth</v>
      </c>
      <c r="B76" t="str">
        <f>'Published format'!F78</f>
        <v>W55</v>
      </c>
      <c r="C76" t="str">
        <f>'Published format'!E78</f>
        <v>Scarborough AC</v>
      </c>
      <c r="D76" s="21">
        <f>'Published format'!G78</f>
        <v>4.7974537037037038E-2</v>
      </c>
    </row>
    <row r="77" spans="1:4" x14ac:dyDescent="0.2">
      <c r="A77" t="str">
        <f>'Published format'!D79</f>
        <v>Michael Leadbetter</v>
      </c>
      <c r="B77" t="str">
        <f>'Published format'!F79</f>
        <v>M40</v>
      </c>
      <c r="C77" t="str">
        <f>'Published format'!E79</f>
        <v>York Acorn RC</v>
      </c>
      <c r="D77" s="21">
        <f>'Published format'!G79</f>
        <v>4.8425925925925928E-2</v>
      </c>
    </row>
    <row r="78" spans="1:4" x14ac:dyDescent="0.2">
      <c r="A78" t="str">
        <f>'Published format'!D80</f>
        <v>Graham D Palmer</v>
      </c>
      <c r="B78" t="str">
        <f>'Published format'!F80</f>
        <v>M60</v>
      </c>
      <c r="C78" t="str">
        <f>'Published format'!E80</f>
        <v>Loftus &amp; Whitby AC</v>
      </c>
      <c r="D78" s="21">
        <f>'Published format'!G80</f>
        <v>4.9212962962962965E-2</v>
      </c>
    </row>
    <row r="79" spans="1:4" x14ac:dyDescent="0.2">
      <c r="A79" t="str">
        <f>'Published format'!D81</f>
        <v>Steph Lishman</v>
      </c>
      <c r="B79" t="str">
        <f>'Published format'!F81</f>
        <v>W50</v>
      </c>
      <c r="C79" t="str">
        <f>'Published format'!E81</f>
        <v>Esk Valley Fell Club</v>
      </c>
      <c r="D79" s="21">
        <f>'Published format'!G81</f>
        <v>4.9270833333333333E-2</v>
      </c>
    </row>
    <row r="80" spans="1:4" x14ac:dyDescent="0.2">
      <c r="A80" t="str">
        <f>'Published format'!D82</f>
        <v>Simon Lawson</v>
      </c>
      <c r="B80" t="str">
        <f>'Published format'!F82</f>
        <v>M60</v>
      </c>
      <c r="C80" t="str">
        <f>'Published format'!E82</f>
        <v>Nidderdale Fell &amp; Trail</v>
      </c>
      <c r="D80" s="21">
        <f>'Published format'!G82</f>
        <v>4.9340277777777775E-2</v>
      </c>
    </row>
    <row r="81" spans="1:4" x14ac:dyDescent="0.2">
      <c r="A81" t="str">
        <f>'Published format'!D83</f>
        <v>Christopher Clayton</v>
      </c>
      <c r="B81" t="str">
        <f>'Published format'!F83</f>
        <v>M60</v>
      </c>
      <c r="C81" t="str">
        <f>'Published format'!E83</f>
        <v>Scarborough AC</v>
      </c>
      <c r="D81" s="21">
        <f>'Published format'!G83</f>
        <v>4.9479166666666664E-2</v>
      </c>
    </row>
    <row r="82" spans="1:4" x14ac:dyDescent="0.2">
      <c r="A82" t="str">
        <f>'Published format'!D84</f>
        <v>David Orange</v>
      </c>
      <c r="B82" t="str">
        <f>'Published format'!F84</f>
        <v>M40</v>
      </c>
      <c r="C82" t="str">
        <f>'Published format'!E84</f>
        <v>Individual#</v>
      </c>
      <c r="D82" s="21">
        <f>'Published format'!G84</f>
        <v>4.9641203703703701E-2</v>
      </c>
    </row>
    <row r="83" spans="1:4" x14ac:dyDescent="0.2">
      <c r="A83" t="str">
        <f>'Published format'!D85</f>
        <v>Catherine Shutt</v>
      </c>
      <c r="B83" t="str">
        <f>'Published format'!F85</f>
        <v>W50</v>
      </c>
      <c r="C83" t="str">
        <f>'Published format'!E85</f>
        <v>North York Moors AC</v>
      </c>
      <c r="D83" s="21">
        <f>'Published format'!G85</f>
        <v>4.974537037037037E-2</v>
      </c>
    </row>
    <row r="84" spans="1:4" x14ac:dyDescent="0.2">
      <c r="A84" t="str">
        <f>'Published format'!D86</f>
        <v>David Owuor</v>
      </c>
      <c r="B84" t="str">
        <f>'Published format'!F86</f>
        <v>M50</v>
      </c>
      <c r="C84" t="str">
        <f>'Published format'!E86</f>
        <v>Pickering RC</v>
      </c>
      <c r="D84" s="21">
        <f>'Published format'!G86</f>
        <v>4.9780092592592591E-2</v>
      </c>
    </row>
    <row r="85" spans="1:4" x14ac:dyDescent="0.2">
      <c r="A85" t="str">
        <f>'Published format'!D87</f>
        <v>Chris Bowles</v>
      </c>
      <c r="B85" t="str">
        <f>'Published format'!F87</f>
        <v>MSEN</v>
      </c>
      <c r="C85" t="str">
        <f>'Published format'!E87</f>
        <v>Individual#</v>
      </c>
      <c r="D85" s="21">
        <f>'Published format'!G87</f>
        <v>4.9814814814814812E-2</v>
      </c>
    </row>
    <row r="86" spans="1:4" x14ac:dyDescent="0.2">
      <c r="A86" t="str">
        <f>'Published format'!D88</f>
        <v>Abigail Carter</v>
      </c>
      <c r="B86" t="str">
        <f>'Published format'!F88</f>
        <v>W45</v>
      </c>
      <c r="C86" t="str">
        <f>'Published format'!E88</f>
        <v>St Theresa's AC</v>
      </c>
      <c r="D86" s="21">
        <f>'Published format'!G88</f>
        <v>4.9895833333333334E-2</v>
      </c>
    </row>
    <row r="87" spans="1:4" x14ac:dyDescent="0.2">
      <c r="A87" t="str">
        <f>'Published format'!D89</f>
        <v>Oscar Anglim</v>
      </c>
      <c r="B87" t="str">
        <f>'Published format'!F89</f>
        <v>MSEN</v>
      </c>
      <c r="C87" t="str">
        <f>'Published format'!E89</f>
        <v>CLOK</v>
      </c>
      <c r="D87" s="21">
        <f>'Published format'!G89</f>
        <v>4.9988425925925929E-2</v>
      </c>
    </row>
    <row r="88" spans="1:4" x14ac:dyDescent="0.2">
      <c r="A88" t="str">
        <f>'Published format'!D90</f>
        <v>Mark May</v>
      </c>
      <c r="B88" t="str">
        <f>'Published format'!F90</f>
        <v>M60</v>
      </c>
      <c r="C88" t="str">
        <f>'Published format'!E90</f>
        <v>Scarborough AC</v>
      </c>
      <c r="D88" s="21">
        <f>'Published format'!G90</f>
        <v>5.0138888888888886E-2</v>
      </c>
    </row>
    <row r="89" spans="1:4" x14ac:dyDescent="0.2">
      <c r="A89" t="str">
        <f>'Published format'!D91</f>
        <v>Andrew Johnson</v>
      </c>
      <c r="B89" t="str">
        <f>'Published format'!F91</f>
        <v>M55</v>
      </c>
      <c r="C89" t="str">
        <f>'Published format'!E91</f>
        <v>Beverley AC</v>
      </c>
      <c r="D89" s="21">
        <f>'Published format'!G91</f>
        <v>5.0324074074074077E-2</v>
      </c>
    </row>
    <row r="90" spans="1:4" x14ac:dyDescent="0.2">
      <c r="A90" t="str">
        <f>'Published format'!D92</f>
        <v>Kirsty Brown</v>
      </c>
      <c r="B90" t="str">
        <f>'Published format'!F92</f>
        <v>WSEN</v>
      </c>
      <c r="C90" t="str">
        <f>'Published format'!E92</f>
        <v>Pickering RC</v>
      </c>
      <c r="D90" s="21">
        <f>'Published format'!G92</f>
        <v>5.0381944444444444E-2</v>
      </c>
    </row>
    <row r="91" spans="1:4" x14ac:dyDescent="0.2">
      <c r="A91" t="str">
        <f>'Published format'!D93</f>
        <v>Nigel Dove</v>
      </c>
      <c r="B91" t="str">
        <f>'Published format'!F93</f>
        <v>M45</v>
      </c>
      <c r="C91" t="str">
        <f>'Published format'!E93</f>
        <v>Individual#</v>
      </c>
      <c r="D91" s="21">
        <f>'Published format'!G93</f>
        <v>5.0590277777777776E-2</v>
      </c>
    </row>
    <row r="92" spans="1:4" x14ac:dyDescent="0.2">
      <c r="A92" t="str">
        <f>'Published format'!D94</f>
        <v>Bryan Drew</v>
      </c>
      <c r="B92" t="str">
        <f>'Published format'!F94</f>
        <v>M55</v>
      </c>
      <c r="C92" t="str">
        <f>'Published format'!E94</f>
        <v>York Knavesmire Harriers</v>
      </c>
      <c r="D92" s="21">
        <f>'Published format'!G94</f>
        <v>5.0601851851851849E-2</v>
      </c>
    </row>
    <row r="93" spans="1:4" x14ac:dyDescent="0.2">
      <c r="A93" t="str">
        <f>'Published format'!D95</f>
        <v>Alexander Guille</v>
      </c>
      <c r="B93" t="str">
        <f>'Published format'!F95</f>
        <v>MSEN</v>
      </c>
      <c r="C93" t="str">
        <f>'Published format'!E95</f>
        <v>Individual#</v>
      </c>
      <c r="D93" s="21">
        <f>'Published format'!G95</f>
        <v>5.0613425925925923E-2</v>
      </c>
    </row>
    <row r="94" spans="1:4" x14ac:dyDescent="0.2">
      <c r="A94" t="str">
        <f>'Published format'!D96</f>
        <v>Mick Cooper</v>
      </c>
      <c r="B94" t="str">
        <f>'Published format'!F96</f>
        <v>M60</v>
      </c>
      <c r="C94" t="str">
        <f>'Published format'!E96</f>
        <v>Tormorden Harriers</v>
      </c>
      <c r="D94" s="21">
        <f>'Published format'!G96</f>
        <v>5.0694444444444445E-2</v>
      </c>
    </row>
    <row r="95" spans="1:4" x14ac:dyDescent="0.2">
      <c r="A95" t="str">
        <f>'Published format'!D97</f>
        <v>Stewart Mechie</v>
      </c>
      <c r="B95" t="str">
        <f>'Published format'!F97</f>
        <v>M65</v>
      </c>
      <c r="C95" t="str">
        <f>'Published format'!E97</f>
        <v>Individual#</v>
      </c>
      <c r="D95" s="21">
        <f>'Published format'!G97</f>
        <v>5.0763888888888886E-2</v>
      </c>
    </row>
    <row r="96" spans="1:4" x14ac:dyDescent="0.2">
      <c r="A96" t="str">
        <f>'Published format'!D98</f>
        <v>Richard Crone</v>
      </c>
      <c r="B96" t="str">
        <f>'Published format'!F98</f>
        <v>M55</v>
      </c>
      <c r="C96" t="str">
        <f>'Published format'!E98</f>
        <v>East Hull Harriers &amp; AC</v>
      </c>
      <c r="D96" s="21">
        <f>'Published format'!G98</f>
        <v>5.0856481481481482E-2</v>
      </c>
    </row>
    <row r="97" spans="1:4" x14ac:dyDescent="0.2">
      <c r="A97" t="str">
        <f>'Published format'!D99</f>
        <v>Emily Loftus</v>
      </c>
      <c r="B97" t="str">
        <f>'Published format'!F99</f>
        <v>WSEN</v>
      </c>
      <c r="C97" t="str">
        <f>'Published format'!E99</f>
        <v>Pickering RC</v>
      </c>
      <c r="D97" s="21">
        <f>'Published format'!G99</f>
        <v>5.0902777777777776E-2</v>
      </c>
    </row>
    <row r="98" spans="1:4" x14ac:dyDescent="0.2">
      <c r="A98" t="str">
        <f>'Published format'!D100</f>
        <v>Ed Snow</v>
      </c>
      <c r="B98" t="str">
        <f>'Published format'!F100</f>
        <v>M45</v>
      </c>
      <c r="C98" t="str">
        <f>'Published format'!E100</f>
        <v>York Acorn RC</v>
      </c>
      <c r="D98" s="21">
        <f>'Published format'!G100</f>
        <v>5.1111111111111114E-2</v>
      </c>
    </row>
    <row r="99" spans="1:4" x14ac:dyDescent="0.2">
      <c r="A99" t="str">
        <f>'Published format'!D101</f>
        <v>Paul Wilkin</v>
      </c>
      <c r="B99" t="str">
        <f>'Published format'!F101</f>
        <v>M55</v>
      </c>
      <c r="C99" t="str">
        <f>'Published format'!E101</f>
        <v>Middlesbrough &amp; Cleveland Harriers</v>
      </c>
      <c r="D99" s="21">
        <f>'Published format'!G101</f>
        <v>5.1319444444444445E-2</v>
      </c>
    </row>
    <row r="100" spans="1:4" x14ac:dyDescent="0.2">
      <c r="A100" t="str">
        <f>'Published format'!D102</f>
        <v>Lucy Saggers</v>
      </c>
      <c r="B100" t="str">
        <f>'Published format'!F102</f>
        <v>W55</v>
      </c>
      <c r="C100" t="str">
        <f>'Published format'!E102</f>
        <v>Pickering RC</v>
      </c>
      <c r="D100" s="21">
        <f>'Published format'!G102</f>
        <v>5.1770833333333335E-2</v>
      </c>
    </row>
    <row r="101" spans="1:4" x14ac:dyDescent="0.2">
      <c r="A101" t="str">
        <f>'Published format'!D103</f>
        <v>Alan Simpson</v>
      </c>
      <c r="B101" t="str">
        <f>'Published format'!F103</f>
        <v>M55</v>
      </c>
      <c r="C101" t="str">
        <f>'Published format'!E103</f>
        <v>Thirsk &amp; Sowerby Harriers</v>
      </c>
      <c r="D101" s="21">
        <f>'Published format'!G103</f>
        <v>5.1805555555555556E-2</v>
      </c>
    </row>
    <row r="102" spans="1:4" x14ac:dyDescent="0.2">
      <c r="A102" t="str">
        <f>'Published format'!D104</f>
        <v>Richard Parkin</v>
      </c>
      <c r="B102" t="str">
        <f>'Published format'!F104</f>
        <v>M65</v>
      </c>
      <c r="C102" t="str">
        <f>'Published format'!E104</f>
        <v>Beverley AC</v>
      </c>
      <c r="D102" s="21">
        <f>'Published format'!G104</f>
        <v>5.1874999999999998E-2</v>
      </c>
    </row>
    <row r="103" spans="1:4" x14ac:dyDescent="0.2">
      <c r="A103" t="str">
        <f>'Published format'!D105</f>
        <v>Michael Keavney</v>
      </c>
      <c r="B103" t="str">
        <f>'Published format'!F105</f>
        <v>M60</v>
      </c>
      <c r="C103" t="str">
        <f>'Published format'!E105</f>
        <v>Swaledale Runners</v>
      </c>
      <c r="D103" s="21">
        <f>'Published format'!G105</f>
        <v>5.2291666666666667E-2</v>
      </c>
    </row>
    <row r="104" spans="1:4" x14ac:dyDescent="0.2">
      <c r="A104" t="str">
        <f>'Published format'!D106</f>
        <v>Louise Mayfield</v>
      </c>
      <c r="B104" t="str">
        <f>'Published format'!F106</f>
        <v>W50</v>
      </c>
      <c r="C104" t="str">
        <f>'Published format'!E106</f>
        <v>Thirsk &amp; Sowerby Harriers</v>
      </c>
      <c r="D104" s="21">
        <f>'Published format'!G106</f>
        <v>5.2407407407407409E-2</v>
      </c>
    </row>
    <row r="105" spans="1:4" x14ac:dyDescent="0.2">
      <c r="A105" t="str">
        <f>'Published format'!D107</f>
        <v>Kate Ruffell</v>
      </c>
      <c r="B105" t="str">
        <f>'Published format'!F107</f>
        <v>W60</v>
      </c>
      <c r="C105" t="str">
        <f>'Published format'!E107</f>
        <v>Matlock AC</v>
      </c>
      <c r="D105" s="21">
        <f>'Published format'!G107</f>
        <v>5.2627314814814814E-2</v>
      </c>
    </row>
    <row r="106" spans="1:4" x14ac:dyDescent="0.2">
      <c r="A106" t="str">
        <f>'Published format'!D108</f>
        <v>Stephen Mummery</v>
      </c>
      <c r="B106" t="str">
        <f>'Published format'!F108</f>
        <v>M70</v>
      </c>
      <c r="C106" t="str">
        <f>'Published format'!E108</f>
        <v>Individual#</v>
      </c>
      <c r="D106" s="21">
        <f>'Published format'!G108</f>
        <v>5.2777777777777778E-2</v>
      </c>
    </row>
    <row r="107" spans="1:4" x14ac:dyDescent="0.2">
      <c r="A107" t="str">
        <f>'Published format'!D109</f>
        <v>Robyn Watson</v>
      </c>
      <c r="B107" t="str">
        <f>'Published format'!F109</f>
        <v>WSEN</v>
      </c>
      <c r="C107" t="str">
        <f>'Published format'!E109</f>
        <v>Esk Valley Fell Club</v>
      </c>
      <c r="D107" s="21">
        <f>'Published format'!G109</f>
        <v>5.28587962962963E-2</v>
      </c>
    </row>
    <row r="108" spans="1:4" x14ac:dyDescent="0.2">
      <c r="A108" t="str">
        <f>'Published format'!D110</f>
        <v>Samantha Jones</v>
      </c>
      <c r="B108" t="str">
        <f>'Published format'!F110</f>
        <v>W50</v>
      </c>
      <c r="C108" t="str">
        <f>'Published format'!E110</f>
        <v>Individual#</v>
      </c>
      <c r="D108" s="21">
        <f>'Published format'!G110</f>
        <v>5.3912037037037036E-2</v>
      </c>
    </row>
    <row r="109" spans="1:4" x14ac:dyDescent="0.2">
      <c r="A109" t="str">
        <f>'Published format'!D111</f>
        <v>Nicola Thorpe</v>
      </c>
      <c r="B109" t="str">
        <f>'Published format'!F111</f>
        <v>W55</v>
      </c>
      <c r="C109" t="str">
        <f>'Published format'!E111</f>
        <v>Pickering RC</v>
      </c>
      <c r="D109" s="21">
        <f>'Published format'!G111</f>
        <v>5.4155092592592595E-2</v>
      </c>
    </row>
    <row r="110" spans="1:4" x14ac:dyDescent="0.2">
      <c r="A110" t="str">
        <f>'Published format'!D112</f>
        <v>Mark Edwards</v>
      </c>
      <c r="B110" t="str">
        <f>'Published format'!F112</f>
        <v>M65</v>
      </c>
      <c r="C110" t="str">
        <f>'Published format'!E112</f>
        <v>North York Moors AC</v>
      </c>
      <c r="D110" s="21">
        <f>'Published format'!G112</f>
        <v>5.4282407407407404E-2</v>
      </c>
    </row>
    <row r="111" spans="1:4" x14ac:dyDescent="0.2">
      <c r="A111" t="str">
        <f>'Published format'!D113</f>
        <v>Andrew Johnson2</v>
      </c>
      <c r="B111" t="str">
        <f>'Published format'!F113</f>
        <v>M65</v>
      </c>
      <c r="C111" t="str">
        <f>'Published format'!E113</f>
        <v>York Knavesmire Harriers</v>
      </c>
      <c r="D111" s="21">
        <f>'Published format'!G113</f>
        <v>5.4942129629629632E-2</v>
      </c>
    </row>
    <row r="112" spans="1:4" x14ac:dyDescent="0.2">
      <c r="A112" t="str">
        <f>'Published format'!D114</f>
        <v>Austen Moore</v>
      </c>
      <c r="B112" t="str">
        <f>'Published format'!F114</f>
        <v>M70</v>
      </c>
      <c r="C112" t="str">
        <f>'Published format'!E114</f>
        <v>Mersey Tri</v>
      </c>
      <c r="D112" s="21">
        <f>'Published format'!G114</f>
        <v>5.5023148148148147E-2</v>
      </c>
    </row>
    <row r="113" spans="1:4" x14ac:dyDescent="0.2">
      <c r="A113" t="str">
        <f>'Published format'!D115</f>
        <v>Fran Jeffery</v>
      </c>
      <c r="B113" t="str">
        <f>'Published format'!F115</f>
        <v>W40</v>
      </c>
      <c r="C113" t="str">
        <f>'Published format'!E115</f>
        <v>Thirsk &amp; Sowerby Harriers</v>
      </c>
      <c r="D113" s="21">
        <f>'Published format'!G115</f>
        <v>5.5231481481481479E-2</v>
      </c>
    </row>
    <row r="114" spans="1:4" x14ac:dyDescent="0.2">
      <c r="A114" t="str">
        <f>'Published format'!D116</f>
        <v>Alice Hayter</v>
      </c>
      <c r="B114" t="str">
        <f>'Published format'!F116</f>
        <v>W45</v>
      </c>
      <c r="C114" t="str">
        <f>'Published format'!E116</f>
        <v>Pickering RC</v>
      </c>
      <c r="D114" s="21">
        <f>'Published format'!G116</f>
        <v>5.6400462962962965E-2</v>
      </c>
    </row>
    <row r="115" spans="1:4" x14ac:dyDescent="0.2">
      <c r="A115" t="str">
        <f>'Published format'!D117</f>
        <v>Stephen Haley</v>
      </c>
      <c r="B115" t="str">
        <f>'Published format'!F117</f>
        <v>M65</v>
      </c>
      <c r="C115" t="str">
        <f>'Published format'!E117</f>
        <v>Individual#</v>
      </c>
      <c r="D115" s="21">
        <f>'Published format'!G117</f>
        <v>5.7002314814814818E-2</v>
      </c>
    </row>
    <row r="116" spans="1:4" x14ac:dyDescent="0.2">
      <c r="A116" t="str">
        <f>'Published format'!D118</f>
        <v>Peter Murray</v>
      </c>
      <c r="B116" t="str">
        <f>'Published format'!F118</f>
        <v>M55</v>
      </c>
      <c r="C116" t="str">
        <f>'Published format'!E118</f>
        <v>York Acorn RC</v>
      </c>
      <c r="D116" s="21">
        <f>'Published format'!G118</f>
        <v>5.7222222222222223E-2</v>
      </c>
    </row>
    <row r="117" spans="1:4" x14ac:dyDescent="0.2">
      <c r="A117" t="str">
        <f>'Published format'!D119</f>
        <v>Geoffrey Usher</v>
      </c>
      <c r="B117" t="str">
        <f>'Published format'!F119</f>
        <v>M70</v>
      </c>
      <c r="C117" t="str">
        <f>'Published format'!E119</f>
        <v>Individual#</v>
      </c>
      <c r="D117" s="21">
        <f>'Published format'!G119</f>
        <v>5.7326388888888892E-2</v>
      </c>
    </row>
    <row r="118" spans="1:4" x14ac:dyDescent="0.2">
      <c r="A118" t="str">
        <f>'Published format'!D120</f>
        <v>Diane Jobson</v>
      </c>
      <c r="B118" t="str">
        <f>'Published format'!F120</f>
        <v>W55</v>
      </c>
      <c r="C118" t="str">
        <f>'Published format'!E120</f>
        <v>North York Moors AC</v>
      </c>
      <c r="D118" s="21">
        <f>'Published format'!G120</f>
        <v>5.755787037037037E-2</v>
      </c>
    </row>
    <row r="119" spans="1:4" x14ac:dyDescent="0.2">
      <c r="A119" t="str">
        <f>'Published format'!D121</f>
        <v>Kirsty Naylor</v>
      </c>
      <c r="B119" t="str">
        <f>'Published format'!F121</f>
        <v>W40</v>
      </c>
      <c r="C119" t="str">
        <f>'Published format'!E121</f>
        <v>Thirsk &amp; Sowerby Harriers</v>
      </c>
      <c r="D119" s="21">
        <f>'Published format'!G121</f>
        <v>5.7847222222222223E-2</v>
      </c>
    </row>
    <row r="120" spans="1:4" x14ac:dyDescent="0.2">
      <c r="A120" t="str">
        <f>'Published format'!D122</f>
        <v>Stephen Dixon</v>
      </c>
      <c r="B120" t="str">
        <f>'Published format'!F122</f>
        <v>M70</v>
      </c>
      <c r="C120" t="str">
        <f>'Published format'!E122</f>
        <v>Valley Striders</v>
      </c>
      <c r="D120" s="21">
        <f>'Published format'!G122</f>
        <v>5.8738425925925923E-2</v>
      </c>
    </row>
    <row r="121" spans="1:4" x14ac:dyDescent="0.2">
      <c r="A121" t="str">
        <f>'Published format'!D123</f>
        <v>Julie Clayton</v>
      </c>
      <c r="B121" t="str">
        <f>'Published format'!F123</f>
        <v>W60</v>
      </c>
      <c r="C121" t="str">
        <f>'Published format'!E123</f>
        <v>Scarborough AC</v>
      </c>
      <c r="D121" s="21">
        <f>'Published format'!G123</f>
        <v>5.8877314814814813E-2</v>
      </c>
    </row>
    <row r="122" spans="1:4" x14ac:dyDescent="0.2">
      <c r="A122" t="str">
        <f>'Published format'!D124</f>
        <v>James Robson</v>
      </c>
      <c r="B122" t="str">
        <f>'Published format'!F124</f>
        <v>M65</v>
      </c>
      <c r="C122" t="str">
        <f>'Published format'!E124</f>
        <v>North York Moors AC</v>
      </c>
      <c r="D122" s="21">
        <f>'Published format'!G124</f>
        <v>5.903935185185185E-2</v>
      </c>
    </row>
    <row r="123" spans="1:4" x14ac:dyDescent="0.2">
      <c r="A123" t="str">
        <f>'Published format'!D125</f>
        <v>Lucy Knight</v>
      </c>
      <c r="B123" t="str">
        <f>'Published format'!F125</f>
        <v>WSEN</v>
      </c>
      <c r="C123" t="str">
        <f>'Published format'!E125</f>
        <v>Individual#</v>
      </c>
      <c r="D123" s="21">
        <f>'Published format'!G125</f>
        <v>5.9131944444444445E-2</v>
      </c>
    </row>
    <row r="124" spans="1:4" x14ac:dyDescent="0.2">
      <c r="A124" t="str">
        <f>'Published format'!D126</f>
        <v>Chris Tweddle</v>
      </c>
      <c r="B124" t="str">
        <f>'Published format'!F126</f>
        <v>M60</v>
      </c>
      <c r="C124" t="str">
        <f>'Published format'!E126</f>
        <v>Boro Runners</v>
      </c>
      <c r="D124" s="21">
        <f>'Published format'!G126</f>
        <v>5.9328703703703703E-2</v>
      </c>
    </row>
    <row r="125" spans="1:4" x14ac:dyDescent="0.2">
      <c r="A125" t="str">
        <f>'Published format'!D127</f>
        <v>David Robinson</v>
      </c>
      <c r="B125" t="str">
        <f>'Published format'!F127</f>
        <v>M65</v>
      </c>
      <c r="C125" t="str">
        <f>'Published format'!E127</f>
        <v>North York Moors AC</v>
      </c>
      <c r="D125" s="21">
        <f>'Published format'!G127</f>
        <v>5.9699074074074071E-2</v>
      </c>
    </row>
    <row r="126" spans="1:4" x14ac:dyDescent="0.2">
      <c r="A126" t="str">
        <f>'Published format'!D128</f>
        <v>Alison Lloyd</v>
      </c>
      <c r="B126" t="str">
        <f>'Published format'!F128</f>
        <v>W65</v>
      </c>
      <c r="C126" t="str">
        <f>'Published format'!E128</f>
        <v>North York Moors AC</v>
      </c>
      <c r="D126" s="21">
        <f>'Published format'!G128</f>
        <v>6.0347222222222219E-2</v>
      </c>
    </row>
    <row r="127" spans="1:4" x14ac:dyDescent="0.2">
      <c r="A127" t="str">
        <f>'Published format'!D129</f>
        <v>Laura Bennett</v>
      </c>
      <c r="B127" t="str">
        <f>'Published format'!F129</f>
        <v>W40</v>
      </c>
      <c r="C127" t="str">
        <f>'Published format'!E129</f>
        <v>York Acorn RC</v>
      </c>
      <c r="D127" s="21">
        <f>'Published format'!G129</f>
        <v>6.1030092592592594E-2</v>
      </c>
    </row>
    <row r="128" spans="1:4" x14ac:dyDescent="0.2">
      <c r="A128" t="str">
        <f>'Published format'!D130</f>
        <v>Anne Robson</v>
      </c>
      <c r="B128" t="str">
        <f>'Published format'!F130</f>
        <v>W65</v>
      </c>
      <c r="C128" t="str">
        <f>'Published format'!E130</f>
        <v>North York Moors AC</v>
      </c>
      <c r="D128" s="21">
        <f>'Published format'!G130</f>
        <v>6.1793981481481484E-2</v>
      </c>
    </row>
    <row r="129" spans="1:4" x14ac:dyDescent="0.2">
      <c r="A129" t="str">
        <f>'Published format'!D131</f>
        <v>Lisa Bourne</v>
      </c>
      <c r="B129" t="str">
        <f>'Published format'!F131</f>
        <v>W55</v>
      </c>
      <c r="C129" t="str">
        <f>'Published format'!E131</f>
        <v>Scarborough AC</v>
      </c>
      <c r="D129" s="21">
        <f>'Published format'!G131</f>
        <v>6.2083333333333331E-2</v>
      </c>
    </row>
    <row r="130" spans="1:4" x14ac:dyDescent="0.2">
      <c r="A130" t="str">
        <f>'Published format'!D132</f>
        <v>Ian Robinson</v>
      </c>
      <c r="B130" t="str">
        <f>'Published format'!F132</f>
        <v>M60</v>
      </c>
      <c r="C130" t="str">
        <f>'Published format'!E132</f>
        <v>Esk Valley Fell Club</v>
      </c>
      <c r="D130" s="21">
        <f>'Published format'!G132</f>
        <v>6.4120370370370369E-2</v>
      </c>
    </row>
    <row r="131" spans="1:4" x14ac:dyDescent="0.2">
      <c r="A131" t="str">
        <f>'Published format'!D133</f>
        <v>Joanne Hall</v>
      </c>
      <c r="B131" t="str">
        <f>'Published format'!F133</f>
        <v>W45</v>
      </c>
      <c r="C131" t="str">
        <f>'Published format'!E133</f>
        <v>Esk Valley Fell Club</v>
      </c>
      <c r="D131" s="21">
        <f>'Published format'!G133</f>
        <v>6.7858796296296292E-2</v>
      </c>
    </row>
    <row r="132" spans="1:4" x14ac:dyDescent="0.2">
      <c r="A132" t="str">
        <f>'Published format'!D134</f>
        <v>Kathryn Waterworth</v>
      </c>
      <c r="B132" t="str">
        <f>'Published format'!F134</f>
        <v>W45</v>
      </c>
      <c r="C132" t="str">
        <f>'Published format'!E134</f>
        <v>Individual#</v>
      </c>
      <c r="D132" s="21">
        <f>'Published format'!G134</f>
        <v>6.7870370370370373E-2</v>
      </c>
    </row>
    <row r="133" spans="1:4" x14ac:dyDescent="0.2">
      <c r="A133" t="str">
        <f>'Published format'!D135</f>
        <v>Thomas Hoare</v>
      </c>
      <c r="B133" t="str">
        <f>'Published format'!F135</f>
        <v>MSEN</v>
      </c>
      <c r="C133" t="str">
        <f>'Published format'!E135</f>
        <v>Bedale &amp; Aiskew Runners</v>
      </c>
      <c r="D133" s="21">
        <f>'Published format'!G135</f>
        <v>7.3587962962962966E-2</v>
      </c>
    </row>
    <row r="134" spans="1:4" x14ac:dyDescent="0.2">
      <c r="A134" t="str">
        <f>'Published format'!D136</f>
        <v>Martin White</v>
      </c>
      <c r="B134" t="str">
        <f>'Published format'!F136</f>
        <v>M70</v>
      </c>
      <c r="C134" t="str">
        <f>'Published format'!E136</f>
        <v>New Marske Harriers Club</v>
      </c>
      <c r="D134" s="21">
        <f>'Published format'!G136</f>
        <v>7.3877314814814812E-2</v>
      </c>
    </row>
    <row r="135" spans="1:4" x14ac:dyDescent="0.2">
      <c r="A135" t="str">
        <f>'Published format'!D137</f>
        <v/>
      </c>
      <c r="B135" t="str">
        <f>'Published format'!F137</f>
        <v/>
      </c>
      <c r="C135" t="str">
        <f>'Published format'!E137</f>
        <v/>
      </c>
      <c r="D135" s="21" t="str">
        <f>'Published format'!G137</f>
        <v/>
      </c>
    </row>
    <row r="136" spans="1:4" x14ac:dyDescent="0.2">
      <c r="A136" t="str">
        <f>'Published format'!D138</f>
        <v/>
      </c>
      <c r="B136" t="str">
        <f>'Published format'!F138</f>
        <v/>
      </c>
      <c r="C136" t="str">
        <f>'Published format'!E138</f>
        <v/>
      </c>
      <c r="D136" s="21" t="str">
        <f>'Published format'!G138</f>
        <v/>
      </c>
    </row>
    <row r="137" spans="1:4" x14ac:dyDescent="0.2">
      <c r="A137" t="str">
        <f>'Published format'!D139</f>
        <v/>
      </c>
      <c r="B137" t="str">
        <f>'Published format'!F139</f>
        <v/>
      </c>
      <c r="C137" t="str">
        <f>'Published format'!E139</f>
        <v/>
      </c>
      <c r="D137" s="21" t="str">
        <f>'Published format'!G139</f>
        <v/>
      </c>
    </row>
    <row r="138" spans="1:4" x14ac:dyDescent="0.2">
      <c r="A138" t="str">
        <f>'Published format'!D140</f>
        <v/>
      </c>
      <c r="B138" t="str">
        <f>'Published format'!F140</f>
        <v/>
      </c>
      <c r="C138" t="str">
        <f>'Published format'!E140</f>
        <v/>
      </c>
      <c r="D138" s="21" t="str">
        <f>'Published format'!G140</f>
        <v/>
      </c>
    </row>
    <row r="139" spans="1:4" x14ac:dyDescent="0.2">
      <c r="A139" t="str">
        <f>'Published format'!D141</f>
        <v/>
      </c>
      <c r="B139" t="str">
        <f>'Published format'!F141</f>
        <v/>
      </c>
      <c r="C139" t="str">
        <f>'Published format'!E141</f>
        <v/>
      </c>
      <c r="D139" s="21" t="str">
        <f>'Published format'!G141</f>
        <v/>
      </c>
    </row>
    <row r="140" spans="1:4" x14ac:dyDescent="0.2">
      <c r="A140" t="str">
        <f>'Published format'!D142</f>
        <v/>
      </c>
      <c r="B140" t="str">
        <f>'Published format'!F142</f>
        <v/>
      </c>
      <c r="C140" t="str">
        <f>'Published format'!E142</f>
        <v/>
      </c>
      <c r="D140" s="21" t="str">
        <f>'Published format'!G142</f>
        <v/>
      </c>
    </row>
    <row r="141" spans="1:4" x14ac:dyDescent="0.2">
      <c r="A141" t="str">
        <f>'Published format'!D143</f>
        <v/>
      </c>
      <c r="B141" t="str">
        <f>'Published format'!F143</f>
        <v/>
      </c>
      <c r="C141" t="str">
        <f>'Published format'!E143</f>
        <v/>
      </c>
      <c r="D141" s="21" t="str">
        <f>'Published format'!G143</f>
        <v/>
      </c>
    </row>
    <row r="142" spans="1:4" x14ac:dyDescent="0.2">
      <c r="A142" t="str">
        <f>'Published format'!D144</f>
        <v/>
      </c>
      <c r="B142" t="str">
        <f>'Published format'!F144</f>
        <v/>
      </c>
      <c r="C142" t="str">
        <f>'Published format'!E144</f>
        <v/>
      </c>
      <c r="D142" s="21" t="str">
        <f>'Published format'!G144</f>
        <v/>
      </c>
    </row>
    <row r="143" spans="1:4" x14ac:dyDescent="0.2">
      <c r="A143" t="str">
        <f>'Published format'!D145</f>
        <v/>
      </c>
      <c r="B143" t="str">
        <f>'Published format'!F145</f>
        <v/>
      </c>
      <c r="C143" t="str">
        <f>'Published format'!E145</f>
        <v/>
      </c>
      <c r="D143" s="21" t="str">
        <f>'Published format'!G145</f>
        <v/>
      </c>
    </row>
    <row r="144" spans="1:4" x14ac:dyDescent="0.2">
      <c r="A144" t="str">
        <f>'Published format'!D146</f>
        <v/>
      </c>
      <c r="B144" t="str">
        <f>'Published format'!F146</f>
        <v/>
      </c>
      <c r="C144" t="str">
        <f>'Published format'!E146</f>
        <v/>
      </c>
      <c r="D144" s="21" t="str">
        <f>'Published format'!G146</f>
        <v/>
      </c>
    </row>
    <row r="145" spans="1:4" x14ac:dyDescent="0.2">
      <c r="A145" t="str">
        <f>'Published format'!D147</f>
        <v/>
      </c>
      <c r="B145" t="str">
        <f>'Published format'!F147</f>
        <v/>
      </c>
      <c r="C145" t="str">
        <f>'Published format'!E147</f>
        <v/>
      </c>
      <c r="D145" s="21" t="str">
        <f>'Published format'!G147</f>
        <v/>
      </c>
    </row>
    <row r="146" spans="1:4" x14ac:dyDescent="0.2">
      <c r="A146" t="str">
        <f>'Published format'!D148</f>
        <v/>
      </c>
      <c r="B146" t="str">
        <f>'Published format'!F148</f>
        <v/>
      </c>
      <c r="C146" t="str">
        <f>'Published format'!E148</f>
        <v/>
      </c>
      <c r="D146" s="21" t="str">
        <f>'Published format'!G148</f>
        <v/>
      </c>
    </row>
    <row r="147" spans="1:4" x14ac:dyDescent="0.2">
      <c r="A147" t="str">
        <f>'Published format'!D149</f>
        <v/>
      </c>
      <c r="B147" t="str">
        <f>'Published format'!F149</f>
        <v/>
      </c>
      <c r="C147" t="str">
        <f>'Published format'!E149</f>
        <v/>
      </c>
      <c r="D147" s="21" t="str">
        <f>'Published format'!G149</f>
        <v/>
      </c>
    </row>
    <row r="148" spans="1:4" x14ac:dyDescent="0.2">
      <c r="A148" t="str">
        <f>'Published format'!D150</f>
        <v/>
      </c>
      <c r="B148" t="str">
        <f>'Published format'!F150</f>
        <v/>
      </c>
      <c r="C148" t="str">
        <f>'Published format'!E150</f>
        <v/>
      </c>
      <c r="D148" s="21" t="str">
        <f>'Published format'!G150</f>
        <v/>
      </c>
    </row>
    <row r="149" spans="1:4" x14ac:dyDescent="0.2">
      <c r="A149" t="str">
        <f>'Published format'!D151</f>
        <v/>
      </c>
      <c r="B149" t="str">
        <f>'Published format'!F151</f>
        <v/>
      </c>
      <c r="C149" t="str">
        <f>'Published format'!E151</f>
        <v/>
      </c>
      <c r="D149" s="21" t="str">
        <f>'Published format'!G151</f>
        <v/>
      </c>
    </row>
    <row r="150" spans="1:4" x14ac:dyDescent="0.2">
      <c r="A150" t="str">
        <f>'Published format'!D152</f>
        <v/>
      </c>
      <c r="B150" t="str">
        <f>'Published format'!F152</f>
        <v/>
      </c>
      <c r="C150" t="str">
        <f>'Published format'!E152</f>
        <v/>
      </c>
      <c r="D150" s="21" t="str">
        <f>'Published format'!G152</f>
        <v/>
      </c>
    </row>
    <row r="151" spans="1:4" x14ac:dyDescent="0.2">
      <c r="A151" t="str">
        <f>'Published format'!D153</f>
        <v/>
      </c>
      <c r="B151" t="str">
        <f>'Published format'!F153</f>
        <v/>
      </c>
      <c r="C151" t="str">
        <f>'Published format'!E153</f>
        <v/>
      </c>
      <c r="D151" s="21" t="str">
        <f>'Published format'!G153</f>
        <v/>
      </c>
    </row>
    <row r="152" spans="1:4" x14ac:dyDescent="0.2">
      <c r="A152" t="str">
        <f>'Published format'!D154</f>
        <v/>
      </c>
      <c r="B152" t="str">
        <f>'Published format'!F154</f>
        <v/>
      </c>
      <c r="C152" t="str">
        <f>'Published format'!E154</f>
        <v/>
      </c>
      <c r="D152" s="21" t="str">
        <f>'Published format'!G154</f>
        <v/>
      </c>
    </row>
    <row r="153" spans="1:4" x14ac:dyDescent="0.2">
      <c r="A153" t="str">
        <f>'Published format'!D155</f>
        <v/>
      </c>
      <c r="B153" t="str">
        <f>'Published format'!F155</f>
        <v/>
      </c>
      <c r="C153" t="str">
        <f>'Published format'!E155</f>
        <v/>
      </c>
      <c r="D153" s="21" t="str">
        <f>'Published format'!G155</f>
        <v/>
      </c>
    </row>
    <row r="154" spans="1:4" x14ac:dyDescent="0.2">
      <c r="A154" t="str">
        <f>'Published format'!D156</f>
        <v/>
      </c>
      <c r="B154" t="str">
        <f>'Published format'!F156</f>
        <v/>
      </c>
      <c r="C154" t="str">
        <f>'Published format'!E156</f>
        <v/>
      </c>
      <c r="D154" s="21" t="str">
        <f>'Published format'!G156</f>
        <v/>
      </c>
    </row>
    <row r="155" spans="1:4" x14ac:dyDescent="0.2">
      <c r="A155" t="str">
        <f>'Published format'!D157</f>
        <v/>
      </c>
      <c r="B155" t="str">
        <f>'Published format'!F157</f>
        <v/>
      </c>
      <c r="C155" t="str">
        <f>'Published format'!E157</f>
        <v/>
      </c>
      <c r="D155" s="21" t="str">
        <f>'Published format'!G157</f>
        <v/>
      </c>
    </row>
    <row r="156" spans="1:4" x14ac:dyDescent="0.2">
      <c r="A156" t="str">
        <f>'Published format'!D158</f>
        <v/>
      </c>
      <c r="B156" t="str">
        <f>'Published format'!F158</f>
        <v/>
      </c>
      <c r="C156" t="str">
        <f>'Published format'!E158</f>
        <v/>
      </c>
      <c r="D156" s="21" t="str">
        <f>'Published format'!G158</f>
        <v/>
      </c>
    </row>
    <row r="157" spans="1:4" x14ac:dyDescent="0.2">
      <c r="A157" t="str">
        <f>'Published format'!D159</f>
        <v/>
      </c>
      <c r="B157" t="str">
        <f>'Published format'!F159</f>
        <v/>
      </c>
      <c r="C157" t="str">
        <f>'Published format'!E159</f>
        <v/>
      </c>
      <c r="D157" s="21" t="str">
        <f>'Published format'!G159</f>
        <v/>
      </c>
    </row>
    <row r="158" spans="1:4" x14ac:dyDescent="0.2">
      <c r="A158" t="str">
        <f>'Published format'!D160</f>
        <v/>
      </c>
      <c r="B158" t="str">
        <f>'Published format'!F160</f>
        <v/>
      </c>
      <c r="C158" t="str">
        <f>'Published format'!E160</f>
        <v/>
      </c>
      <c r="D158" s="21" t="str">
        <f>'Published format'!G160</f>
        <v/>
      </c>
    </row>
    <row r="159" spans="1:4" x14ac:dyDescent="0.2">
      <c r="A159" t="str">
        <f>'Published format'!D161</f>
        <v/>
      </c>
      <c r="B159" t="str">
        <f>'Published format'!F161</f>
        <v/>
      </c>
      <c r="C159" t="str">
        <f>'Published format'!E161</f>
        <v/>
      </c>
      <c r="D159" s="21" t="str">
        <f>'Published format'!G161</f>
        <v/>
      </c>
    </row>
    <row r="160" spans="1:4" x14ac:dyDescent="0.2">
      <c r="A160" t="str">
        <f>'Published format'!D162</f>
        <v/>
      </c>
      <c r="B160" t="str">
        <f>'Published format'!F162</f>
        <v/>
      </c>
      <c r="C160" t="str">
        <f>'Published format'!E162</f>
        <v/>
      </c>
      <c r="D160" s="21" t="str">
        <f>'Published format'!G162</f>
        <v/>
      </c>
    </row>
    <row r="161" spans="1:4" x14ac:dyDescent="0.2">
      <c r="A161" t="str">
        <f>'Published format'!D163</f>
        <v/>
      </c>
      <c r="B161" t="str">
        <f>'Published format'!F163</f>
        <v/>
      </c>
      <c r="C161" t="str">
        <f>'Published format'!E163</f>
        <v/>
      </c>
      <c r="D161" s="21" t="str">
        <f>'Published format'!G163</f>
        <v/>
      </c>
    </row>
    <row r="162" spans="1:4" x14ac:dyDescent="0.2">
      <c r="A162" t="str">
        <f>'Published format'!D164</f>
        <v/>
      </c>
      <c r="B162" t="str">
        <f>'Published format'!F164</f>
        <v/>
      </c>
      <c r="C162" t="str">
        <f>'Published format'!E164</f>
        <v/>
      </c>
      <c r="D162" s="21" t="str">
        <f>'Published format'!G164</f>
        <v/>
      </c>
    </row>
    <row r="163" spans="1:4" x14ac:dyDescent="0.2">
      <c r="A163" t="str">
        <f>'Published format'!D165</f>
        <v/>
      </c>
      <c r="B163" t="str">
        <f>'Published format'!F165</f>
        <v/>
      </c>
      <c r="C163" t="str">
        <f>'Published format'!E165</f>
        <v/>
      </c>
      <c r="D163" s="21" t="str">
        <f>'Published format'!G165</f>
        <v/>
      </c>
    </row>
    <row r="164" spans="1:4" x14ac:dyDescent="0.2">
      <c r="A164" t="str">
        <f>'Published format'!D166</f>
        <v/>
      </c>
      <c r="B164" t="str">
        <f>'Published format'!F166</f>
        <v/>
      </c>
      <c r="C164" t="str">
        <f>'Published format'!E166</f>
        <v/>
      </c>
      <c r="D164" s="21" t="str">
        <f>'Published format'!G166</f>
        <v/>
      </c>
    </row>
    <row r="165" spans="1:4" x14ac:dyDescent="0.2">
      <c r="A165" t="str">
        <f>'Published format'!D167</f>
        <v/>
      </c>
      <c r="B165" t="str">
        <f>'Published format'!F167</f>
        <v/>
      </c>
      <c r="C165" t="str">
        <f>'Published format'!E167</f>
        <v/>
      </c>
      <c r="D165" s="21" t="str">
        <f>'Published format'!G167</f>
        <v/>
      </c>
    </row>
    <row r="166" spans="1:4" x14ac:dyDescent="0.2">
      <c r="A166" t="str">
        <f>'Published format'!D168</f>
        <v/>
      </c>
      <c r="B166" t="str">
        <f>'Published format'!F168</f>
        <v/>
      </c>
      <c r="C166" t="str">
        <f>'Published format'!E168</f>
        <v/>
      </c>
      <c r="D166" s="21" t="str">
        <f>'Published format'!G168</f>
        <v/>
      </c>
    </row>
    <row r="167" spans="1:4" x14ac:dyDescent="0.2">
      <c r="A167" t="str">
        <f>'Published format'!D169</f>
        <v/>
      </c>
      <c r="B167" t="str">
        <f>'Published format'!F169</f>
        <v/>
      </c>
      <c r="C167" t="str">
        <f>'Published format'!E169</f>
        <v/>
      </c>
      <c r="D167" s="21" t="str">
        <f>'Published format'!G169</f>
        <v/>
      </c>
    </row>
    <row r="168" spans="1:4" x14ac:dyDescent="0.2">
      <c r="A168" t="str">
        <f>'Published format'!D170</f>
        <v/>
      </c>
      <c r="B168" t="str">
        <f>'Published format'!F170</f>
        <v/>
      </c>
      <c r="C168" t="str">
        <f>'Published format'!E170</f>
        <v/>
      </c>
      <c r="D168" s="21" t="str">
        <f>'Published format'!G170</f>
        <v/>
      </c>
    </row>
    <row r="169" spans="1:4" x14ac:dyDescent="0.2">
      <c r="A169" t="str">
        <f>'Published format'!D171</f>
        <v/>
      </c>
      <c r="B169" t="str">
        <f>'Published format'!F171</f>
        <v/>
      </c>
      <c r="C169" t="str">
        <f>'Published format'!E171</f>
        <v/>
      </c>
      <c r="D169" s="21" t="str">
        <f>'Published format'!G171</f>
        <v/>
      </c>
    </row>
    <row r="170" spans="1:4" x14ac:dyDescent="0.2">
      <c r="A170" t="str">
        <f>'Published format'!D172</f>
        <v/>
      </c>
      <c r="B170" t="str">
        <f>'Published format'!F172</f>
        <v/>
      </c>
      <c r="C170" t="str">
        <f>'Published format'!E172</f>
        <v/>
      </c>
      <c r="D170" s="21" t="str">
        <f>'Published format'!G172</f>
        <v/>
      </c>
    </row>
    <row r="171" spans="1:4" x14ac:dyDescent="0.2">
      <c r="A171" t="str">
        <f>'Published format'!D173</f>
        <v/>
      </c>
      <c r="B171" t="str">
        <f>'Published format'!F173</f>
        <v/>
      </c>
      <c r="C171" t="str">
        <f>'Published format'!E173</f>
        <v/>
      </c>
      <c r="D171" s="21" t="str">
        <f>'Published format'!G173</f>
        <v/>
      </c>
    </row>
    <row r="172" spans="1:4" x14ac:dyDescent="0.2">
      <c r="A172" t="str">
        <f>'Published format'!D174</f>
        <v/>
      </c>
      <c r="B172" t="str">
        <f>'Published format'!F174</f>
        <v/>
      </c>
      <c r="C172" t="str">
        <f>'Published format'!E174</f>
        <v/>
      </c>
      <c r="D172" s="21" t="str">
        <f>'Published format'!G174</f>
        <v/>
      </c>
    </row>
    <row r="173" spans="1:4" x14ac:dyDescent="0.2">
      <c r="A173" t="str">
        <f>'Published format'!D175</f>
        <v/>
      </c>
      <c r="B173" t="str">
        <f>'Published format'!F175</f>
        <v/>
      </c>
      <c r="C173" t="str">
        <f>'Published format'!E175</f>
        <v/>
      </c>
      <c r="D173" s="21" t="str">
        <f>'Published format'!G175</f>
        <v/>
      </c>
    </row>
    <row r="174" spans="1:4" x14ac:dyDescent="0.2">
      <c r="A174" t="str">
        <f>'Published format'!D176</f>
        <v/>
      </c>
      <c r="B174" t="str">
        <f>'Published format'!F176</f>
        <v/>
      </c>
      <c r="C174" t="str">
        <f>'Published format'!E176</f>
        <v/>
      </c>
      <c r="D174" s="21" t="str">
        <f>'Published format'!G176</f>
        <v/>
      </c>
    </row>
    <row r="175" spans="1:4" x14ac:dyDescent="0.2">
      <c r="A175" t="str">
        <f>'Published format'!D177</f>
        <v/>
      </c>
      <c r="B175" t="str">
        <f>'Published format'!F177</f>
        <v/>
      </c>
      <c r="C175" t="str">
        <f>'Published format'!E177</f>
        <v/>
      </c>
      <c r="D175" s="21" t="str">
        <f>'Published format'!G177</f>
        <v/>
      </c>
    </row>
    <row r="176" spans="1:4" x14ac:dyDescent="0.2">
      <c r="A176" t="str">
        <f>'Published format'!D178</f>
        <v/>
      </c>
      <c r="B176" t="str">
        <f>'Published format'!F178</f>
        <v/>
      </c>
      <c r="C176" t="str">
        <f>'Published format'!E178</f>
        <v/>
      </c>
      <c r="D176" s="21" t="str">
        <f>'Published format'!G178</f>
        <v/>
      </c>
    </row>
    <row r="177" spans="1:4" x14ac:dyDescent="0.2">
      <c r="A177" t="str">
        <f>'Published format'!D179</f>
        <v/>
      </c>
      <c r="B177" t="str">
        <f>'Published format'!F179</f>
        <v/>
      </c>
      <c r="C177" t="str">
        <f>'Published format'!E179</f>
        <v/>
      </c>
      <c r="D177" s="21" t="str">
        <f>'Published format'!G179</f>
        <v/>
      </c>
    </row>
    <row r="178" spans="1:4" x14ac:dyDescent="0.2">
      <c r="A178" t="str">
        <f>'Published format'!D180</f>
        <v/>
      </c>
      <c r="B178" t="str">
        <f>'Published format'!F180</f>
        <v/>
      </c>
      <c r="C178" t="str">
        <f>'Published format'!E180</f>
        <v/>
      </c>
      <c r="D178" s="21" t="str">
        <f>'Published format'!G180</f>
        <v/>
      </c>
    </row>
    <row r="179" spans="1:4" x14ac:dyDescent="0.2">
      <c r="A179" t="str">
        <f>'Published format'!D181</f>
        <v/>
      </c>
      <c r="B179" t="str">
        <f>'Published format'!F181</f>
        <v/>
      </c>
      <c r="C179" t="str">
        <f>'Published format'!E181</f>
        <v/>
      </c>
      <c r="D179" s="21" t="str">
        <f>'Published format'!G181</f>
        <v/>
      </c>
    </row>
    <row r="180" spans="1:4" x14ac:dyDescent="0.2">
      <c r="A180" t="str">
        <f>'Published format'!D182</f>
        <v/>
      </c>
      <c r="B180" t="str">
        <f>'Published format'!F182</f>
        <v/>
      </c>
      <c r="C180" t="str">
        <f>'Published format'!E182</f>
        <v/>
      </c>
      <c r="D180" s="21" t="str">
        <f>'Published format'!G182</f>
        <v/>
      </c>
    </row>
    <row r="181" spans="1:4" x14ac:dyDescent="0.2">
      <c r="A181" t="str">
        <f>'Published format'!D183</f>
        <v/>
      </c>
      <c r="B181" t="str">
        <f>'Published format'!F183</f>
        <v/>
      </c>
      <c r="C181" t="str">
        <f>'Published format'!E183</f>
        <v/>
      </c>
      <c r="D181" s="21" t="str">
        <f>'Published format'!G183</f>
        <v/>
      </c>
    </row>
    <row r="182" spans="1:4" x14ac:dyDescent="0.2">
      <c r="A182" t="str">
        <f>'Published format'!D184</f>
        <v/>
      </c>
      <c r="B182" t="str">
        <f>'Published format'!F184</f>
        <v/>
      </c>
      <c r="C182" t="str">
        <f>'Published format'!E184</f>
        <v/>
      </c>
      <c r="D182" s="21" t="str">
        <f>'Published format'!G184</f>
        <v/>
      </c>
    </row>
    <row r="183" spans="1:4" x14ac:dyDescent="0.2">
      <c r="A183" t="str">
        <f>'Published format'!D185</f>
        <v/>
      </c>
      <c r="B183" t="str">
        <f>'Published format'!F185</f>
        <v/>
      </c>
      <c r="C183" t="str">
        <f>'Published format'!E185</f>
        <v/>
      </c>
      <c r="D183" s="21" t="str">
        <f>'Published format'!G185</f>
        <v/>
      </c>
    </row>
    <row r="184" spans="1:4" x14ac:dyDescent="0.2">
      <c r="A184" t="str">
        <f>'Published format'!D186</f>
        <v/>
      </c>
      <c r="B184" t="str">
        <f>'Published format'!F186</f>
        <v/>
      </c>
      <c r="C184" t="str">
        <f>'Published format'!E186</f>
        <v/>
      </c>
      <c r="D184" s="21" t="str">
        <f>'Published format'!G186</f>
        <v/>
      </c>
    </row>
    <row r="185" spans="1:4" x14ac:dyDescent="0.2">
      <c r="A185" t="str">
        <f>'Published format'!D187</f>
        <v/>
      </c>
      <c r="B185" t="str">
        <f>'Published format'!F187</f>
        <v/>
      </c>
      <c r="C185" t="str">
        <f>'Published format'!E187</f>
        <v/>
      </c>
      <c r="D185" s="21" t="str">
        <f>'Published format'!G187</f>
        <v/>
      </c>
    </row>
    <row r="186" spans="1:4" x14ac:dyDescent="0.2">
      <c r="A186" t="str">
        <f>'Published format'!D188</f>
        <v/>
      </c>
      <c r="B186" t="str">
        <f>'Published format'!F188</f>
        <v/>
      </c>
      <c r="C186" t="str">
        <f>'Published format'!E188</f>
        <v/>
      </c>
      <c r="D186" s="21" t="str">
        <f>'Published format'!G188</f>
        <v/>
      </c>
    </row>
    <row r="187" spans="1:4" x14ac:dyDescent="0.2">
      <c r="A187" t="str">
        <f>'Published format'!D189</f>
        <v/>
      </c>
      <c r="B187" t="str">
        <f>'Published format'!F189</f>
        <v/>
      </c>
      <c r="C187" t="str">
        <f>'Published format'!E189</f>
        <v/>
      </c>
      <c r="D187" s="21" t="str">
        <f>'Published format'!G189</f>
        <v/>
      </c>
    </row>
    <row r="188" spans="1:4" x14ac:dyDescent="0.2">
      <c r="A188" t="str">
        <f>'Published format'!D190</f>
        <v/>
      </c>
      <c r="B188" t="str">
        <f>'Published format'!F190</f>
        <v/>
      </c>
      <c r="C188" t="str">
        <f>'Published format'!E190</f>
        <v/>
      </c>
      <c r="D188" s="21" t="str">
        <f>'Published format'!G190</f>
        <v/>
      </c>
    </row>
    <row r="189" spans="1:4" x14ac:dyDescent="0.2">
      <c r="A189" t="str">
        <f>'Published format'!D191</f>
        <v/>
      </c>
      <c r="B189" t="str">
        <f>'Published format'!F191</f>
        <v/>
      </c>
      <c r="C189" t="str">
        <f>'Published format'!E191</f>
        <v/>
      </c>
      <c r="D189" s="21" t="str">
        <f>'Published format'!G191</f>
        <v/>
      </c>
    </row>
    <row r="190" spans="1:4" x14ac:dyDescent="0.2">
      <c r="A190" t="str">
        <f>'Published format'!D192</f>
        <v/>
      </c>
      <c r="B190" t="str">
        <f>'Published format'!F192</f>
        <v/>
      </c>
      <c r="C190" t="str">
        <f>'Published format'!E192</f>
        <v/>
      </c>
      <c r="D190" s="21" t="str">
        <f>'Published format'!G192</f>
        <v/>
      </c>
    </row>
    <row r="191" spans="1:4" x14ac:dyDescent="0.2">
      <c r="A191" t="str">
        <f>'Published format'!D193</f>
        <v/>
      </c>
      <c r="B191" t="str">
        <f>'Published format'!F193</f>
        <v/>
      </c>
      <c r="C191" t="str">
        <f>'Published format'!E193</f>
        <v/>
      </c>
      <c r="D191" s="21" t="str">
        <f>'Published format'!G193</f>
        <v/>
      </c>
    </row>
    <row r="192" spans="1:4" x14ac:dyDescent="0.2">
      <c r="A192" t="str">
        <f>'Published format'!D194</f>
        <v/>
      </c>
      <c r="B192" t="str">
        <f>'Published format'!F194</f>
        <v/>
      </c>
      <c r="C192" t="str">
        <f>'Published format'!E194</f>
        <v/>
      </c>
      <c r="D192" s="21" t="str">
        <f>'Published format'!G194</f>
        <v/>
      </c>
    </row>
    <row r="193" spans="1:4" x14ac:dyDescent="0.2">
      <c r="A193" t="str">
        <f>'Published format'!D195</f>
        <v/>
      </c>
      <c r="B193" t="str">
        <f>'Published format'!F195</f>
        <v/>
      </c>
      <c r="C193" t="str">
        <f>'Published format'!E195</f>
        <v/>
      </c>
      <c r="D193" s="21" t="str">
        <f>'Published format'!G195</f>
        <v/>
      </c>
    </row>
    <row r="194" spans="1:4" x14ac:dyDescent="0.2">
      <c r="A194" t="str">
        <f>'Published format'!D196</f>
        <v/>
      </c>
      <c r="B194" t="str">
        <f>'Published format'!F196</f>
        <v/>
      </c>
      <c r="C194" t="str">
        <f>'Published format'!E196</f>
        <v/>
      </c>
      <c r="D194" s="21" t="str">
        <f>'Published format'!G196</f>
        <v/>
      </c>
    </row>
    <row r="195" spans="1:4" x14ac:dyDescent="0.2">
      <c r="A195" t="str">
        <f>'Published format'!D197</f>
        <v/>
      </c>
      <c r="B195" t="str">
        <f>'Published format'!F197</f>
        <v/>
      </c>
      <c r="C195" t="str">
        <f>'Published format'!E197</f>
        <v/>
      </c>
      <c r="D195" s="21" t="str">
        <f>'Published format'!G197</f>
        <v/>
      </c>
    </row>
    <row r="196" spans="1:4" x14ac:dyDescent="0.2">
      <c r="A196" t="str">
        <f>'Published format'!D198</f>
        <v/>
      </c>
      <c r="B196" t="str">
        <f>'Published format'!F198</f>
        <v/>
      </c>
      <c r="C196" t="str">
        <f>'Published format'!E198</f>
        <v/>
      </c>
      <c r="D196" s="21" t="str">
        <f>'Published format'!G198</f>
        <v/>
      </c>
    </row>
    <row r="197" spans="1:4" x14ac:dyDescent="0.2">
      <c r="A197" t="str">
        <f>'Published format'!D199</f>
        <v/>
      </c>
      <c r="B197" t="str">
        <f>'Published format'!F199</f>
        <v/>
      </c>
      <c r="C197" t="str">
        <f>'Published format'!E199</f>
        <v/>
      </c>
      <c r="D197" s="21" t="str">
        <f>'Published format'!G199</f>
        <v/>
      </c>
    </row>
    <row r="198" spans="1:4" x14ac:dyDescent="0.2">
      <c r="A198" t="str">
        <f>'Published format'!D200</f>
        <v/>
      </c>
      <c r="B198" t="str">
        <f>'Published format'!F200</f>
        <v/>
      </c>
      <c r="C198" t="str">
        <f>'Published format'!E200</f>
        <v/>
      </c>
      <c r="D198" s="21" t="str">
        <f>'Published format'!G200</f>
        <v/>
      </c>
    </row>
    <row r="199" spans="1:4" x14ac:dyDescent="0.2">
      <c r="A199" t="str">
        <f>'Published format'!D201</f>
        <v/>
      </c>
      <c r="B199" t="str">
        <f>'Published format'!F201</f>
        <v/>
      </c>
      <c r="C199" t="str">
        <f>'Published format'!E201</f>
        <v/>
      </c>
      <c r="D199" s="21" t="str">
        <f>'Published format'!G201</f>
        <v/>
      </c>
    </row>
    <row r="200" spans="1:4" x14ac:dyDescent="0.2">
      <c r="A200" t="str">
        <f>'Published format'!D202</f>
        <v/>
      </c>
      <c r="B200" t="str">
        <f>'Published format'!F202</f>
        <v/>
      </c>
      <c r="C200" t="str">
        <f>'Published format'!E202</f>
        <v/>
      </c>
      <c r="D200" s="21" t="str">
        <f>'Published format'!G202</f>
        <v/>
      </c>
    </row>
    <row r="201" spans="1:4" x14ac:dyDescent="0.2">
      <c r="A201" t="str">
        <f>'Published format'!D203</f>
        <v/>
      </c>
      <c r="B201" t="str">
        <f>'Published format'!F203</f>
        <v/>
      </c>
      <c r="C201" t="str">
        <f>'Published format'!E203</f>
        <v/>
      </c>
      <c r="D201" s="21" t="str">
        <f>'Published format'!G203</f>
        <v/>
      </c>
    </row>
    <row r="202" spans="1:4" x14ac:dyDescent="0.2">
      <c r="A202" t="str">
        <f>'Published format'!D204</f>
        <v/>
      </c>
      <c r="B202" t="str">
        <f>'Published format'!F204</f>
        <v/>
      </c>
      <c r="C202" t="str">
        <f>'Published format'!E204</f>
        <v/>
      </c>
      <c r="D202" s="21" t="str">
        <f>'Published format'!G204</f>
        <v/>
      </c>
    </row>
    <row r="203" spans="1:4" x14ac:dyDescent="0.2">
      <c r="A203" t="str">
        <f>'Published format'!D205</f>
        <v/>
      </c>
      <c r="B203" t="str">
        <f>'Published format'!F205</f>
        <v/>
      </c>
      <c r="C203" t="str">
        <f>'Published format'!E205</f>
        <v/>
      </c>
      <c r="D203" s="21" t="str">
        <f>'Published format'!G205</f>
        <v/>
      </c>
    </row>
    <row r="204" spans="1:4" x14ac:dyDescent="0.2">
      <c r="A204" t="str">
        <f>'Published format'!D206</f>
        <v/>
      </c>
      <c r="B204" t="str">
        <f>'Published format'!F206</f>
        <v/>
      </c>
      <c r="C204" t="str">
        <f>'Published format'!E206</f>
        <v/>
      </c>
      <c r="D204" s="21" t="str">
        <f>'Published format'!G206</f>
        <v/>
      </c>
    </row>
    <row r="205" spans="1:4" x14ac:dyDescent="0.2">
      <c r="A205" t="str">
        <f>'Published format'!D207</f>
        <v/>
      </c>
      <c r="B205" t="str">
        <f>'Published format'!F207</f>
        <v/>
      </c>
      <c r="C205" t="str">
        <f>'Published format'!E207</f>
        <v/>
      </c>
      <c r="D205" s="21" t="str">
        <f>'Published format'!G207</f>
        <v/>
      </c>
    </row>
    <row r="206" spans="1:4" x14ac:dyDescent="0.2">
      <c r="A206" t="str">
        <f>'Published format'!D208</f>
        <v/>
      </c>
      <c r="B206" t="str">
        <f>'Published format'!F208</f>
        <v/>
      </c>
      <c r="C206" t="str">
        <f>'Published format'!E208</f>
        <v/>
      </c>
      <c r="D206" s="21" t="str">
        <f>'Published format'!G208</f>
        <v/>
      </c>
    </row>
    <row r="207" spans="1:4" x14ac:dyDescent="0.2">
      <c r="A207" t="str">
        <f>'Published format'!D209</f>
        <v/>
      </c>
      <c r="B207" t="str">
        <f>'Published format'!F209</f>
        <v/>
      </c>
      <c r="C207" t="str">
        <f>'Published format'!E209</f>
        <v/>
      </c>
      <c r="D207" s="21" t="str">
        <f>'Published format'!G209</f>
        <v/>
      </c>
    </row>
    <row r="208" spans="1:4" x14ac:dyDescent="0.2">
      <c r="A208" t="str">
        <f>'Published format'!D210</f>
        <v/>
      </c>
      <c r="B208" t="str">
        <f>'Published format'!F210</f>
        <v/>
      </c>
      <c r="C208" t="str">
        <f>'Published format'!E210</f>
        <v/>
      </c>
      <c r="D208" s="21" t="str">
        <f>'Published format'!G210</f>
        <v/>
      </c>
    </row>
    <row r="209" spans="1:4" x14ac:dyDescent="0.2">
      <c r="A209" t="str">
        <f>'Published format'!D211</f>
        <v/>
      </c>
      <c r="B209" t="str">
        <f>'Published format'!F211</f>
        <v/>
      </c>
      <c r="C209" t="str">
        <f>'Published format'!E211</f>
        <v/>
      </c>
      <c r="D209" s="21" t="str">
        <f>'Published format'!G211</f>
        <v/>
      </c>
    </row>
    <row r="210" spans="1:4" x14ac:dyDescent="0.2">
      <c r="A210" t="str">
        <f>'Published format'!D212</f>
        <v/>
      </c>
      <c r="B210" t="str">
        <f>'Published format'!F212</f>
        <v/>
      </c>
      <c r="C210" t="str">
        <f>'Published format'!E212</f>
        <v/>
      </c>
      <c r="D210" s="21" t="str">
        <f>'Published format'!G212</f>
        <v/>
      </c>
    </row>
    <row r="211" spans="1:4" x14ac:dyDescent="0.2">
      <c r="A211" t="str">
        <f>'Published format'!D213</f>
        <v/>
      </c>
      <c r="B211" t="str">
        <f>'Published format'!F213</f>
        <v/>
      </c>
      <c r="C211" t="str">
        <f>'Published format'!E213</f>
        <v/>
      </c>
      <c r="D211" s="21" t="str">
        <f>'Published format'!G213</f>
        <v/>
      </c>
    </row>
    <row r="212" spans="1:4" x14ac:dyDescent="0.2">
      <c r="A212" t="str">
        <f>'Published format'!D214</f>
        <v/>
      </c>
      <c r="B212" t="str">
        <f>'Published format'!F214</f>
        <v/>
      </c>
      <c r="C212" t="str">
        <f>'Published format'!E214</f>
        <v/>
      </c>
      <c r="D212" s="21" t="str">
        <f>'Published format'!G214</f>
        <v/>
      </c>
    </row>
    <row r="213" spans="1:4" x14ac:dyDescent="0.2">
      <c r="A213" t="str">
        <f>'Published format'!D215</f>
        <v/>
      </c>
      <c r="B213" t="str">
        <f>'Published format'!F215</f>
        <v/>
      </c>
      <c r="C213" t="str">
        <f>'Published format'!E215</f>
        <v/>
      </c>
      <c r="D213" s="21" t="str">
        <f>'Published format'!G215</f>
        <v/>
      </c>
    </row>
    <row r="214" spans="1:4" x14ac:dyDescent="0.2">
      <c r="A214" t="str">
        <f>'Published format'!D216</f>
        <v/>
      </c>
      <c r="B214" t="str">
        <f>'Published format'!F216</f>
        <v/>
      </c>
      <c r="C214" t="str">
        <f>'Published format'!E216</f>
        <v/>
      </c>
      <c r="D214" s="21" t="str">
        <f>'Published format'!G216</f>
        <v/>
      </c>
    </row>
    <row r="215" spans="1:4" x14ac:dyDescent="0.2">
      <c r="A215" t="str">
        <f>'Published format'!D217</f>
        <v/>
      </c>
      <c r="B215" t="str">
        <f>'Published format'!F217</f>
        <v/>
      </c>
      <c r="C215" t="str">
        <f>'Published format'!E217</f>
        <v/>
      </c>
      <c r="D215" s="21" t="str">
        <f>'Published format'!G217</f>
        <v/>
      </c>
    </row>
    <row r="216" spans="1:4" x14ac:dyDescent="0.2">
      <c r="A216" t="str">
        <f>'Published format'!D218</f>
        <v/>
      </c>
      <c r="B216" t="str">
        <f>'Published format'!F218</f>
        <v/>
      </c>
      <c r="C216" t="str">
        <f>'Published format'!E218</f>
        <v/>
      </c>
      <c r="D216" s="21" t="str">
        <f>'Published format'!G218</f>
        <v/>
      </c>
    </row>
    <row r="217" spans="1:4" x14ac:dyDescent="0.2">
      <c r="A217" t="str">
        <f>'Published format'!D219</f>
        <v/>
      </c>
      <c r="B217" t="str">
        <f>'Published format'!F219</f>
        <v/>
      </c>
      <c r="C217" t="str">
        <f>'Published format'!E219</f>
        <v/>
      </c>
      <c r="D217" s="21" t="str">
        <f>'Published format'!G219</f>
        <v/>
      </c>
    </row>
    <row r="218" spans="1:4" x14ac:dyDescent="0.2">
      <c r="A218" t="str">
        <f>'Published format'!D220</f>
        <v/>
      </c>
      <c r="B218" t="str">
        <f>'Published format'!F220</f>
        <v/>
      </c>
      <c r="C218" t="str">
        <f>'Published format'!E220</f>
        <v/>
      </c>
      <c r="D218" s="21" t="str">
        <f>'Published format'!G220</f>
        <v/>
      </c>
    </row>
    <row r="219" spans="1:4" x14ac:dyDescent="0.2">
      <c r="A219" t="str">
        <f>'Published format'!D221</f>
        <v/>
      </c>
      <c r="B219" t="str">
        <f>'Published format'!F221</f>
        <v/>
      </c>
      <c r="C219" t="str">
        <f>'Published format'!E221</f>
        <v/>
      </c>
      <c r="D219" s="21" t="str">
        <f>'Published format'!G221</f>
        <v/>
      </c>
    </row>
    <row r="220" spans="1:4" x14ac:dyDescent="0.2">
      <c r="A220" t="str">
        <f>'Published format'!D222</f>
        <v/>
      </c>
      <c r="B220" t="str">
        <f>'Published format'!F222</f>
        <v/>
      </c>
      <c r="C220" t="str">
        <f>'Published format'!E222</f>
        <v/>
      </c>
      <c r="D220" s="21" t="str">
        <f>'Published format'!G222</f>
        <v/>
      </c>
    </row>
    <row r="221" spans="1:4" x14ac:dyDescent="0.2">
      <c r="A221" t="str">
        <f>'Published format'!D223</f>
        <v/>
      </c>
      <c r="B221" t="str">
        <f>'Published format'!F223</f>
        <v/>
      </c>
      <c r="C221" t="str">
        <f>'Published format'!E223</f>
        <v/>
      </c>
      <c r="D221" s="21" t="str">
        <f>'Published format'!G223</f>
        <v/>
      </c>
    </row>
    <row r="222" spans="1:4" x14ac:dyDescent="0.2">
      <c r="A222" t="str">
        <f>'Published format'!D224</f>
        <v/>
      </c>
      <c r="B222" t="str">
        <f>'Published format'!F224</f>
        <v/>
      </c>
      <c r="C222" t="str">
        <f>'Published format'!E224</f>
        <v/>
      </c>
      <c r="D222" s="21" t="str">
        <f>'Published format'!G224</f>
        <v/>
      </c>
    </row>
    <row r="223" spans="1:4" x14ac:dyDescent="0.2">
      <c r="A223" t="str">
        <f>'Published format'!D225</f>
        <v/>
      </c>
      <c r="B223" t="str">
        <f>'Published format'!F225</f>
        <v/>
      </c>
      <c r="C223" t="str">
        <f>'Published format'!E225</f>
        <v/>
      </c>
      <c r="D223" s="21" t="str">
        <f>'Published format'!G225</f>
        <v/>
      </c>
    </row>
    <row r="224" spans="1:4" x14ac:dyDescent="0.2">
      <c r="A224" t="str">
        <f>'Published format'!D226</f>
        <v/>
      </c>
      <c r="B224" t="str">
        <f>'Published format'!F226</f>
        <v/>
      </c>
      <c r="C224" t="str">
        <f>'Published format'!E226</f>
        <v/>
      </c>
      <c r="D224" s="21" t="str">
        <f>'Published format'!G226</f>
        <v/>
      </c>
    </row>
    <row r="225" spans="1:4" x14ac:dyDescent="0.2">
      <c r="A225" t="str">
        <f>'Published format'!D227</f>
        <v/>
      </c>
      <c r="B225" t="str">
        <f>'Published format'!F227</f>
        <v/>
      </c>
      <c r="C225" t="str">
        <f>'Published format'!E227</f>
        <v/>
      </c>
      <c r="D225" s="21" t="str">
        <f>'Published format'!G227</f>
        <v/>
      </c>
    </row>
    <row r="226" spans="1:4" x14ac:dyDescent="0.2">
      <c r="A226" t="str">
        <f>'Published format'!D228</f>
        <v/>
      </c>
      <c r="B226" t="str">
        <f>'Published format'!F228</f>
        <v/>
      </c>
      <c r="C226" t="str">
        <f>'Published format'!E228</f>
        <v/>
      </c>
      <c r="D226" s="21" t="str">
        <f>'Published format'!G228</f>
        <v/>
      </c>
    </row>
    <row r="227" spans="1:4" x14ac:dyDescent="0.2">
      <c r="A227" t="str">
        <f>'Published format'!D229</f>
        <v/>
      </c>
      <c r="B227" t="str">
        <f>'Published format'!F229</f>
        <v/>
      </c>
      <c r="C227" t="str">
        <f>'Published format'!E229</f>
        <v/>
      </c>
      <c r="D227" s="21" t="str">
        <f>'Published format'!G229</f>
        <v/>
      </c>
    </row>
    <row r="228" spans="1:4" x14ac:dyDescent="0.2">
      <c r="A228" t="str">
        <f>'Published format'!D230</f>
        <v/>
      </c>
      <c r="B228" t="str">
        <f>'Published format'!F230</f>
        <v/>
      </c>
      <c r="C228" t="str">
        <f>'Published format'!E230</f>
        <v/>
      </c>
      <c r="D228" s="21" t="str">
        <f>'Published format'!G230</f>
        <v/>
      </c>
    </row>
    <row r="229" spans="1:4" x14ac:dyDescent="0.2">
      <c r="A229" t="str">
        <f>'Published format'!D231</f>
        <v/>
      </c>
      <c r="B229" t="str">
        <f>'Published format'!F231</f>
        <v/>
      </c>
      <c r="C229" t="str">
        <f>'Published format'!E231</f>
        <v/>
      </c>
      <c r="D229" s="21" t="str">
        <f>'Published format'!G231</f>
        <v/>
      </c>
    </row>
    <row r="230" spans="1:4" x14ac:dyDescent="0.2">
      <c r="A230" t="str">
        <f>'Published format'!D232</f>
        <v/>
      </c>
      <c r="B230" t="str">
        <f>'Published format'!F232</f>
        <v/>
      </c>
      <c r="C230" t="str">
        <f>'Published format'!E232</f>
        <v/>
      </c>
      <c r="D230" s="21" t="str">
        <f>'Published format'!G232</f>
        <v/>
      </c>
    </row>
    <row r="231" spans="1:4" x14ac:dyDescent="0.2">
      <c r="A231" t="str">
        <f>'Published format'!D233</f>
        <v/>
      </c>
      <c r="B231" t="str">
        <f>'Published format'!F233</f>
        <v/>
      </c>
      <c r="C231" t="str">
        <f>'Published format'!E233</f>
        <v/>
      </c>
      <c r="D231" s="21" t="str">
        <f>'Published format'!G233</f>
        <v/>
      </c>
    </row>
    <row r="232" spans="1:4" x14ac:dyDescent="0.2">
      <c r="A232" t="str">
        <f>'Published format'!D234</f>
        <v/>
      </c>
      <c r="B232" t="str">
        <f>'Published format'!F234</f>
        <v/>
      </c>
      <c r="C232" t="str">
        <f>'Published format'!E234</f>
        <v/>
      </c>
      <c r="D232" s="21" t="str">
        <f>'Published format'!G234</f>
        <v/>
      </c>
    </row>
    <row r="233" spans="1:4" x14ac:dyDescent="0.2">
      <c r="A233" t="str">
        <f>'Published format'!D235</f>
        <v/>
      </c>
      <c r="B233" t="str">
        <f>'Published format'!F235</f>
        <v/>
      </c>
      <c r="C233" t="str">
        <f>'Published format'!E235</f>
        <v/>
      </c>
      <c r="D233" s="21" t="str">
        <f>'Published format'!G235</f>
        <v/>
      </c>
    </row>
    <row r="234" spans="1:4" x14ac:dyDescent="0.2">
      <c r="A234" t="str">
        <f>'Published format'!D236</f>
        <v/>
      </c>
      <c r="B234" t="str">
        <f>'Published format'!F236</f>
        <v/>
      </c>
      <c r="C234" t="str">
        <f>'Published format'!E236</f>
        <v/>
      </c>
      <c r="D234" s="21" t="str">
        <f>'Published format'!G236</f>
        <v/>
      </c>
    </row>
    <row r="235" spans="1:4" x14ac:dyDescent="0.2">
      <c r="A235" t="str">
        <f>'Published format'!D237</f>
        <v/>
      </c>
      <c r="B235" t="str">
        <f>'Published format'!F237</f>
        <v/>
      </c>
      <c r="C235" t="str">
        <f>'Published format'!E237</f>
        <v/>
      </c>
      <c r="D235" s="21" t="str">
        <f>'Published format'!G237</f>
        <v/>
      </c>
    </row>
    <row r="236" spans="1:4" x14ac:dyDescent="0.2">
      <c r="A236" t="str">
        <f>'Published format'!D238</f>
        <v/>
      </c>
      <c r="B236" t="str">
        <f>'Published format'!F238</f>
        <v/>
      </c>
      <c r="C236" t="str">
        <f>'Published format'!E238</f>
        <v/>
      </c>
      <c r="D236" s="21" t="str">
        <f>'Published format'!G238</f>
        <v/>
      </c>
    </row>
    <row r="237" spans="1:4" x14ac:dyDescent="0.2">
      <c r="A237" t="str">
        <f>'Published format'!D239</f>
        <v/>
      </c>
      <c r="B237" t="str">
        <f>'Published format'!F239</f>
        <v/>
      </c>
      <c r="C237" t="str">
        <f>'Published format'!E239</f>
        <v/>
      </c>
      <c r="D237" s="21" t="str">
        <f>'Published format'!G239</f>
        <v/>
      </c>
    </row>
    <row r="238" spans="1:4" x14ac:dyDescent="0.2">
      <c r="A238" t="str">
        <f>'Published format'!D240</f>
        <v/>
      </c>
      <c r="B238" t="str">
        <f>'Published format'!F240</f>
        <v/>
      </c>
      <c r="C238" t="str">
        <f>'Published format'!E240</f>
        <v/>
      </c>
      <c r="D238" s="21" t="str">
        <f>'Published format'!G240</f>
        <v/>
      </c>
    </row>
    <row r="239" spans="1:4" x14ac:dyDescent="0.2">
      <c r="A239" t="str">
        <f>'Published format'!D241</f>
        <v/>
      </c>
      <c r="B239" t="str">
        <f>'Published format'!F241</f>
        <v/>
      </c>
      <c r="C239" t="str">
        <f>'Published format'!E241</f>
        <v/>
      </c>
      <c r="D239" s="21" t="str">
        <f>'Published format'!G241</f>
        <v/>
      </c>
    </row>
    <row r="240" spans="1:4" x14ac:dyDescent="0.2">
      <c r="A240" t="str">
        <f>'Published format'!D242</f>
        <v/>
      </c>
      <c r="B240" t="str">
        <f>'Published format'!F242</f>
        <v/>
      </c>
      <c r="C240" t="str">
        <f>'Published format'!E242</f>
        <v/>
      </c>
      <c r="D240" s="21" t="str">
        <f>'Published format'!G242</f>
        <v/>
      </c>
    </row>
    <row r="241" spans="1:4" x14ac:dyDescent="0.2">
      <c r="A241" t="str">
        <f>'Published format'!D243</f>
        <v/>
      </c>
      <c r="B241" t="str">
        <f>'Published format'!F243</f>
        <v/>
      </c>
      <c r="C241" t="str">
        <f>'Published format'!E243</f>
        <v/>
      </c>
      <c r="D241" s="21" t="str">
        <f>'Published format'!G243</f>
        <v/>
      </c>
    </row>
    <row r="242" spans="1:4" x14ac:dyDescent="0.2">
      <c r="A242" t="str">
        <f>'Published format'!D244</f>
        <v/>
      </c>
      <c r="B242" t="str">
        <f>'Published format'!F244</f>
        <v/>
      </c>
      <c r="C242" t="str">
        <f>'Published format'!E244</f>
        <v/>
      </c>
      <c r="D242" s="21" t="str">
        <f>'Published format'!G244</f>
        <v/>
      </c>
    </row>
    <row r="243" spans="1:4" x14ac:dyDescent="0.2">
      <c r="A243" t="str">
        <f>'Published format'!D245</f>
        <v/>
      </c>
      <c r="B243" t="str">
        <f>'Published format'!F245</f>
        <v/>
      </c>
      <c r="C243" t="str">
        <f>'Published format'!E245</f>
        <v/>
      </c>
      <c r="D243" s="21" t="str">
        <f>'Published format'!G245</f>
        <v/>
      </c>
    </row>
    <row r="244" spans="1:4" x14ac:dyDescent="0.2">
      <c r="A244" t="str">
        <f>'Published format'!D246</f>
        <v/>
      </c>
      <c r="B244" t="str">
        <f>'Published format'!F246</f>
        <v/>
      </c>
      <c r="C244" t="str">
        <f>'Published format'!E246</f>
        <v/>
      </c>
      <c r="D244" s="21" t="str">
        <f>'Published format'!G246</f>
        <v/>
      </c>
    </row>
    <row r="245" spans="1:4" x14ac:dyDescent="0.2">
      <c r="A245" t="str">
        <f>'Published format'!D247</f>
        <v/>
      </c>
      <c r="B245" t="str">
        <f>'Published format'!F247</f>
        <v/>
      </c>
      <c r="C245" t="str">
        <f>'Published format'!E247</f>
        <v/>
      </c>
      <c r="D245" s="21" t="str">
        <f>'Published format'!G247</f>
        <v/>
      </c>
    </row>
    <row r="246" spans="1:4" x14ac:dyDescent="0.2">
      <c r="A246" t="str">
        <f>'Published format'!D248</f>
        <v/>
      </c>
      <c r="B246" t="str">
        <f>'Published format'!F248</f>
        <v/>
      </c>
      <c r="C246" t="str">
        <f>'Published format'!E248</f>
        <v/>
      </c>
      <c r="D246" s="21" t="str">
        <f>'Published format'!G248</f>
        <v/>
      </c>
    </row>
    <row r="247" spans="1:4" x14ac:dyDescent="0.2">
      <c r="A247" t="str">
        <f>'Published format'!D249</f>
        <v/>
      </c>
      <c r="B247" t="str">
        <f>'Published format'!F249</f>
        <v/>
      </c>
      <c r="C247" t="str">
        <f>'Published format'!E249</f>
        <v/>
      </c>
      <c r="D247" s="21" t="str">
        <f>'Published format'!G249</f>
        <v/>
      </c>
    </row>
    <row r="248" spans="1:4" x14ac:dyDescent="0.2">
      <c r="A248" t="str">
        <f>'Published format'!D250</f>
        <v/>
      </c>
      <c r="B248" t="str">
        <f>'Published format'!F250</f>
        <v/>
      </c>
      <c r="C248" t="str">
        <f>'Published format'!E250</f>
        <v/>
      </c>
      <c r="D248" s="21" t="str">
        <f>'Published format'!G250</f>
        <v/>
      </c>
    </row>
    <row r="249" spans="1:4" x14ac:dyDescent="0.2">
      <c r="A249" t="str">
        <f>'Published format'!D251</f>
        <v/>
      </c>
      <c r="B249" t="str">
        <f>'Published format'!F251</f>
        <v/>
      </c>
      <c r="C249" t="str">
        <f>'Published format'!E251</f>
        <v/>
      </c>
      <c r="D249" s="21" t="str">
        <f>'Published format'!G251</f>
        <v/>
      </c>
    </row>
    <row r="250" spans="1:4" x14ac:dyDescent="0.2">
      <c r="A250" t="str">
        <f>'Published format'!D252</f>
        <v/>
      </c>
      <c r="B250" t="str">
        <f>'Published format'!F252</f>
        <v/>
      </c>
      <c r="C250" t="str">
        <f>'Published format'!E252</f>
        <v/>
      </c>
      <c r="D250" s="21" t="str">
        <f>'Published format'!G252</f>
        <v/>
      </c>
    </row>
    <row r="251" spans="1:4" x14ac:dyDescent="0.2">
      <c r="A251" t="str">
        <f>'Published format'!D253</f>
        <v/>
      </c>
      <c r="B251" t="str">
        <f>'Published format'!F253</f>
        <v/>
      </c>
      <c r="C251" t="str">
        <f>'Published format'!E253</f>
        <v/>
      </c>
      <c r="D251" s="21" t="str">
        <f>'Published format'!G253</f>
        <v/>
      </c>
    </row>
    <row r="252" spans="1:4" x14ac:dyDescent="0.2">
      <c r="A252" t="str">
        <f>'Published format'!D254</f>
        <v/>
      </c>
      <c r="B252" t="str">
        <f>'Published format'!F254</f>
        <v/>
      </c>
      <c r="C252" t="str">
        <f>'Published format'!E254</f>
        <v/>
      </c>
      <c r="D252" s="21" t="str">
        <f>'Published format'!G254</f>
        <v/>
      </c>
    </row>
    <row r="253" spans="1:4" x14ac:dyDescent="0.2">
      <c r="A253" t="str">
        <f>'Published format'!D255</f>
        <v/>
      </c>
      <c r="B253" t="str">
        <f>'Published format'!F255</f>
        <v/>
      </c>
      <c r="C253" t="str">
        <f>'Published format'!E255</f>
        <v/>
      </c>
      <c r="D253" s="21" t="str">
        <f>'Published format'!G255</f>
        <v/>
      </c>
    </row>
    <row r="254" spans="1:4" x14ac:dyDescent="0.2">
      <c r="A254" t="str">
        <f>'Published format'!D256</f>
        <v/>
      </c>
      <c r="B254" t="str">
        <f>'Published format'!F256</f>
        <v/>
      </c>
      <c r="C254" t="str">
        <f>'Published format'!E256</f>
        <v/>
      </c>
      <c r="D254" s="21" t="str">
        <f>'Published format'!G256</f>
        <v/>
      </c>
    </row>
    <row r="255" spans="1:4" x14ac:dyDescent="0.2">
      <c r="A255" t="str">
        <f>'Published format'!D257</f>
        <v/>
      </c>
      <c r="B255" t="str">
        <f>'Published format'!F257</f>
        <v/>
      </c>
      <c r="C255" t="str">
        <f>'Published format'!E257</f>
        <v/>
      </c>
      <c r="D255" s="21" t="str">
        <f>'Published format'!G257</f>
        <v/>
      </c>
    </row>
    <row r="256" spans="1:4" x14ac:dyDescent="0.2">
      <c r="A256" t="str">
        <f>'Published format'!D258</f>
        <v/>
      </c>
      <c r="B256" t="str">
        <f>'Published format'!F258</f>
        <v/>
      </c>
      <c r="C256" t="str">
        <f>'Published format'!E258</f>
        <v/>
      </c>
      <c r="D256" s="21" t="str">
        <f>'Published format'!G258</f>
        <v/>
      </c>
    </row>
    <row r="257" spans="1:4" x14ac:dyDescent="0.2">
      <c r="A257" t="str">
        <f>'Published format'!D259</f>
        <v/>
      </c>
      <c r="B257" t="str">
        <f>'Published format'!F259</f>
        <v/>
      </c>
      <c r="C257" t="str">
        <f>'Published format'!E259</f>
        <v/>
      </c>
      <c r="D257" s="21" t="str">
        <f>'Published format'!G259</f>
        <v/>
      </c>
    </row>
    <row r="258" spans="1:4" x14ac:dyDescent="0.2">
      <c r="A258" t="str">
        <f>'Published format'!D260</f>
        <v/>
      </c>
      <c r="B258" t="str">
        <f>'Published format'!F260</f>
        <v/>
      </c>
      <c r="C258" t="str">
        <f>'Published format'!E260</f>
        <v/>
      </c>
      <c r="D258" s="21" t="str">
        <f>'Published format'!G260</f>
        <v/>
      </c>
    </row>
    <row r="259" spans="1:4" x14ac:dyDescent="0.2">
      <c r="A259" t="str">
        <f>'Published format'!D261</f>
        <v/>
      </c>
      <c r="B259" t="str">
        <f>'Published format'!F261</f>
        <v/>
      </c>
      <c r="C259" t="str">
        <f>'Published format'!E261</f>
        <v/>
      </c>
      <c r="D259" s="21" t="str">
        <f>'Published format'!G261</f>
        <v/>
      </c>
    </row>
    <row r="260" spans="1:4" x14ac:dyDescent="0.2">
      <c r="A260" t="str">
        <f>'Published format'!D262</f>
        <v/>
      </c>
      <c r="B260" t="str">
        <f>'Published format'!F262</f>
        <v/>
      </c>
      <c r="C260" t="str">
        <f>'Published format'!E262</f>
        <v/>
      </c>
      <c r="D260" s="21" t="str">
        <f>'Published format'!G262</f>
        <v/>
      </c>
    </row>
    <row r="261" spans="1:4" x14ac:dyDescent="0.2">
      <c r="A261" t="str">
        <f>'Published format'!D263</f>
        <v/>
      </c>
      <c r="B261" t="str">
        <f>'Published format'!F263</f>
        <v/>
      </c>
      <c r="C261" t="str">
        <f>'Published format'!E263</f>
        <v/>
      </c>
      <c r="D261" s="21" t="str">
        <f>'Published format'!G263</f>
        <v/>
      </c>
    </row>
    <row r="262" spans="1:4" x14ac:dyDescent="0.2">
      <c r="A262" t="str">
        <f>'Published format'!D264</f>
        <v/>
      </c>
      <c r="B262" t="str">
        <f>'Published format'!F264</f>
        <v/>
      </c>
      <c r="C262" t="str">
        <f>'Published format'!E264</f>
        <v/>
      </c>
      <c r="D262" s="21" t="str">
        <f>'Published format'!G264</f>
        <v/>
      </c>
    </row>
    <row r="263" spans="1:4" x14ac:dyDescent="0.2">
      <c r="A263" t="str">
        <f>'Published format'!D265</f>
        <v/>
      </c>
      <c r="B263" t="str">
        <f>'Published format'!F265</f>
        <v/>
      </c>
      <c r="C263" t="str">
        <f>'Published format'!E265</f>
        <v/>
      </c>
      <c r="D263" s="21" t="str">
        <f>'Published format'!G265</f>
        <v/>
      </c>
    </row>
    <row r="264" spans="1:4" x14ac:dyDescent="0.2">
      <c r="A264" t="str">
        <f>'Published format'!D266</f>
        <v/>
      </c>
      <c r="B264" t="str">
        <f>'Published format'!F266</f>
        <v/>
      </c>
      <c r="C264" t="str">
        <f>'Published format'!E266</f>
        <v/>
      </c>
      <c r="D264" s="21" t="str">
        <f>'Published format'!G266</f>
        <v/>
      </c>
    </row>
    <row r="265" spans="1:4" x14ac:dyDescent="0.2">
      <c r="A265" t="str">
        <f>'Published format'!D267</f>
        <v/>
      </c>
      <c r="B265" t="str">
        <f>'Published format'!F267</f>
        <v/>
      </c>
      <c r="C265" t="str">
        <f>'Published format'!E267</f>
        <v/>
      </c>
      <c r="D265" s="21" t="str">
        <f>'Published format'!G267</f>
        <v/>
      </c>
    </row>
    <row r="266" spans="1:4" x14ac:dyDescent="0.2">
      <c r="A266" t="str">
        <f>'Published format'!D268</f>
        <v/>
      </c>
      <c r="B266" t="str">
        <f>'Published format'!F268</f>
        <v/>
      </c>
      <c r="C266" t="str">
        <f>'Published format'!E268</f>
        <v/>
      </c>
      <c r="D266" s="21" t="str">
        <f>'Published format'!G268</f>
        <v/>
      </c>
    </row>
    <row r="267" spans="1:4" x14ac:dyDescent="0.2">
      <c r="A267" t="str">
        <f>'Published format'!D269</f>
        <v/>
      </c>
      <c r="B267" t="str">
        <f>'Published format'!F269</f>
        <v/>
      </c>
      <c r="C267" t="str">
        <f>'Published format'!E269</f>
        <v/>
      </c>
      <c r="D267" s="21" t="str">
        <f>'Published format'!G269</f>
        <v/>
      </c>
    </row>
    <row r="268" spans="1:4" x14ac:dyDescent="0.2">
      <c r="A268" t="str">
        <f>'Published format'!D270</f>
        <v/>
      </c>
      <c r="B268" t="str">
        <f>'Published format'!F270</f>
        <v/>
      </c>
      <c r="C268" t="str">
        <f>'Published format'!E270</f>
        <v/>
      </c>
      <c r="D268" s="21" t="str">
        <f>'Published format'!G270</f>
        <v/>
      </c>
    </row>
    <row r="269" spans="1:4" x14ac:dyDescent="0.2">
      <c r="A269" t="str">
        <f>'Published format'!D271</f>
        <v/>
      </c>
      <c r="B269" t="str">
        <f>'Published format'!F271</f>
        <v/>
      </c>
      <c r="C269" t="str">
        <f>'Published format'!E271</f>
        <v/>
      </c>
      <c r="D269" s="21" t="str">
        <f>'Published format'!G271</f>
        <v/>
      </c>
    </row>
    <row r="270" spans="1:4" x14ac:dyDescent="0.2">
      <c r="A270" t="str">
        <f>'Published format'!D272</f>
        <v/>
      </c>
      <c r="B270" t="str">
        <f>'Published format'!F272</f>
        <v/>
      </c>
      <c r="C270" t="str">
        <f>'Published format'!E272</f>
        <v/>
      </c>
      <c r="D270" s="21" t="str">
        <f>'Published format'!G272</f>
        <v/>
      </c>
    </row>
    <row r="271" spans="1:4" x14ac:dyDescent="0.2">
      <c r="A271" t="str">
        <f>'Published format'!D273</f>
        <v/>
      </c>
      <c r="B271" t="str">
        <f>'Published format'!F273</f>
        <v/>
      </c>
      <c r="C271" t="str">
        <f>'Published format'!E273</f>
        <v/>
      </c>
      <c r="D271" s="21" t="str">
        <f>'Published format'!G273</f>
        <v/>
      </c>
    </row>
    <row r="272" spans="1:4" x14ac:dyDescent="0.2">
      <c r="A272" t="str">
        <f>'Published format'!D274</f>
        <v/>
      </c>
      <c r="B272" t="str">
        <f>'Published format'!F274</f>
        <v/>
      </c>
      <c r="C272" t="str">
        <f>'Published format'!E274</f>
        <v/>
      </c>
      <c r="D272" s="21" t="str">
        <f>'Published format'!G274</f>
        <v/>
      </c>
    </row>
    <row r="273" spans="1:4" x14ac:dyDescent="0.2">
      <c r="A273" t="str">
        <f>'Published format'!D275</f>
        <v/>
      </c>
      <c r="B273" t="str">
        <f>'Published format'!F275</f>
        <v/>
      </c>
      <c r="C273" t="str">
        <f>'Published format'!E275</f>
        <v/>
      </c>
      <c r="D273" s="21" t="str">
        <f>'Published format'!G275</f>
        <v/>
      </c>
    </row>
    <row r="274" spans="1:4" x14ac:dyDescent="0.2">
      <c r="A274" t="str">
        <f>'Published format'!D276</f>
        <v/>
      </c>
      <c r="B274" t="str">
        <f>'Published format'!F276</f>
        <v/>
      </c>
      <c r="C274" t="str">
        <f>'Published format'!E276</f>
        <v/>
      </c>
      <c r="D274" s="21" t="str">
        <f>'Published format'!G276</f>
        <v/>
      </c>
    </row>
    <row r="275" spans="1:4" x14ac:dyDescent="0.2">
      <c r="A275" t="str">
        <f>'Published format'!D277</f>
        <v/>
      </c>
      <c r="B275" t="str">
        <f>'Published format'!F277</f>
        <v/>
      </c>
      <c r="C275" t="str">
        <f>'Published format'!E277</f>
        <v/>
      </c>
      <c r="D275" s="21" t="str">
        <f>'Published format'!G277</f>
        <v/>
      </c>
    </row>
    <row r="276" spans="1:4" x14ac:dyDescent="0.2">
      <c r="A276" t="str">
        <f>'Published format'!D278</f>
        <v/>
      </c>
      <c r="B276" t="str">
        <f>'Published format'!F278</f>
        <v/>
      </c>
      <c r="C276" t="str">
        <f>'Published format'!E278</f>
        <v/>
      </c>
      <c r="D276" s="21" t="str">
        <f>'Published format'!G278</f>
        <v/>
      </c>
    </row>
    <row r="277" spans="1:4" x14ac:dyDescent="0.2">
      <c r="A277" t="str">
        <f>'Published format'!D279</f>
        <v/>
      </c>
      <c r="B277" t="str">
        <f>'Published format'!F279</f>
        <v/>
      </c>
      <c r="C277" t="str">
        <f>'Published format'!E279</f>
        <v/>
      </c>
      <c r="D277" s="21" t="str">
        <f>'Published format'!G279</f>
        <v/>
      </c>
    </row>
    <row r="278" spans="1:4" x14ac:dyDescent="0.2">
      <c r="A278" t="str">
        <f>'Published format'!D280</f>
        <v/>
      </c>
      <c r="B278" t="str">
        <f>'Published format'!F280</f>
        <v/>
      </c>
      <c r="C278" t="str">
        <f>'Published format'!E280</f>
        <v/>
      </c>
      <c r="D278" s="21" t="str">
        <f>'Published format'!G280</f>
        <v/>
      </c>
    </row>
    <row r="279" spans="1:4" x14ac:dyDescent="0.2">
      <c r="A279" t="str">
        <f>'Published format'!D281</f>
        <v/>
      </c>
      <c r="B279" t="str">
        <f>'Published format'!F281</f>
        <v/>
      </c>
      <c r="C279" t="str">
        <f>'Published format'!E281</f>
        <v/>
      </c>
      <c r="D279" s="21" t="str">
        <f>'Published format'!G281</f>
        <v/>
      </c>
    </row>
    <row r="280" spans="1:4" x14ac:dyDescent="0.2">
      <c r="A280" t="str">
        <f>'Published format'!D282</f>
        <v/>
      </c>
      <c r="B280" t="str">
        <f>'Published format'!F282</f>
        <v/>
      </c>
      <c r="C280" t="str">
        <f>'Published format'!E282</f>
        <v/>
      </c>
      <c r="D280" s="21" t="str">
        <f>'Published format'!G282</f>
        <v/>
      </c>
    </row>
    <row r="281" spans="1:4" x14ac:dyDescent="0.2">
      <c r="A281" t="str">
        <f>'Published format'!D283</f>
        <v/>
      </c>
      <c r="B281" t="str">
        <f>'Published format'!F283</f>
        <v/>
      </c>
      <c r="C281" t="str">
        <f>'Published format'!E283</f>
        <v/>
      </c>
      <c r="D281" s="21" t="str">
        <f>'Published format'!G283</f>
        <v/>
      </c>
    </row>
    <row r="282" spans="1:4" x14ac:dyDescent="0.2">
      <c r="A282" t="str">
        <f>'Published format'!D284</f>
        <v/>
      </c>
      <c r="B282" t="str">
        <f>'Published format'!F284</f>
        <v/>
      </c>
      <c r="C282" t="str">
        <f>'Published format'!E284</f>
        <v/>
      </c>
      <c r="D282" s="21" t="str">
        <f>'Published format'!G284</f>
        <v/>
      </c>
    </row>
    <row r="283" spans="1:4" x14ac:dyDescent="0.2">
      <c r="A283" t="str">
        <f>'Published format'!D285</f>
        <v/>
      </c>
      <c r="B283" t="str">
        <f>'Published format'!F285</f>
        <v/>
      </c>
      <c r="C283" t="str">
        <f>'Published format'!E285</f>
        <v/>
      </c>
      <c r="D283" s="21" t="str">
        <f>'Published format'!G285</f>
        <v/>
      </c>
    </row>
    <row r="284" spans="1:4" x14ac:dyDescent="0.2">
      <c r="A284" t="str">
        <f>'Published format'!D286</f>
        <v/>
      </c>
      <c r="B284" t="str">
        <f>'Published format'!F286</f>
        <v/>
      </c>
      <c r="C284" t="str">
        <f>'Published format'!E286</f>
        <v/>
      </c>
      <c r="D284" s="21" t="str">
        <f>'Published format'!G286</f>
        <v/>
      </c>
    </row>
    <row r="285" spans="1:4" x14ac:dyDescent="0.2">
      <c r="A285" t="str">
        <f>'Published format'!D287</f>
        <v/>
      </c>
      <c r="B285" t="str">
        <f>'Published format'!F287</f>
        <v/>
      </c>
      <c r="C285" t="str">
        <f>'Published format'!E287</f>
        <v/>
      </c>
      <c r="D285" s="21" t="str">
        <f>'Published format'!G287</f>
        <v/>
      </c>
    </row>
    <row r="286" spans="1:4" x14ac:dyDescent="0.2">
      <c r="A286" t="str">
        <f>'Published format'!D288</f>
        <v/>
      </c>
      <c r="B286" t="str">
        <f>'Published format'!F288</f>
        <v/>
      </c>
      <c r="C286" t="str">
        <f>'Published format'!E288</f>
        <v/>
      </c>
      <c r="D286" s="21" t="str">
        <f>'Published format'!G288</f>
        <v/>
      </c>
    </row>
    <row r="287" spans="1:4" x14ac:dyDescent="0.2">
      <c r="A287" t="str">
        <f>'Published format'!D289</f>
        <v/>
      </c>
      <c r="B287" t="str">
        <f>'Published format'!F289</f>
        <v/>
      </c>
      <c r="C287" t="str">
        <f>'Published format'!E289</f>
        <v/>
      </c>
      <c r="D287" s="21" t="str">
        <f>'Published format'!G289</f>
        <v/>
      </c>
    </row>
    <row r="288" spans="1:4" x14ac:dyDescent="0.2">
      <c r="A288" t="str">
        <f>'Published format'!D290</f>
        <v/>
      </c>
      <c r="B288" t="str">
        <f>'Published format'!F290</f>
        <v/>
      </c>
      <c r="C288" t="str">
        <f>'Published format'!E290</f>
        <v/>
      </c>
      <c r="D288" s="21" t="str">
        <f>'Published format'!G290</f>
        <v/>
      </c>
    </row>
    <row r="289" spans="1:4" x14ac:dyDescent="0.2">
      <c r="A289" t="str">
        <f>'Published format'!D291</f>
        <v/>
      </c>
      <c r="B289" t="str">
        <f>'Published format'!F291</f>
        <v/>
      </c>
      <c r="C289" t="str">
        <f>'Published format'!E291</f>
        <v/>
      </c>
      <c r="D289" s="21" t="str">
        <f>'Published format'!G291</f>
        <v/>
      </c>
    </row>
    <row r="290" spans="1:4" x14ac:dyDescent="0.2">
      <c r="A290" t="str">
        <f>'Published format'!D292</f>
        <v/>
      </c>
      <c r="B290" t="str">
        <f>'Published format'!F292</f>
        <v/>
      </c>
      <c r="C290" t="str">
        <f>'Published format'!E292</f>
        <v/>
      </c>
      <c r="D290" s="21" t="str">
        <f>'Published format'!G292</f>
        <v/>
      </c>
    </row>
    <row r="291" spans="1:4" x14ac:dyDescent="0.2">
      <c r="A291" t="str">
        <f>'Published format'!D293</f>
        <v/>
      </c>
      <c r="B291" t="str">
        <f>'Published format'!F293</f>
        <v/>
      </c>
      <c r="C291" t="str">
        <f>'Published format'!E293</f>
        <v/>
      </c>
      <c r="D291" s="21" t="str">
        <f>'Published format'!G293</f>
        <v/>
      </c>
    </row>
    <row r="292" spans="1:4" x14ac:dyDescent="0.2">
      <c r="A292" t="str">
        <f>'Published format'!D294</f>
        <v/>
      </c>
      <c r="B292" t="str">
        <f>'Published format'!F294</f>
        <v/>
      </c>
      <c r="C292" t="str">
        <f>'Published format'!E294</f>
        <v/>
      </c>
      <c r="D292" s="21" t="str">
        <f>'Published format'!G294</f>
        <v/>
      </c>
    </row>
    <row r="293" spans="1:4" x14ac:dyDescent="0.2">
      <c r="A293" t="str">
        <f>'Published format'!D295</f>
        <v/>
      </c>
      <c r="B293" t="str">
        <f>'Published format'!F295</f>
        <v/>
      </c>
      <c r="C293" t="str">
        <f>'Published format'!E295</f>
        <v/>
      </c>
      <c r="D293" s="21" t="str">
        <f>'Published format'!G295</f>
        <v/>
      </c>
    </row>
    <row r="294" spans="1:4" x14ac:dyDescent="0.2">
      <c r="A294" t="str">
        <f>'Published format'!D296</f>
        <v/>
      </c>
      <c r="B294" t="str">
        <f>'Published format'!F296</f>
        <v/>
      </c>
      <c r="C294" t="str">
        <f>'Published format'!E296</f>
        <v/>
      </c>
      <c r="D294" s="21" t="str">
        <f>'Published format'!G296</f>
        <v/>
      </c>
    </row>
    <row r="295" spans="1:4" x14ac:dyDescent="0.2">
      <c r="A295" t="str">
        <f>'Published format'!D297</f>
        <v/>
      </c>
      <c r="B295" t="str">
        <f>'Published format'!F297</f>
        <v/>
      </c>
      <c r="C295" t="str">
        <f>'Published format'!E297</f>
        <v/>
      </c>
      <c r="D295" s="21" t="str">
        <f>'Published format'!G297</f>
        <v/>
      </c>
    </row>
    <row r="296" spans="1:4" x14ac:dyDescent="0.2">
      <c r="A296" t="str">
        <f>'Published format'!D298</f>
        <v/>
      </c>
      <c r="B296" t="str">
        <f>'Published format'!F298</f>
        <v/>
      </c>
      <c r="C296" t="str">
        <f>'Published format'!E298</f>
        <v/>
      </c>
      <c r="D296" s="21" t="str">
        <f>'Published format'!G298</f>
        <v/>
      </c>
    </row>
    <row r="297" spans="1:4" x14ac:dyDescent="0.2">
      <c r="A297" t="str">
        <f>'Published format'!D299</f>
        <v/>
      </c>
      <c r="B297" t="str">
        <f>'Published format'!F299</f>
        <v/>
      </c>
      <c r="C297" t="str">
        <f>'Published format'!E299</f>
        <v/>
      </c>
      <c r="D297" s="21" t="str">
        <f>'Published format'!G299</f>
        <v/>
      </c>
    </row>
    <row r="298" spans="1:4" x14ac:dyDescent="0.2">
      <c r="A298" t="str">
        <f>'Published format'!D300</f>
        <v/>
      </c>
      <c r="B298" t="str">
        <f>'Published format'!F300</f>
        <v/>
      </c>
      <c r="C298" t="str">
        <f>'Published format'!E300</f>
        <v/>
      </c>
      <c r="D298" s="21" t="str">
        <f>'Published format'!G300</f>
        <v/>
      </c>
    </row>
    <row r="299" spans="1:4" x14ac:dyDescent="0.2">
      <c r="A299" t="str">
        <f>'Published format'!D301</f>
        <v/>
      </c>
      <c r="B299" t="str">
        <f>'Published format'!F301</f>
        <v/>
      </c>
      <c r="C299" t="str">
        <f>'Published format'!E301</f>
        <v/>
      </c>
      <c r="D299" s="21" t="str">
        <f>'Published format'!G301</f>
        <v/>
      </c>
    </row>
    <row r="300" spans="1:4" x14ac:dyDescent="0.2">
      <c r="A300" t="str">
        <f>'Published format'!D302</f>
        <v/>
      </c>
      <c r="B300" t="str">
        <f>'Published format'!F302</f>
        <v/>
      </c>
      <c r="C300" t="str">
        <f>'Published format'!E302</f>
        <v/>
      </c>
      <c r="D300" s="21" t="str">
        <f>'Published format'!G302</f>
        <v/>
      </c>
    </row>
    <row r="301" spans="1:4" x14ac:dyDescent="0.2">
      <c r="A301" t="str">
        <f>'Published format'!D303</f>
        <v/>
      </c>
      <c r="B301" t="str">
        <f>'Published format'!F303</f>
        <v/>
      </c>
      <c r="C301" t="str">
        <f>'Published format'!E303</f>
        <v/>
      </c>
      <c r="D301" s="21" t="str">
        <f>'Published format'!G303</f>
        <v/>
      </c>
    </row>
    <row r="302" spans="1:4" x14ac:dyDescent="0.2">
      <c r="A302" t="str">
        <f>'Published format'!D304</f>
        <v/>
      </c>
      <c r="B302" t="str">
        <f>'Published format'!F304</f>
        <v/>
      </c>
      <c r="C302" t="str">
        <f>'Published format'!E304</f>
        <v/>
      </c>
      <c r="D302" s="21" t="str">
        <f>'Published format'!G304</f>
        <v/>
      </c>
    </row>
    <row r="303" spans="1:4" x14ac:dyDescent="0.2">
      <c r="A303" t="str">
        <f>'Published format'!D305</f>
        <v/>
      </c>
      <c r="B303" t="str">
        <f>'Published format'!F305</f>
        <v/>
      </c>
      <c r="C303" t="str">
        <f>'Published format'!E305</f>
        <v/>
      </c>
      <c r="D303" s="21" t="str">
        <f>'Published format'!G305</f>
        <v/>
      </c>
    </row>
    <row r="304" spans="1:4" x14ac:dyDescent="0.2">
      <c r="A304" t="str">
        <f>'Published format'!D306</f>
        <v/>
      </c>
      <c r="B304" t="str">
        <f>'Published format'!F306</f>
        <v/>
      </c>
      <c r="C304" t="str">
        <f>'Published format'!E306</f>
        <v/>
      </c>
      <c r="D304" s="21" t="str">
        <f>'Published format'!G306</f>
        <v/>
      </c>
    </row>
    <row r="305" spans="1:4" x14ac:dyDescent="0.2">
      <c r="A305" t="str">
        <f>'Published format'!D307</f>
        <v/>
      </c>
      <c r="B305" t="str">
        <f>'Published format'!F307</f>
        <v/>
      </c>
      <c r="C305" t="str">
        <f>'Published format'!E307</f>
        <v/>
      </c>
      <c r="D305" s="21" t="str">
        <f>'Published format'!G307</f>
        <v/>
      </c>
    </row>
    <row r="306" spans="1:4" x14ac:dyDescent="0.2">
      <c r="A306" t="str">
        <f>'Published format'!D308</f>
        <v/>
      </c>
      <c r="B306" t="str">
        <f>'Published format'!F308</f>
        <v/>
      </c>
      <c r="C306" t="str">
        <f>'Published format'!E308</f>
        <v/>
      </c>
      <c r="D306" s="21" t="str">
        <f>'Published format'!G308</f>
        <v/>
      </c>
    </row>
    <row r="307" spans="1:4" x14ac:dyDescent="0.2">
      <c r="A307" t="str">
        <f>'Published format'!D309</f>
        <v/>
      </c>
      <c r="B307" t="str">
        <f>'Published format'!F309</f>
        <v/>
      </c>
      <c r="C307" t="str">
        <f>'Published format'!E309</f>
        <v/>
      </c>
      <c r="D307" s="21" t="str">
        <f>'Published format'!G309</f>
        <v/>
      </c>
    </row>
    <row r="308" spans="1:4" x14ac:dyDescent="0.2">
      <c r="A308" t="str">
        <f>'Published format'!D310</f>
        <v/>
      </c>
      <c r="B308" t="str">
        <f>'Published format'!F310</f>
        <v/>
      </c>
      <c r="C308" t="str">
        <f>'Published format'!E310</f>
        <v/>
      </c>
      <c r="D308" s="21" t="str">
        <f>'Published format'!G310</f>
        <v/>
      </c>
    </row>
    <row r="309" spans="1:4" x14ac:dyDescent="0.2">
      <c r="A309" t="str">
        <f>'Published format'!D311</f>
        <v/>
      </c>
      <c r="B309" t="str">
        <f>'Published format'!F311</f>
        <v/>
      </c>
      <c r="C309" t="str">
        <f>'Published format'!E311</f>
        <v/>
      </c>
      <c r="D309" s="21" t="str">
        <f>'Published format'!G311</f>
        <v/>
      </c>
    </row>
    <row r="310" spans="1:4" x14ac:dyDescent="0.2">
      <c r="A310" t="str">
        <f>'Published format'!D312</f>
        <v/>
      </c>
      <c r="B310" t="str">
        <f>'Published format'!F312</f>
        <v/>
      </c>
      <c r="C310" t="str">
        <f>'Published format'!E312</f>
        <v/>
      </c>
      <c r="D310" s="21" t="str">
        <f>'Published format'!G312</f>
        <v/>
      </c>
    </row>
    <row r="311" spans="1:4" x14ac:dyDescent="0.2">
      <c r="A311" t="str">
        <f>'Published format'!D313</f>
        <v/>
      </c>
      <c r="B311" t="str">
        <f>'Published format'!F313</f>
        <v/>
      </c>
      <c r="C311" t="str">
        <f>'Published format'!E313</f>
        <v/>
      </c>
      <c r="D311" s="21" t="str">
        <f>'Published format'!G313</f>
        <v/>
      </c>
    </row>
    <row r="312" spans="1:4" x14ac:dyDescent="0.2">
      <c r="A312" t="str">
        <f>'Published format'!D314</f>
        <v/>
      </c>
      <c r="B312" t="str">
        <f>'Published format'!F314</f>
        <v/>
      </c>
      <c r="C312" t="str">
        <f>'Published format'!E314</f>
        <v/>
      </c>
      <c r="D312" s="21" t="str">
        <f>'Published format'!G314</f>
        <v/>
      </c>
    </row>
    <row r="313" spans="1:4" x14ac:dyDescent="0.2">
      <c r="A313" t="str">
        <f>'Published format'!D315</f>
        <v/>
      </c>
      <c r="B313" t="str">
        <f>'Published format'!F315</f>
        <v/>
      </c>
      <c r="C313" t="str">
        <f>'Published format'!E315</f>
        <v/>
      </c>
      <c r="D313" s="21" t="str">
        <f>'Published format'!G315</f>
        <v/>
      </c>
    </row>
    <row r="314" spans="1:4" x14ac:dyDescent="0.2">
      <c r="A314" t="str">
        <f>'Published format'!D316</f>
        <v/>
      </c>
      <c r="B314" t="str">
        <f>'Published format'!F316</f>
        <v/>
      </c>
      <c r="C314" t="str">
        <f>'Published format'!E316</f>
        <v/>
      </c>
      <c r="D314" s="21" t="str">
        <f>'Published format'!G316</f>
        <v/>
      </c>
    </row>
    <row r="315" spans="1:4" x14ac:dyDescent="0.2">
      <c r="A315" t="str">
        <f>'Published format'!D317</f>
        <v/>
      </c>
      <c r="B315" t="str">
        <f>'Published format'!F317</f>
        <v/>
      </c>
      <c r="C315" t="str">
        <f>'Published format'!E317</f>
        <v/>
      </c>
      <c r="D315" s="21" t="str">
        <f>'Published format'!G317</f>
        <v/>
      </c>
    </row>
    <row r="316" spans="1:4" x14ac:dyDescent="0.2">
      <c r="A316" t="str">
        <f>'Published format'!D318</f>
        <v/>
      </c>
      <c r="B316" t="str">
        <f>'Published format'!F318</f>
        <v/>
      </c>
      <c r="C316" t="str">
        <f>'Published format'!E318</f>
        <v/>
      </c>
      <c r="D316" s="21" t="str">
        <f>'Published format'!G318</f>
        <v/>
      </c>
    </row>
    <row r="317" spans="1:4" x14ac:dyDescent="0.2">
      <c r="A317" t="str">
        <f>'Published format'!D319</f>
        <v/>
      </c>
      <c r="B317" t="str">
        <f>'Published format'!F319</f>
        <v/>
      </c>
      <c r="C317" t="str">
        <f>'Published format'!E319</f>
        <v/>
      </c>
      <c r="D317" s="21" t="str">
        <f>'Published format'!G319</f>
        <v/>
      </c>
    </row>
    <row r="318" spans="1:4" x14ac:dyDescent="0.2">
      <c r="A318" t="str">
        <f>'Published format'!D320</f>
        <v/>
      </c>
      <c r="B318" t="str">
        <f>'Published format'!F320</f>
        <v/>
      </c>
      <c r="C318" t="str">
        <f>'Published format'!E320</f>
        <v/>
      </c>
      <c r="D318" s="21" t="str">
        <f>'Published format'!G320</f>
        <v/>
      </c>
    </row>
    <row r="319" spans="1:4" x14ac:dyDescent="0.2">
      <c r="A319" t="str">
        <f>'Published format'!D321</f>
        <v/>
      </c>
      <c r="B319" t="str">
        <f>'Published format'!F321</f>
        <v/>
      </c>
      <c r="C319" t="str">
        <f>'Published format'!E321</f>
        <v/>
      </c>
      <c r="D319" s="21" t="str">
        <f>'Published format'!G321</f>
        <v/>
      </c>
    </row>
    <row r="320" spans="1:4" x14ac:dyDescent="0.2">
      <c r="A320" t="str">
        <f>'Published format'!D322</f>
        <v/>
      </c>
      <c r="B320" t="str">
        <f>'Published format'!F322</f>
        <v/>
      </c>
      <c r="C320" t="str">
        <f>'Published format'!E322</f>
        <v/>
      </c>
      <c r="D320" s="21" t="str">
        <f>'Published format'!G322</f>
        <v/>
      </c>
    </row>
    <row r="321" spans="1:4" x14ac:dyDescent="0.2">
      <c r="A321" t="str">
        <f>'Published format'!D323</f>
        <v/>
      </c>
      <c r="B321" t="str">
        <f>'Published format'!F323</f>
        <v/>
      </c>
      <c r="C321" t="str">
        <f>'Published format'!E323</f>
        <v/>
      </c>
      <c r="D321" s="21" t="str">
        <f>'Published format'!G323</f>
        <v/>
      </c>
    </row>
    <row r="322" spans="1:4" x14ac:dyDescent="0.2">
      <c r="A322" t="str">
        <f>'Published format'!D324</f>
        <v/>
      </c>
      <c r="B322" t="str">
        <f>'Published format'!F324</f>
        <v/>
      </c>
      <c r="C322" t="str">
        <f>'Published format'!E324</f>
        <v/>
      </c>
      <c r="D322" s="21" t="str">
        <f>'Published format'!G324</f>
        <v/>
      </c>
    </row>
    <row r="323" spans="1:4" x14ac:dyDescent="0.2">
      <c r="A323" t="str">
        <f>'Published format'!D325</f>
        <v/>
      </c>
      <c r="B323" t="str">
        <f>'Published format'!F325</f>
        <v/>
      </c>
      <c r="C323" t="str">
        <f>'Published format'!E325</f>
        <v/>
      </c>
      <c r="D323" s="21" t="str">
        <f>'Published format'!G325</f>
        <v/>
      </c>
    </row>
    <row r="324" spans="1:4" x14ac:dyDescent="0.2">
      <c r="A324" t="str">
        <f>'Published format'!D326</f>
        <v/>
      </c>
      <c r="B324" t="str">
        <f>'Published format'!F326</f>
        <v/>
      </c>
      <c r="C324" t="str">
        <f>'Published format'!E326</f>
        <v/>
      </c>
      <c r="D324" s="21" t="str">
        <f>'Published format'!G326</f>
        <v/>
      </c>
    </row>
    <row r="325" spans="1:4" x14ac:dyDescent="0.2">
      <c r="A325" t="str">
        <f>'Published format'!D327</f>
        <v/>
      </c>
      <c r="B325" t="str">
        <f>'Published format'!F327</f>
        <v/>
      </c>
      <c r="C325" t="str">
        <f>'Published format'!E327</f>
        <v/>
      </c>
      <c r="D325" s="21" t="str">
        <f>'Published format'!G327</f>
        <v/>
      </c>
    </row>
    <row r="326" spans="1:4" x14ac:dyDescent="0.2">
      <c r="A326" t="str">
        <f>'Published format'!D328</f>
        <v/>
      </c>
      <c r="B326" t="str">
        <f>'Published format'!F328</f>
        <v/>
      </c>
      <c r="C326" t="str">
        <f>'Published format'!E328</f>
        <v/>
      </c>
      <c r="D326" s="21" t="str">
        <f>'Published format'!G328</f>
        <v/>
      </c>
    </row>
    <row r="327" spans="1:4" x14ac:dyDescent="0.2">
      <c r="A327" t="str">
        <f>'Published format'!D329</f>
        <v/>
      </c>
      <c r="B327" t="str">
        <f>'Published format'!F329</f>
        <v/>
      </c>
      <c r="C327" t="str">
        <f>'Published format'!E329</f>
        <v/>
      </c>
      <c r="D327" s="21" t="str">
        <f>'Published format'!G329</f>
        <v/>
      </c>
    </row>
    <row r="328" spans="1:4" x14ac:dyDescent="0.2">
      <c r="A328" t="str">
        <f>'Published format'!D330</f>
        <v/>
      </c>
      <c r="B328" t="str">
        <f>'Published format'!F330</f>
        <v/>
      </c>
      <c r="C328" t="str">
        <f>'Published format'!E330</f>
        <v/>
      </c>
      <c r="D328" s="21" t="str">
        <f>'Published format'!G330</f>
        <v/>
      </c>
    </row>
    <row r="329" spans="1:4" x14ac:dyDescent="0.2">
      <c r="A329" t="str">
        <f>'Published format'!D331</f>
        <v/>
      </c>
      <c r="B329" t="str">
        <f>'Published format'!F331</f>
        <v/>
      </c>
      <c r="C329" t="str">
        <f>'Published format'!E331</f>
        <v/>
      </c>
      <c r="D329" s="21" t="str">
        <f>'Published format'!G331</f>
        <v/>
      </c>
    </row>
    <row r="330" spans="1:4" x14ac:dyDescent="0.2">
      <c r="A330" t="str">
        <f>'Published format'!D332</f>
        <v/>
      </c>
      <c r="B330" t="str">
        <f>'Published format'!F332</f>
        <v/>
      </c>
      <c r="C330" t="str">
        <f>'Published format'!E332</f>
        <v/>
      </c>
      <c r="D330" s="21" t="str">
        <f>'Published format'!G332</f>
        <v/>
      </c>
    </row>
    <row r="331" spans="1:4" x14ac:dyDescent="0.2">
      <c r="A331" t="str">
        <f>'Published format'!D333</f>
        <v/>
      </c>
      <c r="B331" t="str">
        <f>'Published format'!F333</f>
        <v/>
      </c>
      <c r="C331" t="str">
        <f>'Published format'!E333</f>
        <v/>
      </c>
      <c r="D331" s="21" t="str">
        <f>'Published format'!G333</f>
        <v/>
      </c>
    </row>
    <row r="332" spans="1:4" x14ac:dyDescent="0.2">
      <c r="A332" t="str">
        <f>'Published format'!D334</f>
        <v/>
      </c>
      <c r="B332" t="str">
        <f>'Published format'!F334</f>
        <v/>
      </c>
      <c r="C332" t="str">
        <f>'Published format'!E334</f>
        <v/>
      </c>
      <c r="D332" s="21" t="str">
        <f>'Published format'!G334</f>
        <v/>
      </c>
    </row>
    <row r="333" spans="1:4" x14ac:dyDescent="0.2">
      <c r="A333" t="str">
        <f>'Published format'!D335</f>
        <v/>
      </c>
      <c r="B333" t="str">
        <f>'Published format'!F335</f>
        <v/>
      </c>
      <c r="C333" t="str">
        <f>'Published format'!E335</f>
        <v/>
      </c>
      <c r="D333" s="21" t="str">
        <f>'Published format'!G335</f>
        <v/>
      </c>
    </row>
    <row r="334" spans="1:4" x14ac:dyDescent="0.2">
      <c r="A334" t="str">
        <f>'Published format'!D336</f>
        <v/>
      </c>
      <c r="B334" t="str">
        <f>'Published format'!F336</f>
        <v/>
      </c>
      <c r="C334" t="str">
        <f>'Published format'!E336</f>
        <v/>
      </c>
      <c r="D334" s="21" t="str">
        <f>'Published format'!G336</f>
        <v/>
      </c>
    </row>
    <row r="335" spans="1:4" x14ac:dyDescent="0.2">
      <c r="A335" t="str">
        <f>'Published format'!D337</f>
        <v/>
      </c>
      <c r="B335" t="str">
        <f>'Published format'!F337</f>
        <v/>
      </c>
      <c r="C335" t="str">
        <f>'Published format'!E337</f>
        <v/>
      </c>
      <c r="D335" s="21" t="str">
        <f>'Published format'!G337</f>
        <v/>
      </c>
    </row>
    <row r="336" spans="1:4" x14ac:dyDescent="0.2">
      <c r="A336" t="str">
        <f>'Published format'!D338</f>
        <v/>
      </c>
      <c r="B336" t="str">
        <f>'Published format'!F338</f>
        <v/>
      </c>
      <c r="C336" t="str">
        <f>'Published format'!E338</f>
        <v/>
      </c>
      <c r="D336" s="21" t="str">
        <f>'Published format'!G338</f>
        <v/>
      </c>
    </row>
    <row r="337" spans="1:4" x14ac:dyDescent="0.2">
      <c r="A337" t="str">
        <f>'Published format'!D339</f>
        <v/>
      </c>
      <c r="B337" t="str">
        <f>'Published format'!F339</f>
        <v/>
      </c>
      <c r="C337" t="str">
        <f>'Published format'!E339</f>
        <v/>
      </c>
      <c r="D337" s="21" t="str">
        <f>'Published format'!G339</f>
        <v/>
      </c>
    </row>
    <row r="338" spans="1:4" x14ac:dyDescent="0.2">
      <c r="A338" t="str">
        <f>'Published format'!D340</f>
        <v/>
      </c>
      <c r="B338" t="str">
        <f>'Published format'!F340</f>
        <v/>
      </c>
      <c r="C338" t="str">
        <f>'Published format'!E340</f>
        <v/>
      </c>
      <c r="D338" s="21" t="str">
        <f>'Published format'!G340</f>
        <v/>
      </c>
    </row>
    <row r="339" spans="1:4" x14ac:dyDescent="0.2">
      <c r="A339" t="str">
        <f>'Published format'!D341</f>
        <v/>
      </c>
      <c r="B339" t="str">
        <f>'Published format'!F341</f>
        <v/>
      </c>
      <c r="C339" t="str">
        <f>'Published format'!E341</f>
        <v/>
      </c>
      <c r="D339" s="21" t="str">
        <f>'Published format'!G341</f>
        <v/>
      </c>
    </row>
    <row r="340" spans="1:4" x14ac:dyDescent="0.2">
      <c r="A340" t="str">
        <f>'Published format'!D342</f>
        <v/>
      </c>
      <c r="B340" t="str">
        <f>'Published format'!F342</f>
        <v/>
      </c>
      <c r="C340" t="str">
        <f>'Published format'!E342</f>
        <v/>
      </c>
      <c r="D340" s="21" t="str">
        <f>'Published format'!G342</f>
        <v/>
      </c>
    </row>
    <row r="341" spans="1:4" x14ac:dyDescent="0.2">
      <c r="A341" t="str">
        <f>'Published format'!D343</f>
        <v/>
      </c>
      <c r="B341" t="str">
        <f>'Published format'!F343</f>
        <v/>
      </c>
      <c r="C341" t="str">
        <f>'Published format'!E343</f>
        <v/>
      </c>
      <c r="D341" s="21" t="str">
        <f>'Published format'!G343</f>
        <v/>
      </c>
    </row>
    <row r="342" spans="1:4" x14ac:dyDescent="0.2">
      <c r="A342" t="str">
        <f>'Published format'!D344</f>
        <v/>
      </c>
      <c r="B342" t="str">
        <f>'Published format'!F344</f>
        <v/>
      </c>
      <c r="C342" t="str">
        <f>'Published format'!E344</f>
        <v/>
      </c>
      <c r="D342" s="21" t="str">
        <f>'Published format'!G344</f>
        <v/>
      </c>
    </row>
    <row r="343" spans="1:4" x14ac:dyDescent="0.2">
      <c r="A343" t="str">
        <f>'Published format'!D345</f>
        <v/>
      </c>
      <c r="B343" t="str">
        <f>'Published format'!F345</f>
        <v/>
      </c>
      <c r="C343" t="str">
        <f>'Published format'!E345</f>
        <v/>
      </c>
      <c r="D343" s="21" t="str">
        <f>'Published format'!G345</f>
        <v/>
      </c>
    </row>
    <row r="344" spans="1:4" x14ac:dyDescent="0.2">
      <c r="A344" t="str">
        <f>'Published format'!D346</f>
        <v/>
      </c>
      <c r="B344" t="str">
        <f>'Published format'!F346</f>
        <v/>
      </c>
      <c r="C344" t="str">
        <f>'Published format'!E346</f>
        <v/>
      </c>
      <c r="D344" s="21" t="str">
        <f>'Published format'!G346</f>
        <v/>
      </c>
    </row>
    <row r="345" spans="1:4" x14ac:dyDescent="0.2">
      <c r="A345" t="str">
        <f>'Published format'!D347</f>
        <v/>
      </c>
      <c r="B345" t="str">
        <f>'Published format'!F347</f>
        <v/>
      </c>
      <c r="C345" t="str">
        <f>'Published format'!E347</f>
        <v/>
      </c>
      <c r="D345" s="21" t="str">
        <f>'Published format'!G347</f>
        <v/>
      </c>
    </row>
    <row r="346" spans="1:4" x14ac:dyDescent="0.2">
      <c r="A346" t="str">
        <f>'Published format'!D348</f>
        <v/>
      </c>
      <c r="B346" t="str">
        <f>'Published format'!F348</f>
        <v/>
      </c>
      <c r="C346" t="str">
        <f>'Published format'!E348</f>
        <v/>
      </c>
      <c r="D346" s="21" t="str">
        <f>'Published format'!G348</f>
        <v/>
      </c>
    </row>
    <row r="347" spans="1:4" x14ac:dyDescent="0.2">
      <c r="A347" t="str">
        <f>'Published format'!D349</f>
        <v/>
      </c>
      <c r="B347" t="str">
        <f>'Published format'!F349</f>
        <v/>
      </c>
      <c r="C347" t="str">
        <f>'Published format'!E349</f>
        <v/>
      </c>
      <c r="D347" s="21" t="str">
        <f>'Published format'!G349</f>
        <v/>
      </c>
    </row>
    <row r="348" spans="1:4" x14ac:dyDescent="0.2">
      <c r="A348" t="str">
        <f>'Published format'!D350</f>
        <v/>
      </c>
      <c r="B348" t="str">
        <f>'Published format'!F350</f>
        <v/>
      </c>
      <c r="C348" t="str">
        <f>'Published format'!E350</f>
        <v/>
      </c>
      <c r="D348" s="21" t="str">
        <f>'Published format'!G350</f>
        <v/>
      </c>
    </row>
    <row r="349" spans="1:4" x14ac:dyDescent="0.2">
      <c r="A349" t="str">
        <f>'Published format'!D351</f>
        <v/>
      </c>
      <c r="B349" t="str">
        <f>'Published format'!F351</f>
        <v/>
      </c>
      <c r="C349" t="str">
        <f>'Published format'!E351</f>
        <v/>
      </c>
      <c r="D349" s="21" t="str">
        <f>'Published format'!G351</f>
        <v/>
      </c>
    </row>
    <row r="350" spans="1:4" x14ac:dyDescent="0.2">
      <c r="A350" t="str">
        <f>'Published format'!D352</f>
        <v/>
      </c>
      <c r="B350" t="str">
        <f>'Published format'!F352</f>
        <v/>
      </c>
      <c r="C350" t="str">
        <f>'Published format'!E352</f>
        <v/>
      </c>
      <c r="D350" s="21" t="str">
        <f>'Published format'!G352</f>
        <v/>
      </c>
    </row>
    <row r="351" spans="1:4" x14ac:dyDescent="0.2">
      <c r="A351" t="str">
        <f>'Published format'!D353</f>
        <v/>
      </c>
      <c r="B351" t="str">
        <f>'Published format'!F353</f>
        <v/>
      </c>
      <c r="C351" t="str">
        <f>'Published format'!E353</f>
        <v/>
      </c>
      <c r="D351" s="21" t="str">
        <f>'Published format'!G353</f>
        <v/>
      </c>
    </row>
    <row r="352" spans="1:4" x14ac:dyDescent="0.2">
      <c r="A352" t="str">
        <f>'Published format'!D354</f>
        <v/>
      </c>
      <c r="B352" t="str">
        <f>'Published format'!F354</f>
        <v/>
      </c>
      <c r="C352" t="str">
        <f>'Published format'!E354</f>
        <v/>
      </c>
      <c r="D352" s="21" t="str">
        <f>'Published format'!G354</f>
        <v/>
      </c>
    </row>
    <row r="353" spans="1:4" x14ac:dyDescent="0.2">
      <c r="A353" t="str">
        <f>'Published format'!D355</f>
        <v/>
      </c>
      <c r="B353" t="str">
        <f>'Published format'!F355</f>
        <v/>
      </c>
      <c r="C353" t="str">
        <f>'Published format'!E355</f>
        <v/>
      </c>
      <c r="D353" s="21" t="str">
        <f>'Published format'!G355</f>
        <v/>
      </c>
    </row>
    <row r="354" spans="1:4" x14ac:dyDescent="0.2">
      <c r="A354" t="str">
        <f>'Published format'!D356</f>
        <v/>
      </c>
      <c r="B354" t="str">
        <f>'Published format'!F356</f>
        <v/>
      </c>
      <c r="C354" t="str">
        <f>'Published format'!E356</f>
        <v/>
      </c>
      <c r="D354" s="21" t="str">
        <f>'Published format'!G356</f>
        <v/>
      </c>
    </row>
    <row r="355" spans="1:4" x14ac:dyDescent="0.2">
      <c r="A355" t="str">
        <f>'Published format'!D357</f>
        <v/>
      </c>
      <c r="B355" t="str">
        <f>'Published format'!F357</f>
        <v/>
      </c>
      <c r="C355" t="str">
        <f>'Published format'!E357</f>
        <v/>
      </c>
      <c r="D355" s="21" t="str">
        <f>'Published format'!G357</f>
        <v/>
      </c>
    </row>
    <row r="356" spans="1:4" x14ac:dyDescent="0.2">
      <c r="A356" t="str">
        <f>'Published format'!D358</f>
        <v/>
      </c>
      <c r="B356" t="str">
        <f>'Published format'!F358</f>
        <v/>
      </c>
      <c r="C356" t="str">
        <f>'Published format'!E358</f>
        <v/>
      </c>
      <c r="D356" s="21" t="str">
        <f>'Published format'!G358</f>
        <v/>
      </c>
    </row>
    <row r="357" spans="1:4" x14ac:dyDescent="0.2">
      <c r="A357" t="str">
        <f>'Published format'!D359</f>
        <v/>
      </c>
      <c r="B357" t="str">
        <f>'Published format'!F359</f>
        <v/>
      </c>
      <c r="C357" t="str">
        <f>'Published format'!E359</f>
        <v/>
      </c>
      <c r="D357" s="21" t="str">
        <f>'Published format'!G359</f>
        <v/>
      </c>
    </row>
    <row r="358" spans="1:4" x14ac:dyDescent="0.2">
      <c r="A358" t="str">
        <f>'Published format'!D360</f>
        <v/>
      </c>
      <c r="B358" t="str">
        <f>'Published format'!F360</f>
        <v/>
      </c>
      <c r="C358" t="str">
        <f>'Published format'!E360</f>
        <v/>
      </c>
      <c r="D358" s="21" t="str">
        <f>'Published format'!G360</f>
        <v/>
      </c>
    </row>
    <row r="359" spans="1:4" x14ac:dyDescent="0.2">
      <c r="A359" t="str">
        <f>'Published format'!D361</f>
        <v/>
      </c>
      <c r="B359" t="str">
        <f>'Published format'!F361</f>
        <v/>
      </c>
      <c r="C359" t="str">
        <f>'Published format'!E361</f>
        <v/>
      </c>
      <c r="D359" s="21" t="str">
        <f>'Published format'!G361</f>
        <v/>
      </c>
    </row>
    <row r="360" spans="1:4" x14ac:dyDescent="0.2">
      <c r="A360" t="str">
        <f>'Published format'!D362</f>
        <v/>
      </c>
      <c r="B360" t="str">
        <f>'Published format'!F362</f>
        <v/>
      </c>
      <c r="C360" t="str">
        <f>'Published format'!E362</f>
        <v/>
      </c>
      <c r="D360" s="21" t="str">
        <f>'Published format'!G362</f>
        <v/>
      </c>
    </row>
    <row r="361" spans="1:4" x14ac:dyDescent="0.2">
      <c r="A361" t="str">
        <f>'Published format'!D363</f>
        <v/>
      </c>
      <c r="B361" t="str">
        <f>'Published format'!F363</f>
        <v/>
      </c>
      <c r="C361" t="str">
        <f>'Published format'!E363</f>
        <v/>
      </c>
      <c r="D361" s="21" t="str">
        <f>'Published format'!G363</f>
        <v/>
      </c>
    </row>
    <row r="362" spans="1:4" x14ac:dyDescent="0.2">
      <c r="A362" t="str">
        <f>'Published format'!D364</f>
        <v/>
      </c>
      <c r="B362" t="str">
        <f>'Published format'!F364</f>
        <v/>
      </c>
      <c r="C362" t="str">
        <f>'Published format'!E364</f>
        <v/>
      </c>
      <c r="D362" s="21" t="str">
        <f>'Published format'!G364</f>
        <v/>
      </c>
    </row>
    <row r="363" spans="1:4" x14ac:dyDescent="0.2">
      <c r="A363" t="str">
        <f>'Published format'!D365</f>
        <v/>
      </c>
      <c r="B363" t="str">
        <f>'Published format'!F365</f>
        <v/>
      </c>
      <c r="C363" t="str">
        <f>'Published format'!E365</f>
        <v/>
      </c>
      <c r="D363" s="21" t="str">
        <f>'Published format'!G365</f>
        <v/>
      </c>
    </row>
    <row r="364" spans="1:4" x14ac:dyDescent="0.2">
      <c r="A364" t="str">
        <f>'Published format'!D366</f>
        <v/>
      </c>
      <c r="B364" t="str">
        <f>'Published format'!F366</f>
        <v/>
      </c>
      <c r="C364" t="str">
        <f>'Published format'!E366</f>
        <v/>
      </c>
      <c r="D364" s="21" t="str">
        <f>'Published format'!G366</f>
        <v/>
      </c>
    </row>
    <row r="365" spans="1:4" x14ac:dyDescent="0.2">
      <c r="A365" t="str">
        <f>'Published format'!D367</f>
        <v/>
      </c>
      <c r="B365" t="str">
        <f>'Published format'!F367</f>
        <v/>
      </c>
      <c r="C365" t="str">
        <f>'Published format'!E367</f>
        <v/>
      </c>
      <c r="D365" s="21" t="str">
        <f>'Published format'!G367</f>
        <v/>
      </c>
    </row>
    <row r="366" spans="1:4" x14ac:dyDescent="0.2">
      <c r="A366" t="str">
        <f>'Published format'!D368</f>
        <v/>
      </c>
      <c r="B366" t="str">
        <f>'Published format'!F368</f>
        <v/>
      </c>
      <c r="C366" t="str">
        <f>'Published format'!E368</f>
        <v/>
      </c>
      <c r="D366" s="21" t="str">
        <f>'Published format'!G368</f>
        <v/>
      </c>
    </row>
    <row r="367" spans="1:4" x14ac:dyDescent="0.2">
      <c r="A367" t="str">
        <f>'Published format'!D369</f>
        <v/>
      </c>
      <c r="B367" t="str">
        <f>'Published format'!F369</f>
        <v/>
      </c>
      <c r="C367" t="str">
        <f>'Published format'!E369</f>
        <v/>
      </c>
      <c r="D367" s="21" t="str">
        <f>'Published format'!G369</f>
        <v/>
      </c>
    </row>
    <row r="368" spans="1:4" x14ac:dyDescent="0.2">
      <c r="A368" t="str">
        <f>'Published format'!D370</f>
        <v/>
      </c>
      <c r="B368" t="str">
        <f>'Published format'!F370</f>
        <v/>
      </c>
      <c r="C368" t="str">
        <f>'Published format'!E370</f>
        <v/>
      </c>
      <c r="D368" s="21" t="str">
        <f>'Published format'!G370</f>
        <v/>
      </c>
    </row>
    <row r="369" spans="1:4" x14ac:dyDescent="0.2">
      <c r="A369" t="str">
        <f>'Published format'!D371</f>
        <v/>
      </c>
      <c r="B369" t="str">
        <f>'Published format'!F371</f>
        <v/>
      </c>
      <c r="C369" t="str">
        <f>'Published format'!E371</f>
        <v/>
      </c>
      <c r="D369" s="21" t="str">
        <f>'Published format'!G371</f>
        <v/>
      </c>
    </row>
    <row r="370" spans="1:4" x14ac:dyDescent="0.2">
      <c r="A370" t="str">
        <f>'Published format'!D372</f>
        <v/>
      </c>
      <c r="B370" t="str">
        <f>'Published format'!F372</f>
        <v/>
      </c>
      <c r="C370" t="str">
        <f>'Published format'!E372</f>
        <v/>
      </c>
      <c r="D370" s="21" t="str">
        <f>'Published format'!G372</f>
        <v/>
      </c>
    </row>
    <row r="371" spans="1:4" x14ac:dyDescent="0.2">
      <c r="A371" t="str">
        <f>'Published format'!D373</f>
        <v/>
      </c>
      <c r="B371" t="str">
        <f>'Published format'!F373</f>
        <v/>
      </c>
      <c r="C371" t="str">
        <f>'Published format'!E373</f>
        <v/>
      </c>
      <c r="D371" s="21" t="str">
        <f>'Published format'!G373</f>
        <v/>
      </c>
    </row>
    <row r="372" spans="1:4" x14ac:dyDescent="0.2">
      <c r="A372" t="str">
        <f>'Published format'!D374</f>
        <v/>
      </c>
      <c r="B372" t="str">
        <f>'Published format'!F374</f>
        <v/>
      </c>
      <c r="C372" t="str">
        <f>'Published format'!E374</f>
        <v/>
      </c>
      <c r="D372" s="21" t="str">
        <f>'Published format'!G374</f>
        <v/>
      </c>
    </row>
    <row r="373" spans="1:4" x14ac:dyDescent="0.2">
      <c r="A373" t="str">
        <f>'Published format'!D375</f>
        <v/>
      </c>
      <c r="B373" t="str">
        <f>'Published format'!F375</f>
        <v/>
      </c>
      <c r="C373" t="str">
        <f>'Published format'!E375</f>
        <v/>
      </c>
      <c r="D373" s="21" t="str">
        <f>'Published format'!G375</f>
        <v/>
      </c>
    </row>
    <row r="374" spans="1:4" x14ac:dyDescent="0.2">
      <c r="A374" t="str">
        <f>'Published format'!D376</f>
        <v/>
      </c>
      <c r="B374" t="str">
        <f>'Published format'!F376</f>
        <v/>
      </c>
      <c r="C374" t="str">
        <f>'Published format'!E376</f>
        <v/>
      </c>
      <c r="D374" s="21" t="str">
        <f>'Published format'!G376</f>
        <v/>
      </c>
    </row>
    <row r="375" spans="1:4" x14ac:dyDescent="0.2">
      <c r="A375" t="str">
        <f>'Published format'!D377</f>
        <v/>
      </c>
      <c r="B375" t="str">
        <f>'Published format'!F377</f>
        <v/>
      </c>
      <c r="C375" t="str">
        <f>'Published format'!E377</f>
        <v/>
      </c>
      <c r="D375" s="21" t="str">
        <f>'Published format'!G377</f>
        <v/>
      </c>
    </row>
    <row r="376" spans="1:4" x14ac:dyDescent="0.2">
      <c r="A376" t="str">
        <f>'Published format'!D378</f>
        <v/>
      </c>
      <c r="B376" t="str">
        <f>'Published format'!F378</f>
        <v/>
      </c>
      <c r="C376" t="str">
        <f>'Published format'!E378</f>
        <v/>
      </c>
      <c r="D376" s="21" t="str">
        <f>'Published format'!G378</f>
        <v/>
      </c>
    </row>
    <row r="377" spans="1:4" x14ac:dyDescent="0.2">
      <c r="A377" t="str">
        <f>'Published format'!D379</f>
        <v/>
      </c>
      <c r="B377" t="str">
        <f>'Published format'!F379</f>
        <v/>
      </c>
      <c r="C377" t="str">
        <f>'Published format'!E379</f>
        <v/>
      </c>
      <c r="D377" s="21" t="str">
        <f>'Published format'!G379</f>
        <v/>
      </c>
    </row>
    <row r="378" spans="1:4" x14ac:dyDescent="0.2">
      <c r="A378" t="str">
        <f>'Published format'!D380</f>
        <v/>
      </c>
      <c r="B378" t="str">
        <f>'Published format'!F380</f>
        <v/>
      </c>
      <c r="C378" t="str">
        <f>'Published format'!E380</f>
        <v/>
      </c>
      <c r="D378" s="21" t="str">
        <f>'Published format'!G380</f>
        <v/>
      </c>
    </row>
    <row r="379" spans="1:4" x14ac:dyDescent="0.2">
      <c r="A379" t="str">
        <f>'Published format'!D381</f>
        <v/>
      </c>
      <c r="B379" t="str">
        <f>'Published format'!F381</f>
        <v/>
      </c>
      <c r="C379" t="str">
        <f>'Published format'!E381</f>
        <v/>
      </c>
      <c r="D379" s="21" t="str">
        <f>'Published format'!G381</f>
        <v/>
      </c>
    </row>
    <row r="380" spans="1:4" x14ac:dyDescent="0.2">
      <c r="A380" t="str">
        <f>'Published format'!D382</f>
        <v/>
      </c>
      <c r="B380" t="str">
        <f>'Published format'!F382</f>
        <v/>
      </c>
      <c r="C380" t="str">
        <f>'Published format'!E382</f>
        <v/>
      </c>
      <c r="D380" s="21" t="str">
        <f>'Published format'!G382</f>
        <v/>
      </c>
    </row>
    <row r="381" spans="1:4" x14ac:dyDescent="0.2">
      <c r="A381" t="str">
        <f>'Published format'!D383</f>
        <v/>
      </c>
      <c r="B381" t="str">
        <f>'Published format'!F383</f>
        <v/>
      </c>
      <c r="C381" t="str">
        <f>'Published format'!E383</f>
        <v/>
      </c>
      <c r="D381" s="21" t="str">
        <f>'Published format'!G383</f>
        <v/>
      </c>
    </row>
    <row r="382" spans="1:4" x14ac:dyDescent="0.2">
      <c r="A382" t="str">
        <f>'Published format'!D384</f>
        <v/>
      </c>
      <c r="B382" t="str">
        <f>'Published format'!F384</f>
        <v/>
      </c>
      <c r="C382" t="str">
        <f>'Published format'!E384</f>
        <v/>
      </c>
      <c r="D382" s="21" t="str">
        <f>'Published format'!G384</f>
        <v/>
      </c>
    </row>
    <row r="383" spans="1:4" x14ac:dyDescent="0.2">
      <c r="A383" t="str">
        <f>'Published format'!D385</f>
        <v/>
      </c>
      <c r="B383" t="str">
        <f>'Published format'!F385</f>
        <v/>
      </c>
      <c r="C383" t="str">
        <f>'Published format'!E385</f>
        <v/>
      </c>
      <c r="D383" s="21" t="str">
        <f>'Published format'!G385</f>
        <v/>
      </c>
    </row>
    <row r="384" spans="1:4" x14ac:dyDescent="0.2">
      <c r="A384" t="str">
        <f>'Published format'!D386</f>
        <v/>
      </c>
      <c r="B384" t="str">
        <f>'Published format'!F386</f>
        <v/>
      </c>
      <c r="C384" t="str">
        <f>'Published format'!E386</f>
        <v/>
      </c>
      <c r="D384" s="21" t="str">
        <f>'Published format'!G386</f>
        <v/>
      </c>
    </row>
    <row r="385" spans="1:4" x14ac:dyDescent="0.2">
      <c r="A385" t="str">
        <f>'Published format'!D387</f>
        <v/>
      </c>
      <c r="B385" t="str">
        <f>'Published format'!F387</f>
        <v/>
      </c>
      <c r="C385" t="str">
        <f>'Published format'!E387</f>
        <v/>
      </c>
      <c r="D385" s="21" t="str">
        <f>'Published format'!G387</f>
        <v/>
      </c>
    </row>
    <row r="386" spans="1:4" x14ac:dyDescent="0.2">
      <c r="A386" t="str">
        <f>'Published format'!D388</f>
        <v/>
      </c>
      <c r="B386" t="str">
        <f>'Published format'!F388</f>
        <v/>
      </c>
      <c r="C386" t="str">
        <f>'Published format'!E388</f>
        <v/>
      </c>
      <c r="D386" s="21" t="str">
        <f>'Published format'!G388</f>
        <v/>
      </c>
    </row>
    <row r="387" spans="1:4" x14ac:dyDescent="0.2">
      <c r="A387" t="str">
        <f>'Published format'!D389</f>
        <v/>
      </c>
      <c r="B387" t="str">
        <f>'Published format'!F389</f>
        <v/>
      </c>
      <c r="C387" t="str">
        <f>'Published format'!E389</f>
        <v/>
      </c>
      <c r="D387" s="21" t="str">
        <f>'Published format'!G389</f>
        <v/>
      </c>
    </row>
    <row r="388" spans="1:4" x14ac:dyDescent="0.2">
      <c r="A388" t="str">
        <f>'Published format'!D390</f>
        <v/>
      </c>
      <c r="B388" t="str">
        <f>'Published format'!F390</f>
        <v/>
      </c>
      <c r="C388" t="str">
        <f>'Published format'!E390</f>
        <v/>
      </c>
      <c r="D388" s="21" t="str">
        <f>'Published format'!G390</f>
        <v/>
      </c>
    </row>
    <row r="389" spans="1:4" x14ac:dyDescent="0.2">
      <c r="A389" t="str">
        <f>'Published format'!D391</f>
        <v/>
      </c>
      <c r="B389" t="str">
        <f>'Published format'!F391</f>
        <v/>
      </c>
      <c r="C389" t="str">
        <f>'Published format'!E391</f>
        <v/>
      </c>
      <c r="D389" s="21" t="str">
        <f>'Published format'!G391</f>
        <v/>
      </c>
    </row>
    <row r="390" spans="1:4" x14ac:dyDescent="0.2">
      <c r="A390" t="str">
        <f>'Published format'!D392</f>
        <v/>
      </c>
      <c r="B390" t="str">
        <f>'Published format'!F392</f>
        <v/>
      </c>
      <c r="C390" t="str">
        <f>'Published format'!E392</f>
        <v/>
      </c>
      <c r="D390" s="21" t="str">
        <f>'Published format'!G392</f>
        <v/>
      </c>
    </row>
    <row r="391" spans="1:4" x14ac:dyDescent="0.2">
      <c r="A391" t="str">
        <f>'Published format'!D393</f>
        <v/>
      </c>
      <c r="B391" t="str">
        <f>'Published format'!F393</f>
        <v/>
      </c>
      <c r="C391" t="str">
        <f>'Published format'!E393</f>
        <v/>
      </c>
      <c r="D391" s="21" t="str">
        <f>'Published format'!G393</f>
        <v/>
      </c>
    </row>
    <row r="392" spans="1:4" x14ac:dyDescent="0.2">
      <c r="A392" t="str">
        <f>'Published format'!D394</f>
        <v/>
      </c>
      <c r="B392" t="str">
        <f>'Published format'!F394</f>
        <v/>
      </c>
      <c r="C392" t="str">
        <f>'Published format'!E394</f>
        <v/>
      </c>
      <c r="D392" s="21" t="str">
        <f>'Published format'!G394</f>
        <v/>
      </c>
    </row>
    <row r="393" spans="1:4" x14ac:dyDescent="0.2">
      <c r="A393" t="str">
        <f>'Published format'!D395</f>
        <v/>
      </c>
      <c r="B393" t="str">
        <f>'Published format'!F395</f>
        <v/>
      </c>
      <c r="C393" t="str">
        <f>'Published format'!E395</f>
        <v/>
      </c>
      <c r="D393" s="21" t="str">
        <f>'Published format'!G395</f>
        <v/>
      </c>
    </row>
    <row r="394" spans="1:4" x14ac:dyDescent="0.2">
      <c r="A394" t="str">
        <f>'Published format'!D396</f>
        <v/>
      </c>
      <c r="B394" t="str">
        <f>'Published format'!F396</f>
        <v/>
      </c>
      <c r="C394" t="str">
        <f>'Published format'!E396</f>
        <v/>
      </c>
      <c r="D394" s="21" t="str">
        <f>'Published format'!G396</f>
        <v/>
      </c>
    </row>
    <row r="395" spans="1:4" x14ac:dyDescent="0.2">
      <c r="A395" t="str">
        <f>'Published format'!D397</f>
        <v/>
      </c>
      <c r="B395" t="str">
        <f>'Published format'!F397</f>
        <v/>
      </c>
      <c r="C395" t="str">
        <f>'Published format'!E397</f>
        <v/>
      </c>
      <c r="D395" s="21" t="str">
        <f>'Published format'!G397</f>
        <v/>
      </c>
    </row>
    <row r="396" spans="1:4" x14ac:dyDescent="0.2">
      <c r="A396" t="str">
        <f>'Published format'!D398</f>
        <v/>
      </c>
      <c r="B396" t="str">
        <f>'Published format'!F398</f>
        <v/>
      </c>
      <c r="C396" t="str">
        <f>'Published format'!E398</f>
        <v/>
      </c>
      <c r="D396" s="21" t="str">
        <f>'Published format'!G398</f>
        <v/>
      </c>
    </row>
    <row r="397" spans="1:4" x14ac:dyDescent="0.2">
      <c r="A397" t="str">
        <f>'Published format'!D399</f>
        <v/>
      </c>
      <c r="B397" t="str">
        <f>'Published format'!F399</f>
        <v/>
      </c>
      <c r="C397" t="str">
        <f>'Published format'!E399</f>
        <v/>
      </c>
      <c r="D397" s="21" t="str">
        <f>'Published format'!G399</f>
        <v/>
      </c>
    </row>
    <row r="398" spans="1:4" x14ac:dyDescent="0.2">
      <c r="A398" t="str">
        <f>'Published format'!D400</f>
        <v/>
      </c>
      <c r="B398" t="str">
        <f>'Published format'!F400</f>
        <v/>
      </c>
      <c r="C398" t="str">
        <f>'Published format'!E400</f>
        <v/>
      </c>
      <c r="D398" s="21" t="str">
        <f>'Published format'!G400</f>
        <v/>
      </c>
    </row>
    <row r="399" spans="1:4" x14ac:dyDescent="0.2">
      <c r="A399" t="str">
        <f>'Published format'!D401</f>
        <v/>
      </c>
      <c r="B399" t="str">
        <f>'Published format'!F401</f>
        <v/>
      </c>
      <c r="C399" t="str">
        <f>'Published format'!E401</f>
        <v/>
      </c>
      <c r="D399" s="21" t="str">
        <f>'Published format'!G401</f>
        <v/>
      </c>
    </row>
    <row r="400" spans="1:4" x14ac:dyDescent="0.2">
      <c r="A400" t="str">
        <f>'Published format'!D402</f>
        <v/>
      </c>
      <c r="B400" t="str">
        <f>'Published format'!F402</f>
        <v/>
      </c>
      <c r="C400" t="str">
        <f>'Published format'!E402</f>
        <v/>
      </c>
      <c r="D400" s="21" t="str">
        <f>'Published format'!G402</f>
        <v/>
      </c>
    </row>
    <row r="401" spans="1:4" x14ac:dyDescent="0.2">
      <c r="A401" t="str">
        <f>'Published format'!D403</f>
        <v/>
      </c>
      <c r="B401" t="str">
        <f>'Published format'!F403</f>
        <v/>
      </c>
      <c r="C401" t="str">
        <f>'Published format'!E403</f>
        <v/>
      </c>
      <c r="D401" s="21" t="str">
        <f>'Published format'!G403</f>
        <v/>
      </c>
    </row>
    <row r="402" spans="1:4" x14ac:dyDescent="0.2">
      <c r="A402" t="str">
        <f>'Published format'!D404</f>
        <v/>
      </c>
      <c r="B402" t="str">
        <f>'Published format'!F404</f>
        <v/>
      </c>
      <c r="C402" t="str">
        <f>'Published format'!E404</f>
        <v/>
      </c>
      <c r="D402" s="21" t="str">
        <f>'Published format'!G404</f>
        <v/>
      </c>
    </row>
    <row r="403" spans="1:4" x14ac:dyDescent="0.2">
      <c r="A403" t="str">
        <f>'Published format'!D405</f>
        <v/>
      </c>
      <c r="B403" t="str">
        <f>'Published format'!F405</f>
        <v/>
      </c>
      <c r="C403" t="str">
        <f>'Published format'!E405</f>
        <v/>
      </c>
      <c r="D403" s="21" t="str">
        <f>'Published format'!G405</f>
        <v/>
      </c>
    </row>
    <row r="404" spans="1:4" x14ac:dyDescent="0.2">
      <c r="A404" t="str">
        <f>'Published format'!D406</f>
        <v/>
      </c>
      <c r="B404" t="str">
        <f>'Published format'!F406</f>
        <v/>
      </c>
      <c r="C404" t="str">
        <f>'Published format'!E406</f>
        <v/>
      </c>
      <c r="D404" s="21" t="str">
        <f>'Published format'!G406</f>
        <v/>
      </c>
    </row>
    <row r="405" spans="1:4" x14ac:dyDescent="0.2">
      <c r="A405" t="str">
        <f>'Published format'!D407</f>
        <v/>
      </c>
      <c r="B405" t="str">
        <f>'Published format'!F407</f>
        <v/>
      </c>
      <c r="C405" t="str">
        <f>'Published format'!E407</f>
        <v/>
      </c>
      <c r="D405" s="21" t="str">
        <f>'Published format'!G407</f>
        <v/>
      </c>
    </row>
    <row r="406" spans="1:4" x14ac:dyDescent="0.2">
      <c r="A406" t="str">
        <f>'Published format'!D408</f>
        <v/>
      </c>
      <c r="B406" t="str">
        <f>'Published format'!F408</f>
        <v/>
      </c>
      <c r="C406" t="str">
        <f>'Published format'!E408</f>
        <v/>
      </c>
      <c r="D406" s="21" t="str">
        <f>'Published format'!G408</f>
        <v/>
      </c>
    </row>
    <row r="407" spans="1:4" x14ac:dyDescent="0.2">
      <c r="A407" t="str">
        <f>'Published format'!D409</f>
        <v/>
      </c>
      <c r="B407" t="str">
        <f>'Published format'!F409</f>
        <v/>
      </c>
      <c r="C407" t="str">
        <f>'Published format'!E409</f>
        <v/>
      </c>
      <c r="D407" s="21" t="str">
        <f>'Published format'!G409</f>
        <v/>
      </c>
    </row>
    <row r="408" spans="1:4" x14ac:dyDescent="0.2">
      <c r="A408" t="str">
        <f>'Published format'!D410</f>
        <v/>
      </c>
      <c r="B408" t="str">
        <f>'Published format'!F410</f>
        <v/>
      </c>
      <c r="C408" t="str">
        <f>'Published format'!E410</f>
        <v/>
      </c>
      <c r="D408" s="21" t="str">
        <f>'Published format'!G410</f>
        <v/>
      </c>
    </row>
    <row r="409" spans="1:4" x14ac:dyDescent="0.2">
      <c r="A409" t="str">
        <f>'Published format'!D411</f>
        <v/>
      </c>
      <c r="B409" t="str">
        <f>'Published format'!F411</f>
        <v/>
      </c>
      <c r="C409" t="str">
        <f>'Published format'!E411</f>
        <v/>
      </c>
      <c r="D409" s="21" t="str">
        <f>'Published format'!G411</f>
        <v/>
      </c>
    </row>
    <row r="410" spans="1:4" x14ac:dyDescent="0.2">
      <c r="A410" t="str">
        <f>'Published format'!D412</f>
        <v/>
      </c>
      <c r="B410" t="str">
        <f>'Published format'!F412</f>
        <v/>
      </c>
      <c r="C410" t="str">
        <f>'Published format'!E412</f>
        <v/>
      </c>
      <c r="D410" s="21" t="str">
        <f>'Published format'!G412</f>
        <v/>
      </c>
    </row>
    <row r="411" spans="1:4" x14ac:dyDescent="0.2">
      <c r="A411" t="str">
        <f>'Published format'!D413</f>
        <v/>
      </c>
      <c r="B411" t="str">
        <f>'Published format'!F413</f>
        <v/>
      </c>
      <c r="C411" t="str">
        <f>'Published format'!E413</f>
        <v/>
      </c>
      <c r="D411" s="21" t="str">
        <f>'Published format'!G413</f>
        <v/>
      </c>
    </row>
    <row r="412" spans="1:4" x14ac:dyDescent="0.2">
      <c r="A412" t="str">
        <f>'Published format'!D414</f>
        <v/>
      </c>
      <c r="B412" t="str">
        <f>'Published format'!F414</f>
        <v/>
      </c>
      <c r="C412" t="str">
        <f>'Published format'!E414</f>
        <v/>
      </c>
      <c r="D412" s="21" t="str">
        <f>'Published format'!G414</f>
        <v/>
      </c>
    </row>
    <row r="413" spans="1:4" x14ac:dyDescent="0.2">
      <c r="A413" t="str">
        <f>'Published format'!D415</f>
        <v/>
      </c>
      <c r="B413" t="str">
        <f>'Published format'!F415</f>
        <v/>
      </c>
      <c r="C413" t="str">
        <f>'Published format'!E415</f>
        <v/>
      </c>
      <c r="D413" s="21" t="str">
        <f>'Published format'!G415</f>
        <v/>
      </c>
    </row>
    <row r="414" spans="1:4" x14ac:dyDescent="0.2">
      <c r="A414" t="str">
        <f>'Published format'!D416</f>
        <v/>
      </c>
      <c r="B414" t="str">
        <f>'Published format'!F416</f>
        <v/>
      </c>
      <c r="C414" t="str">
        <f>'Published format'!E416</f>
        <v/>
      </c>
      <c r="D414" s="21" t="str">
        <f>'Published format'!G416</f>
        <v/>
      </c>
    </row>
    <row r="415" spans="1:4" x14ac:dyDescent="0.2">
      <c r="A415" t="str">
        <f>'Published format'!D417</f>
        <v/>
      </c>
      <c r="B415" t="str">
        <f>'Published format'!F417</f>
        <v/>
      </c>
      <c r="C415" t="str">
        <f>'Published format'!E417</f>
        <v/>
      </c>
      <c r="D415" s="21" t="str">
        <f>'Published format'!G417</f>
        <v/>
      </c>
    </row>
    <row r="416" spans="1:4" x14ac:dyDescent="0.2">
      <c r="A416" t="str">
        <f>'Published format'!D418</f>
        <v/>
      </c>
      <c r="B416" t="str">
        <f>'Published format'!F418</f>
        <v/>
      </c>
      <c r="C416" t="str">
        <f>'Published format'!E418</f>
        <v/>
      </c>
      <c r="D416" s="21" t="str">
        <f>'Published format'!G418</f>
        <v/>
      </c>
    </row>
    <row r="417" spans="1:4" x14ac:dyDescent="0.2">
      <c r="A417" t="str">
        <f>'Published format'!D419</f>
        <v/>
      </c>
      <c r="B417" t="str">
        <f>'Published format'!F419</f>
        <v/>
      </c>
      <c r="C417" t="str">
        <f>'Published format'!E419</f>
        <v/>
      </c>
      <c r="D417" s="21" t="str">
        <f>'Published format'!G419</f>
        <v/>
      </c>
    </row>
    <row r="418" spans="1:4" x14ac:dyDescent="0.2">
      <c r="A418" t="str">
        <f>'Published format'!D420</f>
        <v/>
      </c>
      <c r="B418" t="str">
        <f>'Published format'!F420</f>
        <v/>
      </c>
      <c r="C418" t="str">
        <f>'Published format'!E420</f>
        <v/>
      </c>
      <c r="D418" s="21" t="str">
        <f>'Published format'!G420</f>
        <v/>
      </c>
    </row>
    <row r="419" spans="1:4" x14ac:dyDescent="0.2">
      <c r="A419" t="str">
        <f>'Published format'!D421</f>
        <v/>
      </c>
      <c r="B419" t="str">
        <f>'Published format'!F421</f>
        <v/>
      </c>
      <c r="C419" t="str">
        <f>'Published format'!E421</f>
        <v/>
      </c>
      <c r="D419" s="21" t="str">
        <f>'Published format'!G421</f>
        <v/>
      </c>
    </row>
    <row r="420" spans="1:4" x14ac:dyDescent="0.2">
      <c r="A420" t="str">
        <f>'Published format'!D422</f>
        <v/>
      </c>
      <c r="B420" t="str">
        <f>'Published format'!F422</f>
        <v/>
      </c>
      <c r="C420" t="str">
        <f>'Published format'!E422</f>
        <v/>
      </c>
      <c r="D420" s="21" t="str">
        <f>'Published format'!G422</f>
        <v/>
      </c>
    </row>
    <row r="421" spans="1:4" x14ac:dyDescent="0.2">
      <c r="A421" t="str">
        <f>'Published format'!D423</f>
        <v/>
      </c>
      <c r="B421" t="str">
        <f>'Published format'!F423</f>
        <v/>
      </c>
      <c r="C421" t="str">
        <f>'Published format'!E423</f>
        <v/>
      </c>
      <c r="D421" s="21" t="str">
        <f>'Published format'!G423</f>
        <v/>
      </c>
    </row>
    <row r="422" spans="1:4" x14ac:dyDescent="0.2">
      <c r="A422" t="str">
        <f>'Published format'!D424</f>
        <v/>
      </c>
      <c r="B422" t="str">
        <f>'Published format'!F424</f>
        <v/>
      </c>
      <c r="C422" t="str">
        <f>'Published format'!E424</f>
        <v/>
      </c>
      <c r="D422" s="21" t="str">
        <f>'Published format'!G424</f>
        <v/>
      </c>
    </row>
    <row r="423" spans="1:4" x14ac:dyDescent="0.2">
      <c r="A423" t="str">
        <f>'Published format'!D425</f>
        <v/>
      </c>
      <c r="B423" t="str">
        <f>'Published format'!F425</f>
        <v/>
      </c>
      <c r="C423" t="str">
        <f>'Published format'!E425</f>
        <v/>
      </c>
      <c r="D423" s="21" t="str">
        <f>'Published format'!G425</f>
        <v/>
      </c>
    </row>
    <row r="424" spans="1:4" x14ac:dyDescent="0.2">
      <c r="A424" t="str">
        <f>'Published format'!D426</f>
        <v/>
      </c>
      <c r="B424" t="str">
        <f>'Published format'!F426</f>
        <v/>
      </c>
      <c r="C424" t="str">
        <f>'Published format'!E426</f>
        <v/>
      </c>
      <c r="D424" s="21" t="str">
        <f>'Published format'!G426</f>
        <v/>
      </c>
    </row>
    <row r="425" spans="1:4" x14ac:dyDescent="0.2">
      <c r="A425" t="str">
        <f>'Published format'!D427</f>
        <v/>
      </c>
      <c r="B425" t="str">
        <f>'Published format'!F427</f>
        <v/>
      </c>
      <c r="C425" t="str">
        <f>'Published format'!E427</f>
        <v/>
      </c>
      <c r="D425" s="21" t="str">
        <f>'Published format'!G427</f>
        <v/>
      </c>
    </row>
    <row r="426" spans="1:4" x14ac:dyDescent="0.2">
      <c r="A426" t="str">
        <f>'Published format'!D428</f>
        <v/>
      </c>
      <c r="B426" t="str">
        <f>'Published format'!F428</f>
        <v/>
      </c>
      <c r="C426" t="str">
        <f>'Published format'!E428</f>
        <v/>
      </c>
      <c r="D426" s="21" t="str">
        <f>'Published format'!G428</f>
        <v/>
      </c>
    </row>
    <row r="427" spans="1:4" x14ac:dyDescent="0.2">
      <c r="A427" t="str">
        <f>'Published format'!D429</f>
        <v/>
      </c>
      <c r="B427" t="str">
        <f>'Published format'!F429</f>
        <v/>
      </c>
      <c r="C427" t="str">
        <f>'Published format'!E429</f>
        <v/>
      </c>
      <c r="D427" s="21" t="str">
        <f>'Published format'!G429</f>
        <v/>
      </c>
    </row>
    <row r="428" spans="1:4" x14ac:dyDescent="0.2">
      <c r="A428" t="str">
        <f>'Published format'!D430</f>
        <v/>
      </c>
      <c r="B428" t="str">
        <f>'Published format'!F430</f>
        <v/>
      </c>
      <c r="C428" t="str">
        <f>'Published format'!E430</f>
        <v/>
      </c>
      <c r="D428" s="21" t="str">
        <f>'Published format'!G430</f>
        <v/>
      </c>
    </row>
    <row r="429" spans="1:4" x14ac:dyDescent="0.2">
      <c r="A429" t="str">
        <f>'Published format'!D431</f>
        <v/>
      </c>
      <c r="B429" t="str">
        <f>'Published format'!F431</f>
        <v/>
      </c>
      <c r="C429" t="str">
        <f>'Published format'!E431</f>
        <v/>
      </c>
      <c r="D429" s="21" t="str">
        <f>'Published format'!G431</f>
        <v/>
      </c>
    </row>
    <row r="430" spans="1:4" x14ac:dyDescent="0.2">
      <c r="A430" t="str">
        <f>'Published format'!D432</f>
        <v/>
      </c>
      <c r="B430" t="str">
        <f>'Published format'!F432</f>
        <v/>
      </c>
      <c r="C430" t="str">
        <f>'Published format'!E432</f>
        <v/>
      </c>
      <c r="D430" s="21" t="str">
        <f>'Published format'!G432</f>
        <v/>
      </c>
    </row>
    <row r="431" spans="1:4" x14ac:dyDescent="0.2">
      <c r="A431" t="str">
        <f>'Published format'!D433</f>
        <v/>
      </c>
      <c r="B431" t="str">
        <f>'Published format'!F433</f>
        <v/>
      </c>
      <c r="C431" t="str">
        <f>'Published format'!E433</f>
        <v/>
      </c>
      <c r="D431" s="21" t="str">
        <f>'Published format'!G433</f>
        <v/>
      </c>
    </row>
    <row r="432" spans="1:4" x14ac:dyDescent="0.2">
      <c r="A432" t="str">
        <f>'Published format'!D434</f>
        <v/>
      </c>
      <c r="B432" t="str">
        <f>'Published format'!F434</f>
        <v/>
      </c>
      <c r="C432" t="str">
        <f>'Published format'!E434</f>
        <v/>
      </c>
      <c r="D432" s="21" t="str">
        <f>'Published format'!G434</f>
        <v/>
      </c>
    </row>
    <row r="433" spans="1:4" x14ac:dyDescent="0.2">
      <c r="A433" t="str">
        <f>'Published format'!D435</f>
        <v/>
      </c>
      <c r="B433" t="str">
        <f>'Published format'!F435</f>
        <v/>
      </c>
      <c r="C433" t="str">
        <f>'Published format'!E435</f>
        <v/>
      </c>
      <c r="D433" s="21" t="str">
        <f>'Published format'!G435</f>
        <v/>
      </c>
    </row>
    <row r="434" spans="1:4" x14ac:dyDescent="0.2">
      <c r="A434" t="str">
        <f>'Published format'!D436</f>
        <v/>
      </c>
      <c r="B434" t="str">
        <f>'Published format'!F436</f>
        <v/>
      </c>
      <c r="C434" t="str">
        <f>'Published format'!E436</f>
        <v/>
      </c>
      <c r="D434" s="21" t="str">
        <f>'Published format'!G436</f>
        <v/>
      </c>
    </row>
    <row r="435" spans="1:4" x14ac:dyDescent="0.2">
      <c r="A435" t="str">
        <f>'Published format'!D437</f>
        <v/>
      </c>
      <c r="B435" t="str">
        <f>'Published format'!F437</f>
        <v/>
      </c>
      <c r="C435" t="str">
        <f>'Published format'!E437</f>
        <v/>
      </c>
      <c r="D435" s="21" t="str">
        <f>'Published format'!G437</f>
        <v/>
      </c>
    </row>
    <row r="436" spans="1:4" x14ac:dyDescent="0.2">
      <c r="A436" t="str">
        <f>'Published format'!D438</f>
        <v/>
      </c>
      <c r="B436" t="str">
        <f>'Published format'!F438</f>
        <v/>
      </c>
      <c r="C436" t="str">
        <f>'Published format'!E438</f>
        <v/>
      </c>
      <c r="D436" s="21" t="str">
        <f>'Published format'!G438</f>
        <v/>
      </c>
    </row>
    <row r="437" spans="1:4" x14ac:dyDescent="0.2">
      <c r="A437" t="str">
        <f>'Published format'!D439</f>
        <v/>
      </c>
      <c r="B437" t="str">
        <f>'Published format'!F439</f>
        <v/>
      </c>
      <c r="C437" t="str">
        <f>'Published format'!E439</f>
        <v/>
      </c>
      <c r="D437" s="21" t="str">
        <f>'Published format'!G439</f>
        <v/>
      </c>
    </row>
    <row r="438" spans="1:4" x14ac:dyDescent="0.2">
      <c r="A438" t="str">
        <f>'Published format'!D440</f>
        <v/>
      </c>
      <c r="B438" t="str">
        <f>'Published format'!F440</f>
        <v/>
      </c>
      <c r="C438" t="str">
        <f>'Published format'!E440</f>
        <v/>
      </c>
      <c r="D438" s="21" t="str">
        <f>'Published format'!G440</f>
        <v/>
      </c>
    </row>
    <row r="439" spans="1:4" x14ac:dyDescent="0.2">
      <c r="A439" t="str">
        <f>'Published format'!D441</f>
        <v/>
      </c>
      <c r="B439" t="str">
        <f>'Published format'!F441</f>
        <v/>
      </c>
      <c r="C439" t="str">
        <f>'Published format'!E441</f>
        <v/>
      </c>
      <c r="D439" s="21" t="str">
        <f>'Published format'!G441</f>
        <v/>
      </c>
    </row>
    <row r="440" spans="1:4" x14ac:dyDescent="0.2">
      <c r="A440" t="str">
        <f>'Published format'!D442</f>
        <v/>
      </c>
      <c r="B440" t="str">
        <f>'Published format'!F442</f>
        <v/>
      </c>
      <c r="C440" t="str">
        <f>'Published format'!E442</f>
        <v/>
      </c>
      <c r="D440" s="21" t="str">
        <f>'Published format'!G442</f>
        <v/>
      </c>
    </row>
    <row r="441" spans="1:4" x14ac:dyDescent="0.2">
      <c r="A441" t="str">
        <f>'Published format'!D443</f>
        <v/>
      </c>
      <c r="B441" t="str">
        <f>'Published format'!F443</f>
        <v/>
      </c>
      <c r="C441" t="str">
        <f>'Published format'!E443</f>
        <v/>
      </c>
      <c r="D441" s="21" t="str">
        <f>'Published format'!G443</f>
        <v/>
      </c>
    </row>
    <row r="442" spans="1:4" x14ac:dyDescent="0.2">
      <c r="A442" t="str">
        <f>'Published format'!D444</f>
        <v/>
      </c>
      <c r="B442" t="str">
        <f>'Published format'!F444</f>
        <v/>
      </c>
      <c r="C442" t="str">
        <f>'Published format'!E444</f>
        <v/>
      </c>
      <c r="D442" s="21" t="str">
        <f>'Published format'!G444</f>
        <v/>
      </c>
    </row>
    <row r="443" spans="1:4" x14ac:dyDescent="0.2">
      <c r="A443" t="str">
        <f>'Published format'!D445</f>
        <v/>
      </c>
      <c r="B443" t="str">
        <f>'Published format'!F445</f>
        <v/>
      </c>
      <c r="C443" t="str">
        <f>'Published format'!E445</f>
        <v/>
      </c>
      <c r="D443" s="21" t="str">
        <f>'Published format'!G445</f>
        <v/>
      </c>
    </row>
    <row r="444" spans="1:4" x14ac:dyDescent="0.2">
      <c r="A444" t="str">
        <f>'Published format'!D446</f>
        <v/>
      </c>
      <c r="B444" t="str">
        <f>'Published format'!F446</f>
        <v/>
      </c>
      <c r="C444" t="str">
        <f>'Published format'!E446</f>
        <v/>
      </c>
      <c r="D444" s="21" t="str">
        <f>'Published format'!G446</f>
        <v/>
      </c>
    </row>
    <row r="445" spans="1:4" x14ac:dyDescent="0.2">
      <c r="A445" t="str">
        <f>'Published format'!D447</f>
        <v/>
      </c>
      <c r="B445" t="str">
        <f>'Published format'!F447</f>
        <v/>
      </c>
      <c r="C445" t="str">
        <f>'Published format'!E447</f>
        <v/>
      </c>
      <c r="D445" s="21" t="str">
        <f>'Published format'!G447</f>
        <v/>
      </c>
    </row>
    <row r="446" spans="1:4" x14ac:dyDescent="0.2">
      <c r="A446" t="str">
        <f>'Published format'!D448</f>
        <v/>
      </c>
      <c r="B446" t="str">
        <f>'Published format'!F448</f>
        <v/>
      </c>
      <c r="C446" t="str">
        <f>'Published format'!E448</f>
        <v/>
      </c>
      <c r="D446" s="21" t="str">
        <f>'Published format'!G448</f>
        <v/>
      </c>
    </row>
    <row r="447" spans="1:4" x14ac:dyDescent="0.2">
      <c r="A447" t="str">
        <f>'Published format'!D449</f>
        <v/>
      </c>
      <c r="B447" t="str">
        <f>'Published format'!F449</f>
        <v/>
      </c>
      <c r="C447" t="str">
        <f>'Published format'!E449</f>
        <v/>
      </c>
      <c r="D447" s="21" t="str">
        <f>'Published format'!G449</f>
        <v/>
      </c>
    </row>
    <row r="448" spans="1:4" x14ac:dyDescent="0.2">
      <c r="A448" t="str">
        <f>'Published format'!D450</f>
        <v/>
      </c>
      <c r="B448" t="str">
        <f>'Published format'!F450</f>
        <v/>
      </c>
      <c r="C448" t="str">
        <f>'Published format'!E450</f>
        <v/>
      </c>
      <c r="D448" s="21" t="str">
        <f>'Published format'!G450</f>
        <v/>
      </c>
    </row>
    <row r="449" spans="1:4" x14ac:dyDescent="0.2">
      <c r="A449" t="str">
        <f>'Published format'!D451</f>
        <v/>
      </c>
      <c r="B449" t="str">
        <f>'Published format'!F451</f>
        <v/>
      </c>
      <c r="C449" t="str">
        <f>'Published format'!E451</f>
        <v/>
      </c>
      <c r="D449" s="21" t="str">
        <f>'Published format'!G451</f>
        <v/>
      </c>
    </row>
    <row r="450" spans="1:4" x14ac:dyDescent="0.2">
      <c r="A450" t="str">
        <f>'Published format'!D452</f>
        <v/>
      </c>
      <c r="B450" t="str">
        <f>'Published format'!F452</f>
        <v/>
      </c>
      <c r="C450" t="str">
        <f>'Published format'!E452</f>
        <v/>
      </c>
      <c r="D450" s="21" t="str">
        <f>'Published format'!G452</f>
        <v/>
      </c>
    </row>
    <row r="451" spans="1:4" x14ac:dyDescent="0.2">
      <c r="A451" t="str">
        <f>'Published format'!D453</f>
        <v/>
      </c>
      <c r="B451" t="str">
        <f>'Published format'!F453</f>
        <v/>
      </c>
      <c r="C451" t="str">
        <f>'Published format'!E453</f>
        <v/>
      </c>
      <c r="D451" s="21" t="str">
        <f>'Published format'!G453</f>
        <v/>
      </c>
    </row>
    <row r="452" spans="1:4" x14ac:dyDescent="0.2">
      <c r="A452" t="str">
        <f>'Published format'!D454</f>
        <v/>
      </c>
      <c r="B452" t="str">
        <f>'Published format'!F454</f>
        <v/>
      </c>
      <c r="C452" t="str">
        <f>'Published format'!E454</f>
        <v/>
      </c>
      <c r="D452" s="21" t="str">
        <f>'Published format'!G454</f>
        <v/>
      </c>
    </row>
    <row r="453" spans="1:4" x14ac:dyDescent="0.2">
      <c r="A453" t="str">
        <f>'Published format'!D455</f>
        <v/>
      </c>
      <c r="B453" t="str">
        <f>'Published format'!F455</f>
        <v/>
      </c>
      <c r="C453" t="str">
        <f>'Published format'!E455</f>
        <v/>
      </c>
      <c r="D453" s="21" t="str">
        <f>'Published format'!G455</f>
        <v/>
      </c>
    </row>
    <row r="454" spans="1:4" x14ac:dyDescent="0.2">
      <c r="A454" t="str">
        <f>'Published format'!D456</f>
        <v/>
      </c>
      <c r="B454" t="str">
        <f>'Published format'!F456</f>
        <v/>
      </c>
      <c r="C454" t="str">
        <f>'Published format'!E456</f>
        <v/>
      </c>
      <c r="D454" s="21" t="str">
        <f>'Published format'!G456</f>
        <v/>
      </c>
    </row>
    <row r="455" spans="1:4" x14ac:dyDescent="0.2">
      <c r="A455" t="str">
        <f>'Published format'!D457</f>
        <v/>
      </c>
      <c r="B455" t="str">
        <f>'Published format'!F457</f>
        <v/>
      </c>
      <c r="C455" t="str">
        <f>'Published format'!E457</f>
        <v/>
      </c>
      <c r="D455" s="21" t="str">
        <f>'Published format'!G457</f>
        <v/>
      </c>
    </row>
    <row r="456" spans="1:4" x14ac:dyDescent="0.2">
      <c r="A456" t="str">
        <f>'Published format'!D458</f>
        <v/>
      </c>
      <c r="B456" t="str">
        <f>'Published format'!F458</f>
        <v/>
      </c>
      <c r="C456" t="str">
        <f>'Published format'!E458</f>
        <v/>
      </c>
      <c r="D456" s="21" t="str">
        <f>'Published format'!G458</f>
        <v/>
      </c>
    </row>
    <row r="457" spans="1:4" x14ac:dyDescent="0.2">
      <c r="A457" t="str">
        <f>'Published format'!D459</f>
        <v/>
      </c>
      <c r="B457" t="str">
        <f>'Published format'!F459</f>
        <v/>
      </c>
      <c r="C457" t="str">
        <f>'Published format'!E459</f>
        <v/>
      </c>
      <c r="D457" s="21" t="str">
        <f>'Published format'!G459</f>
        <v/>
      </c>
    </row>
    <row r="458" spans="1:4" x14ac:dyDescent="0.2">
      <c r="A458" t="str">
        <f>'Published format'!D460</f>
        <v/>
      </c>
      <c r="B458" t="str">
        <f>'Published format'!F460</f>
        <v/>
      </c>
      <c r="C458" t="str">
        <f>'Published format'!E460</f>
        <v/>
      </c>
      <c r="D458" s="21" t="str">
        <f>'Published format'!G460</f>
        <v/>
      </c>
    </row>
    <row r="459" spans="1:4" x14ac:dyDescent="0.2">
      <c r="A459" t="str">
        <f>'Published format'!D461</f>
        <v/>
      </c>
      <c r="B459" t="str">
        <f>'Published format'!F461</f>
        <v/>
      </c>
      <c r="C459" t="str">
        <f>'Published format'!E461</f>
        <v/>
      </c>
      <c r="D459" s="21" t="str">
        <f>'Published format'!G461</f>
        <v/>
      </c>
    </row>
    <row r="460" spans="1:4" x14ac:dyDescent="0.2">
      <c r="A460" t="str">
        <f>'Published format'!D462</f>
        <v/>
      </c>
      <c r="B460" t="str">
        <f>'Published format'!F462</f>
        <v/>
      </c>
      <c r="C460" t="str">
        <f>'Published format'!E462</f>
        <v/>
      </c>
      <c r="D460" s="21" t="str">
        <f>'Published format'!G462</f>
        <v/>
      </c>
    </row>
    <row r="461" spans="1:4" x14ac:dyDescent="0.2">
      <c r="A461" t="str">
        <f>'Published format'!D463</f>
        <v/>
      </c>
      <c r="B461" t="str">
        <f>'Published format'!F463</f>
        <v/>
      </c>
      <c r="C461" t="str">
        <f>'Published format'!E463</f>
        <v/>
      </c>
      <c r="D461" s="21" t="str">
        <f>'Published format'!G463</f>
        <v/>
      </c>
    </row>
    <row r="462" spans="1:4" x14ac:dyDescent="0.2">
      <c r="A462" t="str">
        <f>'Published format'!D464</f>
        <v/>
      </c>
      <c r="B462" t="str">
        <f>'Published format'!F464</f>
        <v/>
      </c>
      <c r="C462" t="str">
        <f>'Published format'!E464</f>
        <v/>
      </c>
      <c r="D462" s="21" t="str">
        <f>'Published format'!G464</f>
        <v/>
      </c>
    </row>
    <row r="463" spans="1:4" x14ac:dyDescent="0.2">
      <c r="A463" t="str">
        <f>'Published format'!D465</f>
        <v/>
      </c>
      <c r="B463" t="str">
        <f>'Published format'!F465</f>
        <v/>
      </c>
      <c r="C463" t="str">
        <f>'Published format'!E465</f>
        <v/>
      </c>
      <c r="D463" s="21" t="str">
        <f>'Published format'!G465</f>
        <v/>
      </c>
    </row>
    <row r="464" spans="1:4" x14ac:dyDescent="0.2">
      <c r="A464" t="str">
        <f>'Published format'!D466</f>
        <v/>
      </c>
      <c r="B464" t="str">
        <f>'Published format'!F466</f>
        <v/>
      </c>
      <c r="C464" t="str">
        <f>'Published format'!E466</f>
        <v/>
      </c>
      <c r="D464" s="21" t="str">
        <f>'Published format'!G466</f>
        <v/>
      </c>
    </row>
    <row r="465" spans="1:4" x14ac:dyDescent="0.2">
      <c r="A465" t="str">
        <f>'Published format'!D467</f>
        <v/>
      </c>
      <c r="B465" t="str">
        <f>'Published format'!F467</f>
        <v/>
      </c>
      <c r="C465" t="str">
        <f>'Published format'!E467</f>
        <v/>
      </c>
      <c r="D465" s="21" t="str">
        <f>'Published format'!G467</f>
        <v/>
      </c>
    </row>
    <row r="466" spans="1:4" x14ac:dyDescent="0.2">
      <c r="A466" t="str">
        <f>'Published format'!D468</f>
        <v/>
      </c>
      <c r="B466" t="str">
        <f>'Published format'!F468</f>
        <v/>
      </c>
      <c r="C466" t="str">
        <f>'Published format'!E468</f>
        <v/>
      </c>
      <c r="D466" s="21" t="str">
        <f>'Published format'!G468</f>
        <v/>
      </c>
    </row>
    <row r="467" spans="1:4" x14ac:dyDescent="0.2">
      <c r="A467" t="str">
        <f>'Published format'!D469</f>
        <v/>
      </c>
      <c r="B467" t="str">
        <f>'Published format'!F469</f>
        <v/>
      </c>
      <c r="C467" t="str">
        <f>'Published format'!E469</f>
        <v/>
      </c>
      <c r="D467" s="21" t="str">
        <f>'Published format'!G469</f>
        <v/>
      </c>
    </row>
    <row r="468" spans="1:4" x14ac:dyDescent="0.2">
      <c r="A468" t="str">
        <f>'Published format'!D470</f>
        <v/>
      </c>
      <c r="B468" t="str">
        <f>'Published format'!F470</f>
        <v/>
      </c>
      <c r="C468" t="str">
        <f>'Published format'!E470</f>
        <v/>
      </c>
      <c r="D468" s="21" t="str">
        <f>'Published format'!G470</f>
        <v/>
      </c>
    </row>
    <row r="469" spans="1:4" x14ac:dyDescent="0.2">
      <c r="A469" t="str">
        <f>'Published format'!D471</f>
        <v/>
      </c>
      <c r="B469" t="str">
        <f>'Published format'!F471</f>
        <v/>
      </c>
      <c r="C469" t="str">
        <f>'Published format'!E471</f>
        <v/>
      </c>
      <c r="D469" s="21" t="str">
        <f>'Published format'!G471</f>
        <v/>
      </c>
    </row>
    <row r="470" spans="1:4" x14ac:dyDescent="0.2">
      <c r="A470" t="str">
        <f>'Published format'!D472</f>
        <v/>
      </c>
      <c r="B470" t="str">
        <f>'Published format'!F472</f>
        <v/>
      </c>
      <c r="C470" t="str">
        <f>'Published format'!E472</f>
        <v/>
      </c>
      <c r="D470" s="21" t="str">
        <f>'Published format'!G472</f>
        <v/>
      </c>
    </row>
    <row r="471" spans="1:4" x14ac:dyDescent="0.2">
      <c r="A471" t="str">
        <f>'Published format'!D473</f>
        <v/>
      </c>
      <c r="B471" t="str">
        <f>'Published format'!F473</f>
        <v/>
      </c>
      <c r="C471" t="str">
        <f>'Published format'!E473</f>
        <v/>
      </c>
      <c r="D471" s="21" t="str">
        <f>'Published format'!G473</f>
        <v/>
      </c>
    </row>
    <row r="472" spans="1:4" x14ac:dyDescent="0.2">
      <c r="A472" t="str">
        <f>'Published format'!D474</f>
        <v/>
      </c>
      <c r="B472" t="str">
        <f>'Published format'!F474</f>
        <v/>
      </c>
      <c r="C472" t="str">
        <f>'Published format'!E474</f>
        <v/>
      </c>
      <c r="D472" s="21" t="str">
        <f>'Published format'!G474</f>
        <v/>
      </c>
    </row>
    <row r="473" spans="1:4" x14ac:dyDescent="0.2">
      <c r="A473" t="str">
        <f>'Published format'!D475</f>
        <v/>
      </c>
      <c r="B473" t="str">
        <f>'Published format'!F475</f>
        <v/>
      </c>
      <c r="C473" t="str">
        <f>'Published format'!E475</f>
        <v/>
      </c>
      <c r="D473" s="21" t="str">
        <f>'Published format'!G475</f>
        <v/>
      </c>
    </row>
    <row r="474" spans="1:4" x14ac:dyDescent="0.2">
      <c r="A474" t="str">
        <f>'Published format'!D476</f>
        <v/>
      </c>
      <c r="B474" t="str">
        <f>'Published format'!F476</f>
        <v/>
      </c>
      <c r="C474" t="str">
        <f>'Published format'!E476</f>
        <v/>
      </c>
      <c r="D474" s="21" t="str">
        <f>'Published format'!G476</f>
        <v/>
      </c>
    </row>
    <row r="475" spans="1:4" x14ac:dyDescent="0.2">
      <c r="A475" t="str">
        <f>'Published format'!D477</f>
        <v/>
      </c>
      <c r="B475" t="str">
        <f>'Published format'!F477</f>
        <v/>
      </c>
      <c r="C475" t="str">
        <f>'Published format'!E477</f>
        <v/>
      </c>
      <c r="D475" s="21" t="str">
        <f>'Published format'!G477</f>
        <v/>
      </c>
    </row>
    <row r="476" spans="1:4" x14ac:dyDescent="0.2">
      <c r="A476" t="str">
        <f>'Published format'!D478</f>
        <v/>
      </c>
      <c r="B476" t="str">
        <f>'Published format'!F478</f>
        <v/>
      </c>
      <c r="C476" t="str">
        <f>'Published format'!E478</f>
        <v/>
      </c>
      <c r="D476" s="21" t="str">
        <f>'Published format'!G478</f>
        <v/>
      </c>
    </row>
    <row r="477" spans="1:4" x14ac:dyDescent="0.2">
      <c r="A477" t="str">
        <f>'Published format'!D479</f>
        <v/>
      </c>
      <c r="B477" t="str">
        <f>'Published format'!F479</f>
        <v/>
      </c>
      <c r="C477" t="str">
        <f>'Published format'!E479</f>
        <v/>
      </c>
      <c r="D477" s="21" t="str">
        <f>'Published format'!G479</f>
        <v/>
      </c>
    </row>
    <row r="478" spans="1:4" x14ac:dyDescent="0.2">
      <c r="A478" t="str">
        <f>'Published format'!D480</f>
        <v/>
      </c>
      <c r="B478" t="str">
        <f>'Published format'!F480</f>
        <v/>
      </c>
      <c r="C478" t="str">
        <f>'Published format'!E480</f>
        <v/>
      </c>
      <c r="D478" s="21" t="str">
        <f>'Published format'!G480</f>
        <v/>
      </c>
    </row>
    <row r="479" spans="1:4" x14ac:dyDescent="0.2">
      <c r="A479" t="str">
        <f>'Published format'!D481</f>
        <v/>
      </c>
      <c r="B479" t="str">
        <f>'Published format'!F481</f>
        <v/>
      </c>
      <c r="C479" t="str">
        <f>'Published format'!E481</f>
        <v/>
      </c>
      <c r="D479" s="21" t="str">
        <f>'Published format'!G481</f>
        <v/>
      </c>
    </row>
    <row r="480" spans="1:4" x14ac:dyDescent="0.2">
      <c r="A480" t="str">
        <f>'Published format'!D482</f>
        <v/>
      </c>
      <c r="B480" t="str">
        <f>'Published format'!F482</f>
        <v/>
      </c>
      <c r="C480" t="str">
        <f>'Published format'!E482</f>
        <v/>
      </c>
      <c r="D480" s="21" t="str">
        <f>'Published format'!G482</f>
        <v/>
      </c>
    </row>
    <row r="481" spans="1:4" x14ac:dyDescent="0.2">
      <c r="A481" t="str">
        <f>'Published format'!D483</f>
        <v/>
      </c>
      <c r="B481" t="str">
        <f>'Published format'!F483</f>
        <v/>
      </c>
      <c r="C481" t="str">
        <f>'Published format'!E483</f>
        <v/>
      </c>
      <c r="D481" s="21" t="str">
        <f>'Published format'!G483</f>
        <v/>
      </c>
    </row>
    <row r="482" spans="1:4" x14ac:dyDescent="0.2">
      <c r="A482" t="str">
        <f>'Published format'!D484</f>
        <v/>
      </c>
      <c r="B482" t="str">
        <f>'Published format'!F484</f>
        <v/>
      </c>
      <c r="C482" t="str">
        <f>'Published format'!E484</f>
        <v/>
      </c>
      <c r="D482" s="21" t="str">
        <f>'Published format'!G484</f>
        <v/>
      </c>
    </row>
    <row r="483" spans="1:4" x14ac:dyDescent="0.2">
      <c r="A483" t="str">
        <f>'Published format'!D485</f>
        <v/>
      </c>
      <c r="B483" t="str">
        <f>'Published format'!F485</f>
        <v/>
      </c>
      <c r="C483" t="str">
        <f>'Published format'!E485</f>
        <v/>
      </c>
      <c r="D483" s="21" t="str">
        <f>'Published format'!G485</f>
        <v/>
      </c>
    </row>
    <row r="484" spans="1:4" x14ac:dyDescent="0.2">
      <c r="A484" t="str">
        <f>'Published format'!D486</f>
        <v/>
      </c>
      <c r="B484" t="str">
        <f>'Published format'!F486</f>
        <v/>
      </c>
      <c r="C484" t="str">
        <f>'Published format'!E486</f>
        <v/>
      </c>
      <c r="D484" s="21" t="str">
        <f>'Published format'!G486</f>
        <v/>
      </c>
    </row>
    <row r="485" spans="1:4" x14ac:dyDescent="0.2">
      <c r="A485" t="str">
        <f>'Published format'!D487</f>
        <v/>
      </c>
      <c r="B485" t="str">
        <f>'Published format'!F487</f>
        <v/>
      </c>
      <c r="C485" t="str">
        <f>'Published format'!E487</f>
        <v/>
      </c>
      <c r="D485" s="21" t="str">
        <f>'Published format'!G487</f>
        <v/>
      </c>
    </row>
    <row r="486" spans="1:4" x14ac:dyDescent="0.2">
      <c r="A486" t="str">
        <f>'Published format'!D488</f>
        <v/>
      </c>
      <c r="B486" t="str">
        <f>'Published format'!F488</f>
        <v/>
      </c>
      <c r="C486" t="str">
        <f>'Published format'!E488</f>
        <v/>
      </c>
      <c r="D486" s="21" t="str">
        <f>'Published format'!G488</f>
        <v/>
      </c>
    </row>
    <row r="487" spans="1:4" x14ac:dyDescent="0.2">
      <c r="A487" t="str">
        <f>'Published format'!D489</f>
        <v/>
      </c>
      <c r="B487" t="str">
        <f>'Published format'!F489</f>
        <v/>
      </c>
      <c r="C487" t="str">
        <f>'Published format'!E489</f>
        <v/>
      </c>
      <c r="D487" s="21" t="str">
        <f>'Published format'!G489</f>
        <v/>
      </c>
    </row>
    <row r="488" spans="1:4" x14ac:dyDescent="0.2">
      <c r="A488" t="str">
        <f>'Published format'!D490</f>
        <v/>
      </c>
      <c r="B488" t="str">
        <f>'Published format'!F490</f>
        <v/>
      </c>
      <c r="C488" t="str">
        <f>'Published format'!E490</f>
        <v/>
      </c>
      <c r="D488" s="21" t="str">
        <f>'Published format'!G490</f>
        <v/>
      </c>
    </row>
    <row r="489" spans="1:4" x14ac:dyDescent="0.2">
      <c r="A489" t="str">
        <f>'Published format'!D491</f>
        <v/>
      </c>
      <c r="B489" t="str">
        <f>'Published format'!F491</f>
        <v/>
      </c>
      <c r="C489" t="str">
        <f>'Published format'!E491</f>
        <v/>
      </c>
      <c r="D489" s="21" t="str">
        <f>'Published format'!G491</f>
        <v/>
      </c>
    </row>
    <row r="490" spans="1:4" x14ac:dyDescent="0.2">
      <c r="A490" t="str">
        <f>'Published format'!D492</f>
        <v/>
      </c>
      <c r="B490" t="str">
        <f>'Published format'!F492</f>
        <v/>
      </c>
      <c r="C490" t="str">
        <f>'Published format'!E492</f>
        <v/>
      </c>
      <c r="D490" s="21" t="str">
        <f>'Published format'!G492</f>
        <v/>
      </c>
    </row>
    <row r="491" spans="1:4" x14ac:dyDescent="0.2">
      <c r="A491" t="str">
        <f>'Published format'!D493</f>
        <v/>
      </c>
      <c r="B491" t="str">
        <f>'Published format'!F493</f>
        <v/>
      </c>
      <c r="C491" t="str">
        <f>'Published format'!E493</f>
        <v/>
      </c>
      <c r="D491" s="21" t="str">
        <f>'Published format'!G493</f>
        <v/>
      </c>
    </row>
    <row r="492" spans="1:4" x14ac:dyDescent="0.2">
      <c r="A492" t="str">
        <f>'Published format'!D494</f>
        <v/>
      </c>
      <c r="B492" t="str">
        <f>'Published format'!F494</f>
        <v/>
      </c>
      <c r="C492" t="str">
        <f>'Published format'!E494</f>
        <v/>
      </c>
      <c r="D492" s="21" t="str">
        <f>'Published format'!G494</f>
        <v/>
      </c>
    </row>
    <row r="493" spans="1:4" x14ac:dyDescent="0.2">
      <c r="A493" t="str">
        <f>'Published format'!D495</f>
        <v/>
      </c>
      <c r="B493" t="str">
        <f>'Published format'!F495</f>
        <v/>
      </c>
      <c r="C493" t="str">
        <f>'Published format'!E495</f>
        <v/>
      </c>
      <c r="D493" s="21" t="str">
        <f>'Published format'!G495</f>
        <v/>
      </c>
    </row>
    <row r="494" spans="1:4" x14ac:dyDescent="0.2">
      <c r="A494" t="str">
        <f>'Published format'!D496</f>
        <v/>
      </c>
      <c r="B494" t="str">
        <f>'Published format'!F496</f>
        <v/>
      </c>
      <c r="C494" t="str">
        <f>'Published format'!E496</f>
        <v/>
      </c>
      <c r="D494" s="21" t="str">
        <f>'Published format'!G496</f>
        <v/>
      </c>
    </row>
    <row r="495" spans="1:4" x14ac:dyDescent="0.2">
      <c r="A495" t="str">
        <f>'Published format'!D497</f>
        <v/>
      </c>
      <c r="B495" t="str">
        <f>'Published format'!F497</f>
        <v/>
      </c>
      <c r="C495" t="str">
        <f>'Published format'!E497</f>
        <v/>
      </c>
      <c r="D495" s="21" t="str">
        <f>'Published format'!G497</f>
        <v/>
      </c>
    </row>
    <row r="496" spans="1:4" x14ac:dyDescent="0.2">
      <c r="A496" t="str">
        <f>'Published format'!D498</f>
        <v/>
      </c>
      <c r="B496" t="str">
        <f>'Published format'!F498</f>
        <v/>
      </c>
      <c r="C496" t="str">
        <f>'Published format'!E498</f>
        <v/>
      </c>
      <c r="D496" s="21" t="str">
        <f>'Published format'!G498</f>
        <v/>
      </c>
    </row>
    <row r="497" spans="1:4" x14ac:dyDescent="0.2">
      <c r="A497" t="str">
        <f>'Published format'!D499</f>
        <v/>
      </c>
      <c r="B497" t="str">
        <f>'Published format'!F499</f>
        <v/>
      </c>
      <c r="C497" t="str">
        <f>'Published format'!E499</f>
        <v/>
      </c>
      <c r="D497" s="21" t="str">
        <f>'Published format'!G499</f>
        <v/>
      </c>
    </row>
    <row r="498" spans="1:4" x14ac:dyDescent="0.2">
      <c r="A498" t="str">
        <f>'Published format'!D500</f>
        <v/>
      </c>
      <c r="B498" t="str">
        <f>'Published format'!F500</f>
        <v/>
      </c>
      <c r="C498" t="str">
        <f>'Published format'!E500</f>
        <v/>
      </c>
      <c r="D498" s="21" t="str">
        <f>'Published format'!G500</f>
        <v/>
      </c>
    </row>
    <row r="499" spans="1:4" x14ac:dyDescent="0.2">
      <c r="A499" t="str">
        <f>'Published format'!D501</f>
        <v/>
      </c>
      <c r="B499" t="str">
        <f>'Published format'!F501</f>
        <v/>
      </c>
      <c r="C499" t="str">
        <f>'Published format'!E501</f>
        <v/>
      </c>
      <c r="D499" s="21" t="str">
        <f>'Published format'!G501</f>
        <v/>
      </c>
    </row>
    <row r="500" spans="1:4" x14ac:dyDescent="0.2">
      <c r="A500" t="str">
        <f>'Published format'!D502</f>
        <v/>
      </c>
      <c r="B500" t="str">
        <f>'Published format'!F502</f>
        <v/>
      </c>
      <c r="C500" t="str">
        <f>'Published format'!E502</f>
        <v/>
      </c>
      <c r="D500" s="21" t="str">
        <f>'Published format'!G502</f>
        <v/>
      </c>
    </row>
    <row r="501" spans="1:4" x14ac:dyDescent="0.2">
      <c r="A501" t="str">
        <f>'Published format'!D503</f>
        <v/>
      </c>
      <c r="B501" t="str">
        <f>'Published format'!F503</f>
        <v/>
      </c>
      <c r="C501" t="str">
        <f>'Published format'!E503</f>
        <v/>
      </c>
      <c r="D501" s="21" t="str">
        <f>'Published format'!G503</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Worksheets</vt:lpstr>
      </vt:variant>
      <vt:variant>
        <vt:i4>11</vt:i4>
      </vt:variant>
    </vt:vector>
  </HeadingPairs>
  <TitlesOfParts>
    <vt:vector size="11" baseType="lpstr">
      <vt:lpstr>Read Me</vt:lpstr>
      <vt:lpstr>Entries</vt:lpstr>
      <vt:lpstr>Finish order</vt:lpstr>
      <vt:lpstr>Results 10 year vets</vt:lpstr>
      <vt:lpstr>Results 5 year vets</vt:lpstr>
      <vt:lpstr>Female Team</vt:lpstr>
      <vt:lpstr>Male Team</vt:lpstr>
      <vt:lpstr>Published format</vt:lpstr>
      <vt:lpstr>Format for FRA</vt:lpstr>
      <vt:lpstr>Format for resultsfra@aol.com</vt:lpstr>
      <vt:lpstr>Format for TablePress</vt:lpstr>
    </vt:vector>
  </TitlesOfParts>
  <Company>Litherland High School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Blackett</dc:creator>
  <cp:lastModifiedBy>Clive Thornton</cp:lastModifiedBy>
  <cp:lastPrinted>2025-10-26T21:48:44Z</cp:lastPrinted>
  <dcterms:created xsi:type="dcterms:W3CDTF">2018-06-18T15:05:51Z</dcterms:created>
  <dcterms:modified xsi:type="dcterms:W3CDTF">2025-10-31T17:10:27Z</dcterms:modified>
</cp:coreProperties>
</file>